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ព្យួរការងារ-ធ្វើបច្ចុប្បន្នភាពការងារ-2024-01-15\"/>
    </mc:Choice>
  </mc:AlternateContent>
  <xr:revisionPtr revIDLastSave="0" documentId="13_ncr:1_{DEFDF35F-F07C-4184-A18E-B2C5A5BCF979}" xr6:coauthVersionLast="36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8 (3)" sheetId="13" r:id="rId1"/>
    <sheet name="sample" sheetId="12" r:id="rId2"/>
  </sheets>
  <externalReferences>
    <externalReference r:id="rId3"/>
  </externalReferences>
  <definedNames>
    <definedName name="_xlnm.Print_Area" localSheetId="1">sample!$A$1:$AL$55</definedName>
    <definedName name="_xlnm.Print_Area" localSheetId="0">'Sheet8 (3)'!$A$1:$AF$1039</definedName>
    <definedName name="_xlnm.Print_Titles" localSheetId="1">sample!$5:$6</definedName>
    <definedName name="_xlnm.Print_Titles" localSheetId="0">'Sheet8 (3)'!$5:$6</definedName>
  </definedNames>
  <calcPr calcId="191029"/>
</workbook>
</file>

<file path=xl/calcChain.xml><?xml version="1.0" encoding="utf-8"?>
<calcChain xmlns="http://schemas.openxmlformats.org/spreadsheetml/2006/main">
  <c r="AA641" i="13" l="1"/>
  <c r="Y641" i="13"/>
  <c r="X641" i="13"/>
  <c r="S641" i="13"/>
  <c r="R641" i="13"/>
  <c r="G641" i="13"/>
  <c r="Q641" i="13" s="1"/>
  <c r="AA640" i="13"/>
  <c r="Y640" i="13"/>
  <c r="X640" i="13"/>
  <c r="S640" i="13"/>
  <c r="R640" i="13"/>
  <c r="G640" i="13"/>
  <c r="Q640" i="13" s="1"/>
  <c r="G527" i="13"/>
  <c r="Q527" i="13" s="1"/>
  <c r="S527" i="13"/>
  <c r="X527" i="13"/>
  <c r="Y527" i="13"/>
  <c r="AA527" i="13"/>
  <c r="AT527" i="13"/>
  <c r="AU527" i="13" s="1"/>
  <c r="AO1011" i="13"/>
  <c r="AP1011" i="13" s="1"/>
  <c r="AQ1011" i="13" s="1"/>
  <c r="AO1012" i="13"/>
  <c r="AP1012" i="13" s="1"/>
  <c r="AO1013" i="13"/>
  <c r="AP1013" i="13"/>
  <c r="AQ1013" i="13" s="1"/>
  <c r="AO1014" i="13"/>
  <c r="AP1014" i="13" s="1"/>
  <c r="AO1015" i="13"/>
  <c r="AP1015" i="13" s="1"/>
  <c r="AO1016" i="13"/>
  <c r="AP1016" i="13" s="1"/>
  <c r="AO1017" i="13"/>
  <c r="AP1017" i="13" s="1"/>
  <c r="AO1018" i="13"/>
  <c r="AP1018" i="13" s="1"/>
  <c r="AO1019" i="13"/>
  <c r="AP1019" i="13"/>
  <c r="AO1020" i="13"/>
  <c r="AP1020" i="13" s="1"/>
  <c r="AO1021" i="13"/>
  <c r="AP1021" i="13" s="1"/>
  <c r="AO1022" i="13"/>
  <c r="AP1022" i="13" s="1"/>
  <c r="AO1023" i="13"/>
  <c r="AP1023" i="13" s="1"/>
  <c r="AO1024" i="13"/>
  <c r="AP1024" i="13" s="1"/>
  <c r="AO1025" i="13"/>
  <c r="AP1025" i="13" s="1"/>
  <c r="AO1026" i="13"/>
  <c r="AP1026" i="13" s="1"/>
  <c r="AO1027" i="13"/>
  <c r="AP1027" i="13" s="1"/>
  <c r="AO1028" i="13"/>
  <c r="AP1028" i="13" s="1"/>
  <c r="AO1029" i="13"/>
  <c r="AP1029" i="13" s="1"/>
  <c r="AO1030" i="13"/>
  <c r="AP1030" i="13" s="1"/>
  <c r="AO1031" i="13"/>
  <c r="AP1031" i="13"/>
  <c r="AO1032" i="13"/>
  <c r="AP1032" i="13" s="1"/>
  <c r="AO1033" i="13"/>
  <c r="AP1033" i="13" s="1"/>
  <c r="AO1034" i="13"/>
  <c r="AP1034" i="13" s="1"/>
  <c r="AO1035" i="13"/>
  <c r="AP1035" i="13" s="1"/>
  <c r="AQ1035" i="13" s="1"/>
  <c r="AO1036" i="13"/>
  <c r="AP1036" i="13" s="1"/>
  <c r="AO1037" i="13"/>
  <c r="AP1037" i="13"/>
  <c r="AQ1037" i="13" s="1"/>
  <c r="AO1038" i="13"/>
  <c r="AO1039" i="13"/>
  <c r="AP1039" i="13" s="1"/>
  <c r="AQ1039" i="13" s="1"/>
  <c r="AA1039" i="13"/>
  <c r="AA1038" i="13"/>
  <c r="X1038" i="13"/>
  <c r="AA1037" i="13"/>
  <c r="Y1037" i="13"/>
  <c r="X1037" i="13"/>
  <c r="AA1036" i="13"/>
  <c r="AA1035" i="13"/>
  <c r="X1035" i="13"/>
  <c r="AA1034" i="13"/>
  <c r="Y1034" i="13"/>
  <c r="X1034" i="13"/>
  <c r="AA1033" i="13"/>
  <c r="Y1033" i="13"/>
  <c r="X1033" i="13"/>
  <c r="AA1032" i="13"/>
  <c r="Y1032" i="13"/>
  <c r="X1032" i="13"/>
  <c r="AA1031" i="13"/>
  <c r="Y1031" i="13"/>
  <c r="X1031" i="13"/>
  <c r="AA1030" i="13"/>
  <c r="Y1030" i="13"/>
  <c r="X1030" i="13"/>
  <c r="AA1029" i="13"/>
  <c r="Y1029" i="13"/>
  <c r="X1029" i="13"/>
  <c r="AA1028" i="13"/>
  <c r="Y1028" i="13"/>
  <c r="X1028" i="13"/>
  <c r="AA1027" i="13"/>
  <c r="Y1027" i="13"/>
  <c r="X1027" i="13"/>
  <c r="AA1026" i="13"/>
  <c r="Y1026" i="13"/>
  <c r="X1026" i="13"/>
  <c r="AA1025" i="13"/>
  <c r="Y1025" i="13"/>
  <c r="X1025" i="13"/>
  <c r="AA1024" i="13"/>
  <c r="Y1024" i="13"/>
  <c r="X1024" i="13"/>
  <c r="AA1023" i="13"/>
  <c r="Y1023" i="13"/>
  <c r="X1023" i="13"/>
  <c r="AA1022" i="13"/>
  <c r="Y1022" i="13"/>
  <c r="X1022" i="13"/>
  <c r="AA1021" i="13"/>
  <c r="Y1021" i="13"/>
  <c r="X1021" i="13"/>
  <c r="AA1020" i="13"/>
  <c r="Y1020" i="13"/>
  <c r="X1020" i="13"/>
  <c r="AA1019" i="13"/>
  <c r="Y1019" i="13"/>
  <c r="X1019" i="13"/>
  <c r="AA1018" i="13"/>
  <c r="Y1018" i="13"/>
  <c r="X1018" i="13"/>
  <c r="AA1017" i="13"/>
  <c r="AA1016" i="13"/>
  <c r="Y1016" i="13"/>
  <c r="X1016" i="13"/>
  <c r="AA1015" i="13"/>
  <c r="Y1015" i="13"/>
  <c r="X1015" i="13"/>
  <c r="AA1014" i="13"/>
  <c r="Y1014" i="13"/>
  <c r="X1014" i="13"/>
  <c r="AA1013" i="13"/>
  <c r="Y1013" i="13"/>
  <c r="X1013" i="13"/>
  <c r="AA1012" i="13"/>
  <c r="Y1012" i="13"/>
  <c r="X1012" i="13"/>
  <c r="AA1011" i="13"/>
  <c r="Y1011" i="13"/>
  <c r="T1039" i="13"/>
  <c r="S1039" i="13"/>
  <c r="U1038" i="13"/>
  <c r="T1038" i="13"/>
  <c r="S1038" i="13"/>
  <c r="R1038" i="13"/>
  <c r="Q1038" i="13"/>
  <c r="U1037" i="13"/>
  <c r="T1037" i="13"/>
  <c r="S1037" i="13"/>
  <c r="R1037" i="13"/>
  <c r="Q1037" i="13"/>
  <c r="W1037" i="13" s="1"/>
  <c r="T1036" i="13"/>
  <c r="W1036" i="13" s="1"/>
  <c r="AB1036" i="13" s="1"/>
  <c r="AC1036" i="13" s="1"/>
  <c r="S1036" i="13"/>
  <c r="Q1036" i="13"/>
  <c r="U1035" i="13"/>
  <c r="W1035" i="13" s="1"/>
  <c r="T1035" i="13"/>
  <c r="S1035" i="13"/>
  <c r="Q1035" i="13"/>
  <c r="U1034" i="13"/>
  <c r="T1034" i="13"/>
  <c r="S1034" i="13"/>
  <c r="R1034" i="13"/>
  <c r="Q1034" i="13"/>
  <c r="W1034" i="13" s="1"/>
  <c r="AB1034" i="13" s="1"/>
  <c r="U1033" i="13"/>
  <c r="T1033" i="13"/>
  <c r="S1033" i="13"/>
  <c r="R1033" i="13"/>
  <c r="W1033" i="13" s="1"/>
  <c r="AB1033" i="13" s="1"/>
  <c r="Q1033" i="13"/>
  <c r="U1032" i="13"/>
  <c r="T1032" i="13"/>
  <c r="S1032" i="13"/>
  <c r="W1032" i="13" s="1"/>
  <c r="AB1032" i="13" s="1"/>
  <c r="R1032" i="13"/>
  <c r="Q1032" i="13"/>
  <c r="L1032" i="13"/>
  <c r="U1031" i="13"/>
  <c r="T1031" i="13"/>
  <c r="S1031" i="13"/>
  <c r="R1031" i="13"/>
  <c r="Q1031" i="13"/>
  <c r="W1031" i="13" s="1"/>
  <c r="AB1031" i="13" s="1"/>
  <c r="U1030" i="13"/>
  <c r="T1030" i="13"/>
  <c r="R1030" i="13"/>
  <c r="Q1030" i="13"/>
  <c r="W1030" i="13" s="1"/>
  <c r="AB1030" i="13" s="1"/>
  <c r="L1030" i="13"/>
  <c r="S1030" i="13" s="1"/>
  <c r="U1029" i="13"/>
  <c r="T1029" i="13"/>
  <c r="S1029" i="13"/>
  <c r="W1029" i="13" s="1"/>
  <c r="AB1029" i="13" s="1"/>
  <c r="R1029" i="13"/>
  <c r="Q1029" i="13"/>
  <c r="U1028" i="13"/>
  <c r="T1028" i="13"/>
  <c r="W1028" i="13" s="1"/>
  <c r="AB1028" i="13" s="1"/>
  <c r="S1028" i="13"/>
  <c r="Q1028" i="13"/>
  <c r="U1027" i="13"/>
  <c r="T1027" i="13"/>
  <c r="W1027" i="13" s="1"/>
  <c r="AB1027" i="13" s="1"/>
  <c r="S1027" i="13"/>
  <c r="Q1027" i="13"/>
  <c r="U1026" i="13"/>
  <c r="T1026" i="13"/>
  <c r="S1026" i="13"/>
  <c r="R1026" i="13"/>
  <c r="Q1026" i="13"/>
  <c r="N1026" i="13"/>
  <c r="W1026" i="13" s="1"/>
  <c r="AB1026" i="13" s="1"/>
  <c r="U1025" i="13"/>
  <c r="T1025" i="13"/>
  <c r="S1025" i="13"/>
  <c r="R1025" i="13"/>
  <c r="W1025" i="13" s="1"/>
  <c r="AB1025" i="13" s="1"/>
  <c r="Q1025" i="13"/>
  <c r="U1024" i="13"/>
  <c r="T1024" i="13"/>
  <c r="S1024" i="13"/>
  <c r="W1024" i="13" s="1"/>
  <c r="AB1024" i="13" s="1"/>
  <c r="R1024" i="13"/>
  <c r="Q1024" i="13"/>
  <c r="U1023" i="13"/>
  <c r="T1023" i="13"/>
  <c r="W1023" i="13" s="1"/>
  <c r="AB1023" i="13" s="1"/>
  <c r="S1023" i="13"/>
  <c r="Q1023" i="13"/>
  <c r="U1022" i="13"/>
  <c r="T1022" i="13"/>
  <c r="W1022" i="13" s="1"/>
  <c r="AB1022" i="13" s="1"/>
  <c r="S1022" i="13"/>
  <c r="R1022" i="13"/>
  <c r="Q1022" i="13"/>
  <c r="U1021" i="13"/>
  <c r="T1021" i="13"/>
  <c r="S1021" i="13"/>
  <c r="R1021" i="13"/>
  <c r="Q1021" i="13"/>
  <c r="W1021" i="13" s="1"/>
  <c r="AB1021" i="13" s="1"/>
  <c r="N1021" i="13"/>
  <c r="U1020" i="13"/>
  <c r="T1020" i="13"/>
  <c r="S1020" i="13"/>
  <c r="W1020" i="13" s="1"/>
  <c r="AB1020" i="13" s="1"/>
  <c r="R1020" i="13"/>
  <c r="Q1020" i="13"/>
  <c r="U1019" i="13"/>
  <c r="T1019" i="13"/>
  <c r="W1019" i="13" s="1"/>
  <c r="AB1019" i="13" s="1"/>
  <c r="S1019" i="13"/>
  <c r="R1019" i="13"/>
  <c r="Q1019" i="13"/>
  <c r="U1018" i="13"/>
  <c r="T1018" i="13"/>
  <c r="S1018" i="13"/>
  <c r="R1018" i="13"/>
  <c r="Q1018" i="13"/>
  <c r="W1018" i="13" s="1"/>
  <c r="AB1018" i="13" s="1"/>
  <c r="N1018" i="13"/>
  <c r="U1017" i="13"/>
  <c r="T1017" i="13"/>
  <c r="S1017" i="13"/>
  <c r="W1017" i="13" s="1"/>
  <c r="R1017" i="13"/>
  <c r="Q1017" i="13"/>
  <c r="U1016" i="13"/>
  <c r="T1016" i="13"/>
  <c r="S1016" i="13"/>
  <c r="R1016" i="13"/>
  <c r="Q1016" i="13"/>
  <c r="U1015" i="13"/>
  <c r="T1015" i="13"/>
  <c r="S1015" i="13"/>
  <c r="R1015" i="13"/>
  <c r="Q1015" i="13"/>
  <c r="W1015" i="13" s="1"/>
  <c r="AB1015" i="13" s="1"/>
  <c r="U1014" i="13"/>
  <c r="T1014" i="13"/>
  <c r="S1014" i="13"/>
  <c r="R1014" i="13"/>
  <c r="W1014" i="13" s="1"/>
  <c r="AB1014" i="13" s="1"/>
  <c r="Q1014" i="13"/>
  <c r="N1014" i="13"/>
  <c r="U1013" i="13"/>
  <c r="T1013" i="13"/>
  <c r="S1013" i="13"/>
  <c r="R1013" i="13"/>
  <c r="Q1013" i="13"/>
  <c r="U1012" i="13"/>
  <c r="T1012" i="13"/>
  <c r="S1012" i="13"/>
  <c r="R1012" i="13"/>
  <c r="Q1012" i="13"/>
  <c r="W1012" i="13" s="1"/>
  <c r="AB1012" i="13" s="1"/>
  <c r="U1011" i="13"/>
  <c r="T1011" i="13"/>
  <c r="S1011" i="13"/>
  <c r="R1011" i="13"/>
  <c r="W1011" i="13" s="1"/>
  <c r="W1013" i="13" l="1"/>
  <c r="AB1013" i="13" s="1"/>
  <c r="W1016" i="13"/>
  <c r="AB1016" i="13" s="1"/>
  <c r="W1038" i="13"/>
  <c r="W1039" i="13"/>
  <c r="AH1039" i="13" s="1"/>
  <c r="AI1039" i="13" s="1"/>
  <c r="W641" i="13"/>
  <c r="AB641" i="13" s="1"/>
  <c r="AB1011" i="13"/>
  <c r="AC1011" i="13" s="1"/>
  <c r="AH1011" i="13" s="1"/>
  <c r="AB1037" i="13"/>
  <c r="AB1038" i="13"/>
  <c r="AC1038" i="13" s="1"/>
  <c r="AH1038" i="13" s="1"/>
  <c r="AB1017" i="13"/>
  <c r="AC1017" i="13" s="1"/>
  <c r="AH1017" i="13" s="1"/>
  <c r="AB1035" i="13"/>
  <c r="AQ1015" i="13"/>
  <c r="AH1036" i="13"/>
  <c r="AC1035" i="13"/>
  <c r="AH1035" i="13" s="1"/>
  <c r="AR1013" i="13"/>
  <c r="AE1013" i="13" s="1"/>
  <c r="W640" i="13"/>
  <c r="AR1015" i="13"/>
  <c r="AE1015" i="13" s="1"/>
  <c r="R527" i="13"/>
  <c r="W527" i="13" s="1"/>
  <c r="AC641" i="13"/>
  <c r="AV527" i="13"/>
  <c r="AQ1027" i="13"/>
  <c r="AR1035" i="13"/>
  <c r="AQ1033" i="13"/>
  <c r="AQ1025" i="13"/>
  <c r="AQ1017" i="13"/>
  <c r="AR1011" i="13"/>
  <c r="AE1011" i="13" s="1"/>
  <c r="AP1038" i="13"/>
  <c r="AQ1038" i="13" s="1"/>
  <c r="AQ1019" i="13"/>
  <c r="AR1019" i="13" s="1"/>
  <c r="AE1019" i="13" s="1"/>
  <c r="AJ1039" i="13"/>
  <c r="AK1039" i="13" s="1"/>
  <c r="AR1033" i="13"/>
  <c r="AQ1031" i="13"/>
  <c r="AR1031" i="13" s="1"/>
  <c r="AE1031" i="13" s="1"/>
  <c r="AR1025" i="13"/>
  <c r="AQ1023" i="13"/>
  <c r="AR1017" i="13"/>
  <c r="AE1017" i="13" s="1"/>
  <c r="AR1039" i="13"/>
  <c r="AE1039" i="13" s="1"/>
  <c r="AR1037" i="13"/>
  <c r="AE1037" i="13" s="1"/>
  <c r="AQ1029" i="13"/>
  <c r="AR1023" i="13"/>
  <c r="AQ1021" i="13"/>
  <c r="AR1021" i="13" s="1"/>
  <c r="AE1021" i="13" s="1"/>
  <c r="AQ1036" i="13"/>
  <c r="AR1036" i="13" s="1"/>
  <c r="AQ1034" i="13"/>
  <c r="AQ1032" i="13"/>
  <c r="AQ1030" i="13"/>
  <c r="AR1030" i="13" s="1"/>
  <c r="AQ1028" i="13"/>
  <c r="AQ1026" i="13"/>
  <c r="AQ1024" i="13"/>
  <c r="AR1024" i="13" s="1"/>
  <c r="AQ1022" i="13"/>
  <c r="AR1022" i="13" s="1"/>
  <c r="AQ1020" i="13"/>
  <c r="AR1020" i="13" s="1"/>
  <c r="AE1020" i="13" s="1"/>
  <c r="AQ1018" i="13"/>
  <c r="AQ1016" i="13"/>
  <c r="AQ1014" i="13"/>
  <c r="AQ1012" i="13"/>
  <c r="AR1012" i="13" s="1"/>
  <c r="AE1035" i="13"/>
  <c r="AC1013" i="13"/>
  <c r="AH1013" i="13" s="1"/>
  <c r="AI1013" i="13" s="1"/>
  <c r="AJ1013" i="13" s="1"/>
  <c r="AC1015" i="13"/>
  <c r="AH1015" i="13" s="1"/>
  <c r="AI1015" i="13" s="1"/>
  <c r="AJ1015" i="13" s="1"/>
  <c r="AC1019" i="13"/>
  <c r="AH1019" i="13" s="1"/>
  <c r="AI1019" i="13" s="1"/>
  <c r="AJ1019" i="13" s="1"/>
  <c r="AC1021" i="13"/>
  <c r="AH1021" i="13" s="1"/>
  <c r="AI1021" i="13" s="1"/>
  <c r="AJ1021" i="13" s="1"/>
  <c r="AC1023" i="13"/>
  <c r="AH1023" i="13" s="1"/>
  <c r="AI1023" i="13" s="1"/>
  <c r="AJ1023" i="13" s="1"/>
  <c r="AC1025" i="13"/>
  <c r="AH1025" i="13" s="1"/>
  <c r="AI1025" i="13" s="1"/>
  <c r="AJ1025" i="13" s="1"/>
  <c r="AC1027" i="13"/>
  <c r="AH1027" i="13" s="1"/>
  <c r="AI1027" i="13" s="1"/>
  <c r="AJ1027" i="13" s="1"/>
  <c r="AC1029" i="13"/>
  <c r="AH1029" i="13" s="1"/>
  <c r="AI1029" i="13" s="1"/>
  <c r="AJ1029" i="13" s="1"/>
  <c r="AC1031" i="13"/>
  <c r="AH1031" i="13" s="1"/>
  <c r="AI1031" i="13" s="1"/>
  <c r="AJ1031" i="13" s="1"/>
  <c r="AC1033" i="13"/>
  <c r="AH1033" i="13" s="1"/>
  <c r="AI1033" i="13" s="1"/>
  <c r="AJ1033" i="13" s="1"/>
  <c r="AC1037" i="13"/>
  <c r="AH1037" i="13" s="1"/>
  <c r="AI1037" i="13" s="1"/>
  <c r="AJ1037" i="13" s="1"/>
  <c r="AC1012" i="13"/>
  <c r="AH1012" i="13" s="1"/>
  <c r="AC1014" i="13"/>
  <c r="AH1014" i="13" s="1"/>
  <c r="AC1016" i="13"/>
  <c r="AH1016" i="13" s="1"/>
  <c r="AC1018" i="13"/>
  <c r="AH1018" i="13" s="1"/>
  <c r="AC1020" i="13"/>
  <c r="AH1020" i="13" s="1"/>
  <c r="AC1022" i="13"/>
  <c r="AH1022" i="13" s="1"/>
  <c r="AC1024" i="13"/>
  <c r="AH1024" i="13" s="1"/>
  <c r="AC1026" i="13"/>
  <c r="AH1026" i="13" s="1"/>
  <c r="AC1028" i="13"/>
  <c r="AH1028" i="13" s="1"/>
  <c r="AC1030" i="13"/>
  <c r="AH1030" i="13" s="1"/>
  <c r="AC1032" i="13"/>
  <c r="AH1032" i="13" s="1"/>
  <c r="AC1034" i="13"/>
  <c r="AH1034" i="13" s="1"/>
  <c r="AL1039" i="13" l="1"/>
  <c r="AH641" i="13"/>
  <c r="AI641" i="13" s="1"/>
  <c r="AJ641" i="13" s="1"/>
  <c r="AB527" i="13"/>
  <c r="AC527" i="13" s="1"/>
  <c r="AH527" i="13" s="1"/>
  <c r="AI1038" i="13"/>
  <c r="AJ1038" i="13"/>
  <c r="AK1038" i="13" s="1"/>
  <c r="AI1035" i="13"/>
  <c r="AJ1035" i="13" s="1"/>
  <c r="AK1035" i="13"/>
  <c r="AI1017" i="13"/>
  <c r="AJ1017" i="13" s="1"/>
  <c r="AI1011" i="13"/>
  <c r="AJ1011" i="13" s="1"/>
  <c r="AE1033" i="13"/>
  <c r="AB640" i="13"/>
  <c r="AC640" i="13" s="1"/>
  <c r="AH640" i="13" s="1"/>
  <c r="AK1037" i="13"/>
  <c r="AL1037" i="13" s="1"/>
  <c r="AM1037" i="13" s="1"/>
  <c r="AR1038" i="13"/>
  <c r="AE1023" i="13"/>
  <c r="AE1025" i="13"/>
  <c r="AE1029" i="13"/>
  <c r="AR1029" i="13"/>
  <c r="AR1027" i="13"/>
  <c r="AE1027" i="13" s="1"/>
  <c r="AI1036" i="13"/>
  <c r="AJ1036" i="13" s="1"/>
  <c r="AK641" i="13"/>
  <c r="AI1028" i="13"/>
  <c r="AJ1028" i="13" s="1"/>
  <c r="AI1034" i="13"/>
  <c r="AJ1034" i="13" s="1"/>
  <c r="AI1026" i="13"/>
  <c r="AI1018" i="13"/>
  <c r="AJ1018" i="13" s="1"/>
  <c r="AK1015" i="13"/>
  <c r="AL1015" i="13" s="1"/>
  <c r="AK1019" i="13"/>
  <c r="AL1019" i="13" s="1"/>
  <c r="AK1023" i="13"/>
  <c r="AL1023" i="13" s="1"/>
  <c r="AM1023" i="13" s="1"/>
  <c r="AK1027" i="13"/>
  <c r="AK1031" i="13"/>
  <c r="AI1020" i="13"/>
  <c r="AJ1020" i="13" s="1"/>
  <c r="AI1012" i="13"/>
  <c r="AJ1012" i="13" s="1"/>
  <c r="AI1032" i="13"/>
  <c r="AI1024" i="13"/>
  <c r="AJ1024" i="13" s="1"/>
  <c r="AK1024" i="13" s="1"/>
  <c r="AL1024" i="13" s="1"/>
  <c r="AI1016" i="13"/>
  <c r="AJ1016" i="13" s="1"/>
  <c r="AI1030" i="13"/>
  <c r="AJ1030" i="13" s="1"/>
  <c r="AI1022" i="13"/>
  <c r="AJ1022" i="13" s="1"/>
  <c r="AI1014" i="13"/>
  <c r="AJ1014" i="13" s="1"/>
  <c r="AK1013" i="13"/>
  <c r="AL1013" i="13" s="1"/>
  <c r="AK1021" i="13"/>
  <c r="AL1021" i="13" s="1"/>
  <c r="AK1025" i="13"/>
  <c r="AL1025" i="13" s="1"/>
  <c r="AK1029" i="13"/>
  <c r="AL1029" i="13" s="1"/>
  <c r="AK1033" i="13"/>
  <c r="AL1033" i="13" s="1"/>
  <c r="AR1018" i="13"/>
  <c r="AE1018" i="13" s="1"/>
  <c r="AR1026" i="13"/>
  <c r="AE1026" i="13" s="1"/>
  <c r="AL1031" i="13"/>
  <c r="AM1039" i="13"/>
  <c r="AN1039" i="13" s="1"/>
  <c r="AE1012" i="13"/>
  <c r="AL1035" i="13"/>
  <c r="AR1028" i="13"/>
  <c r="AE1028" i="13" s="1"/>
  <c r="AE1022" i="13"/>
  <c r="AR1034" i="13"/>
  <c r="AE1034" i="13" s="1"/>
  <c r="AE1024" i="13"/>
  <c r="AM1015" i="13"/>
  <c r="AN1015" i="13" s="1"/>
  <c r="AR1016" i="13"/>
  <c r="AE1016" i="13" s="1"/>
  <c r="AR1032" i="13"/>
  <c r="AE1032" i="13" s="1"/>
  <c r="AE1030" i="13"/>
  <c r="AL1027" i="13"/>
  <c r="AM1027" i="13" s="1"/>
  <c r="AR1014" i="13"/>
  <c r="AE1014" i="13" s="1"/>
  <c r="AK1011" i="13" l="1"/>
  <c r="AL1011" i="13" s="1"/>
  <c r="AI640" i="13"/>
  <c r="AI527" i="13"/>
  <c r="AM1013" i="13"/>
  <c r="AN1013" i="13" s="1"/>
  <c r="AK1036" i="13"/>
  <c r="AK1017" i="13"/>
  <c r="AL1017" i="13" s="1"/>
  <c r="AM1038" i="13"/>
  <c r="AN1038" i="13" s="1"/>
  <c r="AL1038" i="13"/>
  <c r="AL641" i="13"/>
  <c r="AM1033" i="13"/>
  <c r="AN1033" i="13" s="1"/>
  <c r="AD1033" i="13" s="1"/>
  <c r="AD1015" i="13"/>
  <c r="AM1029" i="13"/>
  <c r="AN1029" i="13" s="1"/>
  <c r="AD1029" i="13" s="1"/>
  <c r="AK1022" i="13"/>
  <c r="AL1022" i="13" s="1"/>
  <c r="AM1022" i="13" s="1"/>
  <c r="AN1022" i="13" s="1"/>
  <c r="AD1022" i="13" s="1"/>
  <c r="AK1016" i="13"/>
  <c r="AK1028" i="13"/>
  <c r="AK1020" i="13"/>
  <c r="AM1021" i="13"/>
  <c r="AN1021" i="13" s="1"/>
  <c r="AK1012" i="13"/>
  <c r="AM1024" i="13"/>
  <c r="AN1024" i="13" s="1"/>
  <c r="AK1014" i="13"/>
  <c r="AK1018" i="13"/>
  <c r="AL1018" i="13" s="1"/>
  <c r="AJ1026" i="13"/>
  <c r="AJ1032" i="13"/>
  <c r="AK1034" i="13"/>
  <c r="AK1030" i="13"/>
  <c r="AL1030" i="13" s="1"/>
  <c r="AM1025" i="13"/>
  <c r="AL1016" i="13"/>
  <c r="AM1035" i="13"/>
  <c r="AM1031" i="13"/>
  <c r="AN1031" i="13" s="1"/>
  <c r="AD1013" i="13"/>
  <c r="AM1017" i="13"/>
  <c r="AN1017" i="13" s="1"/>
  <c r="AM1019" i="13"/>
  <c r="AN1037" i="13"/>
  <c r="AD1037" i="13" s="1"/>
  <c r="AD1039" i="13"/>
  <c r="AN1023" i="13"/>
  <c r="AD1023" i="13" s="1"/>
  <c r="AM1011" i="13"/>
  <c r="AN1011" i="13" s="1"/>
  <c r="AD1011" i="13" s="1"/>
  <c r="AN1027" i="13"/>
  <c r="AD1027" i="13" s="1"/>
  <c r="AD1024" i="13" l="1"/>
  <c r="AD1038" i="13"/>
  <c r="AL1036" i="13"/>
  <c r="AM1036" i="13" s="1"/>
  <c r="AJ527" i="13"/>
  <c r="AJ640" i="13"/>
  <c r="AK640" i="13" s="1"/>
  <c r="AM641" i="13"/>
  <c r="AD1021" i="13"/>
  <c r="AK1026" i="13"/>
  <c r="AL1026" i="13" s="1"/>
  <c r="AL1034" i="13"/>
  <c r="AM1034" i="13" s="1"/>
  <c r="AN1034" i="13" s="1"/>
  <c r="AM1016" i="13"/>
  <c r="AN1025" i="13"/>
  <c r="AD1025" i="13" s="1"/>
  <c r="AK1032" i="13"/>
  <c r="AL1020" i="13"/>
  <c r="AM1020" i="13" s="1"/>
  <c r="AN1020" i="13" s="1"/>
  <c r="AD1020" i="13" s="1"/>
  <c r="AL1012" i="13"/>
  <c r="AM1018" i="13"/>
  <c r="AN1018" i="13" s="1"/>
  <c r="AL1028" i="13"/>
  <c r="AN1016" i="13"/>
  <c r="AD1016" i="13" s="1"/>
  <c r="AM1030" i="13"/>
  <c r="AN1030" i="13"/>
  <c r="AD1030" i="13" s="1"/>
  <c r="AL1014" i="13"/>
  <c r="AN1035" i="13"/>
  <c r="AD1035" i="13" s="1"/>
  <c r="AD1017" i="13"/>
  <c r="AN1019" i="13"/>
  <c r="AD1019" i="13" s="1"/>
  <c r="AD1031" i="13"/>
  <c r="AN1036" i="13" l="1"/>
  <c r="AD1036" i="13" s="1"/>
  <c r="AL640" i="13"/>
  <c r="AM640" i="13" s="1"/>
  <c r="AN640" i="13" s="1"/>
  <c r="AS640" i="13" s="1"/>
  <c r="AK527" i="13"/>
  <c r="AL527" i="13" s="1"/>
  <c r="AN641" i="13"/>
  <c r="AD641" i="13" s="1"/>
  <c r="AM1026" i="13"/>
  <c r="AL1032" i="13"/>
  <c r="AM1032" i="13" s="1"/>
  <c r="AD1018" i="13"/>
  <c r="AD1034" i="13"/>
  <c r="AM1012" i="13"/>
  <c r="AN1012" i="13" s="1"/>
  <c r="AM1028" i="13"/>
  <c r="AM1014" i="13"/>
  <c r="AN1014" i="13" s="1"/>
  <c r="AO640" i="13" l="1"/>
  <c r="AD640" i="13"/>
  <c r="AM527" i="13"/>
  <c r="AN527" i="13" s="1"/>
  <c r="AD527" i="13" s="1"/>
  <c r="AS641" i="13"/>
  <c r="AN1026" i="13"/>
  <c r="AD1026" i="13" s="1"/>
  <c r="AN1032" i="13"/>
  <c r="AD1032" i="13" s="1"/>
  <c r="AD1014" i="13"/>
  <c r="AN1028" i="13"/>
  <c r="AD1028" i="13" s="1"/>
  <c r="AD1012" i="13"/>
  <c r="AS527" i="13" l="1"/>
  <c r="AO527" i="13" s="1"/>
  <c r="AP527" i="13" s="1"/>
  <c r="AP640" i="13"/>
  <c r="AQ640" i="13" s="1"/>
  <c r="AO641" i="13"/>
  <c r="AP641" i="13" s="1"/>
  <c r="AQ641" i="13" s="1"/>
  <c r="AQ527" i="13" l="1"/>
  <c r="AR527" i="13" s="1"/>
  <c r="AE527" i="13" s="1"/>
  <c r="AR640" i="13"/>
  <c r="AE640" i="13" s="1"/>
  <c r="AR641" i="13"/>
  <c r="AE641" i="13" s="1"/>
  <c r="AE1007" i="12" l="1"/>
  <c r="AD1007" i="12"/>
  <c r="AA1007" i="12"/>
  <c r="Z1007" i="12"/>
  <c r="AC1007" i="12" s="1"/>
  <c r="AE1006" i="12"/>
  <c r="AD1006" i="12"/>
  <c r="AC1006" i="12"/>
  <c r="AA1006" i="12"/>
  <c r="Z1006" i="12"/>
  <c r="AE1005" i="12"/>
  <c r="AD1005" i="12"/>
  <c r="AC1005" i="12"/>
  <c r="AA1005" i="12"/>
  <c r="Z1005" i="12"/>
  <c r="AE1004" i="12"/>
  <c r="AD1004" i="12"/>
  <c r="AA1004" i="12"/>
  <c r="Z1004" i="12"/>
  <c r="AC1004" i="12" s="1"/>
  <c r="AE1003" i="12"/>
  <c r="AD1003" i="12"/>
  <c r="AA1003" i="12"/>
  <c r="Z1003" i="12"/>
  <c r="AE1002" i="12"/>
  <c r="AD1002" i="12"/>
  <c r="AC1002" i="12"/>
  <c r="AA1002" i="12"/>
  <c r="Z1002" i="12"/>
  <c r="AE1001" i="12"/>
  <c r="AD1001" i="12"/>
  <c r="AC1001" i="12"/>
  <c r="AA1001" i="12"/>
  <c r="Z1001" i="12"/>
  <c r="AE1000" i="12"/>
  <c r="AD1000" i="12"/>
  <c r="AA1000" i="12"/>
  <c r="Z1000" i="12"/>
  <c r="AC1000" i="12" s="1"/>
  <c r="AE999" i="12"/>
  <c r="AD999" i="12"/>
  <c r="AA999" i="12"/>
  <c r="Z999" i="12"/>
  <c r="AC999" i="12" s="1"/>
  <c r="AE998" i="12"/>
  <c r="AD998" i="12"/>
  <c r="AC998" i="12"/>
  <c r="AA998" i="12"/>
  <c r="Z998" i="12"/>
  <c r="AE997" i="12"/>
  <c r="AD997" i="12"/>
  <c r="AC997" i="12"/>
  <c r="AA997" i="12"/>
  <c r="Z997" i="12"/>
  <c r="AE996" i="12"/>
  <c r="AD996" i="12"/>
  <c r="AA996" i="12"/>
  <c r="Z996" i="12"/>
  <c r="AC996" i="12" s="1"/>
  <c r="AE995" i="12"/>
  <c r="AD995" i="12"/>
  <c r="AA995" i="12"/>
  <c r="Z995" i="12"/>
  <c r="AE994" i="12"/>
  <c r="AD994" i="12"/>
  <c r="AC994" i="12"/>
  <c r="AA994" i="12"/>
  <c r="Z994" i="12"/>
  <c r="AE993" i="12"/>
  <c r="AD993" i="12"/>
  <c r="AC993" i="12"/>
  <c r="AA993" i="12"/>
  <c r="Z993" i="12"/>
  <c r="AE992" i="12"/>
  <c r="AD992" i="12"/>
  <c r="AA992" i="12"/>
  <c r="Z992" i="12"/>
  <c r="AC992" i="12" s="1"/>
  <c r="AE991" i="12"/>
  <c r="AD991" i="12"/>
  <c r="AA991" i="12"/>
  <c r="Z991" i="12"/>
  <c r="AC991" i="12" s="1"/>
  <c r="AE990" i="12"/>
  <c r="AD990" i="12"/>
  <c r="AC990" i="12"/>
  <c r="AA990" i="12"/>
  <c r="Z990" i="12"/>
  <c r="AE989" i="12"/>
  <c r="AD989" i="12"/>
  <c r="AC989" i="12"/>
  <c r="AA989" i="12"/>
  <c r="Z989" i="12"/>
  <c r="AE988" i="12"/>
  <c r="AD988" i="12"/>
  <c r="AA988" i="12"/>
  <c r="Z988" i="12"/>
  <c r="AC988" i="12" s="1"/>
  <c r="AE987" i="12"/>
  <c r="AD987" i="12"/>
  <c r="AA987" i="12"/>
  <c r="Z987" i="12"/>
  <c r="AE986" i="12"/>
  <c r="AD986" i="12"/>
  <c r="AC986" i="12"/>
  <c r="AA986" i="12"/>
  <c r="Z986" i="12"/>
  <c r="AE985" i="12"/>
  <c r="AD985" i="12"/>
  <c r="AC985" i="12"/>
  <c r="AA985" i="12"/>
  <c r="Z985" i="12"/>
  <c r="AE984" i="12"/>
  <c r="AD984" i="12"/>
  <c r="AA984" i="12"/>
  <c r="Z984" i="12"/>
  <c r="AC984" i="12" s="1"/>
  <c r="AE983" i="12"/>
  <c r="AD983" i="12"/>
  <c r="AA983" i="12"/>
  <c r="Z983" i="12"/>
  <c r="AC983" i="12" s="1"/>
  <c r="AE982" i="12"/>
  <c r="AD982" i="12"/>
  <c r="AC982" i="12"/>
  <c r="AA982" i="12"/>
  <c r="Z982" i="12"/>
  <c r="AE981" i="12"/>
  <c r="AD981" i="12"/>
  <c r="AC981" i="12"/>
  <c r="AA981" i="12"/>
  <c r="Z981" i="12"/>
  <c r="AE980" i="12"/>
  <c r="AD980" i="12"/>
  <c r="AA980" i="12"/>
  <c r="Z980" i="12"/>
  <c r="AC980" i="12" s="1"/>
  <c r="AE979" i="12"/>
  <c r="AD979" i="12"/>
  <c r="AA979" i="12"/>
  <c r="Z979" i="12"/>
  <c r="AE978" i="12"/>
  <c r="AD978" i="12"/>
  <c r="AC978" i="12"/>
  <c r="AA978" i="12"/>
  <c r="Z978" i="12"/>
  <c r="AE977" i="12"/>
  <c r="AD977" i="12"/>
  <c r="AC977" i="12"/>
  <c r="AA977" i="12"/>
  <c r="Z977" i="12"/>
  <c r="AE976" i="12"/>
  <c r="AD976" i="12"/>
  <c r="AA976" i="12"/>
  <c r="Z976" i="12"/>
  <c r="AC976" i="12" s="1"/>
  <c r="AE975" i="12"/>
  <c r="AD975" i="12"/>
  <c r="AA975" i="12"/>
  <c r="Z975" i="12"/>
  <c r="AC975" i="12" s="1"/>
  <c r="AE974" i="12"/>
  <c r="AD974" i="12"/>
  <c r="AC974" i="12"/>
  <c r="AA974" i="12"/>
  <c r="Z974" i="12"/>
  <c r="AE973" i="12"/>
  <c r="AD973" i="12"/>
  <c r="AC973" i="12"/>
  <c r="AA973" i="12"/>
  <c r="Z973" i="12"/>
  <c r="AE972" i="12"/>
  <c r="AD972" i="12"/>
  <c r="AA972" i="12"/>
  <c r="Z972" i="12"/>
  <c r="AC972" i="12" s="1"/>
  <c r="AE971" i="12"/>
  <c r="AD971" i="12"/>
  <c r="AA971" i="12"/>
  <c r="Z971" i="12"/>
  <c r="AE970" i="12"/>
  <c r="AD970" i="12"/>
  <c r="AC970" i="12"/>
  <c r="AA970" i="12"/>
  <c r="Z970" i="12"/>
  <c r="AE969" i="12"/>
  <c r="AD969" i="12"/>
  <c r="AC969" i="12"/>
  <c r="AA969" i="12"/>
  <c r="Z969" i="12"/>
  <c r="AE968" i="12"/>
  <c r="AD968" i="12"/>
  <c r="AA968" i="12"/>
  <c r="Z968" i="12"/>
  <c r="AC968" i="12" s="1"/>
  <c r="AE967" i="12"/>
  <c r="AD967" i="12"/>
  <c r="AA967" i="12"/>
  <c r="Z967" i="12"/>
  <c r="AC967" i="12" s="1"/>
  <c r="AE966" i="12"/>
  <c r="AD966" i="12"/>
  <c r="AC966" i="12"/>
  <c r="AA966" i="12"/>
  <c r="Z966" i="12"/>
  <c r="AE965" i="12"/>
  <c r="AD965" i="12"/>
  <c r="AC965" i="12"/>
  <c r="AA965" i="12"/>
  <c r="Z965" i="12"/>
  <c r="AE964" i="12"/>
  <c r="AD964" i="12"/>
  <c r="AA964" i="12"/>
  <c r="Z964" i="12"/>
  <c r="AC964" i="12" s="1"/>
  <c r="AE963" i="12"/>
  <c r="AD963" i="12"/>
  <c r="AA963" i="12"/>
  <c r="Z963" i="12"/>
  <c r="AE962" i="12"/>
  <c r="AD962" i="12"/>
  <c r="AC962" i="12"/>
  <c r="AA962" i="12"/>
  <c r="Z962" i="12"/>
  <c r="AE961" i="12"/>
  <c r="AD961" i="12"/>
  <c r="AC961" i="12"/>
  <c r="AA961" i="12"/>
  <c r="Z961" i="12"/>
  <c r="AE960" i="12"/>
  <c r="AD960" i="12"/>
  <c r="AA960" i="12"/>
  <c r="Z960" i="12"/>
  <c r="AC960" i="12" s="1"/>
  <c r="AE959" i="12"/>
  <c r="AD959" i="12"/>
  <c r="AA959" i="12"/>
  <c r="Z959" i="12"/>
  <c r="AC959" i="12" s="1"/>
  <c r="AE958" i="12"/>
  <c r="AD958" i="12"/>
  <c r="AC958" i="12"/>
  <c r="AA958" i="12"/>
  <c r="Z958" i="12"/>
  <c r="AE957" i="12"/>
  <c r="AD957" i="12"/>
  <c r="AC957" i="12"/>
  <c r="AA957" i="12"/>
  <c r="Z957" i="12"/>
  <c r="AE956" i="12"/>
  <c r="AD956" i="12"/>
  <c r="AA956" i="12"/>
  <c r="Z956" i="12"/>
  <c r="AC956" i="12" s="1"/>
  <c r="AE955" i="12"/>
  <c r="AD955" i="12"/>
  <c r="AA955" i="12"/>
  <c r="Z955" i="12"/>
  <c r="AE954" i="12"/>
  <c r="AD954" i="12"/>
  <c r="AC954" i="12"/>
  <c r="AA954" i="12"/>
  <c r="Z954" i="12"/>
  <c r="AE953" i="12"/>
  <c r="AD953" i="12"/>
  <c r="AC953" i="12"/>
  <c r="AA953" i="12"/>
  <c r="Z953" i="12"/>
  <c r="AE952" i="12"/>
  <c r="AD952" i="12"/>
  <c r="AA952" i="12"/>
  <c r="Z952" i="12"/>
  <c r="AC952" i="12" s="1"/>
  <c r="AE951" i="12"/>
  <c r="AD951" i="12"/>
  <c r="AA951" i="12"/>
  <c r="Z951" i="12"/>
  <c r="AC951" i="12" s="1"/>
  <c r="AE950" i="12"/>
  <c r="AD950" i="12"/>
  <c r="AC950" i="12"/>
  <c r="AA950" i="12"/>
  <c r="Z950" i="12"/>
  <c r="AE949" i="12"/>
  <c r="AD949" i="12"/>
  <c r="AC949" i="12"/>
  <c r="AA949" i="12"/>
  <c r="Z949" i="12"/>
  <c r="AE948" i="12"/>
  <c r="AD948" i="12"/>
  <c r="AA948" i="12"/>
  <c r="Z948" i="12"/>
  <c r="AC948" i="12" s="1"/>
  <c r="AE947" i="12"/>
  <c r="AD947" i="12"/>
  <c r="AA947" i="12"/>
  <c r="Z947" i="12"/>
  <c r="AE946" i="12"/>
  <c r="AD946" i="12"/>
  <c r="AC946" i="12"/>
  <c r="AA946" i="12"/>
  <c r="Z946" i="12"/>
  <c r="AE945" i="12"/>
  <c r="AD945" i="12"/>
  <c r="AC945" i="12"/>
  <c r="AA945" i="12"/>
  <c r="Z945" i="12"/>
  <c r="AE944" i="12"/>
  <c r="AD944" i="12"/>
  <c r="AA944" i="12"/>
  <c r="Z944" i="12"/>
  <c r="AC944" i="12" s="1"/>
  <c r="AE943" i="12"/>
  <c r="AD943" i="12"/>
  <c r="AA943" i="12"/>
  <c r="Z943" i="12"/>
  <c r="AC943" i="12" s="1"/>
  <c r="AE942" i="12"/>
  <c r="AD942" i="12"/>
  <c r="AC942" i="12"/>
  <c r="AA942" i="12"/>
  <c r="Z942" i="12"/>
  <c r="AE941" i="12"/>
  <c r="AD941" i="12"/>
  <c r="AC941" i="12"/>
  <c r="AA941" i="12"/>
  <c r="Z941" i="12"/>
  <c r="AE940" i="12"/>
  <c r="AD940" i="12"/>
  <c r="AA940" i="12"/>
  <c r="Z940" i="12"/>
  <c r="AC940" i="12" s="1"/>
  <c r="AE939" i="12"/>
  <c r="AD939" i="12"/>
  <c r="AA939" i="12"/>
  <c r="Z939" i="12"/>
  <c r="AE938" i="12"/>
  <c r="AD938" i="12"/>
  <c r="AC938" i="12"/>
  <c r="AA938" i="12"/>
  <c r="Z938" i="12"/>
  <c r="AE937" i="12"/>
  <c r="AD937" i="12"/>
  <c r="AC937" i="12"/>
  <c r="AA937" i="12"/>
  <c r="Z937" i="12"/>
  <c r="AE936" i="12"/>
  <c r="AD936" i="12"/>
  <c r="AA936" i="12"/>
  <c r="Z936" i="12"/>
  <c r="AC936" i="12" s="1"/>
  <c r="AE935" i="12"/>
  <c r="AD935" i="12"/>
  <c r="AA935" i="12"/>
  <c r="Z935" i="12"/>
  <c r="AC935" i="12" s="1"/>
  <c r="AE934" i="12"/>
  <c r="AD934" i="12"/>
  <c r="AC934" i="12"/>
  <c r="AA934" i="12"/>
  <c r="Z934" i="12"/>
  <c r="AE933" i="12"/>
  <c r="AD933" i="12"/>
  <c r="AC933" i="12"/>
  <c r="AA933" i="12"/>
  <c r="Z933" i="12"/>
  <c r="AE932" i="12"/>
  <c r="AD932" i="12"/>
  <c r="AA932" i="12"/>
  <c r="Z932" i="12"/>
  <c r="AC932" i="12" s="1"/>
  <c r="AE931" i="12"/>
  <c r="AD931" i="12"/>
  <c r="AA931" i="12"/>
  <c r="Z931" i="12"/>
  <c r="AE930" i="12"/>
  <c r="AD930" i="12"/>
  <c r="AC930" i="12"/>
  <c r="AA930" i="12"/>
  <c r="Z930" i="12"/>
  <c r="AE929" i="12"/>
  <c r="AD929" i="12"/>
  <c r="AC929" i="12"/>
  <c r="AA929" i="12"/>
  <c r="Z929" i="12"/>
  <c r="AE928" i="12"/>
  <c r="AD928" i="12"/>
  <c r="AA928" i="12"/>
  <c r="Z928" i="12"/>
  <c r="AC928" i="12" s="1"/>
  <c r="AE927" i="12"/>
  <c r="AD927" i="12"/>
  <c r="AA927" i="12"/>
  <c r="Z927" i="12"/>
  <c r="AC927" i="12" s="1"/>
  <c r="AE926" i="12"/>
  <c r="AD926" i="12"/>
  <c r="AC926" i="12"/>
  <c r="AA926" i="12"/>
  <c r="Z926" i="12"/>
  <c r="AE925" i="12"/>
  <c r="AD925" i="12"/>
  <c r="AC925" i="12"/>
  <c r="AA925" i="12"/>
  <c r="Z925" i="12"/>
  <c r="AE924" i="12"/>
  <c r="AD924" i="12"/>
  <c r="AA924" i="12"/>
  <c r="Z924" i="12"/>
  <c r="AC924" i="12" s="1"/>
  <c r="AE923" i="12"/>
  <c r="AD923" i="12"/>
  <c r="AA923" i="12"/>
  <c r="Z923" i="12"/>
  <c r="AE922" i="12"/>
  <c r="AD922" i="12"/>
  <c r="AC922" i="12"/>
  <c r="AA922" i="12"/>
  <c r="Z922" i="12"/>
  <c r="AE921" i="12"/>
  <c r="AD921" i="12"/>
  <c r="AC921" i="12"/>
  <c r="AA921" i="12"/>
  <c r="Z921" i="12"/>
  <c r="AE920" i="12"/>
  <c r="AD920" i="12"/>
  <c r="AA920" i="12"/>
  <c r="Z920" i="12"/>
  <c r="AC920" i="12" s="1"/>
  <c r="AE919" i="12"/>
  <c r="AD919" i="12"/>
  <c r="AA919" i="12"/>
  <c r="Z919" i="12"/>
  <c r="AC919" i="12" s="1"/>
  <c r="AE918" i="12"/>
  <c r="AD918" i="12"/>
  <c r="AC918" i="12"/>
  <c r="AA918" i="12"/>
  <c r="Z918" i="12"/>
  <c r="AE917" i="12"/>
  <c r="AD917" i="12"/>
  <c r="AC917" i="12"/>
  <c r="AA917" i="12"/>
  <c r="Z917" i="12"/>
  <c r="AE916" i="12"/>
  <c r="AD916" i="12"/>
  <c r="AA916" i="12"/>
  <c r="Z916" i="12"/>
  <c r="AC916" i="12" s="1"/>
  <c r="AE915" i="12"/>
  <c r="AD915" i="12"/>
  <c r="AA915" i="12"/>
  <c r="Z915" i="12"/>
  <c r="AE914" i="12"/>
  <c r="AD914" i="12"/>
  <c r="AC914" i="12"/>
  <c r="AA914" i="12"/>
  <c r="Z914" i="12"/>
  <c r="AE913" i="12"/>
  <c r="AD913" i="12"/>
  <c r="AC913" i="12"/>
  <c r="AA913" i="12"/>
  <c r="Z913" i="12"/>
  <c r="AE912" i="12"/>
  <c r="AD912" i="12"/>
  <c r="AA912" i="12"/>
  <c r="Z912" i="12"/>
  <c r="AC912" i="12" s="1"/>
  <c r="AE911" i="12"/>
  <c r="AD911" i="12"/>
  <c r="AA911" i="12"/>
  <c r="Z911" i="12"/>
  <c r="AC911" i="12" s="1"/>
  <c r="AE910" i="12"/>
  <c r="AD910" i="12"/>
  <c r="AC910" i="12"/>
  <c r="AA910" i="12"/>
  <c r="Z910" i="12"/>
  <c r="AE909" i="12"/>
  <c r="AD909" i="12"/>
  <c r="AC909" i="12"/>
  <c r="AA909" i="12"/>
  <c r="Z909" i="12"/>
  <c r="AE908" i="12"/>
  <c r="AD908" i="12"/>
  <c r="AA908" i="12"/>
  <c r="Z908" i="12"/>
  <c r="AC908" i="12" s="1"/>
  <c r="AE907" i="12"/>
  <c r="AD907" i="12"/>
  <c r="AA907" i="12"/>
  <c r="Z907" i="12"/>
  <c r="AE906" i="12"/>
  <c r="AD906" i="12"/>
  <c r="AC906" i="12"/>
  <c r="AA906" i="12"/>
  <c r="Z906" i="12"/>
  <c r="AE905" i="12"/>
  <c r="AD905" i="12"/>
  <c r="AC905" i="12"/>
  <c r="AA905" i="12"/>
  <c r="Z905" i="12"/>
  <c r="AE904" i="12"/>
  <c r="AD904" i="12"/>
  <c r="AA904" i="12"/>
  <c r="Z904" i="12"/>
  <c r="AC904" i="12" s="1"/>
  <c r="AE903" i="12"/>
  <c r="AD903" i="12"/>
  <c r="AA903" i="12"/>
  <c r="Z903" i="12"/>
  <c r="AC903" i="12" s="1"/>
  <c r="AE902" i="12"/>
  <c r="AD902" i="12"/>
  <c r="AC902" i="12"/>
  <c r="AA902" i="12"/>
  <c r="Z902" i="12"/>
  <c r="AE901" i="12"/>
  <c r="AD901" i="12"/>
  <c r="AC901" i="12"/>
  <c r="AA901" i="12"/>
  <c r="Z901" i="12"/>
  <c r="AE900" i="12"/>
  <c r="AD900" i="12"/>
  <c r="AA900" i="12"/>
  <c r="Z900" i="12"/>
  <c r="AC900" i="12" s="1"/>
  <c r="AE899" i="12"/>
  <c r="AD899" i="12"/>
  <c r="AA899" i="12"/>
  <c r="Z899" i="12"/>
  <c r="AE898" i="12"/>
  <c r="AD898" i="12"/>
  <c r="AC898" i="12"/>
  <c r="AA898" i="12"/>
  <c r="Z898" i="12"/>
  <c r="AE897" i="12"/>
  <c r="AD897" i="12"/>
  <c r="AC897" i="12"/>
  <c r="AA897" i="12"/>
  <c r="Z897" i="12"/>
  <c r="AE896" i="12"/>
  <c r="AD896" i="12"/>
  <c r="AA896" i="12"/>
  <c r="Z896" i="12"/>
  <c r="AC896" i="12" s="1"/>
  <c r="AE895" i="12"/>
  <c r="AD895" i="12"/>
  <c r="AA895" i="12"/>
  <c r="Z895" i="12"/>
  <c r="AC895" i="12" s="1"/>
  <c r="AE894" i="12"/>
  <c r="AD894" i="12"/>
  <c r="AC894" i="12"/>
  <c r="AA894" i="12"/>
  <c r="Z894" i="12"/>
  <c r="AE893" i="12"/>
  <c r="AD893" i="12"/>
  <c r="AC893" i="12"/>
  <c r="AA893" i="12"/>
  <c r="Z893" i="12"/>
  <c r="AE892" i="12"/>
  <c r="AD892" i="12"/>
  <c r="AA892" i="12"/>
  <c r="Z892" i="12"/>
  <c r="AC892" i="12" s="1"/>
  <c r="AE891" i="12"/>
  <c r="AD891" i="12"/>
  <c r="AA891" i="12"/>
  <c r="Z891" i="12"/>
  <c r="AE890" i="12"/>
  <c r="AD890" i="12"/>
  <c r="AC890" i="12"/>
  <c r="AA890" i="12"/>
  <c r="Z890" i="12"/>
  <c r="AE889" i="12"/>
  <c r="AD889" i="12"/>
  <c r="AC889" i="12"/>
  <c r="AA889" i="12"/>
  <c r="Z889" i="12"/>
  <c r="AE888" i="12"/>
  <c r="AD888" i="12"/>
  <c r="AA888" i="12"/>
  <c r="Z888" i="12"/>
  <c r="AC888" i="12" s="1"/>
  <c r="AE887" i="12"/>
  <c r="AD887" i="12"/>
  <c r="AA887" i="12"/>
  <c r="Z887" i="12"/>
  <c r="AC887" i="12" s="1"/>
  <c r="AE886" i="12"/>
  <c r="AD886" i="12"/>
  <c r="AC886" i="12"/>
  <c r="AA886" i="12"/>
  <c r="Z886" i="12"/>
  <c r="AE885" i="12"/>
  <c r="AD885" i="12"/>
  <c r="AC885" i="12"/>
  <c r="AA885" i="12"/>
  <c r="Z885" i="12"/>
  <c r="AE884" i="12"/>
  <c r="AD884" i="12"/>
  <c r="AA884" i="12"/>
  <c r="Z884" i="12"/>
  <c r="AC884" i="12" s="1"/>
  <c r="AE883" i="12"/>
  <c r="AD883" i="12"/>
  <c r="AA883" i="12"/>
  <c r="Z883" i="12"/>
  <c r="AE882" i="12"/>
  <c r="AD882" i="12"/>
  <c r="AC882" i="12"/>
  <c r="AA882" i="12"/>
  <c r="Z882" i="12"/>
  <c r="AE881" i="12"/>
  <c r="AD881" i="12"/>
  <c r="AC881" i="12"/>
  <c r="AA881" i="12"/>
  <c r="Z881" i="12"/>
  <c r="AE880" i="12"/>
  <c r="AD880" i="12"/>
  <c r="AA880" i="12"/>
  <c r="Z880" i="12"/>
  <c r="AC880" i="12" s="1"/>
  <c r="AE879" i="12"/>
  <c r="AD879" i="12"/>
  <c r="AA879" i="12"/>
  <c r="Z879" i="12"/>
  <c r="AC879" i="12" s="1"/>
  <c r="AE878" i="12"/>
  <c r="AD878" i="12"/>
  <c r="AC878" i="12"/>
  <c r="AA878" i="12"/>
  <c r="Z878" i="12"/>
  <c r="AE877" i="12"/>
  <c r="AD877" i="12"/>
  <c r="AC877" i="12"/>
  <c r="AA877" i="12"/>
  <c r="Z877" i="12"/>
  <c r="AE876" i="12"/>
  <c r="AD876" i="12"/>
  <c r="AA876" i="12"/>
  <c r="Z876" i="12"/>
  <c r="AC876" i="12" s="1"/>
  <c r="AE875" i="12"/>
  <c r="AD875" i="12"/>
  <c r="AA875" i="12"/>
  <c r="Z875" i="12"/>
  <c r="AE874" i="12"/>
  <c r="AD874" i="12"/>
  <c r="AC874" i="12"/>
  <c r="AA874" i="12"/>
  <c r="Z874" i="12"/>
  <c r="AE873" i="12"/>
  <c r="AD873" i="12"/>
  <c r="AC873" i="12"/>
  <c r="AA873" i="12"/>
  <c r="Z873" i="12"/>
  <c r="AE872" i="12"/>
  <c r="AD872" i="12"/>
  <c r="AA872" i="12"/>
  <c r="Z872" i="12"/>
  <c r="AC872" i="12" s="1"/>
  <c r="AE871" i="12"/>
  <c r="AD871" i="12"/>
  <c r="AA871" i="12"/>
  <c r="Z871" i="12"/>
  <c r="AC871" i="12" s="1"/>
  <c r="AE870" i="12"/>
  <c r="AD870" i="12"/>
  <c r="AC870" i="12"/>
  <c r="AA870" i="12"/>
  <c r="Z870" i="12"/>
  <c r="AE869" i="12"/>
  <c r="AD869" i="12"/>
  <c r="AC869" i="12"/>
  <c r="AA869" i="12"/>
  <c r="Z869" i="12"/>
  <c r="AE868" i="12"/>
  <c r="AD868" i="12"/>
  <c r="AA868" i="12"/>
  <c r="Z868" i="12"/>
  <c r="AC868" i="12" s="1"/>
  <c r="AE867" i="12"/>
  <c r="AD867" i="12"/>
  <c r="AA867" i="12"/>
  <c r="Z867" i="12"/>
  <c r="AE866" i="12"/>
  <c r="AD866" i="12"/>
  <c r="AC866" i="12"/>
  <c r="AA866" i="12"/>
  <c r="Z866" i="12"/>
  <c r="AE865" i="12"/>
  <c r="AD865" i="12"/>
  <c r="AC865" i="12"/>
  <c r="AA865" i="12"/>
  <c r="Z865" i="12"/>
  <c r="AE864" i="12"/>
  <c r="AD864" i="12"/>
  <c r="AA864" i="12"/>
  <c r="Z864" i="12"/>
  <c r="AC864" i="12" s="1"/>
  <c r="AE863" i="12"/>
  <c r="AD863" i="12"/>
  <c r="AA863" i="12"/>
  <c r="Z863" i="12"/>
  <c r="AC863" i="12" s="1"/>
  <c r="AE862" i="12"/>
  <c r="AD862" i="12"/>
  <c r="AC862" i="12"/>
  <c r="AA862" i="12"/>
  <c r="Z862" i="12"/>
  <c r="AE861" i="12"/>
  <c r="AD861" i="12"/>
  <c r="AC861" i="12"/>
  <c r="AA861" i="12"/>
  <c r="Z861" i="12"/>
  <c r="AE860" i="12"/>
  <c r="AD860" i="12"/>
  <c r="AA860" i="12"/>
  <c r="Z860" i="12"/>
  <c r="AC860" i="12" s="1"/>
  <c r="AE859" i="12"/>
  <c r="AD859" i="12"/>
  <c r="AA859" i="12"/>
  <c r="Z859" i="12"/>
  <c r="AE858" i="12"/>
  <c r="AD858" i="12"/>
  <c r="AC858" i="12"/>
  <c r="AA858" i="12"/>
  <c r="Z858" i="12"/>
  <c r="AE857" i="12"/>
  <c r="AD857" i="12"/>
  <c r="AC857" i="12"/>
  <c r="AA857" i="12"/>
  <c r="Z857" i="12"/>
  <c r="AE856" i="12"/>
  <c r="AD856" i="12"/>
  <c r="AA856" i="12"/>
  <c r="Z856" i="12"/>
  <c r="AC856" i="12" s="1"/>
  <c r="AE855" i="12"/>
  <c r="AD855" i="12"/>
  <c r="AA855" i="12"/>
  <c r="Z855" i="12"/>
  <c r="AC855" i="12" s="1"/>
  <c r="AE854" i="12"/>
  <c r="AD854" i="12"/>
  <c r="AC854" i="12"/>
  <c r="AA854" i="12"/>
  <c r="Z854" i="12"/>
  <c r="AE853" i="12"/>
  <c r="AD853" i="12"/>
  <c r="AC853" i="12"/>
  <c r="AA853" i="12"/>
  <c r="Z853" i="12"/>
  <c r="AE852" i="12"/>
  <c r="AD852" i="12"/>
  <c r="AA852" i="12"/>
  <c r="Z852" i="12"/>
  <c r="AC852" i="12" s="1"/>
  <c r="AE851" i="12"/>
  <c r="AD851" i="12"/>
  <c r="AA851" i="12"/>
  <c r="Z851" i="12"/>
  <c r="AE850" i="12"/>
  <c r="AD850" i="12"/>
  <c r="AC850" i="12"/>
  <c r="AA850" i="12"/>
  <c r="Z850" i="12"/>
  <c r="AE849" i="12"/>
  <c r="AD849" i="12"/>
  <c r="AC849" i="12"/>
  <c r="AA849" i="12"/>
  <c r="Z849" i="12"/>
  <c r="AE848" i="12"/>
  <c r="AD848" i="12"/>
  <c r="AA848" i="12"/>
  <c r="Z848" i="12"/>
  <c r="AC848" i="12" s="1"/>
  <c r="AE847" i="12"/>
  <c r="AD847" i="12"/>
  <c r="AA847" i="12"/>
  <c r="Z847" i="12"/>
  <c r="AC847" i="12" s="1"/>
  <c r="AE846" i="12"/>
  <c r="AD846" i="12"/>
  <c r="AC846" i="12"/>
  <c r="AA846" i="12"/>
  <c r="Z846" i="12"/>
  <c r="AE845" i="12"/>
  <c r="AD845" i="12"/>
  <c r="AC845" i="12"/>
  <c r="AA845" i="12"/>
  <c r="Z845" i="12"/>
  <c r="AE844" i="12"/>
  <c r="AD844" i="12"/>
  <c r="AA844" i="12"/>
  <c r="Z844" i="12"/>
  <c r="AC844" i="12" s="1"/>
  <c r="AE843" i="12"/>
  <c r="AD843" i="12"/>
  <c r="AA843" i="12"/>
  <c r="Z843" i="12"/>
  <c r="AE842" i="12"/>
  <c r="AD842" i="12"/>
  <c r="AC842" i="12"/>
  <c r="AA842" i="12"/>
  <c r="Z842" i="12"/>
  <c r="AE841" i="12"/>
  <c r="AD841" i="12"/>
  <c r="AC841" i="12"/>
  <c r="AA841" i="12"/>
  <c r="Z841" i="12"/>
  <c r="AE840" i="12"/>
  <c r="AD840" i="12"/>
  <c r="AA840" i="12"/>
  <c r="Z840" i="12"/>
  <c r="AC840" i="12" s="1"/>
  <c r="AE839" i="12"/>
  <c r="AD839" i="12"/>
  <c r="AA839" i="12"/>
  <c r="Z839" i="12"/>
  <c r="AC839" i="12" s="1"/>
  <c r="AE838" i="12"/>
  <c r="AD838" i="12"/>
  <c r="AC838" i="12"/>
  <c r="AA838" i="12"/>
  <c r="Z838" i="12"/>
  <c r="AE837" i="12"/>
  <c r="AD837" i="12"/>
  <c r="AC837" i="12"/>
  <c r="AA837" i="12"/>
  <c r="Z837" i="12"/>
  <c r="AE836" i="12"/>
  <c r="AD836" i="12"/>
  <c r="AA836" i="12"/>
  <c r="Z836" i="12"/>
  <c r="AC836" i="12" s="1"/>
  <c r="AE835" i="12"/>
  <c r="AD835" i="12"/>
  <c r="AA835" i="12"/>
  <c r="Z835" i="12"/>
  <c r="AE834" i="12"/>
  <c r="AD834" i="12"/>
  <c r="AC834" i="12"/>
  <c r="AA834" i="12"/>
  <c r="Z834" i="12"/>
  <c r="AE833" i="12"/>
  <c r="AD833" i="12"/>
  <c r="AC833" i="12"/>
  <c r="AA833" i="12"/>
  <c r="Z833" i="12"/>
  <c r="AE832" i="12"/>
  <c r="AD832" i="12"/>
  <c r="AA832" i="12"/>
  <c r="Z832" i="12"/>
  <c r="AC832" i="12" s="1"/>
  <c r="AE831" i="12"/>
  <c r="AD831" i="12"/>
  <c r="AA831" i="12"/>
  <c r="Z831" i="12"/>
  <c r="AC831" i="12" s="1"/>
  <c r="AE830" i="12"/>
  <c r="AD830" i="12"/>
  <c r="AC830" i="12"/>
  <c r="AA830" i="12"/>
  <c r="Z830" i="12"/>
  <c r="AE829" i="12"/>
  <c r="AD829" i="12"/>
  <c r="AC829" i="12"/>
  <c r="AA829" i="12"/>
  <c r="Z829" i="12"/>
  <c r="AE828" i="12"/>
  <c r="AD828" i="12"/>
  <c r="AA828" i="12"/>
  <c r="Z828" i="12"/>
  <c r="AC828" i="12" s="1"/>
  <c r="AE827" i="12"/>
  <c r="AD827" i="12"/>
  <c r="AA827" i="12"/>
  <c r="Z827" i="12"/>
  <c r="AE826" i="12"/>
  <c r="AD826" i="12"/>
  <c r="AC826" i="12"/>
  <c r="AA826" i="12"/>
  <c r="Z826" i="12"/>
  <c r="AE825" i="12"/>
  <c r="AD825" i="12"/>
  <c r="AC825" i="12"/>
  <c r="AA825" i="12"/>
  <c r="Z825" i="12"/>
  <c r="AE824" i="12"/>
  <c r="AD824" i="12"/>
  <c r="AA824" i="12"/>
  <c r="Z824" i="12"/>
  <c r="AC824" i="12" s="1"/>
  <c r="AE823" i="12"/>
  <c r="AD823" i="12"/>
  <c r="AA823" i="12"/>
  <c r="Z823" i="12"/>
  <c r="AC823" i="12" s="1"/>
  <c r="AE822" i="12"/>
  <c r="AD822" i="12"/>
  <c r="AC822" i="12"/>
  <c r="AA822" i="12"/>
  <c r="Z822" i="12"/>
  <c r="AE821" i="12"/>
  <c r="AD821" i="12"/>
  <c r="AC821" i="12"/>
  <c r="AA821" i="12"/>
  <c r="Z821" i="12"/>
  <c r="AE820" i="12"/>
  <c r="AD820" i="12"/>
  <c r="AA820" i="12"/>
  <c r="Z820" i="12"/>
  <c r="AC820" i="12" s="1"/>
  <c r="AE819" i="12"/>
  <c r="AD819" i="12"/>
  <c r="AA819" i="12"/>
  <c r="Z819" i="12"/>
  <c r="AE818" i="12"/>
  <c r="AD818" i="12"/>
  <c r="AC818" i="12"/>
  <c r="AA818" i="12"/>
  <c r="Z818" i="12"/>
  <c r="AE817" i="12"/>
  <c r="AD817" i="12"/>
  <c r="AC817" i="12"/>
  <c r="AA817" i="12"/>
  <c r="Z817" i="12"/>
  <c r="AE816" i="12"/>
  <c r="AD816" i="12"/>
  <c r="AA816" i="12"/>
  <c r="Z816" i="12"/>
  <c r="AC816" i="12" s="1"/>
  <c r="AE815" i="12"/>
  <c r="AD815" i="12"/>
  <c r="AA815" i="12"/>
  <c r="Z815" i="12"/>
  <c r="AC815" i="12" s="1"/>
  <c r="AE814" i="12"/>
  <c r="AD814" i="12"/>
  <c r="AC814" i="12"/>
  <c r="AA814" i="12"/>
  <c r="Z814" i="12"/>
  <c r="AE813" i="12"/>
  <c r="AD813" i="12"/>
  <c r="AC813" i="12"/>
  <c r="AA813" i="12"/>
  <c r="Z813" i="12"/>
  <c r="AE812" i="12"/>
  <c r="AD812" i="12"/>
  <c r="AA812" i="12"/>
  <c r="Z812" i="12"/>
  <c r="AC812" i="12" s="1"/>
  <c r="AE811" i="12"/>
  <c r="AD811" i="12"/>
  <c r="AA811" i="12"/>
  <c r="Z811" i="12"/>
  <c r="AE810" i="12"/>
  <c r="AD810" i="12"/>
  <c r="AC810" i="12"/>
  <c r="AA810" i="12"/>
  <c r="Z810" i="12"/>
  <c r="AE809" i="12"/>
  <c r="AD809" i="12"/>
  <c r="AC809" i="12"/>
  <c r="AA809" i="12"/>
  <c r="Z809" i="12"/>
  <c r="AE808" i="12"/>
  <c r="AD808" i="12"/>
  <c r="AA808" i="12"/>
  <c r="Z808" i="12"/>
  <c r="AC808" i="12" s="1"/>
  <c r="AE807" i="12"/>
  <c r="AD807" i="12"/>
  <c r="AA807" i="12"/>
  <c r="Z807" i="12"/>
  <c r="AC807" i="12" s="1"/>
  <c r="AE806" i="12"/>
  <c r="AD806" i="12"/>
  <c r="AC806" i="12"/>
  <c r="AA806" i="12"/>
  <c r="Z806" i="12"/>
  <c r="AE805" i="12"/>
  <c r="AD805" i="12"/>
  <c r="AC805" i="12"/>
  <c r="AA805" i="12"/>
  <c r="Z805" i="12"/>
  <c r="AE804" i="12"/>
  <c r="AD804" i="12"/>
  <c r="AA804" i="12"/>
  <c r="Z804" i="12"/>
  <c r="AC804" i="12" s="1"/>
  <c r="AE803" i="12"/>
  <c r="AD803" i="12"/>
  <c r="AA803" i="12"/>
  <c r="Z803" i="12"/>
  <c r="AE802" i="12"/>
  <c r="AD802" i="12"/>
  <c r="AC802" i="12"/>
  <c r="AA802" i="12"/>
  <c r="Z802" i="12"/>
  <c r="AE801" i="12"/>
  <c r="AD801" i="12"/>
  <c r="AC801" i="12"/>
  <c r="AA801" i="12"/>
  <c r="Z801" i="12"/>
  <c r="AE800" i="12"/>
  <c r="AD800" i="12"/>
  <c r="AA800" i="12"/>
  <c r="Z800" i="12"/>
  <c r="AC800" i="12" s="1"/>
  <c r="AE799" i="12"/>
  <c r="AD799" i="12"/>
  <c r="AA799" i="12"/>
  <c r="Z799" i="12"/>
  <c r="AC799" i="12" s="1"/>
  <c r="AE798" i="12"/>
  <c r="AD798" i="12"/>
  <c r="AC798" i="12"/>
  <c r="AA798" i="12"/>
  <c r="Z798" i="12"/>
  <c r="AE797" i="12"/>
  <c r="AD797" i="12"/>
  <c r="AC797" i="12"/>
  <c r="AA797" i="12"/>
  <c r="Z797" i="12"/>
  <c r="AE796" i="12"/>
  <c r="AD796" i="12"/>
  <c r="AA796" i="12"/>
  <c r="Z796" i="12"/>
  <c r="AC796" i="12" s="1"/>
  <c r="AE795" i="12"/>
  <c r="AD795" i="12"/>
  <c r="AA795" i="12"/>
  <c r="Z795" i="12"/>
  <c r="AE794" i="12"/>
  <c r="AD794" i="12"/>
  <c r="AC794" i="12"/>
  <c r="AA794" i="12"/>
  <c r="Z794" i="12"/>
  <c r="AE793" i="12"/>
  <c r="AD793" i="12"/>
  <c r="AC793" i="12"/>
  <c r="AA793" i="12"/>
  <c r="Z793" i="12"/>
  <c r="AE792" i="12"/>
  <c r="AD792" i="12"/>
  <c r="AA792" i="12"/>
  <c r="Z792" i="12"/>
  <c r="AC792" i="12" s="1"/>
  <c r="AE791" i="12"/>
  <c r="AD791" i="12"/>
  <c r="AA791" i="12"/>
  <c r="Z791" i="12"/>
  <c r="AC791" i="12" s="1"/>
  <c r="AE790" i="12"/>
  <c r="AD790" i="12"/>
  <c r="AC790" i="12"/>
  <c r="AA790" i="12"/>
  <c r="Z790" i="12"/>
  <c r="AE789" i="12"/>
  <c r="AD789" i="12"/>
  <c r="AC789" i="12"/>
  <c r="AA789" i="12"/>
  <c r="Z789" i="12"/>
  <c r="AE788" i="12"/>
  <c r="AD788" i="12"/>
  <c r="AA788" i="12"/>
  <c r="Z788" i="12"/>
  <c r="AC788" i="12" s="1"/>
  <c r="AE787" i="12"/>
  <c r="AD787" i="12"/>
  <c r="AA787" i="12"/>
  <c r="Z787" i="12"/>
  <c r="AE786" i="12"/>
  <c r="AD786" i="12"/>
  <c r="AC786" i="12"/>
  <c r="AA786" i="12"/>
  <c r="Z786" i="12"/>
  <c r="AE785" i="12"/>
  <c r="AD785" i="12"/>
  <c r="AC785" i="12"/>
  <c r="AA785" i="12"/>
  <c r="Z785" i="12"/>
  <c r="AE784" i="12"/>
  <c r="AD784" i="12"/>
  <c r="AA784" i="12"/>
  <c r="Z784" i="12"/>
  <c r="AC784" i="12" s="1"/>
  <c r="AE783" i="12"/>
  <c r="AD783" i="12"/>
  <c r="AA783" i="12"/>
  <c r="Z783" i="12"/>
  <c r="AC783" i="12" s="1"/>
  <c r="AE782" i="12"/>
  <c r="AD782" i="12"/>
  <c r="AC782" i="12"/>
  <c r="AA782" i="12"/>
  <c r="Z782" i="12"/>
  <c r="AE781" i="12"/>
  <c r="AD781" i="12"/>
  <c r="AC781" i="12"/>
  <c r="AA781" i="12"/>
  <c r="Z781" i="12"/>
  <c r="AE780" i="12"/>
  <c r="AD780" i="12"/>
  <c r="AA780" i="12"/>
  <c r="Z780" i="12"/>
  <c r="AC780" i="12" s="1"/>
  <c r="AE779" i="12"/>
  <c r="AD779" i="12"/>
  <c r="AA779" i="12"/>
  <c r="Z779" i="12"/>
  <c r="AE778" i="12"/>
  <c r="AD778" i="12"/>
  <c r="AC778" i="12"/>
  <c r="AA778" i="12"/>
  <c r="Z778" i="12"/>
  <c r="AE777" i="12"/>
  <c r="AD777" i="12"/>
  <c r="AC777" i="12"/>
  <c r="AA777" i="12"/>
  <c r="Z777" i="12"/>
  <c r="AE776" i="12"/>
  <c r="AD776" i="12"/>
  <c r="AA776" i="12"/>
  <c r="Z776" i="12"/>
  <c r="AC776" i="12" s="1"/>
  <c r="AE775" i="12"/>
  <c r="AD775" i="12"/>
  <c r="AA775" i="12"/>
  <c r="Z775" i="12"/>
  <c r="AC775" i="12" s="1"/>
  <c r="AE774" i="12"/>
  <c r="AD774" i="12"/>
  <c r="AC774" i="12"/>
  <c r="AA774" i="12"/>
  <c r="Z774" i="12"/>
  <c r="AE773" i="12"/>
  <c r="AD773" i="12"/>
  <c r="AC773" i="12"/>
  <c r="AA773" i="12"/>
  <c r="Z773" i="12"/>
  <c r="AE772" i="12"/>
  <c r="AD772" i="12"/>
  <c r="AA772" i="12"/>
  <c r="Z772" i="12"/>
  <c r="AC772" i="12" s="1"/>
  <c r="AE771" i="12"/>
  <c r="AD771" i="12"/>
  <c r="AA771" i="12"/>
  <c r="Z771" i="12"/>
  <c r="AE770" i="12"/>
  <c r="AD770" i="12"/>
  <c r="AC770" i="12"/>
  <c r="AA770" i="12"/>
  <c r="Z770" i="12"/>
  <c r="AE769" i="12"/>
  <c r="AD769" i="12"/>
  <c r="AC769" i="12"/>
  <c r="AA769" i="12"/>
  <c r="Z769" i="12"/>
  <c r="AE768" i="12"/>
  <c r="AD768" i="12"/>
  <c r="AA768" i="12"/>
  <c r="Z768" i="12"/>
  <c r="AC768" i="12" s="1"/>
  <c r="AE767" i="12"/>
  <c r="AD767" i="12"/>
  <c r="AA767" i="12"/>
  <c r="Z767" i="12"/>
  <c r="AC767" i="12" s="1"/>
  <c r="AE766" i="12"/>
  <c r="AD766" i="12"/>
  <c r="AC766" i="12"/>
  <c r="AA766" i="12"/>
  <c r="Z766" i="12"/>
  <c r="AE765" i="12"/>
  <c r="AD765" i="12"/>
  <c r="AC765" i="12"/>
  <c r="AA765" i="12"/>
  <c r="Z765" i="12"/>
  <c r="AE764" i="12"/>
  <c r="AD764" i="12"/>
  <c r="AA764" i="12"/>
  <c r="Z764" i="12"/>
  <c r="AC764" i="12" s="1"/>
  <c r="AE763" i="12"/>
  <c r="AD763" i="12"/>
  <c r="AA763" i="12"/>
  <c r="Z763" i="12"/>
  <c r="AE762" i="12"/>
  <c r="AD762" i="12"/>
  <c r="AC762" i="12"/>
  <c r="AA762" i="12"/>
  <c r="Z762" i="12"/>
  <c r="AE761" i="12"/>
  <c r="AD761" i="12"/>
  <c r="AC761" i="12"/>
  <c r="AA761" i="12"/>
  <c r="Z761" i="12"/>
  <c r="AE760" i="12"/>
  <c r="AD760" i="12"/>
  <c r="AA760" i="12"/>
  <c r="Z760" i="12"/>
  <c r="AC760" i="12" s="1"/>
  <c r="AE759" i="12"/>
  <c r="AD759" i="12"/>
  <c r="AA759" i="12"/>
  <c r="Z759" i="12"/>
  <c r="AC759" i="12" s="1"/>
  <c r="AE758" i="12"/>
  <c r="AD758" i="12"/>
  <c r="AC758" i="12"/>
  <c r="AA758" i="12"/>
  <c r="Z758" i="12"/>
  <c r="AE757" i="12"/>
  <c r="AD757" i="12"/>
  <c r="AC757" i="12"/>
  <c r="AA757" i="12"/>
  <c r="Z757" i="12"/>
  <c r="AE756" i="12"/>
  <c r="AD756" i="12"/>
  <c r="AA756" i="12"/>
  <c r="Z756" i="12"/>
  <c r="AC756" i="12" s="1"/>
  <c r="AE755" i="12"/>
  <c r="AD755" i="12"/>
  <c r="AA755" i="12"/>
  <c r="Z755" i="12"/>
  <c r="AE754" i="12"/>
  <c r="AD754" i="12"/>
  <c r="AC754" i="12"/>
  <c r="AA754" i="12"/>
  <c r="Z754" i="12"/>
  <c r="AE753" i="12"/>
  <c r="AD753" i="12"/>
  <c r="AC753" i="12"/>
  <c r="AA753" i="12"/>
  <c r="Z753" i="12"/>
  <c r="AE752" i="12"/>
  <c r="AD752" i="12"/>
  <c r="AA752" i="12"/>
  <c r="Z752" i="12"/>
  <c r="AC752" i="12" s="1"/>
  <c r="AE751" i="12"/>
  <c r="AD751" i="12"/>
  <c r="AA751" i="12"/>
  <c r="Z751" i="12"/>
  <c r="AC751" i="12" s="1"/>
  <c r="AE750" i="12"/>
  <c r="AD750" i="12"/>
  <c r="AC750" i="12"/>
  <c r="AA750" i="12"/>
  <c r="Z750" i="12"/>
  <c r="AE749" i="12"/>
  <c r="AD749" i="12"/>
  <c r="AC749" i="12"/>
  <c r="AA749" i="12"/>
  <c r="Z749" i="12"/>
  <c r="AE748" i="12"/>
  <c r="AD748" i="12"/>
  <c r="AA748" i="12"/>
  <c r="Z748" i="12"/>
  <c r="AC748" i="12" s="1"/>
  <c r="AE747" i="12"/>
  <c r="AD747" i="12"/>
  <c r="AA747" i="12"/>
  <c r="Z747" i="12"/>
  <c r="AE746" i="12"/>
  <c r="AD746" i="12"/>
  <c r="AC746" i="12"/>
  <c r="AA746" i="12"/>
  <c r="Z746" i="12"/>
  <c r="AE745" i="12"/>
  <c r="AD745" i="12"/>
  <c r="AC745" i="12"/>
  <c r="AA745" i="12"/>
  <c r="Z745" i="12"/>
  <c r="AE744" i="12"/>
  <c r="AD744" i="12"/>
  <c r="AA744" i="12"/>
  <c r="Z744" i="12"/>
  <c r="AC744" i="12" s="1"/>
  <c r="AE743" i="12"/>
  <c r="AD743" i="12"/>
  <c r="AA743" i="12"/>
  <c r="Z743" i="12"/>
  <c r="AC743" i="12" s="1"/>
  <c r="AE742" i="12"/>
  <c r="AD742" i="12"/>
  <c r="AC742" i="12"/>
  <c r="AA742" i="12"/>
  <c r="Z742" i="12"/>
  <c r="AE741" i="12"/>
  <c r="AD741" i="12"/>
  <c r="AC741" i="12"/>
  <c r="AA741" i="12"/>
  <c r="Z741" i="12"/>
  <c r="AE740" i="12"/>
  <c r="AD740" i="12"/>
  <c r="AA740" i="12"/>
  <c r="Z740" i="12"/>
  <c r="AC740" i="12" s="1"/>
  <c r="AE739" i="12"/>
  <c r="AD739" i="12"/>
  <c r="AA739" i="12"/>
  <c r="Z739" i="12"/>
  <c r="AE738" i="12"/>
  <c r="AD738" i="12"/>
  <c r="AC738" i="12"/>
  <c r="AA738" i="12"/>
  <c r="Z738" i="12"/>
  <c r="AE737" i="12"/>
  <c r="AD737" i="12"/>
  <c r="AC737" i="12"/>
  <c r="AA737" i="12"/>
  <c r="Z737" i="12"/>
  <c r="AE736" i="12"/>
  <c r="AD736" i="12"/>
  <c r="AA736" i="12"/>
  <c r="Z736" i="12"/>
  <c r="AC736" i="12" s="1"/>
  <c r="AE735" i="12"/>
  <c r="AD735" i="12"/>
  <c r="AA735" i="12"/>
  <c r="Z735" i="12"/>
  <c r="AC735" i="12" s="1"/>
  <c r="AE734" i="12"/>
  <c r="AD734" i="12"/>
  <c r="AC734" i="12"/>
  <c r="AA734" i="12"/>
  <c r="Z734" i="12"/>
  <c r="AE733" i="12"/>
  <c r="AD733" i="12"/>
  <c r="AC733" i="12"/>
  <c r="AA733" i="12"/>
  <c r="Z733" i="12"/>
  <c r="AE732" i="12"/>
  <c r="AD732" i="12"/>
  <c r="AA732" i="12"/>
  <c r="Z732" i="12"/>
  <c r="AC732" i="12" s="1"/>
  <c r="AE731" i="12"/>
  <c r="AD731" i="12"/>
  <c r="AA731" i="12"/>
  <c r="Z731" i="12"/>
  <c r="AE730" i="12"/>
  <c r="AD730" i="12"/>
  <c r="AC730" i="12"/>
  <c r="AA730" i="12"/>
  <c r="Z730" i="12"/>
  <c r="AE729" i="12"/>
  <c r="AD729" i="12"/>
  <c r="AC729" i="12"/>
  <c r="AA729" i="12"/>
  <c r="Z729" i="12"/>
  <c r="AE728" i="12"/>
  <c r="AD728" i="12"/>
  <c r="AA728" i="12"/>
  <c r="Z728" i="12"/>
  <c r="AC728" i="12" s="1"/>
  <c r="AE727" i="12"/>
  <c r="AD727" i="12"/>
  <c r="AA727" i="12"/>
  <c r="Z727" i="12"/>
  <c r="AC727" i="12" s="1"/>
  <c r="AE726" i="12"/>
  <c r="AD726" i="12"/>
  <c r="AA726" i="12"/>
  <c r="AC726" i="12" s="1"/>
  <c r="Z726" i="12"/>
  <c r="AE725" i="12"/>
  <c r="AD725" i="12"/>
  <c r="AC725" i="12"/>
  <c r="AA725" i="12"/>
  <c r="Z725" i="12"/>
  <c r="AE724" i="12"/>
  <c r="AD724" i="12"/>
  <c r="AA724" i="12"/>
  <c r="Z724" i="12"/>
  <c r="AC724" i="12" s="1"/>
  <c r="AE723" i="12"/>
  <c r="AD723" i="12"/>
  <c r="AA723" i="12"/>
  <c r="Z723" i="12"/>
  <c r="AE722" i="12"/>
  <c r="AD722" i="12"/>
  <c r="AC722" i="12"/>
  <c r="AA722" i="12"/>
  <c r="Z722" i="12"/>
  <c r="AE721" i="12"/>
  <c r="AD721" i="12"/>
  <c r="AC721" i="12"/>
  <c r="AA721" i="12"/>
  <c r="Z721" i="12"/>
  <c r="AE720" i="12"/>
  <c r="AD720" i="12"/>
  <c r="AA720" i="12"/>
  <c r="Z720" i="12"/>
  <c r="AC720" i="12" s="1"/>
  <c r="AE719" i="12"/>
  <c r="AD719" i="12"/>
  <c r="AA719" i="12"/>
  <c r="Z719" i="12"/>
  <c r="AC719" i="12" s="1"/>
  <c r="AE718" i="12"/>
  <c r="AD718" i="12"/>
  <c r="AA718" i="12"/>
  <c r="AC718" i="12" s="1"/>
  <c r="Z718" i="12"/>
  <c r="AE717" i="12"/>
  <c r="AD717" i="12"/>
  <c r="AC717" i="12"/>
  <c r="AA717" i="12"/>
  <c r="Z717" i="12"/>
  <c r="AE716" i="12"/>
  <c r="AD716" i="12"/>
  <c r="AA716" i="12"/>
  <c r="Z716" i="12"/>
  <c r="AC716" i="12" s="1"/>
  <c r="AE715" i="12"/>
  <c r="AD715" i="12"/>
  <c r="AA715" i="12"/>
  <c r="Z715" i="12"/>
  <c r="AE714" i="12"/>
  <c r="AD714" i="12"/>
  <c r="AC714" i="12"/>
  <c r="AA714" i="12"/>
  <c r="Z714" i="12"/>
  <c r="AE713" i="12"/>
  <c r="AD713" i="12"/>
  <c r="AC713" i="12"/>
  <c r="AA713" i="12"/>
  <c r="Z713" i="12"/>
  <c r="AE712" i="12"/>
  <c r="AD712" i="12"/>
  <c r="AA712" i="12"/>
  <c r="Z712" i="12"/>
  <c r="AC712" i="12" s="1"/>
  <c r="AE711" i="12"/>
  <c r="AD711" i="12"/>
  <c r="AA711" i="12"/>
  <c r="Z711" i="12"/>
  <c r="AC711" i="12" s="1"/>
  <c r="AE710" i="12"/>
  <c r="AD710" i="12"/>
  <c r="AA710" i="12"/>
  <c r="AC710" i="12" s="1"/>
  <c r="Z710" i="12"/>
  <c r="AE709" i="12"/>
  <c r="AD709" i="12"/>
  <c r="AC709" i="12"/>
  <c r="AA709" i="12"/>
  <c r="Z709" i="12"/>
  <c r="AE708" i="12"/>
  <c r="AD708" i="12"/>
  <c r="AA708" i="12"/>
  <c r="Z708" i="12"/>
  <c r="AC708" i="12" s="1"/>
  <c r="AE707" i="12"/>
  <c r="AD707" i="12"/>
  <c r="AA707" i="12"/>
  <c r="Z707" i="12"/>
  <c r="AE706" i="12"/>
  <c r="AD706" i="12"/>
  <c r="AC706" i="12"/>
  <c r="AA706" i="12"/>
  <c r="Z706" i="12"/>
  <c r="AE705" i="12"/>
  <c r="AD705" i="12"/>
  <c r="AC705" i="12"/>
  <c r="AA705" i="12"/>
  <c r="Z705" i="12"/>
  <c r="AE704" i="12"/>
  <c r="AD704" i="12"/>
  <c r="AA704" i="12"/>
  <c r="Z704" i="12"/>
  <c r="AC704" i="12" s="1"/>
  <c r="AE703" i="12"/>
  <c r="AD703" i="12"/>
  <c r="AA703" i="12"/>
  <c r="Z703" i="12"/>
  <c r="AC703" i="12" s="1"/>
  <c r="AE702" i="12"/>
  <c r="AD702" i="12"/>
  <c r="AA702" i="12"/>
  <c r="AC702" i="12" s="1"/>
  <c r="Z702" i="12"/>
  <c r="AE701" i="12"/>
  <c r="AD701" i="12"/>
  <c r="AC701" i="12"/>
  <c r="AA701" i="12"/>
  <c r="Z701" i="12"/>
  <c r="AE700" i="12"/>
  <c r="AD700" i="12"/>
  <c r="AA700" i="12"/>
  <c r="Z700" i="12"/>
  <c r="AC700" i="12" s="1"/>
  <c r="AE699" i="12"/>
  <c r="AD699" i="12"/>
  <c r="AA699" i="12"/>
  <c r="Z699" i="12"/>
  <c r="AE698" i="12"/>
  <c r="AD698" i="12"/>
  <c r="AC698" i="12"/>
  <c r="AA698" i="12"/>
  <c r="Z698" i="12"/>
  <c r="AE697" i="12"/>
  <c r="AD697" i="12"/>
  <c r="AC697" i="12"/>
  <c r="AA697" i="12"/>
  <c r="Z697" i="12"/>
  <c r="AE696" i="12"/>
  <c r="AD696" i="12"/>
  <c r="AA696" i="12"/>
  <c r="Z696" i="12"/>
  <c r="AC696" i="12" s="1"/>
  <c r="AE695" i="12"/>
  <c r="AD695" i="12"/>
  <c r="AA695" i="12"/>
  <c r="Z695" i="12"/>
  <c r="AC695" i="12" s="1"/>
  <c r="AE694" i="12"/>
  <c r="AD694" i="12"/>
  <c r="AA694" i="12"/>
  <c r="AC694" i="12" s="1"/>
  <c r="Z694" i="12"/>
  <c r="AE693" i="12"/>
  <c r="AD693" i="12"/>
  <c r="AC693" i="12"/>
  <c r="AA693" i="12"/>
  <c r="Z693" i="12"/>
  <c r="AE692" i="12"/>
  <c r="AD692" i="12"/>
  <c r="AA692" i="12"/>
  <c r="Z692" i="12"/>
  <c r="AC692" i="12" s="1"/>
  <c r="AE691" i="12"/>
  <c r="AD691" i="12"/>
  <c r="AA691" i="12"/>
  <c r="Z691" i="12"/>
  <c r="AE690" i="12"/>
  <c r="AD690" i="12"/>
  <c r="AC690" i="12"/>
  <c r="AA690" i="12"/>
  <c r="Z690" i="12"/>
  <c r="AE689" i="12"/>
  <c r="AD689" i="12"/>
  <c r="AC689" i="12"/>
  <c r="AA689" i="12"/>
  <c r="Z689" i="12"/>
  <c r="AE688" i="12"/>
  <c r="AD688" i="12"/>
  <c r="AA688" i="12"/>
  <c r="Z688" i="12"/>
  <c r="AC688" i="12" s="1"/>
  <c r="AE687" i="12"/>
  <c r="AD687" i="12"/>
  <c r="AA687" i="12"/>
  <c r="Z687" i="12"/>
  <c r="AC687" i="12" s="1"/>
  <c r="AE686" i="12"/>
  <c r="AD686" i="12"/>
  <c r="AA686" i="12"/>
  <c r="AC686" i="12" s="1"/>
  <c r="Z686" i="12"/>
  <c r="AE685" i="12"/>
  <c r="AD685" i="12"/>
  <c r="AC685" i="12"/>
  <c r="AA685" i="12"/>
  <c r="Z685" i="12"/>
  <c r="AE684" i="12"/>
  <c r="AD684" i="12"/>
  <c r="AC684" i="12"/>
  <c r="AA684" i="12"/>
  <c r="Z684" i="12"/>
  <c r="AE683" i="12"/>
  <c r="AD683" i="12"/>
  <c r="AA683" i="12"/>
  <c r="Z683" i="12"/>
  <c r="AE682" i="12"/>
  <c r="AD682" i="12"/>
  <c r="AA682" i="12"/>
  <c r="Z682" i="12"/>
  <c r="AC682" i="12" s="1"/>
  <c r="AE681" i="12"/>
  <c r="AD681" i="12"/>
  <c r="AA681" i="12"/>
  <c r="AC681" i="12" s="1"/>
  <c r="Z681" i="12"/>
  <c r="AE680" i="12"/>
  <c r="AD680" i="12"/>
  <c r="AC680" i="12"/>
  <c r="AA680" i="12"/>
  <c r="Z680" i="12"/>
  <c r="AE679" i="12"/>
  <c r="AD679" i="12"/>
  <c r="AA679" i="12"/>
  <c r="Z679" i="12"/>
  <c r="AE678" i="12"/>
  <c r="AD678" i="12"/>
  <c r="AC678" i="12"/>
  <c r="AA678" i="12"/>
  <c r="Z678" i="12"/>
  <c r="AE677" i="12"/>
  <c r="AD677" i="12"/>
  <c r="AC677" i="12"/>
  <c r="AA677" i="12"/>
  <c r="Z677" i="12"/>
  <c r="AE676" i="12"/>
  <c r="AD676" i="12"/>
  <c r="AA676" i="12"/>
  <c r="Z676" i="12"/>
  <c r="AC676" i="12" s="1"/>
  <c r="AE675" i="12"/>
  <c r="AD675" i="12"/>
  <c r="AA675" i="12"/>
  <c r="Z675" i="12"/>
  <c r="AE674" i="12"/>
  <c r="AD674" i="12"/>
  <c r="AC674" i="12"/>
  <c r="AA674" i="12"/>
  <c r="Z674" i="12"/>
  <c r="AE673" i="12"/>
  <c r="AD673" i="12"/>
  <c r="AC673" i="12"/>
  <c r="AA673" i="12"/>
  <c r="Z673" i="12"/>
  <c r="AE672" i="12"/>
  <c r="AD672" i="12"/>
  <c r="AA672" i="12"/>
  <c r="Z672" i="12"/>
  <c r="AC672" i="12" s="1"/>
  <c r="AE671" i="12"/>
  <c r="AD671" i="12"/>
  <c r="AA671" i="12"/>
  <c r="Z671" i="12"/>
  <c r="AC671" i="12" s="1"/>
  <c r="AE670" i="12"/>
  <c r="AD670" i="12"/>
  <c r="AA670" i="12"/>
  <c r="Z670" i="12"/>
  <c r="AC670" i="12" s="1"/>
  <c r="AE669" i="12"/>
  <c r="AD669" i="12"/>
  <c r="AC669" i="12"/>
  <c r="AA669" i="12"/>
  <c r="Z669" i="12"/>
  <c r="AE668" i="12"/>
  <c r="AD668" i="12"/>
  <c r="AC668" i="12"/>
  <c r="AA668" i="12"/>
  <c r="Z668" i="12"/>
  <c r="AE667" i="12"/>
  <c r="AD667" i="12"/>
  <c r="AA667" i="12"/>
  <c r="Z667" i="12"/>
  <c r="AC667" i="12" s="1"/>
  <c r="AE666" i="12"/>
  <c r="AD666" i="12"/>
  <c r="AA666" i="12"/>
  <c r="Z666" i="12"/>
  <c r="AC666" i="12" s="1"/>
  <c r="AE665" i="12"/>
  <c r="AD665" i="12"/>
  <c r="AC665" i="12"/>
  <c r="AA665" i="12"/>
  <c r="Z665" i="12"/>
  <c r="AE664" i="12"/>
  <c r="AD664" i="12"/>
  <c r="AC664" i="12"/>
  <c r="AA664" i="12"/>
  <c r="Z664" i="12"/>
  <c r="AE663" i="12"/>
  <c r="AD663" i="12"/>
  <c r="AA663" i="12"/>
  <c r="Z663" i="12"/>
  <c r="AC663" i="12" s="1"/>
  <c r="AE662" i="12"/>
  <c r="AD662" i="12"/>
  <c r="AA662" i="12"/>
  <c r="Z662" i="12"/>
  <c r="AC662" i="12" s="1"/>
  <c r="AE661" i="12"/>
  <c r="AD661" i="12"/>
  <c r="AC661" i="12"/>
  <c r="AA661" i="12"/>
  <c r="Z661" i="12"/>
  <c r="AE660" i="12"/>
  <c r="AD660" i="12"/>
  <c r="AC660" i="12"/>
  <c r="AA660" i="12"/>
  <c r="Z660" i="12"/>
  <c r="AE659" i="12"/>
  <c r="AD659" i="12"/>
  <c r="AA659" i="12"/>
  <c r="Z659" i="12"/>
  <c r="AC659" i="12" s="1"/>
  <c r="AE658" i="12"/>
  <c r="AD658" i="12"/>
  <c r="AA658" i="12"/>
  <c r="Z658" i="12"/>
  <c r="AC658" i="12" s="1"/>
  <c r="AE657" i="12"/>
  <c r="AD657" i="12"/>
  <c r="AC657" i="12"/>
  <c r="AA657" i="12"/>
  <c r="Z657" i="12"/>
  <c r="AE656" i="12"/>
  <c r="AD656" i="12"/>
  <c r="AC656" i="12"/>
  <c r="AA656" i="12"/>
  <c r="Z656" i="12"/>
  <c r="AE655" i="12"/>
  <c r="AD655" i="12"/>
  <c r="AA655" i="12"/>
  <c r="Z655" i="12"/>
  <c r="AC655" i="12" s="1"/>
  <c r="AE654" i="12"/>
  <c r="AD654" i="12"/>
  <c r="AA654" i="12"/>
  <c r="Z654" i="12"/>
  <c r="AC654" i="12" s="1"/>
  <c r="AE653" i="12"/>
  <c r="AD653" i="12"/>
  <c r="AC653" i="12"/>
  <c r="AA653" i="12"/>
  <c r="Z653" i="12"/>
  <c r="AE652" i="12"/>
  <c r="AD652" i="12"/>
  <c r="AC652" i="12"/>
  <c r="AA652" i="12"/>
  <c r="Z652" i="12"/>
  <c r="AE651" i="12"/>
  <c r="AD651" i="12"/>
  <c r="AA651" i="12"/>
  <c r="Z651" i="12"/>
  <c r="AC651" i="12" s="1"/>
  <c r="AE650" i="12"/>
  <c r="AD650" i="12"/>
  <c r="AA650" i="12"/>
  <c r="Z650" i="12"/>
  <c r="AC650" i="12" s="1"/>
  <c r="AE649" i="12"/>
  <c r="AD649" i="12"/>
  <c r="AC649" i="12"/>
  <c r="AA649" i="12"/>
  <c r="Z649" i="12"/>
  <c r="AE648" i="12"/>
  <c r="AD648" i="12"/>
  <c r="AC648" i="12"/>
  <c r="AA648" i="12"/>
  <c r="Z648" i="12"/>
  <c r="AE647" i="12"/>
  <c r="AD647" i="12"/>
  <c r="AA647" i="12"/>
  <c r="Z647" i="12"/>
  <c r="AC647" i="12" s="1"/>
  <c r="AE646" i="12"/>
  <c r="AD646" i="12"/>
  <c r="AA646" i="12"/>
  <c r="Z646" i="12"/>
  <c r="AC646" i="12" s="1"/>
  <c r="AE645" i="12"/>
  <c r="AD645" i="12"/>
  <c r="AC645" i="12"/>
  <c r="AA645" i="12"/>
  <c r="Z645" i="12"/>
  <c r="AE644" i="12"/>
  <c r="AD644" i="12"/>
  <c r="AC644" i="12"/>
  <c r="AA644" i="12"/>
  <c r="Z644" i="12"/>
  <c r="AE643" i="12"/>
  <c r="AD643" i="12"/>
  <c r="AA643" i="12"/>
  <c r="Z643" i="12"/>
  <c r="AC643" i="12" s="1"/>
  <c r="AE642" i="12"/>
  <c r="AD642" i="12"/>
  <c r="AA642" i="12"/>
  <c r="Z642" i="12"/>
  <c r="AC642" i="12" s="1"/>
  <c r="AE641" i="12"/>
  <c r="AD641" i="12"/>
  <c r="AC641" i="12"/>
  <c r="AA641" i="12"/>
  <c r="Z641" i="12"/>
  <c r="AE640" i="12"/>
  <c r="AD640" i="12"/>
  <c r="AC640" i="12"/>
  <c r="AA640" i="12"/>
  <c r="Z640" i="12"/>
  <c r="AE639" i="12"/>
  <c r="AD639" i="12"/>
  <c r="AA639" i="12"/>
  <c r="Z639" i="12"/>
  <c r="AC639" i="12" s="1"/>
  <c r="AE638" i="12"/>
  <c r="AD638" i="12"/>
  <c r="AA638" i="12"/>
  <c r="Z638" i="12"/>
  <c r="AC638" i="12" s="1"/>
  <c r="AE637" i="12"/>
  <c r="AD637" i="12"/>
  <c r="AC637" i="12"/>
  <c r="AA637" i="12"/>
  <c r="Z637" i="12"/>
  <c r="AE636" i="12"/>
  <c r="AD636" i="12"/>
  <c r="AC636" i="12"/>
  <c r="AA636" i="12"/>
  <c r="Z636" i="12"/>
  <c r="AE635" i="12"/>
  <c r="AD635" i="12"/>
  <c r="AA635" i="12"/>
  <c r="Z635" i="12"/>
  <c r="AC635" i="12" s="1"/>
  <c r="AE634" i="12"/>
  <c r="AD634" i="12"/>
  <c r="AA634" i="12"/>
  <c r="Z634" i="12"/>
  <c r="AC634" i="12" s="1"/>
  <c r="AE633" i="12"/>
  <c r="AD633" i="12"/>
  <c r="AC633" i="12"/>
  <c r="AA633" i="12"/>
  <c r="Z633" i="12"/>
  <c r="AE632" i="12"/>
  <c r="AD632" i="12"/>
  <c r="AC632" i="12"/>
  <c r="AA632" i="12"/>
  <c r="Z632" i="12"/>
  <c r="AE631" i="12"/>
  <c r="AD631" i="12"/>
  <c r="AA631" i="12"/>
  <c r="Z631" i="12"/>
  <c r="AC631" i="12" s="1"/>
  <c r="AE630" i="12"/>
  <c r="AD630" i="12"/>
  <c r="AA630" i="12"/>
  <c r="Z630" i="12"/>
  <c r="AC630" i="12" s="1"/>
  <c r="AE629" i="12"/>
  <c r="AD629" i="12"/>
  <c r="AC629" i="12"/>
  <c r="AA629" i="12"/>
  <c r="Z629" i="12"/>
  <c r="AE628" i="12"/>
  <c r="AD628" i="12"/>
  <c r="AC628" i="12"/>
  <c r="AA628" i="12"/>
  <c r="Z628" i="12"/>
  <c r="AE627" i="12"/>
  <c r="AD627" i="12"/>
  <c r="AA627" i="12"/>
  <c r="Z627" i="12"/>
  <c r="AC627" i="12" s="1"/>
  <c r="AE626" i="12"/>
  <c r="AD626" i="12"/>
  <c r="AA626" i="12"/>
  <c r="Z626" i="12"/>
  <c r="AC626" i="12" s="1"/>
  <c r="AE625" i="12"/>
  <c r="AD625" i="12"/>
  <c r="AC625" i="12"/>
  <c r="AA625" i="12"/>
  <c r="Z625" i="12"/>
  <c r="AE624" i="12"/>
  <c r="AD624" i="12"/>
  <c r="AC624" i="12"/>
  <c r="AA624" i="12"/>
  <c r="Z624" i="12"/>
  <c r="AE623" i="12"/>
  <c r="AD623" i="12"/>
  <c r="AA623" i="12"/>
  <c r="Z623" i="12"/>
  <c r="AC623" i="12" s="1"/>
  <c r="AE622" i="12"/>
  <c r="AD622" i="12"/>
  <c r="AA622" i="12"/>
  <c r="Z622" i="12"/>
  <c r="AC622" i="12" s="1"/>
  <c r="AE621" i="12"/>
  <c r="AD621" i="12"/>
  <c r="AC621" i="12"/>
  <c r="AA621" i="12"/>
  <c r="Z621" i="12"/>
  <c r="AE620" i="12"/>
  <c r="AD620" i="12"/>
  <c r="AC620" i="12"/>
  <c r="AA620" i="12"/>
  <c r="Z620" i="12"/>
  <c r="AE619" i="12"/>
  <c r="AD619" i="12"/>
  <c r="AA619" i="12"/>
  <c r="Z619" i="12"/>
  <c r="AC619" i="12" s="1"/>
  <c r="AE618" i="12"/>
  <c r="AD618" i="12"/>
  <c r="AA618" i="12"/>
  <c r="Z618" i="12"/>
  <c r="AC618" i="12" s="1"/>
  <c r="AE617" i="12"/>
  <c r="AD617" i="12"/>
  <c r="AC617" i="12"/>
  <c r="AA617" i="12"/>
  <c r="Z617" i="12"/>
  <c r="AE616" i="12"/>
  <c r="AD616" i="12"/>
  <c r="AC616" i="12"/>
  <c r="AA616" i="12"/>
  <c r="Z616" i="12"/>
  <c r="AE615" i="12"/>
  <c r="AD615" i="12"/>
  <c r="AA615" i="12"/>
  <c r="Z615" i="12"/>
  <c r="AC615" i="12" s="1"/>
  <c r="AE614" i="12"/>
  <c r="AD614" i="12"/>
  <c r="AA614" i="12"/>
  <c r="Z614" i="12"/>
  <c r="AC614" i="12" s="1"/>
  <c r="AE613" i="12"/>
  <c r="AD613" i="12"/>
  <c r="AC613" i="12"/>
  <c r="AA613" i="12"/>
  <c r="Z613" i="12"/>
  <c r="AE612" i="12"/>
  <c r="AD612" i="12"/>
  <c r="AC612" i="12"/>
  <c r="AA612" i="12"/>
  <c r="Z612" i="12"/>
  <c r="AE611" i="12"/>
  <c r="AD611" i="12"/>
  <c r="AA611" i="12"/>
  <c r="Z611" i="12"/>
  <c r="AC611" i="12" s="1"/>
  <c r="AE610" i="12"/>
  <c r="AD610" i="12"/>
  <c r="AA610" i="12"/>
  <c r="Z610" i="12"/>
  <c r="AC610" i="12" s="1"/>
  <c r="AE609" i="12"/>
  <c r="AD609" i="12"/>
  <c r="AC609" i="12"/>
  <c r="AA609" i="12"/>
  <c r="Z609" i="12"/>
  <c r="AE608" i="12"/>
  <c r="AD608" i="12"/>
  <c r="AC608" i="12"/>
  <c r="AA608" i="12"/>
  <c r="Z608" i="12"/>
  <c r="AE607" i="12"/>
  <c r="AD607" i="12"/>
  <c r="AA607" i="12"/>
  <c r="Z607" i="12"/>
  <c r="AC607" i="12" s="1"/>
  <c r="AE606" i="12"/>
  <c r="AD606" i="12"/>
  <c r="AA606" i="12"/>
  <c r="Z606" i="12"/>
  <c r="AC606" i="12" s="1"/>
  <c r="AE605" i="12"/>
  <c r="AD605" i="12"/>
  <c r="AC605" i="12"/>
  <c r="AA605" i="12"/>
  <c r="Z605" i="12"/>
  <c r="AE604" i="12"/>
  <c r="AD604" i="12"/>
  <c r="AC604" i="12"/>
  <c r="AA604" i="12"/>
  <c r="Z604" i="12"/>
  <c r="AE603" i="12"/>
  <c r="AD603" i="12"/>
  <c r="AA603" i="12"/>
  <c r="Z603" i="12"/>
  <c r="AC603" i="12" s="1"/>
  <c r="AE602" i="12"/>
  <c r="AD602" i="12"/>
  <c r="AA602" i="12"/>
  <c r="Z602" i="12"/>
  <c r="AC602" i="12" s="1"/>
  <c r="AE601" i="12"/>
  <c r="AD601" i="12"/>
  <c r="AC601" i="12"/>
  <c r="AA601" i="12"/>
  <c r="Z601" i="12"/>
  <c r="AE600" i="12"/>
  <c r="AD600" i="12"/>
  <c r="AC600" i="12"/>
  <c r="AA600" i="12"/>
  <c r="Z600" i="12"/>
  <c r="AE599" i="12"/>
  <c r="AD599" i="12"/>
  <c r="AA599" i="12"/>
  <c r="Z599" i="12"/>
  <c r="AC599" i="12" s="1"/>
  <c r="AE598" i="12"/>
  <c r="AD598" i="12"/>
  <c r="AA598" i="12"/>
  <c r="Z598" i="12"/>
  <c r="AC598" i="12" s="1"/>
  <c r="AE597" i="12"/>
  <c r="AD597" i="12"/>
  <c r="AC597" i="12"/>
  <c r="AA597" i="12"/>
  <c r="Z597" i="12"/>
  <c r="AE596" i="12"/>
  <c r="AD596" i="12"/>
  <c r="AC596" i="12"/>
  <c r="AA596" i="12"/>
  <c r="Z596" i="12"/>
  <c r="AE595" i="12"/>
  <c r="AD595" i="12"/>
  <c r="AA595" i="12"/>
  <c r="Z595" i="12"/>
  <c r="AC595" i="12" s="1"/>
  <c r="AE594" i="12"/>
  <c r="AD594" i="12"/>
  <c r="AA594" i="12"/>
  <c r="Z594" i="12"/>
  <c r="AC594" i="12" s="1"/>
  <c r="AE593" i="12"/>
  <c r="AD593" i="12"/>
  <c r="AA593" i="12"/>
  <c r="AC593" i="12" s="1"/>
  <c r="Z593" i="12"/>
  <c r="AE592" i="12"/>
  <c r="AD592" i="12"/>
  <c r="AC592" i="12"/>
  <c r="AA592" i="12"/>
  <c r="Z592" i="12"/>
  <c r="AE591" i="12"/>
  <c r="AD591" i="12"/>
  <c r="AA591" i="12"/>
  <c r="Z591" i="12"/>
  <c r="AC591" i="12" s="1"/>
  <c r="AE590" i="12"/>
  <c r="AD590" i="12"/>
  <c r="AA590" i="12"/>
  <c r="Z590" i="12"/>
  <c r="AC590" i="12" s="1"/>
  <c r="AE589" i="12"/>
  <c r="AD589" i="12"/>
  <c r="AA589" i="12"/>
  <c r="AC589" i="12" s="1"/>
  <c r="Z589" i="12"/>
  <c r="AE588" i="12"/>
  <c r="AD588" i="12"/>
  <c r="AC588" i="12"/>
  <c r="AA588" i="12"/>
  <c r="Z588" i="12"/>
  <c r="AE587" i="12"/>
  <c r="AD587" i="12"/>
  <c r="AA587" i="12"/>
  <c r="Z587" i="12"/>
  <c r="AC587" i="12" s="1"/>
  <c r="AE586" i="12"/>
  <c r="AD586" i="12"/>
  <c r="AA586" i="12"/>
  <c r="Z586" i="12"/>
  <c r="AC586" i="12" s="1"/>
  <c r="AE585" i="12"/>
  <c r="AD585" i="12"/>
  <c r="AA585" i="12"/>
  <c r="AC585" i="12" s="1"/>
  <c r="Z585" i="12"/>
  <c r="AE584" i="12"/>
  <c r="AD584" i="12"/>
  <c r="AC584" i="12"/>
  <c r="AA584" i="12"/>
  <c r="Z584" i="12"/>
  <c r="AE583" i="12"/>
  <c r="AD583" i="12"/>
  <c r="AA583" i="12"/>
  <c r="Z583" i="12"/>
  <c r="AC583" i="12" s="1"/>
  <c r="AE582" i="12"/>
  <c r="AD582" i="12"/>
  <c r="AA582" i="12"/>
  <c r="Z582" i="12"/>
  <c r="AC582" i="12" s="1"/>
  <c r="AE581" i="12"/>
  <c r="AD581" i="12"/>
  <c r="AA581" i="12"/>
  <c r="AC581" i="12" s="1"/>
  <c r="Z581" i="12"/>
  <c r="AE580" i="12"/>
  <c r="AD580" i="12"/>
  <c r="AC580" i="12"/>
  <c r="AA580" i="12"/>
  <c r="Z580" i="12"/>
  <c r="AE579" i="12"/>
  <c r="AD579" i="12"/>
  <c r="AA579" i="12"/>
  <c r="Z579" i="12"/>
  <c r="AC579" i="12" s="1"/>
  <c r="AE578" i="12"/>
  <c r="AD578" i="12"/>
  <c r="AA578" i="12"/>
  <c r="Z578" i="12"/>
  <c r="AC578" i="12" s="1"/>
  <c r="AE577" i="12"/>
  <c r="AD577" i="12"/>
  <c r="AA577" i="12"/>
  <c r="AC577" i="12" s="1"/>
  <c r="Z577" i="12"/>
  <c r="AE576" i="12"/>
  <c r="AD576" i="12"/>
  <c r="AC576" i="12"/>
  <c r="AA576" i="12"/>
  <c r="Z576" i="12"/>
  <c r="AE575" i="12"/>
  <c r="AD575" i="12"/>
  <c r="AA575" i="12"/>
  <c r="Z575" i="12"/>
  <c r="AC575" i="12" s="1"/>
  <c r="AE574" i="12"/>
  <c r="AD574" i="12"/>
  <c r="AA574" i="12"/>
  <c r="Z574" i="12"/>
  <c r="AC574" i="12" s="1"/>
  <c r="AE573" i="12"/>
  <c r="AD573" i="12"/>
  <c r="AA573" i="12"/>
  <c r="AC573" i="12" s="1"/>
  <c r="Z573" i="12"/>
  <c r="AE572" i="12"/>
  <c r="AD572" i="12"/>
  <c r="AC572" i="12"/>
  <c r="AA572" i="12"/>
  <c r="Z572" i="12"/>
  <c r="AE571" i="12"/>
  <c r="AD571" i="12"/>
  <c r="AA571" i="12"/>
  <c r="Z571" i="12"/>
  <c r="AC571" i="12" s="1"/>
  <c r="AE570" i="12"/>
  <c r="AD570" i="12"/>
  <c r="AA570" i="12"/>
  <c r="Z570" i="12"/>
  <c r="AC570" i="12" s="1"/>
  <c r="AE569" i="12"/>
  <c r="AD569" i="12"/>
  <c r="AA569" i="12"/>
  <c r="AC569" i="12" s="1"/>
  <c r="Z569" i="12"/>
  <c r="AE568" i="12"/>
  <c r="AD568" i="12"/>
  <c r="AC568" i="12"/>
  <c r="AA568" i="12"/>
  <c r="Z568" i="12"/>
  <c r="AE567" i="12"/>
  <c r="AD567" i="12"/>
  <c r="AA567" i="12"/>
  <c r="Z567" i="12"/>
  <c r="AC567" i="12" s="1"/>
  <c r="AE566" i="12"/>
  <c r="AD566" i="12"/>
  <c r="AA566" i="12"/>
  <c r="Z566" i="12"/>
  <c r="AC566" i="12" s="1"/>
  <c r="AE565" i="12"/>
  <c r="AD565" i="12"/>
  <c r="AA565" i="12"/>
  <c r="AC565" i="12" s="1"/>
  <c r="Z565" i="12"/>
  <c r="AE564" i="12"/>
  <c r="AD564" i="12"/>
  <c r="AC564" i="12"/>
  <c r="AA564" i="12"/>
  <c r="Z564" i="12"/>
  <c r="AE563" i="12"/>
  <c r="AD563" i="12"/>
  <c r="AA563" i="12"/>
  <c r="Z563" i="12"/>
  <c r="AC563" i="12" s="1"/>
  <c r="AE562" i="12"/>
  <c r="AD562" i="12"/>
  <c r="AA562" i="12"/>
  <c r="Z562" i="12"/>
  <c r="AC562" i="12" s="1"/>
  <c r="AE561" i="12"/>
  <c r="AD561" i="12"/>
  <c r="AA561" i="12"/>
  <c r="AC561" i="12" s="1"/>
  <c r="Z561" i="12"/>
  <c r="AE560" i="12"/>
  <c r="AD560" i="12"/>
  <c r="AC560" i="12"/>
  <c r="AA560" i="12"/>
  <c r="Z560" i="12"/>
  <c r="AE559" i="12"/>
  <c r="AD559" i="12"/>
  <c r="AA559" i="12"/>
  <c r="Z559" i="12"/>
  <c r="AC559" i="12" s="1"/>
  <c r="AE558" i="12"/>
  <c r="AD558" i="12"/>
  <c r="AA558" i="12"/>
  <c r="Z558" i="12"/>
  <c r="AC558" i="12" s="1"/>
  <c r="AE557" i="12"/>
  <c r="AD557" i="12"/>
  <c r="AA557" i="12"/>
  <c r="AC557" i="12" s="1"/>
  <c r="Z557" i="12"/>
  <c r="AE556" i="12"/>
  <c r="AD556" i="12"/>
  <c r="AC556" i="12"/>
  <c r="AA556" i="12"/>
  <c r="Z556" i="12"/>
  <c r="AE555" i="12"/>
  <c r="AD555" i="12"/>
  <c r="AA555" i="12"/>
  <c r="Z555" i="12"/>
  <c r="AC555" i="12" s="1"/>
  <c r="AE554" i="12"/>
  <c r="AD554" i="12"/>
  <c r="AA554" i="12"/>
  <c r="Z554" i="12"/>
  <c r="AC554" i="12" s="1"/>
  <c r="AE553" i="12"/>
  <c r="AD553" i="12"/>
  <c r="AA553" i="12"/>
  <c r="AC553" i="12" s="1"/>
  <c r="Z553" i="12"/>
  <c r="AE552" i="12"/>
  <c r="AD552" i="12"/>
  <c r="AC552" i="12"/>
  <c r="AA552" i="12"/>
  <c r="Z552" i="12"/>
  <c r="AE551" i="12"/>
  <c r="AD551" i="12"/>
  <c r="AA551" i="12"/>
  <c r="Z551" i="12"/>
  <c r="AC551" i="12" s="1"/>
  <c r="AE550" i="12"/>
  <c r="AD550" i="12"/>
  <c r="AA550" i="12"/>
  <c r="Z550" i="12"/>
  <c r="AC550" i="12" s="1"/>
  <c r="AE549" i="12"/>
  <c r="AD549" i="12"/>
  <c r="AA549" i="12"/>
  <c r="AC549" i="12" s="1"/>
  <c r="Z549" i="12"/>
  <c r="AE548" i="12"/>
  <c r="AD548" i="12"/>
  <c r="AC548" i="12"/>
  <c r="AA548" i="12"/>
  <c r="Z548" i="12"/>
  <c r="AE547" i="12"/>
  <c r="AD547" i="12"/>
  <c r="AA547" i="12"/>
  <c r="Z547" i="12"/>
  <c r="AC547" i="12" s="1"/>
  <c r="AE546" i="12"/>
  <c r="AD546" i="12"/>
  <c r="AA546" i="12"/>
  <c r="Z546" i="12"/>
  <c r="AC546" i="12" s="1"/>
  <c r="AE545" i="12"/>
  <c r="AD545" i="12"/>
  <c r="AA545" i="12"/>
  <c r="AC545" i="12" s="1"/>
  <c r="Z545" i="12"/>
  <c r="AE544" i="12"/>
  <c r="AD544" i="12"/>
  <c r="AC544" i="12"/>
  <c r="AA544" i="12"/>
  <c r="Z544" i="12"/>
  <c r="AE543" i="12"/>
  <c r="AD543" i="12"/>
  <c r="AA543" i="12"/>
  <c r="Z543" i="12"/>
  <c r="AC543" i="12" s="1"/>
  <c r="AE542" i="12"/>
  <c r="AD542" i="12"/>
  <c r="AA542" i="12"/>
  <c r="Z542" i="12"/>
  <c r="AC542" i="12" s="1"/>
  <c r="AE541" i="12"/>
  <c r="AD541" i="12"/>
  <c r="AA541" i="12"/>
  <c r="AC541" i="12" s="1"/>
  <c r="Z541" i="12"/>
  <c r="AE540" i="12"/>
  <c r="AD540" i="12"/>
  <c r="AC540" i="12"/>
  <c r="AA540" i="12"/>
  <c r="Z540" i="12"/>
  <c r="AE539" i="12"/>
  <c r="AD539" i="12"/>
  <c r="AA539" i="12"/>
  <c r="Z539" i="12"/>
  <c r="AC539" i="12" s="1"/>
  <c r="AE538" i="12"/>
  <c r="AD538" i="12"/>
  <c r="AA538" i="12"/>
  <c r="Z538" i="12"/>
  <c r="AC538" i="12" s="1"/>
  <c r="AE537" i="12"/>
  <c r="AD537" i="12"/>
  <c r="AA537" i="12"/>
  <c r="AC537" i="12" s="1"/>
  <c r="Z537" i="12"/>
  <c r="AE536" i="12"/>
  <c r="AD536" i="12"/>
  <c r="AC536" i="12"/>
  <c r="AA536" i="12"/>
  <c r="Z536" i="12"/>
  <c r="AE535" i="12"/>
  <c r="AD535" i="12"/>
  <c r="AA535" i="12"/>
  <c r="Z535" i="12"/>
  <c r="AC535" i="12" s="1"/>
  <c r="AE534" i="12"/>
  <c r="AD534" i="12"/>
  <c r="AA534" i="12"/>
  <c r="Z534" i="12"/>
  <c r="AC534" i="12" s="1"/>
  <c r="AE533" i="12"/>
  <c r="AD533" i="12"/>
  <c r="AA533" i="12"/>
  <c r="AC533" i="12" s="1"/>
  <c r="Z533" i="12"/>
  <c r="AE532" i="12"/>
  <c r="AD532" i="12"/>
  <c r="AC532" i="12"/>
  <c r="AA532" i="12"/>
  <c r="Z532" i="12"/>
  <c r="AE531" i="12"/>
  <c r="AD531" i="12"/>
  <c r="AA531" i="12"/>
  <c r="Z531" i="12"/>
  <c r="AC531" i="12" s="1"/>
  <c r="AE530" i="12"/>
  <c r="AD530" i="12"/>
  <c r="AA530" i="12"/>
  <c r="Z530" i="12"/>
  <c r="AC530" i="12" s="1"/>
  <c r="AE529" i="12"/>
  <c r="AD529" i="12"/>
  <c r="Z529" i="12"/>
  <c r="AC529" i="12" s="1"/>
  <c r="AE528" i="12"/>
  <c r="AD528" i="12"/>
  <c r="AA528" i="12"/>
  <c r="AC528" i="12" s="1"/>
  <c r="Z528" i="12"/>
  <c r="AE527" i="12"/>
  <c r="AD527" i="12"/>
  <c r="AC527" i="12"/>
  <c r="AA527" i="12"/>
  <c r="Z527" i="12"/>
  <c r="AE526" i="12"/>
  <c r="AD526" i="12"/>
  <c r="AA526" i="12"/>
  <c r="Z526" i="12"/>
  <c r="AC526" i="12" s="1"/>
  <c r="AE525" i="12"/>
  <c r="AD525" i="12"/>
  <c r="AA525" i="12"/>
  <c r="Z525" i="12"/>
  <c r="AC525" i="12" s="1"/>
  <c r="AE524" i="12"/>
  <c r="AD524" i="12"/>
  <c r="AA524" i="12"/>
  <c r="AC524" i="12" s="1"/>
  <c r="Z524" i="12"/>
  <c r="AE523" i="12"/>
  <c r="AD523" i="12"/>
  <c r="AC523" i="12"/>
  <c r="AA523" i="12"/>
  <c r="Z523" i="12"/>
  <c r="AE522" i="12"/>
  <c r="AD522" i="12"/>
  <c r="AA522" i="12"/>
  <c r="Z522" i="12"/>
  <c r="AC522" i="12" s="1"/>
  <c r="AE521" i="12"/>
  <c r="AD521" i="12"/>
  <c r="AA521" i="12"/>
  <c r="Z521" i="12"/>
  <c r="AC521" i="12" s="1"/>
  <c r="AE520" i="12"/>
  <c r="AD520" i="12"/>
  <c r="AA520" i="12"/>
  <c r="AC520" i="12" s="1"/>
  <c r="Z520" i="12"/>
  <c r="AE519" i="12"/>
  <c r="AD519" i="12"/>
  <c r="AC519" i="12"/>
  <c r="AA519" i="12"/>
  <c r="Z519" i="12"/>
  <c r="AE518" i="12"/>
  <c r="AD518" i="12"/>
  <c r="AA518" i="12"/>
  <c r="Z518" i="12"/>
  <c r="AC518" i="12" s="1"/>
  <c r="AE517" i="12"/>
  <c r="AD517" i="12"/>
  <c r="AA517" i="12"/>
  <c r="Z517" i="12"/>
  <c r="AC517" i="12" s="1"/>
  <c r="AE516" i="12"/>
  <c r="AD516" i="12"/>
  <c r="AA516" i="12"/>
  <c r="AC516" i="12" s="1"/>
  <c r="Z516" i="12"/>
  <c r="AE515" i="12"/>
  <c r="AD515" i="12"/>
  <c r="AC515" i="12"/>
  <c r="AA515" i="12"/>
  <c r="Z515" i="12"/>
  <c r="AE514" i="12"/>
  <c r="AD514" i="12"/>
  <c r="AA514" i="12"/>
  <c r="Z514" i="12"/>
  <c r="AC514" i="12" s="1"/>
  <c r="AE513" i="12"/>
  <c r="AD513" i="12"/>
  <c r="AA513" i="12"/>
  <c r="Z513" i="12"/>
  <c r="AC513" i="12" s="1"/>
  <c r="AE512" i="12"/>
  <c r="AD512" i="12"/>
  <c r="AA512" i="12"/>
  <c r="AC512" i="12" s="1"/>
  <c r="Z512" i="12"/>
  <c r="AE511" i="12"/>
  <c r="AD511" i="12"/>
  <c r="AC511" i="12"/>
  <c r="AA511" i="12"/>
  <c r="Z511" i="12"/>
  <c r="AE510" i="12"/>
  <c r="AD510" i="12"/>
  <c r="AA510" i="12"/>
  <c r="Z510" i="12"/>
  <c r="AC510" i="12" s="1"/>
  <c r="AE509" i="12"/>
  <c r="AD509" i="12"/>
  <c r="AA509" i="12"/>
  <c r="Z509" i="12"/>
  <c r="AC509" i="12" s="1"/>
  <c r="AE508" i="12"/>
  <c r="AD508" i="12"/>
  <c r="AA508" i="12"/>
  <c r="AC508" i="12" s="1"/>
  <c r="Z508" i="12"/>
  <c r="AE507" i="12"/>
  <c r="AD507" i="12"/>
  <c r="AC507" i="12"/>
  <c r="AA507" i="12"/>
  <c r="Z507" i="12"/>
  <c r="AE506" i="12"/>
  <c r="AD506" i="12"/>
  <c r="AA506" i="12"/>
  <c r="Z506" i="12"/>
  <c r="AC506" i="12" s="1"/>
  <c r="AE505" i="12"/>
  <c r="AD505" i="12"/>
  <c r="AA505" i="12"/>
  <c r="Z505" i="12"/>
  <c r="AC505" i="12" s="1"/>
  <c r="AE504" i="12"/>
  <c r="AD504" i="12"/>
  <c r="AA504" i="12"/>
  <c r="AC504" i="12" s="1"/>
  <c r="Z504" i="12"/>
  <c r="AE503" i="12"/>
  <c r="AD503" i="12"/>
  <c r="AC503" i="12"/>
  <c r="AA503" i="12"/>
  <c r="Z503" i="12"/>
  <c r="AE502" i="12"/>
  <c r="AD502" i="12"/>
  <c r="AA502" i="12"/>
  <c r="Z502" i="12"/>
  <c r="AC502" i="12" s="1"/>
  <c r="AE501" i="12"/>
  <c r="AD501" i="12"/>
  <c r="AA501" i="12"/>
  <c r="Z501" i="12"/>
  <c r="AC501" i="12" s="1"/>
  <c r="AE500" i="12"/>
  <c r="AD500" i="12"/>
  <c r="AA500" i="12"/>
  <c r="Z500" i="12"/>
  <c r="AC500" i="12" s="1"/>
  <c r="AE499" i="12"/>
  <c r="AD499" i="12"/>
  <c r="AC499" i="12"/>
  <c r="AA499" i="12"/>
  <c r="Z499" i="12"/>
  <c r="AE498" i="12"/>
  <c r="AD498" i="12"/>
  <c r="AC498" i="12"/>
  <c r="AA498" i="12"/>
  <c r="Z498" i="12"/>
  <c r="AE497" i="12"/>
  <c r="AD497" i="12"/>
  <c r="AA497" i="12"/>
  <c r="Z497" i="12"/>
  <c r="AE496" i="12"/>
  <c r="AD496" i="12"/>
  <c r="AC496" i="12"/>
  <c r="AA496" i="12"/>
  <c r="Z496" i="12"/>
  <c r="AE495" i="12"/>
  <c r="AD495" i="12"/>
  <c r="AA495" i="12"/>
  <c r="Z495" i="12"/>
  <c r="AC495" i="12" s="1"/>
  <c r="AE494" i="12"/>
  <c r="AD494" i="12"/>
  <c r="AA494" i="12"/>
  <c r="Z494" i="12"/>
  <c r="AC494" i="12" s="1"/>
  <c r="AE493" i="12"/>
  <c r="AD493" i="12"/>
  <c r="AA493" i="12"/>
  <c r="AC493" i="12" s="1"/>
  <c r="Z493" i="12"/>
  <c r="AE492" i="12"/>
  <c r="AD492" i="12"/>
  <c r="AC492" i="12"/>
  <c r="AA492" i="12"/>
  <c r="Z492" i="12"/>
  <c r="AE491" i="12"/>
  <c r="AD491" i="12"/>
  <c r="AA491" i="12"/>
  <c r="Z491" i="12"/>
  <c r="AC491" i="12" s="1"/>
  <c r="AE490" i="12"/>
  <c r="AD490" i="12"/>
  <c r="AA490" i="12"/>
  <c r="Z490" i="12"/>
  <c r="AE489" i="12"/>
  <c r="AD489" i="12"/>
  <c r="AC489" i="12"/>
  <c r="AA489" i="12"/>
  <c r="Z489" i="12"/>
  <c r="AE488" i="12"/>
  <c r="AD488" i="12"/>
  <c r="AC488" i="12"/>
  <c r="AA488" i="12"/>
  <c r="Z488" i="12"/>
  <c r="AE487" i="12"/>
  <c r="AD487" i="12"/>
  <c r="AA487" i="12"/>
  <c r="Z487" i="12"/>
  <c r="AC487" i="12" s="1"/>
  <c r="AE486" i="12"/>
  <c r="AD486" i="12"/>
  <c r="AA486" i="12"/>
  <c r="Z486" i="12"/>
  <c r="AC486" i="12" s="1"/>
  <c r="AE485" i="12"/>
  <c r="AD485" i="12"/>
  <c r="AA485" i="12"/>
  <c r="AC485" i="12" s="1"/>
  <c r="Z485" i="12"/>
  <c r="AE484" i="12"/>
  <c r="AD484" i="12"/>
  <c r="AC484" i="12"/>
  <c r="AA484" i="12"/>
  <c r="Z484" i="12"/>
  <c r="AE483" i="12"/>
  <c r="AD483" i="12"/>
  <c r="AA483" i="12"/>
  <c r="Z483" i="12"/>
  <c r="AC483" i="12" s="1"/>
  <c r="AE482" i="12"/>
  <c r="AD482" i="12"/>
  <c r="AA482" i="12"/>
  <c r="Z482" i="12"/>
  <c r="AE481" i="12"/>
  <c r="AD481" i="12"/>
  <c r="AC481" i="12"/>
  <c r="AA481" i="12"/>
  <c r="Z481" i="12"/>
  <c r="AE480" i="12"/>
  <c r="AD480" i="12"/>
  <c r="AC480" i="12"/>
  <c r="AA480" i="12"/>
  <c r="Z480" i="12"/>
  <c r="AE479" i="12"/>
  <c r="AD479" i="12"/>
  <c r="AA479" i="12"/>
  <c r="Z479" i="12"/>
  <c r="AC479" i="12" s="1"/>
  <c r="AE478" i="12"/>
  <c r="AD478" i="12"/>
  <c r="AA478" i="12"/>
  <c r="Z478" i="12"/>
  <c r="AC478" i="12" s="1"/>
  <c r="AE477" i="12"/>
  <c r="AD477" i="12"/>
  <c r="AA477" i="12"/>
  <c r="AC477" i="12" s="1"/>
  <c r="Z477" i="12"/>
  <c r="AE476" i="12"/>
  <c r="AD476" i="12"/>
  <c r="AC476" i="12"/>
  <c r="AA476" i="12"/>
  <c r="Z476" i="12"/>
  <c r="AE475" i="12"/>
  <c r="AD475" i="12"/>
  <c r="AA475" i="12"/>
  <c r="Z475" i="12"/>
  <c r="AC475" i="12" s="1"/>
  <c r="AE474" i="12"/>
  <c r="AD474" i="12"/>
  <c r="AA474" i="12"/>
  <c r="Z474" i="12"/>
  <c r="AE473" i="12"/>
  <c r="AD473" i="12"/>
  <c r="AC473" i="12"/>
  <c r="AA473" i="12"/>
  <c r="Z473" i="12"/>
  <c r="AE472" i="12"/>
  <c r="AD472" i="12"/>
  <c r="AC472" i="12"/>
  <c r="AA472" i="12"/>
  <c r="Z472" i="12"/>
  <c r="AE471" i="12"/>
  <c r="AD471" i="12"/>
  <c r="AA471" i="12"/>
  <c r="Z471" i="12"/>
  <c r="AC471" i="12" s="1"/>
  <c r="AE470" i="12"/>
  <c r="AD470" i="12"/>
  <c r="AA470" i="12"/>
  <c r="Z470" i="12"/>
  <c r="AC470" i="12" s="1"/>
  <c r="AE469" i="12"/>
  <c r="AD469" i="12"/>
  <c r="AA469" i="12"/>
  <c r="AC469" i="12" s="1"/>
  <c r="Z469" i="12"/>
  <c r="AE468" i="12"/>
  <c r="AD468" i="12"/>
  <c r="AC468" i="12"/>
  <c r="AA468" i="12"/>
  <c r="Z468" i="12"/>
  <c r="AE467" i="12"/>
  <c r="AD467" i="12"/>
  <c r="AA467" i="12"/>
  <c r="Z467" i="12"/>
  <c r="AC467" i="12" s="1"/>
  <c r="AE466" i="12"/>
  <c r="AD466" i="12"/>
  <c r="AA466" i="12"/>
  <c r="Z466" i="12"/>
  <c r="AE465" i="12"/>
  <c r="AD465" i="12"/>
  <c r="AC465" i="12"/>
  <c r="AA465" i="12"/>
  <c r="Z465" i="12"/>
  <c r="AE464" i="12"/>
  <c r="AD464" i="12"/>
  <c r="AC464" i="12"/>
  <c r="AA464" i="12"/>
  <c r="Z464" i="12"/>
  <c r="AE463" i="12"/>
  <c r="AD463" i="12"/>
  <c r="AA463" i="12"/>
  <c r="Z463" i="12"/>
  <c r="AC463" i="12" s="1"/>
  <c r="AE462" i="12"/>
  <c r="AD462" i="12"/>
  <c r="AA462" i="12"/>
  <c r="Z462" i="12"/>
  <c r="AC462" i="12" s="1"/>
  <c r="AE461" i="12"/>
  <c r="AD461" i="12"/>
  <c r="AA461" i="12"/>
  <c r="AC461" i="12" s="1"/>
  <c r="Z461" i="12"/>
  <c r="AE460" i="12"/>
  <c r="AD460" i="12"/>
  <c r="AC460" i="12"/>
  <c r="AA460" i="12"/>
  <c r="Z460" i="12"/>
  <c r="AE459" i="12"/>
  <c r="AD459" i="12"/>
  <c r="AA459" i="12"/>
  <c r="Z459" i="12"/>
  <c r="AC459" i="12" s="1"/>
  <c r="AE458" i="12"/>
  <c r="AD458" i="12"/>
  <c r="AA458" i="12"/>
  <c r="Z458" i="12"/>
  <c r="AE457" i="12"/>
  <c r="AD457" i="12"/>
  <c r="AC457" i="12"/>
  <c r="AA457" i="12"/>
  <c r="Z457" i="12"/>
  <c r="AE456" i="12"/>
  <c r="AD456" i="12"/>
  <c r="AC456" i="12"/>
  <c r="AA456" i="12"/>
  <c r="Z456" i="12"/>
  <c r="AE455" i="12"/>
  <c r="AD455" i="12"/>
  <c r="AA455" i="12"/>
  <c r="Z455" i="12"/>
  <c r="AC455" i="12" s="1"/>
  <c r="AE454" i="12"/>
  <c r="AD454" i="12"/>
  <c r="AA454" i="12"/>
  <c r="Z454" i="12"/>
  <c r="AC454" i="12" s="1"/>
  <c r="AE453" i="12"/>
  <c r="AD453" i="12"/>
  <c r="AA453" i="12"/>
  <c r="AC453" i="12" s="1"/>
  <c r="Z453" i="12"/>
  <c r="AE452" i="12"/>
  <c r="AD452" i="12"/>
  <c r="AC452" i="12"/>
  <c r="AA452" i="12"/>
  <c r="Z452" i="12"/>
  <c r="AE451" i="12"/>
  <c r="AD451" i="12"/>
  <c r="AA451" i="12"/>
  <c r="Z451" i="12"/>
  <c r="AC451" i="12" s="1"/>
  <c r="AE450" i="12"/>
  <c r="AD450" i="12"/>
  <c r="AA450" i="12"/>
  <c r="Z450" i="12"/>
  <c r="AE449" i="12"/>
  <c r="AD449" i="12"/>
  <c r="AC449" i="12"/>
  <c r="AA449" i="12"/>
  <c r="Z449" i="12"/>
  <c r="AE448" i="12"/>
  <c r="AD448" i="12"/>
  <c r="AC448" i="12"/>
  <c r="AA448" i="12"/>
  <c r="Z448" i="12"/>
  <c r="AE447" i="12"/>
  <c r="AD447" i="12"/>
  <c r="AA447" i="12"/>
  <c r="Z447" i="12"/>
  <c r="AC447" i="12" s="1"/>
  <c r="AE446" i="12"/>
  <c r="AD446" i="12"/>
  <c r="AA446" i="12"/>
  <c r="Z446" i="12"/>
  <c r="AC446" i="12" s="1"/>
  <c r="AE445" i="12"/>
  <c r="AD445" i="12"/>
  <c r="AA445" i="12"/>
  <c r="AC445" i="12" s="1"/>
  <c r="Z445" i="12"/>
  <c r="AE444" i="12"/>
  <c r="AD444" i="12"/>
  <c r="AC444" i="12"/>
  <c r="AA444" i="12"/>
  <c r="Z444" i="12"/>
  <c r="AE443" i="12"/>
  <c r="AD443" i="12"/>
  <c r="AA443" i="12"/>
  <c r="Z443" i="12"/>
  <c r="AC443" i="12" s="1"/>
  <c r="AE442" i="12"/>
  <c r="AD442" i="12"/>
  <c r="AA442" i="12"/>
  <c r="Z442" i="12"/>
  <c r="AE441" i="12"/>
  <c r="AD441" i="12"/>
  <c r="AC441" i="12"/>
  <c r="AA441" i="12"/>
  <c r="Z441" i="12"/>
  <c r="AE440" i="12"/>
  <c r="AD440" i="12"/>
  <c r="AC440" i="12"/>
  <c r="AA440" i="12"/>
  <c r="Z440" i="12"/>
  <c r="AE439" i="12"/>
  <c r="AD439" i="12"/>
  <c r="AA439" i="12"/>
  <c r="Z439" i="12"/>
  <c r="AC439" i="12" s="1"/>
  <c r="AE438" i="12"/>
  <c r="AD438" i="12"/>
  <c r="AA438" i="12"/>
  <c r="Z438" i="12"/>
  <c r="AC438" i="12" s="1"/>
  <c r="AE437" i="12"/>
  <c r="AD437" i="12"/>
  <c r="AA437" i="12"/>
  <c r="AC437" i="12" s="1"/>
  <c r="Z437" i="12"/>
  <c r="AE436" i="12"/>
  <c r="AD436" i="12"/>
  <c r="AC436" i="12"/>
  <c r="AA436" i="12"/>
  <c r="Z436" i="12"/>
  <c r="AE435" i="12"/>
  <c r="AD435" i="12"/>
  <c r="AA435" i="12"/>
  <c r="Z435" i="12"/>
  <c r="AC435" i="12" s="1"/>
  <c r="AE434" i="12"/>
  <c r="AD434" i="12"/>
  <c r="AA434" i="12"/>
  <c r="Z434" i="12"/>
  <c r="AE433" i="12"/>
  <c r="AD433" i="12"/>
  <c r="AC433" i="12"/>
  <c r="AA433" i="12"/>
  <c r="Z433" i="12"/>
  <c r="AE432" i="12"/>
  <c r="AD432" i="12"/>
  <c r="AC432" i="12"/>
  <c r="AA432" i="12"/>
  <c r="Z432" i="12"/>
  <c r="AE431" i="12"/>
  <c r="AD431" i="12"/>
  <c r="AA431" i="12"/>
  <c r="Z431" i="12"/>
  <c r="AC431" i="12" s="1"/>
  <c r="AE430" i="12"/>
  <c r="AD430" i="12"/>
  <c r="AA430" i="12"/>
  <c r="Z430" i="12"/>
  <c r="AC430" i="12" s="1"/>
  <c r="AE429" i="12"/>
  <c r="AD429" i="12"/>
  <c r="AA429" i="12"/>
  <c r="AC429" i="12" s="1"/>
  <c r="Z429" i="12"/>
  <c r="AE428" i="12"/>
  <c r="AD428" i="12"/>
  <c r="AC428" i="12"/>
  <c r="AA428" i="12"/>
  <c r="Z428" i="12"/>
  <c r="AE427" i="12"/>
  <c r="AD427" i="12"/>
  <c r="AA427" i="12"/>
  <c r="Z427" i="12"/>
  <c r="AC427" i="12" s="1"/>
  <c r="AE426" i="12"/>
  <c r="AD426" i="12"/>
  <c r="AA426" i="12"/>
  <c r="Z426" i="12"/>
  <c r="AE425" i="12"/>
  <c r="AD425" i="12"/>
  <c r="AC425" i="12"/>
  <c r="AA425" i="12"/>
  <c r="Z425" i="12"/>
  <c r="AE424" i="12"/>
  <c r="AD424" i="12"/>
  <c r="AC424" i="12"/>
  <c r="AA424" i="12"/>
  <c r="Z424" i="12"/>
  <c r="AE423" i="12"/>
  <c r="AD423" i="12"/>
  <c r="AA423" i="12"/>
  <c r="Z423" i="12"/>
  <c r="AC423" i="12" s="1"/>
  <c r="AE422" i="12"/>
  <c r="AD422" i="12"/>
  <c r="AA422" i="12"/>
  <c r="Z422" i="12"/>
  <c r="AC422" i="12" s="1"/>
  <c r="AE421" i="12"/>
  <c r="AD421" i="12"/>
  <c r="AA421" i="12"/>
  <c r="AC421" i="12" s="1"/>
  <c r="Z421" i="12"/>
  <c r="AE420" i="12"/>
  <c r="AD420" i="12"/>
  <c r="AC420" i="12"/>
  <c r="AA420" i="12"/>
  <c r="Z420" i="12"/>
  <c r="AE419" i="12"/>
  <c r="AD419" i="12"/>
  <c r="AA419" i="12"/>
  <c r="Z419" i="12"/>
  <c r="AC419" i="12" s="1"/>
  <c r="AE418" i="12"/>
  <c r="AD418" i="12"/>
  <c r="AA418" i="12"/>
  <c r="Z418" i="12"/>
  <c r="AE417" i="12"/>
  <c r="AD417" i="12"/>
  <c r="AC417" i="12"/>
  <c r="AA417" i="12"/>
  <c r="Z417" i="12"/>
  <c r="AE416" i="12"/>
  <c r="AD416" i="12"/>
  <c r="AC416" i="12"/>
  <c r="AA416" i="12"/>
  <c r="Z416" i="12"/>
  <c r="AE415" i="12"/>
  <c r="AD415" i="12"/>
  <c r="AA415" i="12"/>
  <c r="Z415" i="12"/>
  <c r="AC415" i="12" s="1"/>
  <c r="AE414" i="12"/>
  <c r="AD414" i="12"/>
  <c r="AA414" i="12"/>
  <c r="Z414" i="12"/>
  <c r="AC414" i="12" s="1"/>
  <c r="AE413" i="12"/>
  <c r="AD413" i="12"/>
  <c r="AA413" i="12"/>
  <c r="AC413" i="12" s="1"/>
  <c r="Z413" i="12"/>
  <c r="AE412" i="12"/>
  <c r="AD412" i="12"/>
  <c r="AC412" i="12"/>
  <c r="AA412" i="12"/>
  <c r="Z412" i="12"/>
  <c r="AE411" i="12"/>
  <c r="AD411" i="12"/>
  <c r="AA411" i="12"/>
  <c r="Z411" i="12"/>
  <c r="AC411" i="12" s="1"/>
  <c r="AE410" i="12"/>
  <c r="AD410" i="12"/>
  <c r="AA410" i="12"/>
  <c r="Z410" i="12"/>
  <c r="AE409" i="12"/>
  <c r="AD409" i="12"/>
  <c r="AC409" i="12"/>
  <c r="AA409" i="12"/>
  <c r="Z409" i="12"/>
  <c r="AE408" i="12"/>
  <c r="AD408" i="12"/>
  <c r="AC408" i="12"/>
  <c r="AA408" i="12"/>
  <c r="Z408" i="12"/>
  <c r="AE407" i="12"/>
  <c r="AD407" i="12"/>
  <c r="AA407" i="12"/>
  <c r="Z407" i="12"/>
  <c r="AC407" i="12" s="1"/>
  <c r="AE406" i="12"/>
  <c r="AD406" i="12"/>
  <c r="AA406" i="12"/>
  <c r="Z406" i="12"/>
  <c r="AC406" i="12" s="1"/>
  <c r="AE405" i="12"/>
  <c r="AD405" i="12"/>
  <c r="AA405" i="12"/>
  <c r="AC405" i="12" s="1"/>
  <c r="Z405" i="12"/>
  <c r="AE404" i="12"/>
  <c r="AD404" i="12"/>
  <c r="AC404" i="12"/>
  <c r="AA404" i="12"/>
  <c r="Z404" i="12"/>
  <c r="AE403" i="12"/>
  <c r="AD403" i="12"/>
  <c r="AA403" i="12"/>
  <c r="Z403" i="12"/>
  <c r="AC403" i="12" s="1"/>
  <c r="AE402" i="12"/>
  <c r="AD402" i="12"/>
  <c r="AA402" i="12"/>
  <c r="Z402" i="12"/>
  <c r="AE401" i="12"/>
  <c r="AD401" i="12"/>
  <c r="AC401" i="12"/>
  <c r="AA401" i="12"/>
  <c r="Z401" i="12"/>
  <c r="AE400" i="12"/>
  <c r="AD400" i="12"/>
  <c r="AC400" i="12"/>
  <c r="AA400" i="12"/>
  <c r="Z400" i="12"/>
  <c r="AE399" i="12"/>
  <c r="AD399" i="12"/>
  <c r="AA399" i="12"/>
  <c r="Z399" i="12"/>
  <c r="AC399" i="12" s="1"/>
  <c r="AE398" i="12"/>
  <c r="AD398" i="12"/>
  <c r="AA398" i="12"/>
  <c r="Z398" i="12"/>
  <c r="AC398" i="12" s="1"/>
  <c r="AE397" i="12"/>
  <c r="AD397" i="12"/>
  <c r="AA397" i="12"/>
  <c r="AC397" i="12" s="1"/>
  <c r="Z397" i="12"/>
  <c r="AE396" i="12"/>
  <c r="AD396" i="12"/>
  <c r="AC396" i="12"/>
  <c r="AA396" i="12"/>
  <c r="Z396" i="12"/>
  <c r="AE395" i="12"/>
  <c r="AD395" i="12"/>
  <c r="AA395" i="12"/>
  <c r="Z395" i="12"/>
  <c r="AC395" i="12" s="1"/>
  <c r="AE394" i="12"/>
  <c r="AD394" i="12"/>
  <c r="AA394" i="12"/>
  <c r="Z394" i="12"/>
  <c r="AE393" i="12"/>
  <c r="AD393" i="12"/>
  <c r="AC393" i="12"/>
  <c r="AA393" i="12"/>
  <c r="Z393" i="12"/>
  <c r="AE392" i="12"/>
  <c r="AD392" i="12"/>
  <c r="AC392" i="12"/>
  <c r="AA392" i="12"/>
  <c r="Z392" i="12"/>
  <c r="AE391" i="12"/>
  <c r="AD391" i="12"/>
  <c r="AA391" i="12"/>
  <c r="Z391" i="12"/>
  <c r="AC391" i="12" s="1"/>
  <c r="AE390" i="12"/>
  <c r="AD390" i="12"/>
  <c r="AA390" i="12"/>
  <c r="Z390" i="12"/>
  <c r="AC390" i="12" s="1"/>
  <c r="AE389" i="12"/>
  <c r="AD389" i="12"/>
  <c r="AA389" i="12"/>
  <c r="AC389" i="12" s="1"/>
  <c r="Z389" i="12"/>
  <c r="AE388" i="12"/>
  <c r="AD388" i="12"/>
  <c r="AC388" i="12"/>
  <c r="AA388" i="12"/>
  <c r="Z388" i="12"/>
  <c r="AE387" i="12"/>
  <c r="AD387" i="12"/>
  <c r="AA387" i="12"/>
  <c r="Z387" i="12"/>
  <c r="AC387" i="12" s="1"/>
  <c r="AE386" i="12"/>
  <c r="AD386" i="12"/>
  <c r="AA386" i="12"/>
  <c r="Z386" i="12"/>
  <c r="AE385" i="12"/>
  <c r="AD385" i="12"/>
  <c r="AC385" i="12"/>
  <c r="AA385" i="12"/>
  <c r="Z385" i="12"/>
  <c r="AE384" i="12"/>
  <c r="AD384" i="12"/>
  <c r="AC384" i="12"/>
  <c r="AA384" i="12"/>
  <c r="Z384" i="12"/>
  <c r="AE383" i="12"/>
  <c r="AD383" i="12"/>
  <c r="AA383" i="12"/>
  <c r="Z383" i="12"/>
  <c r="AC383" i="12" s="1"/>
  <c r="AE382" i="12"/>
  <c r="AD382" i="12"/>
  <c r="AA382" i="12"/>
  <c r="Z382" i="12"/>
  <c r="AC382" i="12" s="1"/>
  <c r="AE381" i="12"/>
  <c r="AD381" i="12"/>
  <c r="AA381" i="12"/>
  <c r="AC381" i="12" s="1"/>
  <c r="Z381" i="12"/>
  <c r="AE380" i="12"/>
  <c r="AD380" i="12"/>
  <c r="AC380" i="12"/>
  <c r="AA380" i="12"/>
  <c r="Z380" i="12"/>
  <c r="AE379" i="12"/>
  <c r="AD379" i="12"/>
  <c r="AA379" i="12"/>
  <c r="Z379" i="12"/>
  <c r="AC379" i="12" s="1"/>
  <c r="AE378" i="12"/>
  <c r="AD378" i="12"/>
  <c r="AA378" i="12"/>
  <c r="Z378" i="12"/>
  <c r="AE377" i="12"/>
  <c r="AD377" i="12"/>
  <c r="AC377" i="12"/>
  <c r="AA377" i="12"/>
  <c r="Z377" i="12"/>
  <c r="AE376" i="12"/>
  <c r="AD376" i="12"/>
  <c r="AC376" i="12"/>
  <c r="AA376" i="12"/>
  <c r="Z376" i="12"/>
  <c r="AE375" i="12"/>
  <c r="AD375" i="12"/>
  <c r="AA375" i="12"/>
  <c r="Z375" i="12"/>
  <c r="AC375" i="12" s="1"/>
  <c r="AE374" i="12"/>
  <c r="AD374" i="12"/>
  <c r="AA374" i="12"/>
  <c r="Z374" i="12"/>
  <c r="AC374" i="12" s="1"/>
  <c r="AE373" i="12"/>
  <c r="AD373" i="12"/>
  <c r="AA373" i="12"/>
  <c r="AC373" i="12" s="1"/>
  <c r="Z373" i="12"/>
  <c r="AE372" i="12"/>
  <c r="AD372" i="12"/>
  <c r="AC372" i="12"/>
  <c r="AA372" i="12"/>
  <c r="Z372" i="12"/>
  <c r="AE371" i="12"/>
  <c r="AD371" i="12"/>
  <c r="AA371" i="12"/>
  <c r="Z371" i="12"/>
  <c r="AC371" i="12" s="1"/>
  <c r="AE370" i="12"/>
  <c r="AD370" i="12"/>
  <c r="AA370" i="12"/>
  <c r="Z370" i="12"/>
  <c r="AE369" i="12"/>
  <c r="AD369" i="12"/>
  <c r="AC369" i="12"/>
  <c r="AA369" i="12"/>
  <c r="Z369" i="12"/>
  <c r="AE368" i="12"/>
  <c r="AD368" i="12"/>
  <c r="AC368" i="12"/>
  <c r="AA368" i="12"/>
  <c r="Z368" i="12"/>
  <c r="AE367" i="12"/>
  <c r="AD367" i="12"/>
  <c r="AA367" i="12"/>
  <c r="Z367" i="12"/>
  <c r="AC367" i="12" s="1"/>
  <c r="AE366" i="12"/>
  <c r="AD366" i="12"/>
  <c r="AA366" i="12"/>
  <c r="Z366" i="12"/>
  <c r="AC366" i="12" s="1"/>
  <c r="AE365" i="12"/>
  <c r="AD365" i="12"/>
  <c r="AA365" i="12"/>
  <c r="AC365" i="12" s="1"/>
  <c r="Z365" i="12"/>
  <c r="AE364" i="12"/>
  <c r="AD364" i="12"/>
  <c r="AC364" i="12"/>
  <c r="AA364" i="12"/>
  <c r="Z364" i="12"/>
  <c r="AE363" i="12"/>
  <c r="AD363" i="12"/>
  <c r="AA363" i="12"/>
  <c r="Z363" i="12"/>
  <c r="AC363" i="12" s="1"/>
  <c r="AE362" i="12"/>
  <c r="AD362" i="12"/>
  <c r="AA362" i="12"/>
  <c r="Z362" i="12"/>
  <c r="AE361" i="12"/>
  <c r="AD361" i="12"/>
  <c r="AC361" i="12"/>
  <c r="AA361" i="12"/>
  <c r="Z361" i="12"/>
  <c r="AE360" i="12"/>
  <c r="AD360" i="12"/>
  <c r="AC360" i="12"/>
  <c r="AA360" i="12"/>
  <c r="Z360" i="12"/>
  <c r="AE359" i="12"/>
  <c r="AD359" i="12"/>
  <c r="AA359" i="12"/>
  <c r="Z359" i="12"/>
  <c r="AC359" i="12" s="1"/>
  <c r="AE358" i="12"/>
  <c r="AD358" i="12"/>
  <c r="AA358" i="12"/>
  <c r="Z358" i="12"/>
  <c r="AC358" i="12" s="1"/>
  <c r="AE357" i="12"/>
  <c r="AD357" i="12"/>
  <c r="AA357" i="12"/>
  <c r="AC357" i="12" s="1"/>
  <c r="Z357" i="12"/>
  <c r="AE356" i="12"/>
  <c r="AD356" i="12"/>
  <c r="AC356" i="12"/>
  <c r="AA356" i="12"/>
  <c r="Z356" i="12"/>
  <c r="AE355" i="12"/>
  <c r="AD355" i="12"/>
  <c r="AA355" i="12"/>
  <c r="Z355" i="12"/>
  <c r="AC355" i="12" s="1"/>
  <c r="AE354" i="12"/>
  <c r="AD354" i="12"/>
  <c r="AA354" i="12"/>
  <c r="Z354" i="12"/>
  <c r="AE353" i="12"/>
  <c r="AD353" i="12"/>
  <c r="AC353" i="12"/>
  <c r="AA353" i="12"/>
  <c r="Z353" i="12"/>
  <c r="AE352" i="12"/>
  <c r="AD352" i="12"/>
  <c r="AC352" i="12"/>
  <c r="AA352" i="12"/>
  <c r="Z352" i="12"/>
  <c r="AE351" i="12"/>
  <c r="AD351" i="12"/>
  <c r="AA351" i="12"/>
  <c r="Z351" i="12"/>
  <c r="AC351" i="12" s="1"/>
  <c r="AE350" i="12"/>
  <c r="AD350" i="12"/>
  <c r="AA350" i="12"/>
  <c r="Z350" i="12"/>
  <c r="AC350" i="12" s="1"/>
  <c r="AE349" i="12"/>
  <c r="AD349" i="12"/>
  <c r="AA349" i="12"/>
  <c r="AC349" i="12" s="1"/>
  <c r="Z349" i="12"/>
  <c r="AE348" i="12"/>
  <c r="AD348" i="12"/>
  <c r="AC348" i="12"/>
  <c r="AA348" i="12"/>
  <c r="Z348" i="12"/>
  <c r="AE347" i="12"/>
  <c r="AD347" i="12"/>
  <c r="AA347" i="12"/>
  <c r="Z347" i="12"/>
  <c r="AC347" i="12" s="1"/>
  <c r="AE346" i="12"/>
  <c r="AD346" i="12"/>
  <c r="AA346" i="12"/>
  <c r="Z346" i="12"/>
  <c r="AE345" i="12"/>
  <c r="AD345" i="12"/>
  <c r="AC345" i="12"/>
  <c r="AA345" i="12"/>
  <c r="Z345" i="12"/>
  <c r="AE344" i="12"/>
  <c r="AD344" i="12"/>
  <c r="AC344" i="12"/>
  <c r="AA344" i="12"/>
  <c r="Z344" i="12"/>
  <c r="AE343" i="12"/>
  <c r="AD343" i="12"/>
  <c r="AA343" i="12"/>
  <c r="Z343" i="12"/>
  <c r="AC343" i="12" s="1"/>
  <c r="AE342" i="12"/>
  <c r="AD342" i="12"/>
  <c r="AA342" i="12"/>
  <c r="Z342" i="12"/>
  <c r="AC342" i="12" s="1"/>
  <c r="AE341" i="12"/>
  <c r="AD341" i="12"/>
  <c r="AA341" i="12"/>
  <c r="AC341" i="12" s="1"/>
  <c r="Z341" i="12"/>
  <c r="AE340" i="12"/>
  <c r="AD340" i="12"/>
  <c r="AC340" i="12"/>
  <c r="AA340" i="12"/>
  <c r="Z340" i="12"/>
  <c r="AE339" i="12"/>
  <c r="AD339" i="12"/>
  <c r="AA339" i="12"/>
  <c r="Z339" i="12"/>
  <c r="AC339" i="12" s="1"/>
  <c r="AE338" i="12"/>
  <c r="AD338" i="12"/>
  <c r="AA338" i="12"/>
  <c r="Z338" i="12"/>
  <c r="AE337" i="12"/>
  <c r="AD337" i="12"/>
  <c r="AC337" i="12"/>
  <c r="AA337" i="12"/>
  <c r="Z337" i="12"/>
  <c r="AE336" i="12"/>
  <c r="AD336" i="12"/>
  <c r="AC336" i="12"/>
  <c r="AA336" i="12"/>
  <c r="Z336" i="12"/>
  <c r="AE335" i="12"/>
  <c r="AD335" i="12"/>
  <c r="AA335" i="12"/>
  <c r="Z335" i="12"/>
  <c r="AC335" i="12" s="1"/>
  <c r="AE334" i="12"/>
  <c r="AD334" i="12"/>
  <c r="AA334" i="12"/>
  <c r="Z334" i="12"/>
  <c r="AC334" i="12" s="1"/>
  <c r="AE333" i="12"/>
  <c r="AD333" i="12"/>
  <c r="AA333" i="12"/>
  <c r="AC333" i="12" s="1"/>
  <c r="Z333" i="12"/>
  <c r="AE332" i="12"/>
  <c r="AD332" i="12"/>
  <c r="AC332" i="12"/>
  <c r="AA332" i="12"/>
  <c r="Z332" i="12"/>
  <c r="AE331" i="12"/>
  <c r="AD331" i="12"/>
  <c r="AA331" i="12"/>
  <c r="Z331" i="12"/>
  <c r="AC331" i="12" s="1"/>
  <c r="AE330" i="12"/>
  <c r="AD330" i="12"/>
  <c r="AA330" i="12"/>
  <c r="Z330" i="12"/>
  <c r="AE329" i="12"/>
  <c r="AD329" i="12"/>
  <c r="AC329" i="12"/>
  <c r="AA329" i="12"/>
  <c r="Z329" i="12"/>
  <c r="AE328" i="12"/>
  <c r="AD328" i="12"/>
  <c r="AC328" i="12"/>
  <c r="AA328" i="12"/>
  <c r="Z328" i="12"/>
  <c r="AE327" i="12"/>
  <c r="AD327" i="12"/>
  <c r="AA327" i="12"/>
  <c r="Z327" i="12"/>
  <c r="AC327" i="12" s="1"/>
  <c r="AE326" i="12"/>
  <c r="AD326" i="12"/>
  <c r="AA326" i="12"/>
  <c r="Z326" i="12"/>
  <c r="AC326" i="12" s="1"/>
  <c r="AE325" i="12"/>
  <c r="AD325" i="12"/>
  <c r="AA325" i="12"/>
  <c r="AC325" i="12" s="1"/>
  <c r="Z325" i="12"/>
  <c r="AE324" i="12"/>
  <c r="AD324" i="12"/>
  <c r="AC324" i="12"/>
  <c r="AA324" i="12"/>
  <c r="Z324" i="12"/>
  <c r="AE323" i="12"/>
  <c r="AD323" i="12"/>
  <c r="AA323" i="12"/>
  <c r="Z323" i="12"/>
  <c r="AC323" i="12" s="1"/>
  <c r="AE322" i="12"/>
  <c r="AD322" i="12"/>
  <c r="AA322" i="12"/>
  <c r="Z322" i="12"/>
  <c r="AE321" i="12"/>
  <c r="AD321" i="12"/>
  <c r="AC321" i="12"/>
  <c r="AA321" i="12"/>
  <c r="Z321" i="12"/>
  <c r="AE320" i="12"/>
  <c r="AD320" i="12"/>
  <c r="AC320" i="12"/>
  <c r="AA320" i="12"/>
  <c r="Z320" i="12"/>
  <c r="AE319" i="12"/>
  <c r="AD319" i="12"/>
  <c r="AA319" i="12"/>
  <c r="Z319" i="12"/>
  <c r="AC319" i="12" s="1"/>
  <c r="AE318" i="12"/>
  <c r="AD318" i="12"/>
  <c r="AA318" i="12"/>
  <c r="Z318" i="12"/>
  <c r="AC318" i="12" s="1"/>
  <c r="AE317" i="12"/>
  <c r="AD317" i="12"/>
  <c r="AA317" i="12"/>
  <c r="AC317" i="12" s="1"/>
  <c r="Z317" i="12"/>
  <c r="AE316" i="12"/>
  <c r="AD316" i="12"/>
  <c r="AC316" i="12"/>
  <c r="AA316" i="12"/>
  <c r="Z316" i="12"/>
  <c r="AE315" i="12"/>
  <c r="AD315" i="12"/>
  <c r="AA315" i="12"/>
  <c r="Z315" i="12"/>
  <c r="AC315" i="12" s="1"/>
  <c r="AE314" i="12"/>
  <c r="AD314" i="12"/>
  <c r="AA314" i="12"/>
  <c r="Z314" i="12"/>
  <c r="AE313" i="12"/>
  <c r="AD313" i="12"/>
  <c r="AC313" i="12"/>
  <c r="AA313" i="12"/>
  <c r="Z313" i="12"/>
  <c r="AE312" i="12"/>
  <c r="AD312" i="12"/>
  <c r="AC312" i="12"/>
  <c r="AA312" i="12"/>
  <c r="Z312" i="12"/>
  <c r="AE311" i="12"/>
  <c r="AD311" i="12"/>
  <c r="AA311" i="12"/>
  <c r="Z311" i="12"/>
  <c r="AC311" i="12" s="1"/>
  <c r="AE310" i="12"/>
  <c r="AD310" i="12"/>
  <c r="AA310" i="12"/>
  <c r="Z310" i="12"/>
  <c r="AC310" i="12" s="1"/>
  <c r="AE309" i="12"/>
  <c r="AD309" i="12"/>
  <c r="AA309" i="12"/>
  <c r="AC309" i="12" s="1"/>
  <c r="Z309" i="12"/>
  <c r="AE308" i="12"/>
  <c r="AD308" i="12"/>
  <c r="AC308" i="12"/>
  <c r="AA308" i="12"/>
  <c r="Z308" i="12"/>
  <c r="AE307" i="12"/>
  <c r="AD307" i="12"/>
  <c r="AA307" i="12"/>
  <c r="Z307" i="12"/>
  <c r="AC307" i="12" s="1"/>
  <c r="AE306" i="12"/>
  <c r="AD306" i="12"/>
  <c r="AA306" i="12"/>
  <c r="Z306" i="12"/>
  <c r="AE305" i="12"/>
  <c r="AD305" i="12"/>
  <c r="AC305" i="12"/>
  <c r="AA305" i="12"/>
  <c r="Z305" i="12"/>
  <c r="AE304" i="12"/>
  <c r="AD304" i="12"/>
  <c r="AC304" i="12"/>
  <c r="AA304" i="12"/>
  <c r="Z304" i="12"/>
  <c r="AE303" i="12"/>
  <c r="AD303" i="12"/>
  <c r="AA303" i="12"/>
  <c r="Z303" i="12"/>
  <c r="AC303" i="12" s="1"/>
  <c r="AE302" i="12"/>
  <c r="AD302" i="12"/>
  <c r="AA302" i="12"/>
  <c r="Z302" i="12"/>
  <c r="AC302" i="12" s="1"/>
  <c r="AE301" i="12"/>
  <c r="AD301" i="12"/>
  <c r="AA301" i="12"/>
  <c r="AC301" i="12" s="1"/>
  <c r="Z301" i="12"/>
  <c r="AE300" i="12"/>
  <c r="AD300" i="12"/>
  <c r="AC300" i="12"/>
  <c r="AA300" i="12"/>
  <c r="Z300" i="12"/>
  <c r="AE299" i="12"/>
  <c r="AD299" i="12"/>
  <c r="AA299" i="12"/>
  <c r="Z299" i="12"/>
  <c r="AC299" i="12" s="1"/>
  <c r="AE298" i="12"/>
  <c r="AD298" i="12"/>
  <c r="AA298" i="12"/>
  <c r="Z298" i="12"/>
  <c r="AE297" i="12"/>
  <c r="AD297" i="12"/>
  <c r="AC297" i="12"/>
  <c r="AA297" i="12"/>
  <c r="Z297" i="12"/>
  <c r="AE296" i="12"/>
  <c r="AD296" i="12"/>
  <c r="AC296" i="12"/>
  <c r="AA296" i="12"/>
  <c r="Z296" i="12"/>
  <c r="AE295" i="12"/>
  <c r="AD295" i="12"/>
  <c r="AA295" i="12"/>
  <c r="Z295" i="12"/>
  <c r="AC295" i="12" s="1"/>
  <c r="AE294" i="12"/>
  <c r="AD294" i="12"/>
  <c r="AA294" i="12"/>
  <c r="Z294" i="12"/>
  <c r="AC294" i="12" s="1"/>
  <c r="AE293" i="12"/>
  <c r="AD293" i="12"/>
  <c r="AA293" i="12"/>
  <c r="AC293" i="12" s="1"/>
  <c r="Z293" i="12"/>
  <c r="AE292" i="12"/>
  <c r="AD292" i="12"/>
  <c r="AC292" i="12"/>
  <c r="AA292" i="12"/>
  <c r="Z292" i="12"/>
  <c r="AE291" i="12"/>
  <c r="AD291" i="12"/>
  <c r="AA291" i="12"/>
  <c r="Z291" i="12"/>
  <c r="AC291" i="12" s="1"/>
  <c r="AE290" i="12"/>
  <c r="AD290" i="12"/>
  <c r="AA290" i="12"/>
  <c r="Z290" i="12"/>
  <c r="AE289" i="12"/>
  <c r="AD289" i="12"/>
  <c r="AC289" i="12"/>
  <c r="AA289" i="12"/>
  <c r="Z289" i="12"/>
  <c r="AE288" i="12"/>
  <c r="AD288" i="12"/>
  <c r="AC288" i="12"/>
  <c r="AA288" i="12"/>
  <c r="Z288" i="12"/>
  <c r="AE287" i="12"/>
  <c r="AD287" i="12"/>
  <c r="AA287" i="12"/>
  <c r="Z287" i="12"/>
  <c r="AC287" i="12" s="1"/>
  <c r="AE286" i="12"/>
  <c r="AD286" i="12"/>
  <c r="AA286" i="12"/>
  <c r="Z286" i="12"/>
  <c r="AC286" i="12" s="1"/>
  <c r="AE285" i="12"/>
  <c r="AD285" i="12"/>
  <c r="AA285" i="12"/>
  <c r="AC285" i="12" s="1"/>
  <c r="Z285" i="12"/>
  <c r="AE284" i="12"/>
  <c r="AD284" i="12"/>
  <c r="AC284" i="12"/>
  <c r="AA284" i="12"/>
  <c r="Z284" i="12"/>
  <c r="AE283" i="12"/>
  <c r="AD283" i="12"/>
  <c r="AA283" i="12"/>
  <c r="Z283" i="12"/>
  <c r="AC283" i="12" s="1"/>
  <c r="AE282" i="12"/>
  <c r="AD282" i="12"/>
  <c r="AA282" i="12"/>
  <c r="Z282" i="12"/>
  <c r="AE281" i="12"/>
  <c r="AD281" i="12"/>
  <c r="AC281" i="12"/>
  <c r="AA281" i="12"/>
  <c r="Z281" i="12"/>
  <c r="AE280" i="12"/>
  <c r="AD280" i="12"/>
  <c r="AC280" i="12"/>
  <c r="AA280" i="12"/>
  <c r="Z280" i="12"/>
  <c r="AE279" i="12"/>
  <c r="AD279" i="12"/>
  <c r="AA279" i="12"/>
  <c r="Z279" i="12"/>
  <c r="AC279" i="12" s="1"/>
  <c r="AE278" i="12"/>
  <c r="AD278" i="12"/>
  <c r="AA278" i="12"/>
  <c r="Z278" i="12"/>
  <c r="AC278" i="12" s="1"/>
  <c r="AE277" i="12"/>
  <c r="AD277" i="12"/>
  <c r="AA277" i="12"/>
  <c r="AC277" i="12" s="1"/>
  <c r="Z277" i="12"/>
  <c r="AE276" i="12"/>
  <c r="AD276" i="12"/>
  <c r="AC276" i="12"/>
  <c r="AA276" i="12"/>
  <c r="Z276" i="12"/>
  <c r="AE275" i="12"/>
  <c r="AD275" i="12"/>
  <c r="AA275" i="12"/>
  <c r="Z275" i="12"/>
  <c r="AC275" i="12" s="1"/>
  <c r="AE274" i="12"/>
  <c r="AD274" i="12"/>
  <c r="AA274" i="12"/>
  <c r="Z274" i="12"/>
  <c r="AE273" i="12"/>
  <c r="AD273" i="12"/>
  <c r="AC273" i="12"/>
  <c r="AA273" i="12"/>
  <c r="Z273" i="12"/>
  <c r="AE272" i="12"/>
  <c r="AD272" i="12"/>
  <c r="AC272" i="12"/>
  <c r="AA272" i="12"/>
  <c r="Z272" i="12"/>
  <c r="AE271" i="12"/>
  <c r="AD271" i="12"/>
  <c r="AA271" i="12"/>
  <c r="Z271" i="12"/>
  <c r="AC271" i="12" s="1"/>
  <c r="AE270" i="12"/>
  <c r="AD270" i="12"/>
  <c r="AA270" i="12"/>
  <c r="Z270" i="12"/>
  <c r="AC270" i="12" s="1"/>
  <c r="AE269" i="12"/>
  <c r="AD269" i="12"/>
  <c r="AA269" i="12"/>
  <c r="AC269" i="12" s="1"/>
  <c r="Z269" i="12"/>
  <c r="AE268" i="12"/>
  <c r="AD268" i="12"/>
  <c r="AC268" i="12"/>
  <c r="AA268" i="12"/>
  <c r="Z268" i="12"/>
  <c r="AE267" i="12"/>
  <c r="AD267" i="12"/>
  <c r="AA267" i="12"/>
  <c r="Z267" i="12"/>
  <c r="AC267" i="12" s="1"/>
  <c r="AE266" i="12"/>
  <c r="AD266" i="12"/>
  <c r="AA266" i="12"/>
  <c r="Z266" i="12"/>
  <c r="AE265" i="12"/>
  <c r="AD265" i="12"/>
  <c r="AC265" i="12"/>
  <c r="AA265" i="12"/>
  <c r="Z265" i="12"/>
  <c r="AE264" i="12"/>
  <c r="AD264" i="12"/>
  <c r="AC264" i="12"/>
  <c r="AA264" i="12"/>
  <c r="Z264" i="12"/>
  <c r="AE263" i="12"/>
  <c r="AD263" i="12"/>
  <c r="AA263" i="12"/>
  <c r="Z263" i="12"/>
  <c r="AC263" i="12" s="1"/>
  <c r="AE262" i="12"/>
  <c r="AD262" i="12"/>
  <c r="AA262" i="12"/>
  <c r="Z262" i="12"/>
  <c r="AC262" i="12" s="1"/>
  <c r="AE261" i="12"/>
  <c r="AD261" i="12"/>
  <c r="AA261" i="12"/>
  <c r="AC261" i="12" s="1"/>
  <c r="Z261" i="12"/>
  <c r="AE260" i="12"/>
  <c r="AD260" i="12"/>
  <c r="AC260" i="12"/>
  <c r="AA260" i="12"/>
  <c r="Z260" i="12"/>
  <c r="AE259" i="12"/>
  <c r="AD259" i="12"/>
  <c r="AA259" i="12"/>
  <c r="Z259" i="12"/>
  <c r="AE258" i="12"/>
  <c r="AD258" i="12"/>
  <c r="AA258" i="12"/>
  <c r="Z258" i="12"/>
  <c r="AC258" i="12" s="1"/>
  <c r="AE257" i="12"/>
  <c r="AD257" i="12"/>
  <c r="AA257" i="12"/>
  <c r="AC257" i="12" s="1"/>
  <c r="Z257" i="12"/>
  <c r="AE256" i="12"/>
  <c r="AD256" i="12"/>
  <c r="AC256" i="12"/>
  <c r="AA256" i="12"/>
  <c r="Z256" i="12"/>
  <c r="AE255" i="12"/>
  <c r="AD255" i="12"/>
  <c r="AA255" i="12"/>
  <c r="Z255" i="12"/>
  <c r="AE254" i="12"/>
  <c r="AD254" i="12"/>
  <c r="AC254" i="12"/>
  <c r="AA254" i="12"/>
  <c r="Z254" i="12"/>
  <c r="AE253" i="12"/>
  <c r="AD253" i="12"/>
  <c r="AC253" i="12"/>
  <c r="AA253" i="12"/>
  <c r="Z253" i="12"/>
  <c r="AE252" i="12"/>
  <c r="AD252" i="12"/>
  <c r="AA252" i="12"/>
  <c r="Z252" i="12"/>
  <c r="AC252" i="12" s="1"/>
  <c r="AE251" i="12"/>
  <c r="AD251" i="12"/>
  <c r="AA251" i="12"/>
  <c r="Z251" i="12"/>
  <c r="AC251" i="12" s="1"/>
  <c r="AE250" i="12"/>
  <c r="AD250" i="12"/>
  <c r="AA250" i="12"/>
  <c r="AC250" i="12" s="1"/>
  <c r="Z250" i="12"/>
  <c r="AE249" i="12"/>
  <c r="AD249" i="12"/>
  <c r="AC249" i="12"/>
  <c r="AA249" i="12"/>
  <c r="Z249" i="12"/>
  <c r="AE248" i="12"/>
  <c r="AD248" i="12"/>
  <c r="AA248" i="12"/>
  <c r="Z248" i="12"/>
  <c r="AC248" i="12" s="1"/>
  <c r="AE247" i="12"/>
  <c r="AD247" i="12"/>
  <c r="AA247" i="12"/>
  <c r="Z247" i="12"/>
  <c r="AC247" i="12" s="1"/>
  <c r="AE246" i="12"/>
  <c r="AD246" i="12"/>
  <c r="AA246" i="12"/>
  <c r="Z246" i="12"/>
  <c r="AC246" i="12" s="1"/>
  <c r="AE245" i="12"/>
  <c r="AD245" i="12"/>
  <c r="AA245" i="12"/>
  <c r="AC245" i="12" s="1"/>
  <c r="Z245" i="12"/>
  <c r="AE244" i="12"/>
  <c r="AD244" i="12"/>
  <c r="AC244" i="12"/>
  <c r="AA244" i="12"/>
  <c r="Z244" i="12"/>
  <c r="AE243" i="12"/>
  <c r="AD243" i="12"/>
  <c r="AA243" i="12"/>
  <c r="Z243" i="12"/>
  <c r="AE242" i="12"/>
  <c r="AD242" i="12"/>
  <c r="AA242" i="12"/>
  <c r="Z242" i="12"/>
  <c r="AC242" i="12" s="1"/>
  <c r="AE241" i="12"/>
  <c r="AD241" i="12"/>
  <c r="AA241" i="12"/>
  <c r="AC241" i="12" s="1"/>
  <c r="Z241" i="12"/>
  <c r="AE240" i="12"/>
  <c r="AD240" i="12"/>
  <c r="AC240" i="12"/>
  <c r="AA240" i="12"/>
  <c r="Z240" i="12"/>
  <c r="AE239" i="12"/>
  <c r="AD239" i="12"/>
  <c r="AA239" i="12"/>
  <c r="Z239" i="12"/>
  <c r="AE238" i="12"/>
  <c r="AD238" i="12"/>
  <c r="AC238" i="12"/>
  <c r="AA238" i="12"/>
  <c r="Z238" i="12"/>
  <c r="AE237" i="12"/>
  <c r="AD237" i="12"/>
  <c r="AC237" i="12"/>
  <c r="AA237" i="12"/>
  <c r="Z237" i="12"/>
  <c r="AE236" i="12"/>
  <c r="AD236" i="12"/>
  <c r="AA236" i="12"/>
  <c r="Z236" i="12"/>
  <c r="AC236" i="12" s="1"/>
  <c r="AE235" i="12"/>
  <c r="AD235" i="12"/>
  <c r="AA235" i="12"/>
  <c r="Z235" i="12"/>
  <c r="AC235" i="12" s="1"/>
  <c r="AE234" i="12"/>
  <c r="AD234" i="12"/>
  <c r="AA234" i="12"/>
  <c r="AC234" i="12" s="1"/>
  <c r="Z234" i="12"/>
  <c r="AE233" i="12"/>
  <c r="AD233" i="12"/>
  <c r="AC233" i="12"/>
  <c r="AA233" i="12"/>
  <c r="Z233" i="12"/>
  <c r="AE232" i="12"/>
  <c r="AD232" i="12"/>
  <c r="AA232" i="12"/>
  <c r="Z232" i="12"/>
  <c r="AC232" i="12" s="1"/>
  <c r="AE231" i="12"/>
  <c r="AD231" i="12"/>
  <c r="AA231" i="12"/>
  <c r="Z231" i="12"/>
  <c r="AC231" i="12" s="1"/>
  <c r="AE230" i="12"/>
  <c r="AD230" i="12"/>
  <c r="AA230" i="12"/>
  <c r="Z230" i="12"/>
  <c r="AC230" i="12" s="1"/>
  <c r="AE229" i="12"/>
  <c r="AD229" i="12"/>
  <c r="AA229" i="12"/>
  <c r="AC229" i="12" s="1"/>
  <c r="Z229" i="12"/>
  <c r="AE228" i="12"/>
  <c r="AD228" i="12"/>
  <c r="AC228" i="12"/>
  <c r="AA228" i="12"/>
  <c r="Z228" i="12"/>
  <c r="AE227" i="12"/>
  <c r="AD227" i="12"/>
  <c r="AA227" i="12"/>
  <c r="Z227" i="12"/>
  <c r="AE226" i="12"/>
  <c r="AD226" i="12"/>
  <c r="AA226" i="12"/>
  <c r="Z226" i="12"/>
  <c r="AC226" i="12" s="1"/>
  <c r="AE225" i="12"/>
  <c r="AD225" i="12"/>
  <c r="AA225" i="12"/>
  <c r="AC225" i="12" s="1"/>
  <c r="Z225" i="12"/>
  <c r="AE224" i="12"/>
  <c r="AD224" i="12"/>
  <c r="AC224" i="12"/>
  <c r="AA224" i="12"/>
  <c r="Z224" i="12"/>
  <c r="AE223" i="12"/>
  <c r="AD223" i="12"/>
  <c r="AA223" i="12"/>
  <c r="Z223" i="12"/>
  <c r="AE222" i="12"/>
  <c r="AD222" i="12"/>
  <c r="AC222" i="12"/>
  <c r="AA222" i="12"/>
  <c r="Z222" i="12"/>
  <c r="AE221" i="12"/>
  <c r="AD221" i="12"/>
  <c r="AC221" i="12"/>
  <c r="AA221" i="12"/>
  <c r="Z221" i="12"/>
  <c r="AE220" i="12"/>
  <c r="AD220" i="12"/>
  <c r="AA220" i="12"/>
  <c r="Z220" i="12"/>
  <c r="AC220" i="12" s="1"/>
  <c r="AE219" i="12"/>
  <c r="AD219" i="12"/>
  <c r="AA219" i="12"/>
  <c r="Z219" i="12"/>
  <c r="AC219" i="12" s="1"/>
  <c r="AE218" i="12"/>
  <c r="AD218" i="12"/>
  <c r="AA218" i="12"/>
  <c r="AC218" i="12" s="1"/>
  <c r="Z218" i="12"/>
  <c r="AE217" i="12"/>
  <c r="AD217" i="12"/>
  <c r="AC217" i="12"/>
  <c r="AA217" i="12"/>
  <c r="Z217" i="12"/>
  <c r="AE216" i="12"/>
  <c r="AD216" i="12"/>
  <c r="AA216" i="12"/>
  <c r="Z216" i="12"/>
  <c r="AC216" i="12" s="1"/>
  <c r="AE215" i="12"/>
  <c r="AD215" i="12"/>
  <c r="AA215" i="12"/>
  <c r="Z215" i="12"/>
  <c r="AC215" i="12" s="1"/>
  <c r="AE214" i="12"/>
  <c r="AD214" i="12"/>
  <c r="AA214" i="12"/>
  <c r="Z214" i="12"/>
  <c r="AC214" i="12" s="1"/>
  <c r="AE213" i="12"/>
  <c r="AD213" i="12"/>
  <c r="AA213" i="12"/>
  <c r="AC213" i="12" s="1"/>
  <c r="Z213" i="12"/>
  <c r="AE212" i="12"/>
  <c r="AD212" i="12"/>
  <c r="AC212" i="12"/>
  <c r="AA212" i="12"/>
  <c r="Z212" i="12"/>
  <c r="AE211" i="12"/>
  <c r="AD211" i="12"/>
  <c r="AA211" i="12"/>
  <c r="Z211" i="12"/>
  <c r="AE210" i="12"/>
  <c r="AD210" i="12"/>
  <c r="AA210" i="12"/>
  <c r="Z210" i="12"/>
  <c r="AC210" i="12" s="1"/>
  <c r="AE209" i="12"/>
  <c r="AD209" i="12"/>
  <c r="AA209" i="12"/>
  <c r="Z209" i="12"/>
  <c r="AC209" i="12" s="1"/>
  <c r="AE208" i="12"/>
  <c r="AD208" i="12"/>
  <c r="AA208" i="12"/>
  <c r="AC208" i="12" s="1"/>
  <c r="Z208" i="12"/>
  <c r="AE207" i="12"/>
  <c r="AD207" i="12"/>
  <c r="AC207" i="12"/>
  <c r="AA207" i="12"/>
  <c r="Z207" i="12"/>
  <c r="AE206" i="12"/>
  <c r="AD206" i="12"/>
  <c r="AA206" i="12"/>
  <c r="Z206" i="12"/>
  <c r="AC206" i="12" s="1"/>
  <c r="AE205" i="12"/>
  <c r="AD205" i="12"/>
  <c r="AA205" i="12"/>
  <c r="Z205" i="12"/>
  <c r="AC205" i="12" s="1"/>
  <c r="AE204" i="12"/>
  <c r="AD204" i="12"/>
  <c r="AA204" i="12"/>
  <c r="AC204" i="12" s="1"/>
  <c r="Z204" i="12"/>
  <c r="AE203" i="12"/>
  <c r="AD203" i="12"/>
  <c r="AC203" i="12"/>
  <c r="AA203" i="12"/>
  <c r="Z203" i="12"/>
  <c r="AE202" i="12"/>
  <c r="AD202" i="12"/>
  <c r="AA202" i="12"/>
  <c r="Z202" i="12"/>
  <c r="AC202" i="12" s="1"/>
  <c r="AE201" i="12"/>
  <c r="AD201" i="12"/>
  <c r="AA201" i="12"/>
  <c r="Z201" i="12"/>
  <c r="AC201" i="12" s="1"/>
  <c r="AE200" i="12"/>
  <c r="AD200" i="12"/>
  <c r="AA200" i="12"/>
  <c r="AC200" i="12" s="1"/>
  <c r="Z200" i="12"/>
  <c r="AE199" i="12"/>
  <c r="AD199" i="12"/>
  <c r="AC199" i="12"/>
  <c r="AA199" i="12"/>
  <c r="Z199" i="12"/>
  <c r="AE198" i="12"/>
  <c r="AD198" i="12"/>
  <c r="AA198" i="12"/>
  <c r="Z198" i="12"/>
  <c r="AC198" i="12" s="1"/>
  <c r="AE197" i="12"/>
  <c r="AD197" i="12"/>
  <c r="AA197" i="12"/>
  <c r="Z197" i="12"/>
  <c r="AC197" i="12" s="1"/>
  <c r="AE196" i="12"/>
  <c r="AD196" i="12"/>
  <c r="AA196" i="12"/>
  <c r="AC196" i="12" s="1"/>
  <c r="Z196" i="12"/>
  <c r="AE195" i="12"/>
  <c r="AD195" i="12"/>
  <c r="AC195" i="12"/>
  <c r="AA195" i="12"/>
  <c r="Z195" i="12"/>
  <c r="AE194" i="12"/>
  <c r="AD194" i="12"/>
  <c r="AA194" i="12"/>
  <c r="Z194" i="12"/>
  <c r="AC194" i="12" s="1"/>
  <c r="AE193" i="12"/>
  <c r="AD193" i="12"/>
  <c r="AA193" i="12"/>
  <c r="Z193" i="12"/>
  <c r="AC193" i="12" s="1"/>
  <c r="AE192" i="12"/>
  <c r="AD192" i="12"/>
  <c r="AA192" i="12"/>
  <c r="AC192" i="12" s="1"/>
  <c r="Z192" i="12"/>
  <c r="AE191" i="12"/>
  <c r="AD191" i="12"/>
  <c r="AC191" i="12"/>
  <c r="AA191" i="12"/>
  <c r="Z191" i="12"/>
  <c r="AE190" i="12"/>
  <c r="AD190" i="12"/>
  <c r="AA190" i="12"/>
  <c r="Z190" i="12"/>
  <c r="AC190" i="12" s="1"/>
  <c r="AE189" i="12"/>
  <c r="AD189" i="12"/>
  <c r="AA189" i="12"/>
  <c r="Z189" i="12"/>
  <c r="AC189" i="12" s="1"/>
  <c r="AE188" i="12"/>
  <c r="AD188" i="12"/>
  <c r="AA188" i="12"/>
  <c r="AC188" i="12" s="1"/>
  <c r="Z188" i="12"/>
  <c r="AE187" i="12"/>
  <c r="AD187" i="12"/>
  <c r="AC187" i="12"/>
  <c r="AA187" i="12"/>
  <c r="Z187" i="12"/>
  <c r="AE186" i="12"/>
  <c r="AD186" i="12"/>
  <c r="AA186" i="12"/>
  <c r="Z186" i="12"/>
  <c r="AC186" i="12" s="1"/>
  <c r="AE185" i="12"/>
  <c r="AD185" i="12"/>
  <c r="AA185" i="12"/>
  <c r="Z185" i="12"/>
  <c r="AC185" i="12" s="1"/>
  <c r="AE184" i="12"/>
  <c r="AD184" i="12"/>
  <c r="AA184" i="12"/>
  <c r="AC184" i="12" s="1"/>
  <c r="Z184" i="12"/>
  <c r="AE183" i="12"/>
  <c r="AD183" i="12"/>
  <c r="AC183" i="12"/>
  <c r="AA183" i="12"/>
  <c r="Z183" i="12"/>
  <c r="AE182" i="12"/>
  <c r="AD182" i="12"/>
  <c r="AA182" i="12"/>
  <c r="Z182" i="12"/>
  <c r="AC182" i="12" s="1"/>
  <c r="AE181" i="12"/>
  <c r="AD181" i="12"/>
  <c r="AA181" i="12"/>
  <c r="Z181" i="12"/>
  <c r="AC181" i="12" s="1"/>
  <c r="AE180" i="12"/>
  <c r="AD180" i="12"/>
  <c r="AA180" i="12"/>
  <c r="AC180" i="12" s="1"/>
  <c r="Z180" i="12"/>
  <c r="AE179" i="12"/>
  <c r="AD179" i="12"/>
  <c r="AC179" i="12"/>
  <c r="AA179" i="12"/>
  <c r="Z179" i="12"/>
  <c r="AE178" i="12"/>
  <c r="AD178" i="12"/>
  <c r="AA178" i="12"/>
  <c r="Z178" i="12"/>
  <c r="AC178" i="12" s="1"/>
  <c r="AE177" i="12"/>
  <c r="AD177" i="12"/>
  <c r="AA177" i="12"/>
  <c r="Z177" i="12"/>
  <c r="AC177" i="12" s="1"/>
  <c r="AE176" i="12"/>
  <c r="AD176" i="12"/>
  <c r="AA176" i="12"/>
  <c r="AC176" i="12" s="1"/>
  <c r="Z176" i="12"/>
  <c r="AE175" i="12"/>
  <c r="AD175" i="12"/>
  <c r="AC175" i="12"/>
  <c r="AA175" i="12"/>
  <c r="Z175" i="12"/>
  <c r="AE174" i="12"/>
  <c r="AD174" i="12"/>
  <c r="AA174" i="12"/>
  <c r="Z174" i="12"/>
  <c r="AC174" i="12" s="1"/>
  <c r="AE173" i="12"/>
  <c r="AD173" i="12"/>
  <c r="AA173" i="12"/>
  <c r="Z173" i="12"/>
  <c r="AC173" i="12" s="1"/>
  <c r="AE172" i="12"/>
  <c r="AD172" i="12"/>
  <c r="AA172" i="12"/>
  <c r="AC172" i="12" s="1"/>
  <c r="Z172" i="12"/>
  <c r="AE171" i="12"/>
  <c r="AD171" i="12"/>
  <c r="AC171" i="12"/>
  <c r="AA171" i="12"/>
  <c r="Z171" i="12"/>
  <c r="AE170" i="12"/>
  <c r="AD170" i="12"/>
  <c r="AA170" i="12"/>
  <c r="Z170" i="12"/>
  <c r="AC170" i="12" s="1"/>
  <c r="AE169" i="12"/>
  <c r="AD169" i="12"/>
  <c r="AA169" i="12"/>
  <c r="Z169" i="12"/>
  <c r="AC169" i="12" s="1"/>
  <c r="AE168" i="12"/>
  <c r="AD168" i="12"/>
  <c r="AA168" i="12"/>
  <c r="AC168" i="12" s="1"/>
  <c r="Z168" i="12"/>
  <c r="AE167" i="12"/>
  <c r="AD167" i="12"/>
  <c r="AC167" i="12"/>
  <c r="AA167" i="12"/>
  <c r="Z167" i="12"/>
  <c r="AE166" i="12"/>
  <c r="AD166" i="12"/>
  <c r="AA166" i="12"/>
  <c r="Z166" i="12"/>
  <c r="AC166" i="12" s="1"/>
  <c r="AE165" i="12"/>
  <c r="AD165" i="12"/>
  <c r="AA165" i="12"/>
  <c r="Z165" i="12"/>
  <c r="AC165" i="12" s="1"/>
  <c r="AE164" i="12"/>
  <c r="AD164" i="12"/>
  <c r="AA164" i="12"/>
  <c r="AC164" i="12" s="1"/>
  <c r="Z164" i="12"/>
  <c r="AE163" i="12"/>
  <c r="AD163" i="12"/>
  <c r="AC163" i="12"/>
  <c r="AA163" i="12"/>
  <c r="Z163" i="12"/>
  <c r="AE162" i="12"/>
  <c r="AD162" i="12"/>
  <c r="AA162" i="12"/>
  <c r="Z162" i="12"/>
  <c r="AC162" i="12" s="1"/>
  <c r="AE161" i="12"/>
  <c r="AD161" i="12"/>
  <c r="AA161" i="12"/>
  <c r="Z161" i="12"/>
  <c r="AC161" i="12" s="1"/>
  <c r="AE160" i="12"/>
  <c r="AD160" i="12"/>
  <c r="AA160" i="12"/>
  <c r="AC160" i="12" s="1"/>
  <c r="Z160" i="12"/>
  <c r="AE159" i="12"/>
  <c r="AD159" i="12"/>
  <c r="AC159" i="12"/>
  <c r="AA159" i="12"/>
  <c r="Z159" i="12"/>
  <c r="AE158" i="12"/>
  <c r="AD158" i="12"/>
  <c r="AA158" i="12"/>
  <c r="Z158" i="12"/>
  <c r="AC158" i="12" s="1"/>
  <c r="AE157" i="12"/>
  <c r="AD157" i="12"/>
  <c r="AA157" i="12"/>
  <c r="Z157" i="12"/>
  <c r="AC157" i="12" s="1"/>
  <c r="AE156" i="12"/>
  <c r="AD156" i="12"/>
  <c r="AA156" i="12"/>
  <c r="AC156" i="12" s="1"/>
  <c r="Z156" i="12"/>
  <c r="AE155" i="12"/>
  <c r="AD155" i="12"/>
  <c r="AC155" i="12"/>
  <c r="AA155" i="12"/>
  <c r="Z155" i="12"/>
  <c r="AE154" i="12"/>
  <c r="AD154" i="12"/>
  <c r="AA154" i="12"/>
  <c r="Z154" i="12"/>
  <c r="AC154" i="12" s="1"/>
  <c r="AE153" i="12"/>
  <c r="AD153" i="12"/>
  <c r="AA153" i="12"/>
  <c r="Z153" i="12"/>
  <c r="AC153" i="12" s="1"/>
  <c r="AE152" i="12"/>
  <c r="AD152" i="12"/>
  <c r="AA152" i="12"/>
  <c r="AC152" i="12" s="1"/>
  <c r="Z152" i="12"/>
  <c r="AE151" i="12"/>
  <c r="AD151" i="12"/>
  <c r="AC151" i="12"/>
  <c r="AA151" i="12"/>
  <c r="Z151" i="12"/>
  <c r="AE150" i="12"/>
  <c r="AD150" i="12"/>
  <c r="AA150" i="12"/>
  <c r="Z150" i="12"/>
  <c r="AC150" i="12" s="1"/>
  <c r="AE149" i="12"/>
  <c r="AD149" i="12"/>
  <c r="AA149" i="12"/>
  <c r="Z149" i="12"/>
  <c r="AC149" i="12" s="1"/>
  <c r="AE148" i="12"/>
  <c r="AD148" i="12"/>
  <c r="AA148" i="12"/>
  <c r="AC148" i="12" s="1"/>
  <c r="Z148" i="12"/>
  <c r="AE147" i="12"/>
  <c r="AD147" i="12"/>
  <c r="AC147" i="12"/>
  <c r="AA147" i="12"/>
  <c r="Z147" i="12"/>
  <c r="AE146" i="12"/>
  <c r="AD146" i="12"/>
  <c r="AA146" i="12"/>
  <c r="Z146" i="12"/>
  <c r="AC146" i="12" s="1"/>
  <c r="AE145" i="12"/>
  <c r="AD145" i="12"/>
  <c r="AA145" i="12"/>
  <c r="Z145" i="12"/>
  <c r="AC145" i="12" s="1"/>
  <c r="AE144" i="12"/>
  <c r="AD144" i="12"/>
  <c r="AA144" i="12"/>
  <c r="AC144" i="12" s="1"/>
  <c r="Z144" i="12"/>
  <c r="AE143" i="12"/>
  <c r="AD143" i="12"/>
  <c r="AC143" i="12"/>
  <c r="AA143" i="12"/>
  <c r="Z143" i="12"/>
  <c r="AE142" i="12"/>
  <c r="AD142" i="12"/>
  <c r="AA142" i="12"/>
  <c r="Z142" i="12"/>
  <c r="AC142" i="12" s="1"/>
  <c r="AE141" i="12"/>
  <c r="AD141" i="12"/>
  <c r="AA141" i="12"/>
  <c r="Z141" i="12"/>
  <c r="AC141" i="12" s="1"/>
  <c r="AE140" i="12"/>
  <c r="AD140" i="12"/>
  <c r="AA140" i="12"/>
  <c r="AC140" i="12" s="1"/>
  <c r="Z140" i="12"/>
  <c r="AE139" i="12"/>
  <c r="AD139" i="12"/>
  <c r="AC139" i="12"/>
  <c r="AA139" i="12"/>
  <c r="Z139" i="12"/>
  <c r="AE138" i="12"/>
  <c r="AD138" i="12"/>
  <c r="AA138" i="12"/>
  <c r="Z138" i="12"/>
  <c r="AC138" i="12" s="1"/>
  <c r="AE137" i="12"/>
  <c r="AD137" i="12"/>
  <c r="AA137" i="12"/>
  <c r="Z137" i="12"/>
  <c r="AC137" i="12" s="1"/>
  <c r="AE136" i="12"/>
  <c r="AD136" i="12"/>
  <c r="AA136" i="12"/>
  <c r="AC136" i="12" s="1"/>
  <c r="Z136" i="12"/>
  <c r="AE135" i="12"/>
  <c r="AD135" i="12"/>
  <c r="AC135" i="12"/>
  <c r="AA135" i="12"/>
  <c r="Z135" i="12"/>
  <c r="AE134" i="12"/>
  <c r="AD134" i="12"/>
  <c r="AA134" i="12"/>
  <c r="Z134" i="12"/>
  <c r="AC134" i="12" s="1"/>
  <c r="AE133" i="12"/>
  <c r="AD133" i="12"/>
  <c r="AA133" i="12"/>
  <c r="Z133" i="12"/>
  <c r="AC133" i="12" s="1"/>
  <c r="AE132" i="12"/>
  <c r="AD132" i="12"/>
  <c r="AA132" i="12"/>
  <c r="AC132" i="12" s="1"/>
  <c r="Z132" i="12"/>
  <c r="AE131" i="12"/>
  <c r="AD131" i="12"/>
  <c r="AC131" i="12"/>
  <c r="AA131" i="12"/>
  <c r="Z131" i="12"/>
  <c r="AE130" i="12"/>
  <c r="AD130" i="12"/>
  <c r="AA130" i="12"/>
  <c r="Z130" i="12"/>
  <c r="AC130" i="12" s="1"/>
  <c r="AE129" i="12"/>
  <c r="AD129" i="12"/>
  <c r="AA129" i="12"/>
  <c r="Z129" i="12"/>
  <c r="AC129" i="12" s="1"/>
  <c r="AE128" i="12"/>
  <c r="AD128" i="12"/>
  <c r="AA128" i="12"/>
  <c r="AC128" i="12" s="1"/>
  <c r="Z128" i="12"/>
  <c r="AE127" i="12"/>
  <c r="AD127" i="12"/>
  <c r="AC127" i="12"/>
  <c r="AA127" i="12"/>
  <c r="Z127" i="12"/>
  <c r="AE126" i="12"/>
  <c r="AD126" i="12"/>
  <c r="AA126" i="12"/>
  <c r="Z126" i="12"/>
  <c r="AC126" i="12" s="1"/>
  <c r="AE125" i="12"/>
  <c r="AD125" i="12"/>
  <c r="AA125" i="12"/>
  <c r="Z125" i="12"/>
  <c r="AC125" i="12" s="1"/>
  <c r="AE124" i="12"/>
  <c r="AD124" i="12"/>
  <c r="AA124" i="12"/>
  <c r="AC124" i="12" s="1"/>
  <c r="Z124" i="12"/>
  <c r="AE123" i="12"/>
  <c r="AD123" i="12"/>
  <c r="AC123" i="12"/>
  <c r="AA123" i="12"/>
  <c r="Z123" i="12"/>
  <c r="AE122" i="12"/>
  <c r="AD122" i="12"/>
  <c r="AA122" i="12"/>
  <c r="Z122" i="12"/>
  <c r="AC122" i="12" s="1"/>
  <c r="AE121" i="12"/>
  <c r="AD121" i="12"/>
  <c r="AA121" i="12"/>
  <c r="Z121" i="12"/>
  <c r="AC121" i="12" s="1"/>
  <c r="AE120" i="12"/>
  <c r="AD120" i="12"/>
  <c r="AA120" i="12"/>
  <c r="AC120" i="12" s="1"/>
  <c r="Z120" i="12"/>
  <c r="AE119" i="12"/>
  <c r="AD119" i="12"/>
  <c r="AC119" i="12"/>
  <c r="AA119" i="12"/>
  <c r="Z119" i="12"/>
  <c r="AE118" i="12"/>
  <c r="AD118" i="12"/>
  <c r="AA118" i="12"/>
  <c r="Z118" i="12"/>
  <c r="AC118" i="12" s="1"/>
  <c r="AE117" i="12"/>
  <c r="AD117" i="12"/>
  <c r="AA117" i="12"/>
  <c r="Z117" i="12"/>
  <c r="AC117" i="12" s="1"/>
  <c r="AE116" i="12"/>
  <c r="AD116" i="12"/>
  <c r="AA116" i="12"/>
  <c r="AC116" i="12" s="1"/>
  <c r="Z116" i="12"/>
  <c r="AE115" i="12"/>
  <c r="AD115" i="12"/>
  <c r="AC115" i="12"/>
  <c r="AA115" i="12"/>
  <c r="Z115" i="12"/>
  <c r="AE114" i="12"/>
  <c r="AD114" i="12"/>
  <c r="AA114" i="12"/>
  <c r="Z114" i="12"/>
  <c r="AC114" i="12" s="1"/>
  <c r="AE113" i="12"/>
  <c r="AD113" i="12"/>
  <c r="AA113" i="12"/>
  <c r="Z113" i="12"/>
  <c r="AC113" i="12" s="1"/>
  <c r="AE112" i="12"/>
  <c r="AD112" i="12"/>
  <c r="AA112" i="12"/>
  <c r="AC112" i="12" s="1"/>
  <c r="Z112" i="12"/>
  <c r="AE111" i="12"/>
  <c r="AD111" i="12"/>
  <c r="AC111" i="12"/>
  <c r="AA111" i="12"/>
  <c r="Z111" i="12"/>
  <c r="AE110" i="12"/>
  <c r="AD110" i="12"/>
  <c r="AA110" i="12"/>
  <c r="Z110" i="12"/>
  <c r="AC110" i="12" s="1"/>
  <c r="AE109" i="12"/>
  <c r="AD109" i="12"/>
  <c r="AA109" i="12"/>
  <c r="Z109" i="12"/>
  <c r="AC109" i="12" s="1"/>
  <c r="AE108" i="12"/>
  <c r="AD108" i="12"/>
  <c r="AA108" i="12"/>
  <c r="AC108" i="12" s="1"/>
  <c r="Z108" i="12"/>
  <c r="AE107" i="12"/>
  <c r="AD107" i="12"/>
  <c r="AC107" i="12"/>
  <c r="AA107" i="12"/>
  <c r="Z107" i="12"/>
  <c r="AE106" i="12"/>
  <c r="AD106" i="12"/>
  <c r="AA106" i="12"/>
  <c r="Z106" i="12"/>
  <c r="AC106" i="12" s="1"/>
  <c r="AE105" i="12"/>
  <c r="AD105" i="12"/>
  <c r="AA105" i="12"/>
  <c r="Z105" i="12"/>
  <c r="AC105" i="12" s="1"/>
  <c r="AE104" i="12"/>
  <c r="AD104" i="12"/>
  <c r="AA104" i="12"/>
  <c r="AC104" i="12" s="1"/>
  <c r="Z104" i="12"/>
  <c r="AE103" i="12"/>
  <c r="AD103" i="12"/>
  <c r="AC103" i="12"/>
  <c r="AA103" i="12"/>
  <c r="Z103" i="12"/>
  <c r="AE102" i="12"/>
  <c r="AD102" i="12"/>
  <c r="AA102" i="12"/>
  <c r="Z102" i="12"/>
  <c r="AC102" i="12" s="1"/>
  <c r="AE101" i="12"/>
  <c r="AD101" i="12"/>
  <c r="AA101" i="12"/>
  <c r="Z101" i="12"/>
  <c r="AC101" i="12" s="1"/>
  <c r="AE100" i="12"/>
  <c r="AD100" i="12"/>
  <c r="AA100" i="12"/>
  <c r="AC100" i="12" s="1"/>
  <c r="Z100" i="12"/>
  <c r="AE99" i="12"/>
  <c r="AD99" i="12"/>
  <c r="AC99" i="12"/>
  <c r="AA99" i="12"/>
  <c r="Z99" i="12"/>
  <c r="AE98" i="12"/>
  <c r="AD98" i="12"/>
  <c r="AA98" i="12"/>
  <c r="Z98" i="12"/>
  <c r="AC98" i="12" s="1"/>
  <c r="AE97" i="12"/>
  <c r="AD97" i="12"/>
  <c r="AA97" i="12"/>
  <c r="Z97" i="12"/>
  <c r="AC97" i="12" s="1"/>
  <c r="AE96" i="12"/>
  <c r="AD96" i="12"/>
  <c r="AA96" i="12"/>
  <c r="AC96" i="12" s="1"/>
  <c r="Z96" i="12"/>
  <c r="AE95" i="12"/>
  <c r="AD95" i="12"/>
  <c r="AC95" i="12"/>
  <c r="AA95" i="12"/>
  <c r="Z95" i="12"/>
  <c r="AE94" i="12"/>
  <c r="AD94" i="12"/>
  <c r="AA94" i="12"/>
  <c r="Z94" i="12"/>
  <c r="AC94" i="12" s="1"/>
  <c r="AE93" i="12"/>
  <c r="AD93" i="12"/>
  <c r="AA93" i="12"/>
  <c r="Z93" i="12"/>
  <c r="AC93" i="12" s="1"/>
  <c r="AE92" i="12"/>
  <c r="AD92" i="12"/>
  <c r="AA92" i="12"/>
  <c r="AC92" i="12" s="1"/>
  <c r="Z92" i="12"/>
  <c r="AE91" i="12"/>
  <c r="AD91" i="12"/>
  <c r="AC91" i="12"/>
  <c r="AA91" i="12"/>
  <c r="Z91" i="12"/>
  <c r="AE90" i="12"/>
  <c r="AD90" i="12"/>
  <c r="AA90" i="12"/>
  <c r="Z90" i="12"/>
  <c r="AC90" i="12" s="1"/>
  <c r="AE89" i="12"/>
  <c r="AD89" i="12"/>
  <c r="AA89" i="12"/>
  <c r="Z89" i="12"/>
  <c r="AC89" i="12" s="1"/>
  <c r="AE88" i="12"/>
  <c r="AD88" i="12"/>
  <c r="AA88" i="12"/>
  <c r="AC88" i="12" s="1"/>
  <c r="Z88" i="12"/>
  <c r="AE87" i="12"/>
  <c r="AD87" i="12"/>
  <c r="AC87" i="12"/>
  <c r="AA87" i="12"/>
  <c r="Z87" i="12"/>
  <c r="AE86" i="12"/>
  <c r="AD86" i="12"/>
  <c r="AA86" i="12"/>
  <c r="Z86" i="12"/>
  <c r="AC86" i="12" s="1"/>
  <c r="AE85" i="12"/>
  <c r="AD85" i="12"/>
  <c r="AA85" i="12"/>
  <c r="Z85" i="12"/>
  <c r="AC85" i="12" s="1"/>
  <c r="AE84" i="12"/>
  <c r="AD84" i="12"/>
  <c r="AA84" i="12"/>
  <c r="AC84" i="12" s="1"/>
  <c r="Z84" i="12"/>
  <c r="AE83" i="12"/>
  <c r="AD83" i="12"/>
  <c r="AC83" i="12"/>
  <c r="AA83" i="12"/>
  <c r="Z83" i="12"/>
  <c r="AE82" i="12"/>
  <c r="AD82" i="12"/>
  <c r="AA82" i="12"/>
  <c r="Z82" i="12"/>
  <c r="AC82" i="12" s="1"/>
  <c r="AE81" i="12"/>
  <c r="AD81" i="12"/>
  <c r="AA81" i="12"/>
  <c r="Z81" i="12"/>
  <c r="AC81" i="12" s="1"/>
  <c r="AE80" i="12"/>
  <c r="AD80" i="12"/>
  <c r="AA80" i="12"/>
  <c r="AC80" i="12" s="1"/>
  <c r="Z80" i="12"/>
  <c r="AE79" i="12"/>
  <c r="AD79" i="12"/>
  <c r="AC79" i="12"/>
  <c r="AA79" i="12"/>
  <c r="Z79" i="12"/>
  <c r="AE78" i="12"/>
  <c r="AD78" i="12"/>
  <c r="AA78" i="12"/>
  <c r="Z78" i="12"/>
  <c r="AC78" i="12" s="1"/>
  <c r="AE77" i="12"/>
  <c r="AD77" i="12"/>
  <c r="AA77" i="12"/>
  <c r="Z77" i="12"/>
  <c r="AC77" i="12" s="1"/>
  <c r="AE76" i="12"/>
  <c r="AD76" i="12"/>
  <c r="AA76" i="12"/>
  <c r="AC76" i="12" s="1"/>
  <c r="Z76" i="12"/>
  <c r="AE75" i="12"/>
  <c r="AD75" i="12"/>
  <c r="AC75" i="12"/>
  <c r="AA75" i="12"/>
  <c r="Z75" i="12"/>
  <c r="AE74" i="12"/>
  <c r="AD74" i="12"/>
  <c r="AA74" i="12"/>
  <c r="Z74" i="12"/>
  <c r="AC74" i="12" s="1"/>
  <c r="AE73" i="12"/>
  <c r="AD73" i="12"/>
  <c r="AA73" i="12"/>
  <c r="Z73" i="12"/>
  <c r="AC73" i="12" s="1"/>
  <c r="AE72" i="12"/>
  <c r="AD72" i="12"/>
  <c r="AA72" i="12"/>
  <c r="AC72" i="12" s="1"/>
  <c r="Z72" i="12"/>
  <c r="AE71" i="12"/>
  <c r="AD71" i="12"/>
  <c r="AC71" i="12"/>
  <c r="AA71" i="12"/>
  <c r="Z71" i="12"/>
  <c r="AE70" i="12"/>
  <c r="AD70" i="12"/>
  <c r="AA70" i="12"/>
  <c r="Z70" i="12"/>
  <c r="AC70" i="12" s="1"/>
  <c r="AE69" i="12"/>
  <c r="AD69" i="12"/>
  <c r="AA69" i="12"/>
  <c r="Z69" i="12"/>
  <c r="AC69" i="12" s="1"/>
  <c r="AE68" i="12"/>
  <c r="AD68" i="12"/>
  <c r="AA68" i="12"/>
  <c r="AC68" i="12" s="1"/>
  <c r="Z68" i="12"/>
  <c r="AE67" i="12"/>
  <c r="AD67" i="12"/>
  <c r="AC67" i="12"/>
  <c r="AA67" i="12"/>
  <c r="Z67" i="12"/>
  <c r="AE66" i="12"/>
  <c r="AD66" i="12"/>
  <c r="AA66" i="12"/>
  <c r="Z66" i="12"/>
  <c r="AC66" i="12" s="1"/>
  <c r="AE65" i="12"/>
  <c r="AD65" i="12"/>
  <c r="AA65" i="12"/>
  <c r="Z65" i="12"/>
  <c r="AC65" i="12" s="1"/>
  <c r="AE64" i="12"/>
  <c r="AD64" i="12"/>
  <c r="AA64" i="12"/>
  <c r="AC64" i="12" s="1"/>
  <c r="Z64" i="12"/>
  <c r="AE63" i="12"/>
  <c r="AD63" i="12"/>
  <c r="AC63" i="12"/>
  <c r="AA63" i="12"/>
  <c r="Z63" i="12"/>
  <c r="AE62" i="12"/>
  <c r="AD62" i="12"/>
  <c r="AA62" i="12"/>
  <c r="Z62" i="12"/>
  <c r="AC62" i="12" s="1"/>
  <c r="AE61" i="12"/>
  <c r="AD61" i="12"/>
  <c r="AA61" i="12"/>
  <c r="Z61" i="12"/>
  <c r="AC61" i="12" s="1"/>
  <c r="AE60" i="12"/>
  <c r="AD60" i="12"/>
  <c r="AA60" i="12"/>
  <c r="AC60" i="12" s="1"/>
  <c r="Z60" i="12"/>
  <c r="AE59" i="12"/>
  <c r="AD59" i="12"/>
  <c r="AC59" i="12"/>
  <c r="AA59" i="12"/>
  <c r="Z59" i="12"/>
  <c r="AE58" i="12"/>
  <c r="AD58" i="12"/>
  <c r="AA58" i="12"/>
  <c r="Z58" i="12"/>
  <c r="AC58" i="12" s="1"/>
  <c r="AE57" i="12"/>
  <c r="AD57" i="12"/>
  <c r="AA57" i="12"/>
  <c r="Z57" i="12"/>
  <c r="AC57" i="12" s="1"/>
  <c r="AE56" i="12"/>
  <c r="AD56" i="12"/>
  <c r="AA56" i="12"/>
  <c r="AC56" i="12" s="1"/>
  <c r="Z56" i="12"/>
  <c r="AE55" i="12"/>
  <c r="AD55" i="12"/>
  <c r="AC55" i="12"/>
  <c r="AA55" i="12"/>
  <c r="Z55" i="12"/>
  <c r="AE54" i="12"/>
  <c r="AD54" i="12"/>
  <c r="AA54" i="12"/>
  <c r="Z54" i="12"/>
  <c r="AC54" i="12" s="1"/>
  <c r="AE53" i="12"/>
  <c r="AD53" i="12"/>
  <c r="AA53" i="12"/>
  <c r="Z53" i="12"/>
  <c r="AC53" i="12" s="1"/>
  <c r="AE52" i="12"/>
  <c r="AD52" i="12"/>
  <c r="AA52" i="12"/>
  <c r="AC52" i="12" s="1"/>
  <c r="Z52" i="12"/>
  <c r="AE51" i="12"/>
  <c r="AD51" i="12"/>
  <c r="AC51" i="12"/>
  <c r="AA51" i="12"/>
  <c r="Z51" i="12"/>
  <c r="AE50" i="12"/>
  <c r="AD50" i="12"/>
  <c r="AA50" i="12"/>
  <c r="Z50" i="12"/>
  <c r="AC50" i="12" s="1"/>
  <c r="AE49" i="12"/>
  <c r="AD49" i="12"/>
  <c r="AA49" i="12"/>
  <c r="Z49" i="12"/>
  <c r="AC49" i="12" s="1"/>
  <c r="AE48" i="12"/>
  <c r="AD48" i="12"/>
  <c r="AA48" i="12"/>
  <c r="AC48" i="12" s="1"/>
  <c r="Z48" i="12"/>
  <c r="AE47" i="12"/>
  <c r="AD47" i="12"/>
  <c r="AC47" i="12"/>
  <c r="AA47" i="12"/>
  <c r="Z47" i="12"/>
  <c r="AE46" i="12"/>
  <c r="AD46" i="12"/>
  <c r="AA46" i="12"/>
  <c r="Z46" i="12"/>
  <c r="AC46" i="12" s="1"/>
  <c r="AE45" i="12"/>
  <c r="AD45" i="12"/>
  <c r="AA45" i="12"/>
  <c r="Z45" i="12"/>
  <c r="AC45" i="12" s="1"/>
  <c r="AE44" i="12"/>
  <c r="AD44" i="12"/>
  <c r="AA44" i="12"/>
  <c r="AC44" i="12" s="1"/>
  <c r="Z44" i="12"/>
  <c r="AE43" i="12"/>
  <c r="AD43" i="12"/>
  <c r="AC43" i="12"/>
  <c r="AA43" i="12"/>
  <c r="Z43" i="12"/>
  <c r="AE42" i="12"/>
  <c r="AD42" i="12"/>
  <c r="AA42" i="12"/>
  <c r="Z42" i="12"/>
  <c r="AC42" i="12" s="1"/>
  <c r="AE41" i="12"/>
  <c r="AD41" i="12"/>
  <c r="AA41" i="12"/>
  <c r="Z41" i="12"/>
  <c r="AC41" i="12" s="1"/>
  <c r="AE40" i="12"/>
  <c r="AD40" i="12"/>
  <c r="AA40" i="12"/>
  <c r="AC40" i="12" s="1"/>
  <c r="Z40" i="12"/>
  <c r="AE39" i="12"/>
  <c r="AD39" i="12"/>
  <c r="AC39" i="12"/>
  <c r="AA39" i="12"/>
  <c r="Z39" i="12"/>
  <c r="AE38" i="12"/>
  <c r="AD38" i="12"/>
  <c r="AA38" i="12"/>
  <c r="Z38" i="12"/>
  <c r="AC38" i="12" s="1"/>
  <c r="AE37" i="12"/>
  <c r="AD37" i="12"/>
  <c r="AA37" i="12"/>
  <c r="Z37" i="12"/>
  <c r="AC37" i="12" s="1"/>
  <c r="AE36" i="12"/>
  <c r="AD36" i="12"/>
  <c r="AA36" i="12"/>
  <c r="AC36" i="12" s="1"/>
  <c r="Z36" i="12"/>
  <c r="AE35" i="12"/>
  <c r="AD35" i="12"/>
  <c r="AC35" i="12"/>
  <c r="AA35" i="12"/>
  <c r="Z35" i="12"/>
  <c r="AE34" i="12"/>
  <c r="AD34" i="12"/>
  <c r="AA34" i="12"/>
  <c r="Z34" i="12"/>
  <c r="AC34" i="12" s="1"/>
  <c r="AE33" i="12"/>
  <c r="AD33" i="12"/>
  <c r="AA33" i="12"/>
  <c r="Z33" i="12"/>
  <c r="AC33" i="12" s="1"/>
  <c r="AE32" i="12"/>
  <c r="AD32" i="12"/>
  <c r="AA32" i="12"/>
  <c r="AC32" i="12" s="1"/>
  <c r="Z32" i="12"/>
  <c r="AE31" i="12"/>
  <c r="AD31" i="12"/>
  <c r="AC31" i="12"/>
  <c r="AA31" i="12"/>
  <c r="Z31" i="12"/>
  <c r="AE30" i="12"/>
  <c r="AD30" i="12"/>
  <c r="AA30" i="12"/>
  <c r="Z30" i="12"/>
  <c r="AC30" i="12" s="1"/>
  <c r="AE29" i="12"/>
  <c r="AD29" i="12"/>
  <c r="AA29" i="12"/>
  <c r="Z29" i="12"/>
  <c r="AC29" i="12" s="1"/>
  <c r="AE28" i="12"/>
  <c r="AD28" i="12"/>
  <c r="AA28" i="12"/>
  <c r="AC28" i="12" s="1"/>
  <c r="Z28" i="12"/>
  <c r="AE27" i="12"/>
  <c r="AD27" i="12"/>
  <c r="AC27" i="12"/>
  <c r="AA27" i="12"/>
  <c r="Z27" i="12"/>
  <c r="AE26" i="12"/>
  <c r="AD26" i="12"/>
  <c r="AA26" i="12"/>
  <c r="Z26" i="12"/>
  <c r="AC26" i="12" s="1"/>
  <c r="AE25" i="12"/>
  <c r="AD25" i="12"/>
  <c r="AA25" i="12"/>
  <c r="Z25" i="12"/>
  <c r="AC25" i="12" s="1"/>
  <c r="AE24" i="12"/>
  <c r="AD24" i="12"/>
  <c r="AA24" i="12"/>
  <c r="AC24" i="12" s="1"/>
  <c r="Z24" i="12"/>
  <c r="AE23" i="12"/>
  <c r="AD23" i="12"/>
  <c r="AC23" i="12"/>
  <c r="AA23" i="12"/>
  <c r="Z23" i="12"/>
  <c r="AE22" i="12"/>
  <c r="AD22" i="12"/>
  <c r="AA22" i="12"/>
  <c r="Z22" i="12"/>
  <c r="AC22" i="12" s="1"/>
  <c r="AE21" i="12"/>
  <c r="AD21" i="12"/>
  <c r="AA21" i="12"/>
  <c r="Z21" i="12"/>
  <c r="AC21" i="12" s="1"/>
  <c r="AE20" i="12"/>
  <c r="AD20" i="12"/>
  <c r="AA20" i="12"/>
  <c r="AC20" i="12" s="1"/>
  <c r="Z20" i="12"/>
  <c r="AE19" i="12"/>
  <c r="AD19" i="12"/>
  <c r="AC19" i="12"/>
  <c r="AA19" i="12"/>
  <c r="Z19" i="12"/>
  <c r="AE18" i="12"/>
  <c r="AD18" i="12"/>
  <c r="AA18" i="12"/>
  <c r="Z18" i="12"/>
  <c r="AC18" i="12" s="1"/>
  <c r="AE17" i="12"/>
  <c r="AD17" i="12"/>
  <c r="AA17" i="12"/>
  <c r="Z17" i="12"/>
  <c r="AC17" i="12" s="1"/>
  <c r="AE16" i="12"/>
  <c r="AD16" i="12"/>
  <c r="AA16" i="12"/>
  <c r="AC16" i="12" s="1"/>
  <c r="Z16" i="12"/>
  <c r="AE15" i="12"/>
  <c r="AD15" i="12"/>
  <c r="AC15" i="12"/>
  <c r="AA15" i="12"/>
  <c r="Z15" i="12"/>
  <c r="AE14" i="12"/>
  <c r="AD14" i="12"/>
  <c r="AA14" i="12"/>
  <c r="Z14" i="12"/>
  <c r="AC14" i="12" s="1"/>
  <c r="AE13" i="12"/>
  <c r="AD13" i="12"/>
  <c r="AA13" i="12"/>
  <c r="Z13" i="12"/>
  <c r="AC13" i="12" s="1"/>
  <c r="AE12" i="12"/>
  <c r="AD12" i="12"/>
  <c r="AA12" i="12"/>
  <c r="AC12" i="12" s="1"/>
  <c r="Z12" i="12"/>
  <c r="AE11" i="12"/>
  <c r="AD11" i="12"/>
  <c r="AC11" i="12"/>
  <c r="AA11" i="12"/>
  <c r="Z11" i="12"/>
  <c r="AE10" i="12"/>
  <c r="AD10" i="12"/>
  <c r="AA10" i="12"/>
  <c r="Z10" i="12"/>
  <c r="AC10" i="12" s="1"/>
  <c r="AE9" i="12"/>
  <c r="AD9" i="12"/>
  <c r="AA9" i="12"/>
  <c r="Z9" i="12"/>
  <c r="AC9" i="12" s="1"/>
  <c r="AE8" i="12"/>
  <c r="AD8" i="12"/>
  <c r="AA8" i="12"/>
  <c r="AC8" i="12" s="1"/>
  <c r="Z8" i="12"/>
  <c r="AE7" i="12"/>
  <c r="AD7" i="12"/>
  <c r="AC7" i="12"/>
  <c r="AA7" i="12"/>
  <c r="Z7" i="12"/>
  <c r="AC211" i="12" l="1"/>
  <c r="AC227" i="12"/>
  <c r="AC243" i="12"/>
  <c r="AC259" i="12"/>
  <c r="AC266" i="12"/>
  <c r="AC274" i="12"/>
  <c r="AC282" i="12"/>
  <c r="AC290" i="12"/>
  <c r="AC298" i="12"/>
  <c r="AC306" i="12"/>
  <c r="AC314" i="12"/>
  <c r="AC322" i="12"/>
  <c r="AC330" i="12"/>
  <c r="AC338" i="12"/>
  <c r="AC346" i="12"/>
  <c r="AC354" i="12"/>
  <c r="AC362" i="12"/>
  <c r="AC370" i="12"/>
  <c r="AC378" i="12"/>
  <c r="AC386" i="12"/>
  <c r="AC394" i="12"/>
  <c r="AC402" i="12"/>
  <c r="AC410" i="12"/>
  <c r="AC418" i="12"/>
  <c r="AC426" i="12"/>
  <c r="AC434" i="12"/>
  <c r="AC442" i="12"/>
  <c r="AC450" i="12"/>
  <c r="AC458" i="12"/>
  <c r="AC466" i="12"/>
  <c r="AC474" i="12"/>
  <c r="AC482" i="12"/>
  <c r="AC490" i="12"/>
  <c r="AC223" i="12"/>
  <c r="AC239" i="12"/>
  <c r="AC255" i="12"/>
  <c r="AC497" i="12"/>
  <c r="AC683" i="12"/>
  <c r="AC679" i="12"/>
  <c r="AC691" i="12"/>
  <c r="AC699" i="12"/>
  <c r="AC707" i="12"/>
  <c r="AC715" i="12"/>
  <c r="AC723" i="12"/>
  <c r="AC731" i="12"/>
  <c r="AC739" i="12"/>
  <c r="AC747" i="12"/>
  <c r="AC755" i="12"/>
  <c r="AC763" i="12"/>
  <c r="AC771" i="12"/>
  <c r="AC779" i="12"/>
  <c r="AC787" i="12"/>
  <c r="AC795" i="12"/>
  <c r="AC803" i="12"/>
  <c r="AC811" i="12"/>
  <c r="AC819" i="12"/>
  <c r="AC827" i="12"/>
  <c r="AC835" i="12"/>
  <c r="AC843" i="12"/>
  <c r="AC851" i="12"/>
  <c r="AC859" i="12"/>
  <c r="AC867" i="12"/>
  <c r="AC875" i="12"/>
  <c r="AC883" i="12"/>
  <c r="AC891" i="12"/>
  <c r="AC899" i="12"/>
  <c r="AC907" i="12"/>
  <c r="AC915" i="12"/>
  <c r="AC923" i="12"/>
  <c r="AC931" i="12"/>
  <c r="AC939" i="12"/>
  <c r="AC947" i="12"/>
  <c r="AC955" i="12"/>
  <c r="AC963" i="12"/>
  <c r="AC971" i="12"/>
  <c r="AC979" i="12"/>
  <c r="AC987" i="12"/>
  <c r="AC995" i="12"/>
  <c r="AC1003" i="12"/>
  <c r="AC675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I94" i="12"/>
  <c r="I95" i="12"/>
  <c r="I96" i="12"/>
  <c r="I97" i="12"/>
  <c r="I98" i="12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4" i="12"/>
  <c r="I135" i="12"/>
  <c r="I136" i="12"/>
  <c r="I137" i="12"/>
  <c r="I138" i="12"/>
  <c r="I139" i="12"/>
  <c r="I140" i="12"/>
  <c r="I141" i="12"/>
  <c r="I142" i="12"/>
  <c r="I143" i="12"/>
  <c r="I144" i="12"/>
  <c r="I145" i="12"/>
  <c r="I146" i="12"/>
  <c r="I147" i="12"/>
  <c r="I148" i="12"/>
  <c r="I149" i="12"/>
  <c r="I150" i="12"/>
  <c r="I151" i="12"/>
  <c r="I152" i="12"/>
  <c r="I153" i="12"/>
  <c r="I154" i="12"/>
  <c r="I155" i="12"/>
  <c r="I156" i="12"/>
  <c r="I157" i="12"/>
  <c r="I158" i="12"/>
  <c r="I159" i="12"/>
  <c r="I160" i="12"/>
  <c r="I161" i="12"/>
  <c r="I162" i="12"/>
  <c r="I163" i="12"/>
  <c r="I164" i="12"/>
  <c r="I165" i="12"/>
  <c r="I166" i="12"/>
  <c r="I167" i="12"/>
  <c r="I168" i="12"/>
  <c r="I169" i="12"/>
  <c r="I170" i="12"/>
  <c r="I171" i="12"/>
  <c r="I172" i="12"/>
  <c r="I173" i="12"/>
  <c r="I174" i="12"/>
  <c r="I175" i="12"/>
  <c r="I176" i="12"/>
  <c r="I177" i="12"/>
  <c r="I178" i="12"/>
  <c r="I179" i="12"/>
  <c r="I180" i="12"/>
  <c r="I181" i="12"/>
  <c r="I182" i="12"/>
  <c r="I183" i="12"/>
  <c r="I184" i="12"/>
  <c r="I185" i="12"/>
  <c r="I186" i="12"/>
  <c r="I187" i="12"/>
  <c r="I188" i="12"/>
  <c r="I189" i="12"/>
  <c r="I190" i="12"/>
  <c r="I191" i="12"/>
  <c r="I192" i="12"/>
  <c r="I193" i="12"/>
  <c r="I194" i="12"/>
  <c r="I195" i="12"/>
  <c r="I196" i="12"/>
  <c r="I197" i="12"/>
  <c r="I198" i="12"/>
  <c r="I199" i="12"/>
  <c r="I200" i="12"/>
  <c r="I201" i="12"/>
  <c r="I202" i="12"/>
  <c r="I203" i="12"/>
  <c r="I204" i="12"/>
  <c r="I205" i="12"/>
  <c r="I206" i="12"/>
  <c r="I207" i="12"/>
  <c r="I208" i="12"/>
  <c r="I209" i="12"/>
  <c r="I210" i="12"/>
  <c r="I211" i="12"/>
  <c r="I212" i="12"/>
  <c r="I213" i="12"/>
  <c r="I214" i="12"/>
  <c r="I215" i="12"/>
  <c r="I216" i="12"/>
  <c r="I217" i="12"/>
  <c r="I218" i="12"/>
  <c r="I219" i="12"/>
  <c r="I220" i="12"/>
  <c r="I221" i="12"/>
  <c r="I222" i="12"/>
  <c r="I223" i="12"/>
  <c r="I224" i="12"/>
  <c r="I225" i="12"/>
  <c r="I226" i="12"/>
  <c r="I227" i="12"/>
  <c r="I228" i="12"/>
  <c r="I229" i="12"/>
  <c r="I230" i="12"/>
  <c r="I231" i="12"/>
  <c r="I232" i="12"/>
  <c r="I233" i="12"/>
  <c r="I234" i="12"/>
  <c r="I235" i="12"/>
  <c r="I236" i="12"/>
  <c r="I237" i="12"/>
  <c r="I238" i="12"/>
  <c r="I239" i="12"/>
  <c r="I240" i="12"/>
  <c r="I241" i="12"/>
  <c r="I242" i="12"/>
  <c r="I243" i="12"/>
  <c r="I244" i="12"/>
  <c r="I245" i="12"/>
  <c r="I246" i="12"/>
  <c r="I247" i="12"/>
  <c r="I248" i="12"/>
  <c r="I249" i="12"/>
  <c r="I250" i="12"/>
  <c r="I251" i="12"/>
  <c r="I252" i="12"/>
  <c r="I253" i="12"/>
  <c r="I254" i="12"/>
  <c r="I255" i="12"/>
  <c r="I256" i="12"/>
  <c r="I257" i="12"/>
  <c r="I258" i="12"/>
  <c r="I259" i="12"/>
  <c r="I260" i="12"/>
  <c r="I261" i="12"/>
  <c r="I262" i="12"/>
  <c r="I263" i="12"/>
  <c r="I264" i="12"/>
  <c r="I265" i="12"/>
  <c r="I266" i="12"/>
  <c r="I267" i="12"/>
  <c r="I268" i="12"/>
  <c r="I269" i="12"/>
  <c r="I270" i="12"/>
  <c r="I271" i="12"/>
  <c r="I272" i="12"/>
  <c r="I273" i="12"/>
  <c r="I274" i="12"/>
  <c r="I275" i="12"/>
  <c r="I276" i="12"/>
  <c r="I277" i="12"/>
  <c r="I278" i="12"/>
  <c r="I279" i="12"/>
  <c r="I280" i="12"/>
  <c r="I281" i="12"/>
  <c r="I282" i="12"/>
  <c r="I283" i="12"/>
  <c r="I284" i="12"/>
  <c r="I285" i="12"/>
  <c r="I286" i="12"/>
  <c r="I287" i="12"/>
  <c r="I288" i="12"/>
  <c r="I289" i="12"/>
  <c r="I290" i="12"/>
  <c r="I291" i="12"/>
  <c r="I292" i="12"/>
  <c r="I293" i="12"/>
  <c r="I294" i="12"/>
  <c r="I295" i="12"/>
  <c r="I296" i="12"/>
  <c r="I297" i="12"/>
  <c r="I298" i="12"/>
  <c r="I299" i="12"/>
  <c r="I300" i="12"/>
  <c r="I301" i="12"/>
  <c r="I302" i="12"/>
  <c r="I303" i="12"/>
  <c r="I304" i="12"/>
  <c r="I305" i="12"/>
  <c r="I306" i="12"/>
  <c r="I307" i="12"/>
  <c r="I308" i="12"/>
  <c r="I309" i="12"/>
  <c r="I310" i="12"/>
  <c r="I311" i="12"/>
  <c r="I312" i="12"/>
  <c r="I313" i="12"/>
  <c r="I314" i="12"/>
  <c r="I315" i="12"/>
  <c r="I316" i="12"/>
  <c r="I317" i="12"/>
  <c r="I318" i="12"/>
  <c r="I319" i="12"/>
  <c r="I320" i="12"/>
  <c r="I321" i="12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3" i="12"/>
  <c r="I344" i="12"/>
  <c r="I345" i="12"/>
  <c r="I346" i="12"/>
  <c r="I347" i="12"/>
  <c r="I348" i="12"/>
  <c r="I349" i="12"/>
  <c r="I350" i="12"/>
  <c r="I351" i="12"/>
  <c r="I352" i="12"/>
  <c r="I353" i="12"/>
  <c r="I354" i="12"/>
  <c r="I355" i="12"/>
  <c r="I356" i="12"/>
  <c r="I357" i="12"/>
  <c r="I358" i="12"/>
  <c r="I359" i="12"/>
  <c r="I360" i="12"/>
  <c r="I361" i="12"/>
  <c r="I362" i="12"/>
  <c r="I363" i="12"/>
  <c r="I364" i="12"/>
  <c r="I365" i="12"/>
  <c r="I366" i="12"/>
  <c r="I367" i="12"/>
  <c r="I368" i="12"/>
  <c r="I369" i="12"/>
  <c r="I370" i="12"/>
  <c r="I371" i="12"/>
  <c r="I372" i="12"/>
  <c r="I373" i="12"/>
  <c r="I374" i="12"/>
  <c r="I375" i="12"/>
  <c r="I376" i="12"/>
  <c r="I377" i="12"/>
  <c r="I378" i="12"/>
  <c r="I379" i="12"/>
  <c r="I380" i="12"/>
  <c r="I381" i="12"/>
  <c r="I382" i="12"/>
  <c r="I383" i="12"/>
  <c r="I384" i="12"/>
  <c r="I385" i="12"/>
  <c r="I386" i="12"/>
  <c r="I387" i="12"/>
  <c r="I388" i="12"/>
  <c r="I389" i="12"/>
  <c r="I390" i="12"/>
  <c r="I391" i="12"/>
  <c r="I392" i="12"/>
  <c r="I393" i="12"/>
  <c r="I394" i="12"/>
  <c r="I395" i="12"/>
  <c r="I396" i="12"/>
  <c r="I397" i="12"/>
  <c r="I398" i="12"/>
  <c r="I399" i="12"/>
  <c r="I400" i="12"/>
  <c r="I401" i="12"/>
  <c r="I402" i="12"/>
  <c r="I403" i="12"/>
  <c r="I404" i="12"/>
  <c r="I405" i="12"/>
  <c r="I406" i="12"/>
  <c r="I407" i="12"/>
  <c r="I408" i="12"/>
  <c r="I409" i="12"/>
  <c r="I410" i="12"/>
  <c r="I411" i="12"/>
  <c r="I412" i="12"/>
  <c r="I413" i="12"/>
  <c r="I414" i="12"/>
  <c r="I415" i="12"/>
  <c r="I416" i="12"/>
  <c r="I417" i="12"/>
  <c r="I418" i="12"/>
  <c r="I419" i="12"/>
  <c r="I420" i="12"/>
  <c r="I421" i="12"/>
  <c r="I422" i="12"/>
  <c r="I423" i="12"/>
  <c r="I424" i="12"/>
  <c r="I425" i="12"/>
  <c r="I426" i="12"/>
  <c r="I427" i="12"/>
  <c r="I428" i="12"/>
  <c r="I429" i="12"/>
  <c r="I430" i="12"/>
  <c r="I431" i="12"/>
  <c r="I432" i="12"/>
  <c r="I433" i="12"/>
  <c r="I434" i="12"/>
  <c r="I435" i="12"/>
  <c r="I436" i="12"/>
  <c r="I437" i="12"/>
  <c r="I438" i="12"/>
  <c r="I439" i="12"/>
  <c r="I440" i="12"/>
  <c r="I441" i="12"/>
  <c r="I442" i="12"/>
  <c r="I443" i="12"/>
  <c r="I444" i="12"/>
  <c r="I445" i="12"/>
  <c r="I446" i="12"/>
  <c r="I447" i="12"/>
  <c r="I448" i="12"/>
  <c r="I449" i="12"/>
  <c r="I450" i="12"/>
  <c r="I451" i="12"/>
  <c r="I452" i="12"/>
  <c r="I453" i="12"/>
  <c r="I454" i="12"/>
  <c r="I455" i="12"/>
  <c r="I456" i="12"/>
  <c r="I457" i="12"/>
  <c r="I458" i="12"/>
  <c r="I459" i="12"/>
  <c r="I460" i="12"/>
  <c r="I461" i="12"/>
  <c r="I462" i="12"/>
  <c r="I463" i="12"/>
  <c r="I464" i="12"/>
  <c r="I465" i="12"/>
  <c r="I466" i="12"/>
  <c r="I467" i="12"/>
  <c r="I468" i="12"/>
  <c r="I469" i="12"/>
  <c r="I470" i="12"/>
  <c r="I471" i="12"/>
  <c r="I472" i="12"/>
  <c r="I473" i="12"/>
  <c r="I474" i="12"/>
  <c r="I475" i="12"/>
  <c r="I476" i="12"/>
  <c r="I477" i="12"/>
  <c r="I478" i="12"/>
  <c r="I479" i="12"/>
  <c r="I480" i="12"/>
  <c r="I481" i="12"/>
  <c r="I482" i="12"/>
  <c r="I483" i="12"/>
  <c r="I484" i="12"/>
  <c r="I485" i="12"/>
  <c r="I486" i="12"/>
  <c r="I487" i="12"/>
  <c r="I488" i="12"/>
  <c r="I489" i="12"/>
  <c r="I490" i="12"/>
  <c r="I491" i="12"/>
  <c r="I492" i="12"/>
  <c r="I493" i="12"/>
  <c r="I494" i="12"/>
  <c r="I495" i="12"/>
  <c r="I496" i="12"/>
  <c r="I497" i="12"/>
  <c r="I498" i="12"/>
  <c r="I499" i="12"/>
  <c r="I500" i="12"/>
  <c r="I501" i="12"/>
  <c r="I502" i="12"/>
  <c r="I503" i="12"/>
  <c r="I504" i="12"/>
  <c r="I505" i="12"/>
  <c r="I506" i="12"/>
  <c r="I507" i="12"/>
  <c r="I508" i="12"/>
  <c r="I509" i="12"/>
  <c r="I510" i="12"/>
  <c r="I511" i="12"/>
  <c r="I512" i="12"/>
  <c r="I513" i="12"/>
  <c r="I514" i="12"/>
  <c r="I515" i="12"/>
  <c r="I516" i="12"/>
  <c r="I517" i="12"/>
  <c r="I518" i="12"/>
  <c r="I519" i="12"/>
  <c r="I520" i="12"/>
  <c r="I521" i="12"/>
  <c r="I522" i="12"/>
  <c r="I523" i="12"/>
  <c r="I524" i="12"/>
  <c r="I525" i="12"/>
  <c r="I526" i="12"/>
  <c r="I527" i="12"/>
  <c r="I528" i="12"/>
  <c r="I529" i="12"/>
  <c r="I530" i="12"/>
  <c r="I531" i="12"/>
  <c r="I532" i="12"/>
  <c r="I533" i="12"/>
  <c r="I534" i="12"/>
  <c r="I535" i="12"/>
  <c r="I536" i="12"/>
  <c r="I537" i="12"/>
  <c r="I538" i="12"/>
  <c r="I539" i="12"/>
  <c r="I540" i="12"/>
  <c r="I541" i="12"/>
  <c r="I542" i="12"/>
  <c r="I543" i="12"/>
  <c r="I544" i="12"/>
  <c r="I545" i="12"/>
  <c r="I546" i="12"/>
  <c r="I547" i="12"/>
  <c r="I548" i="12"/>
  <c r="I549" i="12"/>
  <c r="I550" i="12"/>
  <c r="I551" i="12"/>
  <c r="I552" i="12"/>
  <c r="I553" i="12"/>
  <c r="I554" i="12"/>
  <c r="I555" i="12"/>
  <c r="I556" i="12"/>
  <c r="I557" i="12"/>
  <c r="I558" i="12"/>
  <c r="I559" i="12"/>
  <c r="I560" i="12"/>
  <c r="I561" i="12"/>
  <c r="I562" i="12"/>
  <c r="I563" i="12"/>
  <c r="I564" i="12"/>
  <c r="I565" i="12"/>
  <c r="I566" i="12"/>
  <c r="I567" i="12"/>
  <c r="I568" i="12"/>
  <c r="I569" i="12"/>
  <c r="I570" i="12"/>
  <c r="I571" i="12"/>
  <c r="I572" i="12"/>
  <c r="I573" i="12"/>
  <c r="I574" i="12"/>
  <c r="I575" i="12"/>
  <c r="I576" i="12"/>
  <c r="I577" i="12"/>
  <c r="I578" i="12"/>
  <c r="I579" i="12"/>
  <c r="I580" i="12"/>
  <c r="I581" i="12"/>
  <c r="I582" i="12"/>
  <c r="I583" i="12"/>
  <c r="I584" i="12"/>
  <c r="I585" i="12"/>
  <c r="I586" i="12"/>
  <c r="I587" i="12"/>
  <c r="I588" i="12"/>
  <c r="I589" i="12"/>
  <c r="I590" i="12"/>
  <c r="I591" i="12"/>
  <c r="I592" i="12"/>
  <c r="I593" i="12"/>
  <c r="I594" i="12"/>
  <c r="I595" i="12"/>
  <c r="I596" i="12"/>
  <c r="I597" i="12"/>
  <c r="I598" i="12"/>
  <c r="I599" i="12"/>
  <c r="I600" i="12"/>
  <c r="I601" i="12"/>
  <c r="I602" i="12"/>
  <c r="I603" i="12"/>
  <c r="I604" i="12"/>
  <c r="I605" i="12"/>
  <c r="I606" i="12"/>
  <c r="I607" i="12"/>
  <c r="I608" i="12"/>
  <c r="I609" i="12"/>
  <c r="I610" i="12"/>
  <c r="I611" i="12"/>
  <c r="I612" i="12"/>
  <c r="I613" i="12"/>
  <c r="I614" i="12"/>
  <c r="I615" i="12"/>
  <c r="I616" i="12"/>
  <c r="I617" i="12"/>
  <c r="I618" i="12"/>
  <c r="I619" i="12"/>
  <c r="I620" i="12"/>
  <c r="I621" i="12"/>
  <c r="I622" i="12"/>
  <c r="I623" i="12"/>
  <c r="I624" i="12"/>
  <c r="I625" i="12"/>
  <c r="I626" i="12"/>
  <c r="I627" i="12"/>
  <c r="I628" i="12"/>
  <c r="I629" i="12"/>
  <c r="I630" i="12"/>
  <c r="I631" i="12"/>
  <c r="I632" i="12"/>
  <c r="I633" i="12"/>
  <c r="I634" i="12"/>
  <c r="I635" i="12"/>
  <c r="I636" i="12"/>
  <c r="I637" i="12"/>
  <c r="I638" i="12"/>
  <c r="I639" i="12"/>
  <c r="I640" i="12"/>
  <c r="I641" i="12"/>
  <c r="I642" i="12"/>
  <c r="I643" i="12"/>
  <c r="I644" i="12"/>
  <c r="I645" i="12"/>
  <c r="I646" i="12"/>
  <c r="I647" i="12"/>
  <c r="I648" i="12"/>
  <c r="I649" i="12"/>
  <c r="I650" i="12"/>
  <c r="I651" i="12"/>
  <c r="I652" i="12"/>
  <c r="I653" i="12"/>
  <c r="I654" i="12"/>
  <c r="I655" i="12"/>
  <c r="I656" i="12"/>
  <c r="I657" i="12"/>
  <c r="I658" i="12"/>
  <c r="I659" i="12"/>
  <c r="I660" i="12"/>
  <c r="I661" i="12"/>
  <c r="I662" i="12"/>
  <c r="I663" i="12"/>
  <c r="I664" i="12"/>
  <c r="I665" i="12"/>
  <c r="I666" i="12"/>
  <c r="I667" i="12"/>
  <c r="I668" i="12"/>
  <c r="I669" i="12"/>
  <c r="I670" i="12"/>
  <c r="I671" i="12"/>
  <c r="I672" i="12"/>
  <c r="I673" i="12"/>
  <c r="I674" i="12"/>
  <c r="I675" i="12"/>
  <c r="I676" i="12"/>
  <c r="I677" i="12"/>
  <c r="I678" i="12"/>
  <c r="I679" i="12"/>
  <c r="I680" i="12"/>
  <c r="I681" i="12"/>
  <c r="I682" i="12"/>
  <c r="I683" i="12"/>
  <c r="I684" i="12"/>
  <c r="I685" i="12"/>
  <c r="I686" i="12"/>
  <c r="I687" i="12"/>
  <c r="I688" i="12"/>
  <c r="I689" i="12"/>
  <c r="I690" i="12"/>
  <c r="I691" i="12"/>
  <c r="I692" i="12"/>
  <c r="I693" i="12"/>
  <c r="I694" i="12"/>
  <c r="I695" i="12"/>
  <c r="I696" i="12"/>
  <c r="I697" i="12"/>
  <c r="I698" i="12"/>
  <c r="I699" i="12"/>
  <c r="I700" i="12"/>
  <c r="I701" i="12"/>
  <c r="I702" i="12"/>
  <c r="I703" i="12"/>
  <c r="I704" i="12"/>
  <c r="I705" i="12"/>
  <c r="I706" i="12"/>
  <c r="I707" i="12"/>
  <c r="I708" i="12"/>
  <c r="I709" i="12"/>
  <c r="I710" i="12"/>
  <c r="I711" i="12"/>
  <c r="I712" i="12"/>
  <c r="I713" i="12"/>
  <c r="I714" i="12"/>
  <c r="I715" i="12"/>
  <c r="I716" i="12"/>
  <c r="I717" i="12"/>
  <c r="I718" i="12"/>
  <c r="I719" i="12"/>
  <c r="I720" i="12"/>
  <c r="I721" i="12"/>
  <c r="I722" i="12"/>
  <c r="I723" i="12"/>
  <c r="I724" i="12"/>
  <c r="I725" i="12"/>
  <c r="I726" i="12"/>
  <c r="I727" i="12"/>
  <c r="I728" i="12"/>
  <c r="I729" i="12"/>
  <c r="I730" i="12"/>
  <c r="I731" i="12"/>
  <c r="I732" i="12"/>
  <c r="I733" i="12"/>
  <c r="I734" i="12"/>
  <c r="I735" i="12"/>
  <c r="I736" i="12"/>
  <c r="I737" i="12"/>
  <c r="I738" i="12"/>
  <c r="I739" i="12"/>
  <c r="I740" i="12"/>
  <c r="I741" i="12"/>
  <c r="I742" i="12"/>
  <c r="I743" i="12"/>
  <c r="I744" i="12"/>
  <c r="I745" i="12"/>
  <c r="I746" i="12"/>
  <c r="I747" i="12"/>
  <c r="I748" i="12"/>
  <c r="I749" i="12"/>
  <c r="I750" i="12"/>
  <c r="I751" i="12"/>
  <c r="I752" i="12"/>
  <c r="I753" i="12"/>
  <c r="I754" i="12"/>
  <c r="I755" i="12"/>
  <c r="I756" i="12"/>
  <c r="I757" i="12"/>
  <c r="I758" i="12"/>
  <c r="I759" i="12"/>
  <c r="I760" i="12"/>
  <c r="I761" i="12"/>
  <c r="I762" i="12"/>
  <c r="I763" i="12"/>
  <c r="I764" i="12"/>
  <c r="I765" i="12"/>
  <c r="I766" i="12"/>
  <c r="I767" i="12"/>
  <c r="I768" i="12"/>
  <c r="I769" i="12"/>
  <c r="I770" i="12"/>
  <c r="I771" i="12"/>
  <c r="I772" i="12"/>
  <c r="I773" i="12"/>
  <c r="I774" i="12"/>
  <c r="I775" i="12"/>
  <c r="I776" i="12"/>
  <c r="I777" i="12"/>
  <c r="I778" i="12"/>
  <c r="I779" i="12"/>
  <c r="I780" i="12"/>
  <c r="I781" i="12"/>
  <c r="I782" i="12"/>
  <c r="I783" i="12"/>
  <c r="I784" i="12"/>
  <c r="I785" i="12"/>
  <c r="I786" i="12"/>
  <c r="I787" i="12"/>
  <c r="I788" i="12"/>
  <c r="I789" i="12"/>
  <c r="I790" i="12"/>
  <c r="I791" i="12"/>
  <c r="I792" i="12"/>
  <c r="I793" i="12"/>
  <c r="I794" i="12"/>
  <c r="I795" i="12"/>
  <c r="I796" i="12"/>
  <c r="I797" i="12"/>
  <c r="I798" i="12"/>
  <c r="I799" i="12"/>
  <c r="I800" i="12"/>
  <c r="I801" i="12"/>
  <c r="I802" i="12"/>
  <c r="I803" i="12"/>
  <c r="I804" i="12"/>
  <c r="I805" i="12"/>
  <c r="I806" i="12"/>
  <c r="I807" i="12"/>
  <c r="I808" i="12"/>
  <c r="I809" i="12"/>
  <c r="I810" i="12"/>
  <c r="I811" i="12"/>
  <c r="I812" i="12"/>
  <c r="I813" i="12"/>
  <c r="I814" i="12"/>
  <c r="I815" i="12"/>
  <c r="I816" i="12"/>
  <c r="I817" i="12"/>
  <c r="I818" i="12"/>
  <c r="I819" i="12"/>
  <c r="I820" i="12"/>
  <c r="I821" i="12"/>
  <c r="I822" i="12"/>
  <c r="I823" i="12"/>
  <c r="I824" i="12"/>
  <c r="I825" i="12"/>
  <c r="I826" i="12"/>
  <c r="I827" i="12"/>
  <c r="I828" i="12"/>
  <c r="I829" i="12"/>
  <c r="I830" i="12"/>
  <c r="I831" i="12"/>
  <c r="I832" i="12"/>
  <c r="I833" i="12"/>
  <c r="I834" i="12"/>
  <c r="I835" i="12"/>
  <c r="I836" i="12"/>
  <c r="I837" i="12"/>
  <c r="I838" i="12"/>
  <c r="I839" i="12"/>
  <c r="I840" i="12"/>
  <c r="I841" i="12"/>
  <c r="I842" i="12"/>
  <c r="I843" i="12"/>
  <c r="I844" i="12"/>
  <c r="I845" i="12"/>
  <c r="I846" i="12"/>
  <c r="I847" i="12"/>
  <c r="I848" i="12"/>
  <c r="I849" i="12"/>
  <c r="I850" i="12"/>
  <c r="I851" i="12"/>
  <c r="I852" i="12"/>
  <c r="I853" i="12"/>
  <c r="I854" i="12"/>
  <c r="I855" i="12"/>
  <c r="I856" i="12"/>
  <c r="I857" i="12"/>
  <c r="I858" i="12"/>
  <c r="I859" i="12"/>
  <c r="I860" i="12"/>
  <c r="I861" i="12"/>
  <c r="I862" i="12"/>
  <c r="I863" i="12"/>
  <c r="I864" i="12"/>
  <c r="I865" i="12"/>
  <c r="I866" i="12"/>
  <c r="I867" i="12"/>
  <c r="I868" i="12"/>
  <c r="I869" i="12"/>
  <c r="I870" i="12"/>
  <c r="I871" i="12"/>
  <c r="I872" i="12"/>
  <c r="I873" i="12"/>
  <c r="I874" i="12"/>
  <c r="I875" i="12"/>
  <c r="I876" i="12"/>
  <c r="I877" i="12"/>
  <c r="I878" i="12"/>
  <c r="I879" i="12"/>
  <c r="I880" i="12"/>
  <c r="I881" i="12"/>
  <c r="I882" i="12"/>
  <c r="I883" i="12"/>
  <c r="I884" i="12"/>
  <c r="I885" i="12"/>
  <c r="I886" i="12"/>
  <c r="I887" i="12"/>
  <c r="I888" i="12"/>
  <c r="I889" i="12"/>
  <c r="I890" i="12"/>
  <c r="I891" i="12"/>
  <c r="I892" i="12"/>
  <c r="I893" i="12"/>
  <c r="I894" i="12"/>
  <c r="I895" i="12"/>
  <c r="I896" i="12"/>
  <c r="I897" i="12"/>
  <c r="I898" i="12"/>
  <c r="I899" i="12"/>
  <c r="I900" i="12"/>
  <c r="I901" i="12"/>
  <c r="I902" i="12"/>
  <c r="I903" i="12"/>
  <c r="I904" i="12"/>
  <c r="I905" i="12"/>
  <c r="I906" i="12"/>
  <c r="I907" i="12"/>
  <c r="I908" i="12"/>
  <c r="I909" i="12"/>
  <c r="I910" i="12"/>
  <c r="I911" i="12"/>
  <c r="I912" i="12"/>
  <c r="I913" i="12"/>
  <c r="I914" i="12"/>
  <c r="I915" i="12"/>
  <c r="I916" i="12"/>
  <c r="I917" i="12"/>
  <c r="I918" i="12"/>
  <c r="I919" i="12"/>
  <c r="I920" i="12"/>
  <c r="I921" i="12"/>
  <c r="I922" i="12"/>
  <c r="I923" i="12"/>
  <c r="I924" i="12"/>
  <c r="I925" i="12"/>
  <c r="I926" i="12"/>
  <c r="I927" i="12"/>
  <c r="I928" i="12"/>
  <c r="I929" i="12"/>
  <c r="I930" i="12"/>
  <c r="I931" i="12"/>
  <c r="I932" i="12"/>
  <c r="I933" i="12"/>
  <c r="I934" i="12"/>
  <c r="I935" i="12"/>
  <c r="I936" i="12"/>
  <c r="I937" i="12"/>
  <c r="I938" i="12"/>
  <c r="I939" i="12"/>
  <c r="I940" i="12"/>
  <c r="I941" i="12"/>
  <c r="I942" i="12"/>
  <c r="I943" i="12"/>
  <c r="I944" i="12"/>
  <c r="I945" i="12"/>
  <c r="I946" i="12"/>
  <c r="I947" i="12"/>
  <c r="I948" i="12"/>
  <c r="I949" i="12"/>
  <c r="I950" i="12"/>
  <c r="I951" i="12"/>
  <c r="I952" i="12"/>
  <c r="I953" i="12"/>
  <c r="I954" i="12"/>
  <c r="I955" i="12"/>
  <c r="I956" i="12"/>
  <c r="I957" i="12"/>
  <c r="I958" i="12"/>
  <c r="I959" i="12"/>
  <c r="I960" i="12"/>
  <c r="I961" i="12"/>
  <c r="I962" i="12"/>
  <c r="I963" i="12"/>
  <c r="I964" i="12"/>
  <c r="I965" i="12"/>
  <c r="I966" i="12"/>
  <c r="I967" i="12"/>
  <c r="I968" i="12"/>
  <c r="I969" i="12"/>
  <c r="I970" i="12"/>
  <c r="I971" i="12"/>
  <c r="I972" i="12"/>
  <c r="I973" i="12"/>
  <c r="I974" i="12"/>
  <c r="I975" i="12"/>
  <c r="I976" i="12"/>
  <c r="I977" i="12"/>
  <c r="I978" i="12"/>
  <c r="I979" i="12"/>
  <c r="I980" i="12"/>
  <c r="I981" i="12"/>
  <c r="I982" i="12"/>
  <c r="I983" i="12"/>
  <c r="I984" i="12"/>
  <c r="I985" i="12"/>
  <c r="I986" i="12"/>
  <c r="I987" i="12"/>
  <c r="I988" i="12"/>
  <c r="I989" i="12"/>
  <c r="I990" i="12"/>
  <c r="I991" i="12"/>
  <c r="I992" i="12"/>
  <c r="I993" i="12"/>
  <c r="I994" i="12"/>
  <c r="I995" i="12"/>
  <c r="I996" i="12"/>
  <c r="I997" i="12"/>
  <c r="I998" i="12"/>
  <c r="I999" i="12"/>
  <c r="I1000" i="12"/>
  <c r="I1001" i="12"/>
  <c r="I1002" i="12"/>
  <c r="I1003" i="12"/>
  <c r="I1004" i="12"/>
  <c r="I1005" i="12"/>
  <c r="I1006" i="12"/>
  <c r="I1007" i="12"/>
  <c r="I7" i="12"/>
  <c r="AX1010" i="13" l="1"/>
  <c r="AT1010" i="13"/>
  <c r="AV1010" i="13" s="1"/>
  <c r="Y1010" i="13"/>
  <c r="X1010" i="13"/>
  <c r="S1010" i="13"/>
  <c r="G1010" i="13"/>
  <c r="Q1010" i="13" s="1"/>
  <c r="AX1009" i="13"/>
  <c r="AT1009" i="13"/>
  <c r="AU1009" i="13" s="1"/>
  <c r="R1009" i="13" s="1"/>
  <c r="Y1009" i="13"/>
  <c r="X1009" i="13"/>
  <c r="S1009" i="13"/>
  <c r="G1009" i="13"/>
  <c r="Q1009" i="13" s="1"/>
  <c r="AX1008" i="13"/>
  <c r="AT1008" i="13"/>
  <c r="AV1008" i="13" s="1"/>
  <c r="Y1008" i="13"/>
  <c r="X1008" i="13"/>
  <c r="S1008" i="13"/>
  <c r="G1008" i="13"/>
  <c r="Q1008" i="13" s="1"/>
  <c r="AX1007" i="13"/>
  <c r="AU1007" i="13"/>
  <c r="R1007" i="13" s="1"/>
  <c r="AT1007" i="13"/>
  <c r="AV1007" i="13" s="1"/>
  <c r="Y1007" i="13"/>
  <c r="X1007" i="13"/>
  <c r="S1007" i="13"/>
  <c r="Q1007" i="13"/>
  <c r="G1007" i="13"/>
  <c r="AX1006" i="13"/>
  <c r="AV1006" i="13"/>
  <c r="AU1006" i="13"/>
  <c r="R1006" i="13" s="1"/>
  <c r="AT1006" i="13"/>
  <c r="Y1006" i="13"/>
  <c r="X1006" i="13"/>
  <c r="S1006" i="13"/>
  <c r="G1006" i="13"/>
  <c r="Q1006" i="13" s="1"/>
  <c r="AX1005" i="13"/>
  <c r="AT1005" i="13"/>
  <c r="AV1005" i="13" s="1"/>
  <c r="Y1005" i="13"/>
  <c r="X1005" i="13"/>
  <c r="S1005" i="13"/>
  <c r="G1005" i="13"/>
  <c r="Q1005" i="13" s="1"/>
  <c r="AX1004" i="13"/>
  <c r="AT1004" i="13"/>
  <c r="AV1004" i="13" s="1"/>
  <c r="Y1004" i="13"/>
  <c r="X1004" i="13"/>
  <c r="S1004" i="13"/>
  <c r="G1004" i="13"/>
  <c r="Q1004" i="13" s="1"/>
  <c r="AX1003" i="13"/>
  <c r="AT1003" i="13"/>
  <c r="AV1003" i="13" s="1"/>
  <c r="Y1003" i="13"/>
  <c r="X1003" i="13"/>
  <c r="S1003" i="13"/>
  <c r="G1003" i="13"/>
  <c r="Q1003" i="13" s="1"/>
  <c r="AX1002" i="13"/>
  <c r="AT1002" i="13"/>
  <c r="AV1002" i="13" s="1"/>
  <c r="Y1002" i="13"/>
  <c r="X1002" i="13"/>
  <c r="S1002" i="13"/>
  <c r="G1002" i="13"/>
  <c r="Q1002" i="13" s="1"/>
  <c r="AX1001" i="13"/>
  <c r="AT1001" i="13"/>
  <c r="AV1001" i="13" s="1"/>
  <c r="Y1001" i="13"/>
  <c r="X1001" i="13"/>
  <c r="S1001" i="13"/>
  <c r="G1001" i="13"/>
  <c r="Q1001" i="13" s="1"/>
  <c r="AX1000" i="13"/>
  <c r="AT1000" i="13"/>
  <c r="AV1000" i="13" s="1"/>
  <c r="Y1000" i="13"/>
  <c r="X1000" i="13"/>
  <c r="S1000" i="13"/>
  <c r="G1000" i="13"/>
  <c r="Q1000" i="13" s="1"/>
  <c r="AX999" i="13"/>
  <c r="AT999" i="13"/>
  <c r="AV999" i="13" s="1"/>
  <c r="Y999" i="13"/>
  <c r="X999" i="13"/>
  <c r="S999" i="13"/>
  <c r="G999" i="13"/>
  <c r="Q999" i="13" s="1"/>
  <c r="AX998" i="13"/>
  <c r="AT998" i="13"/>
  <c r="AV998" i="13" s="1"/>
  <c r="Y998" i="13"/>
  <c r="X998" i="13"/>
  <c r="S998" i="13"/>
  <c r="G998" i="13"/>
  <c r="Q998" i="13" s="1"/>
  <c r="AX997" i="13"/>
  <c r="AT997" i="13"/>
  <c r="AV997" i="13" s="1"/>
  <c r="Y997" i="13"/>
  <c r="X997" i="13"/>
  <c r="S997" i="13"/>
  <c r="G997" i="13"/>
  <c r="Q997" i="13" s="1"/>
  <c r="AX996" i="13"/>
  <c r="AT996" i="13"/>
  <c r="AV996" i="13" s="1"/>
  <c r="Y996" i="13"/>
  <c r="X996" i="13"/>
  <c r="S996" i="13"/>
  <c r="G996" i="13"/>
  <c r="Q996" i="13" s="1"/>
  <c r="AX995" i="13"/>
  <c r="AT995" i="13"/>
  <c r="AV995" i="13" s="1"/>
  <c r="Y995" i="13"/>
  <c r="X995" i="13"/>
  <c r="S995" i="13"/>
  <c r="G995" i="13"/>
  <c r="Q995" i="13" s="1"/>
  <c r="AX994" i="13"/>
  <c r="AT994" i="13"/>
  <c r="AV994" i="13" s="1"/>
  <c r="Y994" i="13"/>
  <c r="X994" i="13"/>
  <c r="S994" i="13"/>
  <c r="G994" i="13"/>
  <c r="Q994" i="13" s="1"/>
  <c r="AX993" i="13"/>
  <c r="AT993" i="13"/>
  <c r="AV993" i="13" s="1"/>
  <c r="Y993" i="13"/>
  <c r="X993" i="13"/>
  <c r="S993" i="13"/>
  <c r="G993" i="13"/>
  <c r="Q993" i="13" s="1"/>
  <c r="AX992" i="13"/>
  <c r="AT992" i="13"/>
  <c r="AV992" i="13" s="1"/>
  <c r="Y992" i="13"/>
  <c r="X992" i="13"/>
  <c r="S992" i="13"/>
  <c r="G992" i="13"/>
  <c r="Q992" i="13" s="1"/>
  <c r="AX991" i="13"/>
  <c r="AT991" i="13"/>
  <c r="AV991" i="13" s="1"/>
  <c r="Y991" i="13"/>
  <c r="X991" i="13"/>
  <c r="S991" i="13"/>
  <c r="G991" i="13"/>
  <c r="Q991" i="13" s="1"/>
  <c r="AX990" i="13"/>
  <c r="AT990" i="13"/>
  <c r="AV990" i="13" s="1"/>
  <c r="Y990" i="13"/>
  <c r="X990" i="13"/>
  <c r="S990" i="13"/>
  <c r="G990" i="13"/>
  <c r="Q990" i="13" s="1"/>
  <c r="AX989" i="13"/>
  <c r="AT989" i="13"/>
  <c r="AV989" i="13" s="1"/>
  <c r="Y989" i="13"/>
  <c r="X989" i="13"/>
  <c r="S989" i="13"/>
  <c r="G989" i="13"/>
  <c r="Q989" i="13" s="1"/>
  <c r="AX988" i="13"/>
  <c r="AT988" i="13"/>
  <c r="AV988" i="13" s="1"/>
  <c r="Y988" i="13"/>
  <c r="X988" i="13"/>
  <c r="S988" i="13"/>
  <c r="G988" i="13"/>
  <c r="Q988" i="13" s="1"/>
  <c r="AX987" i="13"/>
  <c r="AT987" i="13"/>
  <c r="AV987" i="13" s="1"/>
  <c r="Y987" i="13"/>
  <c r="X987" i="13"/>
  <c r="S987" i="13"/>
  <c r="Q987" i="13"/>
  <c r="G987" i="13"/>
  <c r="AX986" i="13"/>
  <c r="AT986" i="13"/>
  <c r="AU986" i="13" s="1"/>
  <c r="Y986" i="13"/>
  <c r="X986" i="13"/>
  <c r="S986" i="13"/>
  <c r="G986" i="13"/>
  <c r="Q986" i="13" s="1"/>
  <c r="AX985" i="13"/>
  <c r="AT985" i="13"/>
  <c r="AU985" i="13" s="1"/>
  <c r="Y985" i="13"/>
  <c r="X985" i="13"/>
  <c r="S985" i="13"/>
  <c r="G985" i="13"/>
  <c r="Q985" i="13" s="1"/>
  <c r="AX984" i="13"/>
  <c r="AT984" i="13"/>
  <c r="AU984" i="13" s="1"/>
  <c r="Y984" i="13"/>
  <c r="X984" i="13"/>
  <c r="S984" i="13"/>
  <c r="G984" i="13"/>
  <c r="Q984" i="13" s="1"/>
  <c r="AX983" i="13"/>
  <c r="AT983" i="13"/>
  <c r="AU983" i="13" s="1"/>
  <c r="Y983" i="13"/>
  <c r="X983" i="13"/>
  <c r="S983" i="13"/>
  <c r="G983" i="13"/>
  <c r="Q983" i="13" s="1"/>
  <c r="AX982" i="13"/>
  <c r="AT982" i="13"/>
  <c r="AU982" i="13" s="1"/>
  <c r="Y982" i="13"/>
  <c r="X982" i="13"/>
  <c r="S982" i="13"/>
  <c r="G982" i="13"/>
  <c r="Q982" i="13" s="1"/>
  <c r="AX981" i="13"/>
  <c r="AT981" i="13"/>
  <c r="AU981" i="13" s="1"/>
  <c r="Y981" i="13"/>
  <c r="X981" i="13"/>
  <c r="S981" i="13"/>
  <c r="G981" i="13"/>
  <c r="Q981" i="13" s="1"/>
  <c r="AX980" i="13"/>
  <c r="AT980" i="13"/>
  <c r="AU980" i="13" s="1"/>
  <c r="Y980" i="13"/>
  <c r="X980" i="13"/>
  <c r="S980" i="13"/>
  <c r="G980" i="13"/>
  <c r="Q980" i="13" s="1"/>
  <c r="AX979" i="13"/>
  <c r="AT979" i="13"/>
  <c r="AU979" i="13" s="1"/>
  <c r="Y979" i="13"/>
  <c r="X979" i="13"/>
  <c r="S979" i="13"/>
  <c r="G979" i="13"/>
  <c r="Q979" i="13" s="1"/>
  <c r="AX978" i="13"/>
  <c r="AT978" i="13"/>
  <c r="AU978" i="13" s="1"/>
  <c r="Y978" i="13"/>
  <c r="X978" i="13"/>
  <c r="S978" i="13"/>
  <c r="G978" i="13"/>
  <c r="Q978" i="13" s="1"/>
  <c r="AX977" i="13"/>
  <c r="AT977" i="13"/>
  <c r="Y977" i="13"/>
  <c r="X977" i="13"/>
  <c r="S977" i="13"/>
  <c r="G977" i="13"/>
  <c r="Q977" i="13" s="1"/>
  <c r="AX976" i="13"/>
  <c r="AT976" i="13"/>
  <c r="Y976" i="13"/>
  <c r="X976" i="13"/>
  <c r="S976" i="13"/>
  <c r="G976" i="13"/>
  <c r="AX975" i="13"/>
  <c r="AT975" i="13"/>
  <c r="Y975" i="13"/>
  <c r="X975" i="13"/>
  <c r="S975" i="13"/>
  <c r="G975" i="13"/>
  <c r="Q975" i="13" s="1"/>
  <c r="AX974" i="13"/>
  <c r="AT974" i="13"/>
  <c r="Y974" i="13"/>
  <c r="X974" i="13"/>
  <c r="S974" i="13"/>
  <c r="G974" i="13"/>
  <c r="Q974" i="13" s="1"/>
  <c r="AX973" i="13"/>
  <c r="AT973" i="13"/>
  <c r="Y973" i="13"/>
  <c r="X973" i="13"/>
  <c r="S973" i="13"/>
  <c r="G973" i="13"/>
  <c r="Q973" i="13" s="1"/>
  <c r="AX972" i="13"/>
  <c r="AT972" i="13"/>
  <c r="Y972" i="13"/>
  <c r="X972" i="13"/>
  <c r="S972" i="13"/>
  <c r="G972" i="13"/>
  <c r="AX971" i="13"/>
  <c r="AT971" i="13"/>
  <c r="AV971" i="13" s="1"/>
  <c r="Y971" i="13"/>
  <c r="X971" i="13"/>
  <c r="S971" i="13"/>
  <c r="G971" i="13"/>
  <c r="Q971" i="13" s="1"/>
  <c r="AX970" i="13"/>
  <c r="AT970" i="13"/>
  <c r="AU970" i="13" s="1"/>
  <c r="Y970" i="13"/>
  <c r="X970" i="13"/>
  <c r="S970" i="13"/>
  <c r="Q970" i="13"/>
  <c r="G970" i="13"/>
  <c r="AX969" i="13"/>
  <c r="AT969" i="13"/>
  <c r="AU969" i="13" s="1"/>
  <c r="Y969" i="13"/>
  <c r="X969" i="13"/>
  <c r="S969" i="13"/>
  <c r="G969" i="13"/>
  <c r="Q969" i="13" s="1"/>
  <c r="AX968" i="13"/>
  <c r="AT968" i="13"/>
  <c r="AU968" i="13" s="1"/>
  <c r="R968" i="13" s="1"/>
  <c r="Y968" i="13"/>
  <c r="X968" i="13"/>
  <c r="S968" i="13"/>
  <c r="G968" i="13"/>
  <c r="Q968" i="13" s="1"/>
  <c r="AX967" i="13"/>
  <c r="AT967" i="13"/>
  <c r="AU967" i="13" s="1"/>
  <c r="R967" i="13" s="1"/>
  <c r="Y967" i="13"/>
  <c r="X967" i="13"/>
  <c r="S967" i="13"/>
  <c r="G967" i="13"/>
  <c r="Q967" i="13" s="1"/>
  <c r="AX966" i="13"/>
  <c r="AT966" i="13"/>
  <c r="AU966" i="13" s="1"/>
  <c r="R966" i="13" s="1"/>
  <c r="Y966" i="13"/>
  <c r="X966" i="13"/>
  <c r="S966" i="13"/>
  <c r="Q966" i="13"/>
  <c r="G966" i="13"/>
  <c r="AX965" i="13"/>
  <c r="AT965" i="13"/>
  <c r="AV965" i="13" s="1"/>
  <c r="Y965" i="13"/>
  <c r="X965" i="13"/>
  <c r="S965" i="13"/>
  <c r="G965" i="13"/>
  <c r="Q965" i="13" s="1"/>
  <c r="AX964" i="13"/>
  <c r="AV964" i="13"/>
  <c r="AT964" i="13"/>
  <c r="AU964" i="13" s="1"/>
  <c r="R964" i="13" s="1"/>
  <c r="Y964" i="13"/>
  <c r="X964" i="13"/>
  <c r="S964" i="13"/>
  <c r="G964" i="13"/>
  <c r="Q964" i="13" s="1"/>
  <c r="AX963" i="13"/>
  <c r="AU963" i="13"/>
  <c r="R963" i="13" s="1"/>
  <c r="AT963" i="13"/>
  <c r="AV963" i="13" s="1"/>
  <c r="Y963" i="13"/>
  <c r="X963" i="13"/>
  <c r="S963" i="13"/>
  <c r="Q963" i="13"/>
  <c r="G963" i="13"/>
  <c r="AX962" i="13"/>
  <c r="AT962" i="13"/>
  <c r="AU962" i="13" s="1"/>
  <c r="Y962" i="13"/>
  <c r="X962" i="13"/>
  <c r="S962" i="13"/>
  <c r="G962" i="13"/>
  <c r="AX961" i="13"/>
  <c r="AT961" i="13"/>
  <c r="AV961" i="13" s="1"/>
  <c r="Y961" i="13"/>
  <c r="X961" i="13"/>
  <c r="S961" i="13"/>
  <c r="G961" i="13"/>
  <c r="AX960" i="13"/>
  <c r="AT960" i="13"/>
  <c r="AV960" i="13" s="1"/>
  <c r="Y960" i="13"/>
  <c r="X960" i="13"/>
  <c r="S960" i="13"/>
  <c r="G960" i="13"/>
  <c r="AX959" i="13"/>
  <c r="AT959" i="13"/>
  <c r="AV959" i="13" s="1"/>
  <c r="Y959" i="13"/>
  <c r="X959" i="13"/>
  <c r="S959" i="13"/>
  <c r="G959" i="13"/>
  <c r="AX958" i="13"/>
  <c r="AV958" i="13"/>
  <c r="AT958" i="13"/>
  <c r="AU958" i="13" s="1"/>
  <c r="R958" i="13" s="1"/>
  <c r="Y958" i="13"/>
  <c r="X958" i="13"/>
  <c r="S958" i="13"/>
  <c r="G958" i="13"/>
  <c r="AX957" i="13"/>
  <c r="AT957" i="13"/>
  <c r="AV957" i="13" s="1"/>
  <c r="Y957" i="13"/>
  <c r="X957" i="13"/>
  <c r="S957" i="13"/>
  <c r="G957" i="13"/>
  <c r="AX956" i="13"/>
  <c r="AT956" i="13"/>
  <c r="AV956" i="13" s="1"/>
  <c r="Y956" i="13"/>
  <c r="X956" i="13"/>
  <c r="S956" i="13"/>
  <c r="G956" i="13"/>
  <c r="AX955" i="13"/>
  <c r="AT955" i="13"/>
  <c r="AV955" i="13" s="1"/>
  <c r="Y955" i="13"/>
  <c r="X955" i="13"/>
  <c r="S955" i="13"/>
  <c r="G955" i="13"/>
  <c r="AX954" i="13"/>
  <c r="AV954" i="13"/>
  <c r="AT954" i="13"/>
  <c r="AU954" i="13" s="1"/>
  <c r="R954" i="13" s="1"/>
  <c r="Y954" i="13"/>
  <c r="X954" i="13"/>
  <c r="S954" i="13"/>
  <c r="G954" i="13"/>
  <c r="AX953" i="13"/>
  <c r="AT953" i="13"/>
  <c r="AV953" i="13" s="1"/>
  <c r="Y953" i="13"/>
  <c r="X953" i="13"/>
  <c r="S953" i="13"/>
  <c r="G953" i="13"/>
  <c r="AX952" i="13"/>
  <c r="AT952" i="13"/>
  <c r="AV952" i="13" s="1"/>
  <c r="Y952" i="13"/>
  <c r="X952" i="13"/>
  <c r="S952" i="13"/>
  <c r="G952" i="13"/>
  <c r="AX951" i="13"/>
  <c r="AT951" i="13"/>
  <c r="AV951" i="13" s="1"/>
  <c r="Y951" i="13"/>
  <c r="X951" i="13"/>
  <c r="S951" i="13"/>
  <c r="G951" i="13"/>
  <c r="AX950" i="13"/>
  <c r="AV950" i="13"/>
  <c r="AT950" i="13"/>
  <c r="AU950" i="13" s="1"/>
  <c r="R950" i="13" s="1"/>
  <c r="Y950" i="13"/>
  <c r="X950" i="13"/>
  <c r="S950" i="13"/>
  <c r="G950" i="13"/>
  <c r="AX949" i="13"/>
  <c r="AT949" i="13"/>
  <c r="AV949" i="13" s="1"/>
  <c r="Y949" i="13"/>
  <c r="X949" i="13"/>
  <c r="S949" i="13"/>
  <c r="G949" i="13"/>
  <c r="AX948" i="13"/>
  <c r="AT948" i="13"/>
  <c r="AV948" i="13" s="1"/>
  <c r="Y948" i="13"/>
  <c r="X948" i="13"/>
  <c r="S948" i="13"/>
  <c r="G948" i="13"/>
  <c r="AX947" i="13"/>
  <c r="AU947" i="13"/>
  <c r="R947" i="13" s="1"/>
  <c r="AT947" i="13"/>
  <c r="AV947" i="13" s="1"/>
  <c r="Y947" i="13"/>
  <c r="X947" i="13"/>
  <c r="S947" i="13"/>
  <c r="G947" i="13"/>
  <c r="AX946" i="13"/>
  <c r="AU946" i="13"/>
  <c r="R946" i="13" s="1"/>
  <c r="AT946" i="13"/>
  <c r="AV946" i="13" s="1"/>
  <c r="Y946" i="13"/>
  <c r="X946" i="13"/>
  <c r="S946" i="13"/>
  <c r="G946" i="13"/>
  <c r="AX945" i="13"/>
  <c r="AT945" i="13"/>
  <c r="AU945" i="13" s="1"/>
  <c r="R945" i="13" s="1"/>
  <c r="Y945" i="13"/>
  <c r="X945" i="13"/>
  <c r="S945" i="13"/>
  <c r="G945" i="13"/>
  <c r="AX944" i="13"/>
  <c r="AT944" i="13"/>
  <c r="AV944" i="13" s="1"/>
  <c r="Y944" i="13"/>
  <c r="X944" i="13"/>
  <c r="S944" i="13"/>
  <c r="G944" i="13"/>
  <c r="AX943" i="13"/>
  <c r="AT943" i="13"/>
  <c r="AV943" i="13" s="1"/>
  <c r="Y943" i="13"/>
  <c r="X943" i="13"/>
  <c r="S943" i="13"/>
  <c r="G943" i="13"/>
  <c r="Q943" i="13" s="1"/>
  <c r="AX942" i="13"/>
  <c r="AT942" i="13"/>
  <c r="AV942" i="13" s="1"/>
  <c r="Y942" i="13"/>
  <c r="X942" i="13"/>
  <c r="S942" i="13"/>
  <c r="G942" i="13"/>
  <c r="Q942" i="13" s="1"/>
  <c r="AX941" i="13"/>
  <c r="AT941" i="13"/>
  <c r="AV941" i="13" s="1"/>
  <c r="Y941" i="13"/>
  <c r="X941" i="13"/>
  <c r="S941" i="13"/>
  <c r="G941" i="13"/>
  <c r="Q941" i="13" s="1"/>
  <c r="AX940" i="13"/>
  <c r="AT940" i="13"/>
  <c r="AV940" i="13" s="1"/>
  <c r="Y940" i="13"/>
  <c r="X940" i="13"/>
  <c r="S940" i="13"/>
  <c r="G940" i="13"/>
  <c r="Q940" i="13" s="1"/>
  <c r="AX939" i="13"/>
  <c r="AT939" i="13"/>
  <c r="AV939" i="13" s="1"/>
  <c r="Y939" i="13"/>
  <c r="X939" i="13"/>
  <c r="S939" i="13"/>
  <c r="G939" i="13"/>
  <c r="Q939" i="13" s="1"/>
  <c r="AX938" i="13"/>
  <c r="AT938" i="13"/>
  <c r="AV938" i="13" s="1"/>
  <c r="Y938" i="13"/>
  <c r="X938" i="13"/>
  <c r="S938" i="13"/>
  <c r="Q938" i="13"/>
  <c r="G938" i="13"/>
  <c r="AX937" i="13"/>
  <c r="AU937" i="13"/>
  <c r="R937" i="13" s="1"/>
  <c r="AT937" i="13"/>
  <c r="AV937" i="13" s="1"/>
  <c r="Y937" i="13"/>
  <c r="X937" i="13"/>
  <c r="S937" i="13"/>
  <c r="G937" i="13"/>
  <c r="Q937" i="13" s="1"/>
  <c r="AX936" i="13"/>
  <c r="AT936" i="13"/>
  <c r="AV936" i="13" s="1"/>
  <c r="Y936" i="13"/>
  <c r="X936" i="13"/>
  <c r="S936" i="13"/>
  <c r="G936" i="13"/>
  <c r="Q936" i="13" s="1"/>
  <c r="AX935" i="13"/>
  <c r="AT935" i="13"/>
  <c r="AV935" i="13" s="1"/>
  <c r="Y935" i="13"/>
  <c r="X935" i="13"/>
  <c r="S935" i="13"/>
  <c r="G935" i="13"/>
  <c r="Q935" i="13" s="1"/>
  <c r="AX934" i="13"/>
  <c r="AT934" i="13"/>
  <c r="AV934" i="13" s="1"/>
  <c r="Y934" i="13"/>
  <c r="X934" i="13"/>
  <c r="S934" i="13"/>
  <c r="Q934" i="13"/>
  <c r="G934" i="13"/>
  <c r="AX933" i="13"/>
  <c r="AU933" i="13"/>
  <c r="R933" i="13" s="1"/>
  <c r="AT933" i="13"/>
  <c r="AV933" i="13" s="1"/>
  <c r="Y933" i="13"/>
  <c r="X933" i="13"/>
  <c r="S933" i="13"/>
  <c r="G933" i="13"/>
  <c r="Q933" i="13" s="1"/>
  <c r="AX932" i="13"/>
  <c r="AT932" i="13"/>
  <c r="AV932" i="13" s="1"/>
  <c r="Y932" i="13"/>
  <c r="X932" i="13"/>
  <c r="S932" i="13"/>
  <c r="G932" i="13"/>
  <c r="Q932" i="13" s="1"/>
  <c r="AX931" i="13"/>
  <c r="AT931" i="13"/>
  <c r="AV931" i="13" s="1"/>
  <c r="Y931" i="13"/>
  <c r="X931" i="13"/>
  <c r="S931" i="13"/>
  <c r="G931" i="13"/>
  <c r="Q931" i="13" s="1"/>
  <c r="AX930" i="13"/>
  <c r="AT930" i="13"/>
  <c r="AV930" i="13" s="1"/>
  <c r="Y930" i="13"/>
  <c r="X930" i="13"/>
  <c r="S930" i="13"/>
  <c r="Q930" i="13"/>
  <c r="G930" i="13"/>
  <c r="AX929" i="13"/>
  <c r="AU929" i="13"/>
  <c r="R929" i="13" s="1"/>
  <c r="AT929" i="13"/>
  <c r="AV929" i="13" s="1"/>
  <c r="Y929" i="13"/>
  <c r="X929" i="13"/>
  <c r="S929" i="13"/>
  <c r="G929" i="13"/>
  <c r="Q929" i="13" s="1"/>
  <c r="AX928" i="13"/>
  <c r="AT928" i="13"/>
  <c r="AV928" i="13" s="1"/>
  <c r="Y928" i="13"/>
  <c r="X928" i="13"/>
  <c r="S928" i="13"/>
  <c r="G928" i="13"/>
  <c r="Q928" i="13" s="1"/>
  <c r="AX927" i="13"/>
  <c r="AT927" i="13"/>
  <c r="AU927" i="13" s="1"/>
  <c r="R927" i="13" s="1"/>
  <c r="Y927" i="13"/>
  <c r="X927" i="13"/>
  <c r="S927" i="13"/>
  <c r="G927" i="13"/>
  <c r="Q927" i="13" s="1"/>
  <c r="AX926" i="13"/>
  <c r="AT926" i="13"/>
  <c r="AV926" i="13" s="1"/>
  <c r="Y926" i="13"/>
  <c r="X926" i="13"/>
  <c r="S926" i="13"/>
  <c r="Q926" i="13"/>
  <c r="G926" i="13"/>
  <c r="AX925" i="13"/>
  <c r="AU925" i="13"/>
  <c r="R925" i="13" s="1"/>
  <c r="AT925" i="13"/>
  <c r="AV925" i="13" s="1"/>
  <c r="Y925" i="13"/>
  <c r="X925" i="13"/>
  <c r="S925" i="13"/>
  <c r="G925" i="13"/>
  <c r="Q925" i="13" s="1"/>
  <c r="AX924" i="13"/>
  <c r="AT924" i="13"/>
  <c r="AV924" i="13" s="1"/>
  <c r="Y924" i="13"/>
  <c r="X924" i="13"/>
  <c r="S924" i="13"/>
  <c r="G924" i="13"/>
  <c r="Q924" i="13" s="1"/>
  <c r="AX923" i="13"/>
  <c r="AT923" i="13"/>
  <c r="AU923" i="13" s="1"/>
  <c r="R923" i="13" s="1"/>
  <c r="Y923" i="13"/>
  <c r="X923" i="13"/>
  <c r="S923" i="13"/>
  <c r="G923" i="13"/>
  <c r="Q923" i="13" s="1"/>
  <c r="AX922" i="13"/>
  <c r="AV922" i="13"/>
  <c r="AT922" i="13"/>
  <c r="AU922" i="13" s="1"/>
  <c r="R922" i="13" s="1"/>
  <c r="Y922" i="13"/>
  <c r="X922" i="13"/>
  <c r="S922" i="13"/>
  <c r="Q922" i="13"/>
  <c r="G922" i="13"/>
  <c r="AX921" i="13"/>
  <c r="AU921" i="13"/>
  <c r="R921" i="13" s="1"/>
  <c r="AT921" i="13"/>
  <c r="AV921" i="13" s="1"/>
  <c r="Y921" i="13"/>
  <c r="X921" i="13"/>
  <c r="S921" i="13"/>
  <c r="G921" i="13"/>
  <c r="Q921" i="13" s="1"/>
  <c r="AX920" i="13"/>
  <c r="AT920" i="13"/>
  <c r="AV920" i="13" s="1"/>
  <c r="Y920" i="13"/>
  <c r="X920" i="13"/>
  <c r="S920" i="13"/>
  <c r="G920" i="13"/>
  <c r="Q920" i="13" s="1"/>
  <c r="AX919" i="13"/>
  <c r="AT919" i="13"/>
  <c r="AV919" i="13" s="1"/>
  <c r="Y919" i="13"/>
  <c r="X919" i="13"/>
  <c r="S919" i="13"/>
  <c r="G919" i="13"/>
  <c r="Q919" i="13" s="1"/>
  <c r="AX918" i="13"/>
  <c r="AT918" i="13"/>
  <c r="AV918" i="13" s="1"/>
  <c r="Y918" i="13"/>
  <c r="X918" i="13"/>
  <c r="S918" i="13"/>
  <c r="G918" i="13"/>
  <c r="AX917" i="13"/>
  <c r="AT917" i="13"/>
  <c r="AV917" i="13" s="1"/>
  <c r="Y917" i="13"/>
  <c r="X917" i="13"/>
  <c r="S917" i="13"/>
  <c r="G917" i="13"/>
  <c r="AX916" i="13"/>
  <c r="AT916" i="13"/>
  <c r="AU916" i="13" s="1"/>
  <c r="R916" i="13" s="1"/>
  <c r="Y916" i="13"/>
  <c r="X916" i="13"/>
  <c r="S916" i="13"/>
  <c r="G916" i="13"/>
  <c r="AX915" i="13"/>
  <c r="AT915" i="13"/>
  <c r="AV915" i="13" s="1"/>
  <c r="Y915" i="13"/>
  <c r="X915" i="13"/>
  <c r="S915" i="13"/>
  <c r="G915" i="13"/>
  <c r="AX914" i="13"/>
  <c r="AT914" i="13"/>
  <c r="AV914" i="13" s="1"/>
  <c r="Y914" i="13"/>
  <c r="X914" i="13"/>
  <c r="S914" i="13"/>
  <c r="G914" i="13"/>
  <c r="AX913" i="13"/>
  <c r="AT913" i="13"/>
  <c r="AV913" i="13" s="1"/>
  <c r="Y913" i="13"/>
  <c r="X913" i="13"/>
  <c r="S913" i="13"/>
  <c r="G913" i="13"/>
  <c r="AX912" i="13"/>
  <c r="AT912" i="13"/>
  <c r="AU912" i="13" s="1"/>
  <c r="R912" i="13" s="1"/>
  <c r="Y912" i="13"/>
  <c r="X912" i="13"/>
  <c r="S912" i="13"/>
  <c r="G912" i="13"/>
  <c r="AX911" i="13"/>
  <c r="AT911" i="13"/>
  <c r="AV911" i="13" s="1"/>
  <c r="Y911" i="13"/>
  <c r="X911" i="13"/>
  <c r="S911" i="13"/>
  <c r="G911" i="13"/>
  <c r="AX910" i="13"/>
  <c r="AT910" i="13"/>
  <c r="AV910" i="13" s="1"/>
  <c r="Y910" i="13"/>
  <c r="X910" i="13"/>
  <c r="S910" i="13"/>
  <c r="G910" i="13"/>
  <c r="AX909" i="13"/>
  <c r="AT909" i="13"/>
  <c r="AV909" i="13" s="1"/>
  <c r="Y909" i="13"/>
  <c r="X909" i="13"/>
  <c r="S909" i="13"/>
  <c r="G909" i="13"/>
  <c r="AX908" i="13"/>
  <c r="AT908" i="13"/>
  <c r="AU908" i="13" s="1"/>
  <c r="R908" i="13" s="1"/>
  <c r="Y908" i="13"/>
  <c r="X908" i="13"/>
  <c r="S908" i="13"/>
  <c r="G908" i="13"/>
  <c r="AX907" i="13"/>
  <c r="AT907" i="13"/>
  <c r="AV907" i="13" s="1"/>
  <c r="Y907" i="13"/>
  <c r="X907" i="13"/>
  <c r="S907" i="13"/>
  <c r="G907" i="13"/>
  <c r="AX906" i="13"/>
  <c r="AT906" i="13"/>
  <c r="AV906" i="13" s="1"/>
  <c r="Y906" i="13"/>
  <c r="X906" i="13"/>
  <c r="S906" i="13"/>
  <c r="G906" i="13"/>
  <c r="AX905" i="13"/>
  <c r="AT905" i="13"/>
  <c r="AV905" i="13" s="1"/>
  <c r="Y905" i="13"/>
  <c r="X905" i="13"/>
  <c r="S905" i="13"/>
  <c r="G905" i="13"/>
  <c r="AX904" i="13"/>
  <c r="AT904" i="13"/>
  <c r="AU904" i="13" s="1"/>
  <c r="R904" i="13" s="1"/>
  <c r="Y904" i="13"/>
  <c r="X904" i="13"/>
  <c r="S904" i="13"/>
  <c r="G904" i="13"/>
  <c r="AX903" i="13"/>
  <c r="AT903" i="13"/>
  <c r="AV903" i="13" s="1"/>
  <c r="Y903" i="13"/>
  <c r="X903" i="13"/>
  <c r="S903" i="13"/>
  <c r="G903" i="13"/>
  <c r="AX902" i="13"/>
  <c r="AT902" i="13"/>
  <c r="AV902" i="13" s="1"/>
  <c r="Y902" i="13"/>
  <c r="X902" i="13"/>
  <c r="S902" i="13"/>
  <c r="G902" i="13"/>
  <c r="AX901" i="13"/>
  <c r="AT901" i="13"/>
  <c r="AV901" i="13" s="1"/>
  <c r="Y901" i="13"/>
  <c r="X901" i="13"/>
  <c r="S901" i="13"/>
  <c r="G901" i="13"/>
  <c r="AX900" i="13"/>
  <c r="AT900" i="13"/>
  <c r="AU900" i="13" s="1"/>
  <c r="R900" i="13" s="1"/>
  <c r="Y900" i="13"/>
  <c r="X900" i="13"/>
  <c r="S900" i="13"/>
  <c r="G900" i="13"/>
  <c r="AX899" i="13"/>
  <c r="AT899" i="13"/>
  <c r="AV899" i="13" s="1"/>
  <c r="Y899" i="13"/>
  <c r="X899" i="13"/>
  <c r="S899" i="13"/>
  <c r="G899" i="13"/>
  <c r="AX898" i="13"/>
  <c r="AT898" i="13"/>
  <c r="AV898" i="13" s="1"/>
  <c r="Y898" i="13"/>
  <c r="X898" i="13"/>
  <c r="S898" i="13"/>
  <c r="G898" i="13"/>
  <c r="AX897" i="13"/>
  <c r="AT897" i="13"/>
  <c r="AV897" i="13" s="1"/>
  <c r="Y897" i="13"/>
  <c r="X897" i="13"/>
  <c r="S897" i="13"/>
  <c r="G897" i="13"/>
  <c r="AX896" i="13"/>
  <c r="AT896" i="13"/>
  <c r="AU896" i="13" s="1"/>
  <c r="R896" i="13" s="1"/>
  <c r="Y896" i="13"/>
  <c r="X896" i="13"/>
  <c r="S896" i="13"/>
  <c r="G896" i="13"/>
  <c r="AX895" i="13"/>
  <c r="AT895" i="13"/>
  <c r="AU895" i="13" s="1"/>
  <c r="R895" i="13" s="1"/>
  <c r="Y895" i="13"/>
  <c r="X895" i="13"/>
  <c r="S895" i="13"/>
  <c r="G895" i="13"/>
  <c r="AX894" i="13"/>
  <c r="AV894" i="13"/>
  <c r="AT894" i="13"/>
  <c r="AU894" i="13" s="1"/>
  <c r="R894" i="13" s="1"/>
  <c r="Y894" i="13"/>
  <c r="X894" i="13"/>
  <c r="S894" i="13"/>
  <c r="G894" i="13"/>
  <c r="Q894" i="13" s="1"/>
  <c r="AX893" i="13"/>
  <c r="AV893" i="13"/>
  <c r="AT893" i="13"/>
  <c r="AU893" i="13" s="1"/>
  <c r="R893" i="13" s="1"/>
  <c r="Y893" i="13"/>
  <c r="X893" i="13"/>
  <c r="S893" i="13"/>
  <c r="G893" i="13"/>
  <c r="Q893" i="13" s="1"/>
  <c r="AX892" i="13"/>
  <c r="AV892" i="13"/>
  <c r="AT892" i="13"/>
  <c r="AU892" i="13" s="1"/>
  <c r="R892" i="13" s="1"/>
  <c r="Y892" i="13"/>
  <c r="X892" i="13"/>
  <c r="S892" i="13"/>
  <c r="G892" i="13"/>
  <c r="Q892" i="13" s="1"/>
  <c r="AX891" i="13"/>
  <c r="AT891" i="13"/>
  <c r="AV891" i="13" s="1"/>
  <c r="Y891" i="13"/>
  <c r="X891" i="13"/>
  <c r="S891" i="13"/>
  <c r="G891" i="13"/>
  <c r="Q891" i="13" s="1"/>
  <c r="AX890" i="13"/>
  <c r="AT890" i="13"/>
  <c r="AU890" i="13" s="1"/>
  <c r="R890" i="13" s="1"/>
  <c r="Y890" i="13"/>
  <c r="X890" i="13"/>
  <c r="S890" i="13"/>
  <c r="G890" i="13"/>
  <c r="Q890" i="13" s="1"/>
  <c r="AX889" i="13"/>
  <c r="AT889" i="13"/>
  <c r="Y889" i="13"/>
  <c r="X889" i="13"/>
  <c r="S889" i="13"/>
  <c r="G889" i="13"/>
  <c r="Q889" i="13" s="1"/>
  <c r="AX888" i="13"/>
  <c r="AT888" i="13"/>
  <c r="Y888" i="13"/>
  <c r="X888" i="13"/>
  <c r="S888" i="13"/>
  <c r="G888" i="13"/>
  <c r="Q888" i="13" s="1"/>
  <c r="AX887" i="13"/>
  <c r="AT887" i="13"/>
  <c r="AV887" i="13" s="1"/>
  <c r="Y887" i="13"/>
  <c r="X887" i="13"/>
  <c r="S887" i="13"/>
  <c r="G887" i="13"/>
  <c r="Q887" i="13" s="1"/>
  <c r="AX886" i="13"/>
  <c r="AT886" i="13"/>
  <c r="AV886" i="13" s="1"/>
  <c r="Y886" i="13"/>
  <c r="X886" i="13"/>
  <c r="S886" i="13"/>
  <c r="G886" i="13"/>
  <c r="Q886" i="13" s="1"/>
  <c r="AX885" i="13"/>
  <c r="AT885" i="13"/>
  <c r="AV885" i="13" s="1"/>
  <c r="Y885" i="13"/>
  <c r="X885" i="13"/>
  <c r="S885" i="13"/>
  <c r="G885" i="13"/>
  <c r="Q885" i="13" s="1"/>
  <c r="AX884" i="13"/>
  <c r="AT884" i="13"/>
  <c r="AV884" i="13" s="1"/>
  <c r="Y884" i="13"/>
  <c r="X884" i="13"/>
  <c r="S884" i="13"/>
  <c r="G884" i="13"/>
  <c r="Q884" i="13" s="1"/>
  <c r="AX883" i="13"/>
  <c r="AT883" i="13"/>
  <c r="AU883" i="13" s="1"/>
  <c r="Y883" i="13"/>
  <c r="X883" i="13"/>
  <c r="S883" i="13"/>
  <c r="R883" i="13"/>
  <c r="G883" i="13"/>
  <c r="Q883" i="13" s="1"/>
  <c r="AX882" i="13"/>
  <c r="AT882" i="13"/>
  <c r="AV882" i="13" s="1"/>
  <c r="Y882" i="13"/>
  <c r="X882" i="13"/>
  <c r="S882" i="13"/>
  <c r="G882" i="13"/>
  <c r="Q882" i="13" s="1"/>
  <c r="AX881" i="13"/>
  <c r="AU881" i="13"/>
  <c r="R881" i="13" s="1"/>
  <c r="AT881" i="13"/>
  <c r="AV881" i="13" s="1"/>
  <c r="Y881" i="13"/>
  <c r="X881" i="13"/>
  <c r="S881" i="13"/>
  <c r="G881" i="13"/>
  <c r="Q881" i="13" s="1"/>
  <c r="AX880" i="13"/>
  <c r="AT880" i="13"/>
  <c r="AV880" i="13" s="1"/>
  <c r="Y880" i="13"/>
  <c r="X880" i="13"/>
  <c r="S880" i="13"/>
  <c r="G880" i="13"/>
  <c r="Q880" i="13" s="1"/>
  <c r="AX879" i="13"/>
  <c r="AV879" i="13"/>
  <c r="AT879" i="13"/>
  <c r="AU879" i="13" s="1"/>
  <c r="R879" i="13" s="1"/>
  <c r="Y879" i="13"/>
  <c r="X879" i="13"/>
  <c r="S879" i="13"/>
  <c r="G879" i="13"/>
  <c r="Q879" i="13" s="1"/>
  <c r="AX878" i="13"/>
  <c r="AU878" i="13"/>
  <c r="R878" i="13" s="1"/>
  <c r="AT878" i="13"/>
  <c r="AV878" i="13" s="1"/>
  <c r="Y878" i="13"/>
  <c r="X878" i="13"/>
  <c r="S878" i="13"/>
  <c r="G878" i="13"/>
  <c r="Q878" i="13" s="1"/>
  <c r="AX877" i="13"/>
  <c r="AU877" i="13"/>
  <c r="R877" i="13" s="1"/>
  <c r="AT877" i="13"/>
  <c r="AV877" i="13" s="1"/>
  <c r="Y877" i="13"/>
  <c r="X877" i="13"/>
  <c r="S877" i="13"/>
  <c r="G877" i="13"/>
  <c r="Q877" i="13" s="1"/>
  <c r="AX876" i="13"/>
  <c r="AU876" i="13"/>
  <c r="R876" i="13" s="1"/>
  <c r="AT876" i="13"/>
  <c r="AV876" i="13" s="1"/>
  <c r="Y876" i="13"/>
  <c r="X876" i="13"/>
  <c r="S876" i="13"/>
  <c r="G876" i="13"/>
  <c r="Q876" i="13" s="1"/>
  <c r="AX875" i="13"/>
  <c r="AT875" i="13"/>
  <c r="AU875" i="13" s="1"/>
  <c r="Y875" i="13"/>
  <c r="X875" i="13"/>
  <c r="S875" i="13"/>
  <c r="G875" i="13"/>
  <c r="Q875" i="13" s="1"/>
  <c r="AX874" i="13"/>
  <c r="AT874" i="13"/>
  <c r="AU874" i="13" s="1"/>
  <c r="Y874" i="13"/>
  <c r="X874" i="13"/>
  <c r="S874" i="13"/>
  <c r="G874" i="13"/>
  <c r="Q874" i="13" s="1"/>
  <c r="AX873" i="13"/>
  <c r="AT873" i="13"/>
  <c r="AU873" i="13" s="1"/>
  <c r="Y873" i="13"/>
  <c r="X873" i="13"/>
  <c r="S873" i="13"/>
  <c r="Q873" i="13"/>
  <c r="G873" i="13"/>
  <c r="AX872" i="13"/>
  <c r="AT872" i="13"/>
  <c r="AU872" i="13" s="1"/>
  <c r="Y872" i="13"/>
  <c r="X872" i="13"/>
  <c r="S872" i="13"/>
  <c r="G872" i="13"/>
  <c r="Q872" i="13" s="1"/>
  <c r="AX871" i="13"/>
  <c r="AT871" i="13"/>
  <c r="AU871" i="13" s="1"/>
  <c r="Y871" i="13"/>
  <c r="X871" i="13"/>
  <c r="S871" i="13"/>
  <c r="G871" i="13"/>
  <c r="Q871" i="13" s="1"/>
  <c r="AX870" i="13"/>
  <c r="AT870" i="13"/>
  <c r="AV870" i="13" s="1"/>
  <c r="Y870" i="13"/>
  <c r="X870" i="13"/>
  <c r="S870" i="13"/>
  <c r="G870" i="13"/>
  <c r="Q870" i="13" s="1"/>
  <c r="AX869" i="13"/>
  <c r="AU869" i="13"/>
  <c r="R869" i="13" s="1"/>
  <c r="AT869" i="13"/>
  <c r="AV869" i="13" s="1"/>
  <c r="Y869" i="13"/>
  <c r="X869" i="13"/>
  <c r="S869" i="13"/>
  <c r="G869" i="13"/>
  <c r="Q869" i="13" s="1"/>
  <c r="AX868" i="13"/>
  <c r="AT868" i="13"/>
  <c r="Y868" i="13"/>
  <c r="X868" i="13"/>
  <c r="S868" i="13"/>
  <c r="G868" i="13"/>
  <c r="Q868" i="13" s="1"/>
  <c r="AX867" i="13"/>
  <c r="AT867" i="13"/>
  <c r="AV867" i="13" s="1"/>
  <c r="Y867" i="13"/>
  <c r="X867" i="13"/>
  <c r="S867" i="13"/>
  <c r="Q867" i="13"/>
  <c r="G867" i="13"/>
  <c r="AX866" i="13"/>
  <c r="AT866" i="13"/>
  <c r="Y866" i="13"/>
  <c r="X866" i="13"/>
  <c r="S866" i="13"/>
  <c r="G866" i="13"/>
  <c r="Q866" i="13" s="1"/>
  <c r="AX865" i="13"/>
  <c r="AT865" i="13"/>
  <c r="AU865" i="13" s="1"/>
  <c r="Y865" i="13"/>
  <c r="X865" i="13"/>
  <c r="S865" i="13"/>
  <c r="G865" i="13"/>
  <c r="Q865" i="13" s="1"/>
  <c r="AX864" i="13"/>
  <c r="AT864" i="13"/>
  <c r="Y864" i="13"/>
  <c r="X864" i="13"/>
  <c r="S864" i="13"/>
  <c r="Q864" i="13"/>
  <c r="G864" i="13"/>
  <c r="AX863" i="13"/>
  <c r="AT863" i="13"/>
  <c r="AU863" i="13" s="1"/>
  <c r="Y863" i="13"/>
  <c r="X863" i="13"/>
  <c r="S863" i="13"/>
  <c r="G863" i="13"/>
  <c r="Q863" i="13" s="1"/>
  <c r="AX862" i="13"/>
  <c r="AT862" i="13"/>
  <c r="AV862" i="13" s="1"/>
  <c r="Y862" i="13"/>
  <c r="X862" i="13"/>
  <c r="S862" i="13"/>
  <c r="G862" i="13"/>
  <c r="Q862" i="13" s="1"/>
  <c r="AX861" i="13"/>
  <c r="AT861" i="13"/>
  <c r="AV861" i="13" s="1"/>
  <c r="Y861" i="13"/>
  <c r="X861" i="13"/>
  <c r="S861" i="13"/>
  <c r="Q861" i="13"/>
  <c r="G861" i="13"/>
  <c r="AX860" i="13"/>
  <c r="AT860" i="13"/>
  <c r="AV860" i="13" s="1"/>
  <c r="Y860" i="13"/>
  <c r="X860" i="13"/>
  <c r="S860" i="13"/>
  <c r="G860" i="13"/>
  <c r="Q860" i="13" s="1"/>
  <c r="AX859" i="13"/>
  <c r="AT859" i="13"/>
  <c r="AV859" i="13" s="1"/>
  <c r="Y859" i="13"/>
  <c r="X859" i="13"/>
  <c r="S859" i="13"/>
  <c r="G859" i="13"/>
  <c r="Q859" i="13" s="1"/>
  <c r="AX858" i="13"/>
  <c r="AT858" i="13"/>
  <c r="AU858" i="13" s="1"/>
  <c r="Y858" i="13"/>
  <c r="X858" i="13"/>
  <c r="S858" i="13"/>
  <c r="Q858" i="13"/>
  <c r="G858" i="13"/>
  <c r="AX857" i="13"/>
  <c r="AU857" i="13"/>
  <c r="R857" i="13" s="1"/>
  <c r="AT857" i="13"/>
  <c r="AV857" i="13" s="1"/>
  <c r="Y857" i="13"/>
  <c r="X857" i="13"/>
  <c r="S857" i="13"/>
  <c r="G857" i="13"/>
  <c r="Q857" i="13" s="1"/>
  <c r="AX856" i="13"/>
  <c r="AU856" i="13"/>
  <c r="R856" i="13" s="1"/>
  <c r="AT856" i="13"/>
  <c r="AV856" i="13" s="1"/>
  <c r="Y856" i="13"/>
  <c r="X856" i="13"/>
  <c r="S856" i="13"/>
  <c r="G856" i="13"/>
  <c r="Q856" i="13" s="1"/>
  <c r="AX855" i="13"/>
  <c r="AV855" i="13"/>
  <c r="AT855" i="13"/>
  <c r="AU855" i="13" s="1"/>
  <c r="R855" i="13" s="1"/>
  <c r="Y855" i="13"/>
  <c r="X855" i="13"/>
  <c r="S855" i="13"/>
  <c r="Q855" i="13"/>
  <c r="G855" i="13"/>
  <c r="AX854" i="13"/>
  <c r="AT854" i="13"/>
  <c r="AV854" i="13" s="1"/>
  <c r="Y854" i="13"/>
  <c r="X854" i="13"/>
  <c r="S854" i="13"/>
  <c r="Q854" i="13"/>
  <c r="G854" i="13"/>
  <c r="AX853" i="13"/>
  <c r="AU853" i="13"/>
  <c r="R853" i="13" s="1"/>
  <c r="AT853" i="13"/>
  <c r="AV853" i="13" s="1"/>
  <c r="Y853" i="13"/>
  <c r="X853" i="13"/>
  <c r="S853" i="13"/>
  <c r="G853" i="13"/>
  <c r="Q853" i="13" s="1"/>
  <c r="AX852" i="13"/>
  <c r="AU852" i="13"/>
  <c r="R852" i="13" s="1"/>
  <c r="AT852" i="13"/>
  <c r="AV852" i="13" s="1"/>
  <c r="Y852" i="13"/>
  <c r="X852" i="13"/>
  <c r="S852" i="13"/>
  <c r="G852" i="13"/>
  <c r="Q852" i="13" s="1"/>
  <c r="AX851" i="13"/>
  <c r="AT851" i="13"/>
  <c r="AV851" i="13" s="1"/>
  <c r="Y851" i="13"/>
  <c r="X851" i="13"/>
  <c r="S851" i="13"/>
  <c r="Q851" i="13"/>
  <c r="G851" i="13"/>
  <c r="AX850" i="13"/>
  <c r="AT850" i="13"/>
  <c r="AV850" i="13" s="1"/>
  <c r="Y850" i="13"/>
  <c r="X850" i="13"/>
  <c r="S850" i="13"/>
  <c r="Q850" i="13"/>
  <c r="G850" i="13"/>
  <c r="AX849" i="13"/>
  <c r="AU849" i="13"/>
  <c r="R849" i="13" s="1"/>
  <c r="AT849" i="13"/>
  <c r="AV849" i="13" s="1"/>
  <c r="Y849" i="13"/>
  <c r="X849" i="13"/>
  <c r="S849" i="13"/>
  <c r="G849" i="13"/>
  <c r="Q849" i="13" s="1"/>
  <c r="AX848" i="13"/>
  <c r="AU848" i="13"/>
  <c r="R848" i="13" s="1"/>
  <c r="AT848" i="13"/>
  <c r="AV848" i="13" s="1"/>
  <c r="Y848" i="13"/>
  <c r="X848" i="13"/>
  <c r="S848" i="13"/>
  <c r="G848" i="13"/>
  <c r="Q848" i="13" s="1"/>
  <c r="AX847" i="13"/>
  <c r="AU847" i="13"/>
  <c r="R847" i="13" s="1"/>
  <c r="AT847" i="13"/>
  <c r="AV847" i="13" s="1"/>
  <c r="Y847" i="13"/>
  <c r="X847" i="13"/>
  <c r="S847" i="13"/>
  <c r="G847" i="13"/>
  <c r="Q847" i="13" s="1"/>
  <c r="AX846" i="13"/>
  <c r="AU846" i="13"/>
  <c r="R846" i="13" s="1"/>
  <c r="AT846" i="13"/>
  <c r="AV846" i="13" s="1"/>
  <c r="Y846" i="13"/>
  <c r="X846" i="13"/>
  <c r="S846" i="13"/>
  <c r="G846" i="13"/>
  <c r="Q846" i="13" s="1"/>
  <c r="AX845" i="13"/>
  <c r="AU845" i="13"/>
  <c r="R845" i="13" s="1"/>
  <c r="AT845" i="13"/>
  <c r="AV845" i="13" s="1"/>
  <c r="Y845" i="13"/>
  <c r="X845" i="13"/>
  <c r="S845" i="13"/>
  <c r="G845" i="13"/>
  <c r="Q845" i="13" s="1"/>
  <c r="AX844" i="13"/>
  <c r="AU844" i="13"/>
  <c r="R844" i="13" s="1"/>
  <c r="AT844" i="13"/>
  <c r="AV844" i="13" s="1"/>
  <c r="Y844" i="13"/>
  <c r="X844" i="13"/>
  <c r="S844" i="13"/>
  <c r="G844" i="13"/>
  <c r="Q844" i="13" s="1"/>
  <c r="AX843" i="13"/>
  <c r="AU843" i="13"/>
  <c r="R843" i="13" s="1"/>
  <c r="AT843" i="13"/>
  <c r="AV843" i="13" s="1"/>
  <c r="Y843" i="13"/>
  <c r="X843" i="13"/>
  <c r="S843" i="13"/>
  <c r="G843" i="13"/>
  <c r="Q843" i="13" s="1"/>
  <c r="AX842" i="13"/>
  <c r="AU842" i="13"/>
  <c r="R842" i="13" s="1"/>
  <c r="AT842" i="13"/>
  <c r="AV842" i="13" s="1"/>
  <c r="Y842" i="13"/>
  <c r="X842" i="13"/>
  <c r="S842" i="13"/>
  <c r="G842" i="13"/>
  <c r="Q842" i="13" s="1"/>
  <c r="AX841" i="13"/>
  <c r="AU841" i="13"/>
  <c r="R841" i="13" s="1"/>
  <c r="AT841" i="13"/>
  <c r="AV841" i="13" s="1"/>
  <c r="Y841" i="13"/>
  <c r="X841" i="13"/>
  <c r="S841" i="13"/>
  <c r="G841" i="13"/>
  <c r="Q841" i="13" s="1"/>
  <c r="AX840" i="13"/>
  <c r="AU840" i="13"/>
  <c r="R840" i="13" s="1"/>
  <c r="AT840" i="13"/>
  <c r="AV840" i="13" s="1"/>
  <c r="Y840" i="13"/>
  <c r="X840" i="13"/>
  <c r="S840" i="13"/>
  <c r="G840" i="13"/>
  <c r="Q840" i="13" s="1"/>
  <c r="AX839" i="13"/>
  <c r="AU839" i="13"/>
  <c r="R839" i="13" s="1"/>
  <c r="AT839" i="13"/>
  <c r="AV839" i="13" s="1"/>
  <c r="Y839" i="13"/>
  <c r="X839" i="13"/>
  <c r="S839" i="13"/>
  <c r="G839" i="13"/>
  <c r="Q839" i="13" s="1"/>
  <c r="AX838" i="13"/>
  <c r="AU838" i="13"/>
  <c r="R838" i="13" s="1"/>
  <c r="AT838" i="13"/>
  <c r="AV838" i="13" s="1"/>
  <c r="Y838" i="13"/>
  <c r="X838" i="13"/>
  <c r="S838" i="13"/>
  <c r="G838" i="13"/>
  <c r="Q838" i="13" s="1"/>
  <c r="AX837" i="13"/>
  <c r="AU837" i="13"/>
  <c r="R837" i="13" s="1"/>
  <c r="AT837" i="13"/>
  <c r="AV837" i="13" s="1"/>
  <c r="Y837" i="13"/>
  <c r="X837" i="13"/>
  <c r="S837" i="13"/>
  <c r="G837" i="13"/>
  <c r="Q837" i="13" s="1"/>
  <c r="AX836" i="13"/>
  <c r="AT836" i="13"/>
  <c r="AU836" i="13" s="1"/>
  <c r="R836" i="13" s="1"/>
  <c r="Y836" i="13"/>
  <c r="X836" i="13"/>
  <c r="S836" i="13"/>
  <c r="Q836" i="13"/>
  <c r="G836" i="13"/>
  <c r="AX835" i="13"/>
  <c r="AT835" i="13"/>
  <c r="AV835" i="13" s="1"/>
  <c r="Y835" i="13"/>
  <c r="X835" i="13"/>
  <c r="S835" i="13"/>
  <c r="G835" i="13"/>
  <c r="Q835" i="13" s="1"/>
  <c r="AX834" i="13"/>
  <c r="AT834" i="13"/>
  <c r="AV834" i="13" s="1"/>
  <c r="Y834" i="13"/>
  <c r="X834" i="13"/>
  <c r="S834" i="13"/>
  <c r="Q834" i="13"/>
  <c r="G834" i="13"/>
  <c r="AX833" i="13"/>
  <c r="AT833" i="13"/>
  <c r="AV833" i="13" s="1"/>
  <c r="Y833" i="13"/>
  <c r="X833" i="13"/>
  <c r="S833" i="13"/>
  <c r="G833" i="13"/>
  <c r="Q833" i="13" s="1"/>
  <c r="AX832" i="13"/>
  <c r="AV832" i="13"/>
  <c r="AT832" i="13"/>
  <c r="AU832" i="13" s="1"/>
  <c r="R832" i="13" s="1"/>
  <c r="Y832" i="13"/>
  <c r="X832" i="13"/>
  <c r="S832" i="13"/>
  <c r="G832" i="13"/>
  <c r="Q832" i="13" s="1"/>
  <c r="AX831" i="13"/>
  <c r="AU831" i="13"/>
  <c r="R831" i="13" s="1"/>
  <c r="AT831" i="13"/>
  <c r="AV831" i="13" s="1"/>
  <c r="Y831" i="13"/>
  <c r="X831" i="13"/>
  <c r="S831" i="13"/>
  <c r="G831" i="13"/>
  <c r="Q831" i="13" s="1"/>
  <c r="AX830" i="13"/>
  <c r="AT830" i="13"/>
  <c r="AV830" i="13" s="1"/>
  <c r="Y830" i="13"/>
  <c r="X830" i="13"/>
  <c r="S830" i="13"/>
  <c r="G830" i="13"/>
  <c r="Q830" i="13" s="1"/>
  <c r="AX829" i="13"/>
  <c r="AU829" i="13"/>
  <c r="R829" i="13" s="1"/>
  <c r="AT829" i="13"/>
  <c r="AV829" i="13" s="1"/>
  <c r="Y829" i="13"/>
  <c r="X829" i="13"/>
  <c r="S829" i="13"/>
  <c r="G829" i="13"/>
  <c r="Q829" i="13" s="1"/>
  <c r="AX828" i="13"/>
  <c r="AT828" i="13"/>
  <c r="AU828" i="13" s="1"/>
  <c r="R828" i="13" s="1"/>
  <c r="Y828" i="13"/>
  <c r="X828" i="13"/>
  <c r="S828" i="13"/>
  <c r="Q828" i="13"/>
  <c r="G828" i="13"/>
  <c r="AX827" i="13"/>
  <c r="AT827" i="13"/>
  <c r="AV827" i="13" s="1"/>
  <c r="Y827" i="13"/>
  <c r="X827" i="13"/>
  <c r="S827" i="13"/>
  <c r="G827" i="13"/>
  <c r="Q827" i="13" s="1"/>
  <c r="AX826" i="13"/>
  <c r="AT826" i="13"/>
  <c r="AV826" i="13" s="1"/>
  <c r="Y826" i="13"/>
  <c r="X826" i="13"/>
  <c r="S826" i="13"/>
  <c r="Q826" i="13"/>
  <c r="G826" i="13"/>
  <c r="AX825" i="13"/>
  <c r="AT825" i="13"/>
  <c r="AV825" i="13" s="1"/>
  <c r="Y825" i="13"/>
  <c r="X825" i="13"/>
  <c r="S825" i="13"/>
  <c r="G825" i="13"/>
  <c r="Q825" i="13" s="1"/>
  <c r="AX824" i="13"/>
  <c r="AV824" i="13"/>
  <c r="AT824" i="13"/>
  <c r="AU824" i="13" s="1"/>
  <c r="R824" i="13" s="1"/>
  <c r="Y824" i="13"/>
  <c r="X824" i="13"/>
  <c r="S824" i="13"/>
  <c r="G824" i="13"/>
  <c r="Q824" i="13" s="1"/>
  <c r="AX823" i="13"/>
  <c r="AU823" i="13"/>
  <c r="R823" i="13" s="1"/>
  <c r="AT823" i="13"/>
  <c r="AV823" i="13" s="1"/>
  <c r="Y823" i="13"/>
  <c r="X823" i="13"/>
  <c r="S823" i="13"/>
  <c r="G823" i="13"/>
  <c r="Q823" i="13" s="1"/>
  <c r="AX822" i="13"/>
  <c r="AT822" i="13"/>
  <c r="AV822" i="13" s="1"/>
  <c r="Y822" i="13"/>
  <c r="X822" i="13"/>
  <c r="S822" i="13"/>
  <c r="G822" i="13"/>
  <c r="Q822" i="13" s="1"/>
  <c r="AX821" i="13"/>
  <c r="AU821" i="13"/>
  <c r="R821" i="13" s="1"/>
  <c r="AT821" i="13"/>
  <c r="AV821" i="13" s="1"/>
  <c r="Y821" i="13"/>
  <c r="X821" i="13"/>
  <c r="S821" i="13"/>
  <c r="G821" i="13"/>
  <c r="Q821" i="13" s="1"/>
  <c r="AX820" i="13"/>
  <c r="AT820" i="13"/>
  <c r="AU820" i="13" s="1"/>
  <c r="R820" i="13" s="1"/>
  <c r="Y820" i="13"/>
  <c r="X820" i="13"/>
  <c r="S820" i="13"/>
  <c r="Q820" i="13"/>
  <c r="G820" i="13"/>
  <c r="AX819" i="13"/>
  <c r="AT819" i="13"/>
  <c r="AV819" i="13" s="1"/>
  <c r="Y819" i="13"/>
  <c r="X819" i="13"/>
  <c r="S819" i="13"/>
  <c r="G819" i="13"/>
  <c r="Q819" i="13" s="1"/>
  <c r="AX818" i="13"/>
  <c r="AT818" i="13"/>
  <c r="AV818" i="13" s="1"/>
  <c r="Y818" i="13"/>
  <c r="X818" i="13"/>
  <c r="S818" i="13"/>
  <c r="Q818" i="13"/>
  <c r="G818" i="13"/>
  <c r="AX817" i="13"/>
  <c r="AT817" i="13"/>
  <c r="AU817" i="13" s="1"/>
  <c r="Y817" i="13"/>
  <c r="X817" i="13"/>
  <c r="S817" i="13"/>
  <c r="G817" i="13"/>
  <c r="Q817" i="13" s="1"/>
  <c r="AX816" i="13"/>
  <c r="AT816" i="13"/>
  <c r="AU816" i="13" s="1"/>
  <c r="Y816" i="13"/>
  <c r="X816" i="13"/>
  <c r="S816" i="13"/>
  <c r="Q816" i="13"/>
  <c r="G816" i="13"/>
  <c r="AX815" i="13"/>
  <c r="AT815" i="13"/>
  <c r="AU815" i="13" s="1"/>
  <c r="Y815" i="13"/>
  <c r="X815" i="13"/>
  <c r="S815" i="13"/>
  <c r="G815" i="13"/>
  <c r="Q815" i="13" s="1"/>
  <c r="AX814" i="13"/>
  <c r="AT814" i="13"/>
  <c r="AU814" i="13" s="1"/>
  <c r="Y814" i="13"/>
  <c r="X814" i="13"/>
  <c r="S814" i="13"/>
  <c r="Q814" i="13"/>
  <c r="G814" i="13"/>
  <c r="AX813" i="13"/>
  <c r="AT813" i="13"/>
  <c r="AU813" i="13" s="1"/>
  <c r="Y813" i="13"/>
  <c r="X813" i="13"/>
  <c r="S813" i="13"/>
  <c r="G813" i="13"/>
  <c r="Q813" i="13" s="1"/>
  <c r="AX812" i="13"/>
  <c r="AT812" i="13"/>
  <c r="AU812" i="13" s="1"/>
  <c r="Y812" i="13"/>
  <c r="X812" i="13"/>
  <c r="S812" i="13"/>
  <c r="Q812" i="13"/>
  <c r="G812" i="13"/>
  <c r="AX811" i="13"/>
  <c r="AT811" i="13"/>
  <c r="AU811" i="13" s="1"/>
  <c r="Y811" i="13"/>
  <c r="X811" i="13"/>
  <c r="S811" i="13"/>
  <c r="G811" i="13"/>
  <c r="Q811" i="13" s="1"/>
  <c r="AX810" i="13"/>
  <c r="AT810" i="13"/>
  <c r="AU810" i="13" s="1"/>
  <c r="Y810" i="13"/>
  <c r="X810" i="13"/>
  <c r="S810" i="13"/>
  <c r="Q810" i="13"/>
  <c r="G810" i="13"/>
  <c r="AX809" i="13"/>
  <c r="AT809" i="13"/>
  <c r="AU809" i="13" s="1"/>
  <c r="Y809" i="13"/>
  <c r="X809" i="13"/>
  <c r="S809" i="13"/>
  <c r="G809" i="13"/>
  <c r="Q809" i="13" s="1"/>
  <c r="AX808" i="13"/>
  <c r="AT808" i="13"/>
  <c r="AU808" i="13" s="1"/>
  <c r="Y808" i="13"/>
  <c r="X808" i="13"/>
  <c r="S808" i="13"/>
  <c r="G808" i="13"/>
  <c r="Q808" i="13" s="1"/>
  <c r="AX807" i="13"/>
  <c r="AT807" i="13"/>
  <c r="AU807" i="13" s="1"/>
  <c r="Y807" i="13"/>
  <c r="X807" i="13"/>
  <c r="S807" i="13"/>
  <c r="G807" i="13"/>
  <c r="Q807" i="13" s="1"/>
  <c r="AX806" i="13"/>
  <c r="AT806" i="13"/>
  <c r="AU806" i="13" s="1"/>
  <c r="Y806" i="13"/>
  <c r="X806" i="13"/>
  <c r="S806" i="13"/>
  <c r="Q806" i="13"/>
  <c r="G806" i="13"/>
  <c r="AX805" i="13"/>
  <c r="AT805" i="13"/>
  <c r="AU805" i="13" s="1"/>
  <c r="Y805" i="13"/>
  <c r="X805" i="13"/>
  <c r="S805" i="13"/>
  <c r="G805" i="13"/>
  <c r="Q805" i="13" s="1"/>
  <c r="AX804" i="13"/>
  <c r="AT804" i="13"/>
  <c r="AU804" i="13" s="1"/>
  <c r="Y804" i="13"/>
  <c r="X804" i="13"/>
  <c r="S804" i="13"/>
  <c r="G804" i="13"/>
  <c r="Q804" i="13" s="1"/>
  <c r="AX803" i="13"/>
  <c r="AT803" i="13"/>
  <c r="AU803" i="13" s="1"/>
  <c r="Y803" i="13"/>
  <c r="X803" i="13"/>
  <c r="S803" i="13"/>
  <c r="G803" i="13"/>
  <c r="Q803" i="13" s="1"/>
  <c r="AX802" i="13"/>
  <c r="AT802" i="13"/>
  <c r="AU802" i="13" s="1"/>
  <c r="Y802" i="13"/>
  <c r="X802" i="13"/>
  <c r="S802" i="13"/>
  <c r="Q802" i="13"/>
  <c r="G802" i="13"/>
  <c r="AX801" i="13"/>
  <c r="AT801" i="13"/>
  <c r="AU801" i="13" s="1"/>
  <c r="Y801" i="13"/>
  <c r="X801" i="13"/>
  <c r="S801" i="13"/>
  <c r="G801" i="13"/>
  <c r="Q801" i="13" s="1"/>
  <c r="AX800" i="13"/>
  <c r="AT800" i="13"/>
  <c r="AU800" i="13" s="1"/>
  <c r="Y800" i="13"/>
  <c r="X800" i="13"/>
  <c r="S800" i="13"/>
  <c r="G800" i="13"/>
  <c r="Q800" i="13" s="1"/>
  <c r="AX799" i="13"/>
  <c r="AT799" i="13"/>
  <c r="AU799" i="13" s="1"/>
  <c r="Y799" i="13"/>
  <c r="X799" i="13"/>
  <c r="S799" i="13"/>
  <c r="G799" i="13"/>
  <c r="Q799" i="13" s="1"/>
  <c r="AX798" i="13"/>
  <c r="AT798" i="13"/>
  <c r="AU798" i="13" s="1"/>
  <c r="Y798" i="13"/>
  <c r="X798" i="13"/>
  <c r="S798" i="13"/>
  <c r="Q798" i="13"/>
  <c r="G798" i="13"/>
  <c r="AX797" i="13"/>
  <c r="AT797" i="13"/>
  <c r="AU797" i="13" s="1"/>
  <c r="Y797" i="13"/>
  <c r="X797" i="13"/>
  <c r="S797" i="13"/>
  <c r="G797" i="13"/>
  <c r="Q797" i="13" s="1"/>
  <c r="AX796" i="13"/>
  <c r="AT796" i="13"/>
  <c r="AU796" i="13" s="1"/>
  <c r="Y796" i="13"/>
  <c r="X796" i="13"/>
  <c r="S796" i="13"/>
  <c r="G796" i="13"/>
  <c r="Q796" i="13" s="1"/>
  <c r="AX795" i="13"/>
  <c r="AT795" i="13"/>
  <c r="AU795" i="13" s="1"/>
  <c r="Y795" i="13"/>
  <c r="X795" i="13"/>
  <c r="S795" i="13"/>
  <c r="G795" i="13"/>
  <c r="Q795" i="13" s="1"/>
  <c r="AX794" i="13"/>
  <c r="AT794" i="13"/>
  <c r="AU794" i="13" s="1"/>
  <c r="Y794" i="13"/>
  <c r="X794" i="13"/>
  <c r="S794" i="13"/>
  <c r="Q794" i="13"/>
  <c r="G794" i="13"/>
  <c r="AX793" i="13"/>
  <c r="AT793" i="13"/>
  <c r="AU793" i="13" s="1"/>
  <c r="Y793" i="13"/>
  <c r="X793" i="13"/>
  <c r="S793" i="13"/>
  <c r="G793" i="13"/>
  <c r="Q793" i="13" s="1"/>
  <c r="AX792" i="13"/>
  <c r="AT792" i="13"/>
  <c r="AU792" i="13" s="1"/>
  <c r="Y792" i="13"/>
  <c r="X792" i="13"/>
  <c r="S792" i="13"/>
  <c r="G792" i="13"/>
  <c r="Q792" i="13" s="1"/>
  <c r="AX791" i="13"/>
  <c r="AT791" i="13"/>
  <c r="AU791" i="13" s="1"/>
  <c r="Y791" i="13"/>
  <c r="X791" i="13"/>
  <c r="S791" i="13"/>
  <c r="G791" i="13"/>
  <c r="Q791" i="13" s="1"/>
  <c r="AX790" i="13"/>
  <c r="AT790" i="13"/>
  <c r="AU790" i="13" s="1"/>
  <c r="Y790" i="13"/>
  <c r="X790" i="13"/>
  <c r="S790" i="13"/>
  <c r="Q790" i="13"/>
  <c r="G790" i="13"/>
  <c r="AX789" i="13"/>
  <c r="AT789" i="13"/>
  <c r="AU789" i="13" s="1"/>
  <c r="Y789" i="13"/>
  <c r="X789" i="13"/>
  <c r="S789" i="13"/>
  <c r="G789" i="13"/>
  <c r="Q789" i="13" s="1"/>
  <c r="AX788" i="13"/>
  <c r="AT788" i="13"/>
  <c r="AU788" i="13" s="1"/>
  <c r="Y788" i="13"/>
  <c r="X788" i="13"/>
  <c r="S788" i="13"/>
  <c r="G788" i="13"/>
  <c r="Q788" i="13" s="1"/>
  <c r="AX787" i="13"/>
  <c r="AT787" i="13"/>
  <c r="AU787" i="13" s="1"/>
  <c r="Y787" i="13"/>
  <c r="X787" i="13"/>
  <c r="S787" i="13"/>
  <c r="G787" i="13"/>
  <c r="Q787" i="13" s="1"/>
  <c r="AX786" i="13"/>
  <c r="AT786" i="13"/>
  <c r="AU786" i="13" s="1"/>
  <c r="Y786" i="13"/>
  <c r="X786" i="13"/>
  <c r="S786" i="13"/>
  <c r="Q786" i="13"/>
  <c r="G786" i="13"/>
  <c r="AX785" i="13"/>
  <c r="AT785" i="13"/>
  <c r="AU785" i="13" s="1"/>
  <c r="Y785" i="13"/>
  <c r="X785" i="13"/>
  <c r="S785" i="13"/>
  <c r="G785" i="13"/>
  <c r="Q785" i="13" s="1"/>
  <c r="AX784" i="13"/>
  <c r="AT784" i="13"/>
  <c r="AU784" i="13" s="1"/>
  <c r="Y784" i="13"/>
  <c r="X784" i="13"/>
  <c r="S784" i="13"/>
  <c r="G784" i="13"/>
  <c r="Q784" i="13" s="1"/>
  <c r="AX783" i="13"/>
  <c r="AT783" i="13"/>
  <c r="AU783" i="13" s="1"/>
  <c r="Y783" i="13"/>
  <c r="X783" i="13"/>
  <c r="S783" i="13"/>
  <c r="G783" i="13"/>
  <c r="Q783" i="13" s="1"/>
  <c r="AX782" i="13"/>
  <c r="AT782" i="13"/>
  <c r="AU782" i="13" s="1"/>
  <c r="Y782" i="13"/>
  <c r="X782" i="13"/>
  <c r="S782" i="13"/>
  <c r="Q782" i="13"/>
  <c r="G782" i="13"/>
  <c r="AX781" i="13"/>
  <c r="AT781" i="13"/>
  <c r="AU781" i="13" s="1"/>
  <c r="Y781" i="13"/>
  <c r="X781" i="13"/>
  <c r="S781" i="13"/>
  <c r="G781" i="13"/>
  <c r="Q781" i="13" s="1"/>
  <c r="AX780" i="13"/>
  <c r="AT780" i="13"/>
  <c r="AU780" i="13" s="1"/>
  <c r="Y780" i="13"/>
  <c r="X780" i="13"/>
  <c r="S780" i="13"/>
  <c r="G780" i="13"/>
  <c r="Q780" i="13" s="1"/>
  <c r="AX779" i="13"/>
  <c r="AT779" i="13"/>
  <c r="AU779" i="13" s="1"/>
  <c r="Y779" i="13"/>
  <c r="X779" i="13"/>
  <c r="S779" i="13"/>
  <c r="G779" i="13"/>
  <c r="Q779" i="13" s="1"/>
  <c r="AX778" i="13"/>
  <c r="AT778" i="13"/>
  <c r="AU778" i="13" s="1"/>
  <c r="Y778" i="13"/>
  <c r="X778" i="13"/>
  <c r="S778" i="13"/>
  <c r="Q778" i="13"/>
  <c r="G778" i="13"/>
  <c r="AX777" i="13"/>
  <c r="AT777" i="13"/>
  <c r="AU777" i="13" s="1"/>
  <c r="Y777" i="13"/>
  <c r="X777" i="13"/>
  <c r="S777" i="13"/>
  <c r="G777" i="13"/>
  <c r="Q777" i="13" s="1"/>
  <c r="AX776" i="13"/>
  <c r="AT776" i="13"/>
  <c r="AU776" i="13" s="1"/>
  <c r="Y776" i="13"/>
  <c r="X776" i="13"/>
  <c r="S776" i="13"/>
  <c r="G776" i="13"/>
  <c r="Q776" i="13" s="1"/>
  <c r="AX775" i="13"/>
  <c r="AT775" i="13"/>
  <c r="AU775" i="13" s="1"/>
  <c r="Y775" i="13"/>
  <c r="X775" i="13"/>
  <c r="S775" i="13"/>
  <c r="G775" i="13"/>
  <c r="Q775" i="13" s="1"/>
  <c r="AX774" i="13"/>
  <c r="AT774" i="13"/>
  <c r="AU774" i="13" s="1"/>
  <c r="Y774" i="13"/>
  <c r="X774" i="13"/>
  <c r="S774" i="13"/>
  <c r="Q774" i="13"/>
  <c r="G774" i="13"/>
  <c r="AX773" i="13"/>
  <c r="AT773" i="13"/>
  <c r="AU773" i="13" s="1"/>
  <c r="Y773" i="13"/>
  <c r="X773" i="13"/>
  <c r="S773" i="13"/>
  <c r="G773" i="13"/>
  <c r="Q773" i="13" s="1"/>
  <c r="AX772" i="13"/>
  <c r="AT772" i="13"/>
  <c r="Y772" i="13"/>
  <c r="X772" i="13"/>
  <c r="S772" i="13"/>
  <c r="G772" i="13"/>
  <c r="Q772" i="13" s="1"/>
  <c r="AX771" i="13"/>
  <c r="AT771" i="13"/>
  <c r="Y771" i="13"/>
  <c r="X771" i="13"/>
  <c r="S771" i="13"/>
  <c r="G771" i="13"/>
  <c r="Q771" i="13" s="1"/>
  <c r="AX770" i="13"/>
  <c r="AV770" i="13"/>
  <c r="AT770" i="13"/>
  <c r="Y770" i="13"/>
  <c r="X770" i="13"/>
  <c r="S770" i="13"/>
  <c r="G770" i="13"/>
  <c r="Q770" i="13" s="1"/>
  <c r="AX769" i="13"/>
  <c r="AT769" i="13"/>
  <c r="AV769" i="13" s="1"/>
  <c r="Y769" i="13"/>
  <c r="X769" i="13"/>
  <c r="S769" i="13"/>
  <c r="G769" i="13"/>
  <c r="AX768" i="13"/>
  <c r="AU768" i="13"/>
  <c r="R768" i="13" s="1"/>
  <c r="AT768" i="13"/>
  <c r="AV768" i="13" s="1"/>
  <c r="Y768" i="13"/>
  <c r="X768" i="13"/>
  <c r="S768" i="13"/>
  <c r="G768" i="13"/>
  <c r="Q768" i="13" s="1"/>
  <c r="AX767" i="13"/>
  <c r="AT767" i="13"/>
  <c r="Y767" i="13"/>
  <c r="X767" i="13"/>
  <c r="S767" i="13"/>
  <c r="G767" i="13"/>
  <c r="Q767" i="13" s="1"/>
  <c r="AX766" i="13"/>
  <c r="AU766" i="13"/>
  <c r="R766" i="13" s="1"/>
  <c r="AT766" i="13"/>
  <c r="AV766" i="13" s="1"/>
  <c r="Y766" i="13"/>
  <c r="X766" i="13"/>
  <c r="S766" i="13"/>
  <c r="G766" i="13"/>
  <c r="Q766" i="13" s="1"/>
  <c r="AX765" i="13"/>
  <c r="AT765" i="13"/>
  <c r="AU765" i="13" s="1"/>
  <c r="Y765" i="13"/>
  <c r="X765" i="13"/>
  <c r="S765" i="13"/>
  <c r="R765" i="13"/>
  <c r="G765" i="13"/>
  <c r="Q765" i="13" s="1"/>
  <c r="AX764" i="13"/>
  <c r="AT764" i="13"/>
  <c r="AV764" i="13" s="1"/>
  <c r="Y764" i="13"/>
  <c r="X764" i="13"/>
  <c r="S764" i="13"/>
  <c r="G764" i="13"/>
  <c r="Q764" i="13" s="1"/>
  <c r="AX763" i="13"/>
  <c r="AT763" i="13"/>
  <c r="AU763" i="13" s="1"/>
  <c r="Y763" i="13"/>
  <c r="X763" i="13"/>
  <c r="S763" i="13"/>
  <c r="R763" i="13"/>
  <c r="G763" i="13"/>
  <c r="Q763" i="13" s="1"/>
  <c r="AX762" i="13"/>
  <c r="AT762" i="13"/>
  <c r="AV762" i="13" s="1"/>
  <c r="Y762" i="13"/>
  <c r="X762" i="13"/>
  <c r="S762" i="13"/>
  <c r="G762" i="13"/>
  <c r="Q762" i="13" s="1"/>
  <c r="AX761" i="13"/>
  <c r="AV761" i="13"/>
  <c r="AT761" i="13"/>
  <c r="AU761" i="13" s="1"/>
  <c r="Y761" i="13"/>
  <c r="X761" i="13"/>
  <c r="S761" i="13"/>
  <c r="R761" i="13"/>
  <c r="G761" i="13"/>
  <c r="Q761" i="13" s="1"/>
  <c r="AX760" i="13"/>
  <c r="AV760" i="13"/>
  <c r="AT760" i="13"/>
  <c r="AU760" i="13" s="1"/>
  <c r="R760" i="13" s="1"/>
  <c r="Y760" i="13"/>
  <c r="X760" i="13"/>
  <c r="S760" i="13"/>
  <c r="G760" i="13"/>
  <c r="Q760" i="13" s="1"/>
  <c r="AX759" i="13"/>
  <c r="AV759" i="13"/>
  <c r="AT759" i="13"/>
  <c r="AU759" i="13" s="1"/>
  <c r="Y759" i="13"/>
  <c r="X759" i="13"/>
  <c r="S759" i="13"/>
  <c r="R759" i="13"/>
  <c r="G759" i="13"/>
  <c r="Q759" i="13" s="1"/>
  <c r="AX758" i="13"/>
  <c r="AU758" i="13"/>
  <c r="R758" i="13" s="1"/>
  <c r="AT758" i="13"/>
  <c r="AV758" i="13" s="1"/>
  <c r="Y758" i="13"/>
  <c r="X758" i="13"/>
  <c r="S758" i="13"/>
  <c r="G758" i="13"/>
  <c r="Q758" i="13" s="1"/>
  <c r="AX757" i="13"/>
  <c r="AT757" i="13"/>
  <c r="AU757" i="13" s="1"/>
  <c r="Y757" i="13"/>
  <c r="X757" i="13"/>
  <c r="S757" i="13"/>
  <c r="R757" i="13"/>
  <c r="G757" i="13"/>
  <c r="Q757" i="13" s="1"/>
  <c r="AX756" i="13"/>
  <c r="AU756" i="13"/>
  <c r="R756" i="13" s="1"/>
  <c r="AT756" i="13"/>
  <c r="AV756" i="13" s="1"/>
  <c r="Y756" i="13"/>
  <c r="X756" i="13"/>
  <c r="S756" i="13"/>
  <c r="G756" i="13"/>
  <c r="Q756" i="13" s="1"/>
  <c r="AX755" i="13"/>
  <c r="AT755" i="13"/>
  <c r="AU755" i="13" s="1"/>
  <c r="Y755" i="13"/>
  <c r="X755" i="13"/>
  <c r="S755" i="13"/>
  <c r="R755" i="13"/>
  <c r="G755" i="13"/>
  <c r="Q755" i="13" s="1"/>
  <c r="AX754" i="13"/>
  <c r="AT754" i="13"/>
  <c r="AV754" i="13" s="1"/>
  <c r="Y754" i="13"/>
  <c r="X754" i="13"/>
  <c r="S754" i="13"/>
  <c r="G754" i="13"/>
  <c r="Q754" i="13" s="1"/>
  <c r="AX753" i="13"/>
  <c r="AT753" i="13"/>
  <c r="AU753" i="13" s="1"/>
  <c r="Y753" i="13"/>
  <c r="X753" i="13"/>
  <c r="S753" i="13"/>
  <c r="R753" i="13"/>
  <c r="G753" i="13"/>
  <c r="Q753" i="13" s="1"/>
  <c r="AX752" i="13"/>
  <c r="AT752" i="13"/>
  <c r="AV752" i="13" s="1"/>
  <c r="Y752" i="13"/>
  <c r="X752" i="13"/>
  <c r="S752" i="13"/>
  <c r="G752" i="13"/>
  <c r="Q752" i="13" s="1"/>
  <c r="AX751" i="13"/>
  <c r="AV751" i="13"/>
  <c r="AT751" i="13"/>
  <c r="AU751" i="13" s="1"/>
  <c r="Y751" i="13"/>
  <c r="X751" i="13"/>
  <c r="S751" i="13"/>
  <c r="R751" i="13"/>
  <c r="G751" i="13"/>
  <c r="Q751" i="13" s="1"/>
  <c r="AX750" i="13"/>
  <c r="AU750" i="13"/>
  <c r="R750" i="13" s="1"/>
  <c r="AT750" i="13"/>
  <c r="AV750" i="13" s="1"/>
  <c r="Y750" i="13"/>
  <c r="X750" i="13"/>
  <c r="S750" i="13"/>
  <c r="G750" i="13"/>
  <c r="Q750" i="13" s="1"/>
  <c r="AX749" i="13"/>
  <c r="AT749" i="13"/>
  <c r="AU749" i="13" s="1"/>
  <c r="Y749" i="13"/>
  <c r="X749" i="13"/>
  <c r="S749" i="13"/>
  <c r="R749" i="13"/>
  <c r="G749" i="13"/>
  <c r="Q749" i="13" s="1"/>
  <c r="AX748" i="13"/>
  <c r="AU748" i="13"/>
  <c r="R748" i="13" s="1"/>
  <c r="AT748" i="13"/>
  <c r="AV748" i="13" s="1"/>
  <c r="Y748" i="13"/>
  <c r="X748" i="13"/>
  <c r="S748" i="13"/>
  <c r="G748" i="13"/>
  <c r="Q748" i="13" s="1"/>
  <c r="AX747" i="13"/>
  <c r="AT747" i="13"/>
  <c r="AU747" i="13" s="1"/>
  <c r="Y747" i="13"/>
  <c r="X747" i="13"/>
  <c r="S747" i="13"/>
  <c r="R747" i="13"/>
  <c r="G747" i="13"/>
  <c r="Q747" i="13" s="1"/>
  <c r="AX746" i="13"/>
  <c r="AT746" i="13"/>
  <c r="AV746" i="13" s="1"/>
  <c r="Y746" i="13"/>
  <c r="X746" i="13"/>
  <c r="S746" i="13"/>
  <c r="G746" i="13"/>
  <c r="Q746" i="13" s="1"/>
  <c r="AX745" i="13"/>
  <c r="AT745" i="13"/>
  <c r="AU745" i="13" s="1"/>
  <c r="Y745" i="13"/>
  <c r="X745" i="13"/>
  <c r="S745" i="13"/>
  <c r="R745" i="13"/>
  <c r="G745" i="13"/>
  <c r="Q745" i="13" s="1"/>
  <c r="AX744" i="13"/>
  <c r="AT744" i="13"/>
  <c r="AV744" i="13" s="1"/>
  <c r="Y744" i="13"/>
  <c r="X744" i="13"/>
  <c r="S744" i="13"/>
  <c r="G744" i="13"/>
  <c r="Q744" i="13" s="1"/>
  <c r="AX743" i="13"/>
  <c r="AV743" i="13"/>
  <c r="AT743" i="13"/>
  <c r="AU743" i="13" s="1"/>
  <c r="Y743" i="13"/>
  <c r="X743" i="13"/>
  <c r="S743" i="13"/>
  <c r="R743" i="13"/>
  <c r="G743" i="13"/>
  <c r="Q743" i="13" s="1"/>
  <c r="AX742" i="13"/>
  <c r="AU742" i="13"/>
  <c r="R742" i="13" s="1"/>
  <c r="AT742" i="13"/>
  <c r="AV742" i="13" s="1"/>
  <c r="Y742" i="13"/>
  <c r="X742" i="13"/>
  <c r="S742" i="13"/>
  <c r="G742" i="13"/>
  <c r="Q742" i="13" s="1"/>
  <c r="AX741" i="13"/>
  <c r="AT741" i="13"/>
  <c r="AU741" i="13" s="1"/>
  <c r="Y741" i="13"/>
  <c r="X741" i="13"/>
  <c r="S741" i="13"/>
  <c r="R741" i="13"/>
  <c r="G741" i="13"/>
  <c r="Q741" i="13" s="1"/>
  <c r="AX740" i="13"/>
  <c r="AU740" i="13"/>
  <c r="R740" i="13" s="1"/>
  <c r="AT740" i="13"/>
  <c r="AV740" i="13" s="1"/>
  <c r="Y740" i="13"/>
  <c r="X740" i="13"/>
  <c r="S740" i="13"/>
  <c r="G740" i="13"/>
  <c r="Q740" i="13" s="1"/>
  <c r="AX739" i="13"/>
  <c r="AT739" i="13"/>
  <c r="AU739" i="13" s="1"/>
  <c r="Y739" i="13"/>
  <c r="X739" i="13"/>
  <c r="S739" i="13"/>
  <c r="R739" i="13"/>
  <c r="G739" i="13"/>
  <c r="Q739" i="13" s="1"/>
  <c r="AX738" i="13"/>
  <c r="AT738" i="13"/>
  <c r="AV738" i="13" s="1"/>
  <c r="Y738" i="13"/>
  <c r="X738" i="13"/>
  <c r="S738" i="13"/>
  <c r="G738" i="13"/>
  <c r="Q738" i="13" s="1"/>
  <c r="AX737" i="13"/>
  <c r="AT737" i="13"/>
  <c r="AU737" i="13" s="1"/>
  <c r="Y737" i="13"/>
  <c r="X737" i="13"/>
  <c r="S737" i="13"/>
  <c r="R737" i="13"/>
  <c r="G737" i="13"/>
  <c r="Q737" i="13" s="1"/>
  <c r="AX736" i="13"/>
  <c r="AT736" i="13"/>
  <c r="AV736" i="13" s="1"/>
  <c r="Y736" i="13"/>
  <c r="X736" i="13"/>
  <c r="S736" i="13"/>
  <c r="G736" i="13"/>
  <c r="Q736" i="13" s="1"/>
  <c r="AX735" i="13"/>
  <c r="AV735" i="13"/>
  <c r="AT735" i="13"/>
  <c r="AU735" i="13" s="1"/>
  <c r="Y735" i="13"/>
  <c r="X735" i="13"/>
  <c r="S735" i="13"/>
  <c r="G735" i="13"/>
  <c r="Q735" i="13" s="1"/>
  <c r="AX734" i="13"/>
  <c r="AT734" i="13"/>
  <c r="AV734" i="13" s="1"/>
  <c r="Y734" i="13"/>
  <c r="X734" i="13"/>
  <c r="S734" i="13"/>
  <c r="G734" i="13"/>
  <c r="Q734" i="13" s="1"/>
  <c r="AX733" i="13"/>
  <c r="AT733" i="13"/>
  <c r="Y733" i="13"/>
  <c r="X733" i="13"/>
  <c r="S733" i="13"/>
  <c r="G733" i="13"/>
  <c r="Q733" i="13" s="1"/>
  <c r="AX732" i="13"/>
  <c r="AV732" i="13"/>
  <c r="AT732" i="13"/>
  <c r="AU732" i="13" s="1"/>
  <c r="Y732" i="13"/>
  <c r="X732" i="13"/>
  <c r="S732" i="13"/>
  <c r="G732" i="13"/>
  <c r="Q732" i="13" s="1"/>
  <c r="AX731" i="13"/>
  <c r="AT731" i="13"/>
  <c r="AV731" i="13" s="1"/>
  <c r="Y731" i="13"/>
  <c r="X731" i="13"/>
  <c r="S731" i="13"/>
  <c r="G731" i="13"/>
  <c r="Q731" i="13" s="1"/>
  <c r="AX730" i="13"/>
  <c r="AT730" i="13"/>
  <c r="AV730" i="13" s="1"/>
  <c r="Y730" i="13"/>
  <c r="X730" i="13"/>
  <c r="S730" i="13"/>
  <c r="Q730" i="13"/>
  <c r="G730" i="13"/>
  <c r="AX729" i="13"/>
  <c r="AT729" i="13"/>
  <c r="Y729" i="13"/>
  <c r="X729" i="13"/>
  <c r="S729" i="13"/>
  <c r="G729" i="13"/>
  <c r="Q729" i="13" s="1"/>
  <c r="AX728" i="13"/>
  <c r="AT728" i="13"/>
  <c r="Y728" i="13"/>
  <c r="X728" i="13"/>
  <c r="S728" i="13"/>
  <c r="G728" i="13"/>
  <c r="Q728" i="13" s="1"/>
  <c r="AX727" i="13"/>
  <c r="AT727" i="13"/>
  <c r="AU727" i="13" s="1"/>
  <c r="Y727" i="13"/>
  <c r="X727" i="13"/>
  <c r="S727" i="13"/>
  <c r="G727" i="13"/>
  <c r="Q727" i="13" s="1"/>
  <c r="AX726" i="13"/>
  <c r="AT726" i="13"/>
  <c r="AV726" i="13" s="1"/>
  <c r="Y726" i="13"/>
  <c r="X726" i="13"/>
  <c r="S726" i="13"/>
  <c r="G726" i="13"/>
  <c r="Q726" i="13" s="1"/>
  <c r="AX725" i="13"/>
  <c r="AT725" i="13"/>
  <c r="Y725" i="13"/>
  <c r="X725" i="13"/>
  <c r="S725" i="13"/>
  <c r="G725" i="13"/>
  <c r="Q725" i="13" s="1"/>
  <c r="AX724" i="13"/>
  <c r="AV724" i="13"/>
  <c r="AT724" i="13"/>
  <c r="AU724" i="13" s="1"/>
  <c r="Y724" i="13"/>
  <c r="X724" i="13"/>
  <c r="S724" i="13"/>
  <c r="G724" i="13"/>
  <c r="Q724" i="13" s="1"/>
  <c r="AX723" i="13"/>
  <c r="AT723" i="13"/>
  <c r="AV723" i="13" s="1"/>
  <c r="Y723" i="13"/>
  <c r="X723" i="13"/>
  <c r="S723" i="13"/>
  <c r="G723" i="13"/>
  <c r="Q723" i="13" s="1"/>
  <c r="AX722" i="13"/>
  <c r="AT722" i="13"/>
  <c r="AV722" i="13" s="1"/>
  <c r="Y722" i="13"/>
  <c r="X722" i="13"/>
  <c r="S722" i="13"/>
  <c r="Q722" i="13"/>
  <c r="G722" i="13"/>
  <c r="AX721" i="13"/>
  <c r="AT721" i="13"/>
  <c r="Y721" i="13"/>
  <c r="X721" i="13"/>
  <c r="S721" i="13"/>
  <c r="G721" i="13"/>
  <c r="Q721" i="13" s="1"/>
  <c r="AX720" i="13"/>
  <c r="AT720" i="13"/>
  <c r="Y720" i="13"/>
  <c r="X720" i="13"/>
  <c r="S720" i="13"/>
  <c r="G720" i="13"/>
  <c r="Q720" i="13" s="1"/>
  <c r="AX719" i="13"/>
  <c r="AT719" i="13"/>
  <c r="AU719" i="13" s="1"/>
  <c r="Y719" i="13"/>
  <c r="X719" i="13"/>
  <c r="S719" i="13"/>
  <c r="Q719" i="13"/>
  <c r="G719" i="13"/>
  <c r="AX718" i="13"/>
  <c r="AT718" i="13"/>
  <c r="AV718" i="13" s="1"/>
  <c r="Y718" i="13"/>
  <c r="X718" i="13"/>
  <c r="S718" i="13"/>
  <c r="G718" i="13"/>
  <c r="Q718" i="13" s="1"/>
  <c r="AX717" i="13"/>
  <c r="AT717" i="13"/>
  <c r="Y717" i="13"/>
  <c r="X717" i="13"/>
  <c r="S717" i="13"/>
  <c r="G717" i="13"/>
  <c r="Q717" i="13" s="1"/>
  <c r="AX716" i="13"/>
  <c r="AT716" i="13"/>
  <c r="AU716" i="13" s="1"/>
  <c r="Y716" i="13"/>
  <c r="X716" i="13"/>
  <c r="S716" i="13"/>
  <c r="G716" i="13"/>
  <c r="Q716" i="13" s="1"/>
  <c r="AX715" i="13"/>
  <c r="AT715" i="13"/>
  <c r="AV715" i="13" s="1"/>
  <c r="Y715" i="13"/>
  <c r="X715" i="13"/>
  <c r="S715" i="13"/>
  <c r="Q715" i="13"/>
  <c r="G715" i="13"/>
  <c r="AX714" i="13"/>
  <c r="AT714" i="13"/>
  <c r="AV714" i="13" s="1"/>
  <c r="Y714" i="13"/>
  <c r="X714" i="13"/>
  <c r="S714" i="13"/>
  <c r="G714" i="13"/>
  <c r="Q714" i="13" s="1"/>
  <c r="AX713" i="13"/>
  <c r="AT713" i="13"/>
  <c r="AV713" i="13" s="1"/>
  <c r="Y713" i="13"/>
  <c r="X713" i="13"/>
  <c r="S713" i="13"/>
  <c r="G713" i="13"/>
  <c r="Q713" i="13" s="1"/>
  <c r="AX712" i="13"/>
  <c r="AT712" i="13"/>
  <c r="AV712" i="13" s="1"/>
  <c r="Y712" i="13"/>
  <c r="X712" i="13"/>
  <c r="S712" i="13"/>
  <c r="G712" i="13"/>
  <c r="Q712" i="13" s="1"/>
  <c r="AX711" i="13"/>
  <c r="AV711" i="13"/>
  <c r="AT711" i="13"/>
  <c r="AU711" i="13" s="1"/>
  <c r="Y711" i="13"/>
  <c r="X711" i="13"/>
  <c r="S711" i="13"/>
  <c r="G711" i="13"/>
  <c r="Q711" i="13" s="1"/>
  <c r="AX710" i="13"/>
  <c r="AT710" i="13"/>
  <c r="Y710" i="13"/>
  <c r="X710" i="13"/>
  <c r="S710" i="13"/>
  <c r="G710" i="13"/>
  <c r="Q710" i="13" s="1"/>
  <c r="AX709" i="13"/>
  <c r="AT709" i="13"/>
  <c r="Y709" i="13"/>
  <c r="X709" i="13"/>
  <c r="S709" i="13"/>
  <c r="G709" i="13"/>
  <c r="Q709" i="13" s="1"/>
  <c r="AX708" i="13"/>
  <c r="AT708" i="13"/>
  <c r="Y708" i="13"/>
  <c r="X708" i="13"/>
  <c r="S708" i="13"/>
  <c r="G708" i="13"/>
  <c r="Q708" i="13" s="1"/>
  <c r="AX707" i="13"/>
  <c r="AT707" i="13"/>
  <c r="AU707" i="13" s="1"/>
  <c r="R707" i="13" s="1"/>
  <c r="Y707" i="13"/>
  <c r="X707" i="13"/>
  <c r="S707" i="13"/>
  <c r="Q707" i="13"/>
  <c r="G707" i="13"/>
  <c r="AX706" i="13"/>
  <c r="AT706" i="13"/>
  <c r="Y706" i="13"/>
  <c r="X706" i="13"/>
  <c r="S706" i="13"/>
  <c r="Q706" i="13"/>
  <c r="G706" i="13"/>
  <c r="AX705" i="13"/>
  <c r="AV705" i="13"/>
  <c r="AU705" i="13"/>
  <c r="R705" i="13" s="1"/>
  <c r="AT705" i="13"/>
  <c r="Y705" i="13"/>
  <c r="X705" i="13"/>
  <c r="S705" i="13"/>
  <c r="G705" i="13"/>
  <c r="Q705" i="13" s="1"/>
  <c r="AX704" i="13"/>
  <c r="AU704" i="13"/>
  <c r="R704" i="13" s="1"/>
  <c r="AT704" i="13"/>
  <c r="AV704" i="13" s="1"/>
  <c r="Y704" i="13"/>
  <c r="X704" i="13"/>
  <c r="S704" i="13"/>
  <c r="G704" i="13"/>
  <c r="Q704" i="13" s="1"/>
  <c r="AX703" i="13"/>
  <c r="AU703" i="13"/>
  <c r="R703" i="13" s="1"/>
  <c r="AT703" i="13"/>
  <c r="AV703" i="13" s="1"/>
  <c r="Y703" i="13"/>
  <c r="X703" i="13"/>
  <c r="S703" i="13"/>
  <c r="G703" i="13"/>
  <c r="Q703" i="13" s="1"/>
  <c r="AX702" i="13"/>
  <c r="AU702" i="13"/>
  <c r="R702" i="13" s="1"/>
  <c r="AT702" i="13"/>
  <c r="AV702" i="13" s="1"/>
  <c r="Y702" i="13"/>
  <c r="X702" i="13"/>
  <c r="S702" i="13"/>
  <c r="G702" i="13"/>
  <c r="Q702" i="13" s="1"/>
  <c r="AX701" i="13"/>
  <c r="AU701" i="13"/>
  <c r="R701" i="13" s="1"/>
  <c r="AT701" i="13"/>
  <c r="AV701" i="13" s="1"/>
  <c r="Y701" i="13"/>
  <c r="X701" i="13"/>
  <c r="S701" i="13"/>
  <c r="G701" i="13"/>
  <c r="Q701" i="13" s="1"/>
  <c r="AX700" i="13"/>
  <c r="AU700" i="13"/>
  <c r="R700" i="13" s="1"/>
  <c r="AT700" i="13"/>
  <c r="AV700" i="13" s="1"/>
  <c r="Y700" i="13"/>
  <c r="X700" i="13"/>
  <c r="S700" i="13"/>
  <c r="G700" i="13"/>
  <c r="Q700" i="13" s="1"/>
  <c r="AX699" i="13"/>
  <c r="AU699" i="13"/>
  <c r="R699" i="13" s="1"/>
  <c r="AT699" i="13"/>
  <c r="AV699" i="13" s="1"/>
  <c r="Y699" i="13"/>
  <c r="X699" i="13"/>
  <c r="S699" i="13"/>
  <c r="G699" i="13"/>
  <c r="Q699" i="13" s="1"/>
  <c r="AX698" i="13"/>
  <c r="AU698" i="13"/>
  <c r="R698" i="13" s="1"/>
  <c r="AT698" i="13"/>
  <c r="AV698" i="13" s="1"/>
  <c r="Y698" i="13"/>
  <c r="X698" i="13"/>
  <c r="S698" i="13"/>
  <c r="G698" i="13"/>
  <c r="Q698" i="13" s="1"/>
  <c r="AX697" i="13"/>
  <c r="AU697" i="13"/>
  <c r="R697" i="13" s="1"/>
  <c r="AT697" i="13"/>
  <c r="AV697" i="13" s="1"/>
  <c r="Y697" i="13"/>
  <c r="X697" i="13"/>
  <c r="S697" i="13"/>
  <c r="G697" i="13"/>
  <c r="Q697" i="13" s="1"/>
  <c r="AX696" i="13"/>
  <c r="AU696" i="13"/>
  <c r="R696" i="13" s="1"/>
  <c r="AT696" i="13"/>
  <c r="AV696" i="13" s="1"/>
  <c r="Y696" i="13"/>
  <c r="X696" i="13"/>
  <c r="S696" i="13"/>
  <c r="G696" i="13"/>
  <c r="Q696" i="13" s="1"/>
  <c r="AX695" i="13"/>
  <c r="AU695" i="13"/>
  <c r="R695" i="13" s="1"/>
  <c r="AT695" i="13"/>
  <c r="AV695" i="13" s="1"/>
  <c r="Y695" i="13"/>
  <c r="X695" i="13"/>
  <c r="S695" i="13"/>
  <c r="G695" i="13"/>
  <c r="Q695" i="13" s="1"/>
  <c r="AX694" i="13"/>
  <c r="AU694" i="13"/>
  <c r="R694" i="13" s="1"/>
  <c r="AT694" i="13"/>
  <c r="AV694" i="13" s="1"/>
  <c r="Y694" i="13"/>
  <c r="X694" i="13"/>
  <c r="S694" i="13"/>
  <c r="G694" i="13"/>
  <c r="Q694" i="13" s="1"/>
  <c r="AX693" i="13"/>
  <c r="AU693" i="13"/>
  <c r="R693" i="13" s="1"/>
  <c r="AT693" i="13"/>
  <c r="AV693" i="13" s="1"/>
  <c r="Y693" i="13"/>
  <c r="X693" i="13"/>
  <c r="S693" i="13"/>
  <c r="G693" i="13"/>
  <c r="Q693" i="13" s="1"/>
  <c r="AX692" i="13"/>
  <c r="AU692" i="13"/>
  <c r="R692" i="13" s="1"/>
  <c r="AT692" i="13"/>
  <c r="AV692" i="13" s="1"/>
  <c r="Y692" i="13"/>
  <c r="X692" i="13"/>
  <c r="S692" i="13"/>
  <c r="G692" i="13"/>
  <c r="Q692" i="13" s="1"/>
  <c r="AX691" i="13"/>
  <c r="AU691" i="13"/>
  <c r="R691" i="13" s="1"/>
  <c r="AT691" i="13"/>
  <c r="AV691" i="13" s="1"/>
  <c r="Y691" i="13"/>
  <c r="X691" i="13"/>
  <c r="S691" i="13"/>
  <c r="G691" i="13"/>
  <c r="Q691" i="13" s="1"/>
  <c r="AX690" i="13"/>
  <c r="AU690" i="13"/>
  <c r="R690" i="13" s="1"/>
  <c r="AT690" i="13"/>
  <c r="AV690" i="13" s="1"/>
  <c r="Y690" i="13"/>
  <c r="X690" i="13"/>
  <c r="S690" i="13"/>
  <c r="G690" i="13"/>
  <c r="Q690" i="13" s="1"/>
  <c r="AX689" i="13"/>
  <c r="AU689" i="13"/>
  <c r="R689" i="13" s="1"/>
  <c r="AT689" i="13"/>
  <c r="AV689" i="13" s="1"/>
  <c r="Y689" i="13"/>
  <c r="X689" i="13"/>
  <c r="S689" i="13"/>
  <c r="G689" i="13"/>
  <c r="Q689" i="13" s="1"/>
  <c r="AX688" i="13"/>
  <c r="AU688" i="13"/>
  <c r="R688" i="13" s="1"/>
  <c r="AT688" i="13"/>
  <c r="AV688" i="13" s="1"/>
  <c r="Y688" i="13"/>
  <c r="X688" i="13"/>
  <c r="S688" i="13"/>
  <c r="G688" i="13"/>
  <c r="Q688" i="13" s="1"/>
  <c r="AX687" i="13"/>
  <c r="AU687" i="13"/>
  <c r="R687" i="13" s="1"/>
  <c r="AT687" i="13"/>
  <c r="AV687" i="13" s="1"/>
  <c r="Y687" i="13"/>
  <c r="X687" i="13"/>
  <c r="S687" i="13"/>
  <c r="G687" i="13"/>
  <c r="Q687" i="13" s="1"/>
  <c r="AX686" i="13"/>
  <c r="AU686" i="13"/>
  <c r="R686" i="13" s="1"/>
  <c r="AT686" i="13"/>
  <c r="AV686" i="13" s="1"/>
  <c r="Y686" i="13"/>
  <c r="X686" i="13"/>
  <c r="S686" i="13"/>
  <c r="G686" i="13"/>
  <c r="Q686" i="13" s="1"/>
  <c r="AX685" i="13"/>
  <c r="AU685" i="13"/>
  <c r="R685" i="13" s="1"/>
  <c r="AT685" i="13"/>
  <c r="AV685" i="13" s="1"/>
  <c r="Y685" i="13"/>
  <c r="X685" i="13"/>
  <c r="S685" i="13"/>
  <c r="G685" i="13"/>
  <c r="Q685" i="13" s="1"/>
  <c r="AX684" i="13"/>
  <c r="AU684" i="13"/>
  <c r="R684" i="13" s="1"/>
  <c r="AT684" i="13"/>
  <c r="AV684" i="13" s="1"/>
  <c r="Y684" i="13"/>
  <c r="X684" i="13"/>
  <c r="S684" i="13"/>
  <c r="G684" i="13"/>
  <c r="Q684" i="13" s="1"/>
  <c r="AX683" i="13"/>
  <c r="AU683" i="13"/>
  <c r="R683" i="13" s="1"/>
  <c r="AT683" i="13"/>
  <c r="AV683" i="13" s="1"/>
  <c r="Y683" i="13"/>
  <c r="X683" i="13"/>
  <c r="S683" i="13"/>
  <c r="G683" i="13"/>
  <c r="Q683" i="13" s="1"/>
  <c r="AX682" i="13"/>
  <c r="AU682" i="13"/>
  <c r="R682" i="13" s="1"/>
  <c r="AT682" i="13"/>
  <c r="AV682" i="13" s="1"/>
  <c r="Y682" i="13"/>
  <c r="X682" i="13"/>
  <c r="S682" i="13"/>
  <c r="G682" i="13"/>
  <c r="Q682" i="13" s="1"/>
  <c r="AX681" i="13"/>
  <c r="AU681" i="13"/>
  <c r="AT681" i="13"/>
  <c r="AV681" i="13" s="1"/>
  <c r="Y681" i="13"/>
  <c r="X681" i="13"/>
  <c r="S681" i="13"/>
  <c r="G681" i="13"/>
  <c r="Q681" i="13" s="1"/>
  <c r="AX680" i="13"/>
  <c r="AT680" i="13"/>
  <c r="AV680" i="13" s="1"/>
  <c r="Y680" i="13"/>
  <c r="X680" i="13"/>
  <c r="S680" i="13"/>
  <c r="G680" i="13"/>
  <c r="Q680" i="13" s="1"/>
  <c r="AX679" i="13"/>
  <c r="AT679" i="13"/>
  <c r="AU679" i="13" s="1"/>
  <c r="Y679" i="13"/>
  <c r="X679" i="13"/>
  <c r="S679" i="13"/>
  <c r="G679" i="13"/>
  <c r="Q679" i="13" s="1"/>
  <c r="AX678" i="13"/>
  <c r="AT678" i="13"/>
  <c r="AV678" i="13" s="1"/>
  <c r="Y678" i="13"/>
  <c r="X678" i="13"/>
  <c r="S678" i="13"/>
  <c r="Q678" i="13"/>
  <c r="G678" i="13"/>
  <c r="AX677" i="13"/>
  <c r="AT677" i="13"/>
  <c r="AV677" i="13" s="1"/>
  <c r="Y677" i="13"/>
  <c r="X677" i="13"/>
  <c r="S677" i="13"/>
  <c r="G677" i="13"/>
  <c r="Q677" i="13" s="1"/>
  <c r="AX676" i="13"/>
  <c r="AU676" i="13"/>
  <c r="AT676" i="13"/>
  <c r="AV676" i="13" s="1"/>
  <c r="Y676" i="13"/>
  <c r="X676" i="13"/>
  <c r="S676" i="13"/>
  <c r="G676" i="13"/>
  <c r="Q676" i="13" s="1"/>
  <c r="AX675" i="13"/>
  <c r="AT675" i="13"/>
  <c r="AU675" i="13" s="1"/>
  <c r="Y675" i="13"/>
  <c r="X675" i="13"/>
  <c r="S675" i="13"/>
  <c r="G675" i="13"/>
  <c r="Q675" i="13" s="1"/>
  <c r="AX674" i="13"/>
  <c r="AT674" i="13"/>
  <c r="AV674" i="13" s="1"/>
  <c r="Y674" i="13"/>
  <c r="X674" i="13"/>
  <c r="S674" i="13"/>
  <c r="G674" i="13"/>
  <c r="Q674" i="13" s="1"/>
  <c r="AX673" i="13"/>
  <c r="AU673" i="13"/>
  <c r="R673" i="13" s="1"/>
  <c r="AT673" i="13"/>
  <c r="AV673" i="13" s="1"/>
  <c r="Y673" i="13"/>
  <c r="X673" i="13"/>
  <c r="S673" i="13"/>
  <c r="G673" i="13"/>
  <c r="Q673" i="13" s="1"/>
  <c r="AX672" i="13"/>
  <c r="AU672" i="13"/>
  <c r="R672" i="13" s="1"/>
  <c r="AT672" i="13"/>
  <c r="AV672" i="13" s="1"/>
  <c r="Y672" i="13"/>
  <c r="X672" i="13"/>
  <c r="S672" i="13"/>
  <c r="G672" i="13"/>
  <c r="Q672" i="13" s="1"/>
  <c r="AX671" i="13"/>
  <c r="AU671" i="13"/>
  <c r="R671" i="13" s="1"/>
  <c r="AT671" i="13"/>
  <c r="AV671" i="13" s="1"/>
  <c r="Y671" i="13"/>
  <c r="X671" i="13"/>
  <c r="S671" i="13"/>
  <c r="G671" i="13"/>
  <c r="Q671" i="13" s="1"/>
  <c r="AX670" i="13"/>
  <c r="AU670" i="13"/>
  <c r="R670" i="13" s="1"/>
  <c r="AT670" i="13"/>
  <c r="AV670" i="13" s="1"/>
  <c r="Y670" i="13"/>
  <c r="X670" i="13"/>
  <c r="S670" i="13"/>
  <c r="G670" i="13"/>
  <c r="Q670" i="13" s="1"/>
  <c r="AX669" i="13"/>
  <c r="AU669" i="13"/>
  <c r="R669" i="13" s="1"/>
  <c r="AT669" i="13"/>
  <c r="AV669" i="13" s="1"/>
  <c r="Y669" i="13"/>
  <c r="X669" i="13"/>
  <c r="S669" i="13"/>
  <c r="G669" i="13"/>
  <c r="Q669" i="13" s="1"/>
  <c r="AX668" i="13"/>
  <c r="AU668" i="13"/>
  <c r="R668" i="13" s="1"/>
  <c r="AT668" i="13"/>
  <c r="AV668" i="13" s="1"/>
  <c r="Y668" i="13"/>
  <c r="X668" i="13"/>
  <c r="S668" i="13"/>
  <c r="G668" i="13"/>
  <c r="Q668" i="13" s="1"/>
  <c r="AX667" i="13"/>
  <c r="AU667" i="13"/>
  <c r="R667" i="13" s="1"/>
  <c r="AT667" i="13"/>
  <c r="AV667" i="13" s="1"/>
  <c r="Y667" i="13"/>
  <c r="X667" i="13"/>
  <c r="S667" i="13"/>
  <c r="G667" i="13"/>
  <c r="Q667" i="13" s="1"/>
  <c r="AX666" i="13"/>
  <c r="AU666" i="13"/>
  <c r="R666" i="13" s="1"/>
  <c r="AT666" i="13"/>
  <c r="AV666" i="13" s="1"/>
  <c r="Y666" i="13"/>
  <c r="X666" i="13"/>
  <c r="S666" i="13"/>
  <c r="G666" i="13"/>
  <c r="Q666" i="13" s="1"/>
  <c r="AX665" i="13"/>
  <c r="AU665" i="13"/>
  <c r="R665" i="13" s="1"/>
  <c r="AT665" i="13"/>
  <c r="AV665" i="13" s="1"/>
  <c r="Y665" i="13"/>
  <c r="X665" i="13"/>
  <c r="S665" i="13"/>
  <c r="G665" i="13"/>
  <c r="Q665" i="13" s="1"/>
  <c r="AX664" i="13"/>
  <c r="AU664" i="13"/>
  <c r="R664" i="13" s="1"/>
  <c r="AT664" i="13"/>
  <c r="AV664" i="13" s="1"/>
  <c r="Y664" i="13"/>
  <c r="X664" i="13"/>
  <c r="S664" i="13"/>
  <c r="G664" i="13"/>
  <c r="Q664" i="13" s="1"/>
  <c r="AX663" i="13"/>
  <c r="AU663" i="13"/>
  <c r="R663" i="13" s="1"/>
  <c r="AT663" i="13"/>
  <c r="AV663" i="13" s="1"/>
  <c r="Y663" i="13"/>
  <c r="X663" i="13"/>
  <c r="S663" i="13"/>
  <c r="G663" i="13"/>
  <c r="Q663" i="13" s="1"/>
  <c r="AX662" i="13"/>
  <c r="AU662" i="13"/>
  <c r="R662" i="13" s="1"/>
  <c r="AT662" i="13"/>
  <c r="AV662" i="13" s="1"/>
  <c r="Y662" i="13"/>
  <c r="X662" i="13"/>
  <c r="S662" i="13"/>
  <c r="G662" i="13"/>
  <c r="Q662" i="13" s="1"/>
  <c r="AX661" i="13"/>
  <c r="AU661" i="13"/>
  <c r="R661" i="13" s="1"/>
  <c r="AT661" i="13"/>
  <c r="AV661" i="13" s="1"/>
  <c r="Y661" i="13"/>
  <c r="X661" i="13"/>
  <c r="S661" i="13"/>
  <c r="G661" i="13"/>
  <c r="Q661" i="13" s="1"/>
  <c r="AX660" i="13"/>
  <c r="AU660" i="13"/>
  <c r="R660" i="13" s="1"/>
  <c r="AT660" i="13"/>
  <c r="AV660" i="13" s="1"/>
  <c r="Y660" i="13"/>
  <c r="X660" i="13"/>
  <c r="S660" i="13"/>
  <c r="G660" i="13"/>
  <c r="Q660" i="13" s="1"/>
  <c r="AX659" i="13"/>
  <c r="AU659" i="13"/>
  <c r="R659" i="13" s="1"/>
  <c r="AT659" i="13"/>
  <c r="AV659" i="13" s="1"/>
  <c r="Y659" i="13"/>
  <c r="X659" i="13"/>
  <c r="S659" i="13"/>
  <c r="G659" i="13"/>
  <c r="Q659" i="13" s="1"/>
  <c r="AX658" i="13"/>
  <c r="AU658" i="13"/>
  <c r="R658" i="13" s="1"/>
  <c r="AT658" i="13"/>
  <c r="AV658" i="13" s="1"/>
  <c r="Y658" i="13"/>
  <c r="X658" i="13"/>
  <c r="S658" i="13"/>
  <c r="G658" i="13"/>
  <c r="Q658" i="13" s="1"/>
  <c r="AX657" i="13"/>
  <c r="AU657" i="13"/>
  <c r="R657" i="13" s="1"/>
  <c r="AT657" i="13"/>
  <c r="AV657" i="13" s="1"/>
  <c r="Y657" i="13"/>
  <c r="X657" i="13"/>
  <c r="S657" i="13"/>
  <c r="G657" i="13"/>
  <c r="Q657" i="13" s="1"/>
  <c r="AX656" i="13"/>
  <c r="AU656" i="13"/>
  <c r="R656" i="13" s="1"/>
  <c r="AT656" i="13"/>
  <c r="AV656" i="13" s="1"/>
  <c r="Y656" i="13"/>
  <c r="X656" i="13"/>
  <c r="S656" i="13"/>
  <c r="G656" i="13"/>
  <c r="Q656" i="13" s="1"/>
  <c r="AX655" i="13"/>
  <c r="AU655" i="13"/>
  <c r="R655" i="13" s="1"/>
  <c r="AT655" i="13"/>
  <c r="AV655" i="13" s="1"/>
  <c r="Y655" i="13"/>
  <c r="X655" i="13"/>
  <c r="S655" i="13"/>
  <c r="G655" i="13"/>
  <c r="Q655" i="13" s="1"/>
  <c r="AX654" i="13"/>
  <c r="AU654" i="13"/>
  <c r="R654" i="13" s="1"/>
  <c r="AT654" i="13"/>
  <c r="AV654" i="13" s="1"/>
  <c r="Y654" i="13"/>
  <c r="X654" i="13"/>
  <c r="S654" i="13"/>
  <c r="G654" i="13"/>
  <c r="Q654" i="13" s="1"/>
  <c r="AX653" i="13"/>
  <c r="AU653" i="13"/>
  <c r="R653" i="13" s="1"/>
  <c r="AT653" i="13"/>
  <c r="AV653" i="13" s="1"/>
  <c r="Y653" i="13"/>
  <c r="X653" i="13"/>
  <c r="S653" i="13"/>
  <c r="G653" i="13"/>
  <c r="Q653" i="13" s="1"/>
  <c r="AX652" i="13"/>
  <c r="AU652" i="13"/>
  <c r="R652" i="13" s="1"/>
  <c r="AT652" i="13"/>
  <c r="AV652" i="13" s="1"/>
  <c r="Y652" i="13"/>
  <c r="X652" i="13"/>
  <c r="S652" i="13"/>
  <c r="G652" i="13"/>
  <c r="Q652" i="13" s="1"/>
  <c r="AX651" i="13"/>
  <c r="AU651" i="13"/>
  <c r="R651" i="13" s="1"/>
  <c r="AT651" i="13"/>
  <c r="AV651" i="13" s="1"/>
  <c r="Y651" i="13"/>
  <c r="X651" i="13"/>
  <c r="S651" i="13"/>
  <c r="G651" i="13"/>
  <c r="Q651" i="13" s="1"/>
  <c r="AX650" i="13"/>
  <c r="AT650" i="13"/>
  <c r="AU650" i="13" s="1"/>
  <c r="R650" i="13" s="1"/>
  <c r="Y650" i="13"/>
  <c r="X650" i="13"/>
  <c r="S650" i="13"/>
  <c r="G650" i="13"/>
  <c r="Q650" i="13" s="1"/>
  <c r="AX649" i="13"/>
  <c r="AT649" i="13"/>
  <c r="AV649" i="13" s="1"/>
  <c r="Y649" i="13"/>
  <c r="X649" i="13"/>
  <c r="S649" i="13"/>
  <c r="G649" i="13"/>
  <c r="Q649" i="13" s="1"/>
  <c r="AX648" i="13"/>
  <c r="AV648" i="13"/>
  <c r="AT648" i="13"/>
  <c r="AU648" i="13" s="1"/>
  <c r="R648" i="13" s="1"/>
  <c r="Y648" i="13"/>
  <c r="X648" i="13"/>
  <c r="S648" i="13"/>
  <c r="G648" i="13"/>
  <c r="Q648" i="13" s="1"/>
  <c r="AX647" i="13"/>
  <c r="AT647" i="13"/>
  <c r="AV647" i="13" s="1"/>
  <c r="Y647" i="13"/>
  <c r="X647" i="13"/>
  <c r="S647" i="13"/>
  <c r="G647" i="13"/>
  <c r="Q647" i="13" s="1"/>
  <c r="AX646" i="13"/>
  <c r="AT646" i="13"/>
  <c r="AU646" i="13" s="1"/>
  <c r="R646" i="13" s="1"/>
  <c r="Y646" i="13"/>
  <c r="X646" i="13"/>
  <c r="S646" i="13"/>
  <c r="G646" i="13"/>
  <c r="Q646" i="13" s="1"/>
  <c r="AX645" i="13"/>
  <c r="AT645" i="13"/>
  <c r="AV645" i="13" s="1"/>
  <c r="Y645" i="13"/>
  <c r="X645" i="13"/>
  <c r="S645" i="13"/>
  <c r="G645" i="13"/>
  <c r="Q645" i="13" s="1"/>
  <c r="AX644" i="13"/>
  <c r="AV644" i="13"/>
  <c r="AT644" i="13"/>
  <c r="AU644" i="13" s="1"/>
  <c r="R644" i="13" s="1"/>
  <c r="Y644" i="13"/>
  <c r="X644" i="13"/>
  <c r="S644" i="13"/>
  <c r="G644" i="13"/>
  <c r="Q644" i="13" s="1"/>
  <c r="AX643" i="13"/>
  <c r="AT643" i="13"/>
  <c r="AV643" i="13" s="1"/>
  <c r="Y643" i="13"/>
  <c r="X643" i="13"/>
  <c r="S643" i="13"/>
  <c r="G643" i="13"/>
  <c r="Q643" i="13" s="1"/>
  <c r="AX642" i="13"/>
  <c r="AT642" i="13"/>
  <c r="AU642" i="13" s="1"/>
  <c r="R642" i="13" s="1"/>
  <c r="Y642" i="13"/>
  <c r="X642" i="13"/>
  <c r="S642" i="13"/>
  <c r="G642" i="13"/>
  <c r="Q642" i="13" s="1"/>
  <c r="AX639" i="13"/>
  <c r="AT639" i="13"/>
  <c r="AV639" i="13" s="1"/>
  <c r="Y639" i="13"/>
  <c r="X639" i="13"/>
  <c r="S639" i="13"/>
  <c r="G639" i="13"/>
  <c r="Q639" i="13" s="1"/>
  <c r="AX638" i="13"/>
  <c r="AV638" i="13"/>
  <c r="AT638" i="13"/>
  <c r="AU638" i="13" s="1"/>
  <c r="R638" i="13" s="1"/>
  <c r="Y638" i="13"/>
  <c r="X638" i="13"/>
  <c r="S638" i="13"/>
  <c r="G638" i="13"/>
  <c r="Q638" i="13" s="1"/>
  <c r="AX637" i="13"/>
  <c r="AT637" i="13"/>
  <c r="AV637" i="13" s="1"/>
  <c r="Y637" i="13"/>
  <c r="X637" i="13"/>
  <c r="S637" i="13"/>
  <c r="G637" i="13"/>
  <c r="Q637" i="13" s="1"/>
  <c r="AX636" i="13"/>
  <c r="AT636" i="13"/>
  <c r="AU636" i="13" s="1"/>
  <c r="R636" i="13" s="1"/>
  <c r="Y636" i="13"/>
  <c r="X636" i="13"/>
  <c r="S636" i="13"/>
  <c r="G636" i="13"/>
  <c r="Q636" i="13" s="1"/>
  <c r="AX635" i="13"/>
  <c r="AT635" i="13"/>
  <c r="AV635" i="13" s="1"/>
  <c r="Y635" i="13"/>
  <c r="X635" i="13"/>
  <c r="S635" i="13"/>
  <c r="G635" i="13"/>
  <c r="Q635" i="13" s="1"/>
  <c r="AX634" i="13"/>
  <c r="AV634" i="13"/>
  <c r="AT634" i="13"/>
  <c r="AU634" i="13" s="1"/>
  <c r="R634" i="13" s="1"/>
  <c r="Y634" i="13"/>
  <c r="X634" i="13"/>
  <c r="S634" i="13"/>
  <c r="G634" i="13"/>
  <c r="Q634" i="13" s="1"/>
  <c r="AX633" i="13"/>
  <c r="AT633" i="13"/>
  <c r="AV633" i="13" s="1"/>
  <c r="Y633" i="13"/>
  <c r="X633" i="13"/>
  <c r="S633" i="13"/>
  <c r="G633" i="13"/>
  <c r="Q633" i="13" s="1"/>
  <c r="AX632" i="13"/>
  <c r="AT632" i="13"/>
  <c r="AU632" i="13" s="1"/>
  <c r="R632" i="13" s="1"/>
  <c r="Y632" i="13"/>
  <c r="X632" i="13"/>
  <c r="S632" i="13"/>
  <c r="Q632" i="13"/>
  <c r="G632" i="13"/>
  <c r="AX631" i="13"/>
  <c r="AT631" i="13"/>
  <c r="AV631" i="13" s="1"/>
  <c r="Y631" i="13"/>
  <c r="X631" i="13"/>
  <c r="S631" i="13"/>
  <c r="G631" i="13"/>
  <c r="Q631" i="13" s="1"/>
  <c r="AX630" i="13"/>
  <c r="AT630" i="13"/>
  <c r="AV630" i="13" s="1"/>
  <c r="Y630" i="13"/>
  <c r="X630" i="13"/>
  <c r="S630" i="13"/>
  <c r="G630" i="13"/>
  <c r="Q630" i="13" s="1"/>
  <c r="AX629" i="13"/>
  <c r="AV629" i="13"/>
  <c r="AT629" i="13"/>
  <c r="AU629" i="13" s="1"/>
  <c r="R629" i="13" s="1"/>
  <c r="Y629" i="13"/>
  <c r="X629" i="13"/>
  <c r="S629" i="13"/>
  <c r="G629" i="13"/>
  <c r="Q629" i="13" s="1"/>
  <c r="AX628" i="13"/>
  <c r="AT628" i="13"/>
  <c r="AV628" i="13" s="1"/>
  <c r="Y628" i="13"/>
  <c r="X628" i="13"/>
  <c r="S628" i="13"/>
  <c r="G628" i="13"/>
  <c r="Q628" i="13" s="1"/>
  <c r="AX627" i="13"/>
  <c r="AT627" i="13"/>
  <c r="AU627" i="13" s="1"/>
  <c r="R627" i="13" s="1"/>
  <c r="Y627" i="13"/>
  <c r="X627" i="13"/>
  <c r="S627" i="13"/>
  <c r="G627" i="13"/>
  <c r="Q627" i="13" s="1"/>
  <c r="AX626" i="13"/>
  <c r="AT626" i="13"/>
  <c r="AV626" i="13" s="1"/>
  <c r="Y626" i="13"/>
  <c r="X626" i="13"/>
  <c r="S626" i="13"/>
  <c r="G626" i="13"/>
  <c r="Q626" i="13" s="1"/>
  <c r="AX625" i="13"/>
  <c r="AV625" i="13"/>
  <c r="AT625" i="13"/>
  <c r="AU625" i="13" s="1"/>
  <c r="R625" i="13" s="1"/>
  <c r="Y625" i="13"/>
  <c r="X625" i="13"/>
  <c r="S625" i="13"/>
  <c r="G625" i="13"/>
  <c r="Q625" i="13" s="1"/>
  <c r="AX624" i="13"/>
  <c r="AT624" i="13"/>
  <c r="AV624" i="13" s="1"/>
  <c r="Y624" i="13"/>
  <c r="X624" i="13"/>
  <c r="S624" i="13"/>
  <c r="G624" i="13"/>
  <c r="Q624" i="13" s="1"/>
  <c r="AX623" i="13"/>
  <c r="AT623" i="13"/>
  <c r="AU623" i="13" s="1"/>
  <c r="R623" i="13" s="1"/>
  <c r="Y623" i="13"/>
  <c r="X623" i="13"/>
  <c r="S623" i="13"/>
  <c r="G623" i="13"/>
  <c r="Q623" i="13" s="1"/>
  <c r="AX622" i="13"/>
  <c r="AT622" i="13"/>
  <c r="AV622" i="13" s="1"/>
  <c r="Y622" i="13"/>
  <c r="X622" i="13"/>
  <c r="S622" i="13"/>
  <c r="G622" i="13"/>
  <c r="Q622" i="13" s="1"/>
  <c r="AX621" i="13"/>
  <c r="AV621" i="13"/>
  <c r="AT621" i="13"/>
  <c r="AU621" i="13" s="1"/>
  <c r="R621" i="13" s="1"/>
  <c r="Y621" i="13"/>
  <c r="X621" i="13"/>
  <c r="S621" i="13"/>
  <c r="G621" i="13"/>
  <c r="Q621" i="13" s="1"/>
  <c r="AX620" i="13"/>
  <c r="AT620" i="13"/>
  <c r="AV620" i="13" s="1"/>
  <c r="Y620" i="13"/>
  <c r="X620" i="13"/>
  <c r="S620" i="13"/>
  <c r="G620" i="13"/>
  <c r="Q620" i="13" s="1"/>
  <c r="AX619" i="13"/>
  <c r="AT619" i="13"/>
  <c r="AU619" i="13" s="1"/>
  <c r="R619" i="13" s="1"/>
  <c r="Y619" i="13"/>
  <c r="X619" i="13"/>
  <c r="S619" i="13"/>
  <c r="G619" i="13"/>
  <c r="Q619" i="13" s="1"/>
  <c r="AX618" i="13"/>
  <c r="AT618" i="13"/>
  <c r="AV618" i="13" s="1"/>
  <c r="Y618" i="13"/>
  <c r="X618" i="13"/>
  <c r="S618" i="13"/>
  <c r="G618" i="13"/>
  <c r="Q618" i="13" s="1"/>
  <c r="AX617" i="13"/>
  <c r="AV617" i="13"/>
  <c r="AT617" i="13"/>
  <c r="AU617" i="13" s="1"/>
  <c r="R617" i="13" s="1"/>
  <c r="Y617" i="13"/>
  <c r="X617" i="13"/>
  <c r="S617" i="13"/>
  <c r="G617" i="13"/>
  <c r="Q617" i="13" s="1"/>
  <c r="AX616" i="13"/>
  <c r="AT616" i="13"/>
  <c r="AV616" i="13" s="1"/>
  <c r="Y616" i="13"/>
  <c r="X616" i="13"/>
  <c r="S616" i="13"/>
  <c r="G616" i="13"/>
  <c r="Q616" i="13" s="1"/>
  <c r="AX615" i="13"/>
  <c r="AT615" i="13"/>
  <c r="AU615" i="13" s="1"/>
  <c r="R615" i="13" s="1"/>
  <c r="Y615" i="13"/>
  <c r="X615" i="13"/>
  <c r="S615" i="13"/>
  <c r="Q615" i="13"/>
  <c r="G615" i="13"/>
  <c r="AX614" i="13"/>
  <c r="AT614" i="13"/>
  <c r="AV614" i="13" s="1"/>
  <c r="Y614" i="13"/>
  <c r="X614" i="13"/>
  <c r="S614" i="13"/>
  <c r="G614" i="13"/>
  <c r="Q614" i="13" s="1"/>
  <c r="AX613" i="13"/>
  <c r="AT613" i="13"/>
  <c r="Y613" i="13"/>
  <c r="X613" i="13"/>
  <c r="S613" i="13"/>
  <c r="Q613" i="13"/>
  <c r="G613" i="13"/>
  <c r="AX612" i="13"/>
  <c r="AT612" i="13"/>
  <c r="AU612" i="13" s="1"/>
  <c r="Y612" i="13"/>
  <c r="X612" i="13"/>
  <c r="S612" i="13"/>
  <c r="G612" i="13"/>
  <c r="AX611" i="13"/>
  <c r="AT611" i="13"/>
  <c r="Y611" i="13"/>
  <c r="X611" i="13"/>
  <c r="S611" i="13"/>
  <c r="G611" i="13"/>
  <c r="Q611" i="13" s="1"/>
  <c r="AX610" i="13"/>
  <c r="AT610" i="13"/>
  <c r="Y610" i="13"/>
  <c r="X610" i="13"/>
  <c r="S610" i="13"/>
  <c r="Q610" i="13"/>
  <c r="G610" i="13"/>
  <c r="AX609" i="13"/>
  <c r="AT609" i="13"/>
  <c r="Y609" i="13"/>
  <c r="X609" i="13"/>
  <c r="S609" i="13"/>
  <c r="G609" i="13"/>
  <c r="Q609" i="13" s="1"/>
  <c r="AX608" i="13"/>
  <c r="AT608" i="13"/>
  <c r="Y608" i="13"/>
  <c r="X608" i="13"/>
  <c r="S608" i="13"/>
  <c r="G608" i="13"/>
  <c r="Q608" i="13" s="1"/>
  <c r="AX607" i="13"/>
  <c r="AT607" i="13"/>
  <c r="Y607" i="13"/>
  <c r="X607" i="13"/>
  <c r="S607" i="13"/>
  <c r="G607" i="13"/>
  <c r="Q607" i="13" s="1"/>
  <c r="AX606" i="13"/>
  <c r="AT606" i="13"/>
  <c r="Y606" i="13"/>
  <c r="X606" i="13"/>
  <c r="S606" i="13"/>
  <c r="G606" i="13"/>
  <c r="Q606" i="13" s="1"/>
  <c r="AX605" i="13"/>
  <c r="AT605" i="13"/>
  <c r="Y605" i="13"/>
  <c r="X605" i="13"/>
  <c r="S605" i="13"/>
  <c r="G605" i="13"/>
  <c r="Q605" i="13" s="1"/>
  <c r="AX604" i="13"/>
  <c r="AT604" i="13"/>
  <c r="Y604" i="13"/>
  <c r="X604" i="13"/>
  <c r="S604" i="13"/>
  <c r="G604" i="13"/>
  <c r="Q604" i="13" s="1"/>
  <c r="AX603" i="13"/>
  <c r="AT603" i="13"/>
  <c r="Y603" i="13"/>
  <c r="X603" i="13"/>
  <c r="S603" i="13"/>
  <c r="G603" i="13"/>
  <c r="Q603" i="13" s="1"/>
  <c r="AX602" i="13"/>
  <c r="AT602" i="13"/>
  <c r="Y602" i="13"/>
  <c r="X602" i="13"/>
  <c r="S602" i="13"/>
  <c r="Q602" i="13"/>
  <c r="G602" i="13"/>
  <c r="AX601" i="13"/>
  <c r="AT601" i="13"/>
  <c r="Y601" i="13"/>
  <c r="X601" i="13"/>
  <c r="S601" i="13"/>
  <c r="G601" i="13"/>
  <c r="Q601" i="13" s="1"/>
  <c r="AX600" i="13"/>
  <c r="AT600" i="13"/>
  <c r="Y600" i="13"/>
  <c r="X600" i="13"/>
  <c r="S600" i="13"/>
  <c r="W600" i="13" s="1"/>
  <c r="AB600" i="13" s="1"/>
  <c r="G600" i="13"/>
  <c r="Q600" i="13" s="1"/>
  <c r="AX599" i="13"/>
  <c r="AT599" i="13"/>
  <c r="AV599" i="13" s="1"/>
  <c r="Y599" i="13"/>
  <c r="X599" i="13"/>
  <c r="S599" i="13"/>
  <c r="G599" i="13"/>
  <c r="Q599" i="13" s="1"/>
  <c r="AX598" i="13"/>
  <c r="AT598" i="13"/>
  <c r="AV598" i="13" s="1"/>
  <c r="Y598" i="13"/>
  <c r="X598" i="13"/>
  <c r="S598" i="13"/>
  <c r="G598" i="13"/>
  <c r="Q598" i="13" s="1"/>
  <c r="AX597" i="13"/>
  <c r="AU597" i="13"/>
  <c r="R597" i="13" s="1"/>
  <c r="AT597" i="13"/>
  <c r="AV597" i="13" s="1"/>
  <c r="Y597" i="13"/>
  <c r="X597" i="13"/>
  <c r="S597" i="13"/>
  <c r="G597" i="13"/>
  <c r="Q597" i="13" s="1"/>
  <c r="AX596" i="13"/>
  <c r="AT596" i="13"/>
  <c r="AU596" i="13" s="1"/>
  <c r="R596" i="13" s="1"/>
  <c r="Y596" i="13"/>
  <c r="X596" i="13"/>
  <c r="S596" i="13"/>
  <c r="G596" i="13"/>
  <c r="Q596" i="13" s="1"/>
  <c r="AX595" i="13"/>
  <c r="AU595" i="13"/>
  <c r="R595" i="13" s="1"/>
  <c r="AT595" i="13"/>
  <c r="AV595" i="13" s="1"/>
  <c r="Y595" i="13"/>
  <c r="X595" i="13"/>
  <c r="S595" i="13"/>
  <c r="G595" i="13"/>
  <c r="Q595" i="13" s="1"/>
  <c r="AX594" i="13"/>
  <c r="AT594" i="13"/>
  <c r="AU594" i="13" s="1"/>
  <c r="R594" i="13" s="1"/>
  <c r="Y594" i="13"/>
  <c r="X594" i="13"/>
  <c r="S594" i="13"/>
  <c r="G594" i="13"/>
  <c r="Q594" i="13" s="1"/>
  <c r="AX593" i="13"/>
  <c r="AU593" i="13"/>
  <c r="R593" i="13" s="1"/>
  <c r="AT593" i="13"/>
  <c r="AV593" i="13" s="1"/>
  <c r="Y593" i="13"/>
  <c r="X593" i="13"/>
  <c r="S593" i="13"/>
  <c r="G593" i="13"/>
  <c r="Q593" i="13" s="1"/>
  <c r="AX592" i="13"/>
  <c r="AT592" i="13"/>
  <c r="AV592" i="13" s="1"/>
  <c r="Y592" i="13"/>
  <c r="X592" i="13"/>
  <c r="S592" i="13"/>
  <c r="G592" i="13"/>
  <c r="Q592" i="13" s="1"/>
  <c r="AX591" i="13"/>
  <c r="AT591" i="13"/>
  <c r="AV591" i="13" s="1"/>
  <c r="Y591" i="13"/>
  <c r="X591" i="13"/>
  <c r="S591" i="13"/>
  <c r="G591" i="13"/>
  <c r="Q591" i="13" s="1"/>
  <c r="AX590" i="13"/>
  <c r="AV590" i="13"/>
  <c r="AT590" i="13"/>
  <c r="AU590" i="13" s="1"/>
  <c r="R590" i="13" s="1"/>
  <c r="Y590" i="13"/>
  <c r="X590" i="13"/>
  <c r="S590" i="13"/>
  <c r="G590" i="13"/>
  <c r="Q590" i="13" s="1"/>
  <c r="AX589" i="13"/>
  <c r="AT589" i="13"/>
  <c r="AV589" i="13" s="1"/>
  <c r="Y589" i="13"/>
  <c r="X589" i="13"/>
  <c r="S589" i="13"/>
  <c r="G589" i="13"/>
  <c r="Q589" i="13" s="1"/>
  <c r="AX588" i="13"/>
  <c r="AT588" i="13"/>
  <c r="AV588" i="13" s="1"/>
  <c r="Y588" i="13"/>
  <c r="X588" i="13"/>
  <c r="S588" i="13"/>
  <c r="G588" i="13"/>
  <c r="Q588" i="13" s="1"/>
  <c r="AX587" i="13"/>
  <c r="AU587" i="13"/>
  <c r="R587" i="13" s="1"/>
  <c r="AT587" i="13"/>
  <c r="AV587" i="13" s="1"/>
  <c r="Y587" i="13"/>
  <c r="X587" i="13"/>
  <c r="S587" i="13"/>
  <c r="G587" i="13"/>
  <c r="Q587" i="13" s="1"/>
  <c r="AX586" i="13"/>
  <c r="AT586" i="13"/>
  <c r="AV586" i="13" s="1"/>
  <c r="Y586" i="13"/>
  <c r="X586" i="13"/>
  <c r="S586" i="13"/>
  <c r="G586" i="13"/>
  <c r="Q586" i="13" s="1"/>
  <c r="AX585" i="13"/>
  <c r="AT585" i="13"/>
  <c r="AV585" i="13" s="1"/>
  <c r="Y585" i="13"/>
  <c r="X585" i="13"/>
  <c r="S585" i="13"/>
  <c r="G585" i="13"/>
  <c r="Q585" i="13" s="1"/>
  <c r="AX584" i="13"/>
  <c r="AT584" i="13"/>
  <c r="AV584" i="13" s="1"/>
  <c r="Y584" i="13"/>
  <c r="X584" i="13"/>
  <c r="S584" i="13"/>
  <c r="G584" i="13"/>
  <c r="Q584" i="13" s="1"/>
  <c r="AX583" i="13"/>
  <c r="AU583" i="13"/>
  <c r="R583" i="13" s="1"/>
  <c r="AT583" i="13"/>
  <c r="AV583" i="13" s="1"/>
  <c r="Y583" i="13"/>
  <c r="X583" i="13"/>
  <c r="S583" i="13"/>
  <c r="G583" i="13"/>
  <c r="Q583" i="13" s="1"/>
  <c r="AX582" i="13"/>
  <c r="AT582" i="13"/>
  <c r="AV582" i="13" s="1"/>
  <c r="Y582" i="13"/>
  <c r="X582" i="13"/>
  <c r="S582" i="13"/>
  <c r="G582" i="13"/>
  <c r="Q582" i="13" s="1"/>
  <c r="AX581" i="13"/>
  <c r="AT581" i="13"/>
  <c r="AV581" i="13" s="1"/>
  <c r="Y581" i="13"/>
  <c r="X581" i="13"/>
  <c r="S581" i="13"/>
  <c r="G581" i="13"/>
  <c r="Q581" i="13" s="1"/>
  <c r="AX580" i="13"/>
  <c r="AT580" i="13"/>
  <c r="AV580" i="13" s="1"/>
  <c r="Y580" i="13"/>
  <c r="X580" i="13"/>
  <c r="S580" i="13"/>
  <c r="G580" i="13"/>
  <c r="Q580" i="13" s="1"/>
  <c r="AX579" i="13"/>
  <c r="AU579" i="13"/>
  <c r="R579" i="13" s="1"/>
  <c r="AT579" i="13"/>
  <c r="AV579" i="13" s="1"/>
  <c r="Y579" i="13"/>
  <c r="X579" i="13"/>
  <c r="S579" i="13"/>
  <c r="G579" i="13"/>
  <c r="Q579" i="13" s="1"/>
  <c r="AX578" i="13"/>
  <c r="AT578" i="13"/>
  <c r="AU578" i="13" s="1"/>
  <c r="R578" i="13" s="1"/>
  <c r="Y578" i="13"/>
  <c r="X578" i="13"/>
  <c r="S578" i="13"/>
  <c r="G578" i="13"/>
  <c r="Q578" i="13" s="1"/>
  <c r="AX577" i="13"/>
  <c r="AU577" i="13"/>
  <c r="R577" i="13" s="1"/>
  <c r="AT577" i="13"/>
  <c r="AV577" i="13" s="1"/>
  <c r="Y577" i="13"/>
  <c r="X577" i="13"/>
  <c r="S577" i="13"/>
  <c r="G577" i="13"/>
  <c r="Q577" i="13" s="1"/>
  <c r="AX576" i="13"/>
  <c r="AT576" i="13"/>
  <c r="AV576" i="13" s="1"/>
  <c r="Y576" i="13"/>
  <c r="X576" i="13"/>
  <c r="S576" i="13"/>
  <c r="G576" i="13"/>
  <c r="Q576" i="13" s="1"/>
  <c r="AX575" i="13"/>
  <c r="AT575" i="13"/>
  <c r="AV575" i="13" s="1"/>
  <c r="Y575" i="13"/>
  <c r="X575" i="13"/>
  <c r="S575" i="13"/>
  <c r="G575" i="13"/>
  <c r="Q575" i="13" s="1"/>
  <c r="AX574" i="13"/>
  <c r="AT574" i="13"/>
  <c r="AV574" i="13" s="1"/>
  <c r="Y574" i="13"/>
  <c r="X574" i="13"/>
  <c r="S574" i="13"/>
  <c r="G574" i="13"/>
  <c r="Q574" i="13" s="1"/>
  <c r="AX573" i="13"/>
  <c r="AU573" i="13"/>
  <c r="R573" i="13" s="1"/>
  <c r="AT573" i="13"/>
  <c r="AV573" i="13" s="1"/>
  <c r="Y573" i="13"/>
  <c r="X573" i="13"/>
  <c r="S573" i="13"/>
  <c r="G573" i="13"/>
  <c r="Q573" i="13" s="1"/>
  <c r="AX572" i="13"/>
  <c r="AT572" i="13"/>
  <c r="AV572" i="13" s="1"/>
  <c r="Y572" i="13"/>
  <c r="X572" i="13"/>
  <c r="S572" i="13"/>
  <c r="G572" i="13"/>
  <c r="Q572" i="13" s="1"/>
  <c r="AX571" i="13"/>
  <c r="AT571" i="13"/>
  <c r="AV571" i="13" s="1"/>
  <c r="Y571" i="13"/>
  <c r="X571" i="13"/>
  <c r="S571" i="13"/>
  <c r="G571" i="13"/>
  <c r="Q571" i="13" s="1"/>
  <c r="AX570" i="13"/>
  <c r="AT570" i="13"/>
  <c r="AV570" i="13" s="1"/>
  <c r="Y570" i="13"/>
  <c r="X570" i="13"/>
  <c r="S570" i="13"/>
  <c r="G570" i="13"/>
  <c r="Q570" i="13" s="1"/>
  <c r="AX569" i="13"/>
  <c r="AU569" i="13"/>
  <c r="R569" i="13" s="1"/>
  <c r="AT569" i="13"/>
  <c r="AV569" i="13" s="1"/>
  <c r="Y569" i="13"/>
  <c r="X569" i="13"/>
  <c r="S569" i="13"/>
  <c r="G569" i="13"/>
  <c r="Q569" i="13" s="1"/>
  <c r="AX568" i="13"/>
  <c r="AT568" i="13"/>
  <c r="AV568" i="13" s="1"/>
  <c r="Y568" i="13"/>
  <c r="X568" i="13"/>
  <c r="S568" i="13"/>
  <c r="G568" i="13"/>
  <c r="Q568" i="13" s="1"/>
  <c r="AX567" i="13"/>
  <c r="AT567" i="13"/>
  <c r="AV567" i="13" s="1"/>
  <c r="Y567" i="13"/>
  <c r="X567" i="13"/>
  <c r="S567" i="13"/>
  <c r="G567" i="13"/>
  <c r="Q567" i="13" s="1"/>
  <c r="AX566" i="13"/>
  <c r="AT566" i="13"/>
  <c r="AV566" i="13" s="1"/>
  <c r="Y566" i="13"/>
  <c r="X566" i="13"/>
  <c r="S566" i="13"/>
  <c r="G566" i="13"/>
  <c r="Q566" i="13" s="1"/>
  <c r="AX565" i="13"/>
  <c r="AU565" i="13"/>
  <c r="R565" i="13" s="1"/>
  <c r="AT565" i="13"/>
  <c r="AV565" i="13" s="1"/>
  <c r="Y565" i="13"/>
  <c r="X565" i="13"/>
  <c r="S565" i="13"/>
  <c r="G565" i="13"/>
  <c r="Q565" i="13" s="1"/>
  <c r="AX564" i="13"/>
  <c r="AT564" i="13"/>
  <c r="AV564" i="13" s="1"/>
  <c r="Y564" i="13"/>
  <c r="X564" i="13"/>
  <c r="S564" i="13"/>
  <c r="G564" i="13"/>
  <c r="Q564" i="13" s="1"/>
  <c r="AX563" i="13"/>
  <c r="AT563" i="13"/>
  <c r="AV563" i="13" s="1"/>
  <c r="Y563" i="13"/>
  <c r="X563" i="13"/>
  <c r="S563" i="13"/>
  <c r="G563" i="13"/>
  <c r="Q563" i="13" s="1"/>
  <c r="AX562" i="13"/>
  <c r="AT562" i="13"/>
  <c r="AV562" i="13" s="1"/>
  <c r="Y562" i="13"/>
  <c r="X562" i="13"/>
  <c r="S562" i="13"/>
  <c r="G562" i="13"/>
  <c r="Q562" i="13" s="1"/>
  <c r="AX561" i="13"/>
  <c r="AT561" i="13"/>
  <c r="AV561" i="13" s="1"/>
  <c r="Y561" i="13"/>
  <c r="X561" i="13"/>
  <c r="S561" i="13"/>
  <c r="G561" i="13"/>
  <c r="Q561" i="13" s="1"/>
  <c r="AX560" i="13"/>
  <c r="AV560" i="13"/>
  <c r="AT560" i="13"/>
  <c r="AU560" i="13" s="1"/>
  <c r="R560" i="13" s="1"/>
  <c r="Y560" i="13"/>
  <c r="X560" i="13"/>
  <c r="S560" i="13"/>
  <c r="G560" i="13"/>
  <c r="Q560" i="13" s="1"/>
  <c r="AX559" i="13"/>
  <c r="AT559" i="13"/>
  <c r="AU559" i="13" s="1"/>
  <c r="R559" i="13" s="1"/>
  <c r="Y559" i="13"/>
  <c r="X559" i="13"/>
  <c r="S559" i="13"/>
  <c r="G559" i="13"/>
  <c r="Q559" i="13" s="1"/>
  <c r="AX558" i="13"/>
  <c r="AT558" i="13"/>
  <c r="AV558" i="13" s="1"/>
  <c r="Y558" i="13"/>
  <c r="X558" i="13"/>
  <c r="S558" i="13"/>
  <c r="G558" i="13"/>
  <c r="Q558" i="13" s="1"/>
  <c r="AX557" i="13"/>
  <c r="AU557" i="13"/>
  <c r="R557" i="13" s="1"/>
  <c r="AT557" i="13"/>
  <c r="AV557" i="13" s="1"/>
  <c r="Y557" i="13"/>
  <c r="X557" i="13"/>
  <c r="S557" i="13"/>
  <c r="G557" i="13"/>
  <c r="Q557" i="13" s="1"/>
  <c r="AX556" i="13"/>
  <c r="AT556" i="13"/>
  <c r="AV556" i="13" s="1"/>
  <c r="Y556" i="13"/>
  <c r="X556" i="13"/>
  <c r="S556" i="13"/>
  <c r="G556" i="13"/>
  <c r="Q556" i="13" s="1"/>
  <c r="AX555" i="13"/>
  <c r="AT555" i="13"/>
  <c r="AV555" i="13" s="1"/>
  <c r="Y555" i="13"/>
  <c r="X555" i="13"/>
  <c r="S555" i="13"/>
  <c r="G555" i="13"/>
  <c r="Q555" i="13" s="1"/>
  <c r="AX554" i="13"/>
  <c r="AT554" i="13"/>
  <c r="AV554" i="13" s="1"/>
  <c r="Y554" i="13"/>
  <c r="X554" i="13"/>
  <c r="S554" i="13"/>
  <c r="G554" i="13"/>
  <c r="Q554" i="13" s="1"/>
  <c r="AX553" i="13"/>
  <c r="AT553" i="13"/>
  <c r="AV553" i="13" s="1"/>
  <c r="Y553" i="13"/>
  <c r="X553" i="13"/>
  <c r="S553" i="13"/>
  <c r="G553" i="13"/>
  <c r="Q553" i="13" s="1"/>
  <c r="AX552" i="13"/>
  <c r="AV552" i="13"/>
  <c r="AT552" i="13"/>
  <c r="AU552" i="13" s="1"/>
  <c r="R552" i="13" s="1"/>
  <c r="Y552" i="13"/>
  <c r="X552" i="13"/>
  <c r="S552" i="13"/>
  <c r="G552" i="13"/>
  <c r="Q552" i="13" s="1"/>
  <c r="AX551" i="13"/>
  <c r="AT551" i="13"/>
  <c r="AV551" i="13" s="1"/>
  <c r="Y551" i="13"/>
  <c r="X551" i="13"/>
  <c r="S551" i="13"/>
  <c r="G551" i="13"/>
  <c r="Q551" i="13" s="1"/>
  <c r="AX550" i="13"/>
  <c r="AT550" i="13"/>
  <c r="AU550" i="13" s="1"/>
  <c r="Y550" i="13"/>
  <c r="X550" i="13"/>
  <c r="S550" i="13"/>
  <c r="R550" i="13"/>
  <c r="G550" i="13"/>
  <c r="Q550" i="13" s="1"/>
  <c r="AX549" i="13"/>
  <c r="AT549" i="13"/>
  <c r="AV549" i="13" s="1"/>
  <c r="Y549" i="13"/>
  <c r="X549" i="13"/>
  <c r="S549" i="13"/>
  <c r="G549" i="13"/>
  <c r="Q549" i="13" s="1"/>
  <c r="AX548" i="13"/>
  <c r="AT548" i="13"/>
  <c r="AU548" i="13" s="1"/>
  <c r="R548" i="13" s="1"/>
  <c r="Y548" i="13"/>
  <c r="X548" i="13"/>
  <c r="S548" i="13"/>
  <c r="G548" i="13"/>
  <c r="Q548" i="13" s="1"/>
  <c r="AX547" i="13"/>
  <c r="AV547" i="13"/>
  <c r="AT547" i="13"/>
  <c r="AU547" i="13" s="1"/>
  <c r="R547" i="13" s="1"/>
  <c r="Y547" i="13"/>
  <c r="X547" i="13"/>
  <c r="S547" i="13"/>
  <c r="G547" i="13"/>
  <c r="Q547" i="13" s="1"/>
  <c r="AX546" i="13"/>
  <c r="AT546" i="13"/>
  <c r="AU546" i="13" s="1"/>
  <c r="Y546" i="13"/>
  <c r="X546" i="13"/>
  <c r="S546" i="13"/>
  <c r="R546" i="13"/>
  <c r="G546" i="13"/>
  <c r="Q546" i="13" s="1"/>
  <c r="AX545" i="13"/>
  <c r="AU545" i="13"/>
  <c r="R545" i="13" s="1"/>
  <c r="AT545" i="13"/>
  <c r="AV545" i="13" s="1"/>
  <c r="Y545" i="13"/>
  <c r="X545" i="13"/>
  <c r="S545" i="13"/>
  <c r="G545" i="13"/>
  <c r="Q545" i="13" s="1"/>
  <c r="AX544" i="13"/>
  <c r="AT544" i="13"/>
  <c r="AU544" i="13" s="1"/>
  <c r="R544" i="13" s="1"/>
  <c r="Y544" i="13"/>
  <c r="X544" i="13"/>
  <c r="S544" i="13"/>
  <c r="G544" i="13"/>
  <c r="Q544" i="13" s="1"/>
  <c r="AX543" i="13"/>
  <c r="AT543" i="13"/>
  <c r="AU543" i="13" s="1"/>
  <c r="R543" i="13" s="1"/>
  <c r="Y543" i="13"/>
  <c r="X543" i="13"/>
  <c r="S543" i="13"/>
  <c r="G543" i="13"/>
  <c r="Q543" i="13" s="1"/>
  <c r="AX542" i="13"/>
  <c r="AV542" i="13"/>
  <c r="AT542" i="13"/>
  <c r="AU542" i="13" s="1"/>
  <c r="Y542" i="13"/>
  <c r="X542" i="13"/>
  <c r="S542" i="13"/>
  <c r="R542" i="13"/>
  <c r="G542" i="13"/>
  <c r="Q542" i="13" s="1"/>
  <c r="AX541" i="13"/>
  <c r="AT541" i="13"/>
  <c r="AV541" i="13" s="1"/>
  <c r="Y541" i="13"/>
  <c r="X541" i="13"/>
  <c r="S541" i="13"/>
  <c r="G541" i="13"/>
  <c r="Q541" i="13" s="1"/>
  <c r="AX540" i="13"/>
  <c r="AV540" i="13"/>
  <c r="AT540" i="13"/>
  <c r="AU540" i="13" s="1"/>
  <c r="R540" i="13" s="1"/>
  <c r="Y540" i="13"/>
  <c r="X540" i="13"/>
  <c r="S540" i="13"/>
  <c r="G540" i="13"/>
  <c r="Q540" i="13" s="1"/>
  <c r="AX539" i="13"/>
  <c r="AT539" i="13"/>
  <c r="AU539" i="13" s="1"/>
  <c r="R539" i="13" s="1"/>
  <c r="Y539" i="13"/>
  <c r="X539" i="13"/>
  <c r="S539" i="13"/>
  <c r="G539" i="13"/>
  <c r="Q539" i="13" s="1"/>
  <c r="AX538" i="13"/>
  <c r="AT538" i="13"/>
  <c r="AU538" i="13" s="1"/>
  <c r="Y538" i="13"/>
  <c r="X538" i="13"/>
  <c r="S538" i="13"/>
  <c r="R538" i="13"/>
  <c r="G538" i="13"/>
  <c r="Q538" i="13" s="1"/>
  <c r="AX537" i="13"/>
  <c r="AT537" i="13"/>
  <c r="AV537" i="13" s="1"/>
  <c r="Y537" i="13"/>
  <c r="X537" i="13"/>
  <c r="S537" i="13"/>
  <c r="G537" i="13"/>
  <c r="Q537" i="13" s="1"/>
  <c r="AX536" i="13"/>
  <c r="AT536" i="13"/>
  <c r="AU536" i="13" s="1"/>
  <c r="R536" i="13" s="1"/>
  <c r="Y536" i="13"/>
  <c r="X536" i="13"/>
  <c r="S536" i="13"/>
  <c r="G536" i="13"/>
  <c r="Q536" i="13" s="1"/>
  <c r="AX535" i="13"/>
  <c r="AV535" i="13"/>
  <c r="AT535" i="13"/>
  <c r="AU535" i="13" s="1"/>
  <c r="R535" i="13" s="1"/>
  <c r="Y535" i="13"/>
  <c r="X535" i="13"/>
  <c r="S535" i="13"/>
  <c r="G535" i="13"/>
  <c r="Q535" i="13" s="1"/>
  <c r="AX534" i="13"/>
  <c r="AT534" i="13"/>
  <c r="AU534" i="13" s="1"/>
  <c r="Y534" i="13"/>
  <c r="X534" i="13"/>
  <c r="S534" i="13"/>
  <c r="R534" i="13"/>
  <c r="G534" i="13"/>
  <c r="Q534" i="13" s="1"/>
  <c r="AX533" i="13"/>
  <c r="AT533" i="13"/>
  <c r="AV533" i="13" s="1"/>
  <c r="Y533" i="13"/>
  <c r="X533" i="13"/>
  <c r="S533" i="13"/>
  <c r="G533" i="13"/>
  <c r="Q533" i="13" s="1"/>
  <c r="AX532" i="13"/>
  <c r="AT532" i="13"/>
  <c r="AU532" i="13" s="1"/>
  <c r="R532" i="13" s="1"/>
  <c r="Y532" i="13"/>
  <c r="X532" i="13"/>
  <c r="S532" i="13"/>
  <c r="G532" i="13"/>
  <c r="Q532" i="13" s="1"/>
  <c r="AX531" i="13"/>
  <c r="AV531" i="13"/>
  <c r="AT531" i="13"/>
  <c r="AU531" i="13" s="1"/>
  <c r="R531" i="13" s="1"/>
  <c r="Y531" i="13"/>
  <c r="X531" i="13"/>
  <c r="S531" i="13"/>
  <c r="G531" i="13"/>
  <c r="Q531" i="13" s="1"/>
  <c r="AX530" i="13"/>
  <c r="AT530" i="13"/>
  <c r="AU530" i="13" s="1"/>
  <c r="Y530" i="13"/>
  <c r="X530" i="13"/>
  <c r="S530" i="13"/>
  <c r="R530" i="13"/>
  <c r="G530" i="13"/>
  <c r="Q530" i="13" s="1"/>
  <c r="AX529" i="13"/>
  <c r="AU529" i="13"/>
  <c r="R529" i="13" s="1"/>
  <c r="AT529" i="13"/>
  <c r="AV529" i="13" s="1"/>
  <c r="Y529" i="13"/>
  <c r="X529" i="13"/>
  <c r="S529" i="13"/>
  <c r="G529" i="13"/>
  <c r="Q529" i="13" s="1"/>
  <c r="AX528" i="13"/>
  <c r="AT528" i="13"/>
  <c r="Y528" i="13"/>
  <c r="X528" i="13"/>
  <c r="S528" i="13"/>
  <c r="G528" i="13"/>
  <c r="Q528" i="13" s="1"/>
  <c r="AX526" i="13"/>
  <c r="AV526" i="13"/>
  <c r="AT526" i="13"/>
  <c r="AU526" i="13" s="1"/>
  <c r="Y526" i="13"/>
  <c r="X526" i="13"/>
  <c r="S526" i="13"/>
  <c r="R526" i="13"/>
  <c r="G526" i="13"/>
  <c r="Q526" i="13" s="1"/>
  <c r="AX525" i="13"/>
  <c r="AV525" i="13"/>
  <c r="AT525" i="13"/>
  <c r="AU525" i="13" s="1"/>
  <c r="Y525" i="13"/>
  <c r="X525" i="13"/>
  <c r="S525" i="13"/>
  <c r="R525" i="13"/>
  <c r="G525" i="13"/>
  <c r="Q525" i="13" s="1"/>
  <c r="AX524" i="13"/>
  <c r="AV524" i="13"/>
  <c r="AT524" i="13"/>
  <c r="AU524" i="13" s="1"/>
  <c r="Y524" i="13"/>
  <c r="X524" i="13"/>
  <c r="S524" i="13"/>
  <c r="R524" i="13"/>
  <c r="G524" i="13"/>
  <c r="Q524" i="13" s="1"/>
  <c r="AX523" i="13"/>
  <c r="AV523" i="13"/>
  <c r="AT523" i="13"/>
  <c r="AU523" i="13" s="1"/>
  <c r="Y523" i="13"/>
  <c r="X523" i="13"/>
  <c r="S523" i="13"/>
  <c r="R523" i="13"/>
  <c r="G523" i="13"/>
  <c r="Q523" i="13" s="1"/>
  <c r="AX522" i="13"/>
  <c r="AV522" i="13"/>
  <c r="AT522" i="13"/>
  <c r="AU522" i="13" s="1"/>
  <c r="Y522" i="13"/>
  <c r="X522" i="13"/>
  <c r="S522" i="13"/>
  <c r="R522" i="13"/>
  <c r="G522" i="13"/>
  <c r="Q522" i="13" s="1"/>
  <c r="AX521" i="13"/>
  <c r="AV521" i="13"/>
  <c r="AT521" i="13"/>
  <c r="AU521" i="13" s="1"/>
  <c r="Y521" i="13"/>
  <c r="X521" i="13"/>
  <c r="S521" i="13"/>
  <c r="R521" i="13"/>
  <c r="G521" i="13"/>
  <c r="Q521" i="13" s="1"/>
  <c r="AX520" i="13"/>
  <c r="AV520" i="13"/>
  <c r="AT520" i="13"/>
  <c r="AU520" i="13" s="1"/>
  <c r="Y520" i="13"/>
  <c r="X520" i="13"/>
  <c r="S520" i="13"/>
  <c r="R520" i="13"/>
  <c r="G520" i="13"/>
  <c r="Q520" i="13" s="1"/>
  <c r="AX519" i="13"/>
  <c r="AV519" i="13"/>
  <c r="AT519" i="13"/>
  <c r="AU519" i="13" s="1"/>
  <c r="Y519" i="13"/>
  <c r="X519" i="13"/>
  <c r="S519" i="13"/>
  <c r="R519" i="13"/>
  <c r="G519" i="13"/>
  <c r="Q519" i="13" s="1"/>
  <c r="AX518" i="13"/>
  <c r="AV518" i="13"/>
  <c r="AT518" i="13"/>
  <c r="AU518" i="13" s="1"/>
  <c r="Y518" i="13"/>
  <c r="X518" i="13"/>
  <c r="S518" i="13"/>
  <c r="R518" i="13"/>
  <c r="G518" i="13"/>
  <c r="Q518" i="13" s="1"/>
  <c r="AX517" i="13"/>
  <c r="AV517" i="13"/>
  <c r="AT517" i="13"/>
  <c r="AU517" i="13" s="1"/>
  <c r="Y517" i="13"/>
  <c r="X517" i="13"/>
  <c r="S517" i="13"/>
  <c r="R517" i="13"/>
  <c r="G517" i="13"/>
  <c r="Q517" i="13" s="1"/>
  <c r="AX516" i="13"/>
  <c r="AV516" i="13"/>
  <c r="AT516" i="13"/>
  <c r="AU516" i="13" s="1"/>
  <c r="Y516" i="13"/>
  <c r="X516" i="13"/>
  <c r="S516" i="13"/>
  <c r="R516" i="13"/>
  <c r="G516" i="13"/>
  <c r="Q516" i="13" s="1"/>
  <c r="AX515" i="13"/>
  <c r="AV515" i="13"/>
  <c r="AT515" i="13"/>
  <c r="AU515" i="13" s="1"/>
  <c r="Y515" i="13"/>
  <c r="X515" i="13"/>
  <c r="S515" i="13"/>
  <c r="R515" i="13"/>
  <c r="G515" i="13"/>
  <c r="Q515" i="13" s="1"/>
  <c r="AX514" i="13"/>
  <c r="AV514" i="13"/>
  <c r="AT514" i="13"/>
  <c r="AU514" i="13" s="1"/>
  <c r="Y514" i="13"/>
  <c r="X514" i="13"/>
  <c r="S514" i="13"/>
  <c r="R514" i="13"/>
  <c r="G514" i="13"/>
  <c r="Q514" i="13" s="1"/>
  <c r="AX513" i="13"/>
  <c r="AV513" i="13"/>
  <c r="AT513" i="13"/>
  <c r="AU513" i="13" s="1"/>
  <c r="Y513" i="13"/>
  <c r="X513" i="13"/>
  <c r="S513" i="13"/>
  <c r="R513" i="13"/>
  <c r="G513" i="13"/>
  <c r="Q513" i="13" s="1"/>
  <c r="AX512" i="13"/>
  <c r="AV512" i="13"/>
  <c r="AT512" i="13"/>
  <c r="AU512" i="13" s="1"/>
  <c r="Y512" i="13"/>
  <c r="X512" i="13"/>
  <c r="S512" i="13"/>
  <c r="R512" i="13"/>
  <c r="G512" i="13"/>
  <c r="Q512" i="13" s="1"/>
  <c r="AX511" i="13"/>
  <c r="AV511" i="13"/>
  <c r="AT511" i="13"/>
  <c r="AU511" i="13" s="1"/>
  <c r="Y511" i="13"/>
  <c r="X511" i="13"/>
  <c r="S511" i="13"/>
  <c r="R511" i="13"/>
  <c r="G511" i="13"/>
  <c r="Q511" i="13" s="1"/>
  <c r="AX510" i="13"/>
  <c r="AV510" i="13"/>
  <c r="AT510" i="13"/>
  <c r="AU510" i="13" s="1"/>
  <c r="Y510" i="13"/>
  <c r="X510" i="13"/>
  <c r="S510" i="13"/>
  <c r="R510" i="13"/>
  <c r="G510" i="13"/>
  <c r="Q510" i="13" s="1"/>
  <c r="AX509" i="13"/>
  <c r="AV509" i="13"/>
  <c r="AT509" i="13"/>
  <c r="AU509" i="13" s="1"/>
  <c r="Y509" i="13"/>
  <c r="X509" i="13"/>
  <c r="S509" i="13"/>
  <c r="R509" i="13"/>
  <c r="G509" i="13"/>
  <c r="Q509" i="13" s="1"/>
  <c r="AX508" i="13"/>
  <c r="AV508" i="13"/>
  <c r="AT508" i="13"/>
  <c r="AU508" i="13" s="1"/>
  <c r="Y508" i="13"/>
  <c r="X508" i="13"/>
  <c r="S508" i="13"/>
  <c r="R508" i="13"/>
  <c r="G508" i="13"/>
  <c r="Q508" i="13" s="1"/>
  <c r="AX507" i="13"/>
  <c r="AV507" i="13"/>
  <c r="AT507" i="13"/>
  <c r="AU507" i="13" s="1"/>
  <c r="Y507" i="13"/>
  <c r="X507" i="13"/>
  <c r="S507" i="13"/>
  <c r="R507" i="13"/>
  <c r="G507" i="13"/>
  <c r="Q507" i="13" s="1"/>
  <c r="AX506" i="13"/>
  <c r="AV506" i="13"/>
  <c r="AT506" i="13"/>
  <c r="AU506" i="13" s="1"/>
  <c r="Y506" i="13"/>
  <c r="X506" i="13"/>
  <c r="S506" i="13"/>
  <c r="R506" i="13"/>
  <c r="G506" i="13"/>
  <c r="Q506" i="13" s="1"/>
  <c r="AX505" i="13"/>
  <c r="AV505" i="13"/>
  <c r="AT505" i="13"/>
  <c r="AU505" i="13" s="1"/>
  <c r="Y505" i="13"/>
  <c r="X505" i="13"/>
  <c r="S505" i="13"/>
  <c r="R505" i="13"/>
  <c r="G505" i="13"/>
  <c r="Q505" i="13" s="1"/>
  <c r="AX504" i="13"/>
  <c r="AV504" i="13"/>
  <c r="AT504" i="13"/>
  <c r="AU504" i="13" s="1"/>
  <c r="Y504" i="13"/>
  <c r="X504" i="13"/>
  <c r="S504" i="13"/>
  <c r="R504" i="13"/>
  <c r="Q504" i="13"/>
  <c r="G504" i="13"/>
  <c r="AX503" i="13"/>
  <c r="AV503" i="13"/>
  <c r="AU503" i="13"/>
  <c r="R503" i="13" s="1"/>
  <c r="AT503" i="13"/>
  <c r="Y503" i="13"/>
  <c r="X503" i="13"/>
  <c r="S503" i="13"/>
  <c r="G503" i="13"/>
  <c r="Q503" i="13" s="1"/>
  <c r="AX502" i="13"/>
  <c r="AT502" i="13"/>
  <c r="AU502" i="13" s="1"/>
  <c r="Y502" i="13"/>
  <c r="X502" i="13"/>
  <c r="S502" i="13"/>
  <c r="R502" i="13"/>
  <c r="G502" i="13"/>
  <c r="Q502" i="13" s="1"/>
  <c r="AX501" i="13"/>
  <c r="AU501" i="13"/>
  <c r="R501" i="13" s="1"/>
  <c r="AT501" i="13"/>
  <c r="AV501" i="13" s="1"/>
  <c r="Y501" i="13"/>
  <c r="X501" i="13"/>
  <c r="S501" i="13"/>
  <c r="G501" i="13"/>
  <c r="Q501" i="13" s="1"/>
  <c r="AX500" i="13"/>
  <c r="AT500" i="13"/>
  <c r="AU500" i="13" s="1"/>
  <c r="Y500" i="13"/>
  <c r="X500" i="13"/>
  <c r="S500" i="13"/>
  <c r="R500" i="13"/>
  <c r="G500" i="13"/>
  <c r="Q500" i="13" s="1"/>
  <c r="AX499" i="13"/>
  <c r="AV499" i="13"/>
  <c r="AT499" i="13"/>
  <c r="AU499" i="13" s="1"/>
  <c r="R499" i="13" s="1"/>
  <c r="Y499" i="13"/>
  <c r="X499" i="13"/>
  <c r="S499" i="13"/>
  <c r="G499" i="13"/>
  <c r="Q499" i="13" s="1"/>
  <c r="AX498" i="13"/>
  <c r="AV498" i="13"/>
  <c r="AT498" i="13"/>
  <c r="AU498" i="13" s="1"/>
  <c r="Y498" i="13"/>
  <c r="X498" i="13"/>
  <c r="S498" i="13"/>
  <c r="R498" i="13"/>
  <c r="Q498" i="13"/>
  <c r="G498" i="13"/>
  <c r="AX497" i="13"/>
  <c r="AT497" i="13"/>
  <c r="AV497" i="13" s="1"/>
  <c r="Y497" i="13"/>
  <c r="X497" i="13"/>
  <c r="S497" i="13"/>
  <c r="G497" i="13"/>
  <c r="Q497" i="13" s="1"/>
  <c r="AX496" i="13"/>
  <c r="AT496" i="13"/>
  <c r="AV496" i="13" s="1"/>
  <c r="Y496" i="13"/>
  <c r="X496" i="13"/>
  <c r="S496" i="13"/>
  <c r="G496" i="13"/>
  <c r="Q496" i="13" s="1"/>
  <c r="AX495" i="13"/>
  <c r="AV495" i="13"/>
  <c r="AT495" i="13"/>
  <c r="AU495" i="13" s="1"/>
  <c r="R495" i="13" s="1"/>
  <c r="Y495" i="13"/>
  <c r="X495" i="13"/>
  <c r="S495" i="13"/>
  <c r="G495" i="13"/>
  <c r="Q495" i="13" s="1"/>
  <c r="AX494" i="13"/>
  <c r="AT494" i="13"/>
  <c r="AV494" i="13" s="1"/>
  <c r="Y494" i="13"/>
  <c r="X494" i="13"/>
  <c r="S494" i="13"/>
  <c r="G494" i="13"/>
  <c r="Q494" i="13" s="1"/>
  <c r="AX493" i="13"/>
  <c r="AT493" i="13"/>
  <c r="AU493" i="13" s="1"/>
  <c r="R493" i="13" s="1"/>
  <c r="Y493" i="13"/>
  <c r="X493" i="13"/>
  <c r="S493" i="13"/>
  <c r="G493" i="13"/>
  <c r="Q493" i="13" s="1"/>
  <c r="AX492" i="13"/>
  <c r="AT492" i="13"/>
  <c r="AV492" i="13" s="1"/>
  <c r="Y492" i="13"/>
  <c r="X492" i="13"/>
  <c r="S492" i="13"/>
  <c r="G492" i="13"/>
  <c r="Q492" i="13" s="1"/>
  <c r="AX491" i="13"/>
  <c r="AV491" i="13"/>
  <c r="AT491" i="13"/>
  <c r="AU491" i="13" s="1"/>
  <c r="R491" i="13" s="1"/>
  <c r="Y491" i="13"/>
  <c r="X491" i="13"/>
  <c r="S491" i="13"/>
  <c r="G491" i="13"/>
  <c r="Q491" i="13" s="1"/>
  <c r="AX490" i="13"/>
  <c r="AT490" i="13"/>
  <c r="AV490" i="13" s="1"/>
  <c r="Y490" i="13"/>
  <c r="X490" i="13"/>
  <c r="S490" i="13"/>
  <c r="G490" i="13"/>
  <c r="Q490" i="13" s="1"/>
  <c r="AX489" i="13"/>
  <c r="AT489" i="13"/>
  <c r="AU489" i="13" s="1"/>
  <c r="R489" i="13" s="1"/>
  <c r="Y489" i="13"/>
  <c r="X489" i="13"/>
  <c r="S489" i="13"/>
  <c r="G489" i="13"/>
  <c r="Q489" i="13" s="1"/>
  <c r="AX488" i="13"/>
  <c r="AT488" i="13"/>
  <c r="AV488" i="13" s="1"/>
  <c r="Y488" i="13"/>
  <c r="X488" i="13"/>
  <c r="S488" i="13"/>
  <c r="G488" i="13"/>
  <c r="Q488" i="13" s="1"/>
  <c r="AX487" i="13"/>
  <c r="AV487" i="13"/>
  <c r="AT487" i="13"/>
  <c r="AU487" i="13" s="1"/>
  <c r="R487" i="13" s="1"/>
  <c r="Y487" i="13"/>
  <c r="X487" i="13"/>
  <c r="S487" i="13"/>
  <c r="G487" i="13"/>
  <c r="Q487" i="13" s="1"/>
  <c r="AX486" i="13"/>
  <c r="AT486" i="13"/>
  <c r="AV486" i="13" s="1"/>
  <c r="Y486" i="13"/>
  <c r="X486" i="13"/>
  <c r="S486" i="13"/>
  <c r="G486" i="13"/>
  <c r="Q486" i="13" s="1"/>
  <c r="AX485" i="13"/>
  <c r="AT485" i="13"/>
  <c r="AU485" i="13" s="1"/>
  <c r="R485" i="13" s="1"/>
  <c r="Y485" i="13"/>
  <c r="X485" i="13"/>
  <c r="S485" i="13"/>
  <c r="G485" i="13"/>
  <c r="Q485" i="13" s="1"/>
  <c r="AX484" i="13"/>
  <c r="AT484" i="13"/>
  <c r="AV484" i="13" s="1"/>
  <c r="Y484" i="13"/>
  <c r="X484" i="13"/>
  <c r="S484" i="13"/>
  <c r="G484" i="13"/>
  <c r="Q484" i="13" s="1"/>
  <c r="AX483" i="13"/>
  <c r="AV483" i="13"/>
  <c r="AT483" i="13"/>
  <c r="AU483" i="13" s="1"/>
  <c r="R483" i="13" s="1"/>
  <c r="Y483" i="13"/>
  <c r="X483" i="13"/>
  <c r="S483" i="13"/>
  <c r="G483" i="13"/>
  <c r="Q483" i="13" s="1"/>
  <c r="AX482" i="13"/>
  <c r="AT482" i="13"/>
  <c r="AV482" i="13" s="1"/>
  <c r="Y482" i="13"/>
  <c r="X482" i="13"/>
  <c r="S482" i="13"/>
  <c r="G482" i="13"/>
  <c r="Q482" i="13" s="1"/>
  <c r="AX481" i="13"/>
  <c r="AT481" i="13"/>
  <c r="AU481" i="13" s="1"/>
  <c r="R481" i="13" s="1"/>
  <c r="Y481" i="13"/>
  <c r="X481" i="13"/>
  <c r="S481" i="13"/>
  <c r="G481" i="13"/>
  <c r="Q481" i="13" s="1"/>
  <c r="AX480" i="13"/>
  <c r="AT480" i="13"/>
  <c r="AV480" i="13" s="1"/>
  <c r="Y480" i="13"/>
  <c r="X480" i="13"/>
  <c r="S480" i="13"/>
  <c r="Q480" i="13"/>
  <c r="G480" i="13"/>
  <c r="AX479" i="13"/>
  <c r="AT479" i="13"/>
  <c r="AU479" i="13" s="1"/>
  <c r="R479" i="13" s="1"/>
  <c r="Y479" i="13"/>
  <c r="X479" i="13"/>
  <c r="S479" i="13"/>
  <c r="G479" i="13"/>
  <c r="Q479" i="13" s="1"/>
  <c r="AX478" i="13"/>
  <c r="AT478" i="13"/>
  <c r="AV478" i="13" s="1"/>
  <c r="Y478" i="13"/>
  <c r="X478" i="13"/>
  <c r="S478" i="13"/>
  <c r="G478" i="13"/>
  <c r="Q478" i="13" s="1"/>
  <c r="AX477" i="13"/>
  <c r="AT477" i="13"/>
  <c r="AU477" i="13" s="1"/>
  <c r="R477" i="13" s="1"/>
  <c r="Y477" i="13"/>
  <c r="X477" i="13"/>
  <c r="S477" i="13"/>
  <c r="G477" i="13"/>
  <c r="Q477" i="13" s="1"/>
  <c r="W477" i="13" s="1"/>
  <c r="AX476" i="13"/>
  <c r="AT476" i="13"/>
  <c r="AV476" i="13" s="1"/>
  <c r="Y476" i="13"/>
  <c r="X476" i="13"/>
  <c r="S476" i="13"/>
  <c r="Q476" i="13"/>
  <c r="G476" i="13"/>
  <c r="AX475" i="13"/>
  <c r="AT475" i="13"/>
  <c r="AU475" i="13" s="1"/>
  <c r="R475" i="13" s="1"/>
  <c r="Y475" i="13"/>
  <c r="X475" i="13"/>
  <c r="S475" i="13"/>
  <c r="G475" i="13"/>
  <c r="Q475" i="13" s="1"/>
  <c r="AX474" i="13"/>
  <c r="AT474" i="13"/>
  <c r="AV474" i="13" s="1"/>
  <c r="Y474" i="13"/>
  <c r="X474" i="13"/>
  <c r="S474" i="13"/>
  <c r="G474" i="13"/>
  <c r="Q474" i="13" s="1"/>
  <c r="AX473" i="13"/>
  <c r="AT473" i="13"/>
  <c r="AU473" i="13" s="1"/>
  <c r="R473" i="13" s="1"/>
  <c r="Y473" i="13"/>
  <c r="X473" i="13"/>
  <c r="S473" i="13"/>
  <c r="G473" i="13"/>
  <c r="Q473" i="13" s="1"/>
  <c r="W473" i="13" s="1"/>
  <c r="AX472" i="13"/>
  <c r="AT472" i="13"/>
  <c r="AV472" i="13" s="1"/>
  <c r="Y472" i="13"/>
  <c r="X472" i="13"/>
  <c r="S472" i="13"/>
  <c r="G472" i="13"/>
  <c r="Q472" i="13" s="1"/>
  <c r="AX471" i="13"/>
  <c r="AV471" i="13"/>
  <c r="AT471" i="13"/>
  <c r="AU471" i="13" s="1"/>
  <c r="R471" i="13" s="1"/>
  <c r="Y471" i="13"/>
  <c r="X471" i="13"/>
  <c r="S471" i="13"/>
  <c r="G471" i="13"/>
  <c r="Q471" i="13" s="1"/>
  <c r="AX470" i="13"/>
  <c r="AT470" i="13"/>
  <c r="AV470" i="13" s="1"/>
  <c r="Y470" i="13"/>
  <c r="X470" i="13"/>
  <c r="S470" i="13"/>
  <c r="G470" i="13"/>
  <c r="Q470" i="13" s="1"/>
  <c r="AX469" i="13"/>
  <c r="AT469" i="13"/>
  <c r="AU469" i="13" s="1"/>
  <c r="R469" i="13" s="1"/>
  <c r="Y469" i="13"/>
  <c r="X469" i="13"/>
  <c r="S469" i="13"/>
  <c r="G469" i="13"/>
  <c r="Q469" i="13" s="1"/>
  <c r="W469" i="13" s="1"/>
  <c r="AX468" i="13"/>
  <c r="AT468" i="13"/>
  <c r="AV468" i="13" s="1"/>
  <c r="Y468" i="13"/>
  <c r="X468" i="13"/>
  <c r="S468" i="13"/>
  <c r="G468" i="13"/>
  <c r="Q468" i="13" s="1"/>
  <c r="AX467" i="13"/>
  <c r="AV467" i="13"/>
  <c r="AT467" i="13"/>
  <c r="AU467" i="13" s="1"/>
  <c r="R467" i="13" s="1"/>
  <c r="Y467" i="13"/>
  <c r="X467" i="13"/>
  <c r="S467" i="13"/>
  <c r="G467" i="13"/>
  <c r="Q467" i="13" s="1"/>
  <c r="AX466" i="13"/>
  <c r="AT466" i="13"/>
  <c r="AV466" i="13" s="1"/>
  <c r="Y466" i="13"/>
  <c r="X466" i="13"/>
  <c r="S466" i="13"/>
  <c r="G466" i="13"/>
  <c r="Q466" i="13" s="1"/>
  <c r="AX465" i="13"/>
  <c r="AT465" i="13"/>
  <c r="AU465" i="13" s="1"/>
  <c r="R465" i="13" s="1"/>
  <c r="Y465" i="13"/>
  <c r="X465" i="13"/>
  <c r="S465" i="13"/>
  <c r="G465" i="13"/>
  <c r="Q465" i="13" s="1"/>
  <c r="W465" i="13" s="1"/>
  <c r="AX464" i="13"/>
  <c r="AT464" i="13"/>
  <c r="AV464" i="13" s="1"/>
  <c r="Y464" i="13"/>
  <c r="X464" i="13"/>
  <c r="S464" i="13"/>
  <c r="G464" i="13"/>
  <c r="Q464" i="13" s="1"/>
  <c r="AX463" i="13"/>
  <c r="AV463" i="13"/>
  <c r="AT463" i="13"/>
  <c r="AU463" i="13" s="1"/>
  <c r="R463" i="13" s="1"/>
  <c r="Y463" i="13"/>
  <c r="X463" i="13"/>
  <c r="S463" i="13"/>
  <c r="G463" i="13"/>
  <c r="Q463" i="13" s="1"/>
  <c r="AX462" i="13"/>
  <c r="AT462" i="13"/>
  <c r="AV462" i="13" s="1"/>
  <c r="Y462" i="13"/>
  <c r="X462" i="13"/>
  <c r="S462" i="13"/>
  <c r="G462" i="13"/>
  <c r="Q462" i="13" s="1"/>
  <c r="AX461" i="13"/>
  <c r="AT461" i="13"/>
  <c r="AU461" i="13" s="1"/>
  <c r="R461" i="13" s="1"/>
  <c r="Y461" i="13"/>
  <c r="X461" i="13"/>
  <c r="S461" i="13"/>
  <c r="G461" i="13"/>
  <c r="Q461" i="13" s="1"/>
  <c r="W461" i="13" s="1"/>
  <c r="AX460" i="13"/>
  <c r="AT460" i="13"/>
  <c r="AV460" i="13" s="1"/>
  <c r="Y460" i="13"/>
  <c r="X460" i="13"/>
  <c r="S460" i="13"/>
  <c r="G460" i="13"/>
  <c r="Q460" i="13" s="1"/>
  <c r="AX459" i="13"/>
  <c r="AV459" i="13"/>
  <c r="AT459" i="13"/>
  <c r="AU459" i="13" s="1"/>
  <c r="R459" i="13" s="1"/>
  <c r="Y459" i="13"/>
  <c r="X459" i="13"/>
  <c r="S459" i="13"/>
  <c r="G459" i="13"/>
  <c r="Q459" i="13" s="1"/>
  <c r="AX458" i="13"/>
  <c r="AT458" i="13"/>
  <c r="AV458" i="13" s="1"/>
  <c r="Y458" i="13"/>
  <c r="X458" i="13"/>
  <c r="S458" i="13"/>
  <c r="G458" i="13"/>
  <c r="Q458" i="13" s="1"/>
  <c r="AX457" i="13"/>
  <c r="AT457" i="13"/>
  <c r="AU457" i="13" s="1"/>
  <c r="R457" i="13" s="1"/>
  <c r="Y457" i="13"/>
  <c r="X457" i="13"/>
  <c r="S457" i="13"/>
  <c r="G457" i="13"/>
  <c r="Q457" i="13" s="1"/>
  <c r="W457" i="13" s="1"/>
  <c r="AX456" i="13"/>
  <c r="AT456" i="13"/>
  <c r="AV456" i="13" s="1"/>
  <c r="Y456" i="13"/>
  <c r="X456" i="13"/>
  <c r="S456" i="13"/>
  <c r="G456" i="13"/>
  <c r="Q456" i="13" s="1"/>
  <c r="AX455" i="13"/>
  <c r="AV455" i="13"/>
  <c r="AT455" i="13"/>
  <c r="AU455" i="13" s="1"/>
  <c r="R455" i="13" s="1"/>
  <c r="Y455" i="13"/>
  <c r="X455" i="13"/>
  <c r="S455" i="13"/>
  <c r="G455" i="13"/>
  <c r="Q455" i="13" s="1"/>
  <c r="AX454" i="13"/>
  <c r="AT454" i="13"/>
  <c r="AV454" i="13" s="1"/>
  <c r="Y454" i="13"/>
  <c r="X454" i="13"/>
  <c r="S454" i="13"/>
  <c r="G454" i="13"/>
  <c r="Q454" i="13" s="1"/>
  <c r="AX453" i="13"/>
  <c r="AT453" i="13"/>
  <c r="AU453" i="13" s="1"/>
  <c r="R453" i="13" s="1"/>
  <c r="Y453" i="13"/>
  <c r="X453" i="13"/>
  <c r="S453" i="13"/>
  <c r="G453" i="13"/>
  <c r="Q453" i="13" s="1"/>
  <c r="W453" i="13" s="1"/>
  <c r="AX452" i="13"/>
  <c r="AT452" i="13"/>
  <c r="AV452" i="13" s="1"/>
  <c r="Y452" i="13"/>
  <c r="X452" i="13"/>
  <c r="S452" i="13"/>
  <c r="G452" i="13"/>
  <c r="Q452" i="13" s="1"/>
  <c r="AX451" i="13"/>
  <c r="AV451" i="13"/>
  <c r="AT451" i="13"/>
  <c r="AU451" i="13" s="1"/>
  <c r="R451" i="13" s="1"/>
  <c r="Y451" i="13"/>
  <c r="X451" i="13"/>
  <c r="S451" i="13"/>
  <c r="G451" i="13"/>
  <c r="Q451" i="13" s="1"/>
  <c r="AX450" i="13"/>
  <c r="AT450" i="13"/>
  <c r="AV450" i="13" s="1"/>
  <c r="Y450" i="13"/>
  <c r="X450" i="13"/>
  <c r="S450" i="13"/>
  <c r="G450" i="13"/>
  <c r="Q450" i="13" s="1"/>
  <c r="AX449" i="13"/>
  <c r="AT449" i="13"/>
  <c r="AU449" i="13" s="1"/>
  <c r="R449" i="13" s="1"/>
  <c r="Y449" i="13"/>
  <c r="X449" i="13"/>
  <c r="S449" i="13"/>
  <c r="G449" i="13"/>
  <c r="Q449" i="13" s="1"/>
  <c r="W449" i="13" s="1"/>
  <c r="AX448" i="13"/>
  <c r="AT448" i="13"/>
  <c r="AV448" i="13" s="1"/>
  <c r="Y448" i="13"/>
  <c r="X448" i="13"/>
  <c r="S448" i="13"/>
  <c r="G448" i="13"/>
  <c r="Q448" i="13" s="1"/>
  <c r="AX447" i="13"/>
  <c r="AV447" i="13"/>
  <c r="AT447" i="13"/>
  <c r="AU447" i="13" s="1"/>
  <c r="R447" i="13" s="1"/>
  <c r="Y447" i="13"/>
  <c r="X447" i="13"/>
  <c r="S447" i="13"/>
  <c r="G447" i="13"/>
  <c r="Q447" i="13" s="1"/>
  <c r="AX446" i="13"/>
  <c r="AT446" i="13"/>
  <c r="AV446" i="13" s="1"/>
  <c r="Y446" i="13"/>
  <c r="X446" i="13"/>
  <c r="S446" i="13"/>
  <c r="G446" i="13"/>
  <c r="Q446" i="13" s="1"/>
  <c r="AX445" i="13"/>
  <c r="AT445" i="13"/>
  <c r="AU445" i="13" s="1"/>
  <c r="R445" i="13" s="1"/>
  <c r="Y445" i="13"/>
  <c r="X445" i="13"/>
  <c r="S445" i="13"/>
  <c r="G445" i="13"/>
  <c r="Q445" i="13" s="1"/>
  <c r="AX444" i="13"/>
  <c r="AT444" i="13"/>
  <c r="AV444" i="13" s="1"/>
  <c r="Y444" i="13"/>
  <c r="X444" i="13"/>
  <c r="S444" i="13"/>
  <c r="G444" i="13"/>
  <c r="Q444" i="13" s="1"/>
  <c r="AX443" i="13"/>
  <c r="AV443" i="13"/>
  <c r="AT443" i="13"/>
  <c r="AU443" i="13" s="1"/>
  <c r="R443" i="13" s="1"/>
  <c r="Y443" i="13"/>
  <c r="X443" i="13"/>
  <c r="S443" i="13"/>
  <c r="G443" i="13"/>
  <c r="Q443" i="13" s="1"/>
  <c r="AX442" i="13"/>
  <c r="AT442" i="13"/>
  <c r="AV442" i="13" s="1"/>
  <c r="Y442" i="13"/>
  <c r="X442" i="13"/>
  <c r="S442" i="13"/>
  <c r="G442" i="13"/>
  <c r="Q442" i="13" s="1"/>
  <c r="AX441" i="13"/>
  <c r="AT441" i="13"/>
  <c r="AU441" i="13" s="1"/>
  <c r="R441" i="13" s="1"/>
  <c r="Y441" i="13"/>
  <c r="X441" i="13"/>
  <c r="S441" i="13"/>
  <c r="G441" i="13"/>
  <c r="Q441" i="13" s="1"/>
  <c r="W441" i="13" s="1"/>
  <c r="AX440" i="13"/>
  <c r="AT440" i="13"/>
  <c r="AV440" i="13" s="1"/>
  <c r="Y440" i="13"/>
  <c r="X440" i="13"/>
  <c r="S440" i="13"/>
  <c r="G440" i="13"/>
  <c r="Q440" i="13" s="1"/>
  <c r="AX439" i="13"/>
  <c r="AV439" i="13"/>
  <c r="AT439" i="13"/>
  <c r="AU439" i="13" s="1"/>
  <c r="R439" i="13" s="1"/>
  <c r="Y439" i="13"/>
  <c r="X439" i="13"/>
  <c r="S439" i="13"/>
  <c r="G439" i="13"/>
  <c r="Q439" i="13" s="1"/>
  <c r="AX438" i="13"/>
  <c r="AT438" i="13"/>
  <c r="AV438" i="13" s="1"/>
  <c r="Y438" i="13"/>
  <c r="X438" i="13"/>
  <c r="S438" i="13"/>
  <c r="G438" i="13"/>
  <c r="Q438" i="13" s="1"/>
  <c r="AX437" i="13"/>
  <c r="AT437" i="13"/>
  <c r="AU437" i="13" s="1"/>
  <c r="R437" i="13" s="1"/>
  <c r="Y437" i="13"/>
  <c r="X437" i="13"/>
  <c r="S437" i="13"/>
  <c r="G437" i="13"/>
  <c r="Q437" i="13" s="1"/>
  <c r="W437" i="13" s="1"/>
  <c r="AX436" i="13"/>
  <c r="AT436" i="13"/>
  <c r="AV436" i="13" s="1"/>
  <c r="Y436" i="13"/>
  <c r="X436" i="13"/>
  <c r="S436" i="13"/>
  <c r="G436" i="13"/>
  <c r="Q436" i="13" s="1"/>
  <c r="AX435" i="13"/>
  <c r="AV435" i="13"/>
  <c r="AT435" i="13"/>
  <c r="AU435" i="13" s="1"/>
  <c r="R435" i="13" s="1"/>
  <c r="Y435" i="13"/>
  <c r="X435" i="13"/>
  <c r="S435" i="13"/>
  <c r="G435" i="13"/>
  <c r="Q435" i="13" s="1"/>
  <c r="AX434" i="13"/>
  <c r="AT434" i="13"/>
  <c r="AV434" i="13" s="1"/>
  <c r="Y434" i="13"/>
  <c r="X434" i="13"/>
  <c r="S434" i="13"/>
  <c r="G434" i="13"/>
  <c r="Q434" i="13" s="1"/>
  <c r="AX433" i="13"/>
  <c r="AT433" i="13"/>
  <c r="AU433" i="13" s="1"/>
  <c r="R433" i="13" s="1"/>
  <c r="Y433" i="13"/>
  <c r="X433" i="13"/>
  <c r="S433" i="13"/>
  <c r="G433" i="13"/>
  <c r="Q433" i="13" s="1"/>
  <c r="W433" i="13" s="1"/>
  <c r="AX432" i="13"/>
  <c r="AT432" i="13"/>
  <c r="AV432" i="13" s="1"/>
  <c r="Y432" i="13"/>
  <c r="X432" i="13"/>
  <c r="S432" i="13"/>
  <c r="G432" i="13"/>
  <c r="Q432" i="13" s="1"/>
  <c r="AX431" i="13"/>
  <c r="AV431" i="13"/>
  <c r="AT431" i="13"/>
  <c r="AU431" i="13" s="1"/>
  <c r="R431" i="13" s="1"/>
  <c r="Y431" i="13"/>
  <c r="X431" i="13"/>
  <c r="S431" i="13"/>
  <c r="G431" i="13"/>
  <c r="Q431" i="13" s="1"/>
  <c r="AX430" i="13"/>
  <c r="AT430" i="13"/>
  <c r="AV430" i="13" s="1"/>
  <c r="Y430" i="13"/>
  <c r="X430" i="13"/>
  <c r="S430" i="13"/>
  <c r="G430" i="13"/>
  <c r="Q430" i="13" s="1"/>
  <c r="AX429" i="13"/>
  <c r="AT429" i="13"/>
  <c r="AU429" i="13" s="1"/>
  <c r="R429" i="13" s="1"/>
  <c r="Y429" i="13"/>
  <c r="X429" i="13"/>
  <c r="S429" i="13"/>
  <c r="G429" i="13"/>
  <c r="Q429" i="13" s="1"/>
  <c r="W429" i="13" s="1"/>
  <c r="AX428" i="13"/>
  <c r="AT428" i="13"/>
  <c r="AV428" i="13" s="1"/>
  <c r="Y428" i="13"/>
  <c r="X428" i="13"/>
  <c r="S428" i="13"/>
  <c r="G428" i="13"/>
  <c r="Q428" i="13" s="1"/>
  <c r="AX427" i="13"/>
  <c r="AV427" i="13"/>
  <c r="AT427" i="13"/>
  <c r="AU427" i="13" s="1"/>
  <c r="R427" i="13" s="1"/>
  <c r="Y427" i="13"/>
  <c r="X427" i="13"/>
  <c r="S427" i="13"/>
  <c r="G427" i="13"/>
  <c r="Q427" i="13" s="1"/>
  <c r="AX426" i="13"/>
  <c r="AT426" i="13"/>
  <c r="AV426" i="13" s="1"/>
  <c r="Y426" i="13"/>
  <c r="X426" i="13"/>
  <c r="S426" i="13"/>
  <c r="G426" i="13"/>
  <c r="Q426" i="13" s="1"/>
  <c r="AX425" i="13"/>
  <c r="AT425" i="13"/>
  <c r="AU425" i="13" s="1"/>
  <c r="R425" i="13" s="1"/>
  <c r="Y425" i="13"/>
  <c r="X425" i="13"/>
  <c r="S425" i="13"/>
  <c r="G425" i="13"/>
  <c r="Q425" i="13" s="1"/>
  <c r="W425" i="13" s="1"/>
  <c r="AX424" i="13"/>
  <c r="AT424" i="13"/>
  <c r="AV424" i="13" s="1"/>
  <c r="Y424" i="13"/>
  <c r="X424" i="13"/>
  <c r="S424" i="13"/>
  <c r="G424" i="13"/>
  <c r="Q424" i="13" s="1"/>
  <c r="AX423" i="13"/>
  <c r="AV423" i="13"/>
  <c r="AT423" i="13"/>
  <c r="AU423" i="13" s="1"/>
  <c r="R423" i="13" s="1"/>
  <c r="Y423" i="13"/>
  <c r="X423" i="13"/>
  <c r="S423" i="13"/>
  <c r="G423" i="13"/>
  <c r="Q423" i="13" s="1"/>
  <c r="AX422" i="13"/>
  <c r="AT422" i="13"/>
  <c r="Y422" i="13"/>
  <c r="X422" i="13"/>
  <c r="S422" i="13"/>
  <c r="G422" i="13"/>
  <c r="Q422" i="13" s="1"/>
  <c r="AX421" i="13"/>
  <c r="AT421" i="13"/>
  <c r="AU421" i="13" s="1"/>
  <c r="R421" i="13" s="1"/>
  <c r="Y421" i="13"/>
  <c r="X421" i="13"/>
  <c r="S421" i="13"/>
  <c r="G421" i="13"/>
  <c r="Q421" i="13" s="1"/>
  <c r="W421" i="13" s="1"/>
  <c r="AX420" i="13"/>
  <c r="AT420" i="13"/>
  <c r="Y420" i="13"/>
  <c r="X420" i="13"/>
  <c r="S420" i="13"/>
  <c r="G420" i="13"/>
  <c r="Q420" i="13" s="1"/>
  <c r="AX419" i="13"/>
  <c r="AV419" i="13"/>
  <c r="AT419" i="13"/>
  <c r="AU419" i="13" s="1"/>
  <c r="R419" i="13" s="1"/>
  <c r="Y419" i="13"/>
  <c r="X419" i="13"/>
  <c r="S419" i="13"/>
  <c r="G419" i="13"/>
  <c r="Q419" i="13" s="1"/>
  <c r="AX418" i="13"/>
  <c r="AT418" i="13"/>
  <c r="Y418" i="13"/>
  <c r="X418" i="13"/>
  <c r="S418" i="13"/>
  <c r="G418" i="13"/>
  <c r="Q418" i="13" s="1"/>
  <c r="AX417" i="13"/>
  <c r="AT417" i="13"/>
  <c r="AU417" i="13" s="1"/>
  <c r="R417" i="13" s="1"/>
  <c r="Y417" i="13"/>
  <c r="X417" i="13"/>
  <c r="S417" i="13"/>
  <c r="G417" i="13"/>
  <c r="Q417" i="13" s="1"/>
  <c r="W417" i="13" s="1"/>
  <c r="AX416" i="13"/>
  <c r="AT416" i="13"/>
  <c r="Y416" i="13"/>
  <c r="X416" i="13"/>
  <c r="S416" i="13"/>
  <c r="G416" i="13"/>
  <c r="Q416" i="13" s="1"/>
  <c r="AX415" i="13"/>
  <c r="AV415" i="13"/>
  <c r="AT415" i="13"/>
  <c r="AU415" i="13" s="1"/>
  <c r="R415" i="13" s="1"/>
  <c r="Y415" i="13"/>
  <c r="X415" i="13"/>
  <c r="S415" i="13"/>
  <c r="G415" i="13"/>
  <c r="Q415" i="13" s="1"/>
  <c r="AX414" i="13"/>
  <c r="AT414" i="13"/>
  <c r="Y414" i="13"/>
  <c r="X414" i="13"/>
  <c r="S414" i="13"/>
  <c r="G414" i="13"/>
  <c r="Q414" i="13" s="1"/>
  <c r="AX413" i="13"/>
  <c r="AT413" i="13"/>
  <c r="AU413" i="13" s="1"/>
  <c r="R413" i="13" s="1"/>
  <c r="Y413" i="13"/>
  <c r="X413" i="13"/>
  <c r="S413" i="13"/>
  <c r="G413" i="13"/>
  <c r="Q413" i="13" s="1"/>
  <c r="AX412" i="13"/>
  <c r="AT412" i="13"/>
  <c r="Y412" i="13"/>
  <c r="X412" i="13"/>
  <c r="S412" i="13"/>
  <c r="G412" i="13"/>
  <c r="Q412" i="13" s="1"/>
  <c r="AX411" i="13"/>
  <c r="AV411" i="13"/>
  <c r="AT411" i="13"/>
  <c r="AU411" i="13" s="1"/>
  <c r="R411" i="13" s="1"/>
  <c r="Y411" i="13"/>
  <c r="X411" i="13"/>
  <c r="S411" i="13"/>
  <c r="G411" i="13"/>
  <c r="Q411" i="13" s="1"/>
  <c r="AX410" i="13"/>
  <c r="AT410" i="13"/>
  <c r="Y410" i="13"/>
  <c r="X410" i="13"/>
  <c r="S410" i="13"/>
  <c r="G410" i="13"/>
  <c r="Q410" i="13" s="1"/>
  <c r="AX409" i="13"/>
  <c r="AT409" i="13"/>
  <c r="AU409" i="13" s="1"/>
  <c r="R409" i="13" s="1"/>
  <c r="Y409" i="13"/>
  <c r="X409" i="13"/>
  <c r="S409" i="13"/>
  <c r="G409" i="13"/>
  <c r="Q409" i="13" s="1"/>
  <c r="AX408" i="13"/>
  <c r="AT408" i="13"/>
  <c r="Y408" i="13"/>
  <c r="X408" i="13"/>
  <c r="S408" i="13"/>
  <c r="G408" i="13"/>
  <c r="Q408" i="13" s="1"/>
  <c r="AX407" i="13"/>
  <c r="AT407" i="13"/>
  <c r="AU407" i="13" s="1"/>
  <c r="Y407" i="13"/>
  <c r="X407" i="13"/>
  <c r="S407" i="13"/>
  <c r="R407" i="13"/>
  <c r="G407" i="13"/>
  <c r="Q407" i="13" s="1"/>
  <c r="AX406" i="13"/>
  <c r="AT406" i="13"/>
  <c r="AU406" i="13" s="1"/>
  <c r="Y406" i="13"/>
  <c r="X406" i="13"/>
  <c r="S406" i="13"/>
  <c r="R406" i="13"/>
  <c r="G406" i="13"/>
  <c r="Q406" i="13" s="1"/>
  <c r="AX405" i="13"/>
  <c r="AT405" i="13"/>
  <c r="AU405" i="13" s="1"/>
  <c r="Y405" i="13"/>
  <c r="X405" i="13"/>
  <c r="S405" i="13"/>
  <c r="R405" i="13"/>
  <c r="G405" i="13"/>
  <c r="Q405" i="13" s="1"/>
  <c r="AX404" i="13"/>
  <c r="AT404" i="13"/>
  <c r="AU404" i="13" s="1"/>
  <c r="Y404" i="13"/>
  <c r="X404" i="13"/>
  <c r="S404" i="13"/>
  <c r="R404" i="13"/>
  <c r="G404" i="13"/>
  <c r="Q404" i="13" s="1"/>
  <c r="AX403" i="13"/>
  <c r="AT403" i="13"/>
  <c r="AU403" i="13" s="1"/>
  <c r="Y403" i="13"/>
  <c r="X403" i="13"/>
  <c r="S403" i="13"/>
  <c r="R403" i="13"/>
  <c r="G403" i="13"/>
  <c r="Q403" i="13" s="1"/>
  <c r="AX402" i="13"/>
  <c r="AT402" i="13"/>
  <c r="AU402" i="13" s="1"/>
  <c r="Y402" i="13"/>
  <c r="X402" i="13"/>
  <c r="S402" i="13"/>
  <c r="R402" i="13"/>
  <c r="G402" i="13"/>
  <c r="Q402" i="13" s="1"/>
  <c r="AX401" i="13"/>
  <c r="AT401" i="13"/>
  <c r="AU401" i="13" s="1"/>
  <c r="Y401" i="13"/>
  <c r="X401" i="13"/>
  <c r="S401" i="13"/>
  <c r="R401" i="13"/>
  <c r="G401" i="13"/>
  <c r="Q401" i="13" s="1"/>
  <c r="AX400" i="13"/>
  <c r="AT400" i="13"/>
  <c r="AU400" i="13" s="1"/>
  <c r="Y400" i="13"/>
  <c r="X400" i="13"/>
  <c r="S400" i="13"/>
  <c r="R400" i="13"/>
  <c r="G400" i="13"/>
  <c r="Q400" i="13" s="1"/>
  <c r="AX399" i="13"/>
  <c r="AT399" i="13"/>
  <c r="AU399" i="13" s="1"/>
  <c r="Y399" i="13"/>
  <c r="X399" i="13"/>
  <c r="S399" i="13"/>
  <c r="R399" i="13"/>
  <c r="G399" i="13"/>
  <c r="Q399" i="13" s="1"/>
  <c r="AX398" i="13"/>
  <c r="AT398" i="13"/>
  <c r="AU398" i="13" s="1"/>
  <c r="Y398" i="13"/>
  <c r="X398" i="13"/>
  <c r="S398" i="13"/>
  <c r="R398" i="13"/>
  <c r="G398" i="13"/>
  <c r="Q398" i="13" s="1"/>
  <c r="AX397" i="13"/>
  <c r="AT397" i="13"/>
  <c r="AU397" i="13" s="1"/>
  <c r="Y397" i="13"/>
  <c r="X397" i="13"/>
  <c r="S397" i="13"/>
  <c r="R397" i="13"/>
  <c r="G397" i="13"/>
  <c r="Q397" i="13" s="1"/>
  <c r="AX396" i="13"/>
  <c r="AT396" i="13"/>
  <c r="AU396" i="13" s="1"/>
  <c r="Y396" i="13"/>
  <c r="X396" i="13"/>
  <c r="S396" i="13"/>
  <c r="R396" i="13"/>
  <c r="G396" i="13"/>
  <c r="Q396" i="13" s="1"/>
  <c r="AX395" i="13"/>
  <c r="AT395" i="13"/>
  <c r="AU395" i="13" s="1"/>
  <c r="Y395" i="13"/>
  <c r="X395" i="13"/>
  <c r="S395" i="13"/>
  <c r="R395" i="13"/>
  <c r="G395" i="13"/>
  <c r="Q395" i="13" s="1"/>
  <c r="AX394" i="13"/>
  <c r="AT394" i="13"/>
  <c r="AU394" i="13" s="1"/>
  <c r="Y394" i="13"/>
  <c r="X394" i="13"/>
  <c r="S394" i="13"/>
  <c r="R394" i="13"/>
  <c r="G394" i="13"/>
  <c r="Q394" i="13" s="1"/>
  <c r="AX393" i="13"/>
  <c r="AT393" i="13"/>
  <c r="AU393" i="13" s="1"/>
  <c r="Y393" i="13"/>
  <c r="X393" i="13"/>
  <c r="S393" i="13"/>
  <c r="R393" i="13"/>
  <c r="G393" i="13"/>
  <c r="Q393" i="13" s="1"/>
  <c r="AX392" i="13"/>
  <c r="AT392" i="13"/>
  <c r="AU392" i="13" s="1"/>
  <c r="Y392" i="13"/>
  <c r="X392" i="13"/>
  <c r="S392" i="13"/>
  <c r="R392" i="13"/>
  <c r="G392" i="13"/>
  <c r="Q392" i="13" s="1"/>
  <c r="AX391" i="13"/>
  <c r="AT391" i="13"/>
  <c r="AU391" i="13" s="1"/>
  <c r="Y391" i="13"/>
  <c r="X391" i="13"/>
  <c r="S391" i="13"/>
  <c r="R391" i="13"/>
  <c r="G391" i="13"/>
  <c r="Q391" i="13" s="1"/>
  <c r="AX390" i="13"/>
  <c r="AT390" i="13"/>
  <c r="AU390" i="13" s="1"/>
  <c r="Y390" i="13"/>
  <c r="X390" i="13"/>
  <c r="S390" i="13"/>
  <c r="R390" i="13"/>
  <c r="G390" i="13"/>
  <c r="Q390" i="13" s="1"/>
  <c r="AX389" i="13"/>
  <c r="AT389" i="13"/>
  <c r="AU389" i="13" s="1"/>
  <c r="Y389" i="13"/>
  <c r="X389" i="13"/>
  <c r="S389" i="13"/>
  <c r="R389" i="13"/>
  <c r="G389" i="13"/>
  <c r="Q389" i="13" s="1"/>
  <c r="AX388" i="13"/>
  <c r="AT388" i="13"/>
  <c r="AU388" i="13" s="1"/>
  <c r="Y388" i="13"/>
  <c r="X388" i="13"/>
  <c r="S388" i="13"/>
  <c r="R388" i="13"/>
  <c r="G388" i="13"/>
  <c r="Q388" i="13" s="1"/>
  <c r="AX387" i="13"/>
  <c r="AT387" i="13"/>
  <c r="AU387" i="13" s="1"/>
  <c r="Y387" i="13"/>
  <c r="X387" i="13"/>
  <c r="S387" i="13"/>
  <c r="R387" i="13"/>
  <c r="G387" i="13"/>
  <c r="Q387" i="13" s="1"/>
  <c r="AX386" i="13"/>
  <c r="AT386" i="13"/>
  <c r="AU386" i="13" s="1"/>
  <c r="Y386" i="13"/>
  <c r="X386" i="13"/>
  <c r="S386" i="13"/>
  <c r="R386" i="13"/>
  <c r="G386" i="13"/>
  <c r="Q386" i="13" s="1"/>
  <c r="AX385" i="13"/>
  <c r="AT385" i="13"/>
  <c r="AU385" i="13" s="1"/>
  <c r="Y385" i="13"/>
  <c r="X385" i="13"/>
  <c r="S385" i="13"/>
  <c r="R385" i="13"/>
  <c r="G385" i="13"/>
  <c r="Q385" i="13" s="1"/>
  <c r="AX384" i="13"/>
  <c r="AT384" i="13"/>
  <c r="AU384" i="13" s="1"/>
  <c r="Y384" i="13"/>
  <c r="X384" i="13"/>
  <c r="S384" i="13"/>
  <c r="R384" i="13"/>
  <c r="G384" i="13"/>
  <c r="Q384" i="13" s="1"/>
  <c r="AX383" i="13"/>
  <c r="AT383" i="13"/>
  <c r="AU383" i="13" s="1"/>
  <c r="Y383" i="13"/>
  <c r="X383" i="13"/>
  <c r="S383" i="13"/>
  <c r="R383" i="13"/>
  <c r="G383" i="13"/>
  <c r="Q383" i="13" s="1"/>
  <c r="AX382" i="13"/>
  <c r="AT382" i="13"/>
  <c r="AU382" i="13" s="1"/>
  <c r="Y382" i="13"/>
  <c r="X382" i="13"/>
  <c r="S382" i="13"/>
  <c r="R382" i="13"/>
  <c r="G382" i="13"/>
  <c r="Q382" i="13" s="1"/>
  <c r="AX381" i="13"/>
  <c r="AT381" i="13"/>
  <c r="AU381" i="13" s="1"/>
  <c r="Y381" i="13"/>
  <c r="X381" i="13"/>
  <c r="S381" i="13"/>
  <c r="R381" i="13"/>
  <c r="G381" i="13"/>
  <c r="Q381" i="13" s="1"/>
  <c r="AX380" i="13"/>
  <c r="AT380" i="13"/>
  <c r="AU380" i="13" s="1"/>
  <c r="Y380" i="13"/>
  <c r="X380" i="13"/>
  <c r="S380" i="13"/>
  <c r="R380" i="13"/>
  <c r="G380" i="13"/>
  <c r="Q380" i="13" s="1"/>
  <c r="AX379" i="13"/>
  <c r="AT379" i="13"/>
  <c r="AU379" i="13" s="1"/>
  <c r="Y379" i="13"/>
  <c r="X379" i="13"/>
  <c r="S379" i="13"/>
  <c r="R379" i="13"/>
  <c r="G379" i="13"/>
  <c r="Q379" i="13" s="1"/>
  <c r="AX378" i="13"/>
  <c r="AT378" i="13"/>
  <c r="AU378" i="13" s="1"/>
  <c r="Y378" i="13"/>
  <c r="X378" i="13"/>
  <c r="S378" i="13"/>
  <c r="R378" i="13"/>
  <c r="G378" i="13"/>
  <c r="Q378" i="13" s="1"/>
  <c r="AX377" i="13"/>
  <c r="AT377" i="13"/>
  <c r="AU377" i="13" s="1"/>
  <c r="Y377" i="13"/>
  <c r="X377" i="13"/>
  <c r="S377" i="13"/>
  <c r="R377" i="13"/>
  <c r="G377" i="13"/>
  <c r="Q377" i="13" s="1"/>
  <c r="AX376" i="13"/>
  <c r="AT376" i="13"/>
  <c r="AU376" i="13" s="1"/>
  <c r="Y376" i="13"/>
  <c r="X376" i="13"/>
  <c r="S376" i="13"/>
  <c r="R376" i="13"/>
  <c r="G376" i="13"/>
  <c r="Q376" i="13" s="1"/>
  <c r="AX375" i="13"/>
  <c r="AT375" i="13"/>
  <c r="AU375" i="13" s="1"/>
  <c r="Y375" i="13"/>
  <c r="X375" i="13"/>
  <c r="S375" i="13"/>
  <c r="R375" i="13"/>
  <c r="G375" i="13"/>
  <c r="Q375" i="13" s="1"/>
  <c r="AX374" i="13"/>
  <c r="AT374" i="13"/>
  <c r="AU374" i="13" s="1"/>
  <c r="Y374" i="13"/>
  <c r="X374" i="13"/>
  <c r="S374" i="13"/>
  <c r="R374" i="13"/>
  <c r="G374" i="13"/>
  <c r="Q374" i="13" s="1"/>
  <c r="AX373" i="13"/>
  <c r="AT373" i="13"/>
  <c r="AU373" i="13" s="1"/>
  <c r="Y373" i="13"/>
  <c r="X373" i="13"/>
  <c r="S373" i="13"/>
  <c r="R373" i="13"/>
  <c r="G373" i="13"/>
  <c r="Q373" i="13" s="1"/>
  <c r="AX372" i="13"/>
  <c r="AT372" i="13"/>
  <c r="AU372" i="13" s="1"/>
  <c r="Y372" i="13"/>
  <c r="X372" i="13"/>
  <c r="S372" i="13"/>
  <c r="R372" i="13"/>
  <c r="G372" i="13"/>
  <c r="Q372" i="13" s="1"/>
  <c r="AX371" i="13"/>
  <c r="AT371" i="13"/>
  <c r="AU371" i="13" s="1"/>
  <c r="Y371" i="13"/>
  <c r="X371" i="13"/>
  <c r="S371" i="13"/>
  <c r="R371" i="13"/>
  <c r="G371" i="13"/>
  <c r="Q371" i="13" s="1"/>
  <c r="AX370" i="13"/>
  <c r="AT370" i="13"/>
  <c r="AU370" i="13" s="1"/>
  <c r="Y370" i="13"/>
  <c r="X370" i="13"/>
  <c r="S370" i="13"/>
  <c r="R370" i="13"/>
  <c r="G370" i="13"/>
  <c r="Q370" i="13" s="1"/>
  <c r="AX369" i="13"/>
  <c r="AT369" i="13"/>
  <c r="AU369" i="13" s="1"/>
  <c r="Y369" i="13"/>
  <c r="X369" i="13"/>
  <c r="S369" i="13"/>
  <c r="R369" i="13"/>
  <c r="G369" i="13"/>
  <c r="Q369" i="13" s="1"/>
  <c r="AX368" i="13"/>
  <c r="AT368" i="13"/>
  <c r="AU368" i="13" s="1"/>
  <c r="Y368" i="13"/>
  <c r="X368" i="13"/>
  <c r="S368" i="13"/>
  <c r="R368" i="13"/>
  <c r="G368" i="13"/>
  <c r="Q368" i="13" s="1"/>
  <c r="AX367" i="13"/>
  <c r="AT367" i="13"/>
  <c r="AU367" i="13" s="1"/>
  <c r="Y367" i="13"/>
  <c r="X367" i="13"/>
  <c r="S367" i="13"/>
  <c r="R367" i="13"/>
  <c r="G367" i="13"/>
  <c r="Q367" i="13" s="1"/>
  <c r="AX366" i="13"/>
  <c r="AT366" i="13"/>
  <c r="AU366" i="13" s="1"/>
  <c r="Y366" i="13"/>
  <c r="X366" i="13"/>
  <c r="S366" i="13"/>
  <c r="R366" i="13"/>
  <c r="G366" i="13"/>
  <c r="Q366" i="13" s="1"/>
  <c r="AX365" i="13"/>
  <c r="AT365" i="13"/>
  <c r="AU365" i="13" s="1"/>
  <c r="Y365" i="13"/>
  <c r="X365" i="13"/>
  <c r="S365" i="13"/>
  <c r="R365" i="13"/>
  <c r="G365" i="13"/>
  <c r="Q365" i="13" s="1"/>
  <c r="AX364" i="13"/>
  <c r="AT364" i="13"/>
  <c r="AU364" i="13" s="1"/>
  <c r="Y364" i="13"/>
  <c r="X364" i="13"/>
  <c r="S364" i="13"/>
  <c r="R364" i="13"/>
  <c r="G364" i="13"/>
  <c r="Q364" i="13" s="1"/>
  <c r="AX363" i="13"/>
  <c r="AT363" i="13"/>
  <c r="AU363" i="13" s="1"/>
  <c r="Y363" i="13"/>
  <c r="X363" i="13"/>
  <c r="S363" i="13"/>
  <c r="R363" i="13"/>
  <c r="G363" i="13"/>
  <c r="Q363" i="13" s="1"/>
  <c r="AX362" i="13"/>
  <c r="AT362" i="13"/>
  <c r="AU362" i="13" s="1"/>
  <c r="Y362" i="13"/>
  <c r="X362" i="13"/>
  <c r="S362" i="13"/>
  <c r="R362" i="13"/>
  <c r="G362" i="13"/>
  <c r="Q362" i="13" s="1"/>
  <c r="AX361" i="13"/>
  <c r="AT361" i="13"/>
  <c r="AU361" i="13" s="1"/>
  <c r="Y361" i="13"/>
  <c r="X361" i="13"/>
  <c r="S361" i="13"/>
  <c r="R361" i="13"/>
  <c r="G361" i="13"/>
  <c r="Q361" i="13" s="1"/>
  <c r="AX360" i="13"/>
  <c r="AT360" i="13"/>
  <c r="AU360" i="13" s="1"/>
  <c r="Y360" i="13"/>
  <c r="X360" i="13"/>
  <c r="S360" i="13"/>
  <c r="R360" i="13"/>
  <c r="G360" i="13"/>
  <c r="Q360" i="13" s="1"/>
  <c r="AX359" i="13"/>
  <c r="AT359" i="13"/>
  <c r="AU359" i="13" s="1"/>
  <c r="Y359" i="13"/>
  <c r="X359" i="13"/>
  <c r="S359" i="13"/>
  <c r="R359" i="13"/>
  <c r="G359" i="13"/>
  <c r="Q359" i="13" s="1"/>
  <c r="AX358" i="13"/>
  <c r="AT358" i="13"/>
  <c r="AU358" i="13" s="1"/>
  <c r="Y358" i="13"/>
  <c r="X358" i="13"/>
  <c r="S358" i="13"/>
  <c r="R358" i="13"/>
  <c r="G358" i="13"/>
  <c r="Q358" i="13" s="1"/>
  <c r="AX357" i="13"/>
  <c r="AT357" i="13"/>
  <c r="AU357" i="13" s="1"/>
  <c r="Y357" i="13"/>
  <c r="X357" i="13"/>
  <c r="S357" i="13"/>
  <c r="R357" i="13"/>
  <c r="G357" i="13"/>
  <c r="Q357" i="13" s="1"/>
  <c r="AX356" i="13"/>
  <c r="AT356" i="13"/>
  <c r="AU356" i="13" s="1"/>
  <c r="Y356" i="13"/>
  <c r="X356" i="13"/>
  <c r="S356" i="13"/>
  <c r="R356" i="13"/>
  <c r="G356" i="13"/>
  <c r="Q356" i="13" s="1"/>
  <c r="AX355" i="13"/>
  <c r="AT355" i="13"/>
  <c r="AU355" i="13" s="1"/>
  <c r="Y355" i="13"/>
  <c r="X355" i="13"/>
  <c r="S355" i="13"/>
  <c r="R355" i="13"/>
  <c r="G355" i="13"/>
  <c r="Q355" i="13" s="1"/>
  <c r="AX354" i="13"/>
  <c r="AT354" i="13"/>
  <c r="AU354" i="13" s="1"/>
  <c r="Y354" i="13"/>
  <c r="X354" i="13"/>
  <c r="S354" i="13"/>
  <c r="R354" i="13"/>
  <c r="G354" i="13"/>
  <c r="Q354" i="13" s="1"/>
  <c r="AX353" i="13"/>
  <c r="AT353" i="13"/>
  <c r="AU353" i="13" s="1"/>
  <c r="Y353" i="13"/>
  <c r="X353" i="13"/>
  <c r="S353" i="13"/>
  <c r="R353" i="13"/>
  <c r="G353" i="13"/>
  <c r="Q353" i="13" s="1"/>
  <c r="AX352" i="13"/>
  <c r="AT352" i="13"/>
  <c r="AU352" i="13" s="1"/>
  <c r="R352" i="13" s="1"/>
  <c r="Y352" i="13"/>
  <c r="X352" i="13"/>
  <c r="S352" i="13"/>
  <c r="G352" i="13"/>
  <c r="Q352" i="13" s="1"/>
  <c r="AX351" i="13"/>
  <c r="AT351" i="13"/>
  <c r="AV351" i="13" s="1"/>
  <c r="Y351" i="13"/>
  <c r="X351" i="13"/>
  <c r="S351" i="13"/>
  <c r="G351" i="13"/>
  <c r="Q351" i="13" s="1"/>
  <c r="AX350" i="13"/>
  <c r="AV350" i="13"/>
  <c r="AT350" i="13"/>
  <c r="AU350" i="13" s="1"/>
  <c r="R350" i="13" s="1"/>
  <c r="Y350" i="13"/>
  <c r="X350" i="13"/>
  <c r="S350" i="13"/>
  <c r="G350" i="13"/>
  <c r="Q350" i="13" s="1"/>
  <c r="AX349" i="13"/>
  <c r="AT349" i="13"/>
  <c r="AV349" i="13" s="1"/>
  <c r="Y349" i="13"/>
  <c r="X349" i="13"/>
  <c r="S349" i="13"/>
  <c r="G349" i="13"/>
  <c r="Q349" i="13" s="1"/>
  <c r="AX348" i="13"/>
  <c r="AT348" i="13"/>
  <c r="AU348" i="13" s="1"/>
  <c r="R348" i="13" s="1"/>
  <c r="Y348" i="13"/>
  <c r="X348" i="13"/>
  <c r="S348" i="13"/>
  <c r="G348" i="13"/>
  <c r="Q348" i="13" s="1"/>
  <c r="AX347" i="13"/>
  <c r="AT347" i="13"/>
  <c r="AV347" i="13" s="1"/>
  <c r="Y347" i="13"/>
  <c r="X347" i="13"/>
  <c r="S347" i="13"/>
  <c r="G347" i="13"/>
  <c r="Q347" i="13" s="1"/>
  <c r="AX346" i="13"/>
  <c r="AV346" i="13"/>
  <c r="AT346" i="13"/>
  <c r="AU346" i="13" s="1"/>
  <c r="R346" i="13" s="1"/>
  <c r="Y346" i="13"/>
  <c r="X346" i="13"/>
  <c r="S346" i="13"/>
  <c r="G346" i="13"/>
  <c r="Q346" i="13" s="1"/>
  <c r="AX345" i="13"/>
  <c r="AT345" i="13"/>
  <c r="AV345" i="13" s="1"/>
  <c r="Y345" i="13"/>
  <c r="X345" i="13"/>
  <c r="S345" i="13"/>
  <c r="G345" i="13"/>
  <c r="Q345" i="13" s="1"/>
  <c r="AX344" i="13"/>
  <c r="AT344" i="13"/>
  <c r="AU344" i="13" s="1"/>
  <c r="R344" i="13" s="1"/>
  <c r="Y344" i="13"/>
  <c r="X344" i="13"/>
  <c r="S344" i="13"/>
  <c r="G344" i="13"/>
  <c r="Q344" i="13" s="1"/>
  <c r="AX343" i="13"/>
  <c r="AT343" i="13"/>
  <c r="AV343" i="13" s="1"/>
  <c r="Y343" i="13"/>
  <c r="X343" i="13"/>
  <c r="S343" i="13"/>
  <c r="G343" i="13"/>
  <c r="Q343" i="13" s="1"/>
  <c r="AX342" i="13"/>
  <c r="AV342" i="13"/>
  <c r="AT342" i="13"/>
  <c r="AU342" i="13" s="1"/>
  <c r="R342" i="13" s="1"/>
  <c r="Y342" i="13"/>
  <c r="X342" i="13"/>
  <c r="S342" i="13"/>
  <c r="G342" i="13"/>
  <c r="Q342" i="13" s="1"/>
  <c r="AX341" i="13"/>
  <c r="AT341" i="13"/>
  <c r="AV341" i="13" s="1"/>
  <c r="Y341" i="13"/>
  <c r="X341" i="13"/>
  <c r="S341" i="13"/>
  <c r="G341" i="13"/>
  <c r="Q341" i="13" s="1"/>
  <c r="AX340" i="13"/>
  <c r="AT340" i="13"/>
  <c r="AU340" i="13" s="1"/>
  <c r="R340" i="13" s="1"/>
  <c r="Y340" i="13"/>
  <c r="X340" i="13"/>
  <c r="S340" i="13"/>
  <c r="G340" i="13"/>
  <c r="Q340" i="13" s="1"/>
  <c r="AX339" i="13"/>
  <c r="AT339" i="13"/>
  <c r="AV339" i="13" s="1"/>
  <c r="Y339" i="13"/>
  <c r="X339" i="13"/>
  <c r="S339" i="13"/>
  <c r="G339" i="13"/>
  <c r="Q339" i="13" s="1"/>
  <c r="AX338" i="13"/>
  <c r="AV338" i="13"/>
  <c r="AT338" i="13"/>
  <c r="AU338" i="13" s="1"/>
  <c r="R338" i="13" s="1"/>
  <c r="Y338" i="13"/>
  <c r="X338" i="13"/>
  <c r="S338" i="13"/>
  <c r="G338" i="13"/>
  <c r="Q338" i="13" s="1"/>
  <c r="AX337" i="13"/>
  <c r="AT337" i="13"/>
  <c r="AV337" i="13" s="1"/>
  <c r="Y337" i="13"/>
  <c r="X337" i="13"/>
  <c r="S337" i="13"/>
  <c r="G337" i="13"/>
  <c r="Q337" i="13" s="1"/>
  <c r="AX336" i="13"/>
  <c r="AT336" i="13"/>
  <c r="AU336" i="13" s="1"/>
  <c r="R336" i="13" s="1"/>
  <c r="Y336" i="13"/>
  <c r="X336" i="13"/>
  <c r="S336" i="13"/>
  <c r="G336" i="13"/>
  <c r="Q336" i="13" s="1"/>
  <c r="AX335" i="13"/>
  <c r="AT335" i="13"/>
  <c r="AV335" i="13" s="1"/>
  <c r="Y335" i="13"/>
  <c r="X335" i="13"/>
  <c r="S335" i="13"/>
  <c r="G335" i="13"/>
  <c r="Q335" i="13" s="1"/>
  <c r="AX334" i="13"/>
  <c r="AV334" i="13"/>
  <c r="AT334" i="13"/>
  <c r="AU334" i="13" s="1"/>
  <c r="R334" i="13" s="1"/>
  <c r="Y334" i="13"/>
  <c r="X334" i="13"/>
  <c r="S334" i="13"/>
  <c r="G334" i="13"/>
  <c r="Q334" i="13" s="1"/>
  <c r="AX333" i="13"/>
  <c r="AT333" i="13"/>
  <c r="AV333" i="13" s="1"/>
  <c r="Y333" i="13"/>
  <c r="X333" i="13"/>
  <c r="S333" i="13"/>
  <c r="G333" i="13"/>
  <c r="Q333" i="13" s="1"/>
  <c r="AX332" i="13"/>
  <c r="AT332" i="13"/>
  <c r="AU332" i="13" s="1"/>
  <c r="R332" i="13" s="1"/>
  <c r="Y332" i="13"/>
  <c r="X332" i="13"/>
  <c r="S332" i="13"/>
  <c r="G332" i="13"/>
  <c r="Q332" i="13" s="1"/>
  <c r="AX331" i="13"/>
  <c r="AT331" i="13"/>
  <c r="AV331" i="13" s="1"/>
  <c r="Y331" i="13"/>
  <c r="X331" i="13"/>
  <c r="S331" i="13"/>
  <c r="G331" i="13"/>
  <c r="Q331" i="13" s="1"/>
  <c r="AX330" i="13"/>
  <c r="AV330" i="13"/>
  <c r="AT330" i="13"/>
  <c r="AU330" i="13" s="1"/>
  <c r="R330" i="13" s="1"/>
  <c r="Y330" i="13"/>
  <c r="X330" i="13"/>
  <c r="S330" i="13"/>
  <c r="G330" i="13"/>
  <c r="Q330" i="13" s="1"/>
  <c r="AX329" i="13"/>
  <c r="AT329" i="13"/>
  <c r="AV329" i="13" s="1"/>
  <c r="Y329" i="13"/>
  <c r="X329" i="13"/>
  <c r="S329" i="13"/>
  <c r="G329" i="13"/>
  <c r="Q329" i="13" s="1"/>
  <c r="AX328" i="13"/>
  <c r="AT328" i="13"/>
  <c r="AU328" i="13" s="1"/>
  <c r="R328" i="13" s="1"/>
  <c r="Y328" i="13"/>
  <c r="X328" i="13"/>
  <c r="S328" i="13"/>
  <c r="G328" i="13"/>
  <c r="Q328" i="13" s="1"/>
  <c r="AX327" i="13"/>
  <c r="AT327" i="13"/>
  <c r="AV327" i="13" s="1"/>
  <c r="Y327" i="13"/>
  <c r="X327" i="13"/>
  <c r="S327" i="13"/>
  <c r="G327" i="13"/>
  <c r="Q327" i="13" s="1"/>
  <c r="AX326" i="13"/>
  <c r="AV326" i="13"/>
  <c r="AT326" i="13"/>
  <c r="AU326" i="13" s="1"/>
  <c r="R326" i="13" s="1"/>
  <c r="Y326" i="13"/>
  <c r="X326" i="13"/>
  <c r="S326" i="13"/>
  <c r="G326" i="13"/>
  <c r="Q326" i="13" s="1"/>
  <c r="AX325" i="13"/>
  <c r="AT325" i="13"/>
  <c r="AV325" i="13" s="1"/>
  <c r="Y325" i="13"/>
  <c r="X325" i="13"/>
  <c r="S325" i="13"/>
  <c r="G325" i="13"/>
  <c r="Q325" i="13" s="1"/>
  <c r="AX324" i="13"/>
  <c r="AT324" i="13"/>
  <c r="AU324" i="13" s="1"/>
  <c r="R324" i="13" s="1"/>
  <c r="Y324" i="13"/>
  <c r="X324" i="13"/>
  <c r="S324" i="13"/>
  <c r="G324" i="13"/>
  <c r="Q324" i="13" s="1"/>
  <c r="AX323" i="13"/>
  <c r="AT323" i="13"/>
  <c r="AV323" i="13" s="1"/>
  <c r="Y323" i="13"/>
  <c r="X323" i="13"/>
  <c r="S323" i="13"/>
  <c r="G323" i="13"/>
  <c r="Q323" i="13" s="1"/>
  <c r="AX322" i="13"/>
  <c r="AV322" i="13"/>
  <c r="AT322" i="13"/>
  <c r="AU322" i="13" s="1"/>
  <c r="R322" i="13" s="1"/>
  <c r="Y322" i="13"/>
  <c r="X322" i="13"/>
  <c r="S322" i="13"/>
  <c r="G322" i="13"/>
  <c r="Q322" i="13" s="1"/>
  <c r="AX321" i="13"/>
  <c r="AT321" i="13"/>
  <c r="AV321" i="13" s="1"/>
  <c r="Y321" i="13"/>
  <c r="X321" i="13"/>
  <c r="S321" i="13"/>
  <c r="G321" i="13"/>
  <c r="Q321" i="13" s="1"/>
  <c r="AX320" i="13"/>
  <c r="AT320" i="13"/>
  <c r="AU320" i="13" s="1"/>
  <c r="R320" i="13" s="1"/>
  <c r="Y320" i="13"/>
  <c r="X320" i="13"/>
  <c r="S320" i="13"/>
  <c r="G320" i="13"/>
  <c r="Q320" i="13" s="1"/>
  <c r="AX319" i="13"/>
  <c r="AT319" i="13"/>
  <c r="AV319" i="13" s="1"/>
  <c r="Y319" i="13"/>
  <c r="X319" i="13"/>
  <c r="S319" i="13"/>
  <c r="G319" i="13"/>
  <c r="Q319" i="13" s="1"/>
  <c r="AX318" i="13"/>
  <c r="AV318" i="13"/>
  <c r="AT318" i="13"/>
  <c r="AU318" i="13" s="1"/>
  <c r="R318" i="13" s="1"/>
  <c r="Y318" i="13"/>
  <c r="X318" i="13"/>
  <c r="S318" i="13"/>
  <c r="G318" i="13"/>
  <c r="Q318" i="13" s="1"/>
  <c r="AX317" i="13"/>
  <c r="AT317" i="13"/>
  <c r="AV317" i="13" s="1"/>
  <c r="Y317" i="13"/>
  <c r="X317" i="13"/>
  <c r="S317" i="13"/>
  <c r="G317" i="13"/>
  <c r="Q317" i="13" s="1"/>
  <c r="AX316" i="13"/>
  <c r="AT316" i="13"/>
  <c r="AU316" i="13" s="1"/>
  <c r="R316" i="13" s="1"/>
  <c r="Y316" i="13"/>
  <c r="X316" i="13"/>
  <c r="S316" i="13"/>
  <c r="G316" i="13"/>
  <c r="Q316" i="13" s="1"/>
  <c r="AX315" i="13"/>
  <c r="AT315" i="13"/>
  <c r="Y315" i="13"/>
  <c r="X315" i="13"/>
  <c r="S315" i="13"/>
  <c r="G315" i="13"/>
  <c r="Q315" i="13" s="1"/>
  <c r="AX314" i="13"/>
  <c r="AV314" i="13"/>
  <c r="AT314" i="13"/>
  <c r="AU314" i="13" s="1"/>
  <c r="R314" i="13" s="1"/>
  <c r="Y314" i="13"/>
  <c r="X314" i="13"/>
  <c r="S314" i="13"/>
  <c r="G314" i="13"/>
  <c r="Q314" i="13" s="1"/>
  <c r="AX313" i="13"/>
  <c r="AT313" i="13"/>
  <c r="Y313" i="13"/>
  <c r="X313" i="13"/>
  <c r="S313" i="13"/>
  <c r="G313" i="13"/>
  <c r="Q313" i="13" s="1"/>
  <c r="AX312" i="13"/>
  <c r="AT312" i="13"/>
  <c r="AU312" i="13" s="1"/>
  <c r="R312" i="13" s="1"/>
  <c r="Y312" i="13"/>
  <c r="X312" i="13"/>
  <c r="S312" i="13"/>
  <c r="G312" i="13"/>
  <c r="Q312" i="13" s="1"/>
  <c r="AX311" i="13"/>
  <c r="AT311" i="13"/>
  <c r="Y311" i="13"/>
  <c r="X311" i="13"/>
  <c r="S311" i="13"/>
  <c r="G311" i="13"/>
  <c r="Q311" i="13" s="1"/>
  <c r="AX310" i="13"/>
  <c r="AV310" i="13"/>
  <c r="AT310" i="13"/>
  <c r="AU310" i="13" s="1"/>
  <c r="R310" i="13" s="1"/>
  <c r="Y310" i="13"/>
  <c r="X310" i="13"/>
  <c r="S310" i="13"/>
  <c r="G310" i="13"/>
  <c r="Q310" i="13" s="1"/>
  <c r="AX309" i="13"/>
  <c r="AT309" i="13"/>
  <c r="Y309" i="13"/>
  <c r="X309" i="13"/>
  <c r="S309" i="13"/>
  <c r="G309" i="13"/>
  <c r="Q309" i="13" s="1"/>
  <c r="AX308" i="13"/>
  <c r="AT308" i="13"/>
  <c r="AU308" i="13" s="1"/>
  <c r="R308" i="13" s="1"/>
  <c r="Y308" i="13"/>
  <c r="X308" i="13"/>
  <c r="S308" i="13"/>
  <c r="G308" i="13"/>
  <c r="Q308" i="13" s="1"/>
  <c r="AX307" i="13"/>
  <c r="AT307" i="13"/>
  <c r="Y307" i="13"/>
  <c r="X307" i="13"/>
  <c r="S307" i="13"/>
  <c r="G307" i="13"/>
  <c r="Q307" i="13" s="1"/>
  <c r="AX306" i="13"/>
  <c r="AV306" i="13"/>
  <c r="AT306" i="13"/>
  <c r="AU306" i="13" s="1"/>
  <c r="R306" i="13" s="1"/>
  <c r="Y306" i="13"/>
  <c r="X306" i="13"/>
  <c r="S306" i="13"/>
  <c r="G306" i="13"/>
  <c r="Q306" i="13" s="1"/>
  <c r="AX305" i="13"/>
  <c r="AT305" i="13"/>
  <c r="Y305" i="13"/>
  <c r="X305" i="13"/>
  <c r="S305" i="13"/>
  <c r="G305" i="13"/>
  <c r="Q305" i="13" s="1"/>
  <c r="AX304" i="13"/>
  <c r="AT304" i="13"/>
  <c r="AU304" i="13" s="1"/>
  <c r="R304" i="13" s="1"/>
  <c r="Y304" i="13"/>
  <c r="X304" i="13"/>
  <c r="S304" i="13"/>
  <c r="G304" i="13"/>
  <c r="Q304" i="13" s="1"/>
  <c r="AX303" i="13"/>
  <c r="AT303" i="13"/>
  <c r="Y303" i="13"/>
  <c r="X303" i="13"/>
  <c r="S303" i="13"/>
  <c r="G303" i="13"/>
  <c r="Q303" i="13" s="1"/>
  <c r="AX302" i="13"/>
  <c r="AV302" i="13"/>
  <c r="AT302" i="13"/>
  <c r="AU302" i="13" s="1"/>
  <c r="R302" i="13" s="1"/>
  <c r="Y302" i="13"/>
  <c r="X302" i="13"/>
  <c r="S302" i="13"/>
  <c r="G302" i="13"/>
  <c r="Q302" i="13" s="1"/>
  <c r="AX301" i="13"/>
  <c r="AT301" i="13"/>
  <c r="Y301" i="13"/>
  <c r="X301" i="13"/>
  <c r="S301" i="13"/>
  <c r="G301" i="13"/>
  <c r="Q301" i="13" s="1"/>
  <c r="AX300" i="13"/>
  <c r="AT300" i="13"/>
  <c r="AU300" i="13" s="1"/>
  <c r="R300" i="13" s="1"/>
  <c r="Y300" i="13"/>
  <c r="X300" i="13"/>
  <c r="S300" i="13"/>
  <c r="G300" i="13"/>
  <c r="Q300" i="13" s="1"/>
  <c r="AX299" i="13"/>
  <c r="AT299" i="13"/>
  <c r="Y299" i="13"/>
  <c r="X299" i="13"/>
  <c r="S299" i="13"/>
  <c r="G299" i="13"/>
  <c r="Q299" i="13" s="1"/>
  <c r="AX298" i="13"/>
  <c r="AV298" i="13"/>
  <c r="AT298" i="13"/>
  <c r="AU298" i="13" s="1"/>
  <c r="R298" i="13" s="1"/>
  <c r="Y298" i="13"/>
  <c r="X298" i="13"/>
  <c r="S298" i="13"/>
  <c r="G298" i="13"/>
  <c r="Q298" i="13" s="1"/>
  <c r="AX297" i="13"/>
  <c r="AT297" i="13"/>
  <c r="Y297" i="13"/>
  <c r="X297" i="13"/>
  <c r="S297" i="13"/>
  <c r="G297" i="13"/>
  <c r="Q297" i="13" s="1"/>
  <c r="AX296" i="13"/>
  <c r="AT296" i="13"/>
  <c r="Y296" i="13"/>
  <c r="X296" i="13"/>
  <c r="S296" i="13"/>
  <c r="G296" i="13"/>
  <c r="Q296" i="13" s="1"/>
  <c r="AX295" i="13"/>
  <c r="AT295" i="13"/>
  <c r="Y295" i="13"/>
  <c r="X295" i="13"/>
  <c r="S295" i="13"/>
  <c r="G295" i="13"/>
  <c r="Q295" i="13" s="1"/>
  <c r="AX294" i="13"/>
  <c r="AV294" i="13"/>
  <c r="AT294" i="13"/>
  <c r="AU294" i="13" s="1"/>
  <c r="R294" i="13" s="1"/>
  <c r="Y294" i="13"/>
  <c r="X294" i="13"/>
  <c r="S294" i="13"/>
  <c r="G294" i="13"/>
  <c r="Q294" i="13" s="1"/>
  <c r="AX293" i="13"/>
  <c r="AT293" i="13"/>
  <c r="Y293" i="13"/>
  <c r="X293" i="13"/>
  <c r="S293" i="13"/>
  <c r="G293" i="13"/>
  <c r="Q293" i="13" s="1"/>
  <c r="AX292" i="13"/>
  <c r="AT292" i="13"/>
  <c r="Y292" i="13"/>
  <c r="X292" i="13"/>
  <c r="S292" i="13"/>
  <c r="G292" i="13"/>
  <c r="Q292" i="13" s="1"/>
  <c r="AX291" i="13"/>
  <c r="AT291" i="13"/>
  <c r="Y291" i="13"/>
  <c r="X291" i="13"/>
  <c r="S291" i="13"/>
  <c r="G291" i="13"/>
  <c r="Q291" i="13" s="1"/>
  <c r="AX290" i="13"/>
  <c r="AV290" i="13"/>
  <c r="AT290" i="13"/>
  <c r="AU290" i="13" s="1"/>
  <c r="R290" i="13" s="1"/>
  <c r="Y290" i="13"/>
  <c r="X290" i="13"/>
  <c r="S290" i="13"/>
  <c r="G290" i="13"/>
  <c r="Q290" i="13" s="1"/>
  <c r="AX289" i="13"/>
  <c r="AT289" i="13"/>
  <c r="Y289" i="13"/>
  <c r="X289" i="13"/>
  <c r="S289" i="13"/>
  <c r="G289" i="13"/>
  <c r="Q289" i="13" s="1"/>
  <c r="AX288" i="13"/>
  <c r="AT288" i="13"/>
  <c r="Y288" i="13"/>
  <c r="X288" i="13"/>
  <c r="S288" i="13"/>
  <c r="G288" i="13"/>
  <c r="Q288" i="13" s="1"/>
  <c r="AX287" i="13"/>
  <c r="AT287" i="13"/>
  <c r="Y287" i="13"/>
  <c r="X287" i="13"/>
  <c r="S287" i="13"/>
  <c r="G287" i="13"/>
  <c r="Q287" i="13" s="1"/>
  <c r="AX286" i="13"/>
  <c r="AV286" i="13"/>
  <c r="AT286" i="13"/>
  <c r="AU286" i="13" s="1"/>
  <c r="R286" i="13" s="1"/>
  <c r="Y286" i="13"/>
  <c r="X286" i="13"/>
  <c r="S286" i="13"/>
  <c r="G286" i="13"/>
  <c r="Q286" i="13" s="1"/>
  <c r="AX285" i="13"/>
  <c r="AT285" i="13"/>
  <c r="Y285" i="13"/>
  <c r="X285" i="13"/>
  <c r="S285" i="13"/>
  <c r="G285" i="13"/>
  <c r="Q285" i="13" s="1"/>
  <c r="AX284" i="13"/>
  <c r="AT284" i="13"/>
  <c r="Y284" i="13"/>
  <c r="X284" i="13"/>
  <c r="S284" i="13"/>
  <c r="G284" i="13"/>
  <c r="Q284" i="13" s="1"/>
  <c r="AX283" i="13"/>
  <c r="AT283" i="13"/>
  <c r="Y283" i="13"/>
  <c r="X283" i="13"/>
  <c r="S283" i="13"/>
  <c r="G283" i="13"/>
  <c r="Q283" i="13" s="1"/>
  <c r="AX282" i="13"/>
  <c r="AV282" i="13"/>
  <c r="AT282" i="13"/>
  <c r="AU282" i="13" s="1"/>
  <c r="R282" i="13" s="1"/>
  <c r="Y282" i="13"/>
  <c r="X282" i="13"/>
  <c r="S282" i="13"/>
  <c r="G282" i="13"/>
  <c r="Q282" i="13" s="1"/>
  <c r="AX281" i="13"/>
  <c r="AT281" i="13"/>
  <c r="Y281" i="13"/>
  <c r="X281" i="13"/>
  <c r="S281" i="13"/>
  <c r="G281" i="13"/>
  <c r="Q281" i="13" s="1"/>
  <c r="AX280" i="13"/>
  <c r="AT280" i="13"/>
  <c r="Y280" i="13"/>
  <c r="X280" i="13"/>
  <c r="S280" i="13"/>
  <c r="G280" i="13"/>
  <c r="Q280" i="13" s="1"/>
  <c r="AX279" i="13"/>
  <c r="AT279" i="13"/>
  <c r="Y279" i="13"/>
  <c r="X279" i="13"/>
  <c r="S279" i="13"/>
  <c r="G279" i="13"/>
  <c r="Q279" i="13" s="1"/>
  <c r="AX278" i="13"/>
  <c r="AV278" i="13"/>
  <c r="AT278" i="13"/>
  <c r="AU278" i="13" s="1"/>
  <c r="R278" i="13" s="1"/>
  <c r="Y278" i="13"/>
  <c r="X278" i="13"/>
  <c r="S278" i="13"/>
  <c r="G278" i="13"/>
  <c r="Q278" i="13" s="1"/>
  <c r="AX277" i="13"/>
  <c r="AT277" i="13"/>
  <c r="Y277" i="13"/>
  <c r="X277" i="13"/>
  <c r="S277" i="13"/>
  <c r="G277" i="13"/>
  <c r="Q277" i="13" s="1"/>
  <c r="AX276" i="13"/>
  <c r="AT276" i="13"/>
  <c r="Y276" i="13"/>
  <c r="X276" i="13"/>
  <c r="S276" i="13"/>
  <c r="G276" i="13"/>
  <c r="Q276" i="13" s="1"/>
  <c r="AX275" i="13"/>
  <c r="AT275" i="13"/>
  <c r="Y275" i="13"/>
  <c r="X275" i="13"/>
  <c r="S275" i="13"/>
  <c r="G275" i="13"/>
  <c r="Q275" i="13" s="1"/>
  <c r="AX274" i="13"/>
  <c r="AV274" i="13"/>
  <c r="AT274" i="13"/>
  <c r="AU274" i="13" s="1"/>
  <c r="R274" i="13" s="1"/>
  <c r="Y274" i="13"/>
  <c r="X274" i="13"/>
  <c r="S274" i="13"/>
  <c r="G274" i="13"/>
  <c r="Q274" i="13" s="1"/>
  <c r="AX273" i="13"/>
  <c r="AT273" i="13"/>
  <c r="Y273" i="13"/>
  <c r="X273" i="13"/>
  <c r="S273" i="13"/>
  <c r="G273" i="13"/>
  <c r="Q273" i="13" s="1"/>
  <c r="AX272" i="13"/>
  <c r="AT272" i="13"/>
  <c r="AU272" i="13" s="1"/>
  <c r="Y272" i="13"/>
  <c r="X272" i="13"/>
  <c r="S272" i="13"/>
  <c r="R272" i="13"/>
  <c r="G272" i="13"/>
  <c r="Q272" i="13" s="1"/>
  <c r="AX271" i="13"/>
  <c r="AT271" i="13"/>
  <c r="AU271" i="13" s="1"/>
  <c r="Y271" i="13"/>
  <c r="X271" i="13"/>
  <c r="S271" i="13"/>
  <c r="R271" i="13"/>
  <c r="G271" i="13"/>
  <c r="Q271" i="13" s="1"/>
  <c r="AX270" i="13"/>
  <c r="AT270" i="13"/>
  <c r="AU270" i="13" s="1"/>
  <c r="R270" i="13" s="1"/>
  <c r="Y270" i="13"/>
  <c r="X270" i="13"/>
  <c r="S270" i="13"/>
  <c r="G270" i="13"/>
  <c r="Q270" i="13" s="1"/>
  <c r="AX269" i="13"/>
  <c r="AT269" i="13"/>
  <c r="Y269" i="13"/>
  <c r="X269" i="13"/>
  <c r="S269" i="13"/>
  <c r="Q269" i="13"/>
  <c r="G269" i="13"/>
  <c r="AX268" i="13"/>
  <c r="AT268" i="13"/>
  <c r="AV268" i="13" s="1"/>
  <c r="Y268" i="13"/>
  <c r="X268" i="13"/>
  <c r="S268" i="13"/>
  <c r="G268" i="13"/>
  <c r="Q268" i="13" s="1"/>
  <c r="AX267" i="13"/>
  <c r="AT267" i="13"/>
  <c r="AV267" i="13" s="1"/>
  <c r="Y267" i="13"/>
  <c r="X267" i="13"/>
  <c r="S267" i="13"/>
  <c r="G267" i="13"/>
  <c r="Q267" i="13" s="1"/>
  <c r="AX266" i="13"/>
  <c r="AT266" i="13"/>
  <c r="Y266" i="13"/>
  <c r="X266" i="13"/>
  <c r="S266" i="13"/>
  <c r="G266" i="13"/>
  <c r="Q266" i="13" s="1"/>
  <c r="AX265" i="13"/>
  <c r="AU265" i="13"/>
  <c r="R265" i="13" s="1"/>
  <c r="AT265" i="13"/>
  <c r="AV265" i="13" s="1"/>
  <c r="Y265" i="13"/>
  <c r="X265" i="13"/>
  <c r="S265" i="13"/>
  <c r="G265" i="13"/>
  <c r="Q265" i="13" s="1"/>
  <c r="AX264" i="13"/>
  <c r="AT264" i="13"/>
  <c r="AV264" i="13" s="1"/>
  <c r="Y264" i="13"/>
  <c r="X264" i="13"/>
  <c r="S264" i="13"/>
  <c r="G264" i="13"/>
  <c r="Q264" i="13" s="1"/>
  <c r="AX263" i="13"/>
  <c r="AT263" i="13"/>
  <c r="AV263" i="13" s="1"/>
  <c r="Y263" i="13"/>
  <c r="X263" i="13"/>
  <c r="S263" i="13"/>
  <c r="G263" i="13"/>
  <c r="Q263" i="13" s="1"/>
  <c r="AX262" i="13"/>
  <c r="AT262" i="13"/>
  <c r="Y262" i="13"/>
  <c r="X262" i="13"/>
  <c r="S262" i="13"/>
  <c r="Q262" i="13"/>
  <c r="G262" i="13"/>
  <c r="AX261" i="13"/>
  <c r="AT261" i="13"/>
  <c r="Y261" i="13"/>
  <c r="X261" i="13"/>
  <c r="S261" i="13"/>
  <c r="G261" i="13"/>
  <c r="Q261" i="13" s="1"/>
  <c r="AX260" i="13"/>
  <c r="AT260" i="13"/>
  <c r="AV260" i="13" s="1"/>
  <c r="Y260" i="13"/>
  <c r="X260" i="13"/>
  <c r="S260" i="13"/>
  <c r="G260" i="13"/>
  <c r="Q260" i="13" s="1"/>
  <c r="AX259" i="13"/>
  <c r="AT259" i="13"/>
  <c r="AV259" i="13" s="1"/>
  <c r="Y259" i="13"/>
  <c r="X259" i="13"/>
  <c r="S259" i="13"/>
  <c r="Q259" i="13"/>
  <c r="G259" i="13"/>
  <c r="AX258" i="13"/>
  <c r="AT258" i="13"/>
  <c r="Y258" i="13"/>
  <c r="X258" i="13"/>
  <c r="S258" i="13"/>
  <c r="G258" i="13"/>
  <c r="Q258" i="13" s="1"/>
  <c r="AX257" i="13"/>
  <c r="AT257" i="13"/>
  <c r="Y257" i="13"/>
  <c r="X257" i="13"/>
  <c r="S257" i="13"/>
  <c r="G257" i="13"/>
  <c r="Q257" i="13" s="1"/>
  <c r="AX256" i="13"/>
  <c r="AT256" i="13"/>
  <c r="AV256" i="13" s="1"/>
  <c r="Y256" i="13"/>
  <c r="X256" i="13"/>
  <c r="S256" i="13"/>
  <c r="Q256" i="13"/>
  <c r="G256" i="13"/>
  <c r="AX255" i="13"/>
  <c r="AT255" i="13"/>
  <c r="AV255" i="13" s="1"/>
  <c r="Y255" i="13"/>
  <c r="X255" i="13"/>
  <c r="S255" i="13"/>
  <c r="G255" i="13"/>
  <c r="Q255" i="13" s="1"/>
  <c r="AX254" i="13"/>
  <c r="AT254" i="13"/>
  <c r="Y254" i="13"/>
  <c r="X254" i="13"/>
  <c r="S254" i="13"/>
  <c r="G254" i="13"/>
  <c r="Q254" i="13" s="1"/>
  <c r="AX253" i="13"/>
  <c r="AT253" i="13"/>
  <c r="Y253" i="13"/>
  <c r="X253" i="13"/>
  <c r="S253" i="13"/>
  <c r="Q253" i="13"/>
  <c r="G253" i="13"/>
  <c r="AX252" i="13"/>
  <c r="AT252" i="13"/>
  <c r="AV252" i="13" s="1"/>
  <c r="Y252" i="13"/>
  <c r="X252" i="13"/>
  <c r="S252" i="13"/>
  <c r="G252" i="13"/>
  <c r="Q252" i="13" s="1"/>
  <c r="AX251" i="13"/>
  <c r="AT251" i="13"/>
  <c r="AV251" i="13" s="1"/>
  <c r="Y251" i="13"/>
  <c r="X251" i="13"/>
  <c r="S251" i="13"/>
  <c r="G251" i="13"/>
  <c r="Q251" i="13" s="1"/>
  <c r="AX250" i="13"/>
  <c r="AT250" i="13"/>
  <c r="Y250" i="13"/>
  <c r="X250" i="13"/>
  <c r="S250" i="13"/>
  <c r="G250" i="13"/>
  <c r="Q250" i="13" s="1"/>
  <c r="AX249" i="13"/>
  <c r="AU249" i="13"/>
  <c r="R249" i="13" s="1"/>
  <c r="AT249" i="13"/>
  <c r="AV249" i="13" s="1"/>
  <c r="Y249" i="13"/>
  <c r="X249" i="13"/>
  <c r="S249" i="13"/>
  <c r="G249" i="13"/>
  <c r="Q249" i="13" s="1"/>
  <c r="AX248" i="13"/>
  <c r="AT248" i="13"/>
  <c r="AV248" i="13" s="1"/>
  <c r="Y248" i="13"/>
  <c r="X248" i="13"/>
  <c r="S248" i="13"/>
  <c r="G248" i="13"/>
  <c r="Q248" i="13" s="1"/>
  <c r="AX247" i="13"/>
  <c r="AT247" i="13"/>
  <c r="AV247" i="13" s="1"/>
  <c r="Y247" i="13"/>
  <c r="X247" i="13"/>
  <c r="S247" i="13"/>
  <c r="G247" i="13"/>
  <c r="Q247" i="13" s="1"/>
  <c r="AX246" i="13"/>
  <c r="AT246" i="13"/>
  <c r="Y246" i="13"/>
  <c r="X246" i="13"/>
  <c r="S246" i="13"/>
  <c r="Q246" i="13"/>
  <c r="G246" i="13"/>
  <c r="AX245" i="13"/>
  <c r="AT245" i="13"/>
  <c r="Y245" i="13"/>
  <c r="X245" i="13"/>
  <c r="S245" i="13"/>
  <c r="G245" i="13"/>
  <c r="Q245" i="13" s="1"/>
  <c r="AX244" i="13"/>
  <c r="AT244" i="13"/>
  <c r="AV244" i="13" s="1"/>
  <c r="Y244" i="13"/>
  <c r="X244" i="13"/>
  <c r="S244" i="13"/>
  <c r="G244" i="13"/>
  <c r="Q244" i="13" s="1"/>
  <c r="AX243" i="13"/>
  <c r="AT243" i="13"/>
  <c r="AV243" i="13" s="1"/>
  <c r="Y243" i="13"/>
  <c r="X243" i="13"/>
  <c r="S243" i="13"/>
  <c r="Q243" i="13"/>
  <c r="G243" i="13"/>
  <c r="AX242" i="13"/>
  <c r="AT242" i="13"/>
  <c r="Y242" i="13"/>
  <c r="X242" i="13"/>
  <c r="S242" i="13"/>
  <c r="G242" i="13"/>
  <c r="Q242" i="13" s="1"/>
  <c r="AX241" i="13"/>
  <c r="AT241" i="13"/>
  <c r="Y241" i="13"/>
  <c r="X241" i="13"/>
  <c r="S241" i="13"/>
  <c r="G241" i="13"/>
  <c r="Q241" i="13" s="1"/>
  <c r="AX240" i="13"/>
  <c r="AT240" i="13"/>
  <c r="AV240" i="13" s="1"/>
  <c r="Y240" i="13"/>
  <c r="X240" i="13"/>
  <c r="S240" i="13"/>
  <c r="Q240" i="13"/>
  <c r="G240" i="13"/>
  <c r="AX239" i="13"/>
  <c r="AT239" i="13"/>
  <c r="AV239" i="13" s="1"/>
  <c r="Y239" i="13"/>
  <c r="X239" i="13"/>
  <c r="S239" i="13"/>
  <c r="G239" i="13"/>
  <c r="Q239" i="13" s="1"/>
  <c r="AX238" i="13"/>
  <c r="AT238" i="13"/>
  <c r="Y238" i="13"/>
  <c r="X238" i="13"/>
  <c r="S238" i="13"/>
  <c r="G238" i="13"/>
  <c r="Q238" i="13" s="1"/>
  <c r="AX237" i="13"/>
  <c r="AT237" i="13"/>
  <c r="Y237" i="13"/>
  <c r="X237" i="13"/>
  <c r="S237" i="13"/>
  <c r="Q237" i="13"/>
  <c r="G237" i="13"/>
  <c r="AX236" i="13"/>
  <c r="AT236" i="13"/>
  <c r="AV236" i="13" s="1"/>
  <c r="Y236" i="13"/>
  <c r="X236" i="13"/>
  <c r="S236" i="13"/>
  <c r="G236" i="13"/>
  <c r="Q236" i="13" s="1"/>
  <c r="AX235" i="13"/>
  <c r="AT235" i="13"/>
  <c r="AV235" i="13" s="1"/>
  <c r="Y235" i="13"/>
  <c r="X235" i="13"/>
  <c r="S235" i="13"/>
  <c r="G235" i="13"/>
  <c r="Q235" i="13" s="1"/>
  <c r="AX234" i="13"/>
  <c r="AT234" i="13"/>
  <c r="Y234" i="13"/>
  <c r="X234" i="13"/>
  <c r="S234" i="13"/>
  <c r="G234" i="13"/>
  <c r="Q234" i="13" s="1"/>
  <c r="AX233" i="13"/>
  <c r="AU233" i="13"/>
  <c r="R233" i="13" s="1"/>
  <c r="AT233" i="13"/>
  <c r="AV233" i="13" s="1"/>
  <c r="Y233" i="13"/>
  <c r="X233" i="13"/>
  <c r="S233" i="13"/>
  <c r="G233" i="13"/>
  <c r="Q233" i="13" s="1"/>
  <c r="AX232" i="13"/>
  <c r="AT232" i="13"/>
  <c r="AV232" i="13" s="1"/>
  <c r="Y232" i="13"/>
  <c r="X232" i="13"/>
  <c r="S232" i="13"/>
  <c r="G232" i="13"/>
  <c r="Q232" i="13" s="1"/>
  <c r="AX231" i="13"/>
  <c r="AT231" i="13"/>
  <c r="AV231" i="13" s="1"/>
  <c r="Y231" i="13"/>
  <c r="X231" i="13"/>
  <c r="S231" i="13"/>
  <c r="G231" i="13"/>
  <c r="Q231" i="13" s="1"/>
  <c r="AX230" i="13"/>
  <c r="AT230" i="13"/>
  <c r="Y230" i="13"/>
  <c r="X230" i="13"/>
  <c r="S230" i="13"/>
  <c r="Q230" i="13"/>
  <c r="G230" i="13"/>
  <c r="AX229" i="13"/>
  <c r="AT229" i="13"/>
  <c r="Y229" i="13"/>
  <c r="X229" i="13"/>
  <c r="S229" i="13"/>
  <c r="G229" i="13"/>
  <c r="Q229" i="13" s="1"/>
  <c r="AX228" i="13"/>
  <c r="AT228" i="13"/>
  <c r="AV228" i="13" s="1"/>
  <c r="Y228" i="13"/>
  <c r="X228" i="13"/>
  <c r="S228" i="13"/>
  <c r="G228" i="13"/>
  <c r="Q228" i="13" s="1"/>
  <c r="AX227" i="13"/>
  <c r="AT227" i="13"/>
  <c r="AV227" i="13" s="1"/>
  <c r="Y227" i="13"/>
  <c r="X227" i="13"/>
  <c r="S227" i="13"/>
  <c r="Q227" i="13"/>
  <c r="G227" i="13"/>
  <c r="AX226" i="13"/>
  <c r="AT226" i="13"/>
  <c r="Y226" i="13"/>
  <c r="X226" i="13"/>
  <c r="S226" i="13"/>
  <c r="G226" i="13"/>
  <c r="Q226" i="13" s="1"/>
  <c r="AX225" i="13"/>
  <c r="AT225" i="13"/>
  <c r="Y225" i="13"/>
  <c r="X225" i="13"/>
  <c r="S225" i="13"/>
  <c r="G225" i="13"/>
  <c r="Q225" i="13" s="1"/>
  <c r="AX224" i="13"/>
  <c r="AT224" i="13"/>
  <c r="AV224" i="13" s="1"/>
  <c r="Y224" i="13"/>
  <c r="X224" i="13"/>
  <c r="S224" i="13"/>
  <c r="Q224" i="13"/>
  <c r="G224" i="13"/>
  <c r="AX223" i="13"/>
  <c r="AT223" i="13"/>
  <c r="AV223" i="13" s="1"/>
  <c r="Y223" i="13"/>
  <c r="X223" i="13"/>
  <c r="S223" i="13"/>
  <c r="G223" i="13"/>
  <c r="Q223" i="13" s="1"/>
  <c r="AX222" i="13"/>
  <c r="AT222" i="13"/>
  <c r="Y222" i="13"/>
  <c r="X222" i="13"/>
  <c r="S222" i="13"/>
  <c r="G222" i="13"/>
  <c r="Q222" i="13" s="1"/>
  <c r="AX221" i="13"/>
  <c r="AT221" i="13"/>
  <c r="Y221" i="13"/>
  <c r="X221" i="13"/>
  <c r="S221" i="13"/>
  <c r="Q221" i="13"/>
  <c r="G221" i="13"/>
  <c r="AX220" i="13"/>
  <c r="AT220" i="13"/>
  <c r="AV220" i="13" s="1"/>
  <c r="Y220" i="13"/>
  <c r="X220" i="13"/>
  <c r="S220" i="13"/>
  <c r="G220" i="13"/>
  <c r="Q220" i="13" s="1"/>
  <c r="AX219" i="13"/>
  <c r="AT219" i="13"/>
  <c r="AV219" i="13" s="1"/>
  <c r="Y219" i="13"/>
  <c r="X219" i="13"/>
  <c r="S219" i="13"/>
  <c r="G219" i="13"/>
  <c r="Q219" i="13" s="1"/>
  <c r="AX218" i="13"/>
  <c r="AT218" i="13"/>
  <c r="Y218" i="13"/>
  <c r="X218" i="13"/>
  <c r="S218" i="13"/>
  <c r="G218" i="13"/>
  <c r="Q218" i="13" s="1"/>
  <c r="AX217" i="13"/>
  <c r="AU217" i="13"/>
  <c r="R217" i="13" s="1"/>
  <c r="AT217" i="13"/>
  <c r="AV217" i="13" s="1"/>
  <c r="Y217" i="13"/>
  <c r="X217" i="13"/>
  <c r="S217" i="13"/>
  <c r="G217" i="13"/>
  <c r="Q217" i="13" s="1"/>
  <c r="AX216" i="13"/>
  <c r="AT216" i="13"/>
  <c r="AV216" i="13" s="1"/>
  <c r="Y216" i="13"/>
  <c r="X216" i="13"/>
  <c r="S216" i="13"/>
  <c r="G216" i="13"/>
  <c r="Q216" i="13" s="1"/>
  <c r="AX215" i="13"/>
  <c r="AT215" i="13"/>
  <c r="Y215" i="13"/>
  <c r="X215" i="13"/>
  <c r="S215" i="13"/>
  <c r="G215" i="13"/>
  <c r="Q215" i="13" s="1"/>
  <c r="AX214" i="13"/>
  <c r="AU214" i="13"/>
  <c r="AT214" i="13"/>
  <c r="Y214" i="13"/>
  <c r="X214" i="13"/>
  <c r="S214" i="13"/>
  <c r="G214" i="13"/>
  <c r="Q214" i="13" s="1"/>
  <c r="AX213" i="13"/>
  <c r="AT213" i="13"/>
  <c r="Y213" i="13"/>
  <c r="X213" i="13"/>
  <c r="S213" i="13"/>
  <c r="G213" i="13"/>
  <c r="Q213" i="13" s="1"/>
  <c r="AX212" i="13"/>
  <c r="AT212" i="13"/>
  <c r="AV212" i="13" s="1"/>
  <c r="Y212" i="13"/>
  <c r="X212" i="13"/>
  <c r="S212" i="13"/>
  <c r="Q212" i="13"/>
  <c r="G212" i="13"/>
  <c r="AX211" i="13"/>
  <c r="AT211" i="13"/>
  <c r="Y211" i="13"/>
  <c r="X211" i="13"/>
  <c r="S211" i="13"/>
  <c r="G211" i="13"/>
  <c r="Q211" i="13" s="1"/>
  <c r="AX210" i="13"/>
  <c r="AT210" i="13"/>
  <c r="AU210" i="13" s="1"/>
  <c r="Y210" i="13"/>
  <c r="X210" i="13"/>
  <c r="S210" i="13"/>
  <c r="G210" i="13"/>
  <c r="Q210" i="13" s="1"/>
  <c r="AX209" i="13"/>
  <c r="AU209" i="13"/>
  <c r="R209" i="13" s="1"/>
  <c r="AT209" i="13"/>
  <c r="AV209" i="13" s="1"/>
  <c r="Y209" i="13"/>
  <c r="X209" i="13"/>
  <c r="S209" i="13"/>
  <c r="G209" i="13"/>
  <c r="Q209" i="13" s="1"/>
  <c r="AX208" i="13"/>
  <c r="AT208" i="13"/>
  <c r="AV208" i="13" s="1"/>
  <c r="Y208" i="13"/>
  <c r="X208" i="13"/>
  <c r="S208" i="13"/>
  <c r="G208" i="13"/>
  <c r="Q208" i="13" s="1"/>
  <c r="AX207" i="13"/>
  <c r="AT207" i="13"/>
  <c r="Y207" i="13"/>
  <c r="X207" i="13"/>
  <c r="S207" i="13"/>
  <c r="G207" i="13"/>
  <c r="Q207" i="13" s="1"/>
  <c r="AX206" i="13"/>
  <c r="AU206" i="13"/>
  <c r="AT206" i="13"/>
  <c r="Y206" i="13"/>
  <c r="X206" i="13"/>
  <c r="S206" i="13"/>
  <c r="G206" i="13"/>
  <c r="Q206" i="13" s="1"/>
  <c r="AX205" i="13"/>
  <c r="AT205" i="13"/>
  <c r="Y205" i="13"/>
  <c r="X205" i="13"/>
  <c r="S205" i="13"/>
  <c r="G205" i="13"/>
  <c r="Q205" i="13" s="1"/>
  <c r="AX204" i="13"/>
  <c r="AT204" i="13"/>
  <c r="AV204" i="13" s="1"/>
  <c r="Y204" i="13"/>
  <c r="X204" i="13"/>
  <c r="S204" i="13"/>
  <c r="Q204" i="13"/>
  <c r="G204" i="13"/>
  <c r="AX203" i="13"/>
  <c r="AT203" i="13"/>
  <c r="Y203" i="13"/>
  <c r="X203" i="13"/>
  <c r="S203" i="13"/>
  <c r="G203" i="13"/>
  <c r="Q203" i="13" s="1"/>
  <c r="AX202" i="13"/>
  <c r="AT202" i="13"/>
  <c r="AU202" i="13" s="1"/>
  <c r="Y202" i="13"/>
  <c r="X202" i="13"/>
  <c r="S202" i="13"/>
  <c r="G202" i="13"/>
  <c r="Q202" i="13" s="1"/>
  <c r="AX201" i="13"/>
  <c r="AU201" i="13"/>
  <c r="R201" i="13" s="1"/>
  <c r="AT201" i="13"/>
  <c r="AV201" i="13" s="1"/>
  <c r="Y201" i="13"/>
  <c r="X201" i="13"/>
  <c r="S201" i="13"/>
  <c r="G201" i="13"/>
  <c r="Q201" i="13" s="1"/>
  <c r="AX200" i="13"/>
  <c r="AT200" i="13"/>
  <c r="AV200" i="13" s="1"/>
  <c r="Y200" i="13"/>
  <c r="X200" i="13"/>
  <c r="S200" i="13"/>
  <c r="G200" i="13"/>
  <c r="Q200" i="13" s="1"/>
  <c r="AX199" i="13"/>
  <c r="AT199" i="13"/>
  <c r="Y199" i="13"/>
  <c r="X199" i="13"/>
  <c r="S199" i="13"/>
  <c r="G199" i="13"/>
  <c r="Q199" i="13" s="1"/>
  <c r="AX198" i="13"/>
  <c r="AU198" i="13"/>
  <c r="AT198" i="13"/>
  <c r="Y198" i="13"/>
  <c r="X198" i="13"/>
  <c r="S198" i="13"/>
  <c r="G198" i="13"/>
  <c r="Q198" i="13" s="1"/>
  <c r="AX197" i="13"/>
  <c r="AT197" i="13"/>
  <c r="Y197" i="13"/>
  <c r="X197" i="13"/>
  <c r="S197" i="13"/>
  <c r="G197" i="13"/>
  <c r="Q197" i="13" s="1"/>
  <c r="AX196" i="13"/>
  <c r="AT196" i="13"/>
  <c r="AV196" i="13" s="1"/>
  <c r="Y196" i="13"/>
  <c r="X196" i="13"/>
  <c r="S196" i="13"/>
  <c r="Q196" i="13"/>
  <c r="G196" i="13"/>
  <c r="AX195" i="13"/>
  <c r="AT195" i="13"/>
  <c r="Y195" i="13"/>
  <c r="X195" i="13"/>
  <c r="S195" i="13"/>
  <c r="G195" i="13"/>
  <c r="Q195" i="13" s="1"/>
  <c r="AX194" i="13"/>
  <c r="AT194" i="13"/>
  <c r="AU194" i="13" s="1"/>
  <c r="Y194" i="13"/>
  <c r="X194" i="13"/>
  <c r="S194" i="13"/>
  <c r="G194" i="13"/>
  <c r="Q194" i="13" s="1"/>
  <c r="AX193" i="13"/>
  <c r="AU193" i="13"/>
  <c r="R193" i="13" s="1"/>
  <c r="AT193" i="13"/>
  <c r="AV193" i="13" s="1"/>
  <c r="Y193" i="13"/>
  <c r="X193" i="13"/>
  <c r="S193" i="13"/>
  <c r="G193" i="13"/>
  <c r="Q193" i="13" s="1"/>
  <c r="AX192" i="13"/>
  <c r="AT192" i="13"/>
  <c r="AV192" i="13" s="1"/>
  <c r="Y192" i="13"/>
  <c r="X192" i="13"/>
  <c r="S192" i="13"/>
  <c r="G192" i="13"/>
  <c r="Q192" i="13" s="1"/>
  <c r="AX191" i="13"/>
  <c r="AT191" i="13"/>
  <c r="Y191" i="13"/>
  <c r="X191" i="13"/>
  <c r="S191" i="13"/>
  <c r="G191" i="13"/>
  <c r="Q191" i="13" s="1"/>
  <c r="AX190" i="13"/>
  <c r="AU190" i="13"/>
  <c r="AT190" i="13"/>
  <c r="Y190" i="13"/>
  <c r="X190" i="13"/>
  <c r="S190" i="13"/>
  <c r="G190" i="13"/>
  <c r="Q190" i="13" s="1"/>
  <c r="AX189" i="13"/>
  <c r="AT189" i="13"/>
  <c r="Y189" i="13"/>
  <c r="X189" i="13"/>
  <c r="S189" i="13"/>
  <c r="G189" i="13"/>
  <c r="Q189" i="13" s="1"/>
  <c r="AX188" i="13"/>
  <c r="AT188" i="13"/>
  <c r="AV188" i="13" s="1"/>
  <c r="Y188" i="13"/>
  <c r="X188" i="13"/>
  <c r="S188" i="13"/>
  <c r="Q188" i="13"/>
  <c r="G188" i="13"/>
  <c r="AX187" i="13"/>
  <c r="AT187" i="13"/>
  <c r="Y187" i="13"/>
  <c r="X187" i="13"/>
  <c r="S187" i="13"/>
  <c r="G187" i="13"/>
  <c r="Q187" i="13" s="1"/>
  <c r="AX186" i="13"/>
  <c r="AT186" i="13"/>
  <c r="AU186" i="13" s="1"/>
  <c r="Y186" i="13"/>
  <c r="X186" i="13"/>
  <c r="S186" i="13"/>
  <c r="G186" i="13"/>
  <c r="Q186" i="13" s="1"/>
  <c r="AX185" i="13"/>
  <c r="AU185" i="13"/>
  <c r="R185" i="13" s="1"/>
  <c r="AT185" i="13"/>
  <c r="AV185" i="13" s="1"/>
  <c r="Y185" i="13"/>
  <c r="X185" i="13"/>
  <c r="S185" i="13"/>
  <c r="G185" i="13"/>
  <c r="Q185" i="13" s="1"/>
  <c r="AX184" i="13"/>
  <c r="AT184" i="13"/>
  <c r="AV184" i="13" s="1"/>
  <c r="Y184" i="13"/>
  <c r="X184" i="13"/>
  <c r="S184" i="13"/>
  <c r="G184" i="13"/>
  <c r="Q184" i="13" s="1"/>
  <c r="AX183" i="13"/>
  <c r="AT183" i="13"/>
  <c r="Y183" i="13"/>
  <c r="X183" i="13"/>
  <c r="S183" i="13"/>
  <c r="G183" i="13"/>
  <c r="Q183" i="13" s="1"/>
  <c r="AX182" i="13"/>
  <c r="AU182" i="13"/>
  <c r="AT182" i="13"/>
  <c r="Y182" i="13"/>
  <c r="X182" i="13"/>
  <c r="S182" i="13"/>
  <c r="G182" i="13"/>
  <c r="Q182" i="13" s="1"/>
  <c r="AX181" i="13"/>
  <c r="AT181" i="13"/>
  <c r="Y181" i="13"/>
  <c r="X181" i="13"/>
  <c r="S181" i="13"/>
  <c r="G181" i="13"/>
  <c r="Q181" i="13" s="1"/>
  <c r="AX180" i="13"/>
  <c r="AT180" i="13"/>
  <c r="Y180" i="13"/>
  <c r="X180" i="13"/>
  <c r="S180" i="13"/>
  <c r="Q180" i="13"/>
  <c r="G180" i="13"/>
  <c r="AX179" i="13"/>
  <c r="AT179" i="13"/>
  <c r="AV179" i="13" s="1"/>
  <c r="Y179" i="13"/>
  <c r="X179" i="13"/>
  <c r="S179" i="13"/>
  <c r="G179" i="13"/>
  <c r="Q179" i="13" s="1"/>
  <c r="AX178" i="13"/>
  <c r="AT178" i="13"/>
  <c r="AU178" i="13" s="1"/>
  <c r="Y178" i="13"/>
  <c r="X178" i="13"/>
  <c r="S178" i="13"/>
  <c r="G178" i="13"/>
  <c r="Q178" i="13" s="1"/>
  <c r="AX177" i="13"/>
  <c r="AU177" i="13"/>
  <c r="R177" i="13" s="1"/>
  <c r="AT177" i="13"/>
  <c r="AV177" i="13" s="1"/>
  <c r="Y177" i="13"/>
  <c r="X177" i="13"/>
  <c r="S177" i="13"/>
  <c r="G177" i="13"/>
  <c r="Q177" i="13" s="1"/>
  <c r="AX176" i="13"/>
  <c r="AT176" i="13"/>
  <c r="Y176" i="13"/>
  <c r="X176" i="13"/>
  <c r="S176" i="13"/>
  <c r="G176" i="13"/>
  <c r="Q176" i="13" s="1"/>
  <c r="AX175" i="13"/>
  <c r="AU175" i="13"/>
  <c r="R175" i="13" s="1"/>
  <c r="AT175" i="13"/>
  <c r="AV175" i="13" s="1"/>
  <c r="Y175" i="13"/>
  <c r="X175" i="13"/>
  <c r="S175" i="13"/>
  <c r="G175" i="13"/>
  <c r="Q175" i="13" s="1"/>
  <c r="AX174" i="13"/>
  <c r="AT174" i="13"/>
  <c r="AU174" i="13" s="1"/>
  <c r="Y174" i="13"/>
  <c r="X174" i="13"/>
  <c r="S174" i="13"/>
  <c r="Q174" i="13"/>
  <c r="G174" i="13"/>
  <c r="AX173" i="13"/>
  <c r="AT173" i="13"/>
  <c r="AV173" i="13" s="1"/>
  <c r="Y173" i="13"/>
  <c r="X173" i="13"/>
  <c r="S173" i="13"/>
  <c r="G173" i="13"/>
  <c r="Q173" i="13" s="1"/>
  <c r="AX172" i="13"/>
  <c r="AT172" i="13"/>
  <c r="Y172" i="13"/>
  <c r="X172" i="13"/>
  <c r="S172" i="13"/>
  <c r="G172" i="13"/>
  <c r="Q172" i="13" s="1"/>
  <c r="AX171" i="13"/>
  <c r="AT171" i="13"/>
  <c r="AV171" i="13" s="1"/>
  <c r="Y171" i="13"/>
  <c r="X171" i="13"/>
  <c r="S171" i="13"/>
  <c r="G171" i="13"/>
  <c r="Q171" i="13" s="1"/>
  <c r="AX170" i="13"/>
  <c r="AU170" i="13"/>
  <c r="AT170" i="13"/>
  <c r="Y170" i="13"/>
  <c r="X170" i="13"/>
  <c r="S170" i="13"/>
  <c r="G170" i="13"/>
  <c r="Q170" i="13" s="1"/>
  <c r="AX169" i="13"/>
  <c r="AT169" i="13"/>
  <c r="AV169" i="13" s="1"/>
  <c r="Y169" i="13"/>
  <c r="X169" i="13"/>
  <c r="S169" i="13"/>
  <c r="Q169" i="13"/>
  <c r="G169" i="13"/>
  <c r="AX168" i="13"/>
  <c r="AT168" i="13"/>
  <c r="Y168" i="13"/>
  <c r="X168" i="13"/>
  <c r="S168" i="13"/>
  <c r="G168" i="13"/>
  <c r="Q168" i="13" s="1"/>
  <c r="AX167" i="13"/>
  <c r="AT167" i="13"/>
  <c r="AV167" i="13" s="1"/>
  <c r="Y167" i="13"/>
  <c r="X167" i="13"/>
  <c r="S167" i="13"/>
  <c r="Q167" i="13"/>
  <c r="G167" i="13"/>
  <c r="AX166" i="13"/>
  <c r="AT166" i="13"/>
  <c r="AU166" i="13" s="1"/>
  <c r="Y166" i="13"/>
  <c r="X166" i="13"/>
  <c r="S166" i="13"/>
  <c r="G166" i="13"/>
  <c r="Q166" i="13" s="1"/>
  <c r="AX165" i="13"/>
  <c r="AT165" i="13"/>
  <c r="AV165" i="13" s="1"/>
  <c r="Y165" i="13"/>
  <c r="X165" i="13"/>
  <c r="S165" i="13"/>
  <c r="G165" i="13"/>
  <c r="Q165" i="13" s="1"/>
  <c r="AX164" i="13"/>
  <c r="AT164" i="13"/>
  <c r="Y164" i="13"/>
  <c r="X164" i="13"/>
  <c r="S164" i="13"/>
  <c r="Q164" i="13"/>
  <c r="G164" i="13"/>
  <c r="AX163" i="13"/>
  <c r="AT163" i="13"/>
  <c r="AV163" i="13" s="1"/>
  <c r="Y163" i="13"/>
  <c r="X163" i="13"/>
  <c r="S163" i="13"/>
  <c r="G163" i="13"/>
  <c r="Q163" i="13" s="1"/>
  <c r="AX162" i="13"/>
  <c r="AT162" i="13"/>
  <c r="AU162" i="13" s="1"/>
  <c r="Y162" i="13"/>
  <c r="X162" i="13"/>
  <c r="S162" i="13"/>
  <c r="G162" i="13"/>
  <c r="Q162" i="13" s="1"/>
  <c r="AX161" i="13"/>
  <c r="AU161" i="13"/>
  <c r="R161" i="13" s="1"/>
  <c r="AT161" i="13"/>
  <c r="AV161" i="13" s="1"/>
  <c r="Y161" i="13"/>
  <c r="X161" i="13"/>
  <c r="S161" i="13"/>
  <c r="G161" i="13"/>
  <c r="Q161" i="13" s="1"/>
  <c r="AX160" i="13"/>
  <c r="AT160" i="13"/>
  <c r="Y160" i="13"/>
  <c r="X160" i="13"/>
  <c r="S160" i="13"/>
  <c r="G160" i="13"/>
  <c r="Q160" i="13" s="1"/>
  <c r="AX159" i="13"/>
  <c r="AU159" i="13"/>
  <c r="R159" i="13" s="1"/>
  <c r="AT159" i="13"/>
  <c r="AV159" i="13" s="1"/>
  <c r="Y159" i="13"/>
  <c r="X159" i="13"/>
  <c r="S159" i="13"/>
  <c r="G159" i="13"/>
  <c r="Q159" i="13" s="1"/>
  <c r="AX158" i="13"/>
  <c r="AT158" i="13"/>
  <c r="AU158" i="13" s="1"/>
  <c r="Y158" i="13"/>
  <c r="X158" i="13"/>
  <c r="S158" i="13"/>
  <c r="Q158" i="13"/>
  <c r="G158" i="13"/>
  <c r="AX157" i="13"/>
  <c r="AT157" i="13"/>
  <c r="AV157" i="13" s="1"/>
  <c r="Y157" i="13"/>
  <c r="X157" i="13"/>
  <c r="S157" i="13"/>
  <c r="G157" i="13"/>
  <c r="Q157" i="13" s="1"/>
  <c r="AX156" i="13"/>
  <c r="AT156" i="13"/>
  <c r="Y156" i="13"/>
  <c r="X156" i="13"/>
  <c r="S156" i="13"/>
  <c r="G156" i="13"/>
  <c r="Q156" i="13" s="1"/>
  <c r="AX155" i="13"/>
  <c r="AT155" i="13"/>
  <c r="AV155" i="13" s="1"/>
  <c r="Y155" i="13"/>
  <c r="X155" i="13"/>
  <c r="S155" i="13"/>
  <c r="G155" i="13"/>
  <c r="Q155" i="13" s="1"/>
  <c r="AX154" i="13"/>
  <c r="AU154" i="13"/>
  <c r="AT154" i="13"/>
  <c r="Y154" i="13"/>
  <c r="X154" i="13"/>
  <c r="S154" i="13"/>
  <c r="G154" i="13"/>
  <c r="Q154" i="13" s="1"/>
  <c r="AX153" i="13"/>
  <c r="AT153" i="13"/>
  <c r="AV153" i="13" s="1"/>
  <c r="Y153" i="13"/>
  <c r="X153" i="13"/>
  <c r="S153" i="13"/>
  <c r="Q153" i="13"/>
  <c r="G153" i="13"/>
  <c r="AX152" i="13"/>
  <c r="AT152" i="13"/>
  <c r="Y152" i="13"/>
  <c r="X152" i="13"/>
  <c r="S152" i="13"/>
  <c r="G152" i="13"/>
  <c r="Q152" i="13" s="1"/>
  <c r="AX151" i="13"/>
  <c r="AT151" i="13"/>
  <c r="AV151" i="13" s="1"/>
  <c r="Y151" i="13"/>
  <c r="X151" i="13"/>
  <c r="S151" i="13"/>
  <c r="Q151" i="13"/>
  <c r="G151" i="13"/>
  <c r="AX150" i="13"/>
  <c r="AT150" i="13"/>
  <c r="AU150" i="13" s="1"/>
  <c r="Y150" i="13"/>
  <c r="X150" i="13"/>
  <c r="S150" i="13"/>
  <c r="G150" i="13"/>
  <c r="Q150" i="13" s="1"/>
  <c r="AX149" i="13"/>
  <c r="AT149" i="13"/>
  <c r="AV149" i="13" s="1"/>
  <c r="Y149" i="13"/>
  <c r="X149" i="13"/>
  <c r="S149" i="13"/>
  <c r="G149" i="13"/>
  <c r="Q149" i="13" s="1"/>
  <c r="AX148" i="13"/>
  <c r="AT148" i="13"/>
  <c r="Y148" i="13"/>
  <c r="X148" i="13"/>
  <c r="S148" i="13"/>
  <c r="Q148" i="13"/>
  <c r="G148" i="13"/>
  <c r="AX147" i="13"/>
  <c r="AT147" i="13"/>
  <c r="AV147" i="13" s="1"/>
  <c r="Y147" i="13"/>
  <c r="X147" i="13"/>
  <c r="S147" i="13"/>
  <c r="G147" i="13"/>
  <c r="Q147" i="13" s="1"/>
  <c r="AX146" i="13"/>
  <c r="AT146" i="13"/>
  <c r="AU146" i="13" s="1"/>
  <c r="Y146" i="13"/>
  <c r="X146" i="13"/>
  <c r="S146" i="13"/>
  <c r="G146" i="13"/>
  <c r="Q146" i="13" s="1"/>
  <c r="AX145" i="13"/>
  <c r="AU145" i="13"/>
  <c r="R145" i="13" s="1"/>
  <c r="AT145" i="13"/>
  <c r="AV145" i="13" s="1"/>
  <c r="Y145" i="13"/>
  <c r="X145" i="13"/>
  <c r="S145" i="13"/>
  <c r="G145" i="13"/>
  <c r="Q145" i="13" s="1"/>
  <c r="AX144" i="13"/>
  <c r="AT144" i="13"/>
  <c r="Y144" i="13"/>
  <c r="X144" i="13"/>
  <c r="S144" i="13"/>
  <c r="G144" i="13"/>
  <c r="Q144" i="13" s="1"/>
  <c r="AX143" i="13"/>
  <c r="AU143" i="13"/>
  <c r="R143" i="13" s="1"/>
  <c r="AT143" i="13"/>
  <c r="AV143" i="13" s="1"/>
  <c r="Y143" i="13"/>
  <c r="X143" i="13"/>
  <c r="S143" i="13"/>
  <c r="G143" i="13"/>
  <c r="Q143" i="13" s="1"/>
  <c r="AX142" i="13"/>
  <c r="AT142" i="13"/>
  <c r="AU142" i="13" s="1"/>
  <c r="Y142" i="13"/>
  <c r="X142" i="13"/>
  <c r="S142" i="13"/>
  <c r="Q142" i="13"/>
  <c r="G142" i="13"/>
  <c r="AX141" i="13"/>
  <c r="AT141" i="13"/>
  <c r="AV141" i="13" s="1"/>
  <c r="Y141" i="13"/>
  <c r="X141" i="13"/>
  <c r="S141" i="13"/>
  <c r="G141" i="13"/>
  <c r="Q141" i="13" s="1"/>
  <c r="AX140" i="13"/>
  <c r="AT140" i="13"/>
  <c r="Y140" i="13"/>
  <c r="X140" i="13"/>
  <c r="S140" i="13"/>
  <c r="G140" i="13"/>
  <c r="Q140" i="13" s="1"/>
  <c r="AX139" i="13"/>
  <c r="AT139" i="13"/>
  <c r="AV139" i="13" s="1"/>
  <c r="Y139" i="13"/>
  <c r="X139" i="13"/>
  <c r="S139" i="13"/>
  <c r="G139" i="13"/>
  <c r="Q139" i="13" s="1"/>
  <c r="AX138" i="13"/>
  <c r="AU138" i="13"/>
  <c r="AT138" i="13"/>
  <c r="Y138" i="13"/>
  <c r="X138" i="13"/>
  <c r="S138" i="13"/>
  <c r="G138" i="13"/>
  <c r="Q138" i="13" s="1"/>
  <c r="AX137" i="13"/>
  <c r="AT137" i="13"/>
  <c r="AV137" i="13" s="1"/>
  <c r="Y137" i="13"/>
  <c r="X137" i="13"/>
  <c r="S137" i="13"/>
  <c r="Q137" i="13"/>
  <c r="G137" i="13"/>
  <c r="AX136" i="13"/>
  <c r="AT136" i="13"/>
  <c r="Y136" i="13"/>
  <c r="X136" i="13"/>
  <c r="S136" i="13"/>
  <c r="G136" i="13"/>
  <c r="Q136" i="13" s="1"/>
  <c r="AX135" i="13"/>
  <c r="AT135" i="13"/>
  <c r="AV135" i="13" s="1"/>
  <c r="Y135" i="13"/>
  <c r="X135" i="13"/>
  <c r="S135" i="13"/>
  <c r="Q135" i="13"/>
  <c r="G135" i="13"/>
  <c r="AX134" i="13"/>
  <c r="AT134" i="13"/>
  <c r="AU134" i="13" s="1"/>
  <c r="Y134" i="13"/>
  <c r="X134" i="13"/>
  <c r="S134" i="13"/>
  <c r="G134" i="13"/>
  <c r="Q134" i="13" s="1"/>
  <c r="AX133" i="13"/>
  <c r="AT133" i="13"/>
  <c r="AV133" i="13" s="1"/>
  <c r="Y133" i="13"/>
  <c r="X133" i="13"/>
  <c r="S133" i="13"/>
  <c r="G133" i="13"/>
  <c r="Q133" i="13" s="1"/>
  <c r="AX132" i="13"/>
  <c r="AT132" i="13"/>
  <c r="Y132" i="13"/>
  <c r="X132" i="13"/>
  <c r="S132" i="13"/>
  <c r="Q132" i="13"/>
  <c r="G132" i="13"/>
  <c r="AX131" i="13"/>
  <c r="AT131" i="13"/>
  <c r="AV131" i="13" s="1"/>
  <c r="Y131" i="13"/>
  <c r="X131" i="13"/>
  <c r="S131" i="13"/>
  <c r="G131" i="13"/>
  <c r="Q131" i="13" s="1"/>
  <c r="AX130" i="13"/>
  <c r="AT130" i="13"/>
  <c r="AU130" i="13" s="1"/>
  <c r="Y130" i="13"/>
  <c r="X130" i="13"/>
  <c r="S130" i="13"/>
  <c r="G130" i="13"/>
  <c r="Q130" i="13" s="1"/>
  <c r="AX129" i="13"/>
  <c r="AU129" i="13"/>
  <c r="R129" i="13" s="1"/>
  <c r="AT129" i="13"/>
  <c r="AV129" i="13" s="1"/>
  <c r="Y129" i="13"/>
  <c r="X129" i="13"/>
  <c r="S129" i="13"/>
  <c r="G129" i="13"/>
  <c r="Q129" i="13" s="1"/>
  <c r="AX128" i="13"/>
  <c r="AT128" i="13"/>
  <c r="Y128" i="13"/>
  <c r="X128" i="13"/>
  <c r="S128" i="13"/>
  <c r="G128" i="13"/>
  <c r="Q128" i="13" s="1"/>
  <c r="AX127" i="13"/>
  <c r="AU127" i="13"/>
  <c r="R127" i="13" s="1"/>
  <c r="AT127" i="13"/>
  <c r="AV127" i="13" s="1"/>
  <c r="Y127" i="13"/>
  <c r="X127" i="13"/>
  <c r="S127" i="13"/>
  <c r="G127" i="13"/>
  <c r="Q127" i="13" s="1"/>
  <c r="AX126" i="13"/>
  <c r="AT126" i="13"/>
  <c r="AU126" i="13" s="1"/>
  <c r="Y126" i="13"/>
  <c r="X126" i="13"/>
  <c r="S126" i="13"/>
  <c r="Q126" i="13"/>
  <c r="G126" i="13"/>
  <c r="AX125" i="13"/>
  <c r="AT125" i="13"/>
  <c r="AV125" i="13" s="1"/>
  <c r="Y125" i="13"/>
  <c r="X125" i="13"/>
  <c r="S125" i="13"/>
  <c r="G125" i="13"/>
  <c r="Q125" i="13" s="1"/>
  <c r="AX124" i="13"/>
  <c r="AT124" i="13"/>
  <c r="Y124" i="13"/>
  <c r="X124" i="13"/>
  <c r="S124" i="13"/>
  <c r="G124" i="13"/>
  <c r="Q124" i="13" s="1"/>
  <c r="AX123" i="13"/>
  <c r="AT123" i="13"/>
  <c r="AV123" i="13" s="1"/>
  <c r="Y123" i="13"/>
  <c r="X123" i="13"/>
  <c r="S123" i="13"/>
  <c r="G123" i="13"/>
  <c r="Q123" i="13" s="1"/>
  <c r="AX122" i="13"/>
  <c r="AU122" i="13"/>
  <c r="AT122" i="13"/>
  <c r="Y122" i="13"/>
  <c r="X122" i="13"/>
  <c r="S122" i="13"/>
  <c r="G122" i="13"/>
  <c r="Q122" i="13" s="1"/>
  <c r="AX121" i="13"/>
  <c r="AT121" i="13"/>
  <c r="AV121" i="13" s="1"/>
  <c r="Y121" i="13"/>
  <c r="X121" i="13"/>
  <c r="S121" i="13"/>
  <c r="Q121" i="13"/>
  <c r="G121" i="13"/>
  <c r="AX120" i="13"/>
  <c r="AT120" i="13"/>
  <c r="Y120" i="13"/>
  <c r="X120" i="13"/>
  <c r="S120" i="13"/>
  <c r="G120" i="13"/>
  <c r="Q120" i="13" s="1"/>
  <c r="AX119" i="13"/>
  <c r="AT119" i="13"/>
  <c r="AV119" i="13" s="1"/>
  <c r="Y119" i="13"/>
  <c r="X119" i="13"/>
  <c r="S119" i="13"/>
  <c r="Q119" i="13"/>
  <c r="G119" i="13"/>
  <c r="AX118" i="13"/>
  <c r="AT118" i="13"/>
  <c r="AU118" i="13" s="1"/>
  <c r="Y118" i="13"/>
  <c r="X118" i="13"/>
  <c r="S118" i="13"/>
  <c r="G118" i="13"/>
  <c r="Q118" i="13" s="1"/>
  <c r="AX117" i="13"/>
  <c r="AT117" i="13"/>
  <c r="AV117" i="13" s="1"/>
  <c r="Y117" i="13"/>
  <c r="X117" i="13"/>
  <c r="S117" i="13"/>
  <c r="G117" i="13"/>
  <c r="Q117" i="13" s="1"/>
  <c r="AX116" i="13"/>
  <c r="AT116" i="13"/>
  <c r="Y116" i="13"/>
  <c r="X116" i="13"/>
  <c r="S116" i="13"/>
  <c r="Q116" i="13"/>
  <c r="G116" i="13"/>
  <c r="AX115" i="13"/>
  <c r="AT115" i="13"/>
  <c r="AV115" i="13" s="1"/>
  <c r="Y115" i="13"/>
  <c r="X115" i="13"/>
  <c r="S115" i="13"/>
  <c r="G115" i="13"/>
  <c r="Q115" i="13" s="1"/>
  <c r="AX114" i="13"/>
  <c r="AT114" i="13"/>
  <c r="AU114" i="13" s="1"/>
  <c r="Y114" i="13"/>
  <c r="X114" i="13"/>
  <c r="S114" i="13"/>
  <c r="G114" i="13"/>
  <c r="Q114" i="13" s="1"/>
  <c r="AX113" i="13"/>
  <c r="AU113" i="13"/>
  <c r="R113" i="13" s="1"/>
  <c r="AT113" i="13"/>
  <c r="AV113" i="13" s="1"/>
  <c r="Y113" i="13"/>
  <c r="X113" i="13"/>
  <c r="S113" i="13"/>
  <c r="G113" i="13"/>
  <c r="Q113" i="13" s="1"/>
  <c r="AX112" i="13"/>
  <c r="AT112" i="13"/>
  <c r="Y112" i="13"/>
  <c r="X112" i="13"/>
  <c r="S112" i="13"/>
  <c r="G112" i="13"/>
  <c r="Q112" i="13" s="1"/>
  <c r="AX111" i="13"/>
  <c r="AU111" i="13"/>
  <c r="R111" i="13" s="1"/>
  <c r="AT111" i="13"/>
  <c r="AV111" i="13" s="1"/>
  <c r="Y111" i="13"/>
  <c r="X111" i="13"/>
  <c r="S111" i="13"/>
  <c r="G111" i="13"/>
  <c r="Q111" i="13" s="1"/>
  <c r="AX110" i="13"/>
  <c r="AT110" i="13"/>
  <c r="AU110" i="13" s="1"/>
  <c r="Y110" i="13"/>
  <c r="X110" i="13"/>
  <c r="S110" i="13"/>
  <c r="Q110" i="13"/>
  <c r="G110" i="13"/>
  <c r="AX109" i="13"/>
  <c r="AT109" i="13"/>
  <c r="AV109" i="13" s="1"/>
  <c r="Y109" i="13"/>
  <c r="X109" i="13"/>
  <c r="S109" i="13"/>
  <c r="G109" i="13"/>
  <c r="Q109" i="13" s="1"/>
  <c r="AX108" i="13"/>
  <c r="AT108" i="13"/>
  <c r="Y108" i="13"/>
  <c r="X108" i="13"/>
  <c r="S108" i="13"/>
  <c r="G108" i="13"/>
  <c r="Q108" i="13" s="1"/>
  <c r="AX107" i="13"/>
  <c r="AT107" i="13"/>
  <c r="AV107" i="13" s="1"/>
  <c r="Y107" i="13"/>
  <c r="X107" i="13"/>
  <c r="S107" i="13"/>
  <c r="G107" i="13"/>
  <c r="Q107" i="13" s="1"/>
  <c r="AX106" i="13"/>
  <c r="AU106" i="13"/>
  <c r="AT106" i="13"/>
  <c r="Y106" i="13"/>
  <c r="X106" i="13"/>
  <c r="S106" i="13"/>
  <c r="G106" i="13"/>
  <c r="Q106" i="13" s="1"/>
  <c r="AX105" i="13"/>
  <c r="AT105" i="13"/>
  <c r="AV105" i="13" s="1"/>
  <c r="Y105" i="13"/>
  <c r="X105" i="13"/>
  <c r="S105" i="13"/>
  <c r="Q105" i="13"/>
  <c r="G105" i="13"/>
  <c r="AX104" i="13"/>
  <c r="AT104" i="13"/>
  <c r="Y104" i="13"/>
  <c r="X104" i="13"/>
  <c r="S104" i="13"/>
  <c r="G104" i="13"/>
  <c r="Q104" i="13" s="1"/>
  <c r="AX103" i="13"/>
  <c r="AT103" i="13"/>
  <c r="AV103" i="13" s="1"/>
  <c r="Y103" i="13"/>
  <c r="X103" i="13"/>
  <c r="S103" i="13"/>
  <c r="G103" i="13"/>
  <c r="Q103" i="13" s="1"/>
  <c r="AX102" i="13"/>
  <c r="AT102" i="13"/>
  <c r="AU102" i="13" s="1"/>
  <c r="Y102" i="13"/>
  <c r="X102" i="13"/>
  <c r="S102" i="13"/>
  <c r="Q102" i="13"/>
  <c r="G102" i="13"/>
  <c r="AX101" i="13"/>
  <c r="AT101" i="13"/>
  <c r="AV101" i="13" s="1"/>
  <c r="Y101" i="13"/>
  <c r="X101" i="13"/>
  <c r="S101" i="13"/>
  <c r="G101" i="13"/>
  <c r="Q101" i="13" s="1"/>
  <c r="AX100" i="13"/>
  <c r="AT100" i="13"/>
  <c r="Y100" i="13"/>
  <c r="X100" i="13"/>
  <c r="S100" i="13"/>
  <c r="G100" i="13"/>
  <c r="Q100" i="13" s="1"/>
  <c r="AX99" i="13"/>
  <c r="AT99" i="13"/>
  <c r="AV99" i="13" s="1"/>
  <c r="Y99" i="13"/>
  <c r="X99" i="13"/>
  <c r="S99" i="13"/>
  <c r="G99" i="13"/>
  <c r="Q99" i="13" s="1"/>
  <c r="AX98" i="13"/>
  <c r="AU98" i="13"/>
  <c r="AT98" i="13"/>
  <c r="Y98" i="13"/>
  <c r="X98" i="13"/>
  <c r="S98" i="13"/>
  <c r="G98" i="13"/>
  <c r="Q98" i="13" s="1"/>
  <c r="AX97" i="13"/>
  <c r="AT97" i="13"/>
  <c r="AV97" i="13" s="1"/>
  <c r="Y97" i="13"/>
  <c r="X97" i="13"/>
  <c r="S97" i="13"/>
  <c r="Q97" i="13"/>
  <c r="G97" i="13"/>
  <c r="AX96" i="13"/>
  <c r="AT96" i="13"/>
  <c r="Y96" i="13"/>
  <c r="X96" i="13"/>
  <c r="S96" i="13"/>
  <c r="G96" i="13"/>
  <c r="Q96" i="13" s="1"/>
  <c r="AX95" i="13"/>
  <c r="AT95" i="13"/>
  <c r="AV95" i="13" s="1"/>
  <c r="Y95" i="13"/>
  <c r="X95" i="13"/>
  <c r="S95" i="13"/>
  <c r="G95" i="13"/>
  <c r="Q95" i="13" s="1"/>
  <c r="AX94" i="13"/>
  <c r="AT94" i="13"/>
  <c r="AU94" i="13" s="1"/>
  <c r="Y94" i="13"/>
  <c r="X94" i="13"/>
  <c r="S94" i="13"/>
  <c r="Q94" i="13"/>
  <c r="G94" i="13"/>
  <c r="AX93" i="13"/>
  <c r="AT93" i="13"/>
  <c r="AV93" i="13" s="1"/>
  <c r="Y93" i="13"/>
  <c r="X93" i="13"/>
  <c r="S93" i="13"/>
  <c r="G93" i="13"/>
  <c r="Q93" i="13" s="1"/>
  <c r="AX92" i="13"/>
  <c r="AT92" i="13"/>
  <c r="Y92" i="13"/>
  <c r="X92" i="13"/>
  <c r="S92" i="13"/>
  <c r="G92" i="13"/>
  <c r="Q92" i="13" s="1"/>
  <c r="AX91" i="13"/>
  <c r="AT91" i="13"/>
  <c r="AV91" i="13" s="1"/>
  <c r="Y91" i="13"/>
  <c r="X91" i="13"/>
  <c r="S91" i="13"/>
  <c r="G91" i="13"/>
  <c r="Q91" i="13" s="1"/>
  <c r="AX90" i="13"/>
  <c r="AU90" i="13"/>
  <c r="AT90" i="13"/>
  <c r="Y90" i="13"/>
  <c r="X90" i="13"/>
  <c r="S90" i="13"/>
  <c r="G90" i="13"/>
  <c r="Q90" i="13" s="1"/>
  <c r="AX89" i="13"/>
  <c r="AT89" i="13"/>
  <c r="AV89" i="13" s="1"/>
  <c r="Y89" i="13"/>
  <c r="X89" i="13"/>
  <c r="S89" i="13"/>
  <c r="Q89" i="13"/>
  <c r="G89" i="13"/>
  <c r="AX88" i="13"/>
  <c r="AT88" i="13"/>
  <c r="Y88" i="13"/>
  <c r="X88" i="13"/>
  <c r="S88" i="13"/>
  <c r="G88" i="13"/>
  <c r="Q88" i="13" s="1"/>
  <c r="AX87" i="13"/>
  <c r="AT87" i="13"/>
  <c r="AV87" i="13" s="1"/>
  <c r="Y87" i="13"/>
  <c r="X87" i="13"/>
  <c r="S87" i="13"/>
  <c r="G87" i="13"/>
  <c r="Q87" i="13" s="1"/>
  <c r="AX86" i="13"/>
  <c r="AT86" i="13"/>
  <c r="AU86" i="13" s="1"/>
  <c r="Y86" i="13"/>
  <c r="X86" i="13"/>
  <c r="S86" i="13"/>
  <c r="Q86" i="13"/>
  <c r="G86" i="13"/>
  <c r="AX85" i="13"/>
  <c r="AT85" i="13"/>
  <c r="AV85" i="13" s="1"/>
  <c r="Y85" i="13"/>
  <c r="X85" i="13"/>
  <c r="S85" i="13"/>
  <c r="G85" i="13"/>
  <c r="Q85" i="13" s="1"/>
  <c r="AX84" i="13"/>
  <c r="AT84" i="13"/>
  <c r="Y84" i="13"/>
  <c r="X84" i="13"/>
  <c r="S84" i="13"/>
  <c r="G84" i="13"/>
  <c r="Q84" i="13" s="1"/>
  <c r="AX83" i="13"/>
  <c r="AT83" i="13"/>
  <c r="AV83" i="13" s="1"/>
  <c r="Y83" i="13"/>
  <c r="X83" i="13"/>
  <c r="S83" i="13"/>
  <c r="G83" i="13"/>
  <c r="Q83" i="13" s="1"/>
  <c r="AX82" i="13"/>
  <c r="AU82" i="13"/>
  <c r="AT82" i="13"/>
  <c r="Y82" i="13"/>
  <c r="X82" i="13"/>
  <c r="S82" i="13"/>
  <c r="G82" i="13"/>
  <c r="Q82" i="13" s="1"/>
  <c r="AX81" i="13"/>
  <c r="AT81" i="13"/>
  <c r="AV81" i="13" s="1"/>
  <c r="Y81" i="13"/>
  <c r="X81" i="13"/>
  <c r="S81" i="13"/>
  <c r="Q81" i="13"/>
  <c r="G81" i="13"/>
  <c r="AX80" i="13"/>
  <c r="AT80" i="13"/>
  <c r="Y80" i="13"/>
  <c r="X80" i="13"/>
  <c r="S80" i="13"/>
  <c r="G80" i="13"/>
  <c r="Q80" i="13" s="1"/>
  <c r="AX79" i="13"/>
  <c r="AT79" i="13"/>
  <c r="AV79" i="13" s="1"/>
  <c r="Y79" i="13"/>
  <c r="X79" i="13"/>
  <c r="S79" i="13"/>
  <c r="G79" i="13"/>
  <c r="Q79" i="13" s="1"/>
  <c r="AX78" i="13"/>
  <c r="AT78" i="13"/>
  <c r="AU78" i="13" s="1"/>
  <c r="Y78" i="13"/>
  <c r="X78" i="13"/>
  <c r="S78" i="13"/>
  <c r="Q78" i="13"/>
  <c r="G78" i="13"/>
  <c r="AX77" i="13"/>
  <c r="AT77" i="13"/>
  <c r="AV77" i="13" s="1"/>
  <c r="Y77" i="13"/>
  <c r="X77" i="13"/>
  <c r="S77" i="13"/>
  <c r="G77" i="13"/>
  <c r="Q77" i="13" s="1"/>
  <c r="AX76" i="13"/>
  <c r="AT76" i="13"/>
  <c r="Y76" i="13"/>
  <c r="X76" i="13"/>
  <c r="S76" i="13"/>
  <c r="G76" i="13"/>
  <c r="Q76" i="13" s="1"/>
  <c r="AX75" i="13"/>
  <c r="AT75" i="13"/>
  <c r="AV75" i="13" s="1"/>
  <c r="Y75" i="13"/>
  <c r="X75" i="13"/>
  <c r="S75" i="13"/>
  <c r="G75" i="13"/>
  <c r="Q75" i="13" s="1"/>
  <c r="AX74" i="13"/>
  <c r="AU74" i="13"/>
  <c r="AT74" i="13"/>
  <c r="Y74" i="13"/>
  <c r="X74" i="13"/>
  <c r="S74" i="13"/>
  <c r="G74" i="13"/>
  <c r="Q74" i="13" s="1"/>
  <c r="AX73" i="13"/>
  <c r="AT73" i="13"/>
  <c r="AV73" i="13" s="1"/>
  <c r="Y73" i="13"/>
  <c r="X73" i="13"/>
  <c r="S73" i="13"/>
  <c r="Q73" i="13"/>
  <c r="G73" i="13"/>
  <c r="AX72" i="13"/>
  <c r="AT72" i="13"/>
  <c r="Y72" i="13"/>
  <c r="X72" i="13"/>
  <c r="S72" i="13"/>
  <c r="G72" i="13"/>
  <c r="Q72" i="13" s="1"/>
  <c r="AX71" i="13"/>
  <c r="AT71" i="13"/>
  <c r="AV71" i="13" s="1"/>
  <c r="Y71" i="13"/>
  <c r="X71" i="13"/>
  <c r="S71" i="13"/>
  <c r="G71" i="13"/>
  <c r="Q71" i="13" s="1"/>
  <c r="AX70" i="13"/>
  <c r="AT70" i="13"/>
  <c r="AU70" i="13" s="1"/>
  <c r="Y70" i="13"/>
  <c r="X70" i="13"/>
  <c r="S70" i="13"/>
  <c r="Q70" i="13"/>
  <c r="G70" i="13"/>
  <c r="AX69" i="13"/>
  <c r="AT69" i="13"/>
  <c r="AV69" i="13" s="1"/>
  <c r="Y69" i="13"/>
  <c r="X69" i="13"/>
  <c r="S69" i="13"/>
  <c r="G69" i="13"/>
  <c r="Q69" i="13" s="1"/>
  <c r="AX68" i="13"/>
  <c r="AT68" i="13"/>
  <c r="Y68" i="13"/>
  <c r="X68" i="13"/>
  <c r="S68" i="13"/>
  <c r="G68" i="13"/>
  <c r="Q68" i="13" s="1"/>
  <c r="AX67" i="13"/>
  <c r="AT67" i="13"/>
  <c r="AV67" i="13" s="1"/>
  <c r="Y67" i="13"/>
  <c r="X67" i="13"/>
  <c r="S67" i="13"/>
  <c r="G67" i="13"/>
  <c r="Q67" i="13" s="1"/>
  <c r="AX66" i="13"/>
  <c r="AU66" i="13"/>
  <c r="AT66" i="13"/>
  <c r="Y66" i="13"/>
  <c r="X66" i="13"/>
  <c r="S66" i="13"/>
  <c r="G66" i="13"/>
  <c r="Q66" i="13" s="1"/>
  <c r="AX65" i="13"/>
  <c r="AT65" i="13"/>
  <c r="AV65" i="13" s="1"/>
  <c r="Y65" i="13"/>
  <c r="X65" i="13"/>
  <c r="S65" i="13"/>
  <c r="Q65" i="13"/>
  <c r="G65" i="13"/>
  <c r="AX64" i="13"/>
  <c r="AT64" i="13"/>
  <c r="Y64" i="13"/>
  <c r="X64" i="13"/>
  <c r="S64" i="13"/>
  <c r="G64" i="13"/>
  <c r="Q64" i="13" s="1"/>
  <c r="AX63" i="13"/>
  <c r="AT63" i="13"/>
  <c r="AV63" i="13" s="1"/>
  <c r="Y63" i="13"/>
  <c r="X63" i="13"/>
  <c r="S63" i="13"/>
  <c r="G63" i="13"/>
  <c r="Q63" i="13" s="1"/>
  <c r="AX62" i="13"/>
  <c r="AT62" i="13"/>
  <c r="AU62" i="13" s="1"/>
  <c r="Y62" i="13"/>
  <c r="X62" i="13"/>
  <c r="S62" i="13"/>
  <c r="Q62" i="13"/>
  <c r="G62" i="13"/>
  <c r="AX61" i="13"/>
  <c r="AT61" i="13"/>
  <c r="AV61" i="13" s="1"/>
  <c r="Y61" i="13"/>
  <c r="X61" i="13"/>
  <c r="S61" i="13"/>
  <c r="G61" i="13"/>
  <c r="Q61" i="13" s="1"/>
  <c r="AX60" i="13"/>
  <c r="AT60" i="13"/>
  <c r="Y60" i="13"/>
  <c r="X60" i="13"/>
  <c r="S60" i="13"/>
  <c r="G60" i="13"/>
  <c r="Q60" i="13" s="1"/>
  <c r="AX59" i="13"/>
  <c r="AT59" i="13"/>
  <c r="AV59" i="13" s="1"/>
  <c r="Y59" i="13"/>
  <c r="X59" i="13"/>
  <c r="S59" i="13"/>
  <c r="G59" i="13"/>
  <c r="Q59" i="13" s="1"/>
  <c r="AX58" i="13"/>
  <c r="AU58" i="13"/>
  <c r="AT58" i="13"/>
  <c r="Y58" i="13"/>
  <c r="X58" i="13"/>
  <c r="S58" i="13"/>
  <c r="G58" i="13"/>
  <c r="Q58" i="13" s="1"/>
  <c r="AX57" i="13"/>
  <c r="AT57" i="13"/>
  <c r="AV57" i="13" s="1"/>
  <c r="Y57" i="13"/>
  <c r="X57" i="13"/>
  <c r="S57" i="13"/>
  <c r="Q57" i="13"/>
  <c r="G57" i="13"/>
  <c r="AX56" i="13"/>
  <c r="AT56" i="13"/>
  <c r="AV56" i="13" s="1"/>
  <c r="Y56" i="13"/>
  <c r="X56" i="13"/>
  <c r="S56" i="13"/>
  <c r="G56" i="13"/>
  <c r="Q56" i="13" s="1"/>
  <c r="AX55" i="13"/>
  <c r="AT55" i="13"/>
  <c r="AV55" i="13" s="1"/>
  <c r="Y55" i="13"/>
  <c r="X55" i="13"/>
  <c r="S55" i="13"/>
  <c r="G55" i="13"/>
  <c r="Q55" i="13" s="1"/>
  <c r="AX54" i="13"/>
  <c r="AU54" i="13"/>
  <c r="R54" i="13" s="1"/>
  <c r="AT54" i="13"/>
  <c r="AV54" i="13" s="1"/>
  <c r="Y54" i="13"/>
  <c r="X54" i="13"/>
  <c r="S54" i="13"/>
  <c r="G54" i="13"/>
  <c r="Q54" i="13" s="1"/>
  <c r="AX53" i="13"/>
  <c r="AT53" i="13"/>
  <c r="AV53" i="13" s="1"/>
  <c r="Y53" i="13"/>
  <c r="X53" i="13"/>
  <c r="S53" i="13"/>
  <c r="G53" i="13"/>
  <c r="Q53" i="13" s="1"/>
  <c r="AX52" i="13"/>
  <c r="AT52" i="13"/>
  <c r="AV52" i="13" s="1"/>
  <c r="Y52" i="13"/>
  <c r="X52" i="13"/>
  <c r="S52" i="13"/>
  <c r="Q52" i="13"/>
  <c r="G52" i="13"/>
  <c r="AX51" i="13"/>
  <c r="AT51" i="13"/>
  <c r="AV51" i="13" s="1"/>
  <c r="Y51" i="13"/>
  <c r="X51" i="13"/>
  <c r="S51" i="13"/>
  <c r="G51" i="13"/>
  <c r="Q51" i="13" s="1"/>
  <c r="AX50" i="13"/>
  <c r="AT50" i="13"/>
  <c r="AV50" i="13" s="1"/>
  <c r="Y50" i="13"/>
  <c r="X50" i="13"/>
  <c r="S50" i="13"/>
  <c r="G50" i="13"/>
  <c r="Q50" i="13" s="1"/>
  <c r="AX49" i="13"/>
  <c r="AT49" i="13"/>
  <c r="AV49" i="13" s="1"/>
  <c r="Y49" i="13"/>
  <c r="X49" i="13"/>
  <c r="S49" i="13"/>
  <c r="Q49" i="13"/>
  <c r="G49" i="13"/>
  <c r="AX48" i="13"/>
  <c r="AT48" i="13"/>
  <c r="AV48" i="13" s="1"/>
  <c r="Y48" i="13"/>
  <c r="X48" i="13"/>
  <c r="S48" i="13"/>
  <c r="G48" i="13"/>
  <c r="Q48" i="13" s="1"/>
  <c r="AX47" i="13"/>
  <c r="AT47" i="13"/>
  <c r="AV47" i="13" s="1"/>
  <c r="Y47" i="13"/>
  <c r="X47" i="13"/>
  <c r="S47" i="13"/>
  <c r="G47" i="13"/>
  <c r="Q47" i="13" s="1"/>
  <c r="AX46" i="13"/>
  <c r="AU46" i="13"/>
  <c r="R46" i="13" s="1"/>
  <c r="AT46" i="13"/>
  <c r="AV46" i="13" s="1"/>
  <c r="Y46" i="13"/>
  <c r="X46" i="13"/>
  <c r="S46" i="13"/>
  <c r="G46" i="13"/>
  <c r="Q46" i="13" s="1"/>
  <c r="AX45" i="13"/>
  <c r="AT45" i="13"/>
  <c r="AV45" i="13" s="1"/>
  <c r="Y45" i="13"/>
  <c r="X45" i="13"/>
  <c r="S45" i="13"/>
  <c r="G45" i="13"/>
  <c r="Q45" i="13" s="1"/>
  <c r="AX44" i="13"/>
  <c r="AT44" i="13"/>
  <c r="AV44" i="13" s="1"/>
  <c r="Y44" i="13"/>
  <c r="X44" i="13"/>
  <c r="S44" i="13"/>
  <c r="Q44" i="13"/>
  <c r="G44" i="13"/>
  <c r="AX43" i="13"/>
  <c r="AT43" i="13"/>
  <c r="AV43" i="13" s="1"/>
  <c r="Y43" i="13"/>
  <c r="X43" i="13"/>
  <c r="S43" i="13"/>
  <c r="G43" i="13"/>
  <c r="Q43" i="13" s="1"/>
  <c r="AX42" i="13"/>
  <c r="AT42" i="13"/>
  <c r="AV42" i="13" s="1"/>
  <c r="Y42" i="13"/>
  <c r="X42" i="13"/>
  <c r="S42" i="13"/>
  <c r="G42" i="13"/>
  <c r="Q42" i="13" s="1"/>
  <c r="AX41" i="13"/>
  <c r="AT41" i="13"/>
  <c r="AV41" i="13" s="1"/>
  <c r="Y41" i="13"/>
  <c r="X41" i="13"/>
  <c r="S41" i="13"/>
  <c r="Q41" i="13"/>
  <c r="G41" i="13"/>
  <c r="AX40" i="13"/>
  <c r="AT40" i="13"/>
  <c r="AV40" i="13" s="1"/>
  <c r="Y40" i="13"/>
  <c r="X40" i="13"/>
  <c r="S40" i="13"/>
  <c r="G40" i="13"/>
  <c r="Q40" i="13" s="1"/>
  <c r="AX39" i="13"/>
  <c r="AT39" i="13"/>
  <c r="AV39" i="13" s="1"/>
  <c r="Y39" i="13"/>
  <c r="X39" i="13"/>
  <c r="S39" i="13"/>
  <c r="G39" i="13"/>
  <c r="Q39" i="13" s="1"/>
  <c r="AX38" i="13"/>
  <c r="AU38" i="13"/>
  <c r="R38" i="13" s="1"/>
  <c r="AT38" i="13"/>
  <c r="AV38" i="13" s="1"/>
  <c r="Y38" i="13"/>
  <c r="X38" i="13"/>
  <c r="S38" i="13"/>
  <c r="G38" i="13"/>
  <c r="Q38" i="13" s="1"/>
  <c r="AX37" i="13"/>
  <c r="AT37" i="13"/>
  <c r="AV37" i="13" s="1"/>
  <c r="Y37" i="13"/>
  <c r="X37" i="13"/>
  <c r="S37" i="13"/>
  <c r="G37" i="13"/>
  <c r="Q37" i="13" s="1"/>
  <c r="AX36" i="13"/>
  <c r="AT36" i="13"/>
  <c r="AV36" i="13" s="1"/>
  <c r="Y36" i="13"/>
  <c r="X36" i="13"/>
  <c r="S36" i="13"/>
  <c r="Q36" i="13"/>
  <c r="G36" i="13"/>
  <c r="AX35" i="13"/>
  <c r="AT35" i="13"/>
  <c r="AV35" i="13" s="1"/>
  <c r="Y35" i="13"/>
  <c r="X35" i="13"/>
  <c r="S35" i="13"/>
  <c r="G35" i="13"/>
  <c r="Q35" i="13" s="1"/>
  <c r="AX34" i="13"/>
  <c r="AT34" i="13"/>
  <c r="AV34" i="13" s="1"/>
  <c r="Y34" i="13"/>
  <c r="X34" i="13"/>
  <c r="S34" i="13"/>
  <c r="G34" i="13"/>
  <c r="Q34" i="13" s="1"/>
  <c r="AX33" i="13"/>
  <c r="AT33" i="13"/>
  <c r="AV33" i="13" s="1"/>
  <c r="Y33" i="13"/>
  <c r="X33" i="13"/>
  <c r="S33" i="13"/>
  <c r="Q33" i="13"/>
  <c r="G33" i="13"/>
  <c r="AX32" i="13"/>
  <c r="AT32" i="13"/>
  <c r="AV32" i="13" s="1"/>
  <c r="Y32" i="13"/>
  <c r="X32" i="13"/>
  <c r="S32" i="13"/>
  <c r="G32" i="13"/>
  <c r="Q32" i="13" s="1"/>
  <c r="AX31" i="13"/>
  <c r="AT31" i="13"/>
  <c r="AV31" i="13" s="1"/>
  <c r="Y31" i="13"/>
  <c r="X31" i="13"/>
  <c r="S31" i="13"/>
  <c r="G31" i="13"/>
  <c r="Q31" i="13" s="1"/>
  <c r="AX30" i="13"/>
  <c r="AU30" i="13"/>
  <c r="R30" i="13" s="1"/>
  <c r="AT30" i="13"/>
  <c r="AV30" i="13" s="1"/>
  <c r="Y30" i="13"/>
  <c r="X30" i="13"/>
  <c r="S30" i="13"/>
  <c r="G30" i="13"/>
  <c r="Q30" i="13" s="1"/>
  <c r="AX29" i="13"/>
  <c r="AT29" i="13"/>
  <c r="AV29" i="13" s="1"/>
  <c r="Y29" i="13"/>
  <c r="X29" i="13"/>
  <c r="S29" i="13"/>
  <c r="G29" i="13"/>
  <c r="Q29" i="13" s="1"/>
  <c r="AX28" i="13"/>
  <c r="AT28" i="13"/>
  <c r="AV28" i="13" s="1"/>
  <c r="Y28" i="13"/>
  <c r="X28" i="13"/>
  <c r="S28" i="13"/>
  <c r="Q28" i="13"/>
  <c r="G28" i="13"/>
  <c r="AX27" i="13"/>
  <c r="AT27" i="13"/>
  <c r="AV27" i="13" s="1"/>
  <c r="Y27" i="13"/>
  <c r="X27" i="13"/>
  <c r="S27" i="13"/>
  <c r="G27" i="13"/>
  <c r="Q27" i="13" s="1"/>
  <c r="AX26" i="13"/>
  <c r="AT26" i="13"/>
  <c r="AV26" i="13" s="1"/>
  <c r="Y26" i="13"/>
  <c r="X26" i="13"/>
  <c r="S26" i="13"/>
  <c r="G26" i="13"/>
  <c r="Q26" i="13" s="1"/>
  <c r="AX25" i="13"/>
  <c r="AT25" i="13"/>
  <c r="AV25" i="13" s="1"/>
  <c r="Y25" i="13"/>
  <c r="X25" i="13"/>
  <c r="S25" i="13"/>
  <c r="Q25" i="13"/>
  <c r="G25" i="13"/>
  <c r="AX24" i="13"/>
  <c r="AT24" i="13"/>
  <c r="AV24" i="13" s="1"/>
  <c r="Y24" i="13"/>
  <c r="X24" i="13"/>
  <c r="S24" i="13"/>
  <c r="G24" i="13"/>
  <c r="Q24" i="13" s="1"/>
  <c r="AX23" i="13"/>
  <c r="AT23" i="13"/>
  <c r="AV23" i="13" s="1"/>
  <c r="Y23" i="13"/>
  <c r="X23" i="13"/>
  <c r="S23" i="13"/>
  <c r="G23" i="13"/>
  <c r="Q23" i="13" s="1"/>
  <c r="AX22" i="13"/>
  <c r="AU22" i="13"/>
  <c r="R22" i="13" s="1"/>
  <c r="AT22" i="13"/>
  <c r="AV22" i="13" s="1"/>
  <c r="Y22" i="13"/>
  <c r="X22" i="13"/>
  <c r="S22" i="13"/>
  <c r="G22" i="13"/>
  <c r="Q22" i="13" s="1"/>
  <c r="AX21" i="13"/>
  <c r="AT21" i="13"/>
  <c r="AV21" i="13" s="1"/>
  <c r="Y21" i="13"/>
  <c r="X21" i="13"/>
  <c r="S21" i="13"/>
  <c r="G21" i="13"/>
  <c r="Q21" i="13" s="1"/>
  <c r="AX20" i="13"/>
  <c r="AT20" i="13"/>
  <c r="AV20" i="13" s="1"/>
  <c r="Y20" i="13"/>
  <c r="X20" i="13"/>
  <c r="S20" i="13"/>
  <c r="Q20" i="13"/>
  <c r="G20" i="13"/>
  <c r="AX19" i="13"/>
  <c r="AT19" i="13"/>
  <c r="AV19" i="13" s="1"/>
  <c r="Y19" i="13"/>
  <c r="X19" i="13"/>
  <c r="S19" i="13"/>
  <c r="G19" i="13"/>
  <c r="Q19" i="13" s="1"/>
  <c r="AX18" i="13"/>
  <c r="AT18" i="13"/>
  <c r="AV18" i="13" s="1"/>
  <c r="Y18" i="13"/>
  <c r="X18" i="13"/>
  <c r="S18" i="13"/>
  <c r="G18" i="13"/>
  <c r="Q18" i="13" s="1"/>
  <c r="AX17" i="13"/>
  <c r="AT17" i="13"/>
  <c r="AV17" i="13" s="1"/>
  <c r="Y17" i="13"/>
  <c r="X17" i="13"/>
  <c r="S17" i="13"/>
  <c r="Q17" i="13"/>
  <c r="G17" i="13"/>
  <c r="AX16" i="13"/>
  <c r="AT16" i="13"/>
  <c r="AV16" i="13" s="1"/>
  <c r="Y16" i="13"/>
  <c r="X16" i="13"/>
  <c r="S16" i="13"/>
  <c r="G16" i="13"/>
  <c r="Q16" i="13" s="1"/>
  <c r="AX15" i="13"/>
  <c r="AT15" i="13"/>
  <c r="AV15" i="13" s="1"/>
  <c r="Y15" i="13"/>
  <c r="X15" i="13"/>
  <c r="S15" i="13"/>
  <c r="G15" i="13"/>
  <c r="Q15" i="13" s="1"/>
  <c r="AX14" i="13"/>
  <c r="AU14" i="13"/>
  <c r="R14" i="13" s="1"/>
  <c r="AT14" i="13"/>
  <c r="AV14" i="13" s="1"/>
  <c r="Y14" i="13"/>
  <c r="X14" i="13"/>
  <c r="S14" i="13"/>
  <c r="G14" i="13"/>
  <c r="Q14" i="13" s="1"/>
  <c r="AX13" i="13"/>
  <c r="AT13" i="13"/>
  <c r="AV13" i="13" s="1"/>
  <c r="Y13" i="13"/>
  <c r="X13" i="13"/>
  <c r="S13" i="13"/>
  <c r="G13" i="13"/>
  <c r="Q13" i="13" s="1"/>
  <c r="AX12" i="13"/>
  <c r="AT12" i="13"/>
  <c r="AV12" i="13" s="1"/>
  <c r="Y12" i="13"/>
  <c r="X12" i="13"/>
  <c r="S12" i="13"/>
  <c r="Q12" i="13"/>
  <c r="G12" i="13"/>
  <c r="AX11" i="13"/>
  <c r="AT11" i="13"/>
  <c r="AV11" i="13" s="1"/>
  <c r="Y11" i="13"/>
  <c r="X11" i="13"/>
  <c r="S11" i="13"/>
  <c r="G11" i="13"/>
  <c r="Q11" i="13" s="1"/>
  <c r="AX10" i="13"/>
  <c r="AT10" i="13"/>
  <c r="AV10" i="13" s="1"/>
  <c r="Y10" i="13"/>
  <c r="X10" i="13"/>
  <c r="S10" i="13"/>
  <c r="G10" i="13"/>
  <c r="Q10" i="13" s="1"/>
  <c r="AX9" i="13"/>
  <c r="AT9" i="13"/>
  <c r="AV9" i="13" s="1"/>
  <c r="Y9" i="13"/>
  <c r="X9" i="13"/>
  <c r="S9" i="13"/>
  <c r="Q9" i="13"/>
  <c r="G9" i="13"/>
  <c r="AX8" i="13"/>
  <c r="AT8" i="13"/>
  <c r="AV8" i="13" s="1"/>
  <c r="Y8" i="13"/>
  <c r="X8" i="13"/>
  <c r="S8" i="13"/>
  <c r="G8" i="13"/>
  <c r="Q8" i="13" s="1"/>
  <c r="AX7" i="13"/>
  <c r="AT7" i="13"/>
  <c r="AV7" i="13" s="1"/>
  <c r="Y7" i="13"/>
  <c r="X7" i="13"/>
  <c r="S7" i="13"/>
  <c r="G7" i="13"/>
  <c r="Q7" i="13" s="1"/>
  <c r="AY4" i="13"/>
  <c r="AX4" i="13"/>
  <c r="AW4" i="13"/>
  <c r="F8" i="12"/>
  <c r="G8" i="12"/>
  <c r="H8" i="12"/>
  <c r="J8" i="12"/>
  <c r="K8" i="12"/>
  <c r="F9" i="12"/>
  <c r="G9" i="12"/>
  <c r="H9" i="12"/>
  <c r="J9" i="12"/>
  <c r="K9" i="12"/>
  <c r="F10" i="12"/>
  <c r="G10" i="12"/>
  <c r="H10" i="12"/>
  <c r="J10" i="12"/>
  <c r="K10" i="12"/>
  <c r="F11" i="12"/>
  <c r="G11" i="12"/>
  <c r="H11" i="12"/>
  <c r="J11" i="12"/>
  <c r="K11" i="12"/>
  <c r="F12" i="12"/>
  <c r="G12" i="12"/>
  <c r="H12" i="12"/>
  <c r="J12" i="12"/>
  <c r="K12" i="12"/>
  <c r="F13" i="12"/>
  <c r="G13" i="12"/>
  <c r="H13" i="12"/>
  <c r="J13" i="12"/>
  <c r="K13" i="12"/>
  <c r="F14" i="12"/>
  <c r="G14" i="12"/>
  <c r="H14" i="12"/>
  <c r="J14" i="12"/>
  <c r="K14" i="12"/>
  <c r="F15" i="12"/>
  <c r="G15" i="12"/>
  <c r="H15" i="12"/>
  <c r="J15" i="12"/>
  <c r="K15" i="12"/>
  <c r="F16" i="12"/>
  <c r="G16" i="12"/>
  <c r="H16" i="12"/>
  <c r="J16" i="12"/>
  <c r="K16" i="12"/>
  <c r="F17" i="12"/>
  <c r="G17" i="12"/>
  <c r="H17" i="12"/>
  <c r="J17" i="12"/>
  <c r="K17" i="12"/>
  <c r="F18" i="12"/>
  <c r="G18" i="12"/>
  <c r="H18" i="12"/>
  <c r="J18" i="12"/>
  <c r="K18" i="12"/>
  <c r="F19" i="12"/>
  <c r="G19" i="12"/>
  <c r="H19" i="12"/>
  <c r="J19" i="12"/>
  <c r="K19" i="12"/>
  <c r="F20" i="12"/>
  <c r="G20" i="12"/>
  <c r="H20" i="12"/>
  <c r="J20" i="12"/>
  <c r="K20" i="12"/>
  <c r="F21" i="12"/>
  <c r="G21" i="12"/>
  <c r="H21" i="12"/>
  <c r="J21" i="12"/>
  <c r="K21" i="12"/>
  <c r="F22" i="12"/>
  <c r="G22" i="12"/>
  <c r="H22" i="12"/>
  <c r="J22" i="12"/>
  <c r="K22" i="12"/>
  <c r="F23" i="12"/>
  <c r="G23" i="12"/>
  <c r="H23" i="12"/>
  <c r="J23" i="12"/>
  <c r="K23" i="12"/>
  <c r="F24" i="12"/>
  <c r="G24" i="12"/>
  <c r="H24" i="12"/>
  <c r="J24" i="12"/>
  <c r="K24" i="12"/>
  <c r="F25" i="12"/>
  <c r="G25" i="12"/>
  <c r="H25" i="12"/>
  <c r="J25" i="12"/>
  <c r="K25" i="12"/>
  <c r="F26" i="12"/>
  <c r="G26" i="12"/>
  <c r="H26" i="12"/>
  <c r="J26" i="12"/>
  <c r="K26" i="12"/>
  <c r="F27" i="12"/>
  <c r="G27" i="12"/>
  <c r="H27" i="12"/>
  <c r="J27" i="12"/>
  <c r="K27" i="12"/>
  <c r="F28" i="12"/>
  <c r="G28" i="12"/>
  <c r="H28" i="12"/>
  <c r="J28" i="12"/>
  <c r="K28" i="12"/>
  <c r="F29" i="12"/>
  <c r="G29" i="12"/>
  <c r="H29" i="12"/>
  <c r="J29" i="12"/>
  <c r="K29" i="12"/>
  <c r="F30" i="12"/>
  <c r="G30" i="12"/>
  <c r="H30" i="12"/>
  <c r="J30" i="12"/>
  <c r="K30" i="12"/>
  <c r="F31" i="12"/>
  <c r="G31" i="12"/>
  <c r="H31" i="12"/>
  <c r="J31" i="12"/>
  <c r="K31" i="12"/>
  <c r="F32" i="12"/>
  <c r="G32" i="12"/>
  <c r="H32" i="12"/>
  <c r="J32" i="12"/>
  <c r="K32" i="12"/>
  <c r="F33" i="12"/>
  <c r="G33" i="12"/>
  <c r="H33" i="12"/>
  <c r="J33" i="12"/>
  <c r="K33" i="12"/>
  <c r="F34" i="12"/>
  <c r="G34" i="12"/>
  <c r="H34" i="12"/>
  <c r="J34" i="12"/>
  <c r="K34" i="12"/>
  <c r="F35" i="12"/>
  <c r="G35" i="12"/>
  <c r="H35" i="12"/>
  <c r="J35" i="12"/>
  <c r="K35" i="12"/>
  <c r="F36" i="12"/>
  <c r="G36" i="12"/>
  <c r="H36" i="12"/>
  <c r="J36" i="12"/>
  <c r="K36" i="12"/>
  <c r="F37" i="12"/>
  <c r="G37" i="12"/>
  <c r="H37" i="12"/>
  <c r="J37" i="12"/>
  <c r="K37" i="12"/>
  <c r="F38" i="12"/>
  <c r="G38" i="12"/>
  <c r="H38" i="12"/>
  <c r="J38" i="12"/>
  <c r="K38" i="12"/>
  <c r="F39" i="12"/>
  <c r="G39" i="12"/>
  <c r="H39" i="12"/>
  <c r="J39" i="12"/>
  <c r="K39" i="12"/>
  <c r="F40" i="12"/>
  <c r="G40" i="12"/>
  <c r="H40" i="12"/>
  <c r="J40" i="12"/>
  <c r="K40" i="12"/>
  <c r="F41" i="12"/>
  <c r="G41" i="12"/>
  <c r="H41" i="12"/>
  <c r="J41" i="12"/>
  <c r="K41" i="12"/>
  <c r="F42" i="12"/>
  <c r="G42" i="12"/>
  <c r="H42" i="12"/>
  <c r="J42" i="12"/>
  <c r="K42" i="12"/>
  <c r="F43" i="12"/>
  <c r="G43" i="12"/>
  <c r="H43" i="12"/>
  <c r="J43" i="12"/>
  <c r="K43" i="12"/>
  <c r="F44" i="12"/>
  <c r="G44" i="12"/>
  <c r="H44" i="12"/>
  <c r="J44" i="12"/>
  <c r="K44" i="12"/>
  <c r="F45" i="12"/>
  <c r="G45" i="12"/>
  <c r="H45" i="12"/>
  <c r="J45" i="12"/>
  <c r="K45" i="12"/>
  <c r="F46" i="12"/>
  <c r="G46" i="12"/>
  <c r="H46" i="12"/>
  <c r="J46" i="12"/>
  <c r="K46" i="12"/>
  <c r="F47" i="12"/>
  <c r="G47" i="12"/>
  <c r="H47" i="12"/>
  <c r="J47" i="12"/>
  <c r="K47" i="12"/>
  <c r="F48" i="12"/>
  <c r="G48" i="12"/>
  <c r="H48" i="12"/>
  <c r="J48" i="12"/>
  <c r="K48" i="12"/>
  <c r="F49" i="12"/>
  <c r="G49" i="12"/>
  <c r="H49" i="12"/>
  <c r="J49" i="12"/>
  <c r="K49" i="12"/>
  <c r="F50" i="12"/>
  <c r="G50" i="12"/>
  <c r="H50" i="12"/>
  <c r="J50" i="12"/>
  <c r="K50" i="12"/>
  <c r="F51" i="12"/>
  <c r="G51" i="12"/>
  <c r="H51" i="12"/>
  <c r="J51" i="12"/>
  <c r="K51" i="12"/>
  <c r="F52" i="12"/>
  <c r="G52" i="12"/>
  <c r="H52" i="12"/>
  <c r="J52" i="12"/>
  <c r="K52" i="12"/>
  <c r="F53" i="12"/>
  <c r="G53" i="12"/>
  <c r="H53" i="12"/>
  <c r="J53" i="12"/>
  <c r="K53" i="12"/>
  <c r="F54" i="12"/>
  <c r="G54" i="12"/>
  <c r="H54" i="12"/>
  <c r="J54" i="12"/>
  <c r="K54" i="12"/>
  <c r="F55" i="12"/>
  <c r="G55" i="12"/>
  <c r="H55" i="12"/>
  <c r="J55" i="12"/>
  <c r="K55" i="12"/>
  <c r="F56" i="12"/>
  <c r="G56" i="12"/>
  <c r="H56" i="12"/>
  <c r="J56" i="12"/>
  <c r="K56" i="12"/>
  <c r="F57" i="12"/>
  <c r="G57" i="12"/>
  <c r="H57" i="12"/>
  <c r="J57" i="12"/>
  <c r="K57" i="12"/>
  <c r="F58" i="12"/>
  <c r="G58" i="12"/>
  <c r="H58" i="12"/>
  <c r="J58" i="12"/>
  <c r="K58" i="12"/>
  <c r="F59" i="12"/>
  <c r="G59" i="12"/>
  <c r="H59" i="12"/>
  <c r="J59" i="12"/>
  <c r="K59" i="12"/>
  <c r="F60" i="12"/>
  <c r="G60" i="12"/>
  <c r="H60" i="12"/>
  <c r="J60" i="12"/>
  <c r="K60" i="12"/>
  <c r="F61" i="12"/>
  <c r="G61" i="12"/>
  <c r="H61" i="12"/>
  <c r="J61" i="12"/>
  <c r="K61" i="12"/>
  <c r="F62" i="12"/>
  <c r="G62" i="12"/>
  <c r="H62" i="12"/>
  <c r="J62" i="12"/>
  <c r="K62" i="12"/>
  <c r="F63" i="12"/>
  <c r="G63" i="12"/>
  <c r="H63" i="12"/>
  <c r="J63" i="12"/>
  <c r="K63" i="12"/>
  <c r="F64" i="12"/>
  <c r="G64" i="12"/>
  <c r="H64" i="12"/>
  <c r="J64" i="12"/>
  <c r="K64" i="12"/>
  <c r="F65" i="12"/>
  <c r="G65" i="12"/>
  <c r="H65" i="12"/>
  <c r="J65" i="12"/>
  <c r="K65" i="12"/>
  <c r="F66" i="12"/>
  <c r="G66" i="12"/>
  <c r="H66" i="12"/>
  <c r="J66" i="12"/>
  <c r="K66" i="12"/>
  <c r="F67" i="12"/>
  <c r="G67" i="12"/>
  <c r="H67" i="12"/>
  <c r="J67" i="12"/>
  <c r="K67" i="12"/>
  <c r="F68" i="12"/>
  <c r="G68" i="12"/>
  <c r="H68" i="12"/>
  <c r="J68" i="12"/>
  <c r="K68" i="12"/>
  <c r="F69" i="12"/>
  <c r="G69" i="12"/>
  <c r="H69" i="12"/>
  <c r="J69" i="12"/>
  <c r="K69" i="12"/>
  <c r="F70" i="12"/>
  <c r="G70" i="12"/>
  <c r="H70" i="12"/>
  <c r="J70" i="12"/>
  <c r="K70" i="12"/>
  <c r="F71" i="12"/>
  <c r="G71" i="12"/>
  <c r="H71" i="12"/>
  <c r="J71" i="12"/>
  <c r="K71" i="12"/>
  <c r="F72" i="12"/>
  <c r="G72" i="12"/>
  <c r="H72" i="12"/>
  <c r="J72" i="12"/>
  <c r="K72" i="12"/>
  <c r="F73" i="12"/>
  <c r="G73" i="12"/>
  <c r="H73" i="12"/>
  <c r="J73" i="12"/>
  <c r="K73" i="12"/>
  <c r="F74" i="12"/>
  <c r="G74" i="12"/>
  <c r="H74" i="12"/>
  <c r="J74" i="12"/>
  <c r="K74" i="12"/>
  <c r="F75" i="12"/>
  <c r="G75" i="12"/>
  <c r="H75" i="12"/>
  <c r="J75" i="12"/>
  <c r="K75" i="12"/>
  <c r="F76" i="12"/>
  <c r="G76" i="12"/>
  <c r="H76" i="12"/>
  <c r="J76" i="12"/>
  <c r="K76" i="12"/>
  <c r="F77" i="12"/>
  <c r="G77" i="12"/>
  <c r="H77" i="12"/>
  <c r="J77" i="12"/>
  <c r="K77" i="12"/>
  <c r="F78" i="12"/>
  <c r="G78" i="12"/>
  <c r="H78" i="12"/>
  <c r="J78" i="12"/>
  <c r="K78" i="12"/>
  <c r="F79" i="12"/>
  <c r="G79" i="12"/>
  <c r="H79" i="12"/>
  <c r="J79" i="12"/>
  <c r="K79" i="12"/>
  <c r="F80" i="12"/>
  <c r="G80" i="12"/>
  <c r="H80" i="12"/>
  <c r="J80" i="12"/>
  <c r="K80" i="12"/>
  <c r="F81" i="12"/>
  <c r="G81" i="12"/>
  <c r="H81" i="12"/>
  <c r="J81" i="12"/>
  <c r="K81" i="12"/>
  <c r="F82" i="12"/>
  <c r="G82" i="12"/>
  <c r="H82" i="12"/>
  <c r="J82" i="12"/>
  <c r="K82" i="12"/>
  <c r="F83" i="12"/>
  <c r="G83" i="12"/>
  <c r="H83" i="12"/>
  <c r="J83" i="12"/>
  <c r="K83" i="12"/>
  <c r="F84" i="12"/>
  <c r="G84" i="12"/>
  <c r="H84" i="12"/>
  <c r="J84" i="12"/>
  <c r="K84" i="12"/>
  <c r="F85" i="12"/>
  <c r="G85" i="12"/>
  <c r="H85" i="12"/>
  <c r="J85" i="12"/>
  <c r="K85" i="12"/>
  <c r="F86" i="12"/>
  <c r="G86" i="12"/>
  <c r="H86" i="12"/>
  <c r="J86" i="12"/>
  <c r="K86" i="12"/>
  <c r="F87" i="12"/>
  <c r="G87" i="12"/>
  <c r="H87" i="12"/>
  <c r="J87" i="12"/>
  <c r="K87" i="12"/>
  <c r="F88" i="12"/>
  <c r="G88" i="12"/>
  <c r="H88" i="12"/>
  <c r="J88" i="12"/>
  <c r="K88" i="12"/>
  <c r="F89" i="12"/>
  <c r="G89" i="12"/>
  <c r="H89" i="12"/>
  <c r="J89" i="12"/>
  <c r="K89" i="12"/>
  <c r="F90" i="12"/>
  <c r="G90" i="12"/>
  <c r="H90" i="12"/>
  <c r="J90" i="12"/>
  <c r="K90" i="12"/>
  <c r="F91" i="12"/>
  <c r="G91" i="12"/>
  <c r="H91" i="12"/>
  <c r="J91" i="12"/>
  <c r="K91" i="12"/>
  <c r="F92" i="12"/>
  <c r="G92" i="12"/>
  <c r="H92" i="12"/>
  <c r="J92" i="12"/>
  <c r="K92" i="12"/>
  <c r="F93" i="12"/>
  <c r="G93" i="12"/>
  <c r="H93" i="12"/>
  <c r="J93" i="12"/>
  <c r="K93" i="12"/>
  <c r="F94" i="12"/>
  <c r="G94" i="12"/>
  <c r="H94" i="12"/>
  <c r="J94" i="12"/>
  <c r="K94" i="12"/>
  <c r="F95" i="12"/>
  <c r="G95" i="12"/>
  <c r="H95" i="12"/>
  <c r="J95" i="12"/>
  <c r="K95" i="12"/>
  <c r="F96" i="12"/>
  <c r="G96" i="12"/>
  <c r="H96" i="12"/>
  <c r="J96" i="12"/>
  <c r="K96" i="12"/>
  <c r="F97" i="12"/>
  <c r="G97" i="12"/>
  <c r="H97" i="12"/>
  <c r="J97" i="12"/>
  <c r="K97" i="12"/>
  <c r="F98" i="12"/>
  <c r="G98" i="12"/>
  <c r="H98" i="12"/>
  <c r="J98" i="12"/>
  <c r="K98" i="12"/>
  <c r="F99" i="12"/>
  <c r="G99" i="12"/>
  <c r="H99" i="12"/>
  <c r="J99" i="12"/>
  <c r="K99" i="12"/>
  <c r="F100" i="12"/>
  <c r="G100" i="12"/>
  <c r="H100" i="12"/>
  <c r="J100" i="12"/>
  <c r="K100" i="12"/>
  <c r="F101" i="12"/>
  <c r="G101" i="12"/>
  <c r="H101" i="12"/>
  <c r="J101" i="12"/>
  <c r="K101" i="12"/>
  <c r="F102" i="12"/>
  <c r="G102" i="12"/>
  <c r="H102" i="12"/>
  <c r="J102" i="12"/>
  <c r="K102" i="12"/>
  <c r="F103" i="12"/>
  <c r="G103" i="12"/>
  <c r="H103" i="12"/>
  <c r="J103" i="12"/>
  <c r="K103" i="12"/>
  <c r="F104" i="12"/>
  <c r="G104" i="12"/>
  <c r="H104" i="12"/>
  <c r="J104" i="12"/>
  <c r="K104" i="12"/>
  <c r="F105" i="12"/>
  <c r="G105" i="12"/>
  <c r="H105" i="12"/>
  <c r="J105" i="12"/>
  <c r="K105" i="12"/>
  <c r="F106" i="12"/>
  <c r="G106" i="12"/>
  <c r="H106" i="12"/>
  <c r="J106" i="12"/>
  <c r="K106" i="12"/>
  <c r="F107" i="12"/>
  <c r="G107" i="12"/>
  <c r="H107" i="12"/>
  <c r="J107" i="12"/>
  <c r="K107" i="12"/>
  <c r="F108" i="12"/>
  <c r="G108" i="12"/>
  <c r="H108" i="12"/>
  <c r="J108" i="12"/>
  <c r="K108" i="12"/>
  <c r="F109" i="12"/>
  <c r="G109" i="12"/>
  <c r="H109" i="12"/>
  <c r="J109" i="12"/>
  <c r="K109" i="12"/>
  <c r="F110" i="12"/>
  <c r="G110" i="12"/>
  <c r="H110" i="12"/>
  <c r="J110" i="12"/>
  <c r="K110" i="12"/>
  <c r="F111" i="12"/>
  <c r="G111" i="12"/>
  <c r="H111" i="12"/>
  <c r="J111" i="12"/>
  <c r="K111" i="12"/>
  <c r="F112" i="12"/>
  <c r="G112" i="12"/>
  <c r="H112" i="12"/>
  <c r="J112" i="12"/>
  <c r="K112" i="12"/>
  <c r="F113" i="12"/>
  <c r="G113" i="12"/>
  <c r="H113" i="12"/>
  <c r="J113" i="12"/>
  <c r="K113" i="12"/>
  <c r="F114" i="12"/>
  <c r="G114" i="12"/>
  <c r="H114" i="12"/>
  <c r="J114" i="12"/>
  <c r="K114" i="12"/>
  <c r="F115" i="12"/>
  <c r="G115" i="12"/>
  <c r="H115" i="12"/>
  <c r="J115" i="12"/>
  <c r="K115" i="12"/>
  <c r="F116" i="12"/>
  <c r="G116" i="12"/>
  <c r="H116" i="12"/>
  <c r="J116" i="12"/>
  <c r="K116" i="12"/>
  <c r="F117" i="12"/>
  <c r="G117" i="12"/>
  <c r="H117" i="12"/>
  <c r="J117" i="12"/>
  <c r="K117" i="12"/>
  <c r="F118" i="12"/>
  <c r="G118" i="12"/>
  <c r="H118" i="12"/>
  <c r="J118" i="12"/>
  <c r="K118" i="12"/>
  <c r="F119" i="12"/>
  <c r="G119" i="12"/>
  <c r="H119" i="12"/>
  <c r="J119" i="12"/>
  <c r="K119" i="12"/>
  <c r="F120" i="12"/>
  <c r="G120" i="12"/>
  <c r="H120" i="12"/>
  <c r="J120" i="12"/>
  <c r="K120" i="12"/>
  <c r="F121" i="12"/>
  <c r="G121" i="12"/>
  <c r="H121" i="12"/>
  <c r="J121" i="12"/>
  <c r="K121" i="12"/>
  <c r="F122" i="12"/>
  <c r="G122" i="12"/>
  <c r="H122" i="12"/>
  <c r="J122" i="12"/>
  <c r="K122" i="12"/>
  <c r="F123" i="12"/>
  <c r="G123" i="12"/>
  <c r="H123" i="12"/>
  <c r="J123" i="12"/>
  <c r="K123" i="12"/>
  <c r="F124" i="12"/>
  <c r="G124" i="12"/>
  <c r="H124" i="12"/>
  <c r="J124" i="12"/>
  <c r="K124" i="12"/>
  <c r="F125" i="12"/>
  <c r="G125" i="12"/>
  <c r="H125" i="12"/>
  <c r="J125" i="12"/>
  <c r="K125" i="12"/>
  <c r="F126" i="12"/>
  <c r="G126" i="12"/>
  <c r="H126" i="12"/>
  <c r="J126" i="12"/>
  <c r="K126" i="12"/>
  <c r="F127" i="12"/>
  <c r="G127" i="12"/>
  <c r="H127" i="12"/>
  <c r="J127" i="12"/>
  <c r="K127" i="12"/>
  <c r="F128" i="12"/>
  <c r="G128" i="12"/>
  <c r="H128" i="12"/>
  <c r="J128" i="12"/>
  <c r="K128" i="12"/>
  <c r="F129" i="12"/>
  <c r="G129" i="12"/>
  <c r="H129" i="12"/>
  <c r="J129" i="12"/>
  <c r="K129" i="12"/>
  <c r="F130" i="12"/>
  <c r="G130" i="12"/>
  <c r="H130" i="12"/>
  <c r="J130" i="12"/>
  <c r="K130" i="12"/>
  <c r="F131" i="12"/>
  <c r="G131" i="12"/>
  <c r="H131" i="12"/>
  <c r="J131" i="12"/>
  <c r="K131" i="12"/>
  <c r="F132" i="12"/>
  <c r="G132" i="12"/>
  <c r="H132" i="12"/>
  <c r="J132" i="12"/>
  <c r="K132" i="12"/>
  <c r="F133" i="12"/>
  <c r="G133" i="12"/>
  <c r="H133" i="12"/>
  <c r="J133" i="12"/>
  <c r="K133" i="12"/>
  <c r="F134" i="12"/>
  <c r="G134" i="12"/>
  <c r="H134" i="12"/>
  <c r="J134" i="12"/>
  <c r="K134" i="12"/>
  <c r="F135" i="12"/>
  <c r="G135" i="12"/>
  <c r="H135" i="12"/>
  <c r="J135" i="12"/>
  <c r="K135" i="12"/>
  <c r="F136" i="12"/>
  <c r="G136" i="12"/>
  <c r="H136" i="12"/>
  <c r="J136" i="12"/>
  <c r="K136" i="12"/>
  <c r="F137" i="12"/>
  <c r="G137" i="12"/>
  <c r="H137" i="12"/>
  <c r="J137" i="12"/>
  <c r="K137" i="12"/>
  <c r="F138" i="12"/>
  <c r="G138" i="12"/>
  <c r="H138" i="12"/>
  <c r="J138" i="12"/>
  <c r="K138" i="12"/>
  <c r="F139" i="12"/>
  <c r="G139" i="12"/>
  <c r="H139" i="12"/>
  <c r="J139" i="12"/>
  <c r="K139" i="12"/>
  <c r="F140" i="12"/>
  <c r="G140" i="12"/>
  <c r="H140" i="12"/>
  <c r="J140" i="12"/>
  <c r="K140" i="12"/>
  <c r="F141" i="12"/>
  <c r="G141" i="12"/>
  <c r="H141" i="12"/>
  <c r="J141" i="12"/>
  <c r="K141" i="12"/>
  <c r="F142" i="12"/>
  <c r="G142" i="12"/>
  <c r="H142" i="12"/>
  <c r="J142" i="12"/>
  <c r="K142" i="12"/>
  <c r="F143" i="12"/>
  <c r="G143" i="12"/>
  <c r="H143" i="12"/>
  <c r="J143" i="12"/>
  <c r="K143" i="12"/>
  <c r="F144" i="12"/>
  <c r="G144" i="12"/>
  <c r="H144" i="12"/>
  <c r="J144" i="12"/>
  <c r="K144" i="12"/>
  <c r="F145" i="12"/>
  <c r="G145" i="12"/>
  <c r="H145" i="12"/>
  <c r="J145" i="12"/>
  <c r="K145" i="12"/>
  <c r="F146" i="12"/>
  <c r="G146" i="12"/>
  <c r="H146" i="12"/>
  <c r="J146" i="12"/>
  <c r="K146" i="12"/>
  <c r="F147" i="12"/>
  <c r="G147" i="12"/>
  <c r="H147" i="12"/>
  <c r="J147" i="12"/>
  <c r="K147" i="12"/>
  <c r="F148" i="12"/>
  <c r="G148" i="12"/>
  <c r="H148" i="12"/>
  <c r="J148" i="12"/>
  <c r="K148" i="12"/>
  <c r="F149" i="12"/>
  <c r="G149" i="12"/>
  <c r="H149" i="12"/>
  <c r="J149" i="12"/>
  <c r="K149" i="12"/>
  <c r="F150" i="12"/>
  <c r="G150" i="12"/>
  <c r="H150" i="12"/>
  <c r="J150" i="12"/>
  <c r="K150" i="12"/>
  <c r="F151" i="12"/>
  <c r="G151" i="12"/>
  <c r="H151" i="12"/>
  <c r="J151" i="12"/>
  <c r="K151" i="12"/>
  <c r="F152" i="12"/>
  <c r="G152" i="12"/>
  <c r="H152" i="12"/>
  <c r="J152" i="12"/>
  <c r="K152" i="12"/>
  <c r="F153" i="12"/>
  <c r="G153" i="12"/>
  <c r="H153" i="12"/>
  <c r="J153" i="12"/>
  <c r="K153" i="12"/>
  <c r="F154" i="12"/>
  <c r="G154" i="12"/>
  <c r="H154" i="12"/>
  <c r="J154" i="12"/>
  <c r="K154" i="12"/>
  <c r="F155" i="12"/>
  <c r="G155" i="12"/>
  <c r="H155" i="12"/>
  <c r="J155" i="12"/>
  <c r="K155" i="12"/>
  <c r="F156" i="12"/>
  <c r="G156" i="12"/>
  <c r="H156" i="12"/>
  <c r="J156" i="12"/>
  <c r="K156" i="12"/>
  <c r="F157" i="12"/>
  <c r="G157" i="12"/>
  <c r="H157" i="12"/>
  <c r="J157" i="12"/>
  <c r="K157" i="12"/>
  <c r="F158" i="12"/>
  <c r="G158" i="12"/>
  <c r="H158" i="12"/>
  <c r="J158" i="12"/>
  <c r="K158" i="12"/>
  <c r="F159" i="12"/>
  <c r="G159" i="12"/>
  <c r="H159" i="12"/>
  <c r="J159" i="12"/>
  <c r="K159" i="12"/>
  <c r="F160" i="12"/>
  <c r="G160" i="12"/>
  <c r="H160" i="12"/>
  <c r="J160" i="12"/>
  <c r="K160" i="12"/>
  <c r="F161" i="12"/>
  <c r="G161" i="12"/>
  <c r="H161" i="12"/>
  <c r="J161" i="12"/>
  <c r="K161" i="12"/>
  <c r="F162" i="12"/>
  <c r="G162" i="12"/>
  <c r="H162" i="12"/>
  <c r="J162" i="12"/>
  <c r="K162" i="12"/>
  <c r="F163" i="12"/>
  <c r="G163" i="12"/>
  <c r="H163" i="12"/>
  <c r="J163" i="12"/>
  <c r="K163" i="12"/>
  <c r="F164" i="12"/>
  <c r="G164" i="12"/>
  <c r="H164" i="12"/>
  <c r="J164" i="12"/>
  <c r="K164" i="12"/>
  <c r="F165" i="12"/>
  <c r="G165" i="12"/>
  <c r="H165" i="12"/>
  <c r="J165" i="12"/>
  <c r="K165" i="12"/>
  <c r="F166" i="12"/>
  <c r="G166" i="12"/>
  <c r="H166" i="12"/>
  <c r="J166" i="12"/>
  <c r="K166" i="12"/>
  <c r="F167" i="12"/>
  <c r="G167" i="12"/>
  <c r="H167" i="12"/>
  <c r="J167" i="12"/>
  <c r="K167" i="12"/>
  <c r="F168" i="12"/>
  <c r="G168" i="12"/>
  <c r="H168" i="12"/>
  <c r="J168" i="12"/>
  <c r="K168" i="12"/>
  <c r="F169" i="12"/>
  <c r="G169" i="12"/>
  <c r="H169" i="12"/>
  <c r="J169" i="12"/>
  <c r="K169" i="12"/>
  <c r="F170" i="12"/>
  <c r="G170" i="12"/>
  <c r="H170" i="12"/>
  <c r="J170" i="12"/>
  <c r="K170" i="12"/>
  <c r="F171" i="12"/>
  <c r="G171" i="12"/>
  <c r="H171" i="12"/>
  <c r="J171" i="12"/>
  <c r="K171" i="12"/>
  <c r="F172" i="12"/>
  <c r="G172" i="12"/>
  <c r="H172" i="12"/>
  <c r="J172" i="12"/>
  <c r="K172" i="12"/>
  <c r="F173" i="12"/>
  <c r="G173" i="12"/>
  <c r="H173" i="12"/>
  <c r="J173" i="12"/>
  <c r="K173" i="12"/>
  <c r="F174" i="12"/>
  <c r="G174" i="12"/>
  <c r="H174" i="12"/>
  <c r="J174" i="12"/>
  <c r="K174" i="12"/>
  <c r="F175" i="12"/>
  <c r="G175" i="12"/>
  <c r="H175" i="12"/>
  <c r="J175" i="12"/>
  <c r="K175" i="12"/>
  <c r="F176" i="12"/>
  <c r="G176" i="12"/>
  <c r="H176" i="12"/>
  <c r="J176" i="12"/>
  <c r="K176" i="12"/>
  <c r="F177" i="12"/>
  <c r="G177" i="12"/>
  <c r="H177" i="12"/>
  <c r="J177" i="12"/>
  <c r="K177" i="12"/>
  <c r="F178" i="12"/>
  <c r="G178" i="12"/>
  <c r="H178" i="12"/>
  <c r="J178" i="12"/>
  <c r="K178" i="12"/>
  <c r="F179" i="12"/>
  <c r="G179" i="12"/>
  <c r="H179" i="12"/>
  <c r="J179" i="12"/>
  <c r="K179" i="12"/>
  <c r="F180" i="12"/>
  <c r="G180" i="12"/>
  <c r="H180" i="12"/>
  <c r="J180" i="12"/>
  <c r="K180" i="12"/>
  <c r="F181" i="12"/>
  <c r="G181" i="12"/>
  <c r="H181" i="12"/>
  <c r="J181" i="12"/>
  <c r="K181" i="12"/>
  <c r="F182" i="12"/>
  <c r="G182" i="12"/>
  <c r="H182" i="12"/>
  <c r="J182" i="12"/>
  <c r="K182" i="12"/>
  <c r="F183" i="12"/>
  <c r="G183" i="12"/>
  <c r="H183" i="12"/>
  <c r="J183" i="12"/>
  <c r="K183" i="12"/>
  <c r="F184" i="12"/>
  <c r="G184" i="12"/>
  <c r="H184" i="12"/>
  <c r="J184" i="12"/>
  <c r="K184" i="12"/>
  <c r="F185" i="12"/>
  <c r="G185" i="12"/>
  <c r="H185" i="12"/>
  <c r="J185" i="12"/>
  <c r="K185" i="12"/>
  <c r="F186" i="12"/>
  <c r="G186" i="12"/>
  <c r="H186" i="12"/>
  <c r="J186" i="12"/>
  <c r="K186" i="12"/>
  <c r="F187" i="12"/>
  <c r="G187" i="12"/>
  <c r="H187" i="12"/>
  <c r="J187" i="12"/>
  <c r="K187" i="12"/>
  <c r="F188" i="12"/>
  <c r="G188" i="12"/>
  <c r="H188" i="12"/>
  <c r="J188" i="12"/>
  <c r="K188" i="12"/>
  <c r="F189" i="12"/>
  <c r="G189" i="12"/>
  <c r="H189" i="12"/>
  <c r="J189" i="12"/>
  <c r="K189" i="12"/>
  <c r="F190" i="12"/>
  <c r="G190" i="12"/>
  <c r="H190" i="12"/>
  <c r="J190" i="12"/>
  <c r="K190" i="12"/>
  <c r="F191" i="12"/>
  <c r="G191" i="12"/>
  <c r="H191" i="12"/>
  <c r="J191" i="12"/>
  <c r="K191" i="12"/>
  <c r="F192" i="12"/>
  <c r="G192" i="12"/>
  <c r="H192" i="12"/>
  <c r="J192" i="12"/>
  <c r="K192" i="12"/>
  <c r="F193" i="12"/>
  <c r="G193" i="12"/>
  <c r="H193" i="12"/>
  <c r="J193" i="12"/>
  <c r="K193" i="12"/>
  <c r="F194" i="12"/>
  <c r="G194" i="12"/>
  <c r="H194" i="12"/>
  <c r="J194" i="12"/>
  <c r="K194" i="12"/>
  <c r="F195" i="12"/>
  <c r="G195" i="12"/>
  <c r="H195" i="12"/>
  <c r="J195" i="12"/>
  <c r="K195" i="12"/>
  <c r="F196" i="12"/>
  <c r="G196" i="12"/>
  <c r="H196" i="12"/>
  <c r="J196" i="12"/>
  <c r="K196" i="12"/>
  <c r="F197" i="12"/>
  <c r="G197" i="12"/>
  <c r="H197" i="12"/>
  <c r="J197" i="12"/>
  <c r="K197" i="12"/>
  <c r="F198" i="12"/>
  <c r="G198" i="12"/>
  <c r="H198" i="12"/>
  <c r="J198" i="12"/>
  <c r="K198" i="12"/>
  <c r="F199" i="12"/>
  <c r="G199" i="12"/>
  <c r="H199" i="12"/>
  <c r="J199" i="12"/>
  <c r="K199" i="12"/>
  <c r="F200" i="12"/>
  <c r="G200" i="12"/>
  <c r="H200" i="12"/>
  <c r="J200" i="12"/>
  <c r="K200" i="12"/>
  <c r="F201" i="12"/>
  <c r="G201" i="12"/>
  <c r="H201" i="12"/>
  <c r="J201" i="12"/>
  <c r="K201" i="12"/>
  <c r="F202" i="12"/>
  <c r="G202" i="12"/>
  <c r="H202" i="12"/>
  <c r="J202" i="12"/>
  <c r="K202" i="12"/>
  <c r="F203" i="12"/>
  <c r="G203" i="12"/>
  <c r="H203" i="12"/>
  <c r="J203" i="12"/>
  <c r="K203" i="12"/>
  <c r="F204" i="12"/>
  <c r="G204" i="12"/>
  <c r="H204" i="12"/>
  <c r="J204" i="12"/>
  <c r="K204" i="12"/>
  <c r="F205" i="12"/>
  <c r="G205" i="12"/>
  <c r="H205" i="12"/>
  <c r="J205" i="12"/>
  <c r="K205" i="12"/>
  <c r="F206" i="12"/>
  <c r="G206" i="12"/>
  <c r="H206" i="12"/>
  <c r="J206" i="12"/>
  <c r="K206" i="12"/>
  <c r="F207" i="12"/>
  <c r="G207" i="12"/>
  <c r="H207" i="12"/>
  <c r="J207" i="12"/>
  <c r="K207" i="12"/>
  <c r="F208" i="12"/>
  <c r="G208" i="12"/>
  <c r="H208" i="12"/>
  <c r="J208" i="12"/>
  <c r="K208" i="12"/>
  <c r="F209" i="12"/>
  <c r="G209" i="12"/>
  <c r="H209" i="12"/>
  <c r="J209" i="12"/>
  <c r="K209" i="12"/>
  <c r="F210" i="12"/>
  <c r="G210" i="12"/>
  <c r="H210" i="12"/>
  <c r="J210" i="12"/>
  <c r="K210" i="12"/>
  <c r="F211" i="12"/>
  <c r="G211" i="12"/>
  <c r="H211" i="12"/>
  <c r="J211" i="12"/>
  <c r="K211" i="12"/>
  <c r="F212" i="12"/>
  <c r="G212" i="12"/>
  <c r="H212" i="12"/>
  <c r="J212" i="12"/>
  <c r="K212" i="12"/>
  <c r="F213" i="12"/>
  <c r="G213" i="12"/>
  <c r="H213" i="12"/>
  <c r="J213" i="12"/>
  <c r="K213" i="12"/>
  <c r="F214" i="12"/>
  <c r="G214" i="12"/>
  <c r="H214" i="12"/>
  <c r="J214" i="12"/>
  <c r="K214" i="12"/>
  <c r="F215" i="12"/>
  <c r="G215" i="12"/>
  <c r="H215" i="12"/>
  <c r="J215" i="12"/>
  <c r="K215" i="12"/>
  <c r="F216" i="12"/>
  <c r="G216" i="12"/>
  <c r="H216" i="12"/>
  <c r="J216" i="12"/>
  <c r="K216" i="12"/>
  <c r="F217" i="12"/>
  <c r="G217" i="12"/>
  <c r="H217" i="12"/>
  <c r="J217" i="12"/>
  <c r="K217" i="12"/>
  <c r="F218" i="12"/>
  <c r="G218" i="12"/>
  <c r="H218" i="12"/>
  <c r="J218" i="12"/>
  <c r="K218" i="12"/>
  <c r="F219" i="12"/>
  <c r="G219" i="12"/>
  <c r="H219" i="12"/>
  <c r="J219" i="12"/>
  <c r="K219" i="12"/>
  <c r="F220" i="12"/>
  <c r="G220" i="12"/>
  <c r="H220" i="12"/>
  <c r="J220" i="12"/>
  <c r="K220" i="12"/>
  <c r="F221" i="12"/>
  <c r="G221" i="12"/>
  <c r="H221" i="12"/>
  <c r="J221" i="12"/>
  <c r="K221" i="12"/>
  <c r="F222" i="12"/>
  <c r="G222" i="12"/>
  <c r="H222" i="12"/>
  <c r="J222" i="12"/>
  <c r="K222" i="12"/>
  <c r="F223" i="12"/>
  <c r="G223" i="12"/>
  <c r="H223" i="12"/>
  <c r="J223" i="12"/>
  <c r="K223" i="12"/>
  <c r="F224" i="12"/>
  <c r="G224" i="12"/>
  <c r="H224" i="12"/>
  <c r="J224" i="12"/>
  <c r="K224" i="12"/>
  <c r="F225" i="12"/>
  <c r="G225" i="12"/>
  <c r="H225" i="12"/>
  <c r="J225" i="12"/>
  <c r="K225" i="12"/>
  <c r="F226" i="12"/>
  <c r="G226" i="12"/>
  <c r="H226" i="12"/>
  <c r="J226" i="12"/>
  <c r="K226" i="12"/>
  <c r="F227" i="12"/>
  <c r="G227" i="12"/>
  <c r="H227" i="12"/>
  <c r="J227" i="12"/>
  <c r="K227" i="12"/>
  <c r="F228" i="12"/>
  <c r="G228" i="12"/>
  <c r="H228" i="12"/>
  <c r="J228" i="12"/>
  <c r="K228" i="12"/>
  <c r="F229" i="12"/>
  <c r="G229" i="12"/>
  <c r="H229" i="12"/>
  <c r="J229" i="12"/>
  <c r="K229" i="12"/>
  <c r="F230" i="12"/>
  <c r="G230" i="12"/>
  <c r="H230" i="12"/>
  <c r="J230" i="12"/>
  <c r="K230" i="12"/>
  <c r="F231" i="12"/>
  <c r="G231" i="12"/>
  <c r="H231" i="12"/>
  <c r="J231" i="12"/>
  <c r="K231" i="12"/>
  <c r="F232" i="12"/>
  <c r="G232" i="12"/>
  <c r="H232" i="12"/>
  <c r="J232" i="12"/>
  <c r="K232" i="12"/>
  <c r="F233" i="12"/>
  <c r="G233" i="12"/>
  <c r="H233" i="12"/>
  <c r="J233" i="12"/>
  <c r="K233" i="12"/>
  <c r="F234" i="12"/>
  <c r="G234" i="12"/>
  <c r="H234" i="12"/>
  <c r="J234" i="12"/>
  <c r="K234" i="12"/>
  <c r="F235" i="12"/>
  <c r="G235" i="12"/>
  <c r="H235" i="12"/>
  <c r="J235" i="12"/>
  <c r="K235" i="12"/>
  <c r="F236" i="12"/>
  <c r="G236" i="12"/>
  <c r="H236" i="12"/>
  <c r="J236" i="12"/>
  <c r="K236" i="12"/>
  <c r="F237" i="12"/>
  <c r="G237" i="12"/>
  <c r="H237" i="12"/>
  <c r="J237" i="12"/>
  <c r="K237" i="12"/>
  <c r="F238" i="12"/>
  <c r="G238" i="12"/>
  <c r="H238" i="12"/>
  <c r="J238" i="12"/>
  <c r="K238" i="12"/>
  <c r="F239" i="12"/>
  <c r="G239" i="12"/>
  <c r="H239" i="12"/>
  <c r="J239" i="12"/>
  <c r="K239" i="12"/>
  <c r="F240" i="12"/>
  <c r="G240" i="12"/>
  <c r="H240" i="12"/>
  <c r="J240" i="12"/>
  <c r="K240" i="12"/>
  <c r="F241" i="12"/>
  <c r="G241" i="12"/>
  <c r="H241" i="12"/>
  <c r="J241" i="12"/>
  <c r="K241" i="12"/>
  <c r="F242" i="12"/>
  <c r="G242" i="12"/>
  <c r="H242" i="12"/>
  <c r="J242" i="12"/>
  <c r="K242" i="12"/>
  <c r="F243" i="12"/>
  <c r="G243" i="12"/>
  <c r="H243" i="12"/>
  <c r="J243" i="12"/>
  <c r="K243" i="12"/>
  <c r="F244" i="12"/>
  <c r="G244" i="12"/>
  <c r="H244" i="12"/>
  <c r="J244" i="12"/>
  <c r="K244" i="12"/>
  <c r="F245" i="12"/>
  <c r="G245" i="12"/>
  <c r="H245" i="12"/>
  <c r="J245" i="12"/>
  <c r="K245" i="12"/>
  <c r="F246" i="12"/>
  <c r="G246" i="12"/>
  <c r="H246" i="12"/>
  <c r="J246" i="12"/>
  <c r="K246" i="12"/>
  <c r="F247" i="12"/>
  <c r="G247" i="12"/>
  <c r="H247" i="12"/>
  <c r="J247" i="12"/>
  <c r="K247" i="12"/>
  <c r="F248" i="12"/>
  <c r="G248" i="12"/>
  <c r="H248" i="12"/>
  <c r="J248" i="12"/>
  <c r="K248" i="12"/>
  <c r="F249" i="12"/>
  <c r="G249" i="12"/>
  <c r="H249" i="12"/>
  <c r="J249" i="12"/>
  <c r="K249" i="12"/>
  <c r="F250" i="12"/>
  <c r="G250" i="12"/>
  <c r="H250" i="12"/>
  <c r="J250" i="12"/>
  <c r="K250" i="12"/>
  <c r="F251" i="12"/>
  <c r="G251" i="12"/>
  <c r="H251" i="12"/>
  <c r="J251" i="12"/>
  <c r="K251" i="12"/>
  <c r="F252" i="12"/>
  <c r="G252" i="12"/>
  <c r="H252" i="12"/>
  <c r="J252" i="12"/>
  <c r="K252" i="12"/>
  <c r="F253" i="12"/>
  <c r="G253" i="12"/>
  <c r="H253" i="12"/>
  <c r="J253" i="12"/>
  <c r="K253" i="12"/>
  <c r="F254" i="12"/>
  <c r="G254" i="12"/>
  <c r="H254" i="12"/>
  <c r="J254" i="12"/>
  <c r="K254" i="12"/>
  <c r="F255" i="12"/>
  <c r="G255" i="12"/>
  <c r="H255" i="12"/>
  <c r="J255" i="12"/>
  <c r="K255" i="12"/>
  <c r="F256" i="12"/>
  <c r="G256" i="12"/>
  <c r="H256" i="12"/>
  <c r="J256" i="12"/>
  <c r="K256" i="12"/>
  <c r="F257" i="12"/>
  <c r="G257" i="12"/>
  <c r="H257" i="12"/>
  <c r="J257" i="12"/>
  <c r="K257" i="12"/>
  <c r="F258" i="12"/>
  <c r="G258" i="12"/>
  <c r="H258" i="12"/>
  <c r="J258" i="12"/>
  <c r="K258" i="12"/>
  <c r="F259" i="12"/>
  <c r="G259" i="12"/>
  <c r="H259" i="12"/>
  <c r="J259" i="12"/>
  <c r="K259" i="12"/>
  <c r="F260" i="12"/>
  <c r="G260" i="12"/>
  <c r="H260" i="12"/>
  <c r="J260" i="12"/>
  <c r="K260" i="12"/>
  <c r="F261" i="12"/>
  <c r="G261" i="12"/>
  <c r="H261" i="12"/>
  <c r="J261" i="12"/>
  <c r="K261" i="12"/>
  <c r="F262" i="12"/>
  <c r="G262" i="12"/>
  <c r="H262" i="12"/>
  <c r="J262" i="12"/>
  <c r="K262" i="12"/>
  <c r="F263" i="12"/>
  <c r="G263" i="12"/>
  <c r="H263" i="12"/>
  <c r="J263" i="12"/>
  <c r="K263" i="12"/>
  <c r="F264" i="12"/>
  <c r="G264" i="12"/>
  <c r="H264" i="12"/>
  <c r="J264" i="12"/>
  <c r="K264" i="12"/>
  <c r="F265" i="12"/>
  <c r="G265" i="12"/>
  <c r="H265" i="12"/>
  <c r="J265" i="12"/>
  <c r="K265" i="12"/>
  <c r="F266" i="12"/>
  <c r="G266" i="12"/>
  <c r="H266" i="12"/>
  <c r="J266" i="12"/>
  <c r="K266" i="12"/>
  <c r="F267" i="12"/>
  <c r="G267" i="12"/>
  <c r="H267" i="12"/>
  <c r="J267" i="12"/>
  <c r="K267" i="12"/>
  <c r="F268" i="12"/>
  <c r="G268" i="12"/>
  <c r="H268" i="12"/>
  <c r="J268" i="12"/>
  <c r="K268" i="12"/>
  <c r="F269" i="12"/>
  <c r="G269" i="12"/>
  <c r="H269" i="12"/>
  <c r="J269" i="12"/>
  <c r="K269" i="12"/>
  <c r="F270" i="12"/>
  <c r="G270" i="12"/>
  <c r="H270" i="12"/>
  <c r="J270" i="12"/>
  <c r="K270" i="12"/>
  <c r="F271" i="12"/>
  <c r="G271" i="12"/>
  <c r="H271" i="12"/>
  <c r="J271" i="12"/>
  <c r="K271" i="12"/>
  <c r="F272" i="12"/>
  <c r="G272" i="12"/>
  <c r="H272" i="12"/>
  <c r="J272" i="12"/>
  <c r="K272" i="12"/>
  <c r="F273" i="12"/>
  <c r="G273" i="12"/>
  <c r="H273" i="12"/>
  <c r="J273" i="12"/>
  <c r="K273" i="12"/>
  <c r="F274" i="12"/>
  <c r="G274" i="12"/>
  <c r="H274" i="12"/>
  <c r="J274" i="12"/>
  <c r="K274" i="12"/>
  <c r="F275" i="12"/>
  <c r="G275" i="12"/>
  <c r="H275" i="12"/>
  <c r="J275" i="12"/>
  <c r="K275" i="12"/>
  <c r="F276" i="12"/>
  <c r="G276" i="12"/>
  <c r="H276" i="12"/>
  <c r="J276" i="12"/>
  <c r="K276" i="12"/>
  <c r="F277" i="12"/>
  <c r="G277" i="12"/>
  <c r="H277" i="12"/>
  <c r="J277" i="12"/>
  <c r="K277" i="12"/>
  <c r="F278" i="12"/>
  <c r="G278" i="12"/>
  <c r="H278" i="12"/>
  <c r="J278" i="12"/>
  <c r="K278" i="12"/>
  <c r="F279" i="12"/>
  <c r="G279" i="12"/>
  <c r="H279" i="12"/>
  <c r="J279" i="12"/>
  <c r="K279" i="12"/>
  <c r="F280" i="12"/>
  <c r="G280" i="12"/>
  <c r="H280" i="12"/>
  <c r="J280" i="12"/>
  <c r="K280" i="12"/>
  <c r="F281" i="12"/>
  <c r="G281" i="12"/>
  <c r="H281" i="12"/>
  <c r="J281" i="12"/>
  <c r="K281" i="12"/>
  <c r="F282" i="12"/>
  <c r="G282" i="12"/>
  <c r="H282" i="12"/>
  <c r="J282" i="12"/>
  <c r="K282" i="12"/>
  <c r="F283" i="12"/>
  <c r="G283" i="12"/>
  <c r="H283" i="12"/>
  <c r="J283" i="12"/>
  <c r="K283" i="12"/>
  <c r="F284" i="12"/>
  <c r="G284" i="12"/>
  <c r="H284" i="12"/>
  <c r="J284" i="12"/>
  <c r="K284" i="12"/>
  <c r="F285" i="12"/>
  <c r="G285" i="12"/>
  <c r="H285" i="12"/>
  <c r="J285" i="12"/>
  <c r="K285" i="12"/>
  <c r="F286" i="12"/>
  <c r="G286" i="12"/>
  <c r="H286" i="12"/>
  <c r="J286" i="12"/>
  <c r="K286" i="12"/>
  <c r="F287" i="12"/>
  <c r="G287" i="12"/>
  <c r="H287" i="12"/>
  <c r="J287" i="12"/>
  <c r="K287" i="12"/>
  <c r="F288" i="12"/>
  <c r="G288" i="12"/>
  <c r="H288" i="12"/>
  <c r="J288" i="12"/>
  <c r="K288" i="12"/>
  <c r="F289" i="12"/>
  <c r="G289" i="12"/>
  <c r="H289" i="12"/>
  <c r="J289" i="12"/>
  <c r="K289" i="12"/>
  <c r="F290" i="12"/>
  <c r="G290" i="12"/>
  <c r="H290" i="12"/>
  <c r="J290" i="12"/>
  <c r="K290" i="12"/>
  <c r="F291" i="12"/>
  <c r="G291" i="12"/>
  <c r="H291" i="12"/>
  <c r="J291" i="12"/>
  <c r="K291" i="12"/>
  <c r="F292" i="12"/>
  <c r="G292" i="12"/>
  <c r="H292" i="12"/>
  <c r="J292" i="12"/>
  <c r="K292" i="12"/>
  <c r="F293" i="12"/>
  <c r="G293" i="12"/>
  <c r="H293" i="12"/>
  <c r="J293" i="12"/>
  <c r="K293" i="12"/>
  <c r="F294" i="12"/>
  <c r="G294" i="12"/>
  <c r="H294" i="12"/>
  <c r="J294" i="12"/>
  <c r="K294" i="12"/>
  <c r="F295" i="12"/>
  <c r="G295" i="12"/>
  <c r="H295" i="12"/>
  <c r="J295" i="12"/>
  <c r="K295" i="12"/>
  <c r="F296" i="12"/>
  <c r="G296" i="12"/>
  <c r="H296" i="12"/>
  <c r="J296" i="12"/>
  <c r="K296" i="12"/>
  <c r="F297" i="12"/>
  <c r="G297" i="12"/>
  <c r="H297" i="12"/>
  <c r="J297" i="12"/>
  <c r="K297" i="12"/>
  <c r="F298" i="12"/>
  <c r="G298" i="12"/>
  <c r="H298" i="12"/>
  <c r="J298" i="12"/>
  <c r="K298" i="12"/>
  <c r="F299" i="12"/>
  <c r="G299" i="12"/>
  <c r="H299" i="12"/>
  <c r="J299" i="12"/>
  <c r="K299" i="12"/>
  <c r="F300" i="12"/>
  <c r="G300" i="12"/>
  <c r="H300" i="12"/>
  <c r="J300" i="12"/>
  <c r="K300" i="12"/>
  <c r="F301" i="12"/>
  <c r="G301" i="12"/>
  <c r="H301" i="12"/>
  <c r="J301" i="12"/>
  <c r="K301" i="12"/>
  <c r="F302" i="12"/>
  <c r="G302" i="12"/>
  <c r="H302" i="12"/>
  <c r="J302" i="12"/>
  <c r="K302" i="12"/>
  <c r="F303" i="12"/>
  <c r="G303" i="12"/>
  <c r="H303" i="12"/>
  <c r="J303" i="12"/>
  <c r="K303" i="12"/>
  <c r="F304" i="12"/>
  <c r="G304" i="12"/>
  <c r="H304" i="12"/>
  <c r="J304" i="12"/>
  <c r="K304" i="12"/>
  <c r="F305" i="12"/>
  <c r="G305" i="12"/>
  <c r="H305" i="12"/>
  <c r="J305" i="12"/>
  <c r="K305" i="12"/>
  <c r="F306" i="12"/>
  <c r="G306" i="12"/>
  <c r="H306" i="12"/>
  <c r="J306" i="12"/>
  <c r="K306" i="12"/>
  <c r="F307" i="12"/>
  <c r="G307" i="12"/>
  <c r="H307" i="12"/>
  <c r="J307" i="12"/>
  <c r="K307" i="12"/>
  <c r="F308" i="12"/>
  <c r="G308" i="12"/>
  <c r="H308" i="12"/>
  <c r="J308" i="12"/>
  <c r="K308" i="12"/>
  <c r="F309" i="12"/>
  <c r="G309" i="12"/>
  <c r="H309" i="12"/>
  <c r="J309" i="12"/>
  <c r="K309" i="12"/>
  <c r="F310" i="12"/>
  <c r="G310" i="12"/>
  <c r="H310" i="12"/>
  <c r="J310" i="12"/>
  <c r="K310" i="12"/>
  <c r="F311" i="12"/>
  <c r="G311" i="12"/>
  <c r="H311" i="12"/>
  <c r="J311" i="12"/>
  <c r="K311" i="12"/>
  <c r="F312" i="12"/>
  <c r="G312" i="12"/>
  <c r="H312" i="12"/>
  <c r="J312" i="12"/>
  <c r="K312" i="12"/>
  <c r="F313" i="12"/>
  <c r="G313" i="12"/>
  <c r="H313" i="12"/>
  <c r="J313" i="12"/>
  <c r="K313" i="12"/>
  <c r="F314" i="12"/>
  <c r="G314" i="12"/>
  <c r="H314" i="12"/>
  <c r="J314" i="12"/>
  <c r="K314" i="12"/>
  <c r="F315" i="12"/>
  <c r="G315" i="12"/>
  <c r="H315" i="12"/>
  <c r="J315" i="12"/>
  <c r="K315" i="12"/>
  <c r="F316" i="12"/>
  <c r="G316" i="12"/>
  <c r="H316" i="12"/>
  <c r="J316" i="12"/>
  <c r="K316" i="12"/>
  <c r="F317" i="12"/>
  <c r="G317" i="12"/>
  <c r="H317" i="12"/>
  <c r="J317" i="12"/>
  <c r="K317" i="12"/>
  <c r="F318" i="12"/>
  <c r="G318" i="12"/>
  <c r="H318" i="12"/>
  <c r="J318" i="12"/>
  <c r="K318" i="12"/>
  <c r="F319" i="12"/>
  <c r="G319" i="12"/>
  <c r="H319" i="12"/>
  <c r="J319" i="12"/>
  <c r="K319" i="12"/>
  <c r="F320" i="12"/>
  <c r="G320" i="12"/>
  <c r="H320" i="12"/>
  <c r="J320" i="12"/>
  <c r="K320" i="12"/>
  <c r="F321" i="12"/>
  <c r="G321" i="12"/>
  <c r="H321" i="12"/>
  <c r="J321" i="12"/>
  <c r="K321" i="12"/>
  <c r="F322" i="12"/>
  <c r="G322" i="12"/>
  <c r="H322" i="12"/>
  <c r="J322" i="12"/>
  <c r="K322" i="12"/>
  <c r="F323" i="12"/>
  <c r="G323" i="12"/>
  <c r="H323" i="12"/>
  <c r="J323" i="12"/>
  <c r="K323" i="12"/>
  <c r="F324" i="12"/>
  <c r="G324" i="12"/>
  <c r="H324" i="12"/>
  <c r="J324" i="12"/>
  <c r="K324" i="12"/>
  <c r="F325" i="12"/>
  <c r="G325" i="12"/>
  <c r="H325" i="12"/>
  <c r="J325" i="12"/>
  <c r="K325" i="12"/>
  <c r="F326" i="12"/>
  <c r="G326" i="12"/>
  <c r="H326" i="12"/>
  <c r="J326" i="12"/>
  <c r="K326" i="12"/>
  <c r="F327" i="12"/>
  <c r="G327" i="12"/>
  <c r="H327" i="12"/>
  <c r="J327" i="12"/>
  <c r="K327" i="12"/>
  <c r="F328" i="12"/>
  <c r="G328" i="12"/>
  <c r="H328" i="12"/>
  <c r="J328" i="12"/>
  <c r="K328" i="12"/>
  <c r="F329" i="12"/>
  <c r="G329" i="12"/>
  <c r="H329" i="12"/>
  <c r="J329" i="12"/>
  <c r="K329" i="12"/>
  <c r="F330" i="12"/>
  <c r="G330" i="12"/>
  <c r="H330" i="12"/>
  <c r="J330" i="12"/>
  <c r="K330" i="12"/>
  <c r="F331" i="12"/>
  <c r="G331" i="12"/>
  <c r="H331" i="12"/>
  <c r="J331" i="12"/>
  <c r="K331" i="12"/>
  <c r="F332" i="12"/>
  <c r="G332" i="12"/>
  <c r="H332" i="12"/>
  <c r="J332" i="12"/>
  <c r="K332" i="12"/>
  <c r="F333" i="12"/>
  <c r="G333" i="12"/>
  <c r="H333" i="12"/>
  <c r="J333" i="12"/>
  <c r="K333" i="12"/>
  <c r="F334" i="12"/>
  <c r="G334" i="12"/>
  <c r="H334" i="12"/>
  <c r="J334" i="12"/>
  <c r="K334" i="12"/>
  <c r="F335" i="12"/>
  <c r="G335" i="12"/>
  <c r="H335" i="12"/>
  <c r="J335" i="12"/>
  <c r="K335" i="12"/>
  <c r="F336" i="12"/>
  <c r="G336" i="12"/>
  <c r="H336" i="12"/>
  <c r="J336" i="12"/>
  <c r="K336" i="12"/>
  <c r="F337" i="12"/>
  <c r="G337" i="12"/>
  <c r="H337" i="12"/>
  <c r="J337" i="12"/>
  <c r="K337" i="12"/>
  <c r="F338" i="12"/>
  <c r="G338" i="12"/>
  <c r="H338" i="12"/>
  <c r="J338" i="12"/>
  <c r="K338" i="12"/>
  <c r="F339" i="12"/>
  <c r="G339" i="12"/>
  <c r="H339" i="12"/>
  <c r="J339" i="12"/>
  <c r="K339" i="12"/>
  <c r="F340" i="12"/>
  <c r="G340" i="12"/>
  <c r="H340" i="12"/>
  <c r="J340" i="12"/>
  <c r="K340" i="12"/>
  <c r="F341" i="12"/>
  <c r="G341" i="12"/>
  <c r="H341" i="12"/>
  <c r="J341" i="12"/>
  <c r="K341" i="12"/>
  <c r="F342" i="12"/>
  <c r="G342" i="12"/>
  <c r="H342" i="12"/>
  <c r="J342" i="12"/>
  <c r="K342" i="12"/>
  <c r="F343" i="12"/>
  <c r="G343" i="12"/>
  <c r="H343" i="12"/>
  <c r="J343" i="12"/>
  <c r="K343" i="12"/>
  <c r="F344" i="12"/>
  <c r="G344" i="12"/>
  <c r="H344" i="12"/>
  <c r="J344" i="12"/>
  <c r="K344" i="12"/>
  <c r="F345" i="12"/>
  <c r="G345" i="12"/>
  <c r="H345" i="12"/>
  <c r="J345" i="12"/>
  <c r="K345" i="12"/>
  <c r="F346" i="12"/>
  <c r="G346" i="12"/>
  <c r="H346" i="12"/>
  <c r="J346" i="12"/>
  <c r="K346" i="12"/>
  <c r="F347" i="12"/>
  <c r="G347" i="12"/>
  <c r="H347" i="12"/>
  <c r="J347" i="12"/>
  <c r="K347" i="12"/>
  <c r="F348" i="12"/>
  <c r="G348" i="12"/>
  <c r="H348" i="12"/>
  <c r="J348" i="12"/>
  <c r="K348" i="12"/>
  <c r="F349" i="12"/>
  <c r="G349" i="12"/>
  <c r="H349" i="12"/>
  <c r="J349" i="12"/>
  <c r="K349" i="12"/>
  <c r="F350" i="12"/>
  <c r="G350" i="12"/>
  <c r="H350" i="12"/>
  <c r="J350" i="12"/>
  <c r="K350" i="12"/>
  <c r="F351" i="12"/>
  <c r="G351" i="12"/>
  <c r="H351" i="12"/>
  <c r="J351" i="12"/>
  <c r="K351" i="12"/>
  <c r="F352" i="12"/>
  <c r="G352" i="12"/>
  <c r="H352" i="12"/>
  <c r="J352" i="12"/>
  <c r="K352" i="12"/>
  <c r="F353" i="12"/>
  <c r="G353" i="12"/>
  <c r="H353" i="12"/>
  <c r="J353" i="12"/>
  <c r="K353" i="12"/>
  <c r="F354" i="12"/>
  <c r="G354" i="12"/>
  <c r="H354" i="12"/>
  <c r="J354" i="12"/>
  <c r="K354" i="12"/>
  <c r="F355" i="12"/>
  <c r="G355" i="12"/>
  <c r="H355" i="12"/>
  <c r="J355" i="12"/>
  <c r="K355" i="12"/>
  <c r="F356" i="12"/>
  <c r="G356" i="12"/>
  <c r="H356" i="12"/>
  <c r="J356" i="12"/>
  <c r="K356" i="12"/>
  <c r="F357" i="12"/>
  <c r="G357" i="12"/>
  <c r="H357" i="12"/>
  <c r="J357" i="12"/>
  <c r="K357" i="12"/>
  <c r="F358" i="12"/>
  <c r="G358" i="12"/>
  <c r="H358" i="12"/>
  <c r="J358" i="12"/>
  <c r="K358" i="12"/>
  <c r="F359" i="12"/>
  <c r="G359" i="12"/>
  <c r="H359" i="12"/>
  <c r="J359" i="12"/>
  <c r="K359" i="12"/>
  <c r="F360" i="12"/>
  <c r="G360" i="12"/>
  <c r="H360" i="12"/>
  <c r="J360" i="12"/>
  <c r="K360" i="12"/>
  <c r="F361" i="12"/>
  <c r="G361" i="12"/>
  <c r="H361" i="12"/>
  <c r="J361" i="12"/>
  <c r="K361" i="12"/>
  <c r="F362" i="12"/>
  <c r="G362" i="12"/>
  <c r="H362" i="12"/>
  <c r="J362" i="12"/>
  <c r="K362" i="12"/>
  <c r="F363" i="12"/>
  <c r="G363" i="12"/>
  <c r="H363" i="12"/>
  <c r="J363" i="12"/>
  <c r="K363" i="12"/>
  <c r="F364" i="12"/>
  <c r="G364" i="12"/>
  <c r="H364" i="12"/>
  <c r="J364" i="12"/>
  <c r="K364" i="12"/>
  <c r="F365" i="12"/>
  <c r="G365" i="12"/>
  <c r="H365" i="12"/>
  <c r="J365" i="12"/>
  <c r="K365" i="12"/>
  <c r="F366" i="12"/>
  <c r="G366" i="12"/>
  <c r="H366" i="12"/>
  <c r="J366" i="12"/>
  <c r="K366" i="12"/>
  <c r="F367" i="12"/>
  <c r="G367" i="12"/>
  <c r="H367" i="12"/>
  <c r="J367" i="12"/>
  <c r="K367" i="12"/>
  <c r="F368" i="12"/>
  <c r="G368" i="12"/>
  <c r="H368" i="12"/>
  <c r="J368" i="12"/>
  <c r="K368" i="12"/>
  <c r="F369" i="12"/>
  <c r="G369" i="12"/>
  <c r="H369" i="12"/>
  <c r="J369" i="12"/>
  <c r="K369" i="12"/>
  <c r="F370" i="12"/>
  <c r="G370" i="12"/>
  <c r="H370" i="12"/>
  <c r="J370" i="12"/>
  <c r="K370" i="12"/>
  <c r="F371" i="12"/>
  <c r="G371" i="12"/>
  <c r="H371" i="12"/>
  <c r="J371" i="12"/>
  <c r="K371" i="12"/>
  <c r="F372" i="12"/>
  <c r="G372" i="12"/>
  <c r="H372" i="12"/>
  <c r="J372" i="12"/>
  <c r="K372" i="12"/>
  <c r="F373" i="12"/>
  <c r="G373" i="12"/>
  <c r="H373" i="12"/>
  <c r="J373" i="12"/>
  <c r="K373" i="12"/>
  <c r="F374" i="12"/>
  <c r="G374" i="12"/>
  <c r="H374" i="12"/>
  <c r="J374" i="12"/>
  <c r="K374" i="12"/>
  <c r="F375" i="12"/>
  <c r="G375" i="12"/>
  <c r="H375" i="12"/>
  <c r="J375" i="12"/>
  <c r="K375" i="12"/>
  <c r="F376" i="12"/>
  <c r="G376" i="12"/>
  <c r="H376" i="12"/>
  <c r="J376" i="12"/>
  <c r="K376" i="12"/>
  <c r="F377" i="12"/>
  <c r="G377" i="12"/>
  <c r="H377" i="12"/>
  <c r="J377" i="12"/>
  <c r="K377" i="12"/>
  <c r="F378" i="12"/>
  <c r="G378" i="12"/>
  <c r="H378" i="12"/>
  <c r="J378" i="12"/>
  <c r="K378" i="12"/>
  <c r="F379" i="12"/>
  <c r="G379" i="12"/>
  <c r="H379" i="12"/>
  <c r="J379" i="12"/>
  <c r="K379" i="12"/>
  <c r="F380" i="12"/>
  <c r="G380" i="12"/>
  <c r="H380" i="12"/>
  <c r="J380" i="12"/>
  <c r="K380" i="12"/>
  <c r="F381" i="12"/>
  <c r="G381" i="12"/>
  <c r="H381" i="12"/>
  <c r="J381" i="12"/>
  <c r="K381" i="12"/>
  <c r="F382" i="12"/>
  <c r="G382" i="12"/>
  <c r="H382" i="12"/>
  <c r="J382" i="12"/>
  <c r="K382" i="12"/>
  <c r="F383" i="12"/>
  <c r="G383" i="12"/>
  <c r="H383" i="12"/>
  <c r="J383" i="12"/>
  <c r="K383" i="12"/>
  <c r="F384" i="12"/>
  <c r="G384" i="12"/>
  <c r="H384" i="12"/>
  <c r="J384" i="12"/>
  <c r="K384" i="12"/>
  <c r="F385" i="12"/>
  <c r="G385" i="12"/>
  <c r="H385" i="12"/>
  <c r="J385" i="12"/>
  <c r="K385" i="12"/>
  <c r="F386" i="12"/>
  <c r="G386" i="12"/>
  <c r="H386" i="12"/>
  <c r="J386" i="12"/>
  <c r="K386" i="12"/>
  <c r="F387" i="12"/>
  <c r="G387" i="12"/>
  <c r="H387" i="12"/>
  <c r="J387" i="12"/>
  <c r="K387" i="12"/>
  <c r="F388" i="12"/>
  <c r="G388" i="12"/>
  <c r="H388" i="12"/>
  <c r="J388" i="12"/>
  <c r="K388" i="12"/>
  <c r="F389" i="12"/>
  <c r="G389" i="12"/>
  <c r="H389" i="12"/>
  <c r="J389" i="12"/>
  <c r="K389" i="12"/>
  <c r="F390" i="12"/>
  <c r="G390" i="12"/>
  <c r="H390" i="12"/>
  <c r="J390" i="12"/>
  <c r="K390" i="12"/>
  <c r="F391" i="12"/>
  <c r="G391" i="12"/>
  <c r="H391" i="12"/>
  <c r="J391" i="12"/>
  <c r="K391" i="12"/>
  <c r="F392" i="12"/>
  <c r="G392" i="12"/>
  <c r="H392" i="12"/>
  <c r="J392" i="12"/>
  <c r="K392" i="12"/>
  <c r="F393" i="12"/>
  <c r="G393" i="12"/>
  <c r="H393" i="12"/>
  <c r="J393" i="12"/>
  <c r="K393" i="12"/>
  <c r="F394" i="12"/>
  <c r="G394" i="12"/>
  <c r="H394" i="12"/>
  <c r="J394" i="12"/>
  <c r="K394" i="12"/>
  <c r="F395" i="12"/>
  <c r="G395" i="12"/>
  <c r="H395" i="12"/>
  <c r="J395" i="12"/>
  <c r="K395" i="12"/>
  <c r="F396" i="12"/>
  <c r="G396" i="12"/>
  <c r="H396" i="12"/>
  <c r="J396" i="12"/>
  <c r="K396" i="12"/>
  <c r="F397" i="12"/>
  <c r="G397" i="12"/>
  <c r="H397" i="12"/>
  <c r="J397" i="12"/>
  <c r="K397" i="12"/>
  <c r="F398" i="12"/>
  <c r="G398" i="12"/>
  <c r="H398" i="12"/>
  <c r="J398" i="12"/>
  <c r="K398" i="12"/>
  <c r="F399" i="12"/>
  <c r="G399" i="12"/>
  <c r="H399" i="12"/>
  <c r="J399" i="12"/>
  <c r="K399" i="12"/>
  <c r="F400" i="12"/>
  <c r="G400" i="12"/>
  <c r="H400" i="12"/>
  <c r="J400" i="12"/>
  <c r="K400" i="12"/>
  <c r="F401" i="12"/>
  <c r="G401" i="12"/>
  <c r="H401" i="12"/>
  <c r="J401" i="12"/>
  <c r="K401" i="12"/>
  <c r="F402" i="12"/>
  <c r="G402" i="12"/>
  <c r="H402" i="12"/>
  <c r="J402" i="12"/>
  <c r="K402" i="12"/>
  <c r="F403" i="12"/>
  <c r="G403" i="12"/>
  <c r="H403" i="12"/>
  <c r="J403" i="12"/>
  <c r="K403" i="12"/>
  <c r="F404" i="12"/>
  <c r="G404" i="12"/>
  <c r="H404" i="12"/>
  <c r="J404" i="12"/>
  <c r="K404" i="12"/>
  <c r="F405" i="12"/>
  <c r="G405" i="12"/>
  <c r="H405" i="12"/>
  <c r="J405" i="12"/>
  <c r="K405" i="12"/>
  <c r="F406" i="12"/>
  <c r="G406" i="12"/>
  <c r="H406" i="12"/>
  <c r="J406" i="12"/>
  <c r="K406" i="12"/>
  <c r="F407" i="12"/>
  <c r="G407" i="12"/>
  <c r="H407" i="12"/>
  <c r="J407" i="12"/>
  <c r="K407" i="12"/>
  <c r="F408" i="12"/>
  <c r="G408" i="12"/>
  <c r="H408" i="12"/>
  <c r="J408" i="12"/>
  <c r="K408" i="12"/>
  <c r="F409" i="12"/>
  <c r="G409" i="12"/>
  <c r="H409" i="12"/>
  <c r="J409" i="12"/>
  <c r="K409" i="12"/>
  <c r="F410" i="12"/>
  <c r="G410" i="12"/>
  <c r="H410" i="12"/>
  <c r="J410" i="12"/>
  <c r="K410" i="12"/>
  <c r="F411" i="12"/>
  <c r="G411" i="12"/>
  <c r="H411" i="12"/>
  <c r="J411" i="12"/>
  <c r="K411" i="12"/>
  <c r="F412" i="12"/>
  <c r="G412" i="12"/>
  <c r="H412" i="12"/>
  <c r="J412" i="12"/>
  <c r="K412" i="12"/>
  <c r="F413" i="12"/>
  <c r="G413" i="12"/>
  <c r="H413" i="12"/>
  <c r="J413" i="12"/>
  <c r="K413" i="12"/>
  <c r="F414" i="12"/>
  <c r="G414" i="12"/>
  <c r="H414" i="12"/>
  <c r="J414" i="12"/>
  <c r="K414" i="12"/>
  <c r="F415" i="12"/>
  <c r="G415" i="12"/>
  <c r="H415" i="12"/>
  <c r="J415" i="12"/>
  <c r="K415" i="12"/>
  <c r="F416" i="12"/>
  <c r="G416" i="12"/>
  <c r="H416" i="12"/>
  <c r="J416" i="12"/>
  <c r="K416" i="12"/>
  <c r="F417" i="12"/>
  <c r="G417" i="12"/>
  <c r="H417" i="12"/>
  <c r="J417" i="12"/>
  <c r="K417" i="12"/>
  <c r="F418" i="12"/>
  <c r="G418" i="12"/>
  <c r="H418" i="12"/>
  <c r="J418" i="12"/>
  <c r="K418" i="12"/>
  <c r="F419" i="12"/>
  <c r="G419" i="12"/>
  <c r="H419" i="12"/>
  <c r="J419" i="12"/>
  <c r="K419" i="12"/>
  <c r="F420" i="12"/>
  <c r="G420" i="12"/>
  <c r="H420" i="12"/>
  <c r="J420" i="12"/>
  <c r="K420" i="12"/>
  <c r="F421" i="12"/>
  <c r="G421" i="12"/>
  <c r="H421" i="12"/>
  <c r="J421" i="12"/>
  <c r="K421" i="12"/>
  <c r="F422" i="12"/>
  <c r="G422" i="12"/>
  <c r="H422" i="12"/>
  <c r="J422" i="12"/>
  <c r="K422" i="12"/>
  <c r="F423" i="12"/>
  <c r="G423" i="12"/>
  <c r="H423" i="12"/>
  <c r="J423" i="12"/>
  <c r="K423" i="12"/>
  <c r="F424" i="12"/>
  <c r="G424" i="12"/>
  <c r="H424" i="12"/>
  <c r="J424" i="12"/>
  <c r="K424" i="12"/>
  <c r="F425" i="12"/>
  <c r="G425" i="12"/>
  <c r="H425" i="12"/>
  <c r="J425" i="12"/>
  <c r="K425" i="12"/>
  <c r="F426" i="12"/>
  <c r="G426" i="12"/>
  <c r="H426" i="12"/>
  <c r="J426" i="12"/>
  <c r="K426" i="12"/>
  <c r="F427" i="12"/>
  <c r="G427" i="12"/>
  <c r="H427" i="12"/>
  <c r="J427" i="12"/>
  <c r="K427" i="12"/>
  <c r="F428" i="12"/>
  <c r="G428" i="12"/>
  <c r="H428" i="12"/>
  <c r="J428" i="12"/>
  <c r="K428" i="12"/>
  <c r="F429" i="12"/>
  <c r="G429" i="12"/>
  <c r="H429" i="12"/>
  <c r="J429" i="12"/>
  <c r="K429" i="12"/>
  <c r="F430" i="12"/>
  <c r="G430" i="12"/>
  <c r="H430" i="12"/>
  <c r="J430" i="12"/>
  <c r="K430" i="12"/>
  <c r="F431" i="12"/>
  <c r="G431" i="12"/>
  <c r="H431" i="12"/>
  <c r="J431" i="12"/>
  <c r="K431" i="12"/>
  <c r="F432" i="12"/>
  <c r="G432" i="12"/>
  <c r="H432" i="12"/>
  <c r="J432" i="12"/>
  <c r="K432" i="12"/>
  <c r="F433" i="12"/>
  <c r="G433" i="12"/>
  <c r="H433" i="12"/>
  <c r="J433" i="12"/>
  <c r="K433" i="12"/>
  <c r="F434" i="12"/>
  <c r="G434" i="12"/>
  <c r="H434" i="12"/>
  <c r="J434" i="12"/>
  <c r="K434" i="12"/>
  <c r="F435" i="12"/>
  <c r="G435" i="12"/>
  <c r="H435" i="12"/>
  <c r="J435" i="12"/>
  <c r="K435" i="12"/>
  <c r="F436" i="12"/>
  <c r="G436" i="12"/>
  <c r="H436" i="12"/>
  <c r="J436" i="12"/>
  <c r="K436" i="12"/>
  <c r="F437" i="12"/>
  <c r="G437" i="12"/>
  <c r="H437" i="12"/>
  <c r="J437" i="12"/>
  <c r="K437" i="12"/>
  <c r="F438" i="12"/>
  <c r="G438" i="12"/>
  <c r="H438" i="12"/>
  <c r="J438" i="12"/>
  <c r="K438" i="12"/>
  <c r="F439" i="12"/>
  <c r="G439" i="12"/>
  <c r="H439" i="12"/>
  <c r="J439" i="12"/>
  <c r="K439" i="12"/>
  <c r="F440" i="12"/>
  <c r="G440" i="12"/>
  <c r="H440" i="12"/>
  <c r="J440" i="12"/>
  <c r="K440" i="12"/>
  <c r="F441" i="12"/>
  <c r="G441" i="12"/>
  <c r="H441" i="12"/>
  <c r="J441" i="12"/>
  <c r="K441" i="12"/>
  <c r="F442" i="12"/>
  <c r="G442" i="12"/>
  <c r="H442" i="12"/>
  <c r="J442" i="12"/>
  <c r="K442" i="12"/>
  <c r="F443" i="12"/>
  <c r="G443" i="12"/>
  <c r="H443" i="12"/>
  <c r="J443" i="12"/>
  <c r="K443" i="12"/>
  <c r="F444" i="12"/>
  <c r="G444" i="12"/>
  <c r="H444" i="12"/>
  <c r="J444" i="12"/>
  <c r="K444" i="12"/>
  <c r="F445" i="12"/>
  <c r="G445" i="12"/>
  <c r="H445" i="12"/>
  <c r="J445" i="12"/>
  <c r="K445" i="12"/>
  <c r="F446" i="12"/>
  <c r="G446" i="12"/>
  <c r="H446" i="12"/>
  <c r="J446" i="12"/>
  <c r="K446" i="12"/>
  <c r="F447" i="12"/>
  <c r="G447" i="12"/>
  <c r="H447" i="12"/>
  <c r="J447" i="12"/>
  <c r="K447" i="12"/>
  <c r="F448" i="12"/>
  <c r="G448" i="12"/>
  <c r="H448" i="12"/>
  <c r="J448" i="12"/>
  <c r="K448" i="12"/>
  <c r="F449" i="12"/>
  <c r="G449" i="12"/>
  <c r="H449" i="12"/>
  <c r="J449" i="12"/>
  <c r="K449" i="12"/>
  <c r="F450" i="12"/>
  <c r="G450" i="12"/>
  <c r="H450" i="12"/>
  <c r="J450" i="12"/>
  <c r="K450" i="12"/>
  <c r="F451" i="12"/>
  <c r="G451" i="12"/>
  <c r="H451" i="12"/>
  <c r="J451" i="12"/>
  <c r="K451" i="12"/>
  <c r="F452" i="12"/>
  <c r="G452" i="12"/>
  <c r="H452" i="12"/>
  <c r="J452" i="12"/>
  <c r="K452" i="12"/>
  <c r="F453" i="12"/>
  <c r="G453" i="12"/>
  <c r="H453" i="12"/>
  <c r="J453" i="12"/>
  <c r="K453" i="12"/>
  <c r="F454" i="12"/>
  <c r="G454" i="12"/>
  <c r="H454" i="12"/>
  <c r="J454" i="12"/>
  <c r="K454" i="12"/>
  <c r="F455" i="12"/>
  <c r="G455" i="12"/>
  <c r="H455" i="12"/>
  <c r="J455" i="12"/>
  <c r="K455" i="12"/>
  <c r="F456" i="12"/>
  <c r="G456" i="12"/>
  <c r="H456" i="12"/>
  <c r="J456" i="12"/>
  <c r="K456" i="12"/>
  <c r="F457" i="12"/>
  <c r="G457" i="12"/>
  <c r="H457" i="12"/>
  <c r="J457" i="12"/>
  <c r="K457" i="12"/>
  <c r="F458" i="12"/>
  <c r="G458" i="12"/>
  <c r="H458" i="12"/>
  <c r="J458" i="12"/>
  <c r="K458" i="12"/>
  <c r="F459" i="12"/>
  <c r="G459" i="12"/>
  <c r="H459" i="12"/>
  <c r="J459" i="12"/>
  <c r="K459" i="12"/>
  <c r="F460" i="12"/>
  <c r="G460" i="12"/>
  <c r="H460" i="12"/>
  <c r="J460" i="12"/>
  <c r="K460" i="12"/>
  <c r="F461" i="12"/>
  <c r="G461" i="12"/>
  <c r="H461" i="12"/>
  <c r="J461" i="12"/>
  <c r="K461" i="12"/>
  <c r="F462" i="12"/>
  <c r="G462" i="12"/>
  <c r="H462" i="12"/>
  <c r="J462" i="12"/>
  <c r="K462" i="12"/>
  <c r="F463" i="12"/>
  <c r="G463" i="12"/>
  <c r="H463" i="12"/>
  <c r="J463" i="12"/>
  <c r="K463" i="12"/>
  <c r="F464" i="12"/>
  <c r="G464" i="12"/>
  <c r="H464" i="12"/>
  <c r="J464" i="12"/>
  <c r="K464" i="12"/>
  <c r="F465" i="12"/>
  <c r="G465" i="12"/>
  <c r="H465" i="12"/>
  <c r="J465" i="12"/>
  <c r="K465" i="12"/>
  <c r="F466" i="12"/>
  <c r="G466" i="12"/>
  <c r="H466" i="12"/>
  <c r="J466" i="12"/>
  <c r="K466" i="12"/>
  <c r="F467" i="12"/>
  <c r="G467" i="12"/>
  <c r="H467" i="12"/>
  <c r="J467" i="12"/>
  <c r="K467" i="12"/>
  <c r="F468" i="12"/>
  <c r="G468" i="12"/>
  <c r="H468" i="12"/>
  <c r="J468" i="12"/>
  <c r="K468" i="12"/>
  <c r="F469" i="12"/>
  <c r="G469" i="12"/>
  <c r="H469" i="12"/>
  <c r="J469" i="12"/>
  <c r="K469" i="12"/>
  <c r="F470" i="12"/>
  <c r="G470" i="12"/>
  <c r="H470" i="12"/>
  <c r="J470" i="12"/>
  <c r="K470" i="12"/>
  <c r="F471" i="12"/>
  <c r="G471" i="12"/>
  <c r="H471" i="12"/>
  <c r="J471" i="12"/>
  <c r="K471" i="12"/>
  <c r="F472" i="12"/>
  <c r="G472" i="12"/>
  <c r="H472" i="12"/>
  <c r="J472" i="12"/>
  <c r="K472" i="12"/>
  <c r="F473" i="12"/>
  <c r="G473" i="12"/>
  <c r="H473" i="12"/>
  <c r="J473" i="12"/>
  <c r="K473" i="12"/>
  <c r="F474" i="12"/>
  <c r="G474" i="12"/>
  <c r="H474" i="12"/>
  <c r="J474" i="12"/>
  <c r="K474" i="12"/>
  <c r="F475" i="12"/>
  <c r="G475" i="12"/>
  <c r="H475" i="12"/>
  <c r="J475" i="12"/>
  <c r="K475" i="12"/>
  <c r="F476" i="12"/>
  <c r="G476" i="12"/>
  <c r="H476" i="12"/>
  <c r="J476" i="12"/>
  <c r="K476" i="12"/>
  <c r="F477" i="12"/>
  <c r="G477" i="12"/>
  <c r="H477" i="12"/>
  <c r="J477" i="12"/>
  <c r="K477" i="12"/>
  <c r="F478" i="12"/>
  <c r="G478" i="12"/>
  <c r="H478" i="12"/>
  <c r="J478" i="12"/>
  <c r="K478" i="12"/>
  <c r="F479" i="12"/>
  <c r="G479" i="12"/>
  <c r="H479" i="12"/>
  <c r="J479" i="12"/>
  <c r="K479" i="12"/>
  <c r="F480" i="12"/>
  <c r="G480" i="12"/>
  <c r="H480" i="12"/>
  <c r="J480" i="12"/>
  <c r="K480" i="12"/>
  <c r="F481" i="12"/>
  <c r="G481" i="12"/>
  <c r="H481" i="12"/>
  <c r="J481" i="12"/>
  <c r="K481" i="12"/>
  <c r="F482" i="12"/>
  <c r="G482" i="12"/>
  <c r="H482" i="12"/>
  <c r="J482" i="12"/>
  <c r="K482" i="12"/>
  <c r="F483" i="12"/>
  <c r="G483" i="12"/>
  <c r="H483" i="12"/>
  <c r="J483" i="12"/>
  <c r="K483" i="12"/>
  <c r="F484" i="12"/>
  <c r="G484" i="12"/>
  <c r="H484" i="12"/>
  <c r="J484" i="12"/>
  <c r="K484" i="12"/>
  <c r="F485" i="12"/>
  <c r="G485" i="12"/>
  <c r="H485" i="12"/>
  <c r="J485" i="12"/>
  <c r="K485" i="12"/>
  <c r="F486" i="12"/>
  <c r="G486" i="12"/>
  <c r="H486" i="12"/>
  <c r="J486" i="12"/>
  <c r="K486" i="12"/>
  <c r="F487" i="12"/>
  <c r="G487" i="12"/>
  <c r="H487" i="12"/>
  <c r="J487" i="12"/>
  <c r="K487" i="12"/>
  <c r="F488" i="12"/>
  <c r="G488" i="12"/>
  <c r="H488" i="12"/>
  <c r="J488" i="12"/>
  <c r="K488" i="12"/>
  <c r="F489" i="12"/>
  <c r="G489" i="12"/>
  <c r="H489" i="12"/>
  <c r="J489" i="12"/>
  <c r="K489" i="12"/>
  <c r="F490" i="12"/>
  <c r="G490" i="12"/>
  <c r="H490" i="12"/>
  <c r="J490" i="12"/>
  <c r="K490" i="12"/>
  <c r="F491" i="12"/>
  <c r="G491" i="12"/>
  <c r="H491" i="12"/>
  <c r="J491" i="12"/>
  <c r="K491" i="12"/>
  <c r="F492" i="12"/>
  <c r="G492" i="12"/>
  <c r="H492" i="12"/>
  <c r="J492" i="12"/>
  <c r="K492" i="12"/>
  <c r="F493" i="12"/>
  <c r="G493" i="12"/>
  <c r="H493" i="12"/>
  <c r="J493" i="12"/>
  <c r="K493" i="12"/>
  <c r="F494" i="12"/>
  <c r="G494" i="12"/>
  <c r="H494" i="12"/>
  <c r="J494" i="12"/>
  <c r="K494" i="12"/>
  <c r="F495" i="12"/>
  <c r="G495" i="12"/>
  <c r="H495" i="12"/>
  <c r="J495" i="12"/>
  <c r="K495" i="12"/>
  <c r="F496" i="12"/>
  <c r="G496" i="12"/>
  <c r="H496" i="12"/>
  <c r="J496" i="12"/>
  <c r="K496" i="12"/>
  <c r="F497" i="12"/>
  <c r="G497" i="12"/>
  <c r="H497" i="12"/>
  <c r="J497" i="12"/>
  <c r="K497" i="12"/>
  <c r="F498" i="12"/>
  <c r="G498" i="12"/>
  <c r="H498" i="12"/>
  <c r="J498" i="12"/>
  <c r="K498" i="12"/>
  <c r="F499" i="12"/>
  <c r="G499" i="12"/>
  <c r="H499" i="12"/>
  <c r="J499" i="12"/>
  <c r="K499" i="12"/>
  <c r="F500" i="12"/>
  <c r="G500" i="12"/>
  <c r="H500" i="12"/>
  <c r="J500" i="12"/>
  <c r="K500" i="12"/>
  <c r="F501" i="12"/>
  <c r="G501" i="12"/>
  <c r="H501" i="12"/>
  <c r="J501" i="12"/>
  <c r="K501" i="12"/>
  <c r="F502" i="12"/>
  <c r="G502" i="12"/>
  <c r="H502" i="12"/>
  <c r="J502" i="12"/>
  <c r="K502" i="12"/>
  <c r="F503" i="12"/>
  <c r="G503" i="12"/>
  <c r="H503" i="12"/>
  <c r="J503" i="12"/>
  <c r="K503" i="12"/>
  <c r="F504" i="12"/>
  <c r="G504" i="12"/>
  <c r="H504" i="12"/>
  <c r="J504" i="12"/>
  <c r="K504" i="12"/>
  <c r="F505" i="12"/>
  <c r="G505" i="12"/>
  <c r="H505" i="12"/>
  <c r="J505" i="12"/>
  <c r="K505" i="12"/>
  <c r="F506" i="12"/>
  <c r="G506" i="12"/>
  <c r="H506" i="12"/>
  <c r="J506" i="12"/>
  <c r="K506" i="12"/>
  <c r="F507" i="12"/>
  <c r="G507" i="12"/>
  <c r="H507" i="12"/>
  <c r="J507" i="12"/>
  <c r="K507" i="12"/>
  <c r="F508" i="12"/>
  <c r="G508" i="12"/>
  <c r="H508" i="12"/>
  <c r="J508" i="12"/>
  <c r="K508" i="12"/>
  <c r="F509" i="12"/>
  <c r="G509" i="12"/>
  <c r="H509" i="12"/>
  <c r="J509" i="12"/>
  <c r="K509" i="12"/>
  <c r="F510" i="12"/>
  <c r="G510" i="12"/>
  <c r="H510" i="12"/>
  <c r="J510" i="12"/>
  <c r="K510" i="12"/>
  <c r="F511" i="12"/>
  <c r="G511" i="12"/>
  <c r="H511" i="12"/>
  <c r="J511" i="12"/>
  <c r="K511" i="12"/>
  <c r="F512" i="12"/>
  <c r="G512" i="12"/>
  <c r="H512" i="12"/>
  <c r="J512" i="12"/>
  <c r="K512" i="12"/>
  <c r="F513" i="12"/>
  <c r="G513" i="12"/>
  <c r="H513" i="12"/>
  <c r="J513" i="12"/>
  <c r="K513" i="12"/>
  <c r="F514" i="12"/>
  <c r="G514" i="12"/>
  <c r="H514" i="12"/>
  <c r="J514" i="12"/>
  <c r="K514" i="12"/>
  <c r="F515" i="12"/>
  <c r="G515" i="12"/>
  <c r="H515" i="12"/>
  <c r="J515" i="12"/>
  <c r="K515" i="12"/>
  <c r="F516" i="12"/>
  <c r="G516" i="12"/>
  <c r="H516" i="12"/>
  <c r="J516" i="12"/>
  <c r="K516" i="12"/>
  <c r="F517" i="12"/>
  <c r="G517" i="12"/>
  <c r="H517" i="12"/>
  <c r="J517" i="12"/>
  <c r="K517" i="12"/>
  <c r="F518" i="12"/>
  <c r="G518" i="12"/>
  <c r="H518" i="12"/>
  <c r="J518" i="12"/>
  <c r="K518" i="12"/>
  <c r="F519" i="12"/>
  <c r="G519" i="12"/>
  <c r="H519" i="12"/>
  <c r="J519" i="12"/>
  <c r="K519" i="12"/>
  <c r="F520" i="12"/>
  <c r="G520" i="12"/>
  <c r="H520" i="12"/>
  <c r="J520" i="12"/>
  <c r="K520" i="12"/>
  <c r="F521" i="12"/>
  <c r="G521" i="12"/>
  <c r="H521" i="12"/>
  <c r="J521" i="12"/>
  <c r="K521" i="12"/>
  <c r="F522" i="12"/>
  <c r="G522" i="12"/>
  <c r="H522" i="12"/>
  <c r="J522" i="12"/>
  <c r="K522" i="12"/>
  <c r="F523" i="12"/>
  <c r="G523" i="12"/>
  <c r="H523" i="12"/>
  <c r="J523" i="12"/>
  <c r="K523" i="12"/>
  <c r="F524" i="12"/>
  <c r="G524" i="12"/>
  <c r="H524" i="12"/>
  <c r="J524" i="12"/>
  <c r="K524" i="12"/>
  <c r="F525" i="12"/>
  <c r="G525" i="12"/>
  <c r="H525" i="12"/>
  <c r="J525" i="12"/>
  <c r="K525" i="12"/>
  <c r="F526" i="12"/>
  <c r="G526" i="12"/>
  <c r="H526" i="12"/>
  <c r="J526" i="12"/>
  <c r="K526" i="12"/>
  <c r="F527" i="12"/>
  <c r="G527" i="12"/>
  <c r="H527" i="12"/>
  <c r="J527" i="12"/>
  <c r="K527" i="12"/>
  <c r="F528" i="12"/>
  <c r="G528" i="12"/>
  <c r="H528" i="12"/>
  <c r="J528" i="12"/>
  <c r="K528" i="12"/>
  <c r="F529" i="12"/>
  <c r="G529" i="12"/>
  <c r="H529" i="12"/>
  <c r="J529" i="12"/>
  <c r="K529" i="12"/>
  <c r="F530" i="12"/>
  <c r="G530" i="12"/>
  <c r="H530" i="12"/>
  <c r="J530" i="12"/>
  <c r="K530" i="12"/>
  <c r="F531" i="12"/>
  <c r="G531" i="12"/>
  <c r="H531" i="12"/>
  <c r="J531" i="12"/>
  <c r="K531" i="12"/>
  <c r="F532" i="12"/>
  <c r="G532" i="12"/>
  <c r="H532" i="12"/>
  <c r="J532" i="12"/>
  <c r="K532" i="12"/>
  <c r="F533" i="12"/>
  <c r="G533" i="12"/>
  <c r="H533" i="12"/>
  <c r="J533" i="12"/>
  <c r="K533" i="12"/>
  <c r="F534" i="12"/>
  <c r="G534" i="12"/>
  <c r="H534" i="12"/>
  <c r="J534" i="12"/>
  <c r="K534" i="12"/>
  <c r="F535" i="12"/>
  <c r="G535" i="12"/>
  <c r="H535" i="12"/>
  <c r="J535" i="12"/>
  <c r="K535" i="12"/>
  <c r="F536" i="12"/>
  <c r="G536" i="12"/>
  <c r="H536" i="12"/>
  <c r="J536" i="12"/>
  <c r="K536" i="12"/>
  <c r="F537" i="12"/>
  <c r="G537" i="12"/>
  <c r="H537" i="12"/>
  <c r="J537" i="12"/>
  <c r="K537" i="12"/>
  <c r="F538" i="12"/>
  <c r="G538" i="12"/>
  <c r="H538" i="12"/>
  <c r="J538" i="12"/>
  <c r="K538" i="12"/>
  <c r="F539" i="12"/>
  <c r="G539" i="12"/>
  <c r="H539" i="12"/>
  <c r="J539" i="12"/>
  <c r="K539" i="12"/>
  <c r="F540" i="12"/>
  <c r="G540" i="12"/>
  <c r="H540" i="12"/>
  <c r="J540" i="12"/>
  <c r="K540" i="12"/>
  <c r="F541" i="12"/>
  <c r="G541" i="12"/>
  <c r="H541" i="12"/>
  <c r="J541" i="12"/>
  <c r="K541" i="12"/>
  <c r="F542" i="12"/>
  <c r="G542" i="12"/>
  <c r="H542" i="12"/>
  <c r="J542" i="12"/>
  <c r="K542" i="12"/>
  <c r="F543" i="12"/>
  <c r="G543" i="12"/>
  <c r="H543" i="12"/>
  <c r="J543" i="12"/>
  <c r="K543" i="12"/>
  <c r="F544" i="12"/>
  <c r="G544" i="12"/>
  <c r="H544" i="12"/>
  <c r="J544" i="12"/>
  <c r="K544" i="12"/>
  <c r="F545" i="12"/>
  <c r="G545" i="12"/>
  <c r="H545" i="12"/>
  <c r="J545" i="12"/>
  <c r="K545" i="12"/>
  <c r="F546" i="12"/>
  <c r="G546" i="12"/>
  <c r="H546" i="12"/>
  <c r="J546" i="12"/>
  <c r="K546" i="12"/>
  <c r="F547" i="12"/>
  <c r="G547" i="12"/>
  <c r="H547" i="12"/>
  <c r="J547" i="12"/>
  <c r="K547" i="12"/>
  <c r="F548" i="12"/>
  <c r="G548" i="12"/>
  <c r="H548" i="12"/>
  <c r="J548" i="12"/>
  <c r="K548" i="12"/>
  <c r="F549" i="12"/>
  <c r="G549" i="12"/>
  <c r="H549" i="12"/>
  <c r="J549" i="12"/>
  <c r="K549" i="12"/>
  <c r="F550" i="12"/>
  <c r="G550" i="12"/>
  <c r="H550" i="12"/>
  <c r="J550" i="12"/>
  <c r="K550" i="12"/>
  <c r="F551" i="12"/>
  <c r="G551" i="12"/>
  <c r="H551" i="12"/>
  <c r="J551" i="12"/>
  <c r="K551" i="12"/>
  <c r="F552" i="12"/>
  <c r="G552" i="12"/>
  <c r="H552" i="12"/>
  <c r="J552" i="12"/>
  <c r="K552" i="12"/>
  <c r="F553" i="12"/>
  <c r="G553" i="12"/>
  <c r="H553" i="12"/>
  <c r="J553" i="12"/>
  <c r="K553" i="12"/>
  <c r="F554" i="12"/>
  <c r="G554" i="12"/>
  <c r="H554" i="12"/>
  <c r="J554" i="12"/>
  <c r="K554" i="12"/>
  <c r="F555" i="12"/>
  <c r="G555" i="12"/>
  <c r="H555" i="12"/>
  <c r="J555" i="12"/>
  <c r="K555" i="12"/>
  <c r="F556" i="12"/>
  <c r="G556" i="12"/>
  <c r="H556" i="12"/>
  <c r="J556" i="12"/>
  <c r="K556" i="12"/>
  <c r="F557" i="12"/>
  <c r="G557" i="12"/>
  <c r="H557" i="12"/>
  <c r="J557" i="12"/>
  <c r="K557" i="12"/>
  <c r="F558" i="12"/>
  <c r="G558" i="12"/>
  <c r="H558" i="12"/>
  <c r="J558" i="12"/>
  <c r="K558" i="12"/>
  <c r="F559" i="12"/>
  <c r="G559" i="12"/>
  <c r="H559" i="12"/>
  <c r="J559" i="12"/>
  <c r="K559" i="12"/>
  <c r="F560" i="12"/>
  <c r="G560" i="12"/>
  <c r="H560" i="12"/>
  <c r="J560" i="12"/>
  <c r="K560" i="12"/>
  <c r="F561" i="12"/>
  <c r="G561" i="12"/>
  <c r="H561" i="12"/>
  <c r="J561" i="12"/>
  <c r="K561" i="12"/>
  <c r="F562" i="12"/>
  <c r="G562" i="12"/>
  <c r="H562" i="12"/>
  <c r="J562" i="12"/>
  <c r="K562" i="12"/>
  <c r="F563" i="12"/>
  <c r="G563" i="12"/>
  <c r="H563" i="12"/>
  <c r="J563" i="12"/>
  <c r="K563" i="12"/>
  <c r="F564" i="12"/>
  <c r="G564" i="12"/>
  <c r="H564" i="12"/>
  <c r="J564" i="12"/>
  <c r="K564" i="12"/>
  <c r="F565" i="12"/>
  <c r="G565" i="12"/>
  <c r="H565" i="12"/>
  <c r="J565" i="12"/>
  <c r="K565" i="12"/>
  <c r="F566" i="12"/>
  <c r="G566" i="12"/>
  <c r="H566" i="12"/>
  <c r="J566" i="12"/>
  <c r="K566" i="12"/>
  <c r="F567" i="12"/>
  <c r="G567" i="12"/>
  <c r="H567" i="12"/>
  <c r="J567" i="12"/>
  <c r="K567" i="12"/>
  <c r="F568" i="12"/>
  <c r="G568" i="12"/>
  <c r="H568" i="12"/>
  <c r="J568" i="12"/>
  <c r="K568" i="12"/>
  <c r="F569" i="12"/>
  <c r="G569" i="12"/>
  <c r="H569" i="12"/>
  <c r="J569" i="12"/>
  <c r="K569" i="12"/>
  <c r="F570" i="12"/>
  <c r="G570" i="12"/>
  <c r="H570" i="12"/>
  <c r="J570" i="12"/>
  <c r="K570" i="12"/>
  <c r="F571" i="12"/>
  <c r="G571" i="12"/>
  <c r="H571" i="12"/>
  <c r="J571" i="12"/>
  <c r="K571" i="12"/>
  <c r="F572" i="12"/>
  <c r="G572" i="12"/>
  <c r="H572" i="12"/>
  <c r="J572" i="12"/>
  <c r="K572" i="12"/>
  <c r="F573" i="12"/>
  <c r="G573" i="12"/>
  <c r="H573" i="12"/>
  <c r="J573" i="12"/>
  <c r="K573" i="12"/>
  <c r="F574" i="12"/>
  <c r="G574" i="12"/>
  <c r="H574" i="12"/>
  <c r="J574" i="12"/>
  <c r="K574" i="12"/>
  <c r="F575" i="12"/>
  <c r="G575" i="12"/>
  <c r="H575" i="12"/>
  <c r="J575" i="12"/>
  <c r="K575" i="12"/>
  <c r="F576" i="12"/>
  <c r="G576" i="12"/>
  <c r="H576" i="12"/>
  <c r="J576" i="12"/>
  <c r="K576" i="12"/>
  <c r="F577" i="12"/>
  <c r="G577" i="12"/>
  <c r="H577" i="12"/>
  <c r="J577" i="12"/>
  <c r="K577" i="12"/>
  <c r="F578" i="12"/>
  <c r="G578" i="12"/>
  <c r="H578" i="12"/>
  <c r="J578" i="12"/>
  <c r="K578" i="12"/>
  <c r="F579" i="12"/>
  <c r="G579" i="12"/>
  <c r="H579" i="12"/>
  <c r="J579" i="12"/>
  <c r="K579" i="12"/>
  <c r="F580" i="12"/>
  <c r="G580" i="12"/>
  <c r="H580" i="12"/>
  <c r="J580" i="12"/>
  <c r="K580" i="12"/>
  <c r="F581" i="12"/>
  <c r="G581" i="12"/>
  <c r="H581" i="12"/>
  <c r="J581" i="12"/>
  <c r="K581" i="12"/>
  <c r="F582" i="12"/>
  <c r="G582" i="12"/>
  <c r="H582" i="12"/>
  <c r="J582" i="12"/>
  <c r="K582" i="12"/>
  <c r="F583" i="12"/>
  <c r="G583" i="12"/>
  <c r="H583" i="12"/>
  <c r="J583" i="12"/>
  <c r="K583" i="12"/>
  <c r="F584" i="12"/>
  <c r="G584" i="12"/>
  <c r="H584" i="12"/>
  <c r="J584" i="12"/>
  <c r="K584" i="12"/>
  <c r="F585" i="12"/>
  <c r="G585" i="12"/>
  <c r="H585" i="12"/>
  <c r="J585" i="12"/>
  <c r="K585" i="12"/>
  <c r="F586" i="12"/>
  <c r="G586" i="12"/>
  <c r="H586" i="12"/>
  <c r="J586" i="12"/>
  <c r="K586" i="12"/>
  <c r="F587" i="12"/>
  <c r="G587" i="12"/>
  <c r="H587" i="12"/>
  <c r="J587" i="12"/>
  <c r="K587" i="12"/>
  <c r="F588" i="12"/>
  <c r="G588" i="12"/>
  <c r="H588" i="12"/>
  <c r="J588" i="12"/>
  <c r="K588" i="12"/>
  <c r="F589" i="12"/>
  <c r="G589" i="12"/>
  <c r="H589" i="12"/>
  <c r="J589" i="12"/>
  <c r="K589" i="12"/>
  <c r="F590" i="12"/>
  <c r="G590" i="12"/>
  <c r="H590" i="12"/>
  <c r="J590" i="12"/>
  <c r="K590" i="12"/>
  <c r="F591" i="12"/>
  <c r="G591" i="12"/>
  <c r="H591" i="12"/>
  <c r="J591" i="12"/>
  <c r="K591" i="12"/>
  <c r="F592" i="12"/>
  <c r="G592" i="12"/>
  <c r="H592" i="12"/>
  <c r="J592" i="12"/>
  <c r="K592" i="12"/>
  <c r="F593" i="12"/>
  <c r="G593" i="12"/>
  <c r="H593" i="12"/>
  <c r="J593" i="12"/>
  <c r="K593" i="12"/>
  <c r="F594" i="12"/>
  <c r="G594" i="12"/>
  <c r="H594" i="12"/>
  <c r="J594" i="12"/>
  <c r="K594" i="12"/>
  <c r="F595" i="12"/>
  <c r="G595" i="12"/>
  <c r="H595" i="12"/>
  <c r="J595" i="12"/>
  <c r="K595" i="12"/>
  <c r="F596" i="12"/>
  <c r="G596" i="12"/>
  <c r="H596" i="12"/>
  <c r="J596" i="12"/>
  <c r="K596" i="12"/>
  <c r="F597" i="12"/>
  <c r="G597" i="12"/>
  <c r="H597" i="12"/>
  <c r="J597" i="12"/>
  <c r="K597" i="12"/>
  <c r="F598" i="12"/>
  <c r="G598" i="12"/>
  <c r="H598" i="12"/>
  <c r="J598" i="12"/>
  <c r="K598" i="12"/>
  <c r="F599" i="12"/>
  <c r="G599" i="12"/>
  <c r="H599" i="12"/>
  <c r="J599" i="12"/>
  <c r="K599" i="12"/>
  <c r="F600" i="12"/>
  <c r="G600" i="12"/>
  <c r="H600" i="12"/>
  <c r="J600" i="12"/>
  <c r="K600" i="12"/>
  <c r="F601" i="12"/>
  <c r="G601" i="12"/>
  <c r="H601" i="12"/>
  <c r="J601" i="12"/>
  <c r="K601" i="12"/>
  <c r="F602" i="12"/>
  <c r="G602" i="12"/>
  <c r="H602" i="12"/>
  <c r="J602" i="12"/>
  <c r="K602" i="12"/>
  <c r="F603" i="12"/>
  <c r="G603" i="12"/>
  <c r="H603" i="12"/>
  <c r="J603" i="12"/>
  <c r="K603" i="12"/>
  <c r="F604" i="12"/>
  <c r="G604" i="12"/>
  <c r="H604" i="12"/>
  <c r="J604" i="12"/>
  <c r="K604" i="12"/>
  <c r="F605" i="12"/>
  <c r="G605" i="12"/>
  <c r="H605" i="12"/>
  <c r="J605" i="12"/>
  <c r="K605" i="12"/>
  <c r="F606" i="12"/>
  <c r="G606" i="12"/>
  <c r="H606" i="12"/>
  <c r="J606" i="12"/>
  <c r="K606" i="12"/>
  <c r="F607" i="12"/>
  <c r="G607" i="12"/>
  <c r="H607" i="12"/>
  <c r="J607" i="12"/>
  <c r="K607" i="12"/>
  <c r="F608" i="12"/>
  <c r="G608" i="12"/>
  <c r="H608" i="12"/>
  <c r="J608" i="12"/>
  <c r="K608" i="12"/>
  <c r="F609" i="12"/>
  <c r="G609" i="12"/>
  <c r="H609" i="12"/>
  <c r="J609" i="12"/>
  <c r="K609" i="12"/>
  <c r="F610" i="12"/>
  <c r="G610" i="12"/>
  <c r="H610" i="12"/>
  <c r="J610" i="12"/>
  <c r="K610" i="12"/>
  <c r="F611" i="12"/>
  <c r="G611" i="12"/>
  <c r="H611" i="12"/>
  <c r="J611" i="12"/>
  <c r="K611" i="12"/>
  <c r="F612" i="12"/>
  <c r="G612" i="12"/>
  <c r="H612" i="12"/>
  <c r="J612" i="12"/>
  <c r="K612" i="12"/>
  <c r="F613" i="12"/>
  <c r="G613" i="12"/>
  <c r="H613" i="12"/>
  <c r="J613" i="12"/>
  <c r="K613" i="12"/>
  <c r="F614" i="12"/>
  <c r="G614" i="12"/>
  <c r="H614" i="12"/>
  <c r="J614" i="12"/>
  <c r="K614" i="12"/>
  <c r="F615" i="12"/>
  <c r="G615" i="12"/>
  <c r="H615" i="12"/>
  <c r="J615" i="12"/>
  <c r="K615" i="12"/>
  <c r="F616" i="12"/>
  <c r="G616" i="12"/>
  <c r="H616" i="12"/>
  <c r="J616" i="12"/>
  <c r="K616" i="12"/>
  <c r="F617" i="12"/>
  <c r="G617" i="12"/>
  <c r="H617" i="12"/>
  <c r="J617" i="12"/>
  <c r="K617" i="12"/>
  <c r="F618" i="12"/>
  <c r="G618" i="12"/>
  <c r="H618" i="12"/>
  <c r="J618" i="12"/>
  <c r="K618" i="12"/>
  <c r="F619" i="12"/>
  <c r="G619" i="12"/>
  <c r="H619" i="12"/>
  <c r="J619" i="12"/>
  <c r="K619" i="12"/>
  <c r="F620" i="12"/>
  <c r="G620" i="12"/>
  <c r="H620" i="12"/>
  <c r="J620" i="12"/>
  <c r="K620" i="12"/>
  <c r="F621" i="12"/>
  <c r="G621" i="12"/>
  <c r="H621" i="12"/>
  <c r="J621" i="12"/>
  <c r="K621" i="12"/>
  <c r="F622" i="12"/>
  <c r="G622" i="12"/>
  <c r="H622" i="12"/>
  <c r="J622" i="12"/>
  <c r="K622" i="12"/>
  <c r="F623" i="12"/>
  <c r="G623" i="12"/>
  <c r="H623" i="12"/>
  <c r="J623" i="12"/>
  <c r="K623" i="12"/>
  <c r="F624" i="12"/>
  <c r="G624" i="12"/>
  <c r="H624" i="12"/>
  <c r="J624" i="12"/>
  <c r="K624" i="12"/>
  <c r="F625" i="12"/>
  <c r="G625" i="12"/>
  <c r="H625" i="12"/>
  <c r="J625" i="12"/>
  <c r="K625" i="12"/>
  <c r="F626" i="12"/>
  <c r="G626" i="12"/>
  <c r="H626" i="12"/>
  <c r="J626" i="12"/>
  <c r="K626" i="12"/>
  <c r="F627" i="12"/>
  <c r="G627" i="12"/>
  <c r="H627" i="12"/>
  <c r="J627" i="12"/>
  <c r="K627" i="12"/>
  <c r="F628" i="12"/>
  <c r="G628" i="12"/>
  <c r="H628" i="12"/>
  <c r="J628" i="12"/>
  <c r="K628" i="12"/>
  <c r="F629" i="12"/>
  <c r="G629" i="12"/>
  <c r="H629" i="12"/>
  <c r="J629" i="12"/>
  <c r="K629" i="12"/>
  <c r="F630" i="12"/>
  <c r="G630" i="12"/>
  <c r="H630" i="12"/>
  <c r="J630" i="12"/>
  <c r="K630" i="12"/>
  <c r="F631" i="12"/>
  <c r="G631" i="12"/>
  <c r="H631" i="12"/>
  <c r="J631" i="12"/>
  <c r="K631" i="12"/>
  <c r="F632" i="12"/>
  <c r="G632" i="12"/>
  <c r="H632" i="12"/>
  <c r="J632" i="12"/>
  <c r="K632" i="12"/>
  <c r="F633" i="12"/>
  <c r="G633" i="12"/>
  <c r="H633" i="12"/>
  <c r="J633" i="12"/>
  <c r="K633" i="12"/>
  <c r="F634" i="12"/>
  <c r="G634" i="12"/>
  <c r="H634" i="12"/>
  <c r="J634" i="12"/>
  <c r="K634" i="12"/>
  <c r="F635" i="12"/>
  <c r="G635" i="12"/>
  <c r="H635" i="12"/>
  <c r="J635" i="12"/>
  <c r="K635" i="12"/>
  <c r="F636" i="12"/>
  <c r="G636" i="12"/>
  <c r="H636" i="12"/>
  <c r="J636" i="12"/>
  <c r="K636" i="12"/>
  <c r="F637" i="12"/>
  <c r="G637" i="12"/>
  <c r="H637" i="12"/>
  <c r="J637" i="12"/>
  <c r="K637" i="12"/>
  <c r="F638" i="12"/>
  <c r="G638" i="12"/>
  <c r="H638" i="12"/>
  <c r="J638" i="12"/>
  <c r="K638" i="12"/>
  <c r="F639" i="12"/>
  <c r="G639" i="12"/>
  <c r="H639" i="12"/>
  <c r="J639" i="12"/>
  <c r="K639" i="12"/>
  <c r="F640" i="12"/>
  <c r="G640" i="12"/>
  <c r="H640" i="12"/>
  <c r="J640" i="12"/>
  <c r="K640" i="12"/>
  <c r="F641" i="12"/>
  <c r="G641" i="12"/>
  <c r="H641" i="12"/>
  <c r="J641" i="12"/>
  <c r="K641" i="12"/>
  <c r="F642" i="12"/>
  <c r="G642" i="12"/>
  <c r="H642" i="12"/>
  <c r="J642" i="12"/>
  <c r="K642" i="12"/>
  <c r="F643" i="12"/>
  <c r="G643" i="12"/>
  <c r="H643" i="12"/>
  <c r="J643" i="12"/>
  <c r="K643" i="12"/>
  <c r="F644" i="12"/>
  <c r="G644" i="12"/>
  <c r="H644" i="12"/>
  <c r="J644" i="12"/>
  <c r="K644" i="12"/>
  <c r="F645" i="12"/>
  <c r="G645" i="12"/>
  <c r="H645" i="12"/>
  <c r="J645" i="12"/>
  <c r="K645" i="12"/>
  <c r="F646" i="12"/>
  <c r="G646" i="12"/>
  <c r="H646" i="12"/>
  <c r="J646" i="12"/>
  <c r="K646" i="12"/>
  <c r="F647" i="12"/>
  <c r="G647" i="12"/>
  <c r="H647" i="12"/>
  <c r="J647" i="12"/>
  <c r="K647" i="12"/>
  <c r="F648" i="12"/>
  <c r="G648" i="12"/>
  <c r="H648" i="12"/>
  <c r="J648" i="12"/>
  <c r="K648" i="12"/>
  <c r="F649" i="12"/>
  <c r="G649" i="12"/>
  <c r="H649" i="12"/>
  <c r="J649" i="12"/>
  <c r="K649" i="12"/>
  <c r="F650" i="12"/>
  <c r="G650" i="12"/>
  <c r="H650" i="12"/>
  <c r="J650" i="12"/>
  <c r="K650" i="12"/>
  <c r="F651" i="12"/>
  <c r="G651" i="12"/>
  <c r="H651" i="12"/>
  <c r="J651" i="12"/>
  <c r="K651" i="12"/>
  <c r="F652" i="12"/>
  <c r="G652" i="12"/>
  <c r="H652" i="12"/>
  <c r="J652" i="12"/>
  <c r="K652" i="12"/>
  <c r="F653" i="12"/>
  <c r="G653" i="12"/>
  <c r="H653" i="12"/>
  <c r="J653" i="12"/>
  <c r="K653" i="12"/>
  <c r="F654" i="12"/>
  <c r="G654" i="12"/>
  <c r="H654" i="12"/>
  <c r="J654" i="12"/>
  <c r="K654" i="12"/>
  <c r="F655" i="12"/>
  <c r="G655" i="12"/>
  <c r="H655" i="12"/>
  <c r="J655" i="12"/>
  <c r="K655" i="12"/>
  <c r="F656" i="12"/>
  <c r="G656" i="12"/>
  <c r="H656" i="12"/>
  <c r="J656" i="12"/>
  <c r="K656" i="12"/>
  <c r="F657" i="12"/>
  <c r="G657" i="12"/>
  <c r="H657" i="12"/>
  <c r="J657" i="12"/>
  <c r="K657" i="12"/>
  <c r="F658" i="12"/>
  <c r="G658" i="12"/>
  <c r="H658" i="12"/>
  <c r="J658" i="12"/>
  <c r="K658" i="12"/>
  <c r="F659" i="12"/>
  <c r="G659" i="12"/>
  <c r="H659" i="12"/>
  <c r="J659" i="12"/>
  <c r="K659" i="12"/>
  <c r="F660" i="12"/>
  <c r="G660" i="12"/>
  <c r="H660" i="12"/>
  <c r="J660" i="12"/>
  <c r="K660" i="12"/>
  <c r="F661" i="12"/>
  <c r="G661" i="12"/>
  <c r="H661" i="12"/>
  <c r="J661" i="12"/>
  <c r="K661" i="12"/>
  <c r="F662" i="12"/>
  <c r="G662" i="12"/>
  <c r="H662" i="12"/>
  <c r="J662" i="12"/>
  <c r="K662" i="12"/>
  <c r="F663" i="12"/>
  <c r="G663" i="12"/>
  <c r="H663" i="12"/>
  <c r="J663" i="12"/>
  <c r="K663" i="12"/>
  <c r="F664" i="12"/>
  <c r="G664" i="12"/>
  <c r="H664" i="12"/>
  <c r="J664" i="12"/>
  <c r="K664" i="12"/>
  <c r="F665" i="12"/>
  <c r="G665" i="12"/>
  <c r="H665" i="12"/>
  <c r="J665" i="12"/>
  <c r="K665" i="12"/>
  <c r="F666" i="12"/>
  <c r="G666" i="12"/>
  <c r="H666" i="12"/>
  <c r="J666" i="12"/>
  <c r="K666" i="12"/>
  <c r="F667" i="12"/>
  <c r="G667" i="12"/>
  <c r="H667" i="12"/>
  <c r="J667" i="12"/>
  <c r="K667" i="12"/>
  <c r="F668" i="12"/>
  <c r="G668" i="12"/>
  <c r="H668" i="12"/>
  <c r="J668" i="12"/>
  <c r="K668" i="12"/>
  <c r="F669" i="12"/>
  <c r="G669" i="12"/>
  <c r="H669" i="12"/>
  <c r="J669" i="12"/>
  <c r="K669" i="12"/>
  <c r="F670" i="12"/>
  <c r="G670" i="12"/>
  <c r="H670" i="12"/>
  <c r="J670" i="12"/>
  <c r="K670" i="12"/>
  <c r="F671" i="12"/>
  <c r="G671" i="12"/>
  <c r="H671" i="12"/>
  <c r="J671" i="12"/>
  <c r="K671" i="12"/>
  <c r="F672" i="12"/>
  <c r="G672" i="12"/>
  <c r="H672" i="12"/>
  <c r="J672" i="12"/>
  <c r="K672" i="12"/>
  <c r="F673" i="12"/>
  <c r="G673" i="12"/>
  <c r="H673" i="12"/>
  <c r="J673" i="12"/>
  <c r="K673" i="12"/>
  <c r="F674" i="12"/>
  <c r="G674" i="12"/>
  <c r="H674" i="12"/>
  <c r="J674" i="12"/>
  <c r="K674" i="12"/>
  <c r="F675" i="12"/>
  <c r="G675" i="12"/>
  <c r="H675" i="12"/>
  <c r="J675" i="12"/>
  <c r="K675" i="12"/>
  <c r="F676" i="12"/>
  <c r="G676" i="12"/>
  <c r="H676" i="12"/>
  <c r="J676" i="12"/>
  <c r="K676" i="12"/>
  <c r="F677" i="12"/>
  <c r="G677" i="12"/>
  <c r="H677" i="12"/>
  <c r="J677" i="12"/>
  <c r="K677" i="12"/>
  <c r="F678" i="12"/>
  <c r="G678" i="12"/>
  <c r="H678" i="12"/>
  <c r="J678" i="12"/>
  <c r="K678" i="12"/>
  <c r="F679" i="12"/>
  <c r="G679" i="12"/>
  <c r="H679" i="12"/>
  <c r="J679" i="12"/>
  <c r="K679" i="12"/>
  <c r="F680" i="12"/>
  <c r="G680" i="12"/>
  <c r="H680" i="12"/>
  <c r="J680" i="12"/>
  <c r="K680" i="12"/>
  <c r="F681" i="12"/>
  <c r="G681" i="12"/>
  <c r="H681" i="12"/>
  <c r="J681" i="12"/>
  <c r="K681" i="12"/>
  <c r="F682" i="12"/>
  <c r="G682" i="12"/>
  <c r="H682" i="12"/>
  <c r="J682" i="12"/>
  <c r="K682" i="12"/>
  <c r="F683" i="12"/>
  <c r="G683" i="12"/>
  <c r="H683" i="12"/>
  <c r="J683" i="12"/>
  <c r="K683" i="12"/>
  <c r="F684" i="12"/>
  <c r="G684" i="12"/>
  <c r="H684" i="12"/>
  <c r="J684" i="12"/>
  <c r="K684" i="12"/>
  <c r="F685" i="12"/>
  <c r="G685" i="12"/>
  <c r="H685" i="12"/>
  <c r="J685" i="12"/>
  <c r="K685" i="12"/>
  <c r="F686" i="12"/>
  <c r="G686" i="12"/>
  <c r="H686" i="12"/>
  <c r="J686" i="12"/>
  <c r="K686" i="12"/>
  <c r="F687" i="12"/>
  <c r="G687" i="12"/>
  <c r="H687" i="12"/>
  <c r="J687" i="12"/>
  <c r="K687" i="12"/>
  <c r="F688" i="12"/>
  <c r="G688" i="12"/>
  <c r="H688" i="12"/>
  <c r="J688" i="12"/>
  <c r="K688" i="12"/>
  <c r="F689" i="12"/>
  <c r="G689" i="12"/>
  <c r="H689" i="12"/>
  <c r="J689" i="12"/>
  <c r="K689" i="12"/>
  <c r="F690" i="12"/>
  <c r="G690" i="12"/>
  <c r="H690" i="12"/>
  <c r="J690" i="12"/>
  <c r="K690" i="12"/>
  <c r="F691" i="12"/>
  <c r="G691" i="12"/>
  <c r="H691" i="12"/>
  <c r="J691" i="12"/>
  <c r="K691" i="12"/>
  <c r="F692" i="12"/>
  <c r="G692" i="12"/>
  <c r="H692" i="12"/>
  <c r="J692" i="12"/>
  <c r="K692" i="12"/>
  <c r="F693" i="12"/>
  <c r="G693" i="12"/>
  <c r="H693" i="12"/>
  <c r="J693" i="12"/>
  <c r="K693" i="12"/>
  <c r="F694" i="12"/>
  <c r="G694" i="12"/>
  <c r="H694" i="12"/>
  <c r="J694" i="12"/>
  <c r="K694" i="12"/>
  <c r="F695" i="12"/>
  <c r="G695" i="12"/>
  <c r="H695" i="12"/>
  <c r="J695" i="12"/>
  <c r="K695" i="12"/>
  <c r="F696" i="12"/>
  <c r="G696" i="12"/>
  <c r="H696" i="12"/>
  <c r="J696" i="12"/>
  <c r="K696" i="12"/>
  <c r="F697" i="12"/>
  <c r="G697" i="12"/>
  <c r="H697" i="12"/>
  <c r="J697" i="12"/>
  <c r="K697" i="12"/>
  <c r="F698" i="12"/>
  <c r="G698" i="12"/>
  <c r="H698" i="12"/>
  <c r="J698" i="12"/>
  <c r="K698" i="12"/>
  <c r="F699" i="12"/>
  <c r="G699" i="12"/>
  <c r="H699" i="12"/>
  <c r="J699" i="12"/>
  <c r="K699" i="12"/>
  <c r="F700" i="12"/>
  <c r="G700" i="12"/>
  <c r="H700" i="12"/>
  <c r="J700" i="12"/>
  <c r="K700" i="12"/>
  <c r="F701" i="12"/>
  <c r="G701" i="12"/>
  <c r="H701" i="12"/>
  <c r="J701" i="12"/>
  <c r="K701" i="12"/>
  <c r="F702" i="12"/>
  <c r="G702" i="12"/>
  <c r="H702" i="12"/>
  <c r="J702" i="12"/>
  <c r="K702" i="12"/>
  <c r="F703" i="12"/>
  <c r="G703" i="12"/>
  <c r="H703" i="12"/>
  <c r="J703" i="12"/>
  <c r="K703" i="12"/>
  <c r="F704" i="12"/>
  <c r="G704" i="12"/>
  <c r="H704" i="12"/>
  <c r="J704" i="12"/>
  <c r="K704" i="12"/>
  <c r="F705" i="12"/>
  <c r="G705" i="12"/>
  <c r="H705" i="12"/>
  <c r="J705" i="12"/>
  <c r="K705" i="12"/>
  <c r="F706" i="12"/>
  <c r="G706" i="12"/>
  <c r="H706" i="12"/>
  <c r="J706" i="12"/>
  <c r="K706" i="12"/>
  <c r="F707" i="12"/>
  <c r="G707" i="12"/>
  <c r="H707" i="12"/>
  <c r="J707" i="12"/>
  <c r="K707" i="12"/>
  <c r="F708" i="12"/>
  <c r="G708" i="12"/>
  <c r="H708" i="12"/>
  <c r="J708" i="12"/>
  <c r="K708" i="12"/>
  <c r="F709" i="12"/>
  <c r="G709" i="12"/>
  <c r="H709" i="12"/>
  <c r="J709" i="12"/>
  <c r="K709" i="12"/>
  <c r="F710" i="12"/>
  <c r="G710" i="12"/>
  <c r="H710" i="12"/>
  <c r="J710" i="12"/>
  <c r="K710" i="12"/>
  <c r="F711" i="12"/>
  <c r="G711" i="12"/>
  <c r="H711" i="12"/>
  <c r="J711" i="12"/>
  <c r="K711" i="12"/>
  <c r="F712" i="12"/>
  <c r="G712" i="12"/>
  <c r="H712" i="12"/>
  <c r="J712" i="12"/>
  <c r="K712" i="12"/>
  <c r="F713" i="12"/>
  <c r="G713" i="12"/>
  <c r="H713" i="12"/>
  <c r="J713" i="12"/>
  <c r="K713" i="12"/>
  <c r="F714" i="12"/>
  <c r="G714" i="12"/>
  <c r="H714" i="12"/>
  <c r="J714" i="12"/>
  <c r="K714" i="12"/>
  <c r="F715" i="12"/>
  <c r="G715" i="12"/>
  <c r="H715" i="12"/>
  <c r="J715" i="12"/>
  <c r="K715" i="12"/>
  <c r="F716" i="12"/>
  <c r="G716" i="12"/>
  <c r="H716" i="12"/>
  <c r="J716" i="12"/>
  <c r="K716" i="12"/>
  <c r="F717" i="12"/>
  <c r="G717" i="12"/>
  <c r="H717" i="12"/>
  <c r="J717" i="12"/>
  <c r="K717" i="12"/>
  <c r="F718" i="12"/>
  <c r="G718" i="12"/>
  <c r="H718" i="12"/>
  <c r="J718" i="12"/>
  <c r="K718" i="12"/>
  <c r="F719" i="12"/>
  <c r="G719" i="12"/>
  <c r="H719" i="12"/>
  <c r="J719" i="12"/>
  <c r="K719" i="12"/>
  <c r="F720" i="12"/>
  <c r="G720" i="12"/>
  <c r="H720" i="12"/>
  <c r="J720" i="12"/>
  <c r="K720" i="12"/>
  <c r="F721" i="12"/>
  <c r="G721" i="12"/>
  <c r="H721" i="12"/>
  <c r="J721" i="12"/>
  <c r="K721" i="12"/>
  <c r="F722" i="12"/>
  <c r="G722" i="12"/>
  <c r="H722" i="12"/>
  <c r="J722" i="12"/>
  <c r="K722" i="12"/>
  <c r="F723" i="12"/>
  <c r="G723" i="12"/>
  <c r="H723" i="12"/>
  <c r="J723" i="12"/>
  <c r="K723" i="12"/>
  <c r="F724" i="12"/>
  <c r="G724" i="12"/>
  <c r="H724" i="12"/>
  <c r="J724" i="12"/>
  <c r="K724" i="12"/>
  <c r="F725" i="12"/>
  <c r="G725" i="12"/>
  <c r="H725" i="12"/>
  <c r="J725" i="12"/>
  <c r="K725" i="12"/>
  <c r="F726" i="12"/>
  <c r="G726" i="12"/>
  <c r="H726" i="12"/>
  <c r="J726" i="12"/>
  <c r="K726" i="12"/>
  <c r="F727" i="12"/>
  <c r="G727" i="12"/>
  <c r="H727" i="12"/>
  <c r="J727" i="12"/>
  <c r="K727" i="12"/>
  <c r="F728" i="12"/>
  <c r="G728" i="12"/>
  <c r="H728" i="12"/>
  <c r="J728" i="12"/>
  <c r="K728" i="12"/>
  <c r="F729" i="12"/>
  <c r="G729" i="12"/>
  <c r="H729" i="12"/>
  <c r="J729" i="12"/>
  <c r="K729" i="12"/>
  <c r="F730" i="12"/>
  <c r="G730" i="12"/>
  <c r="H730" i="12"/>
  <c r="J730" i="12"/>
  <c r="K730" i="12"/>
  <c r="F731" i="12"/>
  <c r="G731" i="12"/>
  <c r="H731" i="12"/>
  <c r="J731" i="12"/>
  <c r="K731" i="12"/>
  <c r="F732" i="12"/>
  <c r="G732" i="12"/>
  <c r="H732" i="12"/>
  <c r="J732" i="12"/>
  <c r="K732" i="12"/>
  <c r="F733" i="12"/>
  <c r="G733" i="12"/>
  <c r="H733" i="12"/>
  <c r="J733" i="12"/>
  <c r="K733" i="12"/>
  <c r="F734" i="12"/>
  <c r="G734" i="12"/>
  <c r="H734" i="12"/>
  <c r="J734" i="12"/>
  <c r="K734" i="12"/>
  <c r="F735" i="12"/>
  <c r="G735" i="12"/>
  <c r="H735" i="12"/>
  <c r="J735" i="12"/>
  <c r="K735" i="12"/>
  <c r="F736" i="12"/>
  <c r="G736" i="12"/>
  <c r="H736" i="12"/>
  <c r="J736" i="12"/>
  <c r="K736" i="12"/>
  <c r="F737" i="12"/>
  <c r="G737" i="12"/>
  <c r="H737" i="12"/>
  <c r="J737" i="12"/>
  <c r="K737" i="12"/>
  <c r="F738" i="12"/>
  <c r="G738" i="12"/>
  <c r="H738" i="12"/>
  <c r="J738" i="12"/>
  <c r="K738" i="12"/>
  <c r="F739" i="12"/>
  <c r="G739" i="12"/>
  <c r="H739" i="12"/>
  <c r="J739" i="12"/>
  <c r="K739" i="12"/>
  <c r="F740" i="12"/>
  <c r="G740" i="12"/>
  <c r="H740" i="12"/>
  <c r="J740" i="12"/>
  <c r="K740" i="12"/>
  <c r="F741" i="12"/>
  <c r="G741" i="12"/>
  <c r="H741" i="12"/>
  <c r="J741" i="12"/>
  <c r="K741" i="12"/>
  <c r="F742" i="12"/>
  <c r="G742" i="12"/>
  <c r="H742" i="12"/>
  <c r="J742" i="12"/>
  <c r="K742" i="12"/>
  <c r="F743" i="12"/>
  <c r="G743" i="12"/>
  <c r="H743" i="12"/>
  <c r="J743" i="12"/>
  <c r="K743" i="12"/>
  <c r="F744" i="12"/>
  <c r="G744" i="12"/>
  <c r="H744" i="12"/>
  <c r="J744" i="12"/>
  <c r="K744" i="12"/>
  <c r="F745" i="12"/>
  <c r="G745" i="12"/>
  <c r="H745" i="12"/>
  <c r="J745" i="12"/>
  <c r="K745" i="12"/>
  <c r="F746" i="12"/>
  <c r="G746" i="12"/>
  <c r="H746" i="12"/>
  <c r="J746" i="12"/>
  <c r="K746" i="12"/>
  <c r="F747" i="12"/>
  <c r="G747" i="12"/>
  <c r="H747" i="12"/>
  <c r="J747" i="12"/>
  <c r="K747" i="12"/>
  <c r="F748" i="12"/>
  <c r="G748" i="12"/>
  <c r="H748" i="12"/>
  <c r="J748" i="12"/>
  <c r="K748" i="12"/>
  <c r="F749" i="12"/>
  <c r="G749" i="12"/>
  <c r="H749" i="12"/>
  <c r="J749" i="12"/>
  <c r="K749" i="12"/>
  <c r="F750" i="12"/>
  <c r="G750" i="12"/>
  <c r="H750" i="12"/>
  <c r="J750" i="12"/>
  <c r="K750" i="12"/>
  <c r="F751" i="12"/>
  <c r="G751" i="12"/>
  <c r="H751" i="12"/>
  <c r="J751" i="12"/>
  <c r="K751" i="12"/>
  <c r="F752" i="12"/>
  <c r="G752" i="12"/>
  <c r="H752" i="12"/>
  <c r="J752" i="12"/>
  <c r="K752" i="12"/>
  <c r="F753" i="12"/>
  <c r="G753" i="12"/>
  <c r="H753" i="12"/>
  <c r="J753" i="12"/>
  <c r="K753" i="12"/>
  <c r="F754" i="12"/>
  <c r="G754" i="12"/>
  <c r="H754" i="12"/>
  <c r="J754" i="12"/>
  <c r="K754" i="12"/>
  <c r="F755" i="12"/>
  <c r="G755" i="12"/>
  <c r="H755" i="12"/>
  <c r="J755" i="12"/>
  <c r="K755" i="12"/>
  <c r="F756" i="12"/>
  <c r="G756" i="12"/>
  <c r="H756" i="12"/>
  <c r="J756" i="12"/>
  <c r="K756" i="12"/>
  <c r="F757" i="12"/>
  <c r="G757" i="12"/>
  <c r="H757" i="12"/>
  <c r="J757" i="12"/>
  <c r="K757" i="12"/>
  <c r="F758" i="12"/>
  <c r="G758" i="12"/>
  <c r="H758" i="12"/>
  <c r="J758" i="12"/>
  <c r="K758" i="12"/>
  <c r="F759" i="12"/>
  <c r="G759" i="12"/>
  <c r="H759" i="12"/>
  <c r="J759" i="12"/>
  <c r="K759" i="12"/>
  <c r="F760" i="12"/>
  <c r="G760" i="12"/>
  <c r="H760" i="12"/>
  <c r="J760" i="12"/>
  <c r="K760" i="12"/>
  <c r="F761" i="12"/>
  <c r="G761" i="12"/>
  <c r="H761" i="12"/>
  <c r="J761" i="12"/>
  <c r="K761" i="12"/>
  <c r="F762" i="12"/>
  <c r="G762" i="12"/>
  <c r="H762" i="12"/>
  <c r="J762" i="12"/>
  <c r="K762" i="12"/>
  <c r="F763" i="12"/>
  <c r="G763" i="12"/>
  <c r="H763" i="12"/>
  <c r="J763" i="12"/>
  <c r="K763" i="12"/>
  <c r="F764" i="12"/>
  <c r="G764" i="12"/>
  <c r="H764" i="12"/>
  <c r="J764" i="12"/>
  <c r="K764" i="12"/>
  <c r="F765" i="12"/>
  <c r="G765" i="12"/>
  <c r="H765" i="12"/>
  <c r="J765" i="12"/>
  <c r="K765" i="12"/>
  <c r="F766" i="12"/>
  <c r="G766" i="12"/>
  <c r="H766" i="12"/>
  <c r="J766" i="12"/>
  <c r="K766" i="12"/>
  <c r="F767" i="12"/>
  <c r="G767" i="12"/>
  <c r="H767" i="12"/>
  <c r="J767" i="12"/>
  <c r="K767" i="12"/>
  <c r="F768" i="12"/>
  <c r="G768" i="12"/>
  <c r="H768" i="12"/>
  <c r="J768" i="12"/>
  <c r="K768" i="12"/>
  <c r="F769" i="12"/>
  <c r="G769" i="12"/>
  <c r="H769" i="12"/>
  <c r="J769" i="12"/>
  <c r="K769" i="12"/>
  <c r="F770" i="12"/>
  <c r="G770" i="12"/>
  <c r="H770" i="12"/>
  <c r="J770" i="12"/>
  <c r="K770" i="12"/>
  <c r="F771" i="12"/>
  <c r="G771" i="12"/>
  <c r="H771" i="12"/>
  <c r="J771" i="12"/>
  <c r="K771" i="12"/>
  <c r="F772" i="12"/>
  <c r="G772" i="12"/>
  <c r="H772" i="12"/>
  <c r="J772" i="12"/>
  <c r="K772" i="12"/>
  <c r="F773" i="12"/>
  <c r="G773" i="12"/>
  <c r="H773" i="12"/>
  <c r="J773" i="12"/>
  <c r="K773" i="12"/>
  <c r="F774" i="12"/>
  <c r="G774" i="12"/>
  <c r="H774" i="12"/>
  <c r="J774" i="12"/>
  <c r="K774" i="12"/>
  <c r="F775" i="12"/>
  <c r="G775" i="12"/>
  <c r="H775" i="12"/>
  <c r="J775" i="12"/>
  <c r="K775" i="12"/>
  <c r="F776" i="12"/>
  <c r="G776" i="12"/>
  <c r="H776" i="12"/>
  <c r="J776" i="12"/>
  <c r="K776" i="12"/>
  <c r="F777" i="12"/>
  <c r="G777" i="12"/>
  <c r="H777" i="12"/>
  <c r="J777" i="12"/>
  <c r="K777" i="12"/>
  <c r="F778" i="12"/>
  <c r="G778" i="12"/>
  <c r="H778" i="12"/>
  <c r="J778" i="12"/>
  <c r="K778" i="12"/>
  <c r="F779" i="12"/>
  <c r="G779" i="12"/>
  <c r="H779" i="12"/>
  <c r="J779" i="12"/>
  <c r="K779" i="12"/>
  <c r="F780" i="12"/>
  <c r="G780" i="12"/>
  <c r="H780" i="12"/>
  <c r="J780" i="12"/>
  <c r="K780" i="12"/>
  <c r="F781" i="12"/>
  <c r="G781" i="12"/>
  <c r="H781" i="12"/>
  <c r="J781" i="12"/>
  <c r="K781" i="12"/>
  <c r="F782" i="12"/>
  <c r="G782" i="12"/>
  <c r="H782" i="12"/>
  <c r="J782" i="12"/>
  <c r="K782" i="12"/>
  <c r="F783" i="12"/>
  <c r="G783" i="12"/>
  <c r="H783" i="12"/>
  <c r="J783" i="12"/>
  <c r="K783" i="12"/>
  <c r="F784" i="12"/>
  <c r="G784" i="12"/>
  <c r="H784" i="12"/>
  <c r="J784" i="12"/>
  <c r="K784" i="12"/>
  <c r="F785" i="12"/>
  <c r="G785" i="12"/>
  <c r="H785" i="12"/>
  <c r="J785" i="12"/>
  <c r="K785" i="12"/>
  <c r="F786" i="12"/>
  <c r="G786" i="12"/>
  <c r="H786" i="12"/>
  <c r="J786" i="12"/>
  <c r="K786" i="12"/>
  <c r="F787" i="12"/>
  <c r="G787" i="12"/>
  <c r="H787" i="12"/>
  <c r="J787" i="12"/>
  <c r="K787" i="12"/>
  <c r="F788" i="12"/>
  <c r="G788" i="12"/>
  <c r="H788" i="12"/>
  <c r="J788" i="12"/>
  <c r="K788" i="12"/>
  <c r="F789" i="12"/>
  <c r="G789" i="12"/>
  <c r="H789" i="12"/>
  <c r="J789" i="12"/>
  <c r="K789" i="12"/>
  <c r="F790" i="12"/>
  <c r="G790" i="12"/>
  <c r="H790" i="12"/>
  <c r="J790" i="12"/>
  <c r="K790" i="12"/>
  <c r="F791" i="12"/>
  <c r="G791" i="12"/>
  <c r="H791" i="12"/>
  <c r="J791" i="12"/>
  <c r="K791" i="12"/>
  <c r="F792" i="12"/>
  <c r="G792" i="12"/>
  <c r="H792" i="12"/>
  <c r="J792" i="12"/>
  <c r="K792" i="12"/>
  <c r="F793" i="12"/>
  <c r="G793" i="12"/>
  <c r="H793" i="12"/>
  <c r="J793" i="12"/>
  <c r="K793" i="12"/>
  <c r="F794" i="12"/>
  <c r="G794" i="12"/>
  <c r="H794" i="12"/>
  <c r="J794" i="12"/>
  <c r="K794" i="12"/>
  <c r="F795" i="12"/>
  <c r="G795" i="12"/>
  <c r="H795" i="12"/>
  <c r="J795" i="12"/>
  <c r="K795" i="12"/>
  <c r="F796" i="12"/>
  <c r="G796" i="12"/>
  <c r="H796" i="12"/>
  <c r="J796" i="12"/>
  <c r="K796" i="12"/>
  <c r="F797" i="12"/>
  <c r="G797" i="12"/>
  <c r="H797" i="12"/>
  <c r="J797" i="12"/>
  <c r="K797" i="12"/>
  <c r="F798" i="12"/>
  <c r="G798" i="12"/>
  <c r="H798" i="12"/>
  <c r="J798" i="12"/>
  <c r="K798" i="12"/>
  <c r="F799" i="12"/>
  <c r="G799" i="12"/>
  <c r="H799" i="12"/>
  <c r="J799" i="12"/>
  <c r="K799" i="12"/>
  <c r="F800" i="12"/>
  <c r="G800" i="12"/>
  <c r="H800" i="12"/>
  <c r="J800" i="12"/>
  <c r="K800" i="12"/>
  <c r="F801" i="12"/>
  <c r="G801" i="12"/>
  <c r="H801" i="12"/>
  <c r="J801" i="12"/>
  <c r="K801" i="12"/>
  <c r="F802" i="12"/>
  <c r="G802" i="12"/>
  <c r="H802" i="12"/>
  <c r="J802" i="12"/>
  <c r="K802" i="12"/>
  <c r="F803" i="12"/>
  <c r="G803" i="12"/>
  <c r="H803" i="12"/>
  <c r="J803" i="12"/>
  <c r="K803" i="12"/>
  <c r="F804" i="12"/>
  <c r="G804" i="12"/>
  <c r="H804" i="12"/>
  <c r="J804" i="12"/>
  <c r="K804" i="12"/>
  <c r="F805" i="12"/>
  <c r="G805" i="12"/>
  <c r="H805" i="12"/>
  <c r="J805" i="12"/>
  <c r="K805" i="12"/>
  <c r="F806" i="12"/>
  <c r="G806" i="12"/>
  <c r="H806" i="12"/>
  <c r="J806" i="12"/>
  <c r="K806" i="12"/>
  <c r="F807" i="12"/>
  <c r="G807" i="12"/>
  <c r="H807" i="12"/>
  <c r="J807" i="12"/>
  <c r="K807" i="12"/>
  <c r="F808" i="12"/>
  <c r="G808" i="12"/>
  <c r="H808" i="12"/>
  <c r="J808" i="12"/>
  <c r="K808" i="12"/>
  <c r="F809" i="12"/>
  <c r="G809" i="12"/>
  <c r="H809" i="12"/>
  <c r="J809" i="12"/>
  <c r="K809" i="12"/>
  <c r="F810" i="12"/>
  <c r="G810" i="12"/>
  <c r="H810" i="12"/>
  <c r="J810" i="12"/>
  <c r="K810" i="12"/>
  <c r="F811" i="12"/>
  <c r="G811" i="12"/>
  <c r="H811" i="12"/>
  <c r="J811" i="12"/>
  <c r="K811" i="12"/>
  <c r="F812" i="12"/>
  <c r="G812" i="12"/>
  <c r="H812" i="12"/>
  <c r="J812" i="12"/>
  <c r="K812" i="12"/>
  <c r="F813" i="12"/>
  <c r="G813" i="12"/>
  <c r="H813" i="12"/>
  <c r="J813" i="12"/>
  <c r="K813" i="12"/>
  <c r="F814" i="12"/>
  <c r="G814" i="12"/>
  <c r="H814" i="12"/>
  <c r="J814" i="12"/>
  <c r="K814" i="12"/>
  <c r="F815" i="12"/>
  <c r="G815" i="12"/>
  <c r="H815" i="12"/>
  <c r="J815" i="12"/>
  <c r="K815" i="12"/>
  <c r="F816" i="12"/>
  <c r="G816" i="12"/>
  <c r="H816" i="12"/>
  <c r="J816" i="12"/>
  <c r="K816" i="12"/>
  <c r="F817" i="12"/>
  <c r="G817" i="12"/>
  <c r="H817" i="12"/>
  <c r="J817" i="12"/>
  <c r="K817" i="12"/>
  <c r="F818" i="12"/>
  <c r="G818" i="12"/>
  <c r="H818" i="12"/>
  <c r="J818" i="12"/>
  <c r="K818" i="12"/>
  <c r="F819" i="12"/>
  <c r="G819" i="12"/>
  <c r="H819" i="12"/>
  <c r="J819" i="12"/>
  <c r="K819" i="12"/>
  <c r="F820" i="12"/>
  <c r="G820" i="12"/>
  <c r="H820" i="12"/>
  <c r="J820" i="12"/>
  <c r="K820" i="12"/>
  <c r="F821" i="12"/>
  <c r="G821" i="12"/>
  <c r="H821" i="12"/>
  <c r="J821" i="12"/>
  <c r="K821" i="12"/>
  <c r="F822" i="12"/>
  <c r="G822" i="12"/>
  <c r="H822" i="12"/>
  <c r="J822" i="12"/>
  <c r="K822" i="12"/>
  <c r="F823" i="12"/>
  <c r="G823" i="12"/>
  <c r="H823" i="12"/>
  <c r="J823" i="12"/>
  <c r="K823" i="12"/>
  <c r="F824" i="12"/>
  <c r="G824" i="12"/>
  <c r="H824" i="12"/>
  <c r="J824" i="12"/>
  <c r="K824" i="12"/>
  <c r="F825" i="12"/>
  <c r="G825" i="12"/>
  <c r="H825" i="12"/>
  <c r="J825" i="12"/>
  <c r="K825" i="12"/>
  <c r="F826" i="12"/>
  <c r="G826" i="12"/>
  <c r="H826" i="12"/>
  <c r="J826" i="12"/>
  <c r="K826" i="12"/>
  <c r="F827" i="12"/>
  <c r="G827" i="12"/>
  <c r="H827" i="12"/>
  <c r="J827" i="12"/>
  <c r="K827" i="12"/>
  <c r="F828" i="12"/>
  <c r="G828" i="12"/>
  <c r="H828" i="12"/>
  <c r="J828" i="12"/>
  <c r="K828" i="12"/>
  <c r="F829" i="12"/>
  <c r="G829" i="12"/>
  <c r="H829" i="12"/>
  <c r="J829" i="12"/>
  <c r="K829" i="12"/>
  <c r="F830" i="12"/>
  <c r="G830" i="12"/>
  <c r="H830" i="12"/>
  <c r="J830" i="12"/>
  <c r="K830" i="12"/>
  <c r="F831" i="12"/>
  <c r="G831" i="12"/>
  <c r="H831" i="12"/>
  <c r="J831" i="12"/>
  <c r="K831" i="12"/>
  <c r="F832" i="12"/>
  <c r="G832" i="12"/>
  <c r="H832" i="12"/>
  <c r="J832" i="12"/>
  <c r="K832" i="12"/>
  <c r="F833" i="12"/>
  <c r="G833" i="12"/>
  <c r="H833" i="12"/>
  <c r="J833" i="12"/>
  <c r="K833" i="12"/>
  <c r="F834" i="12"/>
  <c r="G834" i="12"/>
  <c r="H834" i="12"/>
  <c r="J834" i="12"/>
  <c r="K834" i="12"/>
  <c r="F835" i="12"/>
  <c r="G835" i="12"/>
  <c r="H835" i="12"/>
  <c r="J835" i="12"/>
  <c r="K835" i="12"/>
  <c r="F836" i="12"/>
  <c r="G836" i="12"/>
  <c r="H836" i="12"/>
  <c r="J836" i="12"/>
  <c r="K836" i="12"/>
  <c r="F837" i="12"/>
  <c r="G837" i="12"/>
  <c r="H837" i="12"/>
  <c r="J837" i="12"/>
  <c r="K837" i="12"/>
  <c r="F838" i="12"/>
  <c r="G838" i="12"/>
  <c r="H838" i="12"/>
  <c r="J838" i="12"/>
  <c r="K838" i="12"/>
  <c r="F839" i="12"/>
  <c r="G839" i="12"/>
  <c r="H839" i="12"/>
  <c r="J839" i="12"/>
  <c r="K839" i="12"/>
  <c r="F840" i="12"/>
  <c r="G840" i="12"/>
  <c r="H840" i="12"/>
  <c r="J840" i="12"/>
  <c r="K840" i="12"/>
  <c r="F841" i="12"/>
  <c r="G841" i="12"/>
  <c r="H841" i="12"/>
  <c r="J841" i="12"/>
  <c r="K841" i="12"/>
  <c r="F842" i="12"/>
  <c r="G842" i="12"/>
  <c r="H842" i="12"/>
  <c r="J842" i="12"/>
  <c r="K842" i="12"/>
  <c r="F843" i="12"/>
  <c r="G843" i="12"/>
  <c r="H843" i="12"/>
  <c r="J843" i="12"/>
  <c r="K843" i="12"/>
  <c r="F844" i="12"/>
  <c r="G844" i="12"/>
  <c r="H844" i="12"/>
  <c r="J844" i="12"/>
  <c r="K844" i="12"/>
  <c r="F845" i="12"/>
  <c r="G845" i="12"/>
  <c r="H845" i="12"/>
  <c r="J845" i="12"/>
  <c r="K845" i="12"/>
  <c r="F846" i="12"/>
  <c r="G846" i="12"/>
  <c r="H846" i="12"/>
  <c r="J846" i="12"/>
  <c r="K846" i="12"/>
  <c r="F847" i="12"/>
  <c r="G847" i="12"/>
  <c r="H847" i="12"/>
  <c r="J847" i="12"/>
  <c r="K847" i="12"/>
  <c r="F848" i="12"/>
  <c r="G848" i="12"/>
  <c r="H848" i="12"/>
  <c r="J848" i="12"/>
  <c r="K848" i="12"/>
  <c r="F849" i="12"/>
  <c r="G849" i="12"/>
  <c r="H849" i="12"/>
  <c r="J849" i="12"/>
  <c r="K849" i="12"/>
  <c r="F850" i="12"/>
  <c r="G850" i="12"/>
  <c r="H850" i="12"/>
  <c r="J850" i="12"/>
  <c r="K850" i="12"/>
  <c r="F851" i="12"/>
  <c r="G851" i="12"/>
  <c r="H851" i="12"/>
  <c r="J851" i="12"/>
  <c r="K851" i="12"/>
  <c r="F852" i="12"/>
  <c r="G852" i="12"/>
  <c r="H852" i="12"/>
  <c r="J852" i="12"/>
  <c r="K852" i="12"/>
  <c r="F853" i="12"/>
  <c r="G853" i="12"/>
  <c r="H853" i="12"/>
  <c r="J853" i="12"/>
  <c r="K853" i="12"/>
  <c r="F854" i="12"/>
  <c r="G854" i="12"/>
  <c r="H854" i="12"/>
  <c r="J854" i="12"/>
  <c r="K854" i="12"/>
  <c r="F855" i="12"/>
  <c r="G855" i="12"/>
  <c r="H855" i="12"/>
  <c r="J855" i="12"/>
  <c r="K855" i="12"/>
  <c r="F856" i="12"/>
  <c r="G856" i="12"/>
  <c r="H856" i="12"/>
  <c r="J856" i="12"/>
  <c r="K856" i="12"/>
  <c r="F857" i="12"/>
  <c r="G857" i="12"/>
  <c r="H857" i="12"/>
  <c r="J857" i="12"/>
  <c r="K857" i="12"/>
  <c r="F858" i="12"/>
  <c r="G858" i="12"/>
  <c r="H858" i="12"/>
  <c r="J858" i="12"/>
  <c r="K858" i="12"/>
  <c r="F859" i="12"/>
  <c r="G859" i="12"/>
  <c r="H859" i="12"/>
  <c r="J859" i="12"/>
  <c r="K859" i="12"/>
  <c r="F860" i="12"/>
  <c r="G860" i="12"/>
  <c r="H860" i="12"/>
  <c r="J860" i="12"/>
  <c r="K860" i="12"/>
  <c r="F861" i="12"/>
  <c r="G861" i="12"/>
  <c r="H861" i="12"/>
  <c r="J861" i="12"/>
  <c r="K861" i="12"/>
  <c r="F862" i="12"/>
  <c r="G862" i="12"/>
  <c r="H862" i="12"/>
  <c r="J862" i="12"/>
  <c r="K862" i="12"/>
  <c r="F863" i="12"/>
  <c r="G863" i="12"/>
  <c r="H863" i="12"/>
  <c r="J863" i="12"/>
  <c r="K863" i="12"/>
  <c r="F864" i="12"/>
  <c r="G864" i="12"/>
  <c r="H864" i="12"/>
  <c r="J864" i="12"/>
  <c r="K864" i="12"/>
  <c r="F865" i="12"/>
  <c r="G865" i="12"/>
  <c r="H865" i="12"/>
  <c r="J865" i="12"/>
  <c r="K865" i="12"/>
  <c r="F866" i="12"/>
  <c r="G866" i="12"/>
  <c r="H866" i="12"/>
  <c r="J866" i="12"/>
  <c r="K866" i="12"/>
  <c r="F867" i="12"/>
  <c r="G867" i="12"/>
  <c r="H867" i="12"/>
  <c r="J867" i="12"/>
  <c r="K867" i="12"/>
  <c r="F868" i="12"/>
  <c r="G868" i="12"/>
  <c r="H868" i="12"/>
  <c r="J868" i="12"/>
  <c r="K868" i="12"/>
  <c r="F869" i="12"/>
  <c r="G869" i="12"/>
  <c r="H869" i="12"/>
  <c r="J869" i="12"/>
  <c r="K869" i="12"/>
  <c r="F870" i="12"/>
  <c r="G870" i="12"/>
  <c r="H870" i="12"/>
  <c r="J870" i="12"/>
  <c r="K870" i="12"/>
  <c r="F871" i="12"/>
  <c r="G871" i="12"/>
  <c r="H871" i="12"/>
  <c r="J871" i="12"/>
  <c r="K871" i="12"/>
  <c r="F872" i="12"/>
  <c r="G872" i="12"/>
  <c r="H872" i="12"/>
  <c r="J872" i="12"/>
  <c r="K872" i="12"/>
  <c r="F873" i="12"/>
  <c r="G873" i="12"/>
  <c r="H873" i="12"/>
  <c r="J873" i="12"/>
  <c r="K873" i="12"/>
  <c r="F874" i="12"/>
  <c r="G874" i="12"/>
  <c r="H874" i="12"/>
  <c r="J874" i="12"/>
  <c r="K874" i="12"/>
  <c r="F875" i="12"/>
  <c r="G875" i="12"/>
  <c r="H875" i="12"/>
  <c r="J875" i="12"/>
  <c r="K875" i="12"/>
  <c r="F876" i="12"/>
  <c r="G876" i="12"/>
  <c r="H876" i="12"/>
  <c r="J876" i="12"/>
  <c r="K876" i="12"/>
  <c r="F877" i="12"/>
  <c r="G877" i="12"/>
  <c r="H877" i="12"/>
  <c r="J877" i="12"/>
  <c r="K877" i="12"/>
  <c r="F878" i="12"/>
  <c r="G878" i="12"/>
  <c r="H878" i="12"/>
  <c r="J878" i="12"/>
  <c r="K878" i="12"/>
  <c r="F879" i="12"/>
  <c r="G879" i="12"/>
  <c r="H879" i="12"/>
  <c r="J879" i="12"/>
  <c r="K879" i="12"/>
  <c r="F880" i="12"/>
  <c r="G880" i="12"/>
  <c r="H880" i="12"/>
  <c r="J880" i="12"/>
  <c r="K880" i="12"/>
  <c r="F881" i="12"/>
  <c r="G881" i="12"/>
  <c r="H881" i="12"/>
  <c r="J881" i="12"/>
  <c r="K881" i="12"/>
  <c r="F882" i="12"/>
  <c r="G882" i="12"/>
  <c r="H882" i="12"/>
  <c r="J882" i="12"/>
  <c r="K882" i="12"/>
  <c r="F883" i="12"/>
  <c r="G883" i="12"/>
  <c r="H883" i="12"/>
  <c r="J883" i="12"/>
  <c r="K883" i="12"/>
  <c r="F884" i="12"/>
  <c r="G884" i="12"/>
  <c r="H884" i="12"/>
  <c r="J884" i="12"/>
  <c r="K884" i="12"/>
  <c r="F885" i="12"/>
  <c r="G885" i="12"/>
  <c r="H885" i="12"/>
  <c r="J885" i="12"/>
  <c r="K885" i="12"/>
  <c r="F886" i="12"/>
  <c r="G886" i="12"/>
  <c r="H886" i="12"/>
  <c r="J886" i="12"/>
  <c r="K886" i="12"/>
  <c r="F887" i="12"/>
  <c r="G887" i="12"/>
  <c r="H887" i="12"/>
  <c r="J887" i="12"/>
  <c r="K887" i="12"/>
  <c r="F888" i="12"/>
  <c r="G888" i="12"/>
  <c r="H888" i="12"/>
  <c r="J888" i="12"/>
  <c r="K888" i="12"/>
  <c r="F889" i="12"/>
  <c r="G889" i="12"/>
  <c r="H889" i="12"/>
  <c r="J889" i="12"/>
  <c r="K889" i="12"/>
  <c r="F890" i="12"/>
  <c r="G890" i="12"/>
  <c r="H890" i="12"/>
  <c r="J890" i="12"/>
  <c r="K890" i="12"/>
  <c r="F891" i="12"/>
  <c r="G891" i="12"/>
  <c r="H891" i="12"/>
  <c r="J891" i="12"/>
  <c r="K891" i="12"/>
  <c r="F892" i="12"/>
  <c r="G892" i="12"/>
  <c r="H892" i="12"/>
  <c r="J892" i="12"/>
  <c r="K892" i="12"/>
  <c r="F893" i="12"/>
  <c r="G893" i="12"/>
  <c r="H893" i="12"/>
  <c r="J893" i="12"/>
  <c r="K893" i="12"/>
  <c r="F894" i="12"/>
  <c r="G894" i="12"/>
  <c r="H894" i="12"/>
  <c r="J894" i="12"/>
  <c r="K894" i="12"/>
  <c r="F895" i="12"/>
  <c r="G895" i="12"/>
  <c r="H895" i="12"/>
  <c r="J895" i="12"/>
  <c r="K895" i="12"/>
  <c r="F896" i="12"/>
  <c r="G896" i="12"/>
  <c r="H896" i="12"/>
  <c r="J896" i="12"/>
  <c r="K896" i="12"/>
  <c r="F897" i="12"/>
  <c r="G897" i="12"/>
  <c r="H897" i="12"/>
  <c r="J897" i="12"/>
  <c r="K897" i="12"/>
  <c r="F898" i="12"/>
  <c r="G898" i="12"/>
  <c r="H898" i="12"/>
  <c r="J898" i="12"/>
  <c r="K898" i="12"/>
  <c r="F899" i="12"/>
  <c r="G899" i="12"/>
  <c r="H899" i="12"/>
  <c r="J899" i="12"/>
  <c r="K899" i="12"/>
  <c r="F900" i="12"/>
  <c r="G900" i="12"/>
  <c r="H900" i="12"/>
  <c r="J900" i="12"/>
  <c r="K900" i="12"/>
  <c r="F901" i="12"/>
  <c r="G901" i="12"/>
  <c r="H901" i="12"/>
  <c r="J901" i="12"/>
  <c r="K901" i="12"/>
  <c r="F902" i="12"/>
  <c r="G902" i="12"/>
  <c r="H902" i="12"/>
  <c r="J902" i="12"/>
  <c r="K902" i="12"/>
  <c r="F903" i="12"/>
  <c r="G903" i="12"/>
  <c r="H903" i="12"/>
  <c r="J903" i="12"/>
  <c r="K903" i="12"/>
  <c r="F904" i="12"/>
  <c r="G904" i="12"/>
  <c r="H904" i="12"/>
  <c r="J904" i="12"/>
  <c r="K904" i="12"/>
  <c r="F905" i="12"/>
  <c r="G905" i="12"/>
  <c r="H905" i="12"/>
  <c r="J905" i="12"/>
  <c r="K905" i="12"/>
  <c r="F906" i="12"/>
  <c r="G906" i="12"/>
  <c r="H906" i="12"/>
  <c r="J906" i="12"/>
  <c r="K906" i="12"/>
  <c r="F907" i="12"/>
  <c r="G907" i="12"/>
  <c r="H907" i="12"/>
  <c r="J907" i="12"/>
  <c r="K907" i="12"/>
  <c r="F908" i="12"/>
  <c r="G908" i="12"/>
  <c r="H908" i="12"/>
  <c r="J908" i="12"/>
  <c r="K908" i="12"/>
  <c r="F909" i="12"/>
  <c r="G909" i="12"/>
  <c r="H909" i="12"/>
  <c r="J909" i="12"/>
  <c r="K909" i="12"/>
  <c r="F910" i="12"/>
  <c r="G910" i="12"/>
  <c r="H910" i="12"/>
  <c r="J910" i="12"/>
  <c r="K910" i="12"/>
  <c r="F911" i="12"/>
  <c r="G911" i="12"/>
  <c r="H911" i="12"/>
  <c r="J911" i="12"/>
  <c r="K911" i="12"/>
  <c r="F912" i="12"/>
  <c r="G912" i="12"/>
  <c r="H912" i="12"/>
  <c r="J912" i="12"/>
  <c r="K912" i="12"/>
  <c r="F913" i="12"/>
  <c r="G913" i="12"/>
  <c r="H913" i="12"/>
  <c r="J913" i="12"/>
  <c r="K913" i="12"/>
  <c r="F914" i="12"/>
  <c r="G914" i="12"/>
  <c r="H914" i="12"/>
  <c r="J914" i="12"/>
  <c r="K914" i="12"/>
  <c r="F915" i="12"/>
  <c r="G915" i="12"/>
  <c r="H915" i="12"/>
  <c r="J915" i="12"/>
  <c r="K915" i="12"/>
  <c r="F916" i="12"/>
  <c r="G916" i="12"/>
  <c r="H916" i="12"/>
  <c r="J916" i="12"/>
  <c r="K916" i="12"/>
  <c r="F917" i="12"/>
  <c r="G917" i="12"/>
  <c r="H917" i="12"/>
  <c r="J917" i="12"/>
  <c r="K917" i="12"/>
  <c r="F918" i="12"/>
  <c r="G918" i="12"/>
  <c r="H918" i="12"/>
  <c r="J918" i="12"/>
  <c r="K918" i="12"/>
  <c r="F919" i="12"/>
  <c r="G919" i="12"/>
  <c r="H919" i="12"/>
  <c r="J919" i="12"/>
  <c r="K919" i="12"/>
  <c r="F920" i="12"/>
  <c r="G920" i="12"/>
  <c r="H920" i="12"/>
  <c r="J920" i="12"/>
  <c r="K920" i="12"/>
  <c r="F921" i="12"/>
  <c r="G921" i="12"/>
  <c r="H921" i="12"/>
  <c r="J921" i="12"/>
  <c r="K921" i="12"/>
  <c r="F922" i="12"/>
  <c r="G922" i="12"/>
  <c r="H922" i="12"/>
  <c r="J922" i="12"/>
  <c r="K922" i="12"/>
  <c r="F923" i="12"/>
  <c r="G923" i="12"/>
  <c r="H923" i="12"/>
  <c r="J923" i="12"/>
  <c r="K923" i="12"/>
  <c r="F924" i="12"/>
  <c r="G924" i="12"/>
  <c r="H924" i="12"/>
  <c r="J924" i="12"/>
  <c r="K924" i="12"/>
  <c r="F925" i="12"/>
  <c r="G925" i="12"/>
  <c r="H925" i="12"/>
  <c r="J925" i="12"/>
  <c r="K925" i="12"/>
  <c r="F926" i="12"/>
  <c r="G926" i="12"/>
  <c r="H926" i="12"/>
  <c r="J926" i="12"/>
  <c r="K926" i="12"/>
  <c r="F927" i="12"/>
  <c r="G927" i="12"/>
  <c r="H927" i="12"/>
  <c r="J927" i="12"/>
  <c r="K927" i="12"/>
  <c r="F928" i="12"/>
  <c r="G928" i="12"/>
  <c r="H928" i="12"/>
  <c r="J928" i="12"/>
  <c r="K928" i="12"/>
  <c r="F929" i="12"/>
  <c r="G929" i="12"/>
  <c r="H929" i="12"/>
  <c r="J929" i="12"/>
  <c r="K929" i="12"/>
  <c r="F930" i="12"/>
  <c r="G930" i="12"/>
  <c r="H930" i="12"/>
  <c r="J930" i="12"/>
  <c r="K930" i="12"/>
  <c r="F931" i="12"/>
  <c r="G931" i="12"/>
  <c r="H931" i="12"/>
  <c r="J931" i="12"/>
  <c r="K931" i="12"/>
  <c r="F932" i="12"/>
  <c r="G932" i="12"/>
  <c r="H932" i="12"/>
  <c r="J932" i="12"/>
  <c r="K932" i="12"/>
  <c r="F933" i="12"/>
  <c r="G933" i="12"/>
  <c r="H933" i="12"/>
  <c r="J933" i="12"/>
  <c r="K933" i="12"/>
  <c r="F934" i="12"/>
  <c r="G934" i="12"/>
  <c r="H934" i="12"/>
  <c r="J934" i="12"/>
  <c r="K934" i="12"/>
  <c r="F935" i="12"/>
  <c r="G935" i="12"/>
  <c r="H935" i="12"/>
  <c r="J935" i="12"/>
  <c r="K935" i="12"/>
  <c r="F936" i="12"/>
  <c r="G936" i="12"/>
  <c r="H936" i="12"/>
  <c r="J936" i="12"/>
  <c r="K936" i="12"/>
  <c r="F937" i="12"/>
  <c r="G937" i="12"/>
  <c r="H937" i="12"/>
  <c r="J937" i="12"/>
  <c r="K937" i="12"/>
  <c r="F938" i="12"/>
  <c r="G938" i="12"/>
  <c r="H938" i="12"/>
  <c r="J938" i="12"/>
  <c r="K938" i="12"/>
  <c r="F939" i="12"/>
  <c r="G939" i="12"/>
  <c r="H939" i="12"/>
  <c r="J939" i="12"/>
  <c r="K939" i="12"/>
  <c r="F940" i="12"/>
  <c r="G940" i="12"/>
  <c r="H940" i="12"/>
  <c r="J940" i="12"/>
  <c r="K940" i="12"/>
  <c r="F941" i="12"/>
  <c r="G941" i="12"/>
  <c r="H941" i="12"/>
  <c r="J941" i="12"/>
  <c r="K941" i="12"/>
  <c r="F942" i="12"/>
  <c r="G942" i="12"/>
  <c r="H942" i="12"/>
  <c r="J942" i="12"/>
  <c r="K942" i="12"/>
  <c r="F943" i="12"/>
  <c r="G943" i="12"/>
  <c r="H943" i="12"/>
  <c r="J943" i="12"/>
  <c r="K943" i="12"/>
  <c r="F944" i="12"/>
  <c r="G944" i="12"/>
  <c r="H944" i="12"/>
  <c r="J944" i="12"/>
  <c r="K944" i="12"/>
  <c r="F945" i="12"/>
  <c r="G945" i="12"/>
  <c r="H945" i="12"/>
  <c r="J945" i="12"/>
  <c r="K945" i="12"/>
  <c r="F946" i="12"/>
  <c r="G946" i="12"/>
  <c r="H946" i="12"/>
  <c r="J946" i="12"/>
  <c r="K946" i="12"/>
  <c r="F947" i="12"/>
  <c r="G947" i="12"/>
  <c r="H947" i="12"/>
  <c r="J947" i="12"/>
  <c r="K947" i="12"/>
  <c r="F948" i="12"/>
  <c r="G948" i="12"/>
  <c r="H948" i="12"/>
  <c r="J948" i="12"/>
  <c r="K948" i="12"/>
  <c r="F949" i="12"/>
  <c r="G949" i="12"/>
  <c r="H949" i="12"/>
  <c r="J949" i="12"/>
  <c r="K949" i="12"/>
  <c r="F950" i="12"/>
  <c r="G950" i="12"/>
  <c r="H950" i="12"/>
  <c r="J950" i="12"/>
  <c r="K950" i="12"/>
  <c r="F951" i="12"/>
  <c r="G951" i="12"/>
  <c r="H951" i="12"/>
  <c r="J951" i="12"/>
  <c r="K951" i="12"/>
  <c r="F952" i="12"/>
  <c r="G952" i="12"/>
  <c r="H952" i="12"/>
  <c r="J952" i="12"/>
  <c r="K952" i="12"/>
  <c r="F953" i="12"/>
  <c r="G953" i="12"/>
  <c r="H953" i="12"/>
  <c r="J953" i="12"/>
  <c r="K953" i="12"/>
  <c r="F954" i="12"/>
  <c r="G954" i="12"/>
  <c r="H954" i="12"/>
  <c r="J954" i="12"/>
  <c r="K954" i="12"/>
  <c r="F955" i="12"/>
  <c r="G955" i="12"/>
  <c r="H955" i="12"/>
  <c r="J955" i="12"/>
  <c r="K955" i="12"/>
  <c r="F956" i="12"/>
  <c r="G956" i="12"/>
  <c r="H956" i="12"/>
  <c r="J956" i="12"/>
  <c r="K956" i="12"/>
  <c r="F957" i="12"/>
  <c r="G957" i="12"/>
  <c r="H957" i="12"/>
  <c r="J957" i="12"/>
  <c r="K957" i="12"/>
  <c r="F958" i="12"/>
  <c r="G958" i="12"/>
  <c r="H958" i="12"/>
  <c r="J958" i="12"/>
  <c r="K958" i="12"/>
  <c r="F959" i="12"/>
  <c r="G959" i="12"/>
  <c r="H959" i="12"/>
  <c r="J959" i="12"/>
  <c r="K959" i="12"/>
  <c r="F960" i="12"/>
  <c r="G960" i="12"/>
  <c r="H960" i="12"/>
  <c r="J960" i="12"/>
  <c r="K960" i="12"/>
  <c r="F961" i="12"/>
  <c r="G961" i="12"/>
  <c r="H961" i="12"/>
  <c r="J961" i="12"/>
  <c r="K961" i="12"/>
  <c r="F962" i="12"/>
  <c r="G962" i="12"/>
  <c r="H962" i="12"/>
  <c r="J962" i="12"/>
  <c r="K962" i="12"/>
  <c r="F963" i="12"/>
  <c r="G963" i="12"/>
  <c r="H963" i="12"/>
  <c r="J963" i="12"/>
  <c r="K963" i="12"/>
  <c r="F964" i="12"/>
  <c r="G964" i="12"/>
  <c r="H964" i="12"/>
  <c r="J964" i="12"/>
  <c r="K964" i="12"/>
  <c r="F965" i="12"/>
  <c r="G965" i="12"/>
  <c r="H965" i="12"/>
  <c r="J965" i="12"/>
  <c r="K965" i="12"/>
  <c r="F966" i="12"/>
  <c r="G966" i="12"/>
  <c r="H966" i="12"/>
  <c r="J966" i="12"/>
  <c r="K966" i="12"/>
  <c r="F967" i="12"/>
  <c r="G967" i="12"/>
  <c r="H967" i="12"/>
  <c r="J967" i="12"/>
  <c r="K967" i="12"/>
  <c r="F968" i="12"/>
  <c r="G968" i="12"/>
  <c r="H968" i="12"/>
  <c r="J968" i="12"/>
  <c r="K968" i="12"/>
  <c r="F969" i="12"/>
  <c r="G969" i="12"/>
  <c r="H969" i="12"/>
  <c r="J969" i="12"/>
  <c r="K969" i="12"/>
  <c r="F970" i="12"/>
  <c r="G970" i="12"/>
  <c r="H970" i="12"/>
  <c r="J970" i="12"/>
  <c r="K970" i="12"/>
  <c r="F971" i="12"/>
  <c r="G971" i="12"/>
  <c r="H971" i="12"/>
  <c r="J971" i="12"/>
  <c r="K971" i="12"/>
  <c r="F972" i="12"/>
  <c r="G972" i="12"/>
  <c r="H972" i="12"/>
  <c r="J972" i="12"/>
  <c r="K972" i="12"/>
  <c r="F973" i="12"/>
  <c r="G973" i="12"/>
  <c r="H973" i="12"/>
  <c r="J973" i="12"/>
  <c r="K973" i="12"/>
  <c r="F974" i="12"/>
  <c r="G974" i="12"/>
  <c r="H974" i="12"/>
  <c r="J974" i="12"/>
  <c r="K974" i="12"/>
  <c r="F975" i="12"/>
  <c r="G975" i="12"/>
  <c r="H975" i="12"/>
  <c r="J975" i="12"/>
  <c r="K975" i="12"/>
  <c r="F976" i="12"/>
  <c r="G976" i="12"/>
  <c r="H976" i="12"/>
  <c r="J976" i="12"/>
  <c r="K976" i="12"/>
  <c r="F977" i="12"/>
  <c r="G977" i="12"/>
  <c r="H977" i="12"/>
  <c r="J977" i="12"/>
  <c r="K977" i="12"/>
  <c r="F978" i="12"/>
  <c r="G978" i="12"/>
  <c r="H978" i="12"/>
  <c r="J978" i="12"/>
  <c r="K978" i="12"/>
  <c r="F979" i="12"/>
  <c r="G979" i="12"/>
  <c r="H979" i="12"/>
  <c r="J979" i="12"/>
  <c r="K979" i="12"/>
  <c r="F980" i="12"/>
  <c r="G980" i="12"/>
  <c r="H980" i="12"/>
  <c r="J980" i="12"/>
  <c r="K980" i="12"/>
  <c r="F981" i="12"/>
  <c r="G981" i="12"/>
  <c r="H981" i="12"/>
  <c r="J981" i="12"/>
  <c r="K981" i="12"/>
  <c r="F982" i="12"/>
  <c r="G982" i="12"/>
  <c r="H982" i="12"/>
  <c r="J982" i="12"/>
  <c r="K982" i="12"/>
  <c r="F983" i="12"/>
  <c r="G983" i="12"/>
  <c r="H983" i="12"/>
  <c r="J983" i="12"/>
  <c r="K983" i="12"/>
  <c r="F984" i="12"/>
  <c r="G984" i="12"/>
  <c r="H984" i="12"/>
  <c r="J984" i="12"/>
  <c r="K984" i="12"/>
  <c r="F985" i="12"/>
  <c r="G985" i="12"/>
  <c r="H985" i="12"/>
  <c r="J985" i="12"/>
  <c r="K985" i="12"/>
  <c r="F986" i="12"/>
  <c r="G986" i="12"/>
  <c r="H986" i="12"/>
  <c r="J986" i="12"/>
  <c r="K986" i="12"/>
  <c r="F987" i="12"/>
  <c r="G987" i="12"/>
  <c r="H987" i="12"/>
  <c r="J987" i="12"/>
  <c r="K987" i="12"/>
  <c r="F988" i="12"/>
  <c r="G988" i="12"/>
  <c r="H988" i="12"/>
  <c r="J988" i="12"/>
  <c r="K988" i="12"/>
  <c r="F989" i="12"/>
  <c r="G989" i="12"/>
  <c r="H989" i="12"/>
  <c r="J989" i="12"/>
  <c r="K989" i="12"/>
  <c r="F990" i="12"/>
  <c r="G990" i="12"/>
  <c r="H990" i="12"/>
  <c r="J990" i="12"/>
  <c r="K990" i="12"/>
  <c r="F991" i="12"/>
  <c r="G991" i="12"/>
  <c r="H991" i="12"/>
  <c r="J991" i="12"/>
  <c r="K991" i="12"/>
  <c r="F992" i="12"/>
  <c r="G992" i="12"/>
  <c r="H992" i="12"/>
  <c r="J992" i="12"/>
  <c r="K992" i="12"/>
  <c r="F993" i="12"/>
  <c r="G993" i="12"/>
  <c r="H993" i="12"/>
  <c r="J993" i="12"/>
  <c r="K993" i="12"/>
  <c r="F994" i="12"/>
  <c r="G994" i="12"/>
  <c r="H994" i="12"/>
  <c r="J994" i="12"/>
  <c r="K994" i="12"/>
  <c r="F995" i="12"/>
  <c r="G995" i="12"/>
  <c r="H995" i="12"/>
  <c r="J995" i="12"/>
  <c r="K995" i="12"/>
  <c r="F996" i="12"/>
  <c r="G996" i="12"/>
  <c r="H996" i="12"/>
  <c r="J996" i="12"/>
  <c r="K996" i="12"/>
  <c r="F997" i="12"/>
  <c r="G997" i="12"/>
  <c r="H997" i="12"/>
  <c r="J997" i="12"/>
  <c r="K997" i="12"/>
  <c r="F998" i="12"/>
  <c r="G998" i="12"/>
  <c r="H998" i="12"/>
  <c r="J998" i="12"/>
  <c r="K998" i="12"/>
  <c r="F999" i="12"/>
  <c r="G999" i="12"/>
  <c r="H999" i="12"/>
  <c r="J999" i="12"/>
  <c r="K999" i="12"/>
  <c r="F1000" i="12"/>
  <c r="G1000" i="12"/>
  <c r="H1000" i="12"/>
  <c r="J1000" i="12"/>
  <c r="K1000" i="12"/>
  <c r="F1001" i="12"/>
  <c r="G1001" i="12"/>
  <c r="H1001" i="12"/>
  <c r="J1001" i="12"/>
  <c r="K1001" i="12"/>
  <c r="F1002" i="12"/>
  <c r="G1002" i="12"/>
  <c r="H1002" i="12"/>
  <c r="J1002" i="12"/>
  <c r="K1002" i="12"/>
  <c r="F1003" i="12"/>
  <c r="G1003" i="12"/>
  <c r="H1003" i="12"/>
  <c r="J1003" i="12"/>
  <c r="K1003" i="12"/>
  <c r="F1004" i="12"/>
  <c r="G1004" i="12"/>
  <c r="H1004" i="12"/>
  <c r="J1004" i="12"/>
  <c r="K1004" i="12"/>
  <c r="F1005" i="12"/>
  <c r="G1005" i="12"/>
  <c r="H1005" i="12"/>
  <c r="J1005" i="12"/>
  <c r="K1005" i="12"/>
  <c r="F1006" i="12"/>
  <c r="G1006" i="12"/>
  <c r="H1006" i="12"/>
  <c r="J1006" i="12"/>
  <c r="K1006" i="12"/>
  <c r="F1007" i="12"/>
  <c r="G1007" i="12"/>
  <c r="H1007" i="12"/>
  <c r="J1007" i="12"/>
  <c r="K1007" i="12"/>
  <c r="K7" i="12"/>
  <c r="J7" i="12"/>
  <c r="H7" i="12"/>
  <c r="G7" i="12"/>
  <c r="F7" i="12"/>
  <c r="AU7" i="13" l="1"/>
  <c r="AU23" i="13"/>
  <c r="AU39" i="13"/>
  <c r="AU55" i="13"/>
  <c r="AU65" i="13"/>
  <c r="R65" i="13" s="1"/>
  <c r="AU81" i="13"/>
  <c r="R81" i="13" s="1"/>
  <c r="AU97" i="13"/>
  <c r="R97" i="13" s="1"/>
  <c r="AU121" i="13"/>
  <c r="R121" i="13" s="1"/>
  <c r="AU135" i="13"/>
  <c r="R135" i="13" s="1"/>
  <c r="AU153" i="13"/>
  <c r="R153" i="13" s="1"/>
  <c r="AU167" i="13"/>
  <c r="R167" i="13" s="1"/>
  <c r="AV205" i="13"/>
  <c r="AU205" i="13"/>
  <c r="R205" i="13" s="1"/>
  <c r="AV241" i="13"/>
  <c r="AU241" i="13"/>
  <c r="R241" i="13" s="1"/>
  <c r="AU284" i="13"/>
  <c r="R284" i="13" s="1"/>
  <c r="AV284" i="13"/>
  <c r="W127" i="13"/>
  <c r="W145" i="13"/>
  <c r="W159" i="13"/>
  <c r="W177" i="13"/>
  <c r="AV197" i="13"/>
  <c r="AU197" i="13"/>
  <c r="R197" i="13" s="1"/>
  <c r="AV257" i="13"/>
  <c r="AU257" i="13"/>
  <c r="R257" i="13" s="1"/>
  <c r="AU269" i="13"/>
  <c r="R269" i="13" s="1"/>
  <c r="AV269" i="13"/>
  <c r="AU288" i="13"/>
  <c r="R288" i="13" s="1"/>
  <c r="AV288" i="13"/>
  <c r="AU15" i="13"/>
  <c r="AU31" i="13"/>
  <c r="AU47" i="13"/>
  <c r="AU57" i="13"/>
  <c r="R57" i="13" s="1"/>
  <c r="AU73" i="13"/>
  <c r="R73" i="13" s="1"/>
  <c r="AU89" i="13"/>
  <c r="R89" i="13" s="1"/>
  <c r="AU105" i="13"/>
  <c r="R105" i="13" s="1"/>
  <c r="AU119" i="13"/>
  <c r="R119" i="13" s="1"/>
  <c r="AU137" i="13"/>
  <c r="R137" i="13" s="1"/>
  <c r="AU151" i="13"/>
  <c r="R151" i="13" s="1"/>
  <c r="AU169" i="13"/>
  <c r="R169" i="13" s="1"/>
  <c r="AV189" i="13"/>
  <c r="AU189" i="13"/>
  <c r="R189" i="13" s="1"/>
  <c r="AU276" i="13"/>
  <c r="R276" i="13" s="1"/>
  <c r="AV276" i="13"/>
  <c r="AU292" i="13"/>
  <c r="R292" i="13" s="1"/>
  <c r="AV292" i="13"/>
  <c r="W111" i="13"/>
  <c r="W143" i="13"/>
  <c r="W161" i="13"/>
  <c r="W175" i="13"/>
  <c r="AV181" i="13"/>
  <c r="AU181" i="13"/>
  <c r="R181" i="13" s="1"/>
  <c r="AV213" i="13"/>
  <c r="AU213" i="13"/>
  <c r="R213" i="13" s="1"/>
  <c r="AV225" i="13"/>
  <c r="AU225" i="13"/>
  <c r="R225" i="13" s="1"/>
  <c r="AU280" i="13"/>
  <c r="R280" i="13" s="1"/>
  <c r="AV280" i="13"/>
  <c r="AU296" i="13"/>
  <c r="R296" i="13" s="1"/>
  <c r="AV296" i="13"/>
  <c r="AV304" i="13"/>
  <c r="AV312" i="13"/>
  <c r="AV320" i="13"/>
  <c r="AV328" i="13"/>
  <c r="AV336" i="13"/>
  <c r="AV344" i="13"/>
  <c r="AV352" i="13"/>
  <c r="AV413" i="13"/>
  <c r="AV421" i="13"/>
  <c r="W423" i="13"/>
  <c r="AV429" i="13"/>
  <c r="W431" i="13"/>
  <c r="AV437" i="13"/>
  <c r="W439" i="13"/>
  <c r="AV445" i="13"/>
  <c r="W447" i="13"/>
  <c r="AV453" i="13"/>
  <c r="W455" i="13"/>
  <c r="AV461" i="13"/>
  <c r="W463" i="13"/>
  <c r="AV469" i="13"/>
  <c r="W471" i="13"/>
  <c r="W479" i="13"/>
  <c r="AV485" i="13"/>
  <c r="AV493" i="13"/>
  <c r="AV500" i="13"/>
  <c r="AV502" i="13"/>
  <c r="AV544" i="13"/>
  <c r="AV559" i="13"/>
  <c r="AU567" i="13"/>
  <c r="R567" i="13" s="1"/>
  <c r="AU575" i="13"/>
  <c r="R575" i="13" s="1"/>
  <c r="AV578" i="13"/>
  <c r="AU581" i="13"/>
  <c r="R581" i="13" s="1"/>
  <c r="AU589" i="13"/>
  <c r="R589" i="13" s="1"/>
  <c r="AV596" i="13"/>
  <c r="AU599" i="13"/>
  <c r="R599" i="13" s="1"/>
  <c r="AU614" i="13"/>
  <c r="R614" i="13" s="1"/>
  <c r="AV615" i="13"/>
  <c r="AV623" i="13"/>
  <c r="AU631" i="13"/>
  <c r="R631" i="13" s="1"/>
  <c r="AV632" i="13"/>
  <c r="AV642" i="13"/>
  <c r="AV650" i="13"/>
  <c r="AV706" i="13"/>
  <c r="AU706" i="13"/>
  <c r="R706" i="13" s="1"/>
  <c r="AV707" i="13"/>
  <c r="AU710" i="13"/>
  <c r="R710" i="13" s="1"/>
  <c r="AV710" i="13"/>
  <c r="AV300" i="13"/>
  <c r="AV308" i="13"/>
  <c r="AV316" i="13"/>
  <c r="AV324" i="13"/>
  <c r="AV332" i="13"/>
  <c r="AV340" i="13"/>
  <c r="AV348" i="13"/>
  <c r="AV409" i="13"/>
  <c r="AV417" i="13"/>
  <c r="W419" i="13"/>
  <c r="AV425" i="13"/>
  <c r="W427" i="13"/>
  <c r="AV433" i="13"/>
  <c r="W435" i="13"/>
  <c r="AV441" i="13"/>
  <c r="W443" i="13"/>
  <c r="AV449" i="13"/>
  <c r="W451" i="13"/>
  <c r="AV457" i="13"/>
  <c r="W459" i="13"/>
  <c r="AV465" i="13"/>
  <c r="W467" i="13"/>
  <c r="AV473" i="13"/>
  <c r="W475" i="13"/>
  <c r="AV489" i="13"/>
  <c r="AU497" i="13"/>
  <c r="R497" i="13" s="1"/>
  <c r="AU533" i="13"/>
  <c r="R533" i="13" s="1"/>
  <c r="AU537" i="13"/>
  <c r="R537" i="13" s="1"/>
  <c r="AV538" i="13"/>
  <c r="AU541" i="13"/>
  <c r="R541" i="13" s="1"/>
  <c r="AU549" i="13"/>
  <c r="R549" i="13" s="1"/>
  <c r="AU553" i="13"/>
  <c r="R553" i="13" s="1"/>
  <c r="AU561" i="13"/>
  <c r="R561" i="13" s="1"/>
  <c r="AU571" i="13"/>
  <c r="R571" i="13" s="1"/>
  <c r="AU585" i="13"/>
  <c r="R585" i="13" s="1"/>
  <c r="AU591" i="13"/>
  <c r="R591" i="13" s="1"/>
  <c r="AV594" i="13"/>
  <c r="AV619" i="13"/>
  <c r="AV627" i="13"/>
  <c r="AV636" i="13"/>
  <c r="AV646" i="13"/>
  <c r="AU677" i="13"/>
  <c r="AU680" i="13"/>
  <c r="AU709" i="13"/>
  <c r="R709" i="13" s="1"/>
  <c r="AV709" i="13"/>
  <c r="AU708" i="13"/>
  <c r="R708" i="13" s="1"/>
  <c r="AV708" i="13"/>
  <c r="AU723" i="13"/>
  <c r="AU731" i="13"/>
  <c r="AU738" i="13"/>
  <c r="R738" i="13" s="1"/>
  <c r="AV739" i="13"/>
  <c r="AU744" i="13"/>
  <c r="R744" i="13" s="1"/>
  <c r="AU754" i="13"/>
  <c r="R754" i="13" s="1"/>
  <c r="AV755" i="13"/>
  <c r="AU762" i="13"/>
  <c r="R762" i="13" s="1"/>
  <c r="AU819" i="13"/>
  <c r="R819" i="13" s="1"/>
  <c r="AV820" i="13"/>
  <c r="AU825" i="13"/>
  <c r="R825" i="13" s="1"/>
  <c r="AU835" i="13"/>
  <c r="R835" i="13" s="1"/>
  <c r="AV836" i="13"/>
  <c r="AU850" i="13"/>
  <c r="R850" i="13" s="1"/>
  <c r="AU851" i="13"/>
  <c r="R851" i="13" s="1"/>
  <c r="AU867" i="13"/>
  <c r="R867" i="13" s="1"/>
  <c r="AU880" i="13"/>
  <c r="R880" i="13" s="1"/>
  <c r="AU884" i="13"/>
  <c r="R884" i="13" s="1"/>
  <c r="AU885" i="13"/>
  <c r="R885" i="13" s="1"/>
  <c r="AU886" i="13"/>
  <c r="R886" i="13" s="1"/>
  <c r="AU887" i="13"/>
  <c r="R887" i="13" s="1"/>
  <c r="AU926" i="13"/>
  <c r="R926" i="13" s="1"/>
  <c r="AU931" i="13"/>
  <c r="R931" i="13" s="1"/>
  <c r="AV945" i="13"/>
  <c r="AV967" i="13"/>
  <c r="AV1009" i="13"/>
  <c r="AV716" i="13"/>
  <c r="AV719" i="13"/>
  <c r="AU736" i="13"/>
  <c r="R736" i="13" s="1"/>
  <c r="AU746" i="13"/>
  <c r="R746" i="13" s="1"/>
  <c r="AV747" i="13"/>
  <c r="AU752" i="13"/>
  <c r="R752" i="13" s="1"/>
  <c r="AU764" i="13"/>
  <c r="R764" i="13" s="1"/>
  <c r="AV765" i="13"/>
  <c r="AU827" i="13"/>
  <c r="R827" i="13" s="1"/>
  <c r="AV828" i="13"/>
  <c r="AU833" i="13"/>
  <c r="R833" i="13" s="1"/>
  <c r="AU854" i="13"/>
  <c r="R854" i="13" s="1"/>
  <c r="AV865" i="13"/>
  <c r="AU882" i="13"/>
  <c r="R882" i="13" s="1"/>
  <c r="AU898" i="13"/>
  <c r="R898" i="13" s="1"/>
  <c r="AU899" i="13"/>
  <c r="R899" i="13" s="1"/>
  <c r="AU902" i="13"/>
  <c r="R902" i="13" s="1"/>
  <c r="AU903" i="13"/>
  <c r="R903" i="13" s="1"/>
  <c r="AU906" i="13"/>
  <c r="R906" i="13" s="1"/>
  <c r="AU907" i="13"/>
  <c r="R907" i="13" s="1"/>
  <c r="AU910" i="13"/>
  <c r="R910" i="13" s="1"/>
  <c r="AU911" i="13"/>
  <c r="R911" i="13" s="1"/>
  <c r="AU914" i="13"/>
  <c r="R914" i="13" s="1"/>
  <c r="AU915" i="13"/>
  <c r="R915" i="13" s="1"/>
  <c r="AU935" i="13"/>
  <c r="R935" i="13" s="1"/>
  <c r="AU948" i="13"/>
  <c r="R948" i="13" s="1"/>
  <c r="AU951" i="13"/>
  <c r="R951" i="13" s="1"/>
  <c r="AU952" i="13"/>
  <c r="R952" i="13" s="1"/>
  <c r="AU955" i="13"/>
  <c r="R955" i="13" s="1"/>
  <c r="AU956" i="13"/>
  <c r="R956" i="13" s="1"/>
  <c r="AU959" i="13"/>
  <c r="R959" i="13" s="1"/>
  <c r="AU960" i="13"/>
  <c r="R960" i="13" s="1"/>
  <c r="AU965" i="13"/>
  <c r="R965" i="13" s="1"/>
  <c r="AU10" i="13"/>
  <c r="R10" i="13" s="1"/>
  <c r="W10" i="13" s="1"/>
  <c r="AU11" i="13"/>
  <c r="AU26" i="13"/>
  <c r="R26" i="13" s="1"/>
  <c r="AU27" i="13"/>
  <c r="AU42" i="13"/>
  <c r="R42" i="13" s="1"/>
  <c r="AU43" i="13"/>
  <c r="AU61" i="13"/>
  <c r="R61" i="13" s="1"/>
  <c r="W61" i="13" s="1"/>
  <c r="AU77" i="13"/>
  <c r="R77" i="13" s="1"/>
  <c r="W77" i="13" s="1"/>
  <c r="AU93" i="13"/>
  <c r="R93" i="13" s="1"/>
  <c r="W93" i="13" s="1"/>
  <c r="AU115" i="13"/>
  <c r="R115" i="13" s="1"/>
  <c r="AU117" i="13"/>
  <c r="R117" i="13" s="1"/>
  <c r="W117" i="13" s="1"/>
  <c r="AU131" i="13"/>
  <c r="R131" i="13" s="1"/>
  <c r="AU133" i="13"/>
  <c r="R133" i="13" s="1"/>
  <c r="AU147" i="13"/>
  <c r="R147" i="13" s="1"/>
  <c r="AU149" i="13"/>
  <c r="R149" i="13" s="1"/>
  <c r="AU163" i="13"/>
  <c r="R163" i="13" s="1"/>
  <c r="AU165" i="13"/>
  <c r="R165" i="13" s="1"/>
  <c r="AU179" i="13"/>
  <c r="R179" i="13" s="1"/>
  <c r="AV237" i="13"/>
  <c r="AU237" i="13"/>
  <c r="R237" i="13" s="1"/>
  <c r="AV270" i="13"/>
  <c r="AV271" i="13"/>
  <c r="AV272" i="13"/>
  <c r="AV245" i="13"/>
  <c r="AU245" i="13"/>
  <c r="R245" i="13" s="1"/>
  <c r="AV275" i="13"/>
  <c r="AU275" i="13"/>
  <c r="R275" i="13" s="1"/>
  <c r="AV279" i="13"/>
  <c r="AU279" i="13"/>
  <c r="R279" i="13" s="1"/>
  <c r="AV283" i="13"/>
  <c r="AU283" i="13"/>
  <c r="R283" i="13" s="1"/>
  <c r="AV287" i="13"/>
  <c r="AU287" i="13"/>
  <c r="R287" i="13" s="1"/>
  <c r="AV291" i="13"/>
  <c r="AU291" i="13"/>
  <c r="R291" i="13" s="1"/>
  <c r="AV295" i="13"/>
  <c r="AU295" i="13"/>
  <c r="R295" i="13" s="1"/>
  <c r="AV299" i="13"/>
  <c r="AU299" i="13"/>
  <c r="R299" i="13" s="1"/>
  <c r="AV303" i="13"/>
  <c r="AU303" i="13"/>
  <c r="R303" i="13" s="1"/>
  <c r="AV307" i="13"/>
  <c r="AU307" i="13"/>
  <c r="R307" i="13" s="1"/>
  <c r="AV311" i="13"/>
  <c r="AU311" i="13"/>
  <c r="R311" i="13" s="1"/>
  <c r="AV315" i="13"/>
  <c r="AU315" i="13"/>
  <c r="R315" i="13" s="1"/>
  <c r="AU18" i="13"/>
  <c r="R18" i="13" s="1"/>
  <c r="AU19" i="13"/>
  <c r="AU34" i="13"/>
  <c r="R34" i="13" s="1"/>
  <c r="AU35" i="13"/>
  <c r="AU50" i="13"/>
  <c r="R50" i="13" s="1"/>
  <c r="AU51" i="13"/>
  <c r="AU69" i="13"/>
  <c r="R69" i="13" s="1"/>
  <c r="AU85" i="13"/>
  <c r="R85" i="13" s="1"/>
  <c r="AU101" i="13"/>
  <c r="R101" i="13" s="1"/>
  <c r="AU107" i="13"/>
  <c r="R107" i="13" s="1"/>
  <c r="AU109" i="13"/>
  <c r="R109" i="13" s="1"/>
  <c r="AU123" i="13"/>
  <c r="R123" i="13" s="1"/>
  <c r="AU125" i="13"/>
  <c r="R125" i="13" s="1"/>
  <c r="AU139" i="13"/>
  <c r="R139" i="13" s="1"/>
  <c r="AU141" i="13"/>
  <c r="R141" i="13" s="1"/>
  <c r="AU155" i="13"/>
  <c r="R155" i="13" s="1"/>
  <c r="AU157" i="13"/>
  <c r="R157" i="13" s="1"/>
  <c r="AU171" i="13"/>
  <c r="R171" i="13" s="1"/>
  <c r="AU173" i="13"/>
  <c r="R173" i="13" s="1"/>
  <c r="AV221" i="13"/>
  <c r="AU221" i="13"/>
  <c r="R221" i="13" s="1"/>
  <c r="AV253" i="13"/>
  <c r="AU253" i="13"/>
  <c r="R253" i="13" s="1"/>
  <c r="W22" i="13"/>
  <c r="W73" i="13"/>
  <c r="AV229" i="13"/>
  <c r="AU229" i="13"/>
  <c r="R229" i="13" s="1"/>
  <c r="AV261" i="13"/>
  <c r="AU261" i="13"/>
  <c r="R261" i="13" s="1"/>
  <c r="AV273" i="13"/>
  <c r="AU273" i="13"/>
  <c r="R273" i="13" s="1"/>
  <c r="AV277" i="13"/>
  <c r="AU277" i="13"/>
  <c r="R277" i="13" s="1"/>
  <c r="AV281" i="13"/>
  <c r="AU281" i="13"/>
  <c r="R281" i="13" s="1"/>
  <c r="AV285" i="13"/>
  <c r="AU285" i="13"/>
  <c r="R285" i="13" s="1"/>
  <c r="AV289" i="13"/>
  <c r="AU289" i="13"/>
  <c r="R289" i="13" s="1"/>
  <c r="AV293" i="13"/>
  <c r="AU293" i="13"/>
  <c r="R293" i="13" s="1"/>
  <c r="AV297" i="13"/>
  <c r="AU297" i="13"/>
  <c r="R297" i="13" s="1"/>
  <c r="AV301" i="13"/>
  <c r="AU301" i="13"/>
  <c r="R301" i="13" s="1"/>
  <c r="AV305" i="13"/>
  <c r="AU305" i="13"/>
  <c r="R305" i="13" s="1"/>
  <c r="AV309" i="13"/>
  <c r="AU309" i="13"/>
  <c r="R309" i="13" s="1"/>
  <c r="AV313" i="13"/>
  <c r="AU313" i="13"/>
  <c r="R313" i="13" s="1"/>
  <c r="W229" i="13"/>
  <c r="W245" i="13"/>
  <c r="W261" i="13"/>
  <c r="AV408" i="13"/>
  <c r="AU408" i="13"/>
  <c r="R408" i="13" s="1"/>
  <c r="AV412" i="13"/>
  <c r="AU412" i="13"/>
  <c r="R412" i="13" s="1"/>
  <c r="AV416" i="13"/>
  <c r="AU416" i="13"/>
  <c r="R416" i="13" s="1"/>
  <c r="AV420" i="13"/>
  <c r="AU420" i="13"/>
  <c r="R420" i="13" s="1"/>
  <c r="AU317" i="13"/>
  <c r="R317" i="13" s="1"/>
  <c r="AU319" i="13"/>
  <c r="R319" i="13" s="1"/>
  <c r="AU321" i="13"/>
  <c r="R321" i="13" s="1"/>
  <c r="AU323" i="13"/>
  <c r="R323" i="13" s="1"/>
  <c r="AU325" i="13"/>
  <c r="R325" i="13" s="1"/>
  <c r="AU327" i="13"/>
  <c r="R327" i="13" s="1"/>
  <c r="AU329" i="13"/>
  <c r="R329" i="13" s="1"/>
  <c r="AU331" i="13"/>
  <c r="R331" i="13" s="1"/>
  <c r="AU333" i="13"/>
  <c r="R333" i="13" s="1"/>
  <c r="AU335" i="13"/>
  <c r="R335" i="13" s="1"/>
  <c r="AU337" i="13"/>
  <c r="R337" i="13" s="1"/>
  <c r="AU339" i="13"/>
  <c r="R339" i="13" s="1"/>
  <c r="AU341" i="13"/>
  <c r="R341" i="13" s="1"/>
  <c r="AU343" i="13"/>
  <c r="R343" i="13" s="1"/>
  <c r="AU345" i="13"/>
  <c r="R345" i="13" s="1"/>
  <c r="AU347" i="13"/>
  <c r="R347" i="13" s="1"/>
  <c r="AU349" i="13"/>
  <c r="R349" i="13" s="1"/>
  <c r="AU351" i="13"/>
  <c r="R351" i="13" s="1"/>
  <c r="AV353" i="13"/>
  <c r="AV354" i="13"/>
  <c r="AV355" i="13"/>
  <c r="AV356" i="13"/>
  <c r="AV357" i="13"/>
  <c r="AV358" i="13"/>
  <c r="AV359" i="13"/>
  <c r="AV360" i="13"/>
  <c r="AV361" i="13"/>
  <c r="AV362" i="13"/>
  <c r="AV363" i="13"/>
  <c r="AV364" i="13"/>
  <c r="AV365" i="13"/>
  <c r="AV366" i="13"/>
  <c r="AV367" i="13"/>
  <c r="AV368" i="13"/>
  <c r="AV369" i="13"/>
  <c r="AV370" i="13"/>
  <c r="AV371" i="13"/>
  <c r="AV372" i="13"/>
  <c r="AV373" i="13"/>
  <c r="AV374" i="13"/>
  <c r="AV375" i="13"/>
  <c r="AV376" i="13"/>
  <c r="AV377" i="13"/>
  <c r="AV378" i="13"/>
  <c r="AV379" i="13"/>
  <c r="AV380" i="13"/>
  <c r="AV381" i="13"/>
  <c r="AV382" i="13"/>
  <c r="AV383" i="13"/>
  <c r="AV384" i="13"/>
  <c r="AV385" i="13"/>
  <c r="AV386" i="13"/>
  <c r="AV387" i="13"/>
  <c r="AV388" i="13"/>
  <c r="AV389" i="13"/>
  <c r="AV390" i="13"/>
  <c r="AV391" i="13"/>
  <c r="AV392" i="13"/>
  <c r="AV393" i="13"/>
  <c r="AV394" i="13"/>
  <c r="AV395" i="13"/>
  <c r="AV396" i="13"/>
  <c r="AV397" i="13"/>
  <c r="AV398" i="13"/>
  <c r="AV399" i="13"/>
  <c r="AV400" i="13"/>
  <c r="AV401" i="13"/>
  <c r="AV402" i="13"/>
  <c r="AV403" i="13"/>
  <c r="AV404" i="13"/>
  <c r="AV405" i="13"/>
  <c r="AV406" i="13"/>
  <c r="AV407" i="13"/>
  <c r="AV410" i="13"/>
  <c r="AU410" i="13"/>
  <c r="R410" i="13" s="1"/>
  <c r="AV414" i="13"/>
  <c r="AU414" i="13"/>
  <c r="R414" i="13" s="1"/>
  <c r="AV418" i="13"/>
  <c r="AU418" i="13"/>
  <c r="R418" i="13" s="1"/>
  <c r="AV422" i="13"/>
  <c r="AU422" i="13"/>
  <c r="R422" i="13" s="1"/>
  <c r="AU424" i="13"/>
  <c r="R424" i="13" s="1"/>
  <c r="AU426" i="13"/>
  <c r="R426" i="13" s="1"/>
  <c r="AU428" i="13"/>
  <c r="R428" i="13" s="1"/>
  <c r="AU430" i="13"/>
  <c r="R430" i="13" s="1"/>
  <c r="AU432" i="13"/>
  <c r="R432" i="13" s="1"/>
  <c r="AU434" i="13"/>
  <c r="R434" i="13" s="1"/>
  <c r="AU436" i="13"/>
  <c r="R436" i="13" s="1"/>
  <c r="AU438" i="13"/>
  <c r="R438" i="13" s="1"/>
  <c r="AU440" i="13"/>
  <c r="R440" i="13" s="1"/>
  <c r="AU442" i="13"/>
  <c r="R442" i="13" s="1"/>
  <c r="AU444" i="13"/>
  <c r="R444" i="13" s="1"/>
  <c r="AU446" i="13"/>
  <c r="R446" i="13" s="1"/>
  <c r="AU448" i="13"/>
  <c r="R448" i="13" s="1"/>
  <c r="AU450" i="13"/>
  <c r="R450" i="13" s="1"/>
  <c r="AU452" i="13"/>
  <c r="R452" i="13" s="1"/>
  <c r="AU454" i="13"/>
  <c r="R454" i="13" s="1"/>
  <c r="AU456" i="13"/>
  <c r="R456" i="13" s="1"/>
  <c r="AU458" i="13"/>
  <c r="R458" i="13" s="1"/>
  <c r="AU460" i="13"/>
  <c r="R460" i="13" s="1"/>
  <c r="AU462" i="13"/>
  <c r="R462" i="13" s="1"/>
  <c r="AU464" i="13"/>
  <c r="R464" i="13" s="1"/>
  <c r="AU466" i="13"/>
  <c r="R466" i="13" s="1"/>
  <c r="AU468" i="13"/>
  <c r="R468" i="13" s="1"/>
  <c r="AU470" i="13"/>
  <c r="R470" i="13" s="1"/>
  <c r="AU472" i="13"/>
  <c r="R472" i="13" s="1"/>
  <c r="AU474" i="13"/>
  <c r="R474" i="13" s="1"/>
  <c r="AU476" i="13"/>
  <c r="AU478" i="13"/>
  <c r="AU480" i="13"/>
  <c r="W481" i="13"/>
  <c r="AU482" i="13"/>
  <c r="R482" i="13" s="1"/>
  <c r="AU484" i="13"/>
  <c r="R484" i="13" s="1"/>
  <c r="AU486" i="13"/>
  <c r="R486" i="13" s="1"/>
  <c r="AU488" i="13"/>
  <c r="R488" i="13" s="1"/>
  <c r="AU490" i="13"/>
  <c r="R490" i="13" s="1"/>
  <c r="AU492" i="13"/>
  <c r="R492" i="13" s="1"/>
  <c r="AU494" i="13"/>
  <c r="R494" i="13" s="1"/>
  <c r="AU496" i="13"/>
  <c r="R496" i="13" s="1"/>
  <c r="AV528" i="13"/>
  <c r="AU528" i="13"/>
  <c r="R528" i="13" s="1"/>
  <c r="AV530" i="13"/>
  <c r="AV536" i="13"/>
  <c r="AV543" i="13"/>
  <c r="AV548" i="13"/>
  <c r="AV550" i="13"/>
  <c r="AV532" i="13"/>
  <c r="AV534" i="13"/>
  <c r="AV539" i="13"/>
  <c r="AV546" i="13"/>
  <c r="R476" i="13"/>
  <c r="R478" i="13"/>
  <c r="R480" i="13"/>
  <c r="AU554" i="13"/>
  <c r="R554" i="13" s="1"/>
  <c r="AU555" i="13"/>
  <c r="R555" i="13" s="1"/>
  <c r="AU556" i="13"/>
  <c r="R556" i="13" s="1"/>
  <c r="AU562" i="13"/>
  <c r="R562" i="13" s="1"/>
  <c r="AU563" i="13"/>
  <c r="R563" i="13" s="1"/>
  <c r="AU564" i="13"/>
  <c r="R564" i="13" s="1"/>
  <c r="AU568" i="13"/>
  <c r="R568" i="13" s="1"/>
  <c r="AU572" i="13"/>
  <c r="R572" i="13" s="1"/>
  <c r="AU576" i="13"/>
  <c r="R576" i="13" s="1"/>
  <c r="AU580" i="13"/>
  <c r="R580" i="13" s="1"/>
  <c r="AU584" i="13"/>
  <c r="R584" i="13" s="1"/>
  <c r="AU588" i="13"/>
  <c r="R588" i="13" s="1"/>
  <c r="AU592" i="13"/>
  <c r="R592" i="13" s="1"/>
  <c r="R612" i="13"/>
  <c r="AU616" i="13"/>
  <c r="R616" i="13" s="1"/>
  <c r="AU618" i="13"/>
  <c r="R618" i="13" s="1"/>
  <c r="AU620" i="13"/>
  <c r="R620" i="13" s="1"/>
  <c r="AU622" i="13"/>
  <c r="R622" i="13" s="1"/>
  <c r="AU624" i="13"/>
  <c r="R624" i="13" s="1"/>
  <c r="AU626" i="13"/>
  <c r="R626" i="13" s="1"/>
  <c r="AU628" i="13"/>
  <c r="R628" i="13" s="1"/>
  <c r="AU630" i="13"/>
  <c r="R630" i="13" s="1"/>
  <c r="AU633" i="13"/>
  <c r="R633" i="13" s="1"/>
  <c r="AU635" i="13"/>
  <c r="R635" i="13" s="1"/>
  <c r="AU637" i="13"/>
  <c r="R637" i="13" s="1"/>
  <c r="AU639" i="13"/>
  <c r="R639" i="13" s="1"/>
  <c r="AU643" i="13"/>
  <c r="R643" i="13" s="1"/>
  <c r="AU645" i="13"/>
  <c r="R645" i="13" s="1"/>
  <c r="AU647" i="13"/>
  <c r="R647" i="13" s="1"/>
  <c r="AU649" i="13"/>
  <c r="R649" i="13" s="1"/>
  <c r="AU674" i="13"/>
  <c r="AU678" i="13"/>
  <c r="AU728" i="13"/>
  <c r="AV728" i="13"/>
  <c r="AV741" i="13"/>
  <c r="AV749" i="13"/>
  <c r="AV757" i="13"/>
  <c r="AV767" i="13"/>
  <c r="AU767" i="13"/>
  <c r="R767" i="13" s="1"/>
  <c r="AU551" i="13"/>
  <c r="R551" i="13" s="1"/>
  <c r="AU558" i="13"/>
  <c r="R558" i="13" s="1"/>
  <c r="AU566" i="13"/>
  <c r="R566" i="13" s="1"/>
  <c r="AU570" i="13"/>
  <c r="R570" i="13" s="1"/>
  <c r="AU574" i="13"/>
  <c r="R574" i="13" s="1"/>
  <c r="AU582" i="13"/>
  <c r="R582" i="13" s="1"/>
  <c r="AU586" i="13"/>
  <c r="R586" i="13" s="1"/>
  <c r="AU598" i="13"/>
  <c r="R598" i="13" s="1"/>
  <c r="AV612" i="13"/>
  <c r="AV727" i="13"/>
  <c r="AV737" i="13"/>
  <c r="AV745" i="13"/>
  <c r="AV753" i="13"/>
  <c r="AV763" i="13"/>
  <c r="AU720" i="13"/>
  <c r="AV720" i="13"/>
  <c r="R811" i="13"/>
  <c r="R813" i="13"/>
  <c r="R815" i="13"/>
  <c r="R817" i="13"/>
  <c r="AV883" i="13"/>
  <c r="W838" i="13"/>
  <c r="W840" i="13"/>
  <c r="W842" i="13"/>
  <c r="W844" i="13"/>
  <c r="W846" i="13"/>
  <c r="W848" i="13"/>
  <c r="W850" i="13"/>
  <c r="W852" i="13"/>
  <c r="W854" i="13"/>
  <c r="W856" i="13"/>
  <c r="AU889" i="13"/>
  <c r="R889" i="13" s="1"/>
  <c r="AV889" i="13"/>
  <c r="AV811" i="13"/>
  <c r="AV813" i="13"/>
  <c r="AV815" i="13"/>
  <c r="AV817" i="13"/>
  <c r="AU818" i="13"/>
  <c r="R818" i="13" s="1"/>
  <c r="AU822" i="13"/>
  <c r="R822" i="13" s="1"/>
  <c r="AU826" i="13"/>
  <c r="R826" i="13" s="1"/>
  <c r="AU830" i="13"/>
  <c r="R830" i="13" s="1"/>
  <c r="AU834" i="13"/>
  <c r="R834" i="13" s="1"/>
  <c r="AV858" i="13"/>
  <c r="AV863" i="13"/>
  <c r="AU870" i="13"/>
  <c r="R870" i="13" s="1"/>
  <c r="AU888" i="13"/>
  <c r="R888" i="13" s="1"/>
  <c r="AV888" i="13"/>
  <c r="AV890" i="13"/>
  <c r="AU891" i="13"/>
  <c r="R891" i="13" s="1"/>
  <c r="AV895" i="13"/>
  <c r="AV896" i="13"/>
  <c r="AU897" i="13"/>
  <c r="R897" i="13" s="1"/>
  <c r="AV900" i="13"/>
  <c r="AU901" i="13"/>
  <c r="R901" i="13" s="1"/>
  <c r="AV904" i="13"/>
  <c r="AU905" i="13"/>
  <c r="R905" i="13" s="1"/>
  <c r="AV908" i="13"/>
  <c r="AU909" i="13"/>
  <c r="R909" i="13" s="1"/>
  <c r="AV912" i="13"/>
  <c r="AU913" i="13"/>
  <c r="R913" i="13" s="1"/>
  <c r="AV916" i="13"/>
  <c r="AU917" i="13"/>
  <c r="R917" i="13" s="1"/>
  <c r="AU920" i="13"/>
  <c r="R920" i="13" s="1"/>
  <c r="AV923" i="13"/>
  <c r="AU924" i="13"/>
  <c r="R924" i="13" s="1"/>
  <c r="AV927" i="13"/>
  <c r="AU928" i="13"/>
  <c r="R928" i="13" s="1"/>
  <c r="AU930" i="13"/>
  <c r="R930" i="13" s="1"/>
  <c r="AU932" i="13"/>
  <c r="R932" i="13" s="1"/>
  <c r="AU934" i="13"/>
  <c r="R934" i="13" s="1"/>
  <c r="AU936" i="13"/>
  <c r="R936" i="13" s="1"/>
  <c r="AU941" i="13"/>
  <c r="R941" i="13" s="1"/>
  <c r="AU942" i="13"/>
  <c r="R942" i="13" s="1"/>
  <c r="AU943" i="13"/>
  <c r="R943" i="13" s="1"/>
  <c r="AU944" i="13"/>
  <c r="R944" i="13" s="1"/>
  <c r="AU949" i="13"/>
  <c r="R949" i="13" s="1"/>
  <c r="AU953" i="13"/>
  <c r="R953" i="13" s="1"/>
  <c r="AU957" i="13"/>
  <c r="R957" i="13" s="1"/>
  <c r="AU961" i="13"/>
  <c r="R961" i="13" s="1"/>
  <c r="AV966" i="13"/>
  <c r="AV968" i="13"/>
  <c r="AU988" i="13"/>
  <c r="R988" i="13" s="1"/>
  <c r="AU990" i="13"/>
  <c r="R990" i="13" s="1"/>
  <c r="AU992" i="13"/>
  <c r="R992" i="13" s="1"/>
  <c r="AU994" i="13"/>
  <c r="R994" i="13" s="1"/>
  <c r="AU996" i="13"/>
  <c r="R996" i="13" s="1"/>
  <c r="AU998" i="13"/>
  <c r="R998" i="13" s="1"/>
  <c r="AU1000" i="13"/>
  <c r="R1000" i="13" s="1"/>
  <c r="AU1002" i="13"/>
  <c r="R1002" i="13" s="1"/>
  <c r="AU1004" i="13"/>
  <c r="R1004" i="13" s="1"/>
  <c r="AU987" i="13"/>
  <c r="R987" i="13" s="1"/>
  <c r="AU989" i="13"/>
  <c r="R989" i="13" s="1"/>
  <c r="AU991" i="13"/>
  <c r="R991" i="13" s="1"/>
  <c r="AU993" i="13"/>
  <c r="R993" i="13" s="1"/>
  <c r="AU995" i="13"/>
  <c r="R995" i="13" s="1"/>
  <c r="AU997" i="13"/>
  <c r="R997" i="13" s="1"/>
  <c r="AU999" i="13"/>
  <c r="R999" i="13" s="1"/>
  <c r="AU1001" i="13"/>
  <c r="R1001" i="13" s="1"/>
  <c r="AU1003" i="13"/>
  <c r="R1003" i="13" s="1"/>
  <c r="AU1005" i="13"/>
  <c r="R1005" i="13" s="1"/>
  <c r="AU1008" i="13"/>
  <c r="R1008" i="13" s="1"/>
  <c r="AU1010" i="13"/>
  <c r="R1010" i="13" s="1"/>
  <c r="AU919" i="13"/>
  <c r="R919" i="13" s="1"/>
  <c r="W919" i="13" s="1"/>
  <c r="W34" i="13"/>
  <c r="W119" i="13"/>
  <c r="W137" i="13"/>
  <c r="W151" i="13"/>
  <c r="AB151" i="13" s="1"/>
  <c r="W153" i="13"/>
  <c r="W167" i="13"/>
  <c r="W169" i="13"/>
  <c r="W717" i="13"/>
  <c r="AY717" i="13" s="1"/>
  <c r="AA717" i="13" s="1"/>
  <c r="W721" i="13"/>
  <c r="W722" i="13"/>
  <c r="W726" i="13"/>
  <c r="W730" i="13"/>
  <c r="AB730" i="13" s="1"/>
  <c r="W733" i="13"/>
  <c r="W734" i="13"/>
  <c r="W963" i="13"/>
  <c r="W46" i="13"/>
  <c r="AB46" i="13" s="1"/>
  <c r="W663" i="13"/>
  <c r="W665" i="13"/>
  <c r="W667" i="13"/>
  <c r="W669" i="13"/>
  <c r="AY669" i="13" s="1"/>
  <c r="AA669" i="13" s="1"/>
  <c r="W671" i="13"/>
  <c r="W929" i="13"/>
  <c r="W931" i="13"/>
  <c r="W933" i="13"/>
  <c r="AY933" i="13" s="1"/>
  <c r="AA933" i="13" s="1"/>
  <c r="W935" i="13"/>
  <c r="W937" i="13"/>
  <c r="W967" i="13"/>
  <c r="W135" i="13"/>
  <c r="AY135" i="13" s="1"/>
  <c r="AA135" i="13" s="1"/>
  <c r="W445" i="13"/>
  <c r="W673" i="13"/>
  <c r="W718" i="13"/>
  <c r="W269" i="13"/>
  <c r="AY269" i="13" s="1"/>
  <c r="AA269" i="13" s="1"/>
  <c r="W482" i="13"/>
  <c r="W725" i="13"/>
  <c r="W729" i="13"/>
  <c r="W89" i="13"/>
  <c r="AB89" i="13" s="1"/>
  <c r="W105" i="13"/>
  <c r="W115" i="13"/>
  <c r="W121" i="13"/>
  <c r="W131" i="13"/>
  <c r="AB131" i="13" s="1"/>
  <c r="W133" i="13"/>
  <c r="W147" i="13"/>
  <c r="W149" i="13"/>
  <c r="W163" i="13"/>
  <c r="AY163" i="13" s="1"/>
  <c r="AA163" i="13" s="1"/>
  <c r="W165" i="13"/>
  <c r="W179" i="13"/>
  <c r="W185" i="13"/>
  <c r="W193" i="13"/>
  <c r="AY193" i="13" s="1"/>
  <c r="AA193" i="13" s="1"/>
  <c r="W201" i="13"/>
  <c r="W209" i="13"/>
  <c r="W217" i="13"/>
  <c r="W233" i="13"/>
  <c r="AY233" i="13" s="1"/>
  <c r="AA233" i="13" s="1"/>
  <c r="W249" i="13"/>
  <c r="W265" i="13"/>
  <c r="W662" i="13"/>
  <c r="W664" i="13"/>
  <c r="AY664" i="13" s="1"/>
  <c r="AA664" i="13" s="1"/>
  <c r="W666" i="13"/>
  <c r="W668" i="13"/>
  <c r="W670" i="13"/>
  <c r="W672" i="13"/>
  <c r="AY672" i="13" s="1"/>
  <c r="AA672" i="13" s="1"/>
  <c r="W674" i="13"/>
  <c r="W676" i="13"/>
  <c r="W930" i="13"/>
  <c r="W932" i="13"/>
  <c r="AY932" i="13" s="1"/>
  <c r="AA932" i="13" s="1"/>
  <c r="W934" i="13"/>
  <c r="W936" i="13"/>
  <c r="W964" i="13"/>
  <c r="W968" i="13"/>
  <c r="AY968" i="13" s="1"/>
  <c r="AA968" i="13" s="1"/>
  <c r="W85" i="13"/>
  <c r="W101" i="13"/>
  <c r="W109" i="13"/>
  <c r="W125" i="13"/>
  <c r="AB125" i="13" s="1"/>
  <c r="W221" i="13"/>
  <c r="W237" i="13"/>
  <c r="W253" i="13"/>
  <c r="W416" i="13"/>
  <c r="AY416" i="13" s="1"/>
  <c r="AA416" i="13" s="1"/>
  <c r="W418" i="13"/>
  <c r="W420" i="13"/>
  <c r="W422" i="13"/>
  <c r="W424" i="13"/>
  <c r="AB424" i="13" s="1"/>
  <c r="W426" i="13"/>
  <c r="W428" i="13"/>
  <c r="W430" i="13"/>
  <c r="W432" i="13"/>
  <c r="AB432" i="13" s="1"/>
  <c r="W434" i="13"/>
  <c r="W436" i="13"/>
  <c r="W438" i="13"/>
  <c r="W440" i="13"/>
  <c r="AY440" i="13" s="1"/>
  <c r="AA440" i="13" s="1"/>
  <c r="W442" i="13"/>
  <c r="W444" i="13"/>
  <c r="W446" i="13"/>
  <c r="W448" i="13"/>
  <c r="AY448" i="13" s="1"/>
  <c r="AA448" i="13" s="1"/>
  <c r="W450" i="13"/>
  <c r="AY450" i="13" s="1"/>
  <c r="AA450" i="13" s="1"/>
  <c r="W452" i="13"/>
  <c r="W454" i="13"/>
  <c r="W456" i="13"/>
  <c r="AB456" i="13" s="1"/>
  <c r="W458" i="13"/>
  <c r="W460" i="13"/>
  <c r="W462" i="13"/>
  <c r="W464" i="13"/>
  <c r="AB464" i="13" s="1"/>
  <c r="W466" i="13"/>
  <c r="AY466" i="13" s="1"/>
  <c r="AA466" i="13" s="1"/>
  <c r="W468" i="13"/>
  <c r="W470" i="13"/>
  <c r="W472" i="13"/>
  <c r="AY472" i="13" s="1"/>
  <c r="AA472" i="13" s="1"/>
  <c r="W474" i="13"/>
  <c r="W530" i="13"/>
  <c r="W614" i="13"/>
  <c r="W678" i="13"/>
  <c r="AY678" i="13" s="1"/>
  <c r="AA678" i="13" s="1"/>
  <c r="W680" i="13"/>
  <c r="AY680" i="13" s="1"/>
  <c r="AA680" i="13" s="1"/>
  <c r="W839" i="13"/>
  <c r="W841" i="13"/>
  <c r="W843" i="13"/>
  <c r="AY843" i="13" s="1"/>
  <c r="AA843" i="13" s="1"/>
  <c r="W845" i="13"/>
  <c r="W847" i="13"/>
  <c r="W849" i="13"/>
  <c r="W851" i="13"/>
  <c r="AY851" i="13" s="1"/>
  <c r="AA851" i="13" s="1"/>
  <c r="W853" i="13"/>
  <c r="W855" i="13"/>
  <c r="W857" i="13"/>
  <c r="W867" i="13"/>
  <c r="AY867" i="13" s="1"/>
  <c r="AA867" i="13" s="1"/>
  <c r="W987" i="13"/>
  <c r="W81" i="13"/>
  <c r="W97" i="13"/>
  <c r="W107" i="13"/>
  <c r="AB107" i="13" s="1"/>
  <c r="W113" i="13"/>
  <c r="W123" i="13"/>
  <c r="W129" i="13"/>
  <c r="W139" i="13"/>
  <c r="AB139" i="13" s="1"/>
  <c r="W141" i="13"/>
  <c r="W155" i="13"/>
  <c r="W157" i="13"/>
  <c r="W171" i="13"/>
  <c r="AB171" i="13" s="1"/>
  <c r="W173" i="13"/>
  <c r="W181" i="13"/>
  <c r="W189" i="13"/>
  <c r="W197" i="13"/>
  <c r="AB197" i="13" s="1"/>
  <c r="W205" i="13"/>
  <c r="W213" i="13"/>
  <c r="W225" i="13"/>
  <c r="W241" i="13"/>
  <c r="AB241" i="13" s="1"/>
  <c r="W257" i="13"/>
  <c r="W476" i="13"/>
  <c r="W478" i="13"/>
  <c r="W480" i="13"/>
  <c r="AB480" i="13" s="1"/>
  <c r="W811" i="13"/>
  <c r="W813" i="13"/>
  <c r="W815" i="13"/>
  <c r="W817" i="13"/>
  <c r="AY817" i="13" s="1"/>
  <c r="AA817" i="13" s="1"/>
  <c r="W870" i="13"/>
  <c r="W1007" i="13"/>
  <c r="W69" i="13"/>
  <c r="W65" i="13"/>
  <c r="AB65" i="13" s="1"/>
  <c r="W54" i="13"/>
  <c r="AB54" i="13" s="1"/>
  <c r="W57" i="13"/>
  <c r="AY57" i="13" s="1"/>
  <c r="AA57" i="13" s="1"/>
  <c r="W50" i="13"/>
  <c r="AB50" i="13" s="1"/>
  <c r="W26" i="13"/>
  <c r="AY26" i="13" s="1"/>
  <c r="AA26" i="13" s="1"/>
  <c r="W42" i="13"/>
  <c r="W38" i="13"/>
  <c r="W30" i="13"/>
  <c r="W18" i="13"/>
  <c r="AB18" i="13" s="1"/>
  <c r="W14" i="13"/>
  <c r="AB14" i="13" s="1"/>
  <c r="AB34" i="13"/>
  <c r="AY34" i="13"/>
  <c r="AA34" i="13" s="1"/>
  <c r="AB111" i="13"/>
  <c r="AY111" i="13"/>
  <c r="AA111" i="13" s="1"/>
  <c r="AB127" i="13"/>
  <c r="AY127" i="13"/>
  <c r="AA127" i="13" s="1"/>
  <c r="AB143" i="13"/>
  <c r="AY143" i="13"/>
  <c r="AA143" i="13" s="1"/>
  <c r="AB145" i="13"/>
  <c r="AY145" i="13"/>
  <c r="AA145" i="13" s="1"/>
  <c r="AB159" i="13"/>
  <c r="AY159" i="13"/>
  <c r="AA159" i="13" s="1"/>
  <c r="AB161" i="13"/>
  <c r="AY161" i="13"/>
  <c r="AA161" i="13" s="1"/>
  <c r="AB175" i="13"/>
  <c r="AY175" i="13"/>
  <c r="AA175" i="13" s="1"/>
  <c r="AB177" i="13"/>
  <c r="AY177" i="13"/>
  <c r="AA177" i="13" s="1"/>
  <c r="AB229" i="13"/>
  <c r="AY229" i="13"/>
  <c r="AA229" i="13" s="1"/>
  <c r="AB245" i="13"/>
  <c r="AY245" i="13"/>
  <c r="AA245" i="13" s="1"/>
  <c r="AB261" i="13"/>
  <c r="AY261" i="13"/>
  <c r="AA261" i="13" s="1"/>
  <c r="AY14" i="13"/>
  <c r="AA14" i="13" s="1"/>
  <c r="AB30" i="13"/>
  <c r="AY30" i="13"/>
  <c r="AA30" i="13" s="1"/>
  <c r="AB57" i="13"/>
  <c r="AB73" i="13"/>
  <c r="AY73" i="13"/>
  <c r="AA73" i="13" s="1"/>
  <c r="AB105" i="13"/>
  <c r="AY105" i="13"/>
  <c r="AA105" i="13" s="1"/>
  <c r="AB115" i="13"/>
  <c r="AY115" i="13"/>
  <c r="AA115" i="13" s="1"/>
  <c r="AB121" i="13"/>
  <c r="AY121" i="13"/>
  <c r="AA121" i="13" s="1"/>
  <c r="AY131" i="13"/>
  <c r="AA131" i="13" s="1"/>
  <c r="AB133" i="13"/>
  <c r="AY133" i="13"/>
  <c r="AA133" i="13" s="1"/>
  <c r="AC133" i="13" s="1"/>
  <c r="AH133" i="13" s="1"/>
  <c r="AB147" i="13"/>
  <c r="AY147" i="13"/>
  <c r="AA147" i="13" s="1"/>
  <c r="AB149" i="13"/>
  <c r="AY149" i="13"/>
  <c r="AA149" i="13" s="1"/>
  <c r="AC149" i="13" s="1"/>
  <c r="AH149" i="13" s="1"/>
  <c r="AB165" i="13"/>
  <c r="AY165" i="13"/>
  <c r="AA165" i="13" s="1"/>
  <c r="AB179" i="13"/>
  <c r="AY179" i="13"/>
  <c r="AA179" i="13" s="1"/>
  <c r="AB185" i="13"/>
  <c r="AY185" i="13"/>
  <c r="AA185" i="13" s="1"/>
  <c r="AB201" i="13"/>
  <c r="AY201" i="13"/>
  <c r="AA201" i="13" s="1"/>
  <c r="AB209" i="13"/>
  <c r="AY209" i="13"/>
  <c r="AA209" i="13" s="1"/>
  <c r="AB217" i="13"/>
  <c r="AY217" i="13"/>
  <c r="AA217" i="13" s="1"/>
  <c r="AB249" i="13"/>
  <c r="AY249" i="13"/>
  <c r="AA249" i="13" s="1"/>
  <c r="AB265" i="13"/>
  <c r="AY265" i="13"/>
  <c r="AA265" i="13" s="1"/>
  <c r="AB42" i="13"/>
  <c r="AY42" i="13"/>
  <c r="AA42" i="13" s="1"/>
  <c r="AB69" i="13"/>
  <c r="AY69" i="13"/>
  <c r="AA69" i="13" s="1"/>
  <c r="AB85" i="13"/>
  <c r="AY85" i="13"/>
  <c r="AA85" i="13" s="1"/>
  <c r="AB101" i="13"/>
  <c r="AY101" i="13"/>
  <c r="AA101" i="13" s="1"/>
  <c r="AB109" i="13"/>
  <c r="AY109" i="13"/>
  <c r="AA109" i="13" s="1"/>
  <c r="AB119" i="13"/>
  <c r="AY119" i="13"/>
  <c r="AA119" i="13" s="1"/>
  <c r="AB137" i="13"/>
  <c r="AY137" i="13"/>
  <c r="AA137" i="13" s="1"/>
  <c r="AC145" i="13"/>
  <c r="AH145" i="13" s="1"/>
  <c r="AB153" i="13"/>
  <c r="AY153" i="13"/>
  <c r="AA153" i="13" s="1"/>
  <c r="AC161" i="13"/>
  <c r="AH161" i="13" s="1"/>
  <c r="AB167" i="13"/>
  <c r="AY167" i="13"/>
  <c r="AA167" i="13" s="1"/>
  <c r="AB169" i="13"/>
  <c r="AY169" i="13"/>
  <c r="AA169" i="13" s="1"/>
  <c r="AB221" i="13"/>
  <c r="AY221" i="13"/>
  <c r="AA221" i="13" s="1"/>
  <c r="AB237" i="13"/>
  <c r="AY237" i="13"/>
  <c r="AA237" i="13" s="1"/>
  <c r="AB253" i="13"/>
  <c r="AY253" i="13"/>
  <c r="AA253" i="13" s="1"/>
  <c r="AB22" i="13"/>
  <c r="AY22" i="13"/>
  <c r="AA22" i="13" s="1"/>
  <c r="AC34" i="13"/>
  <c r="AH34" i="13" s="1"/>
  <c r="AB38" i="13"/>
  <c r="AY38" i="13"/>
  <c r="AA38" i="13" s="1"/>
  <c r="AY54" i="13"/>
  <c r="AA54" i="13" s="1"/>
  <c r="AB81" i="13"/>
  <c r="AY81" i="13"/>
  <c r="AA81" i="13" s="1"/>
  <c r="AB97" i="13"/>
  <c r="AY97" i="13"/>
  <c r="AA97" i="13" s="1"/>
  <c r="AB113" i="13"/>
  <c r="AY113" i="13"/>
  <c r="AA113" i="13" s="1"/>
  <c r="AB123" i="13"/>
  <c r="AY123" i="13"/>
  <c r="AA123" i="13" s="1"/>
  <c r="AB129" i="13"/>
  <c r="AY129" i="13"/>
  <c r="AA129" i="13" s="1"/>
  <c r="AY139" i="13"/>
  <c r="AA139" i="13" s="1"/>
  <c r="AB141" i="13"/>
  <c r="AY141" i="13"/>
  <c r="AA141" i="13" s="1"/>
  <c r="AB155" i="13"/>
  <c r="AY155" i="13"/>
  <c r="AA155" i="13" s="1"/>
  <c r="AB157" i="13"/>
  <c r="AY157" i="13"/>
  <c r="AA157" i="13" s="1"/>
  <c r="AC165" i="13"/>
  <c r="AH165" i="13" s="1"/>
  <c r="AB173" i="13"/>
  <c r="AY173" i="13"/>
  <c r="AA173" i="13" s="1"/>
  <c r="AB181" i="13"/>
  <c r="AY181" i="13"/>
  <c r="AA181" i="13" s="1"/>
  <c r="AB189" i="13"/>
  <c r="AY189" i="13"/>
  <c r="AA189" i="13" s="1"/>
  <c r="AB205" i="13"/>
  <c r="AY205" i="13"/>
  <c r="AA205" i="13" s="1"/>
  <c r="AB213" i="13"/>
  <c r="AY213" i="13"/>
  <c r="AA213" i="13" s="1"/>
  <c r="AB225" i="13"/>
  <c r="AY225" i="13"/>
  <c r="AA225" i="13" s="1"/>
  <c r="AB257" i="13"/>
  <c r="AY257" i="13"/>
  <c r="AA257" i="13" s="1"/>
  <c r="AU8" i="13"/>
  <c r="R8" i="13" s="1"/>
  <c r="W8" i="13" s="1"/>
  <c r="AU12" i="13"/>
  <c r="R12" i="13" s="1"/>
  <c r="W12" i="13" s="1"/>
  <c r="AU24" i="13"/>
  <c r="AU28" i="13"/>
  <c r="R28" i="13" s="1"/>
  <c r="W28" i="13" s="1"/>
  <c r="AU63" i="13"/>
  <c r="R63" i="13" s="1"/>
  <c r="W63" i="13" s="1"/>
  <c r="R67" i="13"/>
  <c r="W67" i="13" s="1"/>
  <c r="AU67" i="13"/>
  <c r="AU79" i="13"/>
  <c r="R79" i="13" s="1"/>
  <c r="W79" i="13" s="1"/>
  <c r="AU91" i="13"/>
  <c r="R91" i="13" s="1"/>
  <c r="W91" i="13" s="1"/>
  <c r="AU95" i="13"/>
  <c r="R95" i="13" s="1"/>
  <c r="W95" i="13" s="1"/>
  <c r="R99" i="13"/>
  <c r="W99" i="13" s="1"/>
  <c r="AU99" i="13"/>
  <c r="AU103" i="13"/>
  <c r="R103" i="13" s="1"/>
  <c r="W103" i="13" s="1"/>
  <c r="R24" i="13"/>
  <c r="W24" i="13" s="1"/>
  <c r="AV183" i="13"/>
  <c r="AU183" i="13"/>
  <c r="R183" i="13" s="1"/>
  <c r="W183" i="13" s="1"/>
  <c r="AV187" i="13"/>
  <c r="AU187" i="13"/>
  <c r="R187" i="13" s="1"/>
  <c r="W187" i="13" s="1"/>
  <c r="AV191" i="13"/>
  <c r="AU191" i="13"/>
  <c r="R191" i="13" s="1"/>
  <c r="W191" i="13" s="1"/>
  <c r="AV195" i="13"/>
  <c r="AU195" i="13"/>
  <c r="R195" i="13" s="1"/>
  <c r="W195" i="13" s="1"/>
  <c r="AV199" i="13"/>
  <c r="AU199" i="13"/>
  <c r="R199" i="13" s="1"/>
  <c r="W199" i="13" s="1"/>
  <c r="AV203" i="13"/>
  <c r="AU203" i="13"/>
  <c r="R203" i="13" s="1"/>
  <c r="W203" i="13" s="1"/>
  <c r="AV207" i="13"/>
  <c r="AU207" i="13"/>
  <c r="R207" i="13" s="1"/>
  <c r="W207" i="13" s="1"/>
  <c r="AV211" i="13"/>
  <c r="AU211" i="13"/>
  <c r="R211" i="13" s="1"/>
  <c r="W211" i="13" s="1"/>
  <c r="AV215" i="13"/>
  <c r="AU215" i="13"/>
  <c r="R215" i="13" s="1"/>
  <c r="W215" i="13" s="1"/>
  <c r="AV218" i="13"/>
  <c r="AU218" i="13"/>
  <c r="R218" i="13" s="1"/>
  <c r="W218" i="13" s="1"/>
  <c r="AV222" i="13"/>
  <c r="R222" i="13"/>
  <c r="W222" i="13" s="1"/>
  <c r="AU222" i="13"/>
  <c r="AV226" i="13"/>
  <c r="AU226" i="13"/>
  <c r="R226" i="13" s="1"/>
  <c r="W226" i="13" s="1"/>
  <c r="AV230" i="13"/>
  <c r="AU230" i="13"/>
  <c r="R230" i="13" s="1"/>
  <c r="W230" i="13" s="1"/>
  <c r="AV234" i="13"/>
  <c r="AU234" i="13"/>
  <c r="R234" i="13" s="1"/>
  <c r="W234" i="13" s="1"/>
  <c r="AV238" i="13"/>
  <c r="R238" i="13"/>
  <c r="W238" i="13" s="1"/>
  <c r="AU238" i="13"/>
  <c r="AV242" i="13"/>
  <c r="AU242" i="13"/>
  <c r="R242" i="13" s="1"/>
  <c r="W242" i="13" s="1"/>
  <c r="AV246" i="13"/>
  <c r="AU246" i="13"/>
  <c r="R246" i="13" s="1"/>
  <c r="W246" i="13" s="1"/>
  <c r="AV250" i="13"/>
  <c r="AU250" i="13"/>
  <c r="R250" i="13" s="1"/>
  <c r="W250" i="13" s="1"/>
  <c r="AV254" i="13"/>
  <c r="R254" i="13"/>
  <c r="W254" i="13" s="1"/>
  <c r="AU254" i="13"/>
  <c r="AV258" i="13"/>
  <c r="AU258" i="13"/>
  <c r="R258" i="13" s="1"/>
  <c r="W258" i="13" s="1"/>
  <c r="AV262" i="13"/>
  <c r="AU262" i="13"/>
  <c r="R262" i="13" s="1"/>
  <c r="W262" i="13" s="1"/>
  <c r="AV266" i="13"/>
  <c r="AU266" i="13"/>
  <c r="R266" i="13" s="1"/>
  <c r="W266" i="13" s="1"/>
  <c r="AV182" i="13"/>
  <c r="R182" i="13"/>
  <c r="W182" i="13" s="1"/>
  <c r="AV186" i="13"/>
  <c r="R186" i="13"/>
  <c r="W186" i="13" s="1"/>
  <c r="AV190" i="13"/>
  <c r="R190" i="13"/>
  <c r="W190" i="13" s="1"/>
  <c r="AV194" i="13"/>
  <c r="R194" i="13"/>
  <c r="W194" i="13" s="1"/>
  <c r="AV198" i="13"/>
  <c r="R198" i="13"/>
  <c r="W198" i="13" s="1"/>
  <c r="AV202" i="13"/>
  <c r="R202" i="13"/>
  <c r="W202" i="13" s="1"/>
  <c r="AV206" i="13"/>
  <c r="R206" i="13"/>
  <c r="W206" i="13" s="1"/>
  <c r="AV210" i="13"/>
  <c r="R210" i="13"/>
  <c r="W210" i="13" s="1"/>
  <c r="AV214" i="13"/>
  <c r="R214" i="13"/>
  <c r="W214" i="13" s="1"/>
  <c r="AU16" i="13"/>
  <c r="R16" i="13" s="1"/>
  <c r="W16" i="13" s="1"/>
  <c r="AU20" i="13"/>
  <c r="R20" i="13" s="1"/>
  <c r="W20" i="13" s="1"/>
  <c r="AU36" i="13"/>
  <c r="R36" i="13" s="1"/>
  <c r="W36" i="13" s="1"/>
  <c r="AU40" i="13"/>
  <c r="R40" i="13" s="1"/>
  <c r="W40" i="13" s="1"/>
  <c r="AU48" i="13"/>
  <c r="R48" i="13" s="1"/>
  <c r="W48" i="13" s="1"/>
  <c r="AU52" i="13"/>
  <c r="R52" i="13" s="1"/>
  <c r="W52" i="13" s="1"/>
  <c r="AU56" i="13"/>
  <c r="R56" i="13" s="1"/>
  <c r="W56" i="13" s="1"/>
  <c r="AU75" i="13"/>
  <c r="R75" i="13" s="1"/>
  <c r="W75" i="13" s="1"/>
  <c r="AU87" i="13"/>
  <c r="R87" i="13" s="1"/>
  <c r="W87" i="13" s="1"/>
  <c r="AU32" i="13"/>
  <c r="R32" i="13" s="1"/>
  <c r="W32" i="13" s="1"/>
  <c r="AU44" i="13"/>
  <c r="R44" i="13" s="1"/>
  <c r="W44" i="13" s="1"/>
  <c r="AU59" i="13"/>
  <c r="R59" i="13" s="1"/>
  <c r="W59" i="13" s="1"/>
  <c r="AU71" i="13"/>
  <c r="R71" i="13" s="1"/>
  <c r="W71" i="13" s="1"/>
  <c r="R83" i="13"/>
  <c r="W83" i="13" s="1"/>
  <c r="AU83" i="13"/>
  <c r="R7" i="13"/>
  <c r="W7" i="13" s="1"/>
  <c r="AU9" i="13"/>
  <c r="R9" i="13" s="1"/>
  <c r="W9" i="13" s="1"/>
  <c r="R11" i="13"/>
  <c r="W11" i="13" s="1"/>
  <c r="AU13" i="13"/>
  <c r="R13" i="13" s="1"/>
  <c r="W13" i="13" s="1"/>
  <c r="R15" i="13"/>
  <c r="W15" i="13" s="1"/>
  <c r="AU17" i="13"/>
  <c r="R17" i="13" s="1"/>
  <c r="W17" i="13" s="1"/>
  <c r="R19" i="13"/>
  <c r="W19" i="13" s="1"/>
  <c r="AU21" i="13"/>
  <c r="R21" i="13" s="1"/>
  <c r="W21" i="13" s="1"/>
  <c r="R23" i="13"/>
  <c r="W23" i="13" s="1"/>
  <c r="AU25" i="13"/>
  <c r="R25" i="13" s="1"/>
  <c r="W25" i="13" s="1"/>
  <c r="R27" i="13"/>
  <c r="W27" i="13" s="1"/>
  <c r="AU29" i="13"/>
  <c r="R29" i="13" s="1"/>
  <c r="W29" i="13" s="1"/>
  <c r="R31" i="13"/>
  <c r="W31" i="13" s="1"/>
  <c r="AU33" i="13"/>
  <c r="R33" i="13" s="1"/>
  <c r="W33" i="13" s="1"/>
  <c r="R35" i="13"/>
  <c r="W35" i="13" s="1"/>
  <c r="AU37" i="13"/>
  <c r="R37" i="13" s="1"/>
  <c r="W37" i="13" s="1"/>
  <c r="R39" i="13"/>
  <c r="W39" i="13" s="1"/>
  <c r="AU41" i="13"/>
  <c r="R41" i="13" s="1"/>
  <c r="W41" i="13" s="1"/>
  <c r="R43" i="13"/>
  <c r="W43" i="13" s="1"/>
  <c r="AU45" i="13"/>
  <c r="R45" i="13" s="1"/>
  <c r="W45" i="13" s="1"/>
  <c r="R47" i="13"/>
  <c r="W47" i="13" s="1"/>
  <c r="AU49" i="13"/>
  <c r="R49" i="13" s="1"/>
  <c r="W49" i="13" s="1"/>
  <c r="R51" i="13"/>
  <c r="W51" i="13" s="1"/>
  <c r="AU53" i="13"/>
  <c r="R53" i="13" s="1"/>
  <c r="W53" i="13" s="1"/>
  <c r="R55" i="13"/>
  <c r="W55" i="13" s="1"/>
  <c r="AV58" i="13"/>
  <c r="R58" i="13"/>
  <c r="W58" i="13" s="1"/>
  <c r="AV60" i="13"/>
  <c r="AU60" i="13"/>
  <c r="R60" i="13" s="1"/>
  <c r="W60" i="13" s="1"/>
  <c r="AV62" i="13"/>
  <c r="R62" i="13"/>
  <c r="W62" i="13" s="1"/>
  <c r="AV64" i="13"/>
  <c r="AU64" i="13"/>
  <c r="R64" i="13" s="1"/>
  <c r="W64" i="13" s="1"/>
  <c r="AV66" i="13"/>
  <c r="R66" i="13"/>
  <c r="W66" i="13" s="1"/>
  <c r="AV68" i="13"/>
  <c r="AU68" i="13"/>
  <c r="R68" i="13" s="1"/>
  <c r="W68" i="13" s="1"/>
  <c r="AV70" i="13"/>
  <c r="R70" i="13"/>
  <c r="W70" i="13" s="1"/>
  <c r="AV72" i="13"/>
  <c r="AU72" i="13"/>
  <c r="R72" i="13" s="1"/>
  <c r="W72" i="13" s="1"/>
  <c r="AV74" i="13"/>
  <c r="R74" i="13"/>
  <c r="W74" i="13" s="1"/>
  <c r="AV76" i="13"/>
  <c r="AU76" i="13"/>
  <c r="R76" i="13" s="1"/>
  <c r="W76" i="13" s="1"/>
  <c r="AV78" i="13"/>
  <c r="R78" i="13"/>
  <c r="W78" i="13" s="1"/>
  <c r="AV80" i="13"/>
  <c r="AU80" i="13"/>
  <c r="R80" i="13" s="1"/>
  <c r="W80" i="13" s="1"/>
  <c r="AV82" i="13"/>
  <c r="R82" i="13"/>
  <c r="W82" i="13" s="1"/>
  <c r="AV84" i="13"/>
  <c r="AU84" i="13"/>
  <c r="R84" i="13" s="1"/>
  <c r="W84" i="13" s="1"/>
  <c r="AV86" i="13"/>
  <c r="R86" i="13"/>
  <c r="W86" i="13" s="1"/>
  <c r="AV88" i="13"/>
  <c r="AU88" i="13"/>
  <c r="R88" i="13" s="1"/>
  <c r="W88" i="13" s="1"/>
  <c r="AV90" i="13"/>
  <c r="R90" i="13"/>
  <c r="W90" i="13" s="1"/>
  <c r="AV92" i="13"/>
  <c r="AU92" i="13"/>
  <c r="R92" i="13" s="1"/>
  <c r="W92" i="13" s="1"/>
  <c r="AV94" i="13"/>
  <c r="R94" i="13"/>
  <c r="W94" i="13" s="1"/>
  <c r="AV96" i="13"/>
  <c r="AU96" i="13"/>
  <c r="R96" i="13" s="1"/>
  <c r="W96" i="13" s="1"/>
  <c r="AV98" i="13"/>
  <c r="R98" i="13"/>
  <c r="W98" i="13" s="1"/>
  <c r="AV100" i="13"/>
  <c r="AU100" i="13"/>
  <c r="R100" i="13" s="1"/>
  <c r="W100" i="13" s="1"/>
  <c r="AV102" i="13"/>
  <c r="R102" i="13"/>
  <c r="W102" i="13" s="1"/>
  <c r="AV104" i="13"/>
  <c r="AU104" i="13"/>
  <c r="R104" i="13" s="1"/>
  <c r="W104" i="13" s="1"/>
  <c r="AV106" i="13"/>
  <c r="R106" i="13"/>
  <c r="W106" i="13" s="1"/>
  <c r="AV108" i="13"/>
  <c r="AU108" i="13"/>
  <c r="R108" i="13" s="1"/>
  <c r="W108" i="13" s="1"/>
  <c r="AV110" i="13"/>
  <c r="R110" i="13"/>
  <c r="W110" i="13" s="1"/>
  <c r="AV112" i="13"/>
  <c r="AU112" i="13"/>
  <c r="R112" i="13" s="1"/>
  <c r="W112" i="13" s="1"/>
  <c r="AV114" i="13"/>
  <c r="R114" i="13"/>
  <c r="W114" i="13" s="1"/>
  <c r="AV116" i="13"/>
  <c r="AU116" i="13"/>
  <c r="R116" i="13" s="1"/>
  <c r="W116" i="13" s="1"/>
  <c r="AV118" i="13"/>
  <c r="R118" i="13"/>
  <c r="W118" i="13" s="1"/>
  <c r="AV120" i="13"/>
  <c r="AU120" i="13"/>
  <c r="R120" i="13" s="1"/>
  <c r="W120" i="13" s="1"/>
  <c r="AV122" i="13"/>
  <c r="R122" i="13"/>
  <c r="W122" i="13" s="1"/>
  <c r="AV124" i="13"/>
  <c r="AU124" i="13"/>
  <c r="R124" i="13" s="1"/>
  <c r="W124" i="13" s="1"/>
  <c r="AV126" i="13"/>
  <c r="R126" i="13"/>
  <c r="W126" i="13" s="1"/>
  <c r="AV128" i="13"/>
  <c r="AU128" i="13"/>
  <c r="R128" i="13" s="1"/>
  <c r="W128" i="13" s="1"/>
  <c r="AV130" i="13"/>
  <c r="R130" i="13"/>
  <c r="W130" i="13" s="1"/>
  <c r="AV132" i="13"/>
  <c r="AU132" i="13"/>
  <c r="R132" i="13" s="1"/>
  <c r="W132" i="13" s="1"/>
  <c r="AV134" i="13"/>
  <c r="R134" i="13"/>
  <c r="W134" i="13" s="1"/>
  <c r="AV136" i="13"/>
  <c r="AU136" i="13"/>
  <c r="R136" i="13" s="1"/>
  <c r="W136" i="13" s="1"/>
  <c r="AV138" i="13"/>
  <c r="R138" i="13"/>
  <c r="W138" i="13" s="1"/>
  <c r="AV140" i="13"/>
  <c r="AU140" i="13"/>
  <c r="R140" i="13" s="1"/>
  <c r="W140" i="13" s="1"/>
  <c r="AV142" i="13"/>
  <c r="R142" i="13"/>
  <c r="W142" i="13" s="1"/>
  <c r="AV144" i="13"/>
  <c r="AU144" i="13"/>
  <c r="R144" i="13" s="1"/>
  <c r="W144" i="13" s="1"/>
  <c r="AV146" i="13"/>
  <c r="R146" i="13"/>
  <c r="W146" i="13" s="1"/>
  <c r="AV148" i="13"/>
  <c r="AU148" i="13"/>
  <c r="R148" i="13" s="1"/>
  <c r="W148" i="13" s="1"/>
  <c r="AV150" i="13"/>
  <c r="R150" i="13"/>
  <c r="W150" i="13" s="1"/>
  <c r="AV152" i="13"/>
  <c r="AU152" i="13"/>
  <c r="R152" i="13" s="1"/>
  <c r="W152" i="13" s="1"/>
  <c r="AV154" i="13"/>
  <c r="R154" i="13"/>
  <c r="W154" i="13" s="1"/>
  <c r="AV156" i="13"/>
  <c r="AU156" i="13"/>
  <c r="R156" i="13" s="1"/>
  <c r="W156" i="13" s="1"/>
  <c r="AV158" i="13"/>
  <c r="R158" i="13"/>
  <c r="W158" i="13" s="1"/>
  <c r="AV160" i="13"/>
  <c r="AU160" i="13"/>
  <c r="R160" i="13" s="1"/>
  <c r="W160" i="13" s="1"/>
  <c r="AV162" i="13"/>
  <c r="R162" i="13"/>
  <c r="W162" i="13" s="1"/>
  <c r="AV164" i="13"/>
  <c r="AU164" i="13"/>
  <c r="R164" i="13" s="1"/>
  <c r="W164" i="13" s="1"/>
  <c r="AV166" i="13"/>
  <c r="R166" i="13"/>
  <c r="W166" i="13" s="1"/>
  <c r="AV168" i="13"/>
  <c r="AU168" i="13"/>
  <c r="R168" i="13" s="1"/>
  <c r="W168" i="13" s="1"/>
  <c r="AV170" i="13"/>
  <c r="R170" i="13"/>
  <c r="W170" i="13" s="1"/>
  <c r="AV172" i="13"/>
  <c r="AU172" i="13"/>
  <c r="R172" i="13" s="1"/>
  <c r="W172" i="13" s="1"/>
  <c r="AV174" i="13"/>
  <c r="R174" i="13"/>
  <c r="W174" i="13" s="1"/>
  <c r="AV176" i="13"/>
  <c r="AU176" i="13"/>
  <c r="R176" i="13" s="1"/>
  <c r="W176" i="13" s="1"/>
  <c r="AV178" i="13"/>
  <c r="R178" i="13"/>
  <c r="W178" i="13" s="1"/>
  <c r="AV180" i="13"/>
  <c r="AU180" i="13"/>
  <c r="R180" i="13" s="1"/>
  <c r="W180" i="13" s="1"/>
  <c r="AU219" i="13"/>
  <c r="R219" i="13" s="1"/>
  <c r="W219" i="13" s="1"/>
  <c r="AU223" i="13"/>
  <c r="R223" i="13" s="1"/>
  <c r="W223" i="13" s="1"/>
  <c r="AU227" i="13"/>
  <c r="R227" i="13" s="1"/>
  <c r="W227" i="13" s="1"/>
  <c r="AU231" i="13"/>
  <c r="R231" i="13" s="1"/>
  <c r="W231" i="13" s="1"/>
  <c r="AU235" i="13"/>
  <c r="R235" i="13" s="1"/>
  <c r="W235" i="13" s="1"/>
  <c r="AU239" i="13"/>
  <c r="R239" i="13" s="1"/>
  <c r="W239" i="13" s="1"/>
  <c r="AU243" i="13"/>
  <c r="R243" i="13" s="1"/>
  <c r="W243" i="13" s="1"/>
  <c r="AU247" i="13"/>
  <c r="R247" i="13" s="1"/>
  <c r="W247" i="13" s="1"/>
  <c r="AU251" i="13"/>
  <c r="R251" i="13" s="1"/>
  <c r="W251" i="13" s="1"/>
  <c r="AU255" i="13"/>
  <c r="R255" i="13" s="1"/>
  <c r="W255" i="13" s="1"/>
  <c r="AU259" i="13"/>
  <c r="R259" i="13" s="1"/>
  <c r="W259" i="13" s="1"/>
  <c r="AU263" i="13"/>
  <c r="R263" i="13" s="1"/>
  <c r="W263" i="13" s="1"/>
  <c r="AU267" i="13"/>
  <c r="R267" i="13" s="1"/>
  <c r="W267" i="13" s="1"/>
  <c r="AU184" i="13"/>
  <c r="R184" i="13" s="1"/>
  <c r="W184" i="13" s="1"/>
  <c r="AU188" i="13"/>
  <c r="R188" i="13" s="1"/>
  <c r="W188" i="13" s="1"/>
  <c r="AU192" i="13"/>
  <c r="R192" i="13" s="1"/>
  <c r="W192" i="13" s="1"/>
  <c r="AU196" i="13"/>
  <c r="R196" i="13" s="1"/>
  <c r="W196" i="13" s="1"/>
  <c r="AU200" i="13"/>
  <c r="R200" i="13" s="1"/>
  <c r="W200" i="13" s="1"/>
  <c r="AU204" i="13"/>
  <c r="R204" i="13" s="1"/>
  <c r="W204" i="13" s="1"/>
  <c r="AU208" i="13"/>
  <c r="R208" i="13" s="1"/>
  <c r="W208" i="13" s="1"/>
  <c r="AU212" i="13"/>
  <c r="R212" i="13" s="1"/>
  <c r="W212" i="13" s="1"/>
  <c r="AU216" i="13"/>
  <c r="R216" i="13" s="1"/>
  <c r="W216" i="13" s="1"/>
  <c r="AU220" i="13"/>
  <c r="R220" i="13" s="1"/>
  <c r="W220" i="13" s="1"/>
  <c r="AU224" i="13"/>
  <c r="R224" i="13" s="1"/>
  <c r="W224" i="13" s="1"/>
  <c r="AU228" i="13"/>
  <c r="R228" i="13" s="1"/>
  <c r="W228" i="13" s="1"/>
  <c r="AU232" i="13"/>
  <c r="R232" i="13" s="1"/>
  <c r="W232" i="13" s="1"/>
  <c r="AU236" i="13"/>
  <c r="R236" i="13" s="1"/>
  <c r="W236" i="13" s="1"/>
  <c r="AU240" i="13"/>
  <c r="R240" i="13" s="1"/>
  <c r="W240" i="13" s="1"/>
  <c r="AU244" i="13"/>
  <c r="R244" i="13" s="1"/>
  <c r="W244" i="13" s="1"/>
  <c r="AU248" i="13"/>
  <c r="R248" i="13" s="1"/>
  <c r="W248" i="13" s="1"/>
  <c r="AU252" i="13"/>
  <c r="R252" i="13" s="1"/>
  <c r="W252" i="13" s="1"/>
  <c r="AU256" i="13"/>
  <c r="R256" i="13" s="1"/>
  <c r="W256" i="13" s="1"/>
  <c r="AU260" i="13"/>
  <c r="R260" i="13" s="1"/>
  <c r="W260" i="13" s="1"/>
  <c r="AU264" i="13"/>
  <c r="R264" i="13" s="1"/>
  <c r="W264" i="13" s="1"/>
  <c r="AU268" i="13"/>
  <c r="R268" i="13" s="1"/>
  <c r="W268" i="13" s="1"/>
  <c r="W270" i="13"/>
  <c r="W271" i="13"/>
  <c r="W272" i="13"/>
  <c r="W273" i="13"/>
  <c r="W274" i="13"/>
  <c r="W275" i="13"/>
  <c r="W276" i="13"/>
  <c r="W277" i="13"/>
  <c r="W278" i="13"/>
  <c r="W279" i="13"/>
  <c r="W280" i="13"/>
  <c r="W281" i="13"/>
  <c r="W282" i="13"/>
  <c r="W283" i="13"/>
  <c r="W284" i="13"/>
  <c r="W285" i="13"/>
  <c r="W286" i="13"/>
  <c r="W287" i="13"/>
  <c r="W288" i="13"/>
  <c r="W289" i="13"/>
  <c r="W290" i="13"/>
  <c r="W291" i="13"/>
  <c r="W292" i="13"/>
  <c r="W293" i="13"/>
  <c r="W294" i="13"/>
  <c r="W295" i="13"/>
  <c r="W296" i="13"/>
  <c r="W297" i="13"/>
  <c r="W298" i="13"/>
  <c r="W299" i="13"/>
  <c r="W300" i="13"/>
  <c r="W301" i="13"/>
  <c r="W302" i="13"/>
  <c r="W303" i="13"/>
  <c r="W304" i="13"/>
  <c r="W305" i="13"/>
  <c r="W306" i="13"/>
  <c r="W307" i="13"/>
  <c r="W308" i="13"/>
  <c r="W309" i="13"/>
  <c r="W310" i="13"/>
  <c r="W311" i="13"/>
  <c r="W312" i="13"/>
  <c r="W313" i="13"/>
  <c r="W314" i="13"/>
  <c r="W315" i="13"/>
  <c r="W316" i="13"/>
  <c r="W317" i="13"/>
  <c r="W318" i="13"/>
  <c r="W319" i="13"/>
  <c r="W320" i="13"/>
  <c r="W321" i="13"/>
  <c r="W322" i="13"/>
  <c r="W323" i="13"/>
  <c r="W324" i="13"/>
  <c r="W325" i="13"/>
  <c r="W326" i="13"/>
  <c r="W327" i="13"/>
  <c r="W328" i="13"/>
  <c r="W329" i="13"/>
  <c r="W330" i="13"/>
  <c r="W331" i="13"/>
  <c r="W332" i="13"/>
  <c r="W333" i="13"/>
  <c r="W334" i="13"/>
  <c r="W335" i="13"/>
  <c r="W336" i="13"/>
  <c r="W337" i="13"/>
  <c r="W338" i="13"/>
  <c r="W339" i="13"/>
  <c r="W340" i="13"/>
  <c r="W341" i="13"/>
  <c r="W342" i="13"/>
  <c r="W343" i="13"/>
  <c r="W344" i="13"/>
  <c r="W345" i="13"/>
  <c r="W346" i="13"/>
  <c r="W347" i="13"/>
  <c r="W348" i="13"/>
  <c r="W349" i="13"/>
  <c r="W350" i="13"/>
  <c r="W351" i="13"/>
  <c r="W352" i="13"/>
  <c r="W353" i="13"/>
  <c r="W354" i="13"/>
  <c r="W355" i="13"/>
  <c r="W356" i="13"/>
  <c r="W357" i="13"/>
  <c r="W358" i="13"/>
  <c r="W359" i="13"/>
  <c r="W360" i="13"/>
  <c r="W361" i="13"/>
  <c r="W362" i="13"/>
  <c r="W363" i="13"/>
  <c r="W364" i="13"/>
  <c r="W365" i="13"/>
  <c r="W366" i="13"/>
  <c r="W367" i="13"/>
  <c r="W368" i="13"/>
  <c r="W369" i="13"/>
  <c r="W370" i="13"/>
  <c r="W371" i="13"/>
  <c r="W372" i="13"/>
  <c r="W373" i="13"/>
  <c r="W374" i="13"/>
  <c r="W375" i="13"/>
  <c r="W376" i="13"/>
  <c r="W377" i="13"/>
  <c r="W378" i="13"/>
  <c r="W379" i="13"/>
  <c r="W380" i="13"/>
  <c r="W381" i="13"/>
  <c r="W382" i="13"/>
  <c r="W383" i="13"/>
  <c r="W384" i="13"/>
  <c r="W385" i="13"/>
  <c r="W386" i="13"/>
  <c r="W387" i="13"/>
  <c r="W388" i="13"/>
  <c r="W389" i="13"/>
  <c r="W390" i="13"/>
  <c r="W391" i="13"/>
  <c r="W392" i="13"/>
  <c r="W393" i="13"/>
  <c r="W394" i="13"/>
  <c r="W395" i="13"/>
  <c r="W396" i="13"/>
  <c r="W397" i="13"/>
  <c r="W398" i="13"/>
  <c r="W399" i="13"/>
  <c r="W400" i="13"/>
  <c r="W401" i="13"/>
  <c r="W402" i="13"/>
  <c r="W403" i="13"/>
  <c r="W404" i="13"/>
  <c r="W405" i="13"/>
  <c r="W406" i="13"/>
  <c r="W407" i="13"/>
  <c r="W408" i="13"/>
  <c r="W409" i="13"/>
  <c r="W410" i="13"/>
  <c r="W411" i="13"/>
  <c r="W412" i="13"/>
  <c r="W413" i="13"/>
  <c r="W414" i="13"/>
  <c r="W415" i="13"/>
  <c r="AY417" i="13"/>
  <c r="AA417" i="13" s="1"/>
  <c r="AB417" i="13"/>
  <c r="AY418" i="13"/>
  <c r="AA418" i="13" s="1"/>
  <c r="AB418" i="13"/>
  <c r="AY419" i="13"/>
  <c r="AA419" i="13" s="1"/>
  <c r="AB419" i="13"/>
  <c r="AY420" i="13"/>
  <c r="AA420" i="13" s="1"/>
  <c r="AC420" i="13" s="1"/>
  <c r="AH420" i="13" s="1"/>
  <c r="AB420" i="13"/>
  <c r="AY421" i="13"/>
  <c r="AA421" i="13" s="1"/>
  <c r="AB421" i="13"/>
  <c r="AY422" i="13"/>
  <c r="AA422" i="13" s="1"/>
  <c r="AC422" i="13" s="1"/>
  <c r="AH422" i="13" s="1"/>
  <c r="AB422" i="13"/>
  <c r="AY423" i="13"/>
  <c r="AA423" i="13" s="1"/>
  <c r="AB423" i="13"/>
  <c r="AY425" i="13"/>
  <c r="AA425" i="13" s="1"/>
  <c r="AC425" i="13" s="1"/>
  <c r="AH425" i="13" s="1"/>
  <c r="AB425" i="13"/>
  <c r="AY426" i="13"/>
  <c r="AA426" i="13" s="1"/>
  <c r="AB426" i="13"/>
  <c r="AY427" i="13"/>
  <c r="AA427" i="13" s="1"/>
  <c r="AC427" i="13" s="1"/>
  <c r="AH427" i="13" s="1"/>
  <c r="AB427" i="13"/>
  <c r="AY428" i="13"/>
  <c r="AA428" i="13" s="1"/>
  <c r="AC428" i="13" s="1"/>
  <c r="AH428" i="13" s="1"/>
  <c r="AB428" i="13"/>
  <c r="AY429" i="13"/>
  <c r="AA429" i="13" s="1"/>
  <c r="AB429" i="13"/>
  <c r="AY430" i="13"/>
  <c r="AA430" i="13" s="1"/>
  <c r="AC430" i="13" s="1"/>
  <c r="AH430" i="13" s="1"/>
  <c r="AB430" i="13"/>
  <c r="AY431" i="13"/>
  <c r="AA431" i="13" s="1"/>
  <c r="AC431" i="13" s="1"/>
  <c r="AH431" i="13" s="1"/>
  <c r="AB431" i="13"/>
  <c r="AY432" i="13"/>
  <c r="AA432" i="13" s="1"/>
  <c r="AY433" i="13"/>
  <c r="AA433" i="13" s="1"/>
  <c r="AB433" i="13"/>
  <c r="AC433" i="13" s="1"/>
  <c r="AH433" i="13" s="1"/>
  <c r="AY434" i="13"/>
  <c r="AA434" i="13" s="1"/>
  <c r="AB434" i="13"/>
  <c r="AY435" i="13"/>
  <c r="AA435" i="13" s="1"/>
  <c r="AB435" i="13"/>
  <c r="AY436" i="13"/>
  <c r="AA436" i="13" s="1"/>
  <c r="AB436" i="13"/>
  <c r="AY437" i="13"/>
  <c r="AA437" i="13" s="1"/>
  <c r="AB437" i="13"/>
  <c r="AY438" i="13"/>
  <c r="AA438" i="13" s="1"/>
  <c r="AB438" i="13"/>
  <c r="AY439" i="13"/>
  <c r="AA439" i="13" s="1"/>
  <c r="AB439" i="13"/>
  <c r="AY441" i="13"/>
  <c r="AA441" i="13" s="1"/>
  <c r="AB441" i="13"/>
  <c r="AY442" i="13"/>
  <c r="AA442" i="13" s="1"/>
  <c r="AB442" i="13"/>
  <c r="AY443" i="13"/>
  <c r="AA443" i="13" s="1"/>
  <c r="AB443" i="13"/>
  <c r="AC443" i="13" s="1"/>
  <c r="AH443" i="13" s="1"/>
  <c r="AY444" i="13"/>
  <c r="AA444" i="13" s="1"/>
  <c r="AB444" i="13"/>
  <c r="AY445" i="13"/>
  <c r="AA445" i="13" s="1"/>
  <c r="AB445" i="13"/>
  <c r="AY446" i="13"/>
  <c r="AA446" i="13" s="1"/>
  <c r="AB446" i="13"/>
  <c r="AY447" i="13"/>
  <c r="AA447" i="13" s="1"/>
  <c r="AB447" i="13"/>
  <c r="AY449" i="13"/>
  <c r="AA449" i="13" s="1"/>
  <c r="AB449" i="13"/>
  <c r="AY451" i="13"/>
  <c r="AA451" i="13" s="1"/>
  <c r="AB451" i="13"/>
  <c r="AY452" i="13"/>
  <c r="AA452" i="13" s="1"/>
  <c r="AB452" i="13"/>
  <c r="AY453" i="13"/>
  <c r="AA453" i="13" s="1"/>
  <c r="AB453" i="13"/>
  <c r="AY454" i="13"/>
  <c r="AA454" i="13" s="1"/>
  <c r="AB454" i="13"/>
  <c r="AY455" i="13"/>
  <c r="AA455" i="13" s="1"/>
  <c r="AB455" i="13"/>
  <c r="AY457" i="13"/>
  <c r="AA457" i="13" s="1"/>
  <c r="AB457" i="13"/>
  <c r="AY458" i="13"/>
  <c r="AA458" i="13" s="1"/>
  <c r="AB458" i="13"/>
  <c r="AY459" i="13"/>
  <c r="AA459" i="13" s="1"/>
  <c r="AB459" i="13"/>
  <c r="AC459" i="13" s="1"/>
  <c r="AH459" i="13" s="1"/>
  <c r="AY460" i="13"/>
  <c r="AA460" i="13" s="1"/>
  <c r="AB460" i="13"/>
  <c r="AY461" i="13"/>
  <c r="AA461" i="13" s="1"/>
  <c r="AB461" i="13"/>
  <c r="AY462" i="13"/>
  <c r="AA462" i="13" s="1"/>
  <c r="AB462" i="13"/>
  <c r="AY463" i="13"/>
  <c r="AA463" i="13" s="1"/>
  <c r="AB463" i="13"/>
  <c r="AY464" i="13"/>
  <c r="AA464" i="13" s="1"/>
  <c r="AY465" i="13"/>
  <c r="AA465" i="13" s="1"/>
  <c r="AB465" i="13"/>
  <c r="AY467" i="13"/>
  <c r="AA467" i="13" s="1"/>
  <c r="AB467" i="13"/>
  <c r="AY468" i="13"/>
  <c r="AA468" i="13" s="1"/>
  <c r="AB468" i="13"/>
  <c r="AY469" i="13"/>
  <c r="AA469" i="13" s="1"/>
  <c r="AB469" i="13"/>
  <c r="AY470" i="13"/>
  <c r="AA470" i="13" s="1"/>
  <c r="AB470" i="13"/>
  <c r="AY471" i="13"/>
  <c r="AA471" i="13" s="1"/>
  <c r="AB471" i="13"/>
  <c r="AY473" i="13"/>
  <c r="AA473" i="13" s="1"/>
  <c r="AB473" i="13"/>
  <c r="AY474" i="13"/>
  <c r="AA474" i="13" s="1"/>
  <c r="AB474" i="13"/>
  <c r="AY475" i="13"/>
  <c r="AA475" i="13" s="1"/>
  <c r="AB475" i="13"/>
  <c r="AY477" i="13"/>
  <c r="AA477" i="13" s="1"/>
  <c r="AB477" i="13"/>
  <c r="AY479" i="13"/>
  <c r="AA479" i="13" s="1"/>
  <c r="AB479" i="13"/>
  <c r="AY481" i="13"/>
  <c r="AA481" i="13" s="1"/>
  <c r="AB481" i="13"/>
  <c r="AY476" i="13"/>
  <c r="AA476" i="13" s="1"/>
  <c r="AB476" i="13"/>
  <c r="AY478" i="13"/>
  <c r="AA478" i="13" s="1"/>
  <c r="AB478" i="13"/>
  <c r="AY482" i="13"/>
  <c r="AA482" i="13" s="1"/>
  <c r="AB482" i="13"/>
  <c r="AC419" i="13"/>
  <c r="AH419" i="13" s="1"/>
  <c r="AV475" i="13"/>
  <c r="AV477" i="13"/>
  <c r="AV479" i="13"/>
  <c r="AV481" i="13"/>
  <c r="W483" i="13"/>
  <c r="W484" i="13"/>
  <c r="W485" i="13"/>
  <c r="W486" i="13"/>
  <c r="W487" i="13"/>
  <c r="W488" i="13"/>
  <c r="W489" i="13"/>
  <c r="W490" i="13"/>
  <c r="W491" i="13"/>
  <c r="W492" i="13"/>
  <c r="W493" i="13"/>
  <c r="W494" i="13"/>
  <c r="W495" i="13"/>
  <c r="W496" i="13"/>
  <c r="W497" i="13"/>
  <c r="W498" i="13"/>
  <c r="W499" i="13"/>
  <c r="W500" i="13"/>
  <c r="W501" i="13"/>
  <c r="W502" i="13"/>
  <c r="W503" i="13"/>
  <c r="W504" i="13"/>
  <c r="W505" i="13"/>
  <c r="W506" i="13"/>
  <c r="W507" i="13"/>
  <c r="W508" i="13"/>
  <c r="W509" i="13"/>
  <c r="W510" i="13"/>
  <c r="W511" i="13"/>
  <c r="W512" i="13"/>
  <c r="W513" i="13"/>
  <c r="W514" i="13"/>
  <c r="W515" i="13"/>
  <c r="W516" i="13"/>
  <c r="W517" i="13"/>
  <c r="W518" i="13"/>
  <c r="W519" i="13"/>
  <c r="W520" i="13"/>
  <c r="W521" i="13"/>
  <c r="W522" i="13"/>
  <c r="W523" i="13"/>
  <c r="W524" i="13"/>
  <c r="W525" i="13"/>
  <c r="W526" i="13"/>
  <c r="W528" i="13"/>
  <c r="AY530" i="13"/>
  <c r="AA530" i="13" s="1"/>
  <c r="AB530" i="13"/>
  <c r="AY614" i="13"/>
  <c r="AA614" i="13" s="1"/>
  <c r="AB614" i="13"/>
  <c r="W529" i="13"/>
  <c r="W533" i="13"/>
  <c r="W537" i="13"/>
  <c r="W541" i="13"/>
  <c r="W545" i="13"/>
  <c r="W549" i="13"/>
  <c r="W553" i="13"/>
  <c r="W557" i="13"/>
  <c r="W561" i="13"/>
  <c r="W565" i="13"/>
  <c r="W569" i="13"/>
  <c r="W573" i="13"/>
  <c r="W574" i="13"/>
  <c r="W577" i="13"/>
  <c r="W578" i="13"/>
  <c r="W581" i="13"/>
  <c r="W585" i="13"/>
  <c r="W589" i="13"/>
  <c r="W590" i="13"/>
  <c r="W593" i="13"/>
  <c r="W594" i="13"/>
  <c r="W597" i="13"/>
  <c r="AY600" i="13"/>
  <c r="AA600" i="13" s="1"/>
  <c r="AC600" i="13" s="1"/>
  <c r="AH600" i="13" s="1"/>
  <c r="AV602" i="13"/>
  <c r="AU602" i="13"/>
  <c r="R602" i="13" s="1"/>
  <c r="W602" i="13" s="1"/>
  <c r="AV606" i="13"/>
  <c r="AU606" i="13"/>
  <c r="R606" i="13"/>
  <c r="W606" i="13" s="1"/>
  <c r="AV610" i="13"/>
  <c r="AU610" i="13"/>
  <c r="R610" i="13" s="1"/>
  <c r="W610" i="13" s="1"/>
  <c r="AV613" i="13"/>
  <c r="AU613" i="13"/>
  <c r="R613" i="13" s="1"/>
  <c r="W613" i="13" s="1"/>
  <c r="W531" i="13"/>
  <c r="W534" i="13"/>
  <c r="W538" i="13"/>
  <c r="W542" i="13"/>
  <c r="W546" i="13"/>
  <c r="W547" i="13"/>
  <c r="W550" i="13"/>
  <c r="W554" i="13"/>
  <c r="W558" i="13"/>
  <c r="W562" i="13"/>
  <c r="W563" i="13"/>
  <c r="W566" i="13"/>
  <c r="W570" i="13"/>
  <c r="W579" i="13"/>
  <c r="W582" i="13"/>
  <c r="W586" i="13"/>
  <c r="W595" i="13"/>
  <c r="W598" i="13"/>
  <c r="AV603" i="13"/>
  <c r="AU603" i="13"/>
  <c r="R603" i="13" s="1"/>
  <c r="W603" i="13" s="1"/>
  <c r="AV607" i="13"/>
  <c r="AU607" i="13"/>
  <c r="R607" i="13"/>
  <c r="W607" i="13" s="1"/>
  <c r="AV611" i="13"/>
  <c r="AU611" i="13"/>
  <c r="R611" i="13" s="1"/>
  <c r="W611" i="13" s="1"/>
  <c r="W535" i="13"/>
  <c r="W539" i="13"/>
  <c r="W543" i="13"/>
  <c r="W551" i="13"/>
  <c r="W555" i="13"/>
  <c r="W559" i="13"/>
  <c r="W567" i="13"/>
  <c r="W571" i="13"/>
  <c r="W575" i="13"/>
  <c r="W583" i="13"/>
  <c r="W587" i="13"/>
  <c r="W591" i="13"/>
  <c r="W599" i="13"/>
  <c r="AV600" i="13"/>
  <c r="AU600" i="13"/>
  <c r="AV604" i="13"/>
  <c r="AU604" i="13"/>
  <c r="R604" i="13" s="1"/>
  <c r="W604" i="13" s="1"/>
  <c r="AV608" i="13"/>
  <c r="AU608" i="13"/>
  <c r="R608" i="13" s="1"/>
  <c r="W608" i="13" s="1"/>
  <c r="W532" i="13"/>
  <c r="W536" i="13"/>
  <c r="W540" i="13"/>
  <c r="W544" i="13"/>
  <c r="W548" i="13"/>
  <c r="W552" i="13"/>
  <c r="W556" i="13"/>
  <c r="W560" i="13"/>
  <c r="W564" i="13"/>
  <c r="W568" i="13"/>
  <c r="W572" i="13"/>
  <c r="W576" i="13"/>
  <c r="W580" i="13"/>
  <c r="W584" i="13"/>
  <c r="W588" i="13"/>
  <c r="W592" i="13"/>
  <c r="W596" i="13"/>
  <c r="AV601" i="13"/>
  <c r="AU601" i="13"/>
  <c r="R601" i="13" s="1"/>
  <c r="W601" i="13" s="1"/>
  <c r="AV605" i="13"/>
  <c r="AU605" i="13"/>
  <c r="R605" i="13" s="1"/>
  <c r="W605" i="13" s="1"/>
  <c r="AV609" i="13"/>
  <c r="AU609" i="13"/>
  <c r="R609" i="13" s="1"/>
  <c r="W609" i="13" s="1"/>
  <c r="Q612" i="13"/>
  <c r="W612" i="13" s="1"/>
  <c r="W681" i="13"/>
  <c r="AY721" i="13"/>
  <c r="AA721" i="13" s="1"/>
  <c r="AB721" i="13"/>
  <c r="AY733" i="13"/>
  <c r="AA733" i="13" s="1"/>
  <c r="AB733" i="13"/>
  <c r="W615" i="13"/>
  <c r="W616" i="13"/>
  <c r="W617" i="13"/>
  <c r="W618" i="13"/>
  <c r="W619" i="13"/>
  <c r="W620" i="13"/>
  <c r="W621" i="13"/>
  <c r="W622" i="13"/>
  <c r="W623" i="13"/>
  <c r="W624" i="13"/>
  <c r="W625" i="13"/>
  <c r="W626" i="13"/>
  <c r="W627" i="13"/>
  <c r="W628" i="13"/>
  <c r="W629" i="13"/>
  <c r="W630" i="13"/>
  <c r="W631" i="13"/>
  <c r="W632" i="13"/>
  <c r="W633" i="13"/>
  <c r="W634" i="13"/>
  <c r="W635" i="13"/>
  <c r="W636" i="13"/>
  <c r="W637" i="13"/>
  <c r="W638" i="13"/>
  <c r="W639" i="13"/>
  <c r="W642" i="13"/>
  <c r="W643" i="13"/>
  <c r="W644" i="13"/>
  <c r="W645" i="13"/>
  <c r="W646" i="13"/>
  <c r="W647" i="13"/>
  <c r="W648" i="13"/>
  <c r="W649" i="13"/>
  <c r="W650" i="13"/>
  <c r="W651" i="13"/>
  <c r="W652" i="13"/>
  <c r="W653" i="13"/>
  <c r="W654" i="13"/>
  <c r="W655" i="13"/>
  <c r="W656" i="13"/>
  <c r="W657" i="13"/>
  <c r="W658" i="13"/>
  <c r="W659" i="13"/>
  <c r="W660" i="13"/>
  <c r="W661" i="13"/>
  <c r="AY662" i="13"/>
  <c r="AA662" i="13" s="1"/>
  <c r="AB662" i="13"/>
  <c r="AY663" i="13"/>
  <c r="AA663" i="13" s="1"/>
  <c r="AB663" i="13"/>
  <c r="AY665" i="13"/>
  <c r="AA665" i="13" s="1"/>
  <c r="AB665" i="13"/>
  <c r="AY666" i="13"/>
  <c r="AA666" i="13" s="1"/>
  <c r="AB666" i="13"/>
  <c r="AY667" i="13"/>
  <c r="AA667" i="13" s="1"/>
  <c r="AB667" i="13"/>
  <c r="AY668" i="13"/>
  <c r="AA668" i="13" s="1"/>
  <c r="AB668" i="13"/>
  <c r="AY670" i="13"/>
  <c r="AA670" i="13" s="1"/>
  <c r="AB670" i="13"/>
  <c r="AY671" i="13"/>
  <c r="AA671" i="13" s="1"/>
  <c r="AB671" i="13"/>
  <c r="AY673" i="13"/>
  <c r="AA673" i="13" s="1"/>
  <c r="AB673" i="13"/>
  <c r="AY674" i="13"/>
  <c r="AA674" i="13" s="1"/>
  <c r="AB674" i="13"/>
  <c r="AY676" i="13"/>
  <c r="AA676" i="13" s="1"/>
  <c r="AB676" i="13"/>
  <c r="AB680" i="13"/>
  <c r="AY718" i="13"/>
  <c r="AA718" i="13" s="1"/>
  <c r="AB718" i="13"/>
  <c r="AB722" i="13"/>
  <c r="AY722" i="13"/>
  <c r="AA722" i="13" s="1"/>
  <c r="AB725" i="13"/>
  <c r="AY725" i="13"/>
  <c r="AA725" i="13" s="1"/>
  <c r="AB726" i="13"/>
  <c r="AY726" i="13"/>
  <c r="AA726" i="13" s="1"/>
  <c r="AB729" i="13"/>
  <c r="AY729" i="13"/>
  <c r="AA729" i="13" s="1"/>
  <c r="AY734" i="13"/>
  <c r="AA734" i="13" s="1"/>
  <c r="AB734" i="13"/>
  <c r="W677" i="13"/>
  <c r="W682" i="13"/>
  <c r="W683" i="13"/>
  <c r="W684" i="13"/>
  <c r="W685" i="13"/>
  <c r="W686" i="13"/>
  <c r="W687" i="13"/>
  <c r="W688" i="13"/>
  <c r="W689" i="13"/>
  <c r="W690" i="13"/>
  <c r="W691" i="13"/>
  <c r="W692" i="13"/>
  <c r="W693" i="13"/>
  <c r="W694" i="13"/>
  <c r="W695" i="13"/>
  <c r="W696" i="13"/>
  <c r="W697" i="13"/>
  <c r="W698" i="13"/>
  <c r="W699" i="13"/>
  <c r="W700" i="13"/>
  <c r="W701" i="13"/>
  <c r="W702" i="13"/>
  <c r="W703" i="13"/>
  <c r="W704" i="13"/>
  <c r="W705" i="13"/>
  <c r="W706" i="13"/>
  <c r="W707" i="13"/>
  <c r="W708" i="13"/>
  <c r="W709" i="13"/>
  <c r="W710" i="13"/>
  <c r="AV675" i="13"/>
  <c r="AV679" i="13"/>
  <c r="AV721" i="13"/>
  <c r="AU721" i="13"/>
  <c r="AU722" i="13"/>
  <c r="W728" i="13"/>
  <c r="W731" i="13"/>
  <c r="W675" i="13"/>
  <c r="W679" i="13"/>
  <c r="R711" i="13"/>
  <c r="W711" i="13" s="1"/>
  <c r="AU712" i="13"/>
  <c r="R712" i="13" s="1"/>
  <c r="W712" i="13" s="1"/>
  <c r="AU713" i="13"/>
  <c r="R713" i="13" s="1"/>
  <c r="W713" i="13" s="1"/>
  <c r="AU714" i="13"/>
  <c r="R714" i="13" s="1"/>
  <c r="W714" i="13" s="1"/>
  <c r="AV717" i="13"/>
  <c r="AU717" i="13"/>
  <c r="AU718" i="13"/>
  <c r="W724" i="13"/>
  <c r="W727" i="13"/>
  <c r="AV733" i="13"/>
  <c r="AU733" i="13"/>
  <c r="AU734" i="13"/>
  <c r="W720" i="13"/>
  <c r="W723" i="13"/>
  <c r="AV729" i="13"/>
  <c r="AU729" i="13"/>
  <c r="AU730" i="13"/>
  <c r="AU715" i="13"/>
  <c r="R715" i="13" s="1"/>
  <c r="W715" i="13" s="1"/>
  <c r="W719" i="13"/>
  <c r="AV725" i="13"/>
  <c r="AU725" i="13"/>
  <c r="AU726" i="13"/>
  <c r="W732" i="13"/>
  <c r="W735" i="13"/>
  <c r="W736" i="13"/>
  <c r="W737" i="13"/>
  <c r="W738" i="13"/>
  <c r="W739" i="13"/>
  <c r="W740" i="13"/>
  <c r="W741" i="13"/>
  <c r="W742" i="13"/>
  <c r="W743" i="13"/>
  <c r="W744" i="13"/>
  <c r="W745" i="13"/>
  <c r="W746" i="13"/>
  <c r="W747" i="13"/>
  <c r="W748" i="13"/>
  <c r="W749" i="13"/>
  <c r="W750" i="13"/>
  <c r="W751" i="13"/>
  <c r="W752" i="13"/>
  <c r="W753" i="13"/>
  <c r="W754" i="13"/>
  <c r="W755" i="13"/>
  <c r="W756" i="13"/>
  <c r="W757" i="13"/>
  <c r="W758" i="13"/>
  <c r="W759" i="13"/>
  <c r="W760" i="13"/>
  <c r="W761" i="13"/>
  <c r="W762" i="13"/>
  <c r="W763" i="13"/>
  <c r="W764" i="13"/>
  <c r="W765" i="13"/>
  <c r="W766" i="13"/>
  <c r="W767" i="13"/>
  <c r="W768" i="13"/>
  <c r="R716" i="13"/>
  <c r="W716" i="13" s="1"/>
  <c r="Q769" i="13"/>
  <c r="AU769" i="13"/>
  <c r="R769" i="13" s="1"/>
  <c r="AU770" i="13"/>
  <c r="R770" i="13" s="1"/>
  <c r="W770" i="13" s="1"/>
  <c r="AU771" i="13"/>
  <c r="R771" i="13"/>
  <c r="W771" i="13" s="1"/>
  <c r="AU772" i="13"/>
  <c r="R772" i="13" s="1"/>
  <c r="W772" i="13" s="1"/>
  <c r="AV772" i="13"/>
  <c r="AB811" i="13"/>
  <c r="AY811" i="13"/>
  <c r="AA811" i="13" s="1"/>
  <c r="AY813" i="13"/>
  <c r="AA813" i="13" s="1"/>
  <c r="AB813" i="13"/>
  <c r="AY815" i="13"/>
  <c r="AA815" i="13" s="1"/>
  <c r="AB815" i="13"/>
  <c r="AV771" i="13"/>
  <c r="AV773" i="13"/>
  <c r="AV774" i="13"/>
  <c r="AV775" i="13"/>
  <c r="AV776" i="13"/>
  <c r="AV777" i="13"/>
  <c r="AV778" i="13"/>
  <c r="AV779" i="13"/>
  <c r="AV780" i="13"/>
  <c r="AV781" i="13"/>
  <c r="AV782" i="13"/>
  <c r="AV783" i="13"/>
  <c r="AV784" i="13"/>
  <c r="AV785" i="13"/>
  <c r="AV786" i="13"/>
  <c r="AV787" i="13"/>
  <c r="AV788" i="13"/>
  <c r="AV789" i="13"/>
  <c r="AV790" i="13"/>
  <c r="AV791" i="13"/>
  <c r="AV792" i="13"/>
  <c r="AV793" i="13"/>
  <c r="AV794" i="13"/>
  <c r="AV795" i="13"/>
  <c r="AV796" i="13"/>
  <c r="AV797" i="13"/>
  <c r="AV798" i="13"/>
  <c r="AV799" i="13"/>
  <c r="AV800" i="13"/>
  <c r="AV801" i="13"/>
  <c r="AV802" i="13"/>
  <c r="AV803" i="13"/>
  <c r="AV804" i="13"/>
  <c r="AV805" i="13"/>
  <c r="AV806" i="13"/>
  <c r="AV807" i="13"/>
  <c r="AV808" i="13"/>
  <c r="AV809" i="13"/>
  <c r="AV810" i="13"/>
  <c r="AV812" i="13"/>
  <c r="AV814" i="13"/>
  <c r="AV816" i="13"/>
  <c r="W818" i="13"/>
  <c r="W819" i="13"/>
  <c r="W820" i="13"/>
  <c r="W821" i="13"/>
  <c r="W822" i="13"/>
  <c r="W823" i="13"/>
  <c r="W824" i="13"/>
  <c r="W825" i="13"/>
  <c r="W826" i="13"/>
  <c r="W827" i="13"/>
  <c r="W828" i="13"/>
  <c r="W829" i="13"/>
  <c r="W830" i="13"/>
  <c r="W831" i="13"/>
  <c r="W832" i="13"/>
  <c r="W833" i="13"/>
  <c r="W834" i="13"/>
  <c r="W835" i="13"/>
  <c r="W836" i="13"/>
  <c r="W837" i="13"/>
  <c r="AY838" i="13"/>
  <c r="AA838" i="13" s="1"/>
  <c r="AB838" i="13"/>
  <c r="AY839" i="13"/>
  <c r="AA839" i="13" s="1"/>
  <c r="AB839" i="13"/>
  <c r="AY840" i="13"/>
  <c r="AA840" i="13" s="1"/>
  <c r="AB840" i="13"/>
  <c r="AY841" i="13"/>
  <c r="AA841" i="13" s="1"/>
  <c r="AC841" i="13" s="1"/>
  <c r="AH841" i="13" s="1"/>
  <c r="AB841" i="13"/>
  <c r="AY842" i="13"/>
  <c r="AA842" i="13" s="1"/>
  <c r="AB842" i="13"/>
  <c r="AY844" i="13"/>
  <c r="AA844" i="13" s="1"/>
  <c r="AB844" i="13"/>
  <c r="AY845" i="13"/>
  <c r="AA845" i="13" s="1"/>
  <c r="AB845" i="13"/>
  <c r="AY846" i="13"/>
  <c r="AA846" i="13" s="1"/>
  <c r="AB846" i="13"/>
  <c r="AY847" i="13"/>
  <c r="AA847" i="13" s="1"/>
  <c r="AB847" i="13"/>
  <c r="AY848" i="13"/>
  <c r="AA848" i="13" s="1"/>
  <c r="AB848" i="13"/>
  <c r="AY849" i="13"/>
  <c r="AA849" i="13" s="1"/>
  <c r="AB849" i="13"/>
  <c r="AY850" i="13"/>
  <c r="AA850" i="13" s="1"/>
  <c r="AB850" i="13"/>
  <c r="AY852" i="13"/>
  <c r="AA852" i="13" s="1"/>
  <c r="AB852" i="13"/>
  <c r="AY853" i="13"/>
  <c r="AA853" i="13" s="1"/>
  <c r="AB853" i="13"/>
  <c r="AY854" i="13"/>
  <c r="AA854" i="13" s="1"/>
  <c r="AB854" i="13"/>
  <c r="AY855" i="13"/>
  <c r="AA855" i="13" s="1"/>
  <c r="AB855" i="13"/>
  <c r="AY856" i="13"/>
  <c r="AA856" i="13" s="1"/>
  <c r="AB856" i="13"/>
  <c r="AY857" i="13"/>
  <c r="AA857" i="13" s="1"/>
  <c r="AB857" i="13"/>
  <c r="R812" i="13"/>
  <c r="W812" i="13" s="1"/>
  <c r="R814" i="13"/>
  <c r="W814" i="13" s="1"/>
  <c r="R816" i="13"/>
  <c r="W816" i="13" s="1"/>
  <c r="R773" i="13"/>
  <c r="W773" i="13" s="1"/>
  <c r="R774" i="13"/>
  <c r="W774" i="13" s="1"/>
  <c r="R775" i="13"/>
  <c r="W775" i="13" s="1"/>
  <c r="R776" i="13"/>
  <c r="W776" i="13" s="1"/>
  <c r="R777" i="13"/>
  <c r="W777" i="13" s="1"/>
  <c r="R778" i="13"/>
  <c r="W778" i="13" s="1"/>
  <c r="R779" i="13"/>
  <c r="W779" i="13" s="1"/>
  <c r="R780" i="13"/>
  <c r="W780" i="13" s="1"/>
  <c r="R781" i="13"/>
  <c r="W781" i="13" s="1"/>
  <c r="R782" i="13"/>
  <c r="W782" i="13" s="1"/>
  <c r="R783" i="13"/>
  <c r="W783" i="13" s="1"/>
  <c r="R784" i="13"/>
  <c r="W784" i="13" s="1"/>
  <c r="R785" i="13"/>
  <c r="W785" i="13" s="1"/>
  <c r="R786" i="13"/>
  <c r="W786" i="13" s="1"/>
  <c r="R787" i="13"/>
  <c r="W787" i="13" s="1"/>
  <c r="R788" i="13"/>
  <c r="W788" i="13" s="1"/>
  <c r="R789" i="13"/>
  <c r="W789" i="13" s="1"/>
  <c r="R790" i="13"/>
  <c r="W790" i="13" s="1"/>
  <c r="R791" i="13"/>
  <c r="W791" i="13" s="1"/>
  <c r="R792" i="13"/>
  <c r="W792" i="13" s="1"/>
  <c r="R793" i="13"/>
  <c r="W793" i="13" s="1"/>
  <c r="R794" i="13"/>
  <c r="W794" i="13" s="1"/>
  <c r="R795" i="13"/>
  <c r="W795" i="13" s="1"/>
  <c r="R796" i="13"/>
  <c r="W796" i="13" s="1"/>
  <c r="R797" i="13"/>
  <c r="W797" i="13" s="1"/>
  <c r="R798" i="13"/>
  <c r="W798" i="13" s="1"/>
  <c r="R799" i="13"/>
  <c r="W799" i="13" s="1"/>
  <c r="R800" i="13"/>
  <c r="W800" i="13" s="1"/>
  <c r="R801" i="13"/>
  <c r="W801" i="13" s="1"/>
  <c r="R802" i="13"/>
  <c r="W802" i="13" s="1"/>
  <c r="R803" i="13"/>
  <c r="W803" i="13" s="1"/>
  <c r="R804" i="13"/>
  <c r="W804" i="13" s="1"/>
  <c r="R805" i="13"/>
  <c r="W805" i="13" s="1"/>
  <c r="R806" i="13"/>
  <c r="W806" i="13" s="1"/>
  <c r="R807" i="13"/>
  <c r="W807" i="13" s="1"/>
  <c r="R808" i="13"/>
  <c r="W808" i="13" s="1"/>
  <c r="R809" i="13"/>
  <c r="W809" i="13" s="1"/>
  <c r="R810" i="13"/>
  <c r="W810" i="13" s="1"/>
  <c r="AC855" i="13"/>
  <c r="AH855" i="13" s="1"/>
  <c r="W869" i="13"/>
  <c r="R858" i="13"/>
  <c r="W858" i="13" s="1"/>
  <c r="AU859" i="13"/>
  <c r="R859" i="13" s="1"/>
  <c r="W859" i="13" s="1"/>
  <c r="R860" i="13"/>
  <c r="W860" i="13" s="1"/>
  <c r="AU860" i="13"/>
  <c r="AU861" i="13"/>
  <c r="R861" i="13" s="1"/>
  <c r="W861" i="13" s="1"/>
  <c r="AU862" i="13"/>
  <c r="R862" i="13" s="1"/>
  <c r="W862" i="13" s="1"/>
  <c r="R863" i="13"/>
  <c r="W863" i="13" s="1"/>
  <c r="AU864" i="13"/>
  <c r="R864" i="13" s="1"/>
  <c r="W864" i="13" s="1"/>
  <c r="R865" i="13"/>
  <c r="W865" i="13" s="1"/>
  <c r="AU866" i="13"/>
  <c r="R866" i="13" s="1"/>
  <c r="W866" i="13" s="1"/>
  <c r="AU868" i="13"/>
  <c r="R868" i="13" s="1"/>
  <c r="W868" i="13" s="1"/>
  <c r="AV864" i="13"/>
  <c r="AV866" i="13"/>
  <c r="AV868" i="13"/>
  <c r="AY870" i="13"/>
  <c r="AA870" i="13" s="1"/>
  <c r="AB870" i="13"/>
  <c r="AV871" i="13"/>
  <c r="AV872" i="13"/>
  <c r="AV873" i="13"/>
  <c r="AV874" i="13"/>
  <c r="AV875" i="13"/>
  <c r="W879" i="13"/>
  <c r="W883" i="13"/>
  <c r="W887" i="13"/>
  <c r="W891" i="13"/>
  <c r="W876" i="13"/>
  <c r="W880" i="13"/>
  <c r="W884" i="13"/>
  <c r="W888" i="13"/>
  <c r="W892" i="13"/>
  <c r="W877" i="13"/>
  <c r="W881" i="13"/>
  <c r="W885" i="13"/>
  <c r="W889" i="13"/>
  <c r="W893" i="13"/>
  <c r="R871" i="13"/>
  <c r="W871" i="13" s="1"/>
  <c r="R872" i="13"/>
  <c r="W872" i="13" s="1"/>
  <c r="R873" i="13"/>
  <c r="W873" i="13" s="1"/>
  <c r="R874" i="13"/>
  <c r="W874" i="13" s="1"/>
  <c r="R875" i="13"/>
  <c r="W875" i="13" s="1"/>
  <c r="W878" i="13"/>
  <c r="W882" i="13"/>
  <c r="W886" i="13"/>
  <c r="W890" i="13"/>
  <c r="W894" i="13"/>
  <c r="Q895" i="13"/>
  <c r="W895" i="13" s="1"/>
  <c r="Q896" i="13"/>
  <c r="W896" i="13" s="1"/>
  <c r="Q897" i="13"/>
  <c r="W897" i="13" s="1"/>
  <c r="Q898" i="13"/>
  <c r="W898" i="13" s="1"/>
  <c r="Q899" i="13"/>
  <c r="W899" i="13" s="1"/>
  <c r="Q900" i="13"/>
  <c r="W900" i="13" s="1"/>
  <c r="Q901" i="13"/>
  <c r="W901" i="13" s="1"/>
  <c r="Q902" i="13"/>
  <c r="W902" i="13" s="1"/>
  <c r="Q903" i="13"/>
  <c r="W903" i="13" s="1"/>
  <c r="Q904" i="13"/>
  <c r="W904" i="13" s="1"/>
  <c r="Q905" i="13"/>
  <c r="W905" i="13" s="1"/>
  <c r="Q906" i="13"/>
  <c r="W906" i="13" s="1"/>
  <c r="Q907" i="13"/>
  <c r="W907" i="13" s="1"/>
  <c r="Q908" i="13"/>
  <c r="W908" i="13" s="1"/>
  <c r="Q909" i="13"/>
  <c r="W909" i="13" s="1"/>
  <c r="Q910" i="13"/>
  <c r="W910" i="13" s="1"/>
  <c r="Q911" i="13"/>
  <c r="W911" i="13" s="1"/>
  <c r="Q912" i="13"/>
  <c r="W912" i="13" s="1"/>
  <c r="Q913" i="13"/>
  <c r="W913" i="13" s="1"/>
  <c r="Q914" i="13"/>
  <c r="W914" i="13" s="1"/>
  <c r="Q915" i="13"/>
  <c r="W915" i="13" s="1"/>
  <c r="Q916" i="13"/>
  <c r="W916" i="13" s="1"/>
  <c r="Q917" i="13"/>
  <c r="W917" i="13" s="1"/>
  <c r="Q918" i="13"/>
  <c r="AU918" i="13"/>
  <c r="R918" i="13" s="1"/>
  <c r="W920" i="13"/>
  <c r="W921" i="13"/>
  <c r="W922" i="13"/>
  <c r="W923" i="13"/>
  <c r="W924" i="13"/>
  <c r="W925" i="13"/>
  <c r="W926" i="13"/>
  <c r="W927" i="13"/>
  <c r="W928" i="13"/>
  <c r="AY929" i="13"/>
  <c r="AA929" i="13" s="1"/>
  <c r="AB929" i="13"/>
  <c r="AY930" i="13"/>
  <c r="AA930" i="13" s="1"/>
  <c r="AB930" i="13"/>
  <c r="AY931" i="13"/>
  <c r="AA931" i="13" s="1"/>
  <c r="AB931" i="13"/>
  <c r="AY934" i="13"/>
  <c r="AA934" i="13" s="1"/>
  <c r="AB934" i="13"/>
  <c r="AY935" i="13"/>
  <c r="AA935" i="13" s="1"/>
  <c r="AB935" i="13"/>
  <c r="AY936" i="13"/>
  <c r="AA936" i="13" s="1"/>
  <c r="AB936" i="13"/>
  <c r="AY937" i="13"/>
  <c r="AA937" i="13" s="1"/>
  <c r="AB937" i="13"/>
  <c r="AU938" i="13"/>
  <c r="R938" i="13" s="1"/>
  <c r="W938" i="13" s="1"/>
  <c r="R939" i="13"/>
  <c r="W939" i="13" s="1"/>
  <c r="AU939" i="13"/>
  <c r="AU940" i="13"/>
  <c r="R940" i="13" s="1"/>
  <c r="W940" i="13" s="1"/>
  <c r="W943" i="13"/>
  <c r="AY963" i="13"/>
  <c r="AA963" i="13" s="1"/>
  <c r="AB963" i="13"/>
  <c r="AY964" i="13"/>
  <c r="AA964" i="13" s="1"/>
  <c r="AB964" i="13"/>
  <c r="W941" i="13"/>
  <c r="W942" i="13"/>
  <c r="Q944" i="13"/>
  <c r="W944" i="13" s="1"/>
  <c r="Q945" i="13"/>
  <c r="W945" i="13" s="1"/>
  <c r="Q946" i="13"/>
  <c r="W946" i="13" s="1"/>
  <c r="Q947" i="13"/>
  <c r="W947" i="13" s="1"/>
  <c r="Q948" i="13"/>
  <c r="W948" i="13" s="1"/>
  <c r="Q949" i="13"/>
  <c r="W949" i="13" s="1"/>
  <c r="Q950" i="13"/>
  <c r="W950" i="13" s="1"/>
  <c r="Q951" i="13"/>
  <c r="W951" i="13" s="1"/>
  <c r="Q952" i="13"/>
  <c r="W952" i="13" s="1"/>
  <c r="Q953" i="13"/>
  <c r="W953" i="13" s="1"/>
  <c r="Q954" i="13"/>
  <c r="W954" i="13" s="1"/>
  <c r="Q955" i="13"/>
  <c r="W955" i="13" s="1"/>
  <c r="Q956" i="13"/>
  <c r="W956" i="13" s="1"/>
  <c r="Q957" i="13"/>
  <c r="W957" i="13" s="1"/>
  <c r="Q958" i="13"/>
  <c r="W958" i="13" s="1"/>
  <c r="Q959" i="13"/>
  <c r="W959" i="13" s="1"/>
  <c r="Q960" i="13"/>
  <c r="W960" i="13" s="1"/>
  <c r="Q961" i="13"/>
  <c r="W961" i="13" s="1"/>
  <c r="Q962" i="13"/>
  <c r="AV962" i="13"/>
  <c r="R962" i="13"/>
  <c r="W965" i="13"/>
  <c r="W966" i="13"/>
  <c r="AY967" i="13"/>
  <c r="AA967" i="13" s="1"/>
  <c r="AB967" i="13"/>
  <c r="AV969" i="13"/>
  <c r="AV970" i="13"/>
  <c r="AU972" i="13"/>
  <c r="R972" i="13" s="1"/>
  <c r="AV972" i="13"/>
  <c r="AU976" i="13"/>
  <c r="R976" i="13" s="1"/>
  <c r="AV976" i="13"/>
  <c r="AY987" i="13"/>
  <c r="AA987" i="13" s="1"/>
  <c r="AB987" i="13"/>
  <c r="Q972" i="13"/>
  <c r="AU973" i="13"/>
  <c r="R973" i="13" s="1"/>
  <c r="W973" i="13" s="1"/>
  <c r="AV973" i="13"/>
  <c r="Q976" i="13"/>
  <c r="AU977" i="13"/>
  <c r="R977" i="13" s="1"/>
  <c r="W977" i="13" s="1"/>
  <c r="AV977" i="13"/>
  <c r="AU974" i="13"/>
  <c r="R974" i="13" s="1"/>
  <c r="W974" i="13" s="1"/>
  <c r="AV974" i="13"/>
  <c r="R969" i="13"/>
  <c r="W969" i="13" s="1"/>
  <c r="R970" i="13"/>
  <c r="W970" i="13" s="1"/>
  <c r="AU971" i="13"/>
  <c r="R971" i="13" s="1"/>
  <c r="W971" i="13" s="1"/>
  <c r="AU975" i="13"/>
  <c r="R975" i="13" s="1"/>
  <c r="W975" i="13" s="1"/>
  <c r="AV975" i="13"/>
  <c r="AV978" i="13"/>
  <c r="AV979" i="13"/>
  <c r="AV980" i="13"/>
  <c r="AV981" i="13"/>
  <c r="AV982" i="13"/>
  <c r="AV983" i="13"/>
  <c r="AV984" i="13"/>
  <c r="AV985" i="13"/>
  <c r="AV986" i="13"/>
  <c r="W988" i="13"/>
  <c r="W989" i="13"/>
  <c r="W990" i="13"/>
  <c r="W991" i="13"/>
  <c r="W992" i="13"/>
  <c r="W993" i="13"/>
  <c r="W994" i="13"/>
  <c r="W995" i="13"/>
  <c r="W996" i="13"/>
  <c r="R978" i="13"/>
  <c r="W978" i="13" s="1"/>
  <c r="R979" i="13"/>
  <c r="W979" i="13" s="1"/>
  <c r="R980" i="13"/>
  <c r="W980" i="13" s="1"/>
  <c r="R981" i="13"/>
  <c r="W981" i="13" s="1"/>
  <c r="R982" i="13"/>
  <c r="W982" i="13" s="1"/>
  <c r="R983" i="13"/>
  <c r="W983" i="13" s="1"/>
  <c r="R984" i="13"/>
  <c r="W984" i="13" s="1"/>
  <c r="R985" i="13"/>
  <c r="W985" i="13" s="1"/>
  <c r="R986" i="13"/>
  <c r="W986" i="13" s="1"/>
  <c r="W1009" i="13"/>
  <c r="W1010" i="13"/>
  <c r="W997" i="13"/>
  <c r="W998" i="13"/>
  <c r="W999" i="13"/>
  <c r="W1000" i="13"/>
  <c r="W1001" i="13"/>
  <c r="W1002" i="13"/>
  <c r="W1003" i="13"/>
  <c r="W1004" i="13"/>
  <c r="W1005" i="13"/>
  <c r="W1006" i="13"/>
  <c r="AY1007" i="13"/>
  <c r="AA1007" i="13" s="1"/>
  <c r="AB1007" i="13"/>
  <c r="W1008" i="13"/>
  <c r="AC725" i="13" l="1"/>
  <c r="AH725" i="13" s="1"/>
  <c r="AC475" i="13"/>
  <c r="AH475" i="13" s="1"/>
  <c r="AC473" i="13"/>
  <c r="AH473" i="13" s="1"/>
  <c r="AC470" i="13"/>
  <c r="AH470" i="13" s="1"/>
  <c r="AC468" i="13"/>
  <c r="AH468" i="13" s="1"/>
  <c r="AC465" i="13"/>
  <c r="AH465" i="13" s="1"/>
  <c r="AC451" i="13"/>
  <c r="AH451" i="13" s="1"/>
  <c r="AC870" i="13"/>
  <c r="AH870" i="13" s="1"/>
  <c r="AC847" i="13"/>
  <c r="AH847" i="13" s="1"/>
  <c r="AC845" i="13"/>
  <c r="AH845" i="13" s="1"/>
  <c r="AY919" i="13"/>
  <c r="AA919" i="13" s="1"/>
  <c r="AB919" i="13"/>
  <c r="AB77" i="13"/>
  <c r="AY77" i="13"/>
  <c r="AA77" i="13" s="1"/>
  <c r="AB117" i="13"/>
  <c r="AC117" i="13" s="1"/>
  <c r="AH117" i="13" s="1"/>
  <c r="AY117" i="13"/>
  <c r="AA117" i="13" s="1"/>
  <c r="AB61" i="13"/>
  <c r="AY61" i="13"/>
  <c r="AA61" i="13" s="1"/>
  <c r="AB93" i="13"/>
  <c r="AC93" i="13" s="1"/>
  <c r="AH93" i="13" s="1"/>
  <c r="AY93" i="13"/>
  <c r="AA93" i="13" s="1"/>
  <c r="AY10" i="13"/>
  <c r="AA10" i="13" s="1"/>
  <c r="AC10" i="13" s="1"/>
  <c r="AH10" i="13" s="1"/>
  <c r="AB10" i="13"/>
  <c r="W918" i="13"/>
  <c r="AC857" i="13"/>
  <c r="AH857" i="13" s="1"/>
  <c r="AC853" i="13"/>
  <c r="AH853" i="13" s="1"/>
  <c r="AC454" i="13"/>
  <c r="AH454" i="13" s="1"/>
  <c r="AC452" i="13"/>
  <c r="AH452" i="13" s="1"/>
  <c r="AC449" i="13"/>
  <c r="AH449" i="13" s="1"/>
  <c r="AC446" i="13"/>
  <c r="AH446" i="13" s="1"/>
  <c r="AC444" i="13"/>
  <c r="AH444" i="13" s="1"/>
  <c r="AC442" i="13"/>
  <c r="AH442" i="13" s="1"/>
  <c r="AC439" i="13"/>
  <c r="AH439" i="13" s="1"/>
  <c r="AC437" i="13"/>
  <c r="AH437" i="13" s="1"/>
  <c r="AC435" i="13"/>
  <c r="AH435" i="13" s="1"/>
  <c r="AC423" i="13"/>
  <c r="AH423" i="13" s="1"/>
  <c r="AC849" i="13"/>
  <c r="AH849" i="13" s="1"/>
  <c r="W769" i="13"/>
  <c r="AC462" i="13"/>
  <c r="AH462" i="13" s="1"/>
  <c r="AC460" i="13"/>
  <c r="AH460" i="13" s="1"/>
  <c r="AC458" i="13"/>
  <c r="AH458" i="13" s="1"/>
  <c r="AC429" i="13"/>
  <c r="AH429" i="13" s="1"/>
  <c r="AB26" i="13"/>
  <c r="AC97" i="13"/>
  <c r="AH97" i="13" s="1"/>
  <c r="AC734" i="13"/>
  <c r="AH734" i="13" s="1"/>
  <c r="AC676" i="13"/>
  <c r="AH676" i="13" s="1"/>
  <c r="AC481" i="13"/>
  <c r="AH481" i="13" s="1"/>
  <c r="AC477" i="13"/>
  <c r="AH477" i="13" s="1"/>
  <c r="AI477" i="13" s="1"/>
  <c r="AC474" i="13"/>
  <c r="AH474" i="13" s="1"/>
  <c r="AC471" i="13"/>
  <c r="AH471" i="13" s="1"/>
  <c r="AC469" i="13"/>
  <c r="AH469" i="13" s="1"/>
  <c r="AC467" i="13"/>
  <c r="AH467" i="13" s="1"/>
  <c r="AC455" i="13"/>
  <c r="AH455" i="13" s="1"/>
  <c r="AC453" i="13"/>
  <c r="AH453" i="13" s="1"/>
  <c r="AC447" i="13"/>
  <c r="AH447" i="13" s="1"/>
  <c r="AC445" i="13"/>
  <c r="AH445" i="13" s="1"/>
  <c r="AC441" i="13"/>
  <c r="AH441" i="13" s="1"/>
  <c r="AC421" i="13"/>
  <c r="AH421" i="13" s="1"/>
  <c r="AB163" i="13"/>
  <c r="AB867" i="13"/>
  <c r="AC867" i="13" s="1"/>
  <c r="AH867" i="13" s="1"/>
  <c r="AI867" i="13" s="1"/>
  <c r="AB193" i="13"/>
  <c r="AB932" i="13"/>
  <c r="AC932" i="13" s="1"/>
  <c r="AH932" i="13" s="1"/>
  <c r="AI932" i="13" s="1"/>
  <c r="AJ932" i="13" s="1"/>
  <c r="AC839" i="13"/>
  <c r="AH839" i="13" s="1"/>
  <c r="AB669" i="13"/>
  <c r="AY480" i="13"/>
  <c r="AA480" i="13" s="1"/>
  <c r="AY456" i="13"/>
  <c r="AA456" i="13" s="1"/>
  <c r="AY424" i="13"/>
  <c r="AA424" i="13" s="1"/>
  <c r="AB269" i="13"/>
  <c r="AC269" i="13" s="1"/>
  <c r="AH269" i="13" s="1"/>
  <c r="AB135" i="13"/>
  <c r="AB233" i="13"/>
  <c r="AY89" i="13"/>
  <c r="AA89" i="13" s="1"/>
  <c r="AC987" i="13"/>
  <c r="AH987" i="13" s="1"/>
  <c r="AI987" i="13" s="1"/>
  <c r="AJ987" i="13" s="1"/>
  <c r="AK987" i="13" s="1"/>
  <c r="AL987" i="13" s="1"/>
  <c r="AC811" i="13"/>
  <c r="AH811" i="13" s="1"/>
  <c r="AC733" i="13"/>
  <c r="AH733" i="13" s="1"/>
  <c r="AC614" i="13"/>
  <c r="AH614" i="13" s="1"/>
  <c r="AC26" i="13"/>
  <c r="AH26" i="13" s="1"/>
  <c r="AC193" i="13"/>
  <c r="AH193" i="13" s="1"/>
  <c r="AC163" i="13"/>
  <c r="AH163" i="13" s="1"/>
  <c r="AC937" i="13"/>
  <c r="AH937" i="13" s="1"/>
  <c r="AC438" i="13"/>
  <c r="AH438" i="13" s="1"/>
  <c r="AC436" i="13"/>
  <c r="AH436" i="13" s="1"/>
  <c r="AC434" i="13"/>
  <c r="AH434" i="13" s="1"/>
  <c r="AI434" i="13" s="1"/>
  <c r="AJ434" i="13" s="1"/>
  <c r="AC417" i="13"/>
  <c r="AH417" i="13" s="1"/>
  <c r="AC177" i="13"/>
  <c r="AH177" i="13" s="1"/>
  <c r="AC935" i="13"/>
  <c r="AH935" i="13" s="1"/>
  <c r="AC963" i="13"/>
  <c r="AH963" i="13" s="1"/>
  <c r="AI963" i="13" s="1"/>
  <c r="AC813" i="13"/>
  <c r="AH813" i="13" s="1"/>
  <c r="AC721" i="13"/>
  <c r="AH721" i="13" s="1"/>
  <c r="AC463" i="13"/>
  <c r="AH463" i="13" s="1"/>
  <c r="AC461" i="13"/>
  <c r="AH461" i="13" s="1"/>
  <c r="AI461" i="13" s="1"/>
  <c r="AJ461" i="13" s="1"/>
  <c r="AC457" i="13"/>
  <c r="AH457" i="13" s="1"/>
  <c r="AC173" i="13"/>
  <c r="AH173" i="13" s="1"/>
  <c r="AC113" i="13"/>
  <c r="AH113" i="13" s="1"/>
  <c r="AC38" i="13"/>
  <c r="AH38" i="13" s="1"/>
  <c r="AI38" i="13" s="1"/>
  <c r="AJ38" i="13" s="1"/>
  <c r="AK38" i="13" s="1"/>
  <c r="AC153" i="13"/>
  <c r="AH153" i="13" s="1"/>
  <c r="AC109" i="13"/>
  <c r="AH109" i="13" s="1"/>
  <c r="AC85" i="13"/>
  <c r="AH85" i="13" s="1"/>
  <c r="AC42" i="13"/>
  <c r="AH42" i="13" s="1"/>
  <c r="AI42" i="13" s="1"/>
  <c r="AC185" i="13"/>
  <c r="AH185" i="13" s="1"/>
  <c r="AC967" i="13"/>
  <c r="AH967" i="13" s="1"/>
  <c r="AI967" i="13" s="1"/>
  <c r="AJ967" i="13" s="1"/>
  <c r="AC964" i="13"/>
  <c r="AH964" i="13" s="1"/>
  <c r="AC936" i="13"/>
  <c r="AH936" i="13" s="1"/>
  <c r="AC934" i="13"/>
  <c r="AH934" i="13" s="1"/>
  <c r="AC930" i="13"/>
  <c r="AH930" i="13" s="1"/>
  <c r="AI930" i="13" s="1"/>
  <c r="AJ930" i="13" s="1"/>
  <c r="AC856" i="13"/>
  <c r="AH856" i="13" s="1"/>
  <c r="AI856" i="13" s="1"/>
  <c r="AC854" i="13"/>
  <c r="AH854" i="13" s="1"/>
  <c r="AC852" i="13"/>
  <c r="AH852" i="13" s="1"/>
  <c r="AC850" i="13"/>
  <c r="AH850" i="13" s="1"/>
  <c r="AI850" i="13" s="1"/>
  <c r="AC848" i="13"/>
  <c r="AH848" i="13" s="1"/>
  <c r="AI848" i="13" s="1"/>
  <c r="AJ848" i="13" s="1"/>
  <c r="AC846" i="13"/>
  <c r="AH846" i="13" s="1"/>
  <c r="AC844" i="13"/>
  <c r="AH844" i="13" s="1"/>
  <c r="AC842" i="13"/>
  <c r="AH842" i="13" s="1"/>
  <c r="AC840" i="13"/>
  <c r="AH840" i="13" s="1"/>
  <c r="AI840" i="13" s="1"/>
  <c r="AC838" i="13"/>
  <c r="AH838" i="13" s="1"/>
  <c r="AB817" i="13"/>
  <c r="AC817" i="13" s="1"/>
  <c r="AH817" i="13" s="1"/>
  <c r="AI817" i="13" s="1"/>
  <c r="AY730" i="13"/>
  <c r="AA730" i="13" s="1"/>
  <c r="AC730" i="13" s="1"/>
  <c r="AH730" i="13" s="1"/>
  <c r="AC726" i="13"/>
  <c r="AH726" i="13" s="1"/>
  <c r="AI726" i="13" s="1"/>
  <c r="AJ726" i="13" s="1"/>
  <c r="AK726" i="13" s="1"/>
  <c r="AB717" i="13"/>
  <c r="AC717" i="13" s="1"/>
  <c r="AH717" i="13" s="1"/>
  <c r="AI717" i="13" s="1"/>
  <c r="AJ717" i="13" s="1"/>
  <c r="AB472" i="13"/>
  <c r="AC472" i="13" s="1"/>
  <c r="AH472" i="13" s="1"/>
  <c r="AB448" i="13"/>
  <c r="AC448" i="13" s="1"/>
  <c r="AH448" i="13" s="1"/>
  <c r="AI448" i="13" s="1"/>
  <c r="AJ448" i="13" s="1"/>
  <c r="AY125" i="13"/>
  <c r="AA125" i="13" s="1"/>
  <c r="AC125" i="13" s="1"/>
  <c r="AH125" i="13" s="1"/>
  <c r="AI125" i="13" s="1"/>
  <c r="AJ125" i="13" s="1"/>
  <c r="AY46" i="13"/>
  <c r="AA46" i="13" s="1"/>
  <c r="AC46" i="13" s="1"/>
  <c r="AH46" i="13" s="1"/>
  <c r="AC464" i="13"/>
  <c r="AH464" i="13" s="1"/>
  <c r="AC139" i="13"/>
  <c r="AH139" i="13" s="1"/>
  <c r="AB968" i="13"/>
  <c r="AC968" i="13" s="1"/>
  <c r="AH968" i="13" s="1"/>
  <c r="AB933" i="13"/>
  <c r="AC933" i="13" s="1"/>
  <c r="AH933" i="13" s="1"/>
  <c r="AI933" i="13" s="1"/>
  <c r="AB851" i="13"/>
  <c r="AC851" i="13" s="1"/>
  <c r="AH851" i="13" s="1"/>
  <c r="AI851" i="13" s="1"/>
  <c r="AB843" i="13"/>
  <c r="AC843" i="13" s="1"/>
  <c r="AH843" i="13" s="1"/>
  <c r="AI843" i="13" s="1"/>
  <c r="AJ843" i="13" s="1"/>
  <c r="AB678" i="13"/>
  <c r="AC678" i="13" s="1"/>
  <c r="AH678" i="13" s="1"/>
  <c r="AI678" i="13" s="1"/>
  <c r="AB672" i="13"/>
  <c r="AB664" i="13"/>
  <c r="AY241" i="13"/>
  <c r="AA241" i="13" s="1"/>
  <c r="AC213" i="13"/>
  <c r="AH213" i="13" s="1"/>
  <c r="AY197" i="13"/>
  <c r="AA197" i="13" s="1"/>
  <c r="AC181" i="13"/>
  <c r="AH181" i="13" s="1"/>
  <c r="AI181" i="13" s="1"/>
  <c r="AY171" i="13"/>
  <c r="AA171" i="13" s="1"/>
  <c r="AC141" i="13"/>
  <c r="AH141" i="13" s="1"/>
  <c r="AI141" i="13" s="1"/>
  <c r="AY107" i="13"/>
  <c r="AA107" i="13" s="1"/>
  <c r="AY65" i="13"/>
  <c r="AA65" i="13" s="1"/>
  <c r="AC65" i="13" s="1"/>
  <c r="AH65" i="13" s="1"/>
  <c r="AY151" i="13"/>
  <c r="AA151" i="13" s="1"/>
  <c r="AC151" i="13" s="1"/>
  <c r="AH151" i="13" s="1"/>
  <c r="AC57" i="13"/>
  <c r="AH57" i="13" s="1"/>
  <c r="AC456" i="13"/>
  <c r="AH456" i="13" s="1"/>
  <c r="AC432" i="13"/>
  <c r="AH432" i="13" s="1"/>
  <c r="AC424" i="13"/>
  <c r="AH424" i="13" s="1"/>
  <c r="AC931" i="13"/>
  <c r="AH931" i="13" s="1"/>
  <c r="AI931" i="13" s="1"/>
  <c r="AC929" i="13"/>
  <c r="AH929" i="13" s="1"/>
  <c r="AC815" i="13"/>
  <c r="AH815" i="13" s="1"/>
  <c r="AI815" i="13" s="1"/>
  <c r="AJ815" i="13" s="1"/>
  <c r="AK815" i="13" s="1"/>
  <c r="AC729" i="13"/>
  <c r="AH729" i="13" s="1"/>
  <c r="AC479" i="13"/>
  <c r="AH479" i="13" s="1"/>
  <c r="AC22" i="13"/>
  <c r="AH22" i="13" s="1"/>
  <c r="AC101" i="13"/>
  <c r="AH101" i="13" s="1"/>
  <c r="AI101" i="13" s="1"/>
  <c r="AC69" i="13"/>
  <c r="AH69" i="13" s="1"/>
  <c r="AC261" i="13"/>
  <c r="AH261" i="13" s="1"/>
  <c r="AI261" i="13" s="1"/>
  <c r="AC159" i="13"/>
  <c r="AH159" i="13" s="1"/>
  <c r="AC143" i="13"/>
  <c r="AH143" i="13" s="1"/>
  <c r="AC61" i="13"/>
  <c r="AH61" i="13" s="1"/>
  <c r="AB416" i="13"/>
  <c r="AC416" i="13" s="1"/>
  <c r="AH416" i="13" s="1"/>
  <c r="AI416" i="13" s="1"/>
  <c r="AJ416" i="13" s="1"/>
  <c r="AC426" i="13"/>
  <c r="AH426" i="13" s="1"/>
  <c r="AB440" i="13"/>
  <c r="AC440" i="13" s="1"/>
  <c r="AH440" i="13" s="1"/>
  <c r="AI440" i="13" s="1"/>
  <c r="AB450" i="13"/>
  <c r="AC450" i="13" s="1"/>
  <c r="AH450" i="13" s="1"/>
  <c r="AI450" i="13" s="1"/>
  <c r="AJ450" i="13" s="1"/>
  <c r="AB466" i="13"/>
  <c r="AC466" i="13" s="1"/>
  <c r="AH466" i="13" s="1"/>
  <c r="AI466" i="13" s="1"/>
  <c r="AC127" i="13"/>
  <c r="AH127" i="13" s="1"/>
  <c r="AC674" i="13"/>
  <c r="AH674" i="13" s="1"/>
  <c r="AC672" i="13"/>
  <c r="AH672" i="13" s="1"/>
  <c r="AI672" i="13" s="1"/>
  <c r="AC670" i="13"/>
  <c r="AH670" i="13" s="1"/>
  <c r="AC668" i="13"/>
  <c r="AH668" i="13" s="1"/>
  <c r="AC666" i="13"/>
  <c r="AH666" i="13" s="1"/>
  <c r="AC664" i="13"/>
  <c r="AH664" i="13" s="1"/>
  <c r="AI664" i="13" s="1"/>
  <c r="AC662" i="13"/>
  <c r="AH662" i="13" s="1"/>
  <c r="AC480" i="13"/>
  <c r="AH480" i="13" s="1"/>
  <c r="AC129" i="13"/>
  <c r="AH129" i="13" s="1"/>
  <c r="AC81" i="13"/>
  <c r="AH81" i="13" s="1"/>
  <c r="AI81" i="13" s="1"/>
  <c r="AJ81" i="13" s="1"/>
  <c r="AC237" i="13"/>
  <c r="AH237" i="13" s="1"/>
  <c r="AC119" i="13"/>
  <c r="AH119" i="13" s="1"/>
  <c r="AC217" i="13"/>
  <c r="AH217" i="13" s="1"/>
  <c r="AC147" i="13"/>
  <c r="AH147" i="13" s="1"/>
  <c r="AI147" i="13" s="1"/>
  <c r="AC89" i="13"/>
  <c r="AH89" i="13" s="1"/>
  <c r="AC229" i="13"/>
  <c r="AH229" i="13" s="1"/>
  <c r="AC1007" i="13"/>
  <c r="AH1007" i="13" s="1"/>
  <c r="AI1007" i="13" s="1"/>
  <c r="AC919" i="13"/>
  <c r="AH919" i="13" s="1"/>
  <c r="AI919" i="13" s="1"/>
  <c r="AC680" i="13"/>
  <c r="AH680" i="13" s="1"/>
  <c r="AC673" i="13"/>
  <c r="AH673" i="13" s="1"/>
  <c r="AI673" i="13" s="1"/>
  <c r="AJ673" i="13" s="1"/>
  <c r="AC671" i="13"/>
  <c r="AH671" i="13" s="1"/>
  <c r="AC669" i="13"/>
  <c r="AH669" i="13" s="1"/>
  <c r="AI669" i="13" s="1"/>
  <c r="AC667" i="13"/>
  <c r="AH667" i="13" s="1"/>
  <c r="AC665" i="13"/>
  <c r="AH665" i="13" s="1"/>
  <c r="AC663" i="13"/>
  <c r="AH663" i="13" s="1"/>
  <c r="AC530" i="13"/>
  <c r="AH530" i="13" s="1"/>
  <c r="AI530" i="13" s="1"/>
  <c r="AC157" i="13"/>
  <c r="AH157" i="13" s="1"/>
  <c r="AC253" i="13"/>
  <c r="AH253" i="13" s="1"/>
  <c r="AC167" i="13"/>
  <c r="AH167" i="13" s="1"/>
  <c r="AC137" i="13"/>
  <c r="AH137" i="13" s="1"/>
  <c r="AI137" i="13" s="1"/>
  <c r="AC233" i="13"/>
  <c r="AH233" i="13" s="1"/>
  <c r="AC121" i="13"/>
  <c r="AH121" i="13" s="1"/>
  <c r="AC105" i="13"/>
  <c r="AH105" i="13" s="1"/>
  <c r="AI105" i="13" s="1"/>
  <c r="AC73" i="13"/>
  <c r="AH73" i="13" s="1"/>
  <c r="AI73" i="13" s="1"/>
  <c r="AY50" i="13"/>
  <c r="AA50" i="13" s="1"/>
  <c r="AC50" i="13" s="1"/>
  <c r="AH50" i="13" s="1"/>
  <c r="AI50" i="13" s="1"/>
  <c r="AC54" i="13"/>
  <c r="AH54" i="13" s="1"/>
  <c r="AC30" i="13"/>
  <c r="AH30" i="13" s="1"/>
  <c r="AY18" i="13"/>
  <c r="AA18" i="13" s="1"/>
  <c r="AC18" i="13" s="1"/>
  <c r="AH18" i="13" s="1"/>
  <c r="AC14" i="13"/>
  <c r="AH14" i="13" s="1"/>
  <c r="AY980" i="13"/>
  <c r="AA980" i="13" s="1"/>
  <c r="AB980" i="13"/>
  <c r="AI937" i="13"/>
  <c r="AI929" i="13"/>
  <c r="AY979" i="13"/>
  <c r="AA979" i="13" s="1"/>
  <c r="AB979" i="13"/>
  <c r="AY977" i="13"/>
  <c r="AA977" i="13" s="1"/>
  <c r="AB977" i="13"/>
  <c r="AY939" i="13"/>
  <c r="AA939" i="13" s="1"/>
  <c r="AB939" i="13"/>
  <c r="AY873" i="13"/>
  <c r="AA873" i="13" s="1"/>
  <c r="AB873" i="13"/>
  <c r="AY862" i="13"/>
  <c r="AA862" i="13" s="1"/>
  <c r="AB862" i="13"/>
  <c r="AY986" i="13"/>
  <c r="AA986" i="13" s="1"/>
  <c r="AB986" i="13"/>
  <c r="AY982" i="13"/>
  <c r="AA982" i="13" s="1"/>
  <c r="AB982" i="13"/>
  <c r="AY978" i="13"/>
  <c r="AA978" i="13" s="1"/>
  <c r="AB978" i="13"/>
  <c r="AY970" i="13"/>
  <c r="AA970" i="13" s="1"/>
  <c r="AB970" i="13"/>
  <c r="AB974" i="13"/>
  <c r="AY974" i="13"/>
  <c r="AA974" i="13" s="1"/>
  <c r="AI964" i="13"/>
  <c r="AY938" i="13"/>
  <c r="AA938" i="13" s="1"/>
  <c r="AB938" i="13"/>
  <c r="AI936" i="13"/>
  <c r="AI934" i="13"/>
  <c r="AY872" i="13"/>
  <c r="AA872" i="13" s="1"/>
  <c r="AB872" i="13"/>
  <c r="AI870" i="13"/>
  <c r="AJ870" i="13" s="1"/>
  <c r="AY864" i="13"/>
  <c r="AA864" i="13" s="1"/>
  <c r="AB864" i="13"/>
  <c r="AY861" i="13"/>
  <c r="AA861" i="13" s="1"/>
  <c r="AB861" i="13"/>
  <c r="AY858" i="13"/>
  <c r="AA858" i="13" s="1"/>
  <c r="AB858" i="13"/>
  <c r="AI857" i="13"/>
  <c r="AJ857" i="13" s="1"/>
  <c r="AI853" i="13"/>
  <c r="AJ853" i="13" s="1"/>
  <c r="AI849" i="13"/>
  <c r="AI845" i="13"/>
  <c r="AI841" i="13"/>
  <c r="AJ841" i="13" s="1"/>
  <c r="AY810" i="13"/>
  <c r="AA810" i="13" s="1"/>
  <c r="AB810" i="13"/>
  <c r="AY806" i="13"/>
  <c r="AA806" i="13" s="1"/>
  <c r="AB806" i="13"/>
  <c r="AY802" i="13"/>
  <c r="AA802" i="13" s="1"/>
  <c r="AB802" i="13"/>
  <c r="AY798" i="13"/>
  <c r="AA798" i="13" s="1"/>
  <c r="AB798" i="13"/>
  <c r="AY794" i="13"/>
  <c r="AA794" i="13" s="1"/>
  <c r="AB794" i="13"/>
  <c r="AY790" i="13"/>
  <c r="AA790" i="13" s="1"/>
  <c r="AB790" i="13"/>
  <c r="AY786" i="13"/>
  <c r="AA786" i="13" s="1"/>
  <c r="AB786" i="13"/>
  <c r="AY782" i="13"/>
  <c r="AA782" i="13" s="1"/>
  <c r="AB782" i="13"/>
  <c r="AY778" i="13"/>
  <c r="AA778" i="13" s="1"/>
  <c r="AB778" i="13"/>
  <c r="AY774" i="13"/>
  <c r="AA774" i="13" s="1"/>
  <c r="AB774" i="13"/>
  <c r="AY812" i="13"/>
  <c r="AA812" i="13" s="1"/>
  <c r="AB812" i="13"/>
  <c r="AY766" i="13"/>
  <c r="AA766" i="13" s="1"/>
  <c r="AB766" i="13"/>
  <c r="AY762" i="13"/>
  <c r="AA762" i="13" s="1"/>
  <c r="AB762" i="13"/>
  <c r="AY758" i="13"/>
  <c r="AA758" i="13" s="1"/>
  <c r="AB758" i="13"/>
  <c r="AY754" i="13"/>
  <c r="AA754" i="13" s="1"/>
  <c r="AB754" i="13"/>
  <c r="AY750" i="13"/>
  <c r="AA750" i="13" s="1"/>
  <c r="AB750" i="13"/>
  <c r="AY746" i="13"/>
  <c r="AA746" i="13" s="1"/>
  <c r="AB746" i="13"/>
  <c r="AY742" i="13"/>
  <c r="AA742" i="13" s="1"/>
  <c r="AB742" i="13"/>
  <c r="AY738" i="13"/>
  <c r="AA738" i="13" s="1"/>
  <c r="AB738" i="13"/>
  <c r="AY712" i="13"/>
  <c r="AA712" i="13" s="1"/>
  <c r="AB712" i="13"/>
  <c r="AI734" i="13"/>
  <c r="AY610" i="13"/>
  <c r="AA610" i="13" s="1"/>
  <c r="AB610" i="13"/>
  <c r="AY594" i="13"/>
  <c r="AA594" i="13" s="1"/>
  <c r="AB594" i="13"/>
  <c r="AY578" i="13"/>
  <c r="AA578" i="13" s="1"/>
  <c r="AB578" i="13"/>
  <c r="AI471" i="13"/>
  <c r="AJ471" i="13" s="1"/>
  <c r="AI463" i="13"/>
  <c r="AI457" i="13"/>
  <c r="AI453" i="13"/>
  <c r="AJ453" i="13" s="1"/>
  <c r="AI449" i="13"/>
  <c r="AJ449" i="13" s="1"/>
  <c r="AI445" i="13"/>
  <c r="AI441" i="13"/>
  <c r="AI437" i="13"/>
  <c r="AJ437" i="13" s="1"/>
  <c r="AI433" i="13"/>
  <c r="AJ433" i="13" s="1"/>
  <c r="AI429" i="13"/>
  <c r="AI425" i="13"/>
  <c r="AI421" i="13"/>
  <c r="AJ421" i="13" s="1"/>
  <c r="AI468" i="13"/>
  <c r="AI464" i="13"/>
  <c r="AI460" i="13"/>
  <c r="AJ460" i="13" s="1"/>
  <c r="AB264" i="13"/>
  <c r="AY264" i="13"/>
  <c r="AA264" i="13" s="1"/>
  <c r="AB248" i="13"/>
  <c r="AY248" i="13"/>
  <c r="AA248" i="13" s="1"/>
  <c r="AB232" i="13"/>
  <c r="AY232" i="13"/>
  <c r="AA232" i="13" s="1"/>
  <c r="AB216" i="13"/>
  <c r="AY216" i="13"/>
  <c r="AA216" i="13" s="1"/>
  <c r="AB200" i="13"/>
  <c r="AY200" i="13"/>
  <c r="AA200" i="13" s="1"/>
  <c r="AB184" i="13"/>
  <c r="AY184" i="13"/>
  <c r="AA184" i="13" s="1"/>
  <c r="AB44" i="13"/>
  <c r="AY44" i="13"/>
  <c r="AA44" i="13" s="1"/>
  <c r="AB75" i="13"/>
  <c r="AY75" i="13"/>
  <c r="AA75" i="13" s="1"/>
  <c r="AY40" i="13"/>
  <c r="AA40" i="13" s="1"/>
  <c r="AB40" i="13"/>
  <c r="AB103" i="13"/>
  <c r="AY103" i="13"/>
  <c r="AA103" i="13" s="1"/>
  <c r="AY12" i="13"/>
  <c r="AA12" i="13" s="1"/>
  <c r="AB12" i="13"/>
  <c r="AI213" i="13"/>
  <c r="AI133" i="13"/>
  <c r="AJ133" i="13" s="1"/>
  <c r="AK133" i="13" s="1"/>
  <c r="AI93" i="13"/>
  <c r="AJ93" i="13" s="1"/>
  <c r="AI34" i="13"/>
  <c r="AI253" i="13"/>
  <c r="AI167" i="13"/>
  <c r="AI121" i="13"/>
  <c r="AJ121" i="13" s="1"/>
  <c r="AI46" i="13"/>
  <c r="AJ46" i="13" s="1"/>
  <c r="AI14" i="13"/>
  <c r="AJ14" i="13" s="1"/>
  <c r="AI159" i="13"/>
  <c r="AB975" i="13"/>
  <c r="AY975" i="13"/>
  <c r="AA975" i="13" s="1"/>
  <c r="AC975" i="13" s="1"/>
  <c r="AH975" i="13" s="1"/>
  <c r="AY860" i="13"/>
  <c r="AA860" i="13" s="1"/>
  <c r="AB860" i="13"/>
  <c r="AB971" i="13"/>
  <c r="AY971" i="13"/>
  <c r="AA971" i="13" s="1"/>
  <c r="AY973" i="13"/>
  <c r="AA973" i="13" s="1"/>
  <c r="AB973" i="13"/>
  <c r="AY1008" i="13"/>
  <c r="AA1008" i="13" s="1"/>
  <c r="AB1008" i="13"/>
  <c r="AY985" i="13"/>
  <c r="AA985" i="13" s="1"/>
  <c r="AB985" i="13"/>
  <c r="AY981" i="13"/>
  <c r="AA981" i="13" s="1"/>
  <c r="AB981" i="13"/>
  <c r="AY969" i="13"/>
  <c r="AA969" i="13" s="1"/>
  <c r="AB969" i="13"/>
  <c r="AY942" i="13"/>
  <c r="AA942" i="13" s="1"/>
  <c r="AB942" i="13"/>
  <c r="AY940" i="13"/>
  <c r="AA940" i="13" s="1"/>
  <c r="AB940" i="13"/>
  <c r="AY875" i="13"/>
  <c r="AA875" i="13" s="1"/>
  <c r="AB875" i="13"/>
  <c r="AY871" i="13"/>
  <c r="AA871" i="13" s="1"/>
  <c r="AB871" i="13"/>
  <c r="AY868" i="13"/>
  <c r="AA868" i="13" s="1"/>
  <c r="AB868" i="13"/>
  <c r="AY863" i="13"/>
  <c r="AA863" i="13" s="1"/>
  <c r="AB863" i="13"/>
  <c r="AI852" i="13"/>
  <c r="AI844" i="13"/>
  <c r="AJ844" i="13" s="1"/>
  <c r="AY809" i="13"/>
  <c r="AA809" i="13" s="1"/>
  <c r="AB809" i="13"/>
  <c r="AY805" i="13"/>
  <c r="AA805" i="13" s="1"/>
  <c r="AB805" i="13"/>
  <c r="AY801" i="13"/>
  <c r="AA801" i="13" s="1"/>
  <c r="AB801" i="13"/>
  <c r="AY797" i="13"/>
  <c r="AA797" i="13" s="1"/>
  <c r="AB797" i="13"/>
  <c r="AY793" i="13"/>
  <c r="AA793" i="13" s="1"/>
  <c r="AB793" i="13"/>
  <c r="AY789" i="13"/>
  <c r="AA789" i="13" s="1"/>
  <c r="AB789" i="13"/>
  <c r="AY785" i="13"/>
  <c r="AA785" i="13" s="1"/>
  <c r="AB785" i="13"/>
  <c r="AY781" i="13"/>
  <c r="AA781" i="13" s="1"/>
  <c r="AB781" i="13"/>
  <c r="AY777" i="13"/>
  <c r="AA777" i="13" s="1"/>
  <c r="AB777" i="13"/>
  <c r="AY773" i="13"/>
  <c r="AA773" i="13" s="1"/>
  <c r="AB773" i="13"/>
  <c r="AI813" i="13"/>
  <c r="AJ813" i="13" s="1"/>
  <c r="AB770" i="13"/>
  <c r="AY770" i="13"/>
  <c r="AA770" i="13" s="1"/>
  <c r="AY716" i="13"/>
  <c r="AA716" i="13" s="1"/>
  <c r="AB716" i="13"/>
  <c r="AY765" i="13"/>
  <c r="AA765" i="13" s="1"/>
  <c r="AB765" i="13"/>
  <c r="AY761" i="13"/>
  <c r="AA761" i="13" s="1"/>
  <c r="AB761" i="13"/>
  <c r="AY757" i="13"/>
  <c r="AA757" i="13" s="1"/>
  <c r="AB757" i="13"/>
  <c r="AY753" i="13"/>
  <c r="AA753" i="13" s="1"/>
  <c r="AB753" i="13"/>
  <c r="AY749" i="13"/>
  <c r="AA749" i="13" s="1"/>
  <c r="AB749" i="13"/>
  <c r="AY745" i="13"/>
  <c r="AA745" i="13" s="1"/>
  <c r="AB745" i="13"/>
  <c r="AY741" i="13"/>
  <c r="AA741" i="13" s="1"/>
  <c r="AB741" i="13"/>
  <c r="AY737" i="13"/>
  <c r="AA737" i="13" s="1"/>
  <c r="AB737" i="13"/>
  <c r="AI729" i="13"/>
  <c r="AY711" i="13"/>
  <c r="AA711" i="13" s="1"/>
  <c r="AB711" i="13"/>
  <c r="AI674" i="13"/>
  <c r="AJ674" i="13" s="1"/>
  <c r="AI670" i="13"/>
  <c r="AI668" i="13"/>
  <c r="AJ668" i="13" s="1"/>
  <c r="AI666" i="13"/>
  <c r="AJ666" i="13" s="1"/>
  <c r="AI662" i="13"/>
  <c r="AB605" i="13"/>
  <c r="AY605" i="13"/>
  <c r="AA605" i="13" s="1"/>
  <c r="AI600" i="13"/>
  <c r="AB604" i="13"/>
  <c r="AY604" i="13"/>
  <c r="AA604" i="13" s="1"/>
  <c r="AY607" i="13"/>
  <c r="AA607" i="13" s="1"/>
  <c r="AB607" i="13"/>
  <c r="AY603" i="13"/>
  <c r="AA603" i="13" s="1"/>
  <c r="AB603" i="13"/>
  <c r="AY595" i="13"/>
  <c r="AA595" i="13" s="1"/>
  <c r="AB595" i="13"/>
  <c r="AY563" i="13"/>
  <c r="AA563" i="13" s="1"/>
  <c r="AB563" i="13"/>
  <c r="AY547" i="13"/>
  <c r="AA547" i="13" s="1"/>
  <c r="AB547" i="13"/>
  <c r="AY531" i="13"/>
  <c r="AA531" i="13" s="1"/>
  <c r="AB531" i="13"/>
  <c r="AI470" i="13"/>
  <c r="AJ470" i="13" s="1"/>
  <c r="AI462" i="13"/>
  <c r="AI456" i="13"/>
  <c r="AI452" i="13"/>
  <c r="AJ452" i="13" s="1"/>
  <c r="AI444" i="13"/>
  <c r="AI436" i="13"/>
  <c r="AJ436" i="13" s="1"/>
  <c r="AI428" i="13"/>
  <c r="AI424" i="13"/>
  <c r="AI420" i="13"/>
  <c r="AJ420" i="13" s="1"/>
  <c r="AI479" i="13"/>
  <c r="AI480" i="13"/>
  <c r="AJ480" i="13" s="1"/>
  <c r="AK480" i="13" s="1"/>
  <c r="AB260" i="13"/>
  <c r="AY260" i="13"/>
  <c r="AA260" i="13" s="1"/>
  <c r="AB244" i="13"/>
  <c r="AY244" i="13"/>
  <c r="AA244" i="13" s="1"/>
  <c r="AB228" i="13"/>
  <c r="AY228" i="13"/>
  <c r="AA228" i="13" s="1"/>
  <c r="AB212" i="13"/>
  <c r="AY212" i="13"/>
  <c r="AA212" i="13" s="1"/>
  <c r="AB196" i="13"/>
  <c r="AY196" i="13"/>
  <c r="AA196" i="13" s="1"/>
  <c r="AY49" i="13"/>
  <c r="AA49" i="13" s="1"/>
  <c r="AB49" i="13"/>
  <c r="AB41" i="13"/>
  <c r="AY41" i="13"/>
  <c r="AA41" i="13" s="1"/>
  <c r="AB33" i="13"/>
  <c r="AY33" i="13"/>
  <c r="AA33" i="13" s="1"/>
  <c r="AB25" i="13"/>
  <c r="AY25" i="13"/>
  <c r="AA25" i="13" s="1"/>
  <c r="AB17" i="13"/>
  <c r="AY17" i="13"/>
  <c r="AA17" i="13" s="1"/>
  <c r="AB9" i="13"/>
  <c r="AY9" i="13"/>
  <c r="AA9" i="13" s="1"/>
  <c r="AB71" i="13"/>
  <c r="AY71" i="13"/>
  <c r="AA71" i="13" s="1"/>
  <c r="AB32" i="13"/>
  <c r="AY32" i="13"/>
  <c r="AA32" i="13" s="1"/>
  <c r="AY56" i="13"/>
  <c r="AA56" i="13" s="1"/>
  <c r="AB56" i="13"/>
  <c r="AB36" i="13"/>
  <c r="AY36" i="13"/>
  <c r="AA36" i="13" s="1"/>
  <c r="AB63" i="13"/>
  <c r="AY63" i="13"/>
  <c r="AA63" i="13" s="1"/>
  <c r="AI129" i="13"/>
  <c r="AJ129" i="13" s="1"/>
  <c r="AI117" i="13"/>
  <c r="AJ117" i="13" s="1"/>
  <c r="AI22" i="13"/>
  <c r="AJ22" i="13" s="1"/>
  <c r="AI151" i="13"/>
  <c r="AJ151" i="13" s="1"/>
  <c r="AI109" i="13"/>
  <c r="AI85" i="13"/>
  <c r="AI10" i="13"/>
  <c r="AJ10" i="13" s="1"/>
  <c r="AY984" i="13"/>
  <c r="AA984" i="13" s="1"/>
  <c r="AB984" i="13"/>
  <c r="AY874" i="13"/>
  <c r="AA874" i="13" s="1"/>
  <c r="AB874" i="13"/>
  <c r="AI855" i="13"/>
  <c r="AI847" i="13"/>
  <c r="AJ847" i="13" s="1"/>
  <c r="AI839" i="13"/>
  <c r="AY808" i="13"/>
  <c r="AA808" i="13" s="1"/>
  <c r="AB808" i="13"/>
  <c r="AY804" i="13"/>
  <c r="AA804" i="13" s="1"/>
  <c r="AB804" i="13"/>
  <c r="AY800" i="13"/>
  <c r="AA800" i="13" s="1"/>
  <c r="AB800" i="13"/>
  <c r="AY796" i="13"/>
  <c r="AA796" i="13" s="1"/>
  <c r="AB796" i="13"/>
  <c r="AY792" i="13"/>
  <c r="AA792" i="13" s="1"/>
  <c r="AB792" i="13"/>
  <c r="AY788" i="13"/>
  <c r="AA788" i="13" s="1"/>
  <c r="AB788" i="13"/>
  <c r="AY784" i="13"/>
  <c r="AA784" i="13" s="1"/>
  <c r="AB784" i="13"/>
  <c r="AY780" i="13"/>
  <c r="AA780" i="13" s="1"/>
  <c r="AB780" i="13"/>
  <c r="AY776" i="13"/>
  <c r="AA776" i="13" s="1"/>
  <c r="AB776" i="13"/>
  <c r="AY816" i="13"/>
  <c r="AA816" i="13" s="1"/>
  <c r="AB816" i="13"/>
  <c r="AI811" i="13"/>
  <c r="AY772" i="13"/>
  <c r="AA772" i="13" s="1"/>
  <c r="AB772" i="13"/>
  <c r="AY768" i="13"/>
  <c r="AA768" i="13" s="1"/>
  <c r="AB768" i="13"/>
  <c r="AY764" i="13"/>
  <c r="AA764" i="13" s="1"/>
  <c r="AB764" i="13"/>
  <c r="AY760" i="13"/>
  <c r="AA760" i="13" s="1"/>
  <c r="AB760" i="13"/>
  <c r="AY756" i="13"/>
  <c r="AA756" i="13" s="1"/>
  <c r="AB756" i="13"/>
  <c r="AY752" i="13"/>
  <c r="AA752" i="13" s="1"/>
  <c r="AB752" i="13"/>
  <c r="AY748" i="13"/>
  <c r="AA748" i="13" s="1"/>
  <c r="AB748" i="13"/>
  <c r="AY744" i="13"/>
  <c r="AA744" i="13" s="1"/>
  <c r="AB744" i="13"/>
  <c r="AY740" i="13"/>
  <c r="AA740" i="13" s="1"/>
  <c r="AB740" i="13"/>
  <c r="AY736" i="13"/>
  <c r="AA736" i="13" s="1"/>
  <c r="AB736" i="13"/>
  <c r="AB715" i="13"/>
  <c r="AY715" i="13"/>
  <c r="AA715" i="13" s="1"/>
  <c r="AY713" i="13"/>
  <c r="AA713" i="13" s="1"/>
  <c r="AB713" i="13"/>
  <c r="AY679" i="13"/>
  <c r="AA679" i="13" s="1"/>
  <c r="AB679" i="13"/>
  <c r="AI725" i="13"/>
  <c r="AJ725" i="13" s="1"/>
  <c r="AI676" i="13"/>
  <c r="AY611" i="13"/>
  <c r="AA611" i="13" s="1"/>
  <c r="AB611" i="13"/>
  <c r="AY613" i="13"/>
  <c r="AA613" i="13" s="1"/>
  <c r="AB613" i="13"/>
  <c r="AY602" i="13"/>
  <c r="AA602" i="13" s="1"/>
  <c r="AB602" i="13"/>
  <c r="AY590" i="13"/>
  <c r="AA590" i="13" s="1"/>
  <c r="AB590" i="13"/>
  <c r="AY574" i="13"/>
  <c r="AA574" i="13" s="1"/>
  <c r="AB574" i="13"/>
  <c r="AI614" i="13"/>
  <c r="AJ614" i="13" s="1"/>
  <c r="AI481" i="13"/>
  <c r="AJ481" i="13" s="1"/>
  <c r="AK481" i="13" s="1"/>
  <c r="AI467" i="13"/>
  <c r="AJ467" i="13" s="1"/>
  <c r="AI459" i="13"/>
  <c r="AI455" i="13"/>
  <c r="AI451" i="13"/>
  <c r="AJ451" i="13" s="1"/>
  <c r="AI447" i="13"/>
  <c r="AJ447" i="13" s="1"/>
  <c r="AI443" i="13"/>
  <c r="AI439" i="13"/>
  <c r="AI435" i="13"/>
  <c r="AJ435" i="13" s="1"/>
  <c r="AI431" i="13"/>
  <c r="AJ431" i="13" s="1"/>
  <c r="AI427" i="13"/>
  <c r="AI423" i="13"/>
  <c r="AI419" i="13"/>
  <c r="AJ419" i="13" s="1"/>
  <c r="AI473" i="13"/>
  <c r="AI469" i="13"/>
  <c r="AI465" i="13"/>
  <c r="AJ465" i="13" s="1"/>
  <c r="AI417" i="13"/>
  <c r="AJ417" i="13" s="1"/>
  <c r="AK417" i="13" s="1"/>
  <c r="AY270" i="13"/>
  <c r="AA270" i="13" s="1"/>
  <c r="AB270" i="13"/>
  <c r="AB256" i="13"/>
  <c r="AY256" i="13"/>
  <c r="AA256" i="13" s="1"/>
  <c r="AB240" i="13"/>
  <c r="AY240" i="13"/>
  <c r="AA240" i="13" s="1"/>
  <c r="AB224" i="13"/>
  <c r="AY224" i="13"/>
  <c r="AA224" i="13" s="1"/>
  <c r="AB208" i="13"/>
  <c r="AY208" i="13"/>
  <c r="AA208" i="13" s="1"/>
  <c r="AB192" i="13"/>
  <c r="AY192" i="13"/>
  <c r="AA192" i="13" s="1"/>
  <c r="AY180" i="13"/>
  <c r="AA180" i="13" s="1"/>
  <c r="AB180" i="13"/>
  <c r="AY176" i="13"/>
  <c r="AA176" i="13" s="1"/>
  <c r="AB176" i="13"/>
  <c r="AY172" i="13"/>
  <c r="AA172" i="13" s="1"/>
  <c r="AB172" i="13"/>
  <c r="AY168" i="13"/>
  <c r="AA168" i="13" s="1"/>
  <c r="AB168" i="13"/>
  <c r="AY164" i="13"/>
  <c r="AA164" i="13" s="1"/>
  <c r="AB164" i="13"/>
  <c r="AY160" i="13"/>
  <c r="AA160" i="13" s="1"/>
  <c r="AB160" i="13"/>
  <c r="AY156" i="13"/>
  <c r="AA156" i="13" s="1"/>
  <c r="AB156" i="13"/>
  <c r="AY152" i="13"/>
  <c r="AA152" i="13" s="1"/>
  <c r="AB152" i="13"/>
  <c r="AY148" i="13"/>
  <c r="AA148" i="13" s="1"/>
  <c r="AB148" i="13"/>
  <c r="AY144" i="13"/>
  <c r="AA144" i="13" s="1"/>
  <c r="AB144" i="13"/>
  <c r="AY140" i="13"/>
  <c r="AA140" i="13" s="1"/>
  <c r="AB140" i="13"/>
  <c r="AY136" i="13"/>
  <c r="AA136" i="13" s="1"/>
  <c r="AB136" i="13"/>
  <c r="AY132" i="13"/>
  <c r="AA132" i="13" s="1"/>
  <c r="AB132" i="13"/>
  <c r="AY128" i="13"/>
  <c r="AA128" i="13" s="1"/>
  <c r="AB128" i="13"/>
  <c r="AY124" i="13"/>
  <c r="AA124" i="13" s="1"/>
  <c r="AB124" i="13"/>
  <c r="AY120" i="13"/>
  <c r="AA120" i="13" s="1"/>
  <c r="AB120" i="13"/>
  <c r="AY116" i="13"/>
  <c r="AA116" i="13" s="1"/>
  <c r="AB116" i="13"/>
  <c r="AY112" i="13"/>
  <c r="AA112" i="13" s="1"/>
  <c r="AB112" i="13"/>
  <c r="AY108" i="13"/>
  <c r="AA108" i="13" s="1"/>
  <c r="AB108" i="13"/>
  <c r="AY104" i="13"/>
  <c r="AA104" i="13" s="1"/>
  <c r="AB104" i="13"/>
  <c r="AY100" i="13"/>
  <c r="AA100" i="13" s="1"/>
  <c r="AB100" i="13"/>
  <c r="AY96" i="13"/>
  <c r="AA96" i="13" s="1"/>
  <c r="AB96" i="13"/>
  <c r="AY92" i="13"/>
  <c r="AA92" i="13" s="1"/>
  <c r="AB92" i="13"/>
  <c r="AY88" i="13"/>
  <c r="AA88" i="13" s="1"/>
  <c r="AB88" i="13"/>
  <c r="AY84" i="13"/>
  <c r="AA84" i="13" s="1"/>
  <c r="AB84" i="13"/>
  <c r="AY80" i="13"/>
  <c r="AA80" i="13" s="1"/>
  <c r="AB80" i="13"/>
  <c r="AY76" i="13"/>
  <c r="AA76" i="13" s="1"/>
  <c r="AB76" i="13"/>
  <c r="AY72" i="13"/>
  <c r="AA72" i="13" s="1"/>
  <c r="AB72" i="13"/>
  <c r="AY68" i="13"/>
  <c r="AA68" i="13" s="1"/>
  <c r="AB68" i="13"/>
  <c r="AY64" i="13"/>
  <c r="AA64" i="13" s="1"/>
  <c r="AB64" i="13"/>
  <c r="AB60" i="13"/>
  <c r="AY60" i="13"/>
  <c r="AA60" i="13" s="1"/>
  <c r="AB52" i="13"/>
  <c r="AY52" i="13"/>
  <c r="AA52" i="13" s="1"/>
  <c r="AB20" i="13"/>
  <c r="AY20" i="13"/>
  <c r="AA20" i="13" s="1"/>
  <c r="AB79" i="13"/>
  <c r="AY79" i="13"/>
  <c r="AA79" i="13" s="1"/>
  <c r="AI173" i="13"/>
  <c r="AI165" i="13"/>
  <c r="AI139" i="13"/>
  <c r="AJ139" i="13" s="1"/>
  <c r="AI113" i="13"/>
  <c r="AJ113" i="13" s="1"/>
  <c r="AK113" i="13" s="1"/>
  <c r="AI97" i="13"/>
  <c r="AI61" i="13"/>
  <c r="AI237" i="13"/>
  <c r="AI161" i="13"/>
  <c r="AI217" i="13"/>
  <c r="AI89" i="13"/>
  <c r="AJ89" i="13" s="1"/>
  <c r="AK89" i="13" s="1"/>
  <c r="AI57" i="13"/>
  <c r="AI30" i="13"/>
  <c r="AI127" i="13"/>
  <c r="AI935" i="13"/>
  <c r="AY983" i="13"/>
  <c r="AA983" i="13" s="1"/>
  <c r="AB983" i="13"/>
  <c r="AY865" i="13"/>
  <c r="AA865" i="13" s="1"/>
  <c r="AB865" i="13"/>
  <c r="AY859" i="13"/>
  <c r="AA859" i="13" s="1"/>
  <c r="AB859" i="13"/>
  <c r="AI854" i="13"/>
  <c r="AJ854" i="13" s="1"/>
  <c r="AI846" i="13"/>
  <c r="AI838" i="13"/>
  <c r="AJ838" i="13" s="1"/>
  <c r="AY807" i="13"/>
  <c r="AA807" i="13" s="1"/>
  <c r="AB807" i="13"/>
  <c r="AY803" i="13"/>
  <c r="AA803" i="13" s="1"/>
  <c r="AB803" i="13"/>
  <c r="AY799" i="13"/>
  <c r="AA799" i="13" s="1"/>
  <c r="AB799" i="13"/>
  <c r="AY795" i="13"/>
  <c r="AA795" i="13" s="1"/>
  <c r="AB795" i="13"/>
  <c r="AY791" i="13"/>
  <c r="AA791" i="13" s="1"/>
  <c r="AB791" i="13"/>
  <c r="AY787" i="13"/>
  <c r="AA787" i="13" s="1"/>
  <c r="AB787" i="13"/>
  <c r="AY783" i="13"/>
  <c r="AA783" i="13" s="1"/>
  <c r="AB783" i="13"/>
  <c r="AY779" i="13"/>
  <c r="AA779" i="13" s="1"/>
  <c r="AB779" i="13"/>
  <c r="AY775" i="13"/>
  <c r="AA775" i="13" s="1"/>
  <c r="AB775" i="13"/>
  <c r="AY814" i="13"/>
  <c r="AA814" i="13" s="1"/>
  <c r="AB814" i="13"/>
  <c r="AB771" i="13"/>
  <c r="AY771" i="13"/>
  <c r="AA771" i="13" s="1"/>
  <c r="AY767" i="13"/>
  <c r="AA767" i="13" s="1"/>
  <c r="AB767" i="13"/>
  <c r="AY763" i="13"/>
  <c r="AA763" i="13" s="1"/>
  <c r="AB763" i="13"/>
  <c r="AY759" i="13"/>
  <c r="AA759" i="13" s="1"/>
  <c r="AB759" i="13"/>
  <c r="AY755" i="13"/>
  <c r="AA755" i="13" s="1"/>
  <c r="AB755" i="13"/>
  <c r="AY751" i="13"/>
  <c r="AA751" i="13" s="1"/>
  <c r="AB751" i="13"/>
  <c r="AY747" i="13"/>
  <c r="AA747" i="13" s="1"/>
  <c r="AB747" i="13"/>
  <c r="AY743" i="13"/>
  <c r="AA743" i="13" s="1"/>
  <c r="AB743" i="13"/>
  <c r="AY739" i="13"/>
  <c r="AA739" i="13" s="1"/>
  <c r="AB739" i="13"/>
  <c r="AI733" i="13"/>
  <c r="AI721" i="13"/>
  <c r="AJ721" i="13" s="1"/>
  <c r="AK721" i="13" s="1"/>
  <c r="AY675" i="13"/>
  <c r="AA675" i="13" s="1"/>
  <c r="AB675" i="13"/>
  <c r="AI680" i="13"/>
  <c r="AI671" i="13"/>
  <c r="AI667" i="13"/>
  <c r="AJ667" i="13" s="1"/>
  <c r="AI665" i="13"/>
  <c r="AJ665" i="13" s="1"/>
  <c r="AI663" i="13"/>
  <c r="AB609" i="13"/>
  <c r="AY609" i="13"/>
  <c r="AA609" i="13" s="1"/>
  <c r="AB601" i="13"/>
  <c r="AY601" i="13"/>
  <c r="AA601" i="13" s="1"/>
  <c r="AB608" i="13"/>
  <c r="AY608" i="13"/>
  <c r="AA608" i="13" s="1"/>
  <c r="AY579" i="13"/>
  <c r="AA579" i="13" s="1"/>
  <c r="AB579" i="13"/>
  <c r="AY606" i="13"/>
  <c r="AA606" i="13" s="1"/>
  <c r="AB606" i="13"/>
  <c r="AI474" i="13"/>
  <c r="AJ474" i="13" s="1"/>
  <c r="AI458" i="13"/>
  <c r="AI454" i="13"/>
  <c r="AJ454" i="13" s="1"/>
  <c r="AI446" i="13"/>
  <c r="AI442" i="13"/>
  <c r="AI438" i="13"/>
  <c r="AJ438" i="13" s="1"/>
  <c r="AI430" i="13"/>
  <c r="AI426" i="13"/>
  <c r="AI422" i="13"/>
  <c r="AJ422" i="13" s="1"/>
  <c r="AB268" i="13"/>
  <c r="AY268" i="13"/>
  <c r="AA268" i="13" s="1"/>
  <c r="AB252" i="13"/>
  <c r="AY252" i="13"/>
  <c r="AA252" i="13" s="1"/>
  <c r="AB236" i="13"/>
  <c r="AY236" i="13"/>
  <c r="AA236" i="13" s="1"/>
  <c r="AB220" i="13"/>
  <c r="AY220" i="13"/>
  <c r="AA220" i="13" s="1"/>
  <c r="AB204" i="13"/>
  <c r="AY204" i="13"/>
  <c r="AA204" i="13" s="1"/>
  <c r="AB188" i="13"/>
  <c r="AY188" i="13"/>
  <c r="AA188" i="13" s="1"/>
  <c r="AB53" i="13"/>
  <c r="AY53" i="13"/>
  <c r="AA53" i="13" s="1"/>
  <c r="AB45" i="13"/>
  <c r="AY45" i="13"/>
  <c r="AA45" i="13" s="1"/>
  <c r="AB37" i="13"/>
  <c r="AY37" i="13"/>
  <c r="AA37" i="13" s="1"/>
  <c r="AB29" i="13"/>
  <c r="AY29" i="13"/>
  <c r="AA29" i="13" s="1"/>
  <c r="AB21" i="13"/>
  <c r="AY21" i="13"/>
  <c r="AA21" i="13" s="1"/>
  <c r="AB13" i="13"/>
  <c r="AY13" i="13"/>
  <c r="AA13" i="13" s="1"/>
  <c r="AB48" i="13"/>
  <c r="AY48" i="13"/>
  <c r="AA48" i="13" s="1"/>
  <c r="AB16" i="13"/>
  <c r="AY16" i="13"/>
  <c r="AA16" i="13" s="1"/>
  <c r="AB95" i="13"/>
  <c r="AY95" i="13"/>
  <c r="AA95" i="13" s="1"/>
  <c r="AI157" i="13"/>
  <c r="AJ157" i="13" s="1"/>
  <c r="AK157" i="13" s="1"/>
  <c r="AI149" i="13"/>
  <c r="AI54" i="13"/>
  <c r="AI18" i="13"/>
  <c r="AI153" i="13"/>
  <c r="AI145" i="13"/>
  <c r="AJ145" i="13" s="1"/>
  <c r="AK145" i="13" s="1"/>
  <c r="AI69" i="13"/>
  <c r="AJ69" i="13" s="1"/>
  <c r="AI26" i="13"/>
  <c r="AI185" i="13"/>
  <c r="AY1004" i="13"/>
  <c r="AA1004" i="13" s="1"/>
  <c r="AB1004" i="13"/>
  <c r="AY1000" i="13"/>
  <c r="AA1000" i="13" s="1"/>
  <c r="AB1000" i="13"/>
  <c r="AY1010" i="13"/>
  <c r="AA1010" i="13" s="1"/>
  <c r="AB1010" i="13"/>
  <c r="AY996" i="13"/>
  <c r="AA996" i="13" s="1"/>
  <c r="AB996" i="13"/>
  <c r="AY992" i="13"/>
  <c r="AA992" i="13" s="1"/>
  <c r="AB992" i="13"/>
  <c r="AY988" i="13"/>
  <c r="AA988" i="13" s="1"/>
  <c r="AB988" i="13"/>
  <c r="AY965" i="13"/>
  <c r="AA965" i="13" s="1"/>
  <c r="AB965" i="13"/>
  <c r="W962" i="13"/>
  <c r="AY958" i="13"/>
  <c r="AA958" i="13" s="1"/>
  <c r="AB958" i="13"/>
  <c r="AY954" i="13"/>
  <c r="AA954" i="13" s="1"/>
  <c r="AB954" i="13"/>
  <c r="AY950" i="13"/>
  <c r="AA950" i="13" s="1"/>
  <c r="AB950" i="13"/>
  <c r="AY946" i="13"/>
  <c r="AA946" i="13" s="1"/>
  <c r="AB946" i="13"/>
  <c r="AY925" i="13"/>
  <c r="AA925" i="13" s="1"/>
  <c r="AB925" i="13"/>
  <c r="AY921" i="13"/>
  <c r="AA921" i="13" s="1"/>
  <c r="AB921" i="13"/>
  <c r="AY917" i="13"/>
  <c r="AA917" i="13" s="1"/>
  <c r="AB917" i="13"/>
  <c r="AY913" i="13"/>
  <c r="AA913" i="13" s="1"/>
  <c r="AB913" i="13"/>
  <c r="AY909" i="13"/>
  <c r="AA909" i="13" s="1"/>
  <c r="AB909" i="13"/>
  <c r="AY905" i="13"/>
  <c r="AA905" i="13" s="1"/>
  <c r="AB905" i="13"/>
  <c r="AY901" i="13"/>
  <c r="AA901" i="13" s="1"/>
  <c r="AB901" i="13"/>
  <c r="AY897" i="13"/>
  <c r="AA897" i="13" s="1"/>
  <c r="AB897" i="13"/>
  <c r="AY890" i="13"/>
  <c r="AA890" i="13" s="1"/>
  <c r="AB890" i="13"/>
  <c r="AY869" i="13"/>
  <c r="AA869" i="13" s="1"/>
  <c r="AB869" i="13"/>
  <c r="AY835" i="13"/>
  <c r="AA835" i="13" s="1"/>
  <c r="AB835" i="13"/>
  <c r="AY831" i="13"/>
  <c r="AA831" i="13" s="1"/>
  <c r="AB831" i="13"/>
  <c r="AY827" i="13"/>
  <c r="AA827" i="13" s="1"/>
  <c r="AB827" i="13"/>
  <c r="AY823" i="13"/>
  <c r="AA823" i="13" s="1"/>
  <c r="AB823" i="13"/>
  <c r="AY819" i="13"/>
  <c r="AA819" i="13" s="1"/>
  <c r="AB819" i="13"/>
  <c r="AY735" i="13"/>
  <c r="AA735" i="13" s="1"/>
  <c r="AB735" i="13"/>
  <c r="AY731" i="13"/>
  <c r="AA731" i="13" s="1"/>
  <c r="AB731" i="13"/>
  <c r="AY707" i="13"/>
  <c r="AA707" i="13" s="1"/>
  <c r="AB707" i="13"/>
  <c r="AY703" i="13"/>
  <c r="AA703" i="13" s="1"/>
  <c r="AB703" i="13"/>
  <c r="AY699" i="13"/>
  <c r="AA699" i="13" s="1"/>
  <c r="AB699" i="13"/>
  <c r="AY695" i="13"/>
  <c r="AA695" i="13" s="1"/>
  <c r="AB695" i="13"/>
  <c r="AY691" i="13"/>
  <c r="AA691" i="13" s="1"/>
  <c r="AB691" i="13"/>
  <c r="AY687" i="13"/>
  <c r="AA687" i="13" s="1"/>
  <c r="AB687" i="13"/>
  <c r="AY683" i="13"/>
  <c r="AA683" i="13" s="1"/>
  <c r="AB683" i="13"/>
  <c r="AY658" i="13"/>
  <c r="AA658" i="13" s="1"/>
  <c r="AB658" i="13"/>
  <c r="AY654" i="13"/>
  <c r="AA654" i="13" s="1"/>
  <c r="AB654" i="13"/>
  <c r="AY650" i="13"/>
  <c r="AA650" i="13" s="1"/>
  <c r="AB650" i="13"/>
  <c r="AY646" i="13"/>
  <c r="AA646" i="13" s="1"/>
  <c r="AB646" i="13"/>
  <c r="AY642" i="13"/>
  <c r="AA642" i="13" s="1"/>
  <c r="AB642" i="13"/>
  <c r="AY636" i="13"/>
  <c r="AA636" i="13" s="1"/>
  <c r="AB636" i="13"/>
  <c r="AY632" i="13"/>
  <c r="AA632" i="13" s="1"/>
  <c r="AB632" i="13"/>
  <c r="AY628" i="13"/>
  <c r="AA628" i="13" s="1"/>
  <c r="AB628" i="13"/>
  <c r="AY624" i="13"/>
  <c r="AA624" i="13" s="1"/>
  <c r="AB624" i="13"/>
  <c r="AY620" i="13"/>
  <c r="AA620" i="13" s="1"/>
  <c r="AB620" i="13"/>
  <c r="AY616" i="13"/>
  <c r="AA616" i="13" s="1"/>
  <c r="AB616" i="13"/>
  <c r="AY556" i="13"/>
  <c r="AA556" i="13" s="1"/>
  <c r="AB556" i="13"/>
  <c r="AY540" i="13"/>
  <c r="AA540" i="13" s="1"/>
  <c r="AB540" i="13"/>
  <c r="AY589" i="13"/>
  <c r="AA589" i="13" s="1"/>
  <c r="AB589" i="13"/>
  <c r="AY573" i="13"/>
  <c r="AA573" i="13" s="1"/>
  <c r="AB573" i="13"/>
  <c r="AY529" i="13"/>
  <c r="AA529" i="13" s="1"/>
  <c r="AB529" i="13"/>
  <c r="AY524" i="13"/>
  <c r="AA524" i="13" s="1"/>
  <c r="AB524" i="13"/>
  <c r="AY520" i="13"/>
  <c r="AA520" i="13" s="1"/>
  <c r="AB520" i="13"/>
  <c r="AY516" i="13"/>
  <c r="AA516" i="13" s="1"/>
  <c r="AB516" i="13"/>
  <c r="AY512" i="13"/>
  <c r="AA512" i="13" s="1"/>
  <c r="AB512" i="13"/>
  <c r="AY508" i="13"/>
  <c r="AA508" i="13" s="1"/>
  <c r="AB508" i="13"/>
  <c r="AY504" i="13"/>
  <c r="AA504" i="13" s="1"/>
  <c r="AB504" i="13"/>
  <c r="AY500" i="13"/>
  <c r="AA500" i="13" s="1"/>
  <c r="AB500" i="13"/>
  <c r="AY496" i="13"/>
  <c r="AA496" i="13" s="1"/>
  <c r="AB496" i="13"/>
  <c r="AY492" i="13"/>
  <c r="AA492" i="13" s="1"/>
  <c r="AB492" i="13"/>
  <c r="AY488" i="13"/>
  <c r="AA488" i="13" s="1"/>
  <c r="AB488" i="13"/>
  <c r="AY484" i="13"/>
  <c r="AA484" i="13" s="1"/>
  <c r="AB484" i="13"/>
  <c r="AC482" i="13"/>
  <c r="AH482" i="13" s="1"/>
  <c r="AC476" i="13"/>
  <c r="AH476" i="13" s="1"/>
  <c r="AC418" i="13"/>
  <c r="AH418" i="13" s="1"/>
  <c r="AY414" i="13"/>
  <c r="AA414" i="13" s="1"/>
  <c r="AB414" i="13"/>
  <c r="AY410" i="13"/>
  <c r="AA410" i="13" s="1"/>
  <c r="AB410" i="13"/>
  <c r="AY406" i="13"/>
  <c r="AA406" i="13" s="1"/>
  <c r="AB406" i="13"/>
  <c r="AY402" i="13"/>
  <c r="AA402" i="13" s="1"/>
  <c r="AB402" i="13"/>
  <c r="AY398" i="13"/>
  <c r="AA398" i="13" s="1"/>
  <c r="AB398" i="13"/>
  <c r="AY394" i="13"/>
  <c r="AA394" i="13" s="1"/>
  <c r="AB394" i="13"/>
  <c r="AY390" i="13"/>
  <c r="AA390" i="13" s="1"/>
  <c r="AB390" i="13"/>
  <c r="AY386" i="13"/>
  <c r="AA386" i="13" s="1"/>
  <c r="AB386" i="13"/>
  <c r="AY382" i="13"/>
  <c r="AA382" i="13" s="1"/>
  <c r="AB382" i="13"/>
  <c r="AY378" i="13"/>
  <c r="AA378" i="13" s="1"/>
  <c r="AB378" i="13"/>
  <c r="AY374" i="13"/>
  <c r="AA374" i="13" s="1"/>
  <c r="AB374" i="13"/>
  <c r="AY370" i="13"/>
  <c r="AA370" i="13" s="1"/>
  <c r="AB370" i="13"/>
  <c r="AY366" i="13"/>
  <c r="AA366" i="13" s="1"/>
  <c r="AB366" i="13"/>
  <c r="AY362" i="13"/>
  <c r="AA362" i="13" s="1"/>
  <c r="AB362" i="13"/>
  <c r="AY358" i="13"/>
  <c r="AA358" i="13" s="1"/>
  <c r="AB358" i="13"/>
  <c r="AY354" i="13"/>
  <c r="AA354" i="13" s="1"/>
  <c r="AB354" i="13"/>
  <c r="AY350" i="13"/>
  <c r="AA350" i="13" s="1"/>
  <c r="AB350" i="13"/>
  <c r="AY346" i="13"/>
  <c r="AA346" i="13" s="1"/>
  <c r="AB346" i="13"/>
  <c r="AY342" i="13"/>
  <c r="AA342" i="13" s="1"/>
  <c r="AB342" i="13"/>
  <c r="AY338" i="13"/>
  <c r="AA338" i="13" s="1"/>
  <c r="AB338" i="13"/>
  <c r="AY334" i="13"/>
  <c r="AA334" i="13" s="1"/>
  <c r="AB334" i="13"/>
  <c r="AY330" i="13"/>
  <c r="AA330" i="13" s="1"/>
  <c r="AB330" i="13"/>
  <c r="AY326" i="13"/>
  <c r="AA326" i="13" s="1"/>
  <c r="AB326" i="13"/>
  <c r="AY322" i="13"/>
  <c r="AA322" i="13" s="1"/>
  <c r="AB322" i="13"/>
  <c r="AY318" i="13"/>
  <c r="AA318" i="13" s="1"/>
  <c r="AB318" i="13"/>
  <c r="AY314" i="13"/>
  <c r="AA314" i="13" s="1"/>
  <c r="AB314" i="13"/>
  <c r="AY310" i="13"/>
  <c r="AA310" i="13" s="1"/>
  <c r="AB310" i="13"/>
  <c r="AY306" i="13"/>
  <c r="AA306" i="13" s="1"/>
  <c r="AB306" i="13"/>
  <c r="AY302" i="13"/>
  <c r="AA302" i="13" s="1"/>
  <c r="AB302" i="13"/>
  <c r="AY298" i="13"/>
  <c r="AA298" i="13" s="1"/>
  <c r="AB298" i="13"/>
  <c r="AY294" i="13"/>
  <c r="AA294" i="13" s="1"/>
  <c r="AB294" i="13"/>
  <c r="AY290" i="13"/>
  <c r="AA290" i="13" s="1"/>
  <c r="AB290" i="13"/>
  <c r="AY286" i="13"/>
  <c r="AA286" i="13" s="1"/>
  <c r="AB286" i="13"/>
  <c r="AY282" i="13"/>
  <c r="AA282" i="13" s="1"/>
  <c r="AB282" i="13"/>
  <c r="AY278" i="13"/>
  <c r="AA278" i="13" s="1"/>
  <c r="AB278" i="13"/>
  <c r="AY274" i="13"/>
  <c r="AA274" i="13" s="1"/>
  <c r="AB274" i="13"/>
  <c r="AB263" i="13"/>
  <c r="AY263" i="13"/>
  <c r="AA263" i="13" s="1"/>
  <c r="AB247" i="13"/>
  <c r="AY247" i="13"/>
  <c r="AA247" i="13" s="1"/>
  <c r="AB231" i="13"/>
  <c r="AY231" i="13"/>
  <c r="AA231" i="13" s="1"/>
  <c r="AY166" i="13"/>
  <c r="AA166" i="13" s="1"/>
  <c r="AB166" i="13"/>
  <c r="AY150" i="13"/>
  <c r="AA150" i="13" s="1"/>
  <c r="AB150" i="13"/>
  <c r="AY134" i="13"/>
  <c r="AA134" i="13" s="1"/>
  <c r="AB134" i="13"/>
  <c r="AY118" i="13"/>
  <c r="AA118" i="13" s="1"/>
  <c r="AB118" i="13"/>
  <c r="AY102" i="13"/>
  <c r="AA102" i="13" s="1"/>
  <c r="AB102" i="13"/>
  <c r="AY86" i="13"/>
  <c r="AA86" i="13" s="1"/>
  <c r="AB86" i="13"/>
  <c r="AY70" i="13"/>
  <c r="AA70" i="13" s="1"/>
  <c r="AC70" i="13" s="1"/>
  <c r="AH70" i="13" s="1"/>
  <c r="AB70" i="13"/>
  <c r="AY202" i="13"/>
  <c r="AA202" i="13" s="1"/>
  <c r="AB202" i="13"/>
  <c r="AY186" i="13"/>
  <c r="AA186" i="13" s="1"/>
  <c r="AB186" i="13"/>
  <c r="AC225" i="13"/>
  <c r="AH225" i="13" s="1"/>
  <c r="AC189" i="13"/>
  <c r="AH189" i="13" s="1"/>
  <c r="AC155" i="13"/>
  <c r="AH155" i="13" s="1"/>
  <c r="AI229" i="13"/>
  <c r="AY1003" i="13"/>
  <c r="AA1003" i="13" s="1"/>
  <c r="AB1003" i="13"/>
  <c r="AY999" i="13"/>
  <c r="AA999" i="13" s="1"/>
  <c r="AB999" i="13"/>
  <c r="AY1009" i="13"/>
  <c r="AA1009" i="13" s="1"/>
  <c r="AB1009" i="13"/>
  <c r="AY995" i="13"/>
  <c r="AA995" i="13" s="1"/>
  <c r="AB995" i="13"/>
  <c r="AY991" i="13"/>
  <c r="AA991" i="13" s="1"/>
  <c r="AB991" i="13"/>
  <c r="W972" i="13"/>
  <c r="AY961" i="13"/>
  <c r="AA961" i="13" s="1"/>
  <c r="AB961" i="13"/>
  <c r="AY957" i="13"/>
  <c r="AA957" i="13" s="1"/>
  <c r="AB957" i="13"/>
  <c r="AY953" i="13"/>
  <c r="AA953" i="13" s="1"/>
  <c r="AB953" i="13"/>
  <c r="AY949" i="13"/>
  <c r="AA949" i="13" s="1"/>
  <c r="AB949" i="13"/>
  <c r="AY945" i="13"/>
  <c r="AA945" i="13" s="1"/>
  <c r="AB945" i="13"/>
  <c r="AY928" i="13"/>
  <c r="AA928" i="13" s="1"/>
  <c r="AB928" i="13"/>
  <c r="AY924" i="13"/>
  <c r="AA924" i="13" s="1"/>
  <c r="AB924" i="13"/>
  <c r="AY920" i="13"/>
  <c r="AA920" i="13" s="1"/>
  <c r="AB920" i="13"/>
  <c r="AY916" i="13"/>
  <c r="AA916" i="13" s="1"/>
  <c r="AB916" i="13"/>
  <c r="AY912" i="13"/>
  <c r="AA912" i="13" s="1"/>
  <c r="AB912" i="13"/>
  <c r="AY908" i="13"/>
  <c r="AA908" i="13" s="1"/>
  <c r="AB908" i="13"/>
  <c r="AY904" i="13"/>
  <c r="AA904" i="13" s="1"/>
  <c r="AB904" i="13"/>
  <c r="AY900" i="13"/>
  <c r="AA900" i="13" s="1"/>
  <c r="AB900" i="13"/>
  <c r="AY896" i="13"/>
  <c r="AA896" i="13" s="1"/>
  <c r="AB896" i="13"/>
  <c r="AY886" i="13"/>
  <c r="AA886" i="13" s="1"/>
  <c r="AB886" i="13"/>
  <c r="AY889" i="13"/>
  <c r="AA889" i="13" s="1"/>
  <c r="AB889" i="13"/>
  <c r="AY881" i="13"/>
  <c r="AA881" i="13" s="1"/>
  <c r="AB881" i="13"/>
  <c r="AY888" i="13"/>
  <c r="AA888" i="13" s="1"/>
  <c r="AB888" i="13"/>
  <c r="AY880" i="13"/>
  <c r="AA880" i="13" s="1"/>
  <c r="AB880" i="13"/>
  <c r="AY887" i="13"/>
  <c r="AA887" i="13" s="1"/>
  <c r="AB887" i="13"/>
  <c r="AY879" i="13"/>
  <c r="AA879" i="13" s="1"/>
  <c r="AB879" i="13"/>
  <c r="AY834" i="13"/>
  <c r="AA834" i="13" s="1"/>
  <c r="AB834" i="13"/>
  <c r="AY830" i="13"/>
  <c r="AA830" i="13" s="1"/>
  <c r="AB830" i="13"/>
  <c r="AY826" i="13"/>
  <c r="AA826" i="13" s="1"/>
  <c r="AB826" i="13"/>
  <c r="AY822" i="13"/>
  <c r="AA822" i="13" s="1"/>
  <c r="AB822" i="13"/>
  <c r="AY818" i="13"/>
  <c r="AA818" i="13" s="1"/>
  <c r="AB818" i="13"/>
  <c r="AY732" i="13"/>
  <c r="AA732" i="13" s="1"/>
  <c r="AB732" i="13"/>
  <c r="AY723" i="13"/>
  <c r="AA723" i="13" s="1"/>
  <c r="AB723" i="13"/>
  <c r="AY727" i="13"/>
  <c r="AA727" i="13" s="1"/>
  <c r="AB727" i="13"/>
  <c r="AY728" i="13"/>
  <c r="AA728" i="13" s="1"/>
  <c r="AB728" i="13"/>
  <c r="AY710" i="13"/>
  <c r="AA710" i="13" s="1"/>
  <c r="AB710" i="13"/>
  <c r="AY706" i="13"/>
  <c r="AA706" i="13" s="1"/>
  <c r="AB706" i="13"/>
  <c r="AY702" i="13"/>
  <c r="AA702" i="13" s="1"/>
  <c r="AB702" i="13"/>
  <c r="AY698" i="13"/>
  <c r="AA698" i="13" s="1"/>
  <c r="AB698" i="13"/>
  <c r="AY694" i="13"/>
  <c r="AA694" i="13" s="1"/>
  <c r="AB694" i="13"/>
  <c r="AY690" i="13"/>
  <c r="AA690" i="13" s="1"/>
  <c r="AB690" i="13"/>
  <c r="AY686" i="13"/>
  <c r="AA686" i="13" s="1"/>
  <c r="AB686" i="13"/>
  <c r="AY682" i="13"/>
  <c r="AA682" i="13" s="1"/>
  <c r="AB682" i="13"/>
  <c r="AC722" i="13"/>
  <c r="AH722" i="13" s="1"/>
  <c r="AC718" i="13"/>
  <c r="AH718" i="13" s="1"/>
  <c r="AY661" i="13"/>
  <c r="AA661" i="13" s="1"/>
  <c r="AB661" i="13"/>
  <c r="AY657" i="13"/>
  <c r="AA657" i="13" s="1"/>
  <c r="AB657" i="13"/>
  <c r="AY653" i="13"/>
  <c r="AA653" i="13" s="1"/>
  <c r="AB653" i="13"/>
  <c r="AY649" i="13"/>
  <c r="AA649" i="13" s="1"/>
  <c r="AB649" i="13"/>
  <c r="AY645" i="13"/>
  <c r="AA645" i="13" s="1"/>
  <c r="AB645" i="13"/>
  <c r="AY639" i="13"/>
  <c r="AA639" i="13" s="1"/>
  <c r="AB639" i="13"/>
  <c r="AY635" i="13"/>
  <c r="AA635" i="13" s="1"/>
  <c r="AB635" i="13"/>
  <c r="AY631" i="13"/>
  <c r="AA631" i="13" s="1"/>
  <c r="AB631" i="13"/>
  <c r="AY627" i="13"/>
  <c r="AA627" i="13" s="1"/>
  <c r="AB627" i="13"/>
  <c r="AY623" i="13"/>
  <c r="AA623" i="13" s="1"/>
  <c r="AB623" i="13"/>
  <c r="AY619" i="13"/>
  <c r="AA619" i="13" s="1"/>
  <c r="AB619" i="13"/>
  <c r="AY615" i="13"/>
  <c r="AA615" i="13" s="1"/>
  <c r="AC615" i="13" s="1"/>
  <c r="AH615" i="13" s="1"/>
  <c r="AB615" i="13"/>
  <c r="AY681" i="13"/>
  <c r="AA681" i="13" s="1"/>
  <c r="AB681" i="13"/>
  <c r="AY612" i="13"/>
  <c r="AA612" i="13" s="1"/>
  <c r="AB612" i="13"/>
  <c r="AY592" i="13"/>
  <c r="AA592" i="13" s="1"/>
  <c r="AB592" i="13"/>
  <c r="AY584" i="13"/>
  <c r="AA584" i="13" s="1"/>
  <c r="AC584" i="13" s="1"/>
  <c r="AH584" i="13" s="1"/>
  <c r="AB584" i="13"/>
  <c r="AY576" i="13"/>
  <c r="AA576" i="13" s="1"/>
  <c r="AB576" i="13"/>
  <c r="AY568" i="13"/>
  <c r="AA568" i="13" s="1"/>
  <c r="AB568" i="13"/>
  <c r="AY552" i="13"/>
  <c r="AA552" i="13" s="1"/>
  <c r="AB552" i="13"/>
  <c r="AY536" i="13"/>
  <c r="AA536" i="13" s="1"/>
  <c r="AB536" i="13"/>
  <c r="AY587" i="13"/>
  <c r="AA587" i="13" s="1"/>
  <c r="AB587" i="13"/>
  <c r="AY571" i="13"/>
  <c r="AA571" i="13" s="1"/>
  <c r="AB571" i="13"/>
  <c r="AY559" i="13"/>
  <c r="AA559" i="13" s="1"/>
  <c r="AB559" i="13"/>
  <c r="AY543" i="13"/>
  <c r="AA543" i="13" s="1"/>
  <c r="AB543" i="13"/>
  <c r="AY566" i="13"/>
  <c r="AA566" i="13" s="1"/>
  <c r="AB566" i="13"/>
  <c r="AY558" i="13"/>
  <c r="AA558" i="13" s="1"/>
  <c r="AB558" i="13"/>
  <c r="AY550" i="13"/>
  <c r="AA550" i="13" s="1"/>
  <c r="AB550" i="13"/>
  <c r="AY542" i="13"/>
  <c r="AA542" i="13" s="1"/>
  <c r="AB542" i="13"/>
  <c r="AY534" i="13"/>
  <c r="AA534" i="13" s="1"/>
  <c r="AB534" i="13"/>
  <c r="AY593" i="13"/>
  <c r="AA593" i="13" s="1"/>
  <c r="AB593" i="13"/>
  <c r="AY577" i="13"/>
  <c r="AA577" i="13" s="1"/>
  <c r="AB577" i="13"/>
  <c r="AY565" i="13"/>
  <c r="AA565" i="13" s="1"/>
  <c r="AC565" i="13" s="1"/>
  <c r="AH565" i="13" s="1"/>
  <c r="AB565" i="13"/>
  <c r="AY557" i="13"/>
  <c r="AA557" i="13" s="1"/>
  <c r="AB557" i="13"/>
  <c r="AY549" i="13"/>
  <c r="AA549" i="13" s="1"/>
  <c r="AB549" i="13"/>
  <c r="AY541" i="13"/>
  <c r="AA541" i="13" s="1"/>
  <c r="AB541" i="13"/>
  <c r="AY533" i="13"/>
  <c r="AA533" i="13" s="1"/>
  <c r="AB533" i="13"/>
  <c r="AY528" i="13"/>
  <c r="AA528" i="13" s="1"/>
  <c r="AB528" i="13"/>
  <c r="AY523" i="13"/>
  <c r="AA523" i="13" s="1"/>
  <c r="AB523" i="13"/>
  <c r="AY519" i="13"/>
  <c r="AA519" i="13" s="1"/>
  <c r="AB519" i="13"/>
  <c r="AY515" i="13"/>
  <c r="AA515" i="13" s="1"/>
  <c r="AB515" i="13"/>
  <c r="AY511" i="13"/>
  <c r="AA511" i="13" s="1"/>
  <c r="AB511" i="13"/>
  <c r="AY507" i="13"/>
  <c r="AA507" i="13" s="1"/>
  <c r="AB507" i="13"/>
  <c r="AY503" i="13"/>
  <c r="AA503" i="13" s="1"/>
  <c r="AB503" i="13"/>
  <c r="AY499" i="13"/>
  <c r="AA499" i="13" s="1"/>
  <c r="AB499" i="13"/>
  <c r="AY495" i="13"/>
  <c r="AA495" i="13" s="1"/>
  <c r="AB495" i="13"/>
  <c r="AY491" i="13"/>
  <c r="AA491" i="13" s="1"/>
  <c r="AB491" i="13"/>
  <c r="AY487" i="13"/>
  <c r="AA487" i="13" s="1"/>
  <c r="AB487" i="13"/>
  <c r="AY483" i="13"/>
  <c r="AA483" i="13" s="1"/>
  <c r="AC483" i="13" s="1"/>
  <c r="AH483" i="13" s="1"/>
  <c r="AB483" i="13"/>
  <c r="AC478" i="13"/>
  <c r="AH478" i="13" s="1"/>
  <c r="AY413" i="13"/>
  <c r="AA413" i="13" s="1"/>
  <c r="AB413" i="13"/>
  <c r="AY409" i="13"/>
  <c r="AA409" i="13" s="1"/>
  <c r="AB409" i="13"/>
  <c r="AY405" i="13"/>
  <c r="AA405" i="13" s="1"/>
  <c r="AB405" i="13"/>
  <c r="AY401" i="13"/>
  <c r="AA401" i="13" s="1"/>
  <c r="AB401" i="13"/>
  <c r="AY397" i="13"/>
  <c r="AA397" i="13" s="1"/>
  <c r="AB397" i="13"/>
  <c r="AY393" i="13"/>
  <c r="AA393" i="13" s="1"/>
  <c r="AB393" i="13"/>
  <c r="AY389" i="13"/>
  <c r="AA389" i="13" s="1"/>
  <c r="AB389" i="13"/>
  <c r="AY385" i="13"/>
  <c r="AA385" i="13" s="1"/>
  <c r="AB385" i="13"/>
  <c r="AY381" i="13"/>
  <c r="AA381" i="13" s="1"/>
  <c r="AB381" i="13"/>
  <c r="AY377" i="13"/>
  <c r="AA377" i="13" s="1"/>
  <c r="AB377" i="13"/>
  <c r="AY373" i="13"/>
  <c r="AA373" i="13" s="1"/>
  <c r="AB373" i="13"/>
  <c r="AY369" i="13"/>
  <c r="AA369" i="13" s="1"/>
  <c r="AB369" i="13"/>
  <c r="AY365" i="13"/>
  <c r="AA365" i="13" s="1"/>
  <c r="AB365" i="13"/>
  <c r="AY361" i="13"/>
  <c r="AA361" i="13" s="1"/>
  <c r="AB361" i="13"/>
  <c r="AY357" i="13"/>
  <c r="AA357" i="13" s="1"/>
  <c r="AB357" i="13"/>
  <c r="AY353" i="13"/>
  <c r="AA353" i="13" s="1"/>
  <c r="AB353" i="13"/>
  <c r="AY349" i="13"/>
  <c r="AA349" i="13" s="1"/>
  <c r="AB349" i="13"/>
  <c r="AY345" i="13"/>
  <c r="AA345" i="13" s="1"/>
  <c r="AB345" i="13"/>
  <c r="AY341" i="13"/>
  <c r="AA341" i="13" s="1"/>
  <c r="AB341" i="13"/>
  <c r="AY337" i="13"/>
  <c r="AA337" i="13" s="1"/>
  <c r="AB337" i="13"/>
  <c r="AY333" i="13"/>
  <c r="AA333" i="13" s="1"/>
  <c r="AB333" i="13"/>
  <c r="AY329" i="13"/>
  <c r="AA329" i="13" s="1"/>
  <c r="AB329" i="13"/>
  <c r="AY325" i="13"/>
  <c r="AA325" i="13" s="1"/>
  <c r="AB325" i="13"/>
  <c r="AY321" i="13"/>
  <c r="AA321" i="13" s="1"/>
  <c r="AB321" i="13"/>
  <c r="AY317" i="13"/>
  <c r="AA317" i="13" s="1"/>
  <c r="AB317" i="13"/>
  <c r="AY313" i="13"/>
  <c r="AA313" i="13" s="1"/>
  <c r="AB313" i="13"/>
  <c r="AY309" i="13"/>
  <c r="AA309" i="13" s="1"/>
  <c r="AB309" i="13"/>
  <c r="AY305" i="13"/>
  <c r="AA305" i="13" s="1"/>
  <c r="AB305" i="13"/>
  <c r="AY301" i="13"/>
  <c r="AA301" i="13" s="1"/>
  <c r="AB301" i="13"/>
  <c r="AY297" i="13"/>
  <c r="AA297" i="13" s="1"/>
  <c r="AB297" i="13"/>
  <c r="AY293" i="13"/>
  <c r="AA293" i="13" s="1"/>
  <c r="AB293" i="13"/>
  <c r="AY289" i="13"/>
  <c r="AA289" i="13" s="1"/>
  <c r="AB289" i="13"/>
  <c r="AY285" i="13"/>
  <c r="AA285" i="13" s="1"/>
  <c r="AB285" i="13"/>
  <c r="AY281" i="13"/>
  <c r="AA281" i="13" s="1"/>
  <c r="AB281" i="13"/>
  <c r="AY277" i="13"/>
  <c r="AA277" i="13" s="1"/>
  <c r="AB277" i="13"/>
  <c r="AY273" i="13"/>
  <c r="AA273" i="13" s="1"/>
  <c r="AB273" i="13"/>
  <c r="AB259" i="13"/>
  <c r="AY259" i="13"/>
  <c r="AA259" i="13" s="1"/>
  <c r="AB243" i="13"/>
  <c r="AY243" i="13"/>
  <c r="AA243" i="13" s="1"/>
  <c r="AB227" i="13"/>
  <c r="AY227" i="13"/>
  <c r="AA227" i="13" s="1"/>
  <c r="AY178" i="13"/>
  <c r="AA178" i="13" s="1"/>
  <c r="AB178" i="13"/>
  <c r="AY162" i="13"/>
  <c r="AA162" i="13" s="1"/>
  <c r="AB162" i="13"/>
  <c r="AY146" i="13"/>
  <c r="AA146" i="13" s="1"/>
  <c r="AB146" i="13"/>
  <c r="AY130" i="13"/>
  <c r="AA130" i="13" s="1"/>
  <c r="AB130" i="13"/>
  <c r="AY114" i="13"/>
  <c r="AA114" i="13" s="1"/>
  <c r="AB114" i="13"/>
  <c r="AY98" i="13"/>
  <c r="AA98" i="13" s="1"/>
  <c r="AB98" i="13"/>
  <c r="AY82" i="13"/>
  <c r="AA82" i="13" s="1"/>
  <c r="AB82" i="13"/>
  <c r="AY66" i="13"/>
  <c r="AA66" i="13" s="1"/>
  <c r="AB66" i="13"/>
  <c r="AY55" i="13"/>
  <c r="AA55" i="13" s="1"/>
  <c r="AB55" i="13"/>
  <c r="AY47" i="13"/>
  <c r="AA47" i="13" s="1"/>
  <c r="AB47" i="13"/>
  <c r="AY39" i="13"/>
  <c r="AA39" i="13" s="1"/>
  <c r="AB39" i="13"/>
  <c r="AY31" i="13"/>
  <c r="AA31" i="13" s="1"/>
  <c r="AB31" i="13"/>
  <c r="AY23" i="13"/>
  <c r="AA23" i="13" s="1"/>
  <c r="AB23" i="13"/>
  <c r="AY15" i="13"/>
  <c r="AA15" i="13" s="1"/>
  <c r="AB15" i="13"/>
  <c r="AY7" i="13"/>
  <c r="AA7" i="13" s="1"/>
  <c r="AB7" i="13"/>
  <c r="AB87" i="13"/>
  <c r="AY87" i="13"/>
  <c r="AA87" i="13" s="1"/>
  <c r="AY206" i="13"/>
  <c r="AA206" i="13" s="1"/>
  <c r="AB206" i="13"/>
  <c r="AY190" i="13"/>
  <c r="AA190" i="13" s="1"/>
  <c r="AB190" i="13"/>
  <c r="AY215" i="13"/>
  <c r="AA215" i="13" s="1"/>
  <c r="AB215" i="13"/>
  <c r="AY207" i="13"/>
  <c r="AA207" i="13" s="1"/>
  <c r="AB207" i="13"/>
  <c r="AY199" i="13"/>
  <c r="AA199" i="13" s="1"/>
  <c r="AB199" i="13"/>
  <c r="AY191" i="13"/>
  <c r="AA191" i="13" s="1"/>
  <c r="AB191" i="13"/>
  <c r="AY183" i="13"/>
  <c r="AA183" i="13" s="1"/>
  <c r="AB183" i="13"/>
  <c r="AB28" i="13"/>
  <c r="AY28" i="13"/>
  <c r="AA28" i="13" s="1"/>
  <c r="AC241" i="13"/>
  <c r="AH241" i="13" s="1"/>
  <c r="AC197" i="13"/>
  <c r="AH197" i="13" s="1"/>
  <c r="AC171" i="13"/>
  <c r="AH171" i="13" s="1"/>
  <c r="AC107" i="13"/>
  <c r="AH107" i="13" s="1"/>
  <c r="AC221" i="13"/>
  <c r="AH221" i="13" s="1"/>
  <c r="AC169" i="13"/>
  <c r="AH169" i="13" s="1"/>
  <c r="AC135" i="13"/>
  <c r="AH135" i="13" s="1"/>
  <c r="AC249" i="13"/>
  <c r="AH249" i="13" s="1"/>
  <c r="AC201" i="13"/>
  <c r="AH201" i="13" s="1"/>
  <c r="AC179" i="13"/>
  <c r="AH179" i="13" s="1"/>
  <c r="AC115" i="13"/>
  <c r="AH115" i="13" s="1"/>
  <c r="AY1006" i="13"/>
  <c r="AA1006" i="13" s="1"/>
  <c r="AB1006" i="13"/>
  <c r="AY1002" i="13"/>
  <c r="AA1002" i="13" s="1"/>
  <c r="AB1002" i="13"/>
  <c r="AY998" i="13"/>
  <c r="AA998" i="13" s="1"/>
  <c r="AB998" i="13"/>
  <c r="AY994" i="13"/>
  <c r="AA994" i="13" s="1"/>
  <c r="AB994" i="13"/>
  <c r="AY990" i="13"/>
  <c r="AA990" i="13" s="1"/>
  <c r="AB990" i="13"/>
  <c r="AY960" i="13"/>
  <c r="AA960" i="13" s="1"/>
  <c r="AB960" i="13"/>
  <c r="AY956" i="13"/>
  <c r="AA956" i="13" s="1"/>
  <c r="AB956" i="13"/>
  <c r="AY952" i="13"/>
  <c r="AA952" i="13" s="1"/>
  <c r="AB952" i="13"/>
  <c r="AY948" i="13"/>
  <c r="AA948" i="13" s="1"/>
  <c r="AB948" i="13"/>
  <c r="AY944" i="13"/>
  <c r="AA944" i="13" s="1"/>
  <c r="AB944" i="13"/>
  <c r="AY927" i="13"/>
  <c r="AA927" i="13" s="1"/>
  <c r="AB927" i="13"/>
  <c r="AY923" i="13"/>
  <c r="AA923" i="13" s="1"/>
  <c r="AB923" i="13"/>
  <c r="AY915" i="13"/>
  <c r="AA915" i="13" s="1"/>
  <c r="AB915" i="13"/>
  <c r="AY911" i="13"/>
  <c r="AA911" i="13" s="1"/>
  <c r="AB911" i="13"/>
  <c r="AY907" i="13"/>
  <c r="AA907" i="13" s="1"/>
  <c r="AB907" i="13"/>
  <c r="AY903" i="13"/>
  <c r="AA903" i="13" s="1"/>
  <c r="AB903" i="13"/>
  <c r="AY899" i="13"/>
  <c r="AA899" i="13" s="1"/>
  <c r="AB899" i="13"/>
  <c r="AY895" i="13"/>
  <c r="AA895" i="13" s="1"/>
  <c r="AB895" i="13"/>
  <c r="AY882" i="13"/>
  <c r="AA882" i="13" s="1"/>
  <c r="AB882" i="13"/>
  <c r="AY837" i="13"/>
  <c r="AA837" i="13" s="1"/>
  <c r="AB837" i="13"/>
  <c r="AY833" i="13"/>
  <c r="AA833" i="13" s="1"/>
  <c r="AB833" i="13"/>
  <c r="AY829" i="13"/>
  <c r="AA829" i="13" s="1"/>
  <c r="AB829" i="13"/>
  <c r="AY825" i="13"/>
  <c r="AA825" i="13" s="1"/>
  <c r="AB825" i="13"/>
  <c r="AY821" i="13"/>
  <c r="AA821" i="13" s="1"/>
  <c r="AB821" i="13"/>
  <c r="AY769" i="13"/>
  <c r="AA769" i="13" s="1"/>
  <c r="AB769" i="13"/>
  <c r="AY720" i="13"/>
  <c r="AA720" i="13" s="1"/>
  <c r="AB720" i="13"/>
  <c r="AY724" i="13"/>
  <c r="AA724" i="13" s="1"/>
  <c r="AB724" i="13"/>
  <c r="AY714" i="13"/>
  <c r="AA714" i="13" s="1"/>
  <c r="AB714" i="13"/>
  <c r="AY709" i="13"/>
  <c r="AA709" i="13" s="1"/>
  <c r="AB709" i="13"/>
  <c r="AY705" i="13"/>
  <c r="AA705" i="13" s="1"/>
  <c r="AB705" i="13"/>
  <c r="AY701" i="13"/>
  <c r="AA701" i="13" s="1"/>
  <c r="AB701" i="13"/>
  <c r="AY697" i="13"/>
  <c r="AA697" i="13" s="1"/>
  <c r="AB697" i="13"/>
  <c r="AY693" i="13"/>
  <c r="AA693" i="13" s="1"/>
  <c r="AB693" i="13"/>
  <c r="AY689" i="13"/>
  <c r="AA689" i="13" s="1"/>
  <c r="AB689" i="13"/>
  <c r="AY685" i="13"/>
  <c r="AA685" i="13" s="1"/>
  <c r="AB685" i="13"/>
  <c r="AY660" i="13"/>
  <c r="AA660" i="13" s="1"/>
  <c r="AB660" i="13"/>
  <c r="AY656" i="13"/>
  <c r="AA656" i="13" s="1"/>
  <c r="AB656" i="13"/>
  <c r="AY652" i="13"/>
  <c r="AA652" i="13" s="1"/>
  <c r="AB652" i="13"/>
  <c r="AY648" i="13"/>
  <c r="AA648" i="13" s="1"/>
  <c r="AB648" i="13"/>
  <c r="AY644" i="13"/>
  <c r="AA644" i="13" s="1"/>
  <c r="AB644" i="13"/>
  <c r="AY638" i="13"/>
  <c r="AA638" i="13" s="1"/>
  <c r="AB638" i="13"/>
  <c r="AY634" i="13"/>
  <c r="AA634" i="13" s="1"/>
  <c r="AB634" i="13"/>
  <c r="AY630" i="13"/>
  <c r="AA630" i="13" s="1"/>
  <c r="AB630" i="13"/>
  <c r="AY626" i="13"/>
  <c r="AA626" i="13" s="1"/>
  <c r="AB626" i="13"/>
  <c r="AY622" i="13"/>
  <c r="AA622" i="13" s="1"/>
  <c r="AB622" i="13"/>
  <c r="AY618" i="13"/>
  <c r="AA618" i="13" s="1"/>
  <c r="AB618" i="13"/>
  <c r="AY564" i="13"/>
  <c r="AA564" i="13" s="1"/>
  <c r="AB564" i="13"/>
  <c r="AY548" i="13"/>
  <c r="AA548" i="13" s="1"/>
  <c r="AB548" i="13"/>
  <c r="AY532" i="13"/>
  <c r="AA532" i="13" s="1"/>
  <c r="AB532" i="13"/>
  <c r="AY555" i="13"/>
  <c r="AA555" i="13" s="1"/>
  <c r="AB555" i="13"/>
  <c r="AY539" i="13"/>
  <c r="AA539" i="13" s="1"/>
  <c r="AB539" i="13"/>
  <c r="AY598" i="13"/>
  <c r="AA598" i="13" s="1"/>
  <c r="AB598" i="13"/>
  <c r="AY582" i="13"/>
  <c r="AA582" i="13" s="1"/>
  <c r="AB582" i="13"/>
  <c r="AY597" i="13"/>
  <c r="AA597" i="13" s="1"/>
  <c r="AB597" i="13"/>
  <c r="AY581" i="13"/>
  <c r="AA581" i="13" s="1"/>
  <c r="AB581" i="13"/>
  <c r="AY526" i="13"/>
  <c r="AA526" i="13" s="1"/>
  <c r="AB526" i="13"/>
  <c r="AY522" i="13"/>
  <c r="AA522" i="13" s="1"/>
  <c r="AB522" i="13"/>
  <c r="AY518" i="13"/>
  <c r="AA518" i="13" s="1"/>
  <c r="AB518" i="13"/>
  <c r="AY514" i="13"/>
  <c r="AA514" i="13" s="1"/>
  <c r="AB514" i="13"/>
  <c r="AY510" i="13"/>
  <c r="AA510" i="13" s="1"/>
  <c r="AB510" i="13"/>
  <c r="AY506" i="13"/>
  <c r="AA506" i="13" s="1"/>
  <c r="AB506" i="13"/>
  <c r="AY502" i="13"/>
  <c r="AA502" i="13" s="1"/>
  <c r="AB502" i="13"/>
  <c r="AY498" i="13"/>
  <c r="AA498" i="13" s="1"/>
  <c r="AB498" i="13"/>
  <c r="AY494" i="13"/>
  <c r="AA494" i="13" s="1"/>
  <c r="AB494" i="13"/>
  <c r="AY490" i="13"/>
  <c r="AA490" i="13" s="1"/>
  <c r="AB490" i="13"/>
  <c r="AY486" i="13"/>
  <c r="AA486" i="13" s="1"/>
  <c r="AB486" i="13"/>
  <c r="AY412" i="13"/>
  <c r="AA412" i="13" s="1"/>
  <c r="AB412" i="13"/>
  <c r="AY408" i="13"/>
  <c r="AA408" i="13" s="1"/>
  <c r="AB408" i="13"/>
  <c r="AY404" i="13"/>
  <c r="AA404" i="13" s="1"/>
  <c r="AB404" i="13"/>
  <c r="AY400" i="13"/>
  <c r="AA400" i="13" s="1"/>
  <c r="AB400" i="13"/>
  <c r="AY396" i="13"/>
  <c r="AA396" i="13" s="1"/>
  <c r="AB396" i="13"/>
  <c r="AY392" i="13"/>
  <c r="AA392" i="13" s="1"/>
  <c r="AB392" i="13"/>
  <c r="AY388" i="13"/>
  <c r="AA388" i="13" s="1"/>
  <c r="AB388" i="13"/>
  <c r="AY384" i="13"/>
  <c r="AA384" i="13" s="1"/>
  <c r="AB384" i="13"/>
  <c r="AY380" i="13"/>
  <c r="AA380" i="13" s="1"/>
  <c r="AB380" i="13"/>
  <c r="AY376" i="13"/>
  <c r="AA376" i="13" s="1"/>
  <c r="AB376" i="13"/>
  <c r="AY372" i="13"/>
  <c r="AA372" i="13" s="1"/>
  <c r="AB372" i="13"/>
  <c r="AY368" i="13"/>
  <c r="AA368" i="13" s="1"/>
  <c r="AB368" i="13"/>
  <c r="AY364" i="13"/>
  <c r="AA364" i="13" s="1"/>
  <c r="AB364" i="13"/>
  <c r="AY360" i="13"/>
  <c r="AA360" i="13" s="1"/>
  <c r="AB360" i="13"/>
  <c r="AY356" i="13"/>
  <c r="AA356" i="13" s="1"/>
  <c r="AB356" i="13"/>
  <c r="AY352" i="13"/>
  <c r="AA352" i="13" s="1"/>
  <c r="AB352" i="13"/>
  <c r="AY348" i="13"/>
  <c r="AA348" i="13" s="1"/>
  <c r="AB348" i="13"/>
  <c r="AY344" i="13"/>
  <c r="AA344" i="13" s="1"/>
  <c r="AB344" i="13"/>
  <c r="AY340" i="13"/>
  <c r="AA340" i="13" s="1"/>
  <c r="AB340" i="13"/>
  <c r="AY336" i="13"/>
  <c r="AA336" i="13" s="1"/>
  <c r="AB336" i="13"/>
  <c r="AY332" i="13"/>
  <c r="AA332" i="13" s="1"/>
  <c r="AB332" i="13"/>
  <c r="AY328" i="13"/>
  <c r="AA328" i="13" s="1"/>
  <c r="AB328" i="13"/>
  <c r="AY324" i="13"/>
  <c r="AA324" i="13" s="1"/>
  <c r="AB324" i="13"/>
  <c r="AY320" i="13"/>
  <c r="AA320" i="13" s="1"/>
  <c r="AB320" i="13"/>
  <c r="AY316" i="13"/>
  <c r="AA316" i="13" s="1"/>
  <c r="AB316" i="13"/>
  <c r="AY312" i="13"/>
  <c r="AA312" i="13" s="1"/>
  <c r="AB312" i="13"/>
  <c r="AY308" i="13"/>
  <c r="AA308" i="13" s="1"/>
  <c r="AB308" i="13"/>
  <c r="AY304" i="13"/>
  <c r="AA304" i="13" s="1"/>
  <c r="AB304" i="13"/>
  <c r="AY300" i="13"/>
  <c r="AA300" i="13" s="1"/>
  <c r="AB300" i="13"/>
  <c r="AY296" i="13"/>
  <c r="AA296" i="13" s="1"/>
  <c r="AB296" i="13"/>
  <c r="AY292" i="13"/>
  <c r="AA292" i="13" s="1"/>
  <c r="AB292" i="13"/>
  <c r="AY288" i="13"/>
  <c r="AA288" i="13" s="1"/>
  <c r="AB288" i="13"/>
  <c r="AY284" i="13"/>
  <c r="AA284" i="13" s="1"/>
  <c r="AB284" i="13"/>
  <c r="AY280" i="13"/>
  <c r="AA280" i="13" s="1"/>
  <c r="AB280" i="13"/>
  <c r="AY276" i="13"/>
  <c r="AA276" i="13" s="1"/>
  <c r="AB276" i="13"/>
  <c r="AY272" i="13"/>
  <c r="AA272" i="13" s="1"/>
  <c r="AB272" i="13"/>
  <c r="AB255" i="13"/>
  <c r="AY255" i="13"/>
  <c r="AA255" i="13" s="1"/>
  <c r="AB239" i="13"/>
  <c r="AY239" i="13"/>
  <c r="AA239" i="13" s="1"/>
  <c r="AB223" i="13"/>
  <c r="AY223" i="13"/>
  <c r="AA223" i="13" s="1"/>
  <c r="AY174" i="13"/>
  <c r="AA174" i="13" s="1"/>
  <c r="AB174" i="13"/>
  <c r="AY158" i="13"/>
  <c r="AA158" i="13" s="1"/>
  <c r="AB158" i="13"/>
  <c r="AY142" i="13"/>
  <c r="AA142" i="13" s="1"/>
  <c r="AB142" i="13"/>
  <c r="AY126" i="13"/>
  <c r="AA126" i="13" s="1"/>
  <c r="AB126" i="13"/>
  <c r="AY110" i="13"/>
  <c r="AA110" i="13" s="1"/>
  <c r="AB110" i="13"/>
  <c r="AY94" i="13"/>
  <c r="AA94" i="13" s="1"/>
  <c r="AB94" i="13"/>
  <c r="AY78" i="13"/>
  <c r="AA78" i="13" s="1"/>
  <c r="AB78" i="13"/>
  <c r="AY62" i="13"/>
  <c r="AA62" i="13" s="1"/>
  <c r="AB62" i="13"/>
  <c r="AB83" i="13"/>
  <c r="AY83" i="13"/>
  <c r="AA83" i="13" s="1"/>
  <c r="AB59" i="13"/>
  <c r="AY59" i="13"/>
  <c r="AA59" i="13" s="1"/>
  <c r="AY210" i="13"/>
  <c r="AA210" i="13" s="1"/>
  <c r="AB210" i="13"/>
  <c r="AY194" i="13"/>
  <c r="AA194" i="13" s="1"/>
  <c r="AB194" i="13"/>
  <c r="AY266" i="13"/>
  <c r="AA266" i="13" s="1"/>
  <c r="AB266" i="13"/>
  <c r="AY262" i="13"/>
  <c r="AA262" i="13" s="1"/>
  <c r="AB262" i="13"/>
  <c r="AY258" i="13"/>
  <c r="AA258" i="13" s="1"/>
  <c r="AB258" i="13"/>
  <c r="AY254" i="13"/>
  <c r="AA254" i="13" s="1"/>
  <c r="AB254" i="13"/>
  <c r="AY250" i="13"/>
  <c r="AA250" i="13" s="1"/>
  <c r="AB250" i="13"/>
  <c r="AY246" i="13"/>
  <c r="AA246" i="13" s="1"/>
  <c r="AB246" i="13"/>
  <c r="AY242" i="13"/>
  <c r="AA242" i="13" s="1"/>
  <c r="AB242" i="13"/>
  <c r="AY238" i="13"/>
  <c r="AA238" i="13" s="1"/>
  <c r="AB238" i="13"/>
  <c r="AY234" i="13"/>
  <c r="AA234" i="13" s="1"/>
  <c r="AB234" i="13"/>
  <c r="AY230" i="13"/>
  <c r="AA230" i="13" s="1"/>
  <c r="AB230" i="13"/>
  <c r="AY226" i="13"/>
  <c r="AA226" i="13" s="1"/>
  <c r="AB226" i="13"/>
  <c r="AY222" i="13"/>
  <c r="AA222" i="13" s="1"/>
  <c r="AB222" i="13"/>
  <c r="AY218" i="13"/>
  <c r="AA218" i="13" s="1"/>
  <c r="AB218" i="13"/>
  <c r="AB24" i="13"/>
  <c r="AY24" i="13"/>
  <c r="AA24" i="13" s="1"/>
  <c r="AB8" i="13"/>
  <c r="AY8" i="13"/>
  <c r="AA8" i="13" s="1"/>
  <c r="AB99" i="13"/>
  <c r="AY99" i="13"/>
  <c r="AA99" i="13" s="1"/>
  <c r="AB91" i="13"/>
  <c r="AY91" i="13"/>
  <c r="AA91" i="13" s="1"/>
  <c r="AB67" i="13"/>
  <c r="AY67" i="13"/>
  <c r="AA67" i="13" s="1"/>
  <c r="AC257" i="13"/>
  <c r="AH257" i="13" s="1"/>
  <c r="AC205" i="13"/>
  <c r="AH205" i="13" s="1"/>
  <c r="AC123" i="13"/>
  <c r="AH123" i="13" s="1"/>
  <c r="AI119" i="13"/>
  <c r="AC265" i="13"/>
  <c r="AH265" i="13" s="1"/>
  <c r="AC209" i="13"/>
  <c r="AH209" i="13" s="1"/>
  <c r="AC131" i="13"/>
  <c r="AH131" i="13" s="1"/>
  <c r="AC245" i="13"/>
  <c r="AH245" i="13" s="1"/>
  <c r="AC175" i="13"/>
  <c r="AH175" i="13" s="1"/>
  <c r="AC111" i="13"/>
  <c r="AH111" i="13" s="1"/>
  <c r="AY1005" i="13"/>
  <c r="AA1005" i="13" s="1"/>
  <c r="AB1005" i="13"/>
  <c r="AY1001" i="13"/>
  <c r="AA1001" i="13" s="1"/>
  <c r="AB1001" i="13"/>
  <c r="AY997" i="13"/>
  <c r="AA997" i="13" s="1"/>
  <c r="AC997" i="13" s="1"/>
  <c r="AH997" i="13" s="1"/>
  <c r="AB997" i="13"/>
  <c r="AY993" i="13"/>
  <c r="AA993" i="13" s="1"/>
  <c r="AB993" i="13"/>
  <c r="AY989" i="13"/>
  <c r="AA989" i="13" s="1"/>
  <c r="AB989" i="13"/>
  <c r="W976" i="13"/>
  <c r="AY966" i="13"/>
  <c r="AA966" i="13" s="1"/>
  <c r="AB966" i="13"/>
  <c r="AY959" i="13"/>
  <c r="AA959" i="13" s="1"/>
  <c r="AB959" i="13"/>
  <c r="AY955" i="13"/>
  <c r="AA955" i="13" s="1"/>
  <c r="AB955" i="13"/>
  <c r="AY951" i="13"/>
  <c r="AA951" i="13" s="1"/>
  <c r="AB951" i="13"/>
  <c r="AY947" i="13"/>
  <c r="AA947" i="13" s="1"/>
  <c r="AB947" i="13"/>
  <c r="AY941" i="13"/>
  <c r="AA941" i="13" s="1"/>
  <c r="AB941" i="13"/>
  <c r="AY943" i="13"/>
  <c r="AA943" i="13" s="1"/>
  <c r="AB943" i="13"/>
  <c r="AY926" i="13"/>
  <c r="AA926" i="13" s="1"/>
  <c r="AB926" i="13"/>
  <c r="AY922" i="13"/>
  <c r="AA922" i="13" s="1"/>
  <c r="AB922" i="13"/>
  <c r="AY918" i="13"/>
  <c r="AA918" i="13" s="1"/>
  <c r="AB918" i="13"/>
  <c r="AY914" i="13"/>
  <c r="AA914" i="13" s="1"/>
  <c r="AB914" i="13"/>
  <c r="AY910" i="13"/>
  <c r="AA910" i="13" s="1"/>
  <c r="AB910" i="13"/>
  <c r="AY906" i="13"/>
  <c r="AA906" i="13" s="1"/>
  <c r="AB906" i="13"/>
  <c r="AY902" i="13"/>
  <c r="AA902" i="13" s="1"/>
  <c r="AB902" i="13"/>
  <c r="AY898" i="13"/>
  <c r="AA898" i="13" s="1"/>
  <c r="AB898" i="13"/>
  <c r="AY894" i="13"/>
  <c r="AA894" i="13" s="1"/>
  <c r="AB894" i="13"/>
  <c r="AY878" i="13"/>
  <c r="AA878" i="13" s="1"/>
  <c r="AB878" i="13"/>
  <c r="AY893" i="13"/>
  <c r="AA893" i="13" s="1"/>
  <c r="AB893" i="13"/>
  <c r="AY885" i="13"/>
  <c r="AA885" i="13" s="1"/>
  <c r="AB885" i="13"/>
  <c r="AY877" i="13"/>
  <c r="AA877" i="13" s="1"/>
  <c r="AB877" i="13"/>
  <c r="AY892" i="13"/>
  <c r="AA892" i="13" s="1"/>
  <c r="AB892" i="13"/>
  <c r="AY884" i="13"/>
  <c r="AA884" i="13" s="1"/>
  <c r="AB884" i="13"/>
  <c r="AY876" i="13"/>
  <c r="AA876" i="13" s="1"/>
  <c r="AB876" i="13"/>
  <c r="AY891" i="13"/>
  <c r="AA891" i="13" s="1"/>
  <c r="AB891" i="13"/>
  <c r="AY883" i="13"/>
  <c r="AA883" i="13" s="1"/>
  <c r="AB883" i="13"/>
  <c r="AY866" i="13"/>
  <c r="AA866" i="13" s="1"/>
  <c r="AB866" i="13"/>
  <c r="AY836" i="13"/>
  <c r="AA836" i="13" s="1"/>
  <c r="AB836" i="13"/>
  <c r="AY832" i="13"/>
  <c r="AA832" i="13" s="1"/>
  <c r="AB832" i="13"/>
  <c r="AY828" i="13"/>
  <c r="AA828" i="13" s="1"/>
  <c r="AB828" i="13"/>
  <c r="AY824" i="13"/>
  <c r="AA824" i="13" s="1"/>
  <c r="AB824" i="13"/>
  <c r="AY820" i="13"/>
  <c r="AA820" i="13" s="1"/>
  <c r="AB820" i="13"/>
  <c r="AY719" i="13"/>
  <c r="AA719" i="13" s="1"/>
  <c r="AB719" i="13"/>
  <c r="AY708" i="13"/>
  <c r="AA708" i="13" s="1"/>
  <c r="AB708" i="13"/>
  <c r="AY704" i="13"/>
  <c r="AA704" i="13" s="1"/>
  <c r="AB704" i="13"/>
  <c r="AY700" i="13"/>
  <c r="AA700" i="13" s="1"/>
  <c r="AB700" i="13"/>
  <c r="AY696" i="13"/>
  <c r="AA696" i="13" s="1"/>
  <c r="AB696" i="13"/>
  <c r="AY692" i="13"/>
  <c r="AA692" i="13" s="1"/>
  <c r="AB692" i="13"/>
  <c r="AY688" i="13"/>
  <c r="AA688" i="13" s="1"/>
  <c r="AB688" i="13"/>
  <c r="AY684" i="13"/>
  <c r="AA684" i="13" s="1"/>
  <c r="AB684" i="13"/>
  <c r="AY677" i="13"/>
  <c r="AA677" i="13" s="1"/>
  <c r="AB677" i="13"/>
  <c r="AY659" i="13"/>
  <c r="AA659" i="13" s="1"/>
  <c r="AB659" i="13"/>
  <c r="AY655" i="13"/>
  <c r="AA655" i="13" s="1"/>
  <c r="AB655" i="13"/>
  <c r="AY651" i="13"/>
  <c r="AA651" i="13" s="1"/>
  <c r="AB651" i="13"/>
  <c r="AY647" i="13"/>
  <c r="AA647" i="13" s="1"/>
  <c r="AB647" i="13"/>
  <c r="AY643" i="13"/>
  <c r="AA643" i="13" s="1"/>
  <c r="AB643" i="13"/>
  <c r="AY637" i="13"/>
  <c r="AA637" i="13" s="1"/>
  <c r="AB637" i="13"/>
  <c r="AY633" i="13"/>
  <c r="AA633" i="13" s="1"/>
  <c r="AB633" i="13"/>
  <c r="AY629" i="13"/>
  <c r="AA629" i="13" s="1"/>
  <c r="AB629" i="13"/>
  <c r="AY625" i="13"/>
  <c r="AA625" i="13" s="1"/>
  <c r="AB625" i="13"/>
  <c r="AY621" i="13"/>
  <c r="AA621" i="13" s="1"/>
  <c r="AB621" i="13"/>
  <c r="AY617" i="13"/>
  <c r="AA617" i="13" s="1"/>
  <c r="AB617" i="13"/>
  <c r="AY596" i="13"/>
  <c r="AA596" i="13" s="1"/>
  <c r="AB596" i="13"/>
  <c r="AY588" i="13"/>
  <c r="AA588" i="13" s="1"/>
  <c r="AB588" i="13"/>
  <c r="AY580" i="13"/>
  <c r="AA580" i="13" s="1"/>
  <c r="AB580" i="13"/>
  <c r="AY572" i="13"/>
  <c r="AA572" i="13" s="1"/>
  <c r="AB572" i="13"/>
  <c r="AY560" i="13"/>
  <c r="AA560" i="13" s="1"/>
  <c r="AB560" i="13"/>
  <c r="AY544" i="13"/>
  <c r="AA544" i="13" s="1"/>
  <c r="AB544" i="13"/>
  <c r="AY599" i="13"/>
  <c r="AA599" i="13" s="1"/>
  <c r="AB599" i="13"/>
  <c r="AY591" i="13"/>
  <c r="AA591" i="13" s="1"/>
  <c r="AB591" i="13"/>
  <c r="AY583" i="13"/>
  <c r="AA583" i="13" s="1"/>
  <c r="AB583" i="13"/>
  <c r="AY575" i="13"/>
  <c r="AA575" i="13" s="1"/>
  <c r="AB575" i="13"/>
  <c r="AY567" i="13"/>
  <c r="AA567" i="13" s="1"/>
  <c r="AB567" i="13"/>
  <c r="AY551" i="13"/>
  <c r="AA551" i="13" s="1"/>
  <c r="AB551" i="13"/>
  <c r="AY535" i="13"/>
  <c r="AA535" i="13" s="1"/>
  <c r="AB535" i="13"/>
  <c r="AY586" i="13"/>
  <c r="AA586" i="13" s="1"/>
  <c r="AB586" i="13"/>
  <c r="AY570" i="13"/>
  <c r="AA570" i="13" s="1"/>
  <c r="AB570" i="13"/>
  <c r="AY562" i="13"/>
  <c r="AA562" i="13" s="1"/>
  <c r="AB562" i="13"/>
  <c r="AY554" i="13"/>
  <c r="AA554" i="13" s="1"/>
  <c r="AB554" i="13"/>
  <c r="AY546" i="13"/>
  <c r="AA546" i="13" s="1"/>
  <c r="AB546" i="13"/>
  <c r="AY538" i="13"/>
  <c r="AA538" i="13" s="1"/>
  <c r="AB538" i="13"/>
  <c r="AY585" i="13"/>
  <c r="AA585" i="13" s="1"/>
  <c r="AB585" i="13"/>
  <c r="AY569" i="13"/>
  <c r="AA569" i="13" s="1"/>
  <c r="AB569" i="13"/>
  <c r="AY561" i="13"/>
  <c r="AA561" i="13" s="1"/>
  <c r="AB561" i="13"/>
  <c r="AY553" i="13"/>
  <c r="AA553" i="13" s="1"/>
  <c r="AB553" i="13"/>
  <c r="AY545" i="13"/>
  <c r="AA545" i="13" s="1"/>
  <c r="AB545" i="13"/>
  <c r="AY537" i="13"/>
  <c r="AA537" i="13" s="1"/>
  <c r="AB537" i="13"/>
  <c r="AY525" i="13"/>
  <c r="AA525" i="13" s="1"/>
  <c r="AB525" i="13"/>
  <c r="AY521" i="13"/>
  <c r="AA521" i="13" s="1"/>
  <c r="AB521" i="13"/>
  <c r="AY517" i="13"/>
  <c r="AA517" i="13" s="1"/>
  <c r="AB517" i="13"/>
  <c r="AY513" i="13"/>
  <c r="AA513" i="13" s="1"/>
  <c r="AB513" i="13"/>
  <c r="AY509" i="13"/>
  <c r="AA509" i="13" s="1"/>
  <c r="AB509" i="13"/>
  <c r="AY505" i="13"/>
  <c r="AA505" i="13" s="1"/>
  <c r="AB505" i="13"/>
  <c r="AY501" i="13"/>
  <c r="AA501" i="13" s="1"/>
  <c r="AB501" i="13"/>
  <c r="AY497" i="13"/>
  <c r="AA497" i="13" s="1"/>
  <c r="AB497" i="13"/>
  <c r="AY493" i="13"/>
  <c r="AA493" i="13" s="1"/>
  <c r="AB493" i="13"/>
  <c r="AY489" i="13"/>
  <c r="AA489" i="13" s="1"/>
  <c r="AB489" i="13"/>
  <c r="AY485" i="13"/>
  <c r="AA485" i="13" s="1"/>
  <c r="AB485" i="13"/>
  <c r="AI475" i="13"/>
  <c r="AJ475" i="13" s="1"/>
  <c r="AY415" i="13"/>
  <c r="AA415" i="13" s="1"/>
  <c r="AB415" i="13"/>
  <c r="AY411" i="13"/>
  <c r="AA411" i="13" s="1"/>
  <c r="AB411" i="13"/>
  <c r="AY407" i="13"/>
  <c r="AA407" i="13" s="1"/>
  <c r="AB407" i="13"/>
  <c r="AY403" i="13"/>
  <c r="AA403" i="13" s="1"/>
  <c r="AB403" i="13"/>
  <c r="AY399" i="13"/>
  <c r="AA399" i="13" s="1"/>
  <c r="AB399" i="13"/>
  <c r="AY395" i="13"/>
  <c r="AA395" i="13" s="1"/>
  <c r="AB395" i="13"/>
  <c r="AY391" i="13"/>
  <c r="AA391" i="13" s="1"/>
  <c r="AB391" i="13"/>
  <c r="AY387" i="13"/>
  <c r="AA387" i="13" s="1"/>
  <c r="AB387" i="13"/>
  <c r="AY383" i="13"/>
  <c r="AA383" i="13" s="1"/>
  <c r="AB383" i="13"/>
  <c r="AY379" i="13"/>
  <c r="AA379" i="13" s="1"/>
  <c r="AB379" i="13"/>
  <c r="AY375" i="13"/>
  <c r="AA375" i="13" s="1"/>
  <c r="AB375" i="13"/>
  <c r="AY371" i="13"/>
  <c r="AA371" i="13" s="1"/>
  <c r="AB371" i="13"/>
  <c r="AY367" i="13"/>
  <c r="AA367" i="13" s="1"/>
  <c r="AB367" i="13"/>
  <c r="AY363" i="13"/>
  <c r="AA363" i="13" s="1"/>
  <c r="AB363" i="13"/>
  <c r="AY359" i="13"/>
  <c r="AA359" i="13" s="1"/>
  <c r="AB359" i="13"/>
  <c r="AY355" i="13"/>
  <c r="AA355" i="13" s="1"/>
  <c r="AB355" i="13"/>
  <c r="AY351" i="13"/>
  <c r="AA351" i="13" s="1"/>
  <c r="AB351" i="13"/>
  <c r="AY347" i="13"/>
  <c r="AA347" i="13" s="1"/>
  <c r="AB347" i="13"/>
  <c r="AY343" i="13"/>
  <c r="AA343" i="13" s="1"/>
  <c r="AB343" i="13"/>
  <c r="AY339" i="13"/>
  <c r="AA339" i="13" s="1"/>
  <c r="AB339" i="13"/>
  <c r="AY335" i="13"/>
  <c r="AA335" i="13" s="1"/>
  <c r="AB335" i="13"/>
  <c r="AY331" i="13"/>
  <c r="AA331" i="13" s="1"/>
  <c r="AB331" i="13"/>
  <c r="AY327" i="13"/>
  <c r="AA327" i="13" s="1"/>
  <c r="AB327" i="13"/>
  <c r="AY323" i="13"/>
  <c r="AA323" i="13" s="1"/>
  <c r="AB323" i="13"/>
  <c r="AY319" i="13"/>
  <c r="AA319" i="13" s="1"/>
  <c r="AB319" i="13"/>
  <c r="AY315" i="13"/>
  <c r="AA315" i="13" s="1"/>
  <c r="AB315" i="13"/>
  <c r="AY311" i="13"/>
  <c r="AA311" i="13" s="1"/>
  <c r="AB311" i="13"/>
  <c r="AY307" i="13"/>
  <c r="AA307" i="13" s="1"/>
  <c r="AB307" i="13"/>
  <c r="AY303" i="13"/>
  <c r="AA303" i="13" s="1"/>
  <c r="AB303" i="13"/>
  <c r="AY299" i="13"/>
  <c r="AA299" i="13" s="1"/>
  <c r="AB299" i="13"/>
  <c r="AY295" i="13"/>
  <c r="AA295" i="13" s="1"/>
  <c r="AB295" i="13"/>
  <c r="AY291" i="13"/>
  <c r="AA291" i="13" s="1"/>
  <c r="AB291" i="13"/>
  <c r="AY287" i="13"/>
  <c r="AA287" i="13" s="1"/>
  <c r="AB287" i="13"/>
  <c r="AY283" i="13"/>
  <c r="AA283" i="13" s="1"/>
  <c r="AB283" i="13"/>
  <c r="AY279" i="13"/>
  <c r="AA279" i="13" s="1"/>
  <c r="AB279" i="13"/>
  <c r="AY275" i="13"/>
  <c r="AA275" i="13" s="1"/>
  <c r="AB275" i="13"/>
  <c r="AY271" i="13"/>
  <c r="AA271" i="13" s="1"/>
  <c r="AB271" i="13"/>
  <c r="AY267" i="13"/>
  <c r="AA267" i="13" s="1"/>
  <c r="AB267" i="13"/>
  <c r="AB251" i="13"/>
  <c r="AY251" i="13"/>
  <c r="AA251" i="13" s="1"/>
  <c r="AB235" i="13"/>
  <c r="AY235" i="13"/>
  <c r="AA235" i="13" s="1"/>
  <c r="AB219" i="13"/>
  <c r="AY219" i="13"/>
  <c r="AA219" i="13" s="1"/>
  <c r="AY170" i="13"/>
  <c r="AA170" i="13" s="1"/>
  <c r="AB170" i="13"/>
  <c r="AY154" i="13"/>
  <c r="AA154" i="13" s="1"/>
  <c r="AB154" i="13"/>
  <c r="AY138" i="13"/>
  <c r="AA138" i="13" s="1"/>
  <c r="AB138" i="13"/>
  <c r="AY122" i="13"/>
  <c r="AA122" i="13" s="1"/>
  <c r="AB122" i="13"/>
  <c r="AY106" i="13"/>
  <c r="AA106" i="13" s="1"/>
  <c r="AB106" i="13"/>
  <c r="AY90" i="13"/>
  <c r="AA90" i="13" s="1"/>
  <c r="AB90" i="13"/>
  <c r="AY74" i="13"/>
  <c r="AA74" i="13" s="1"/>
  <c r="AB74" i="13"/>
  <c r="AY58" i="13"/>
  <c r="AA58" i="13" s="1"/>
  <c r="AB58" i="13"/>
  <c r="AY51" i="13"/>
  <c r="AA51" i="13" s="1"/>
  <c r="AB51" i="13"/>
  <c r="AY43" i="13"/>
  <c r="AA43" i="13" s="1"/>
  <c r="AB43" i="13"/>
  <c r="AY35" i="13"/>
  <c r="AA35" i="13" s="1"/>
  <c r="AB35" i="13"/>
  <c r="AY27" i="13"/>
  <c r="AA27" i="13" s="1"/>
  <c r="AB27" i="13"/>
  <c r="AY19" i="13"/>
  <c r="AA19" i="13" s="1"/>
  <c r="AB19" i="13"/>
  <c r="AY11" i="13"/>
  <c r="AA11" i="13" s="1"/>
  <c r="AB11" i="13"/>
  <c r="AY214" i="13"/>
  <c r="AA214" i="13" s="1"/>
  <c r="AB214" i="13"/>
  <c r="AY198" i="13"/>
  <c r="AA198" i="13" s="1"/>
  <c r="AB198" i="13"/>
  <c r="AY182" i="13"/>
  <c r="AA182" i="13" s="1"/>
  <c r="AB182" i="13"/>
  <c r="AY211" i="13"/>
  <c r="AA211" i="13" s="1"/>
  <c r="AB211" i="13"/>
  <c r="AY203" i="13"/>
  <c r="AA203" i="13" s="1"/>
  <c r="AB203" i="13"/>
  <c r="AY195" i="13"/>
  <c r="AA195" i="13" s="1"/>
  <c r="AB195" i="13"/>
  <c r="AY187" i="13"/>
  <c r="AA187" i="13" s="1"/>
  <c r="AB187" i="13"/>
  <c r="AI233" i="13"/>
  <c r="AI193" i="13"/>
  <c r="AJ193" i="13" s="1"/>
  <c r="AI177" i="13"/>
  <c r="AJ177" i="13" s="1"/>
  <c r="AC191" i="13" l="1"/>
  <c r="AH191" i="13" s="1"/>
  <c r="AC282" i="13"/>
  <c r="AH282" i="13" s="1"/>
  <c r="AC260" i="13"/>
  <c r="AH260" i="13" s="1"/>
  <c r="AC605" i="13"/>
  <c r="AH605" i="13" s="1"/>
  <c r="AC77" i="13"/>
  <c r="AH77" i="13" s="1"/>
  <c r="AI77" i="13" s="1"/>
  <c r="AJ77" i="13" s="1"/>
  <c r="AK77" i="13" s="1"/>
  <c r="AC15" i="13"/>
  <c r="AH15" i="13" s="1"/>
  <c r="AC47" i="13"/>
  <c r="AH47" i="13" s="1"/>
  <c r="AC800" i="13"/>
  <c r="AH800" i="13" s="1"/>
  <c r="AC715" i="13"/>
  <c r="AH715" i="13" s="1"/>
  <c r="AC499" i="13"/>
  <c r="AH499" i="13" s="1"/>
  <c r="AC515" i="13"/>
  <c r="AH515" i="13" s="1"/>
  <c r="AC533" i="13"/>
  <c r="AH533" i="13" s="1"/>
  <c r="AC542" i="13"/>
  <c r="AH542" i="13" s="1"/>
  <c r="AI542" i="13" s="1"/>
  <c r="AJ542" i="13" s="1"/>
  <c r="AC543" i="13"/>
  <c r="AH543" i="13" s="1"/>
  <c r="AC536" i="13"/>
  <c r="AH536" i="13" s="1"/>
  <c r="AC1001" i="13"/>
  <c r="AH1001" i="13" s="1"/>
  <c r="AC110" i="13"/>
  <c r="AH110" i="13" s="1"/>
  <c r="AC203" i="13"/>
  <c r="AH203" i="13" s="1"/>
  <c r="AC286" i="13"/>
  <c r="AH286" i="13" s="1"/>
  <c r="AI286" i="13" s="1"/>
  <c r="AJ286" i="13" s="1"/>
  <c r="AC302" i="13"/>
  <c r="AH302" i="13" s="1"/>
  <c r="AC350" i="13"/>
  <c r="AH350" i="13" s="1"/>
  <c r="AC366" i="13"/>
  <c r="AH366" i="13" s="1"/>
  <c r="AC52" i="13"/>
  <c r="AH52" i="13" s="1"/>
  <c r="AC17" i="13"/>
  <c r="AH17" i="13" s="1"/>
  <c r="AC184" i="13"/>
  <c r="AH184" i="13" s="1"/>
  <c r="AC610" i="13"/>
  <c r="AH610" i="13" s="1"/>
  <c r="AI163" i="13"/>
  <c r="AJ163" i="13" s="1"/>
  <c r="AK163" i="13" s="1"/>
  <c r="AL163" i="13" s="1"/>
  <c r="AC11" i="13"/>
  <c r="AH11" i="13" s="1"/>
  <c r="AC43" i="13"/>
  <c r="AH43" i="13" s="1"/>
  <c r="AC154" i="13"/>
  <c r="AH154" i="13" s="1"/>
  <c r="AC279" i="13"/>
  <c r="AH279" i="13" s="1"/>
  <c r="AI279" i="13" s="1"/>
  <c r="AC295" i="13"/>
  <c r="AH295" i="13" s="1"/>
  <c r="AC311" i="13"/>
  <c r="AH311" i="13" s="1"/>
  <c r="AC327" i="13"/>
  <c r="AH327" i="13" s="1"/>
  <c r="AC343" i="13"/>
  <c r="AH343" i="13" s="1"/>
  <c r="AC359" i="13"/>
  <c r="AH359" i="13" s="1"/>
  <c r="AC375" i="13"/>
  <c r="AH375" i="13" s="1"/>
  <c r="AC391" i="13"/>
  <c r="AH391" i="13" s="1"/>
  <c r="AC407" i="13"/>
  <c r="AH407" i="13" s="1"/>
  <c r="AI407" i="13" s="1"/>
  <c r="AC94" i="13"/>
  <c r="AH94" i="13" s="1"/>
  <c r="AC158" i="13"/>
  <c r="AH158" i="13" s="1"/>
  <c r="AC284" i="13"/>
  <c r="AH284" i="13" s="1"/>
  <c r="AC316" i="13"/>
  <c r="AH316" i="13" s="1"/>
  <c r="AI316" i="13" s="1"/>
  <c r="AJ316" i="13" s="1"/>
  <c r="AC332" i="13"/>
  <c r="AH332" i="13" s="1"/>
  <c r="AC348" i="13"/>
  <c r="AH348" i="13" s="1"/>
  <c r="AC364" i="13"/>
  <c r="AH364" i="13" s="1"/>
  <c r="AC380" i="13"/>
  <c r="AH380" i="13" s="1"/>
  <c r="AI380" i="13" s="1"/>
  <c r="AC396" i="13"/>
  <c r="AH396" i="13" s="1"/>
  <c r="AC412" i="13"/>
  <c r="AH412" i="13" s="1"/>
  <c r="AC498" i="13"/>
  <c r="AH498" i="13" s="1"/>
  <c r="AC514" i="13"/>
  <c r="AH514" i="13" s="1"/>
  <c r="AI514" i="13" s="1"/>
  <c r="AJ514" i="13" s="1"/>
  <c r="AC581" i="13"/>
  <c r="AH581" i="13" s="1"/>
  <c r="AC539" i="13"/>
  <c r="AH539" i="13" s="1"/>
  <c r="AC564" i="13"/>
  <c r="AH564" i="13" s="1"/>
  <c r="AC630" i="13"/>
  <c r="AH630" i="13" s="1"/>
  <c r="AI630" i="13" s="1"/>
  <c r="AJ630" i="13" s="1"/>
  <c r="AC648" i="13"/>
  <c r="AH648" i="13" s="1"/>
  <c r="AC631" i="13"/>
  <c r="AH631" i="13" s="1"/>
  <c r="AC649" i="13"/>
  <c r="AH649" i="13" s="1"/>
  <c r="AC694" i="13"/>
  <c r="AH694" i="13" s="1"/>
  <c r="AI694" i="13" s="1"/>
  <c r="AC710" i="13"/>
  <c r="AH710" i="13" s="1"/>
  <c r="AC732" i="13"/>
  <c r="AH732" i="13" s="1"/>
  <c r="AC830" i="13"/>
  <c r="AH830" i="13" s="1"/>
  <c r="AC880" i="13"/>
  <c r="AH880" i="13" s="1"/>
  <c r="AI880" i="13" s="1"/>
  <c r="AC886" i="13"/>
  <c r="AH886" i="13" s="1"/>
  <c r="AC908" i="13"/>
  <c r="AH908" i="13" s="1"/>
  <c r="AC924" i="13"/>
  <c r="AH924" i="13" s="1"/>
  <c r="AC658" i="13"/>
  <c r="AH658" i="13" s="1"/>
  <c r="AC695" i="13"/>
  <c r="AH695" i="13" s="1"/>
  <c r="AC890" i="13"/>
  <c r="AH890" i="13" s="1"/>
  <c r="AC909" i="13"/>
  <c r="AH909" i="13" s="1"/>
  <c r="AC45" i="13"/>
  <c r="AH45" i="13" s="1"/>
  <c r="AC220" i="13"/>
  <c r="AH220" i="13" s="1"/>
  <c r="AC252" i="13"/>
  <c r="AH252" i="13" s="1"/>
  <c r="AC745" i="13"/>
  <c r="AH745" i="13" s="1"/>
  <c r="AC981" i="13"/>
  <c r="AH981" i="13" s="1"/>
  <c r="AI981" i="13" s="1"/>
  <c r="AJ981" i="13" s="1"/>
  <c r="AC174" i="13"/>
  <c r="AH174" i="13" s="1"/>
  <c r="AC272" i="13"/>
  <c r="AH272" i="13" s="1"/>
  <c r="AC288" i="13"/>
  <c r="AH288" i="13" s="1"/>
  <c r="AC304" i="13"/>
  <c r="AH304" i="13" s="1"/>
  <c r="AI304" i="13" s="1"/>
  <c r="AC320" i="13"/>
  <c r="AH320" i="13" s="1"/>
  <c r="AC336" i="13"/>
  <c r="AH336" i="13" s="1"/>
  <c r="AC352" i="13"/>
  <c r="AH352" i="13" s="1"/>
  <c r="AC231" i="13"/>
  <c r="AH231" i="13" s="1"/>
  <c r="AI231" i="13" s="1"/>
  <c r="AC263" i="13"/>
  <c r="AH263" i="13" s="1"/>
  <c r="AC504" i="13"/>
  <c r="AH504" i="13" s="1"/>
  <c r="AI504" i="13" s="1"/>
  <c r="AJ504" i="13" s="1"/>
  <c r="AK504" i="13" s="1"/>
  <c r="AC520" i="13"/>
  <c r="AH520" i="13" s="1"/>
  <c r="AC636" i="13"/>
  <c r="AH636" i="13" s="1"/>
  <c r="AI636" i="13" s="1"/>
  <c r="AJ636" i="13" s="1"/>
  <c r="AC654" i="13"/>
  <c r="AH654" i="13" s="1"/>
  <c r="AC48" i="13"/>
  <c r="AH48" i="13" s="1"/>
  <c r="AC609" i="13"/>
  <c r="AH609" i="13" s="1"/>
  <c r="AC747" i="13"/>
  <c r="AH747" i="13" s="1"/>
  <c r="AI747" i="13" s="1"/>
  <c r="AJ747" i="13" s="1"/>
  <c r="AK747" i="13" s="1"/>
  <c r="AC807" i="13"/>
  <c r="AH807" i="13" s="1"/>
  <c r="AC68" i="13"/>
  <c r="AH68" i="13" s="1"/>
  <c r="AC574" i="13"/>
  <c r="AH574" i="13" s="1"/>
  <c r="AC760" i="13"/>
  <c r="AH760" i="13" s="1"/>
  <c r="AI760" i="13" s="1"/>
  <c r="AJ760" i="13" s="1"/>
  <c r="AC806" i="13"/>
  <c r="AH806" i="13" s="1"/>
  <c r="AI968" i="13"/>
  <c r="AJ968" i="13" s="1"/>
  <c r="AK968" i="13" s="1"/>
  <c r="AI65" i="13"/>
  <c r="AJ65" i="13" s="1"/>
  <c r="AK65" i="13" s="1"/>
  <c r="AI730" i="13"/>
  <c r="AJ730" i="13" s="1"/>
  <c r="AI472" i="13"/>
  <c r="AJ472" i="13" s="1"/>
  <c r="AK472" i="13" s="1"/>
  <c r="AC182" i="13"/>
  <c r="AH182" i="13" s="1"/>
  <c r="AI182" i="13" s="1"/>
  <c r="AJ182" i="13" s="1"/>
  <c r="AK182" i="13" s="1"/>
  <c r="AC19" i="13"/>
  <c r="AH19" i="13" s="1"/>
  <c r="AC267" i="13"/>
  <c r="AH267" i="13" s="1"/>
  <c r="AI267" i="13" s="1"/>
  <c r="AJ267" i="13" s="1"/>
  <c r="AC283" i="13"/>
  <c r="AH283" i="13" s="1"/>
  <c r="AC299" i="13"/>
  <c r="AH299" i="13" s="1"/>
  <c r="AI299" i="13" s="1"/>
  <c r="AC315" i="13"/>
  <c r="AH315" i="13" s="1"/>
  <c r="AC331" i="13"/>
  <c r="AH331" i="13" s="1"/>
  <c r="AI331" i="13" s="1"/>
  <c r="AJ331" i="13" s="1"/>
  <c r="AC347" i="13"/>
  <c r="AH347" i="13" s="1"/>
  <c r="AC363" i="13"/>
  <c r="AH363" i="13" s="1"/>
  <c r="AC379" i="13"/>
  <c r="AH379" i="13" s="1"/>
  <c r="AC395" i="13"/>
  <c r="AH395" i="13" s="1"/>
  <c r="AC411" i="13"/>
  <c r="AH411" i="13" s="1"/>
  <c r="AC83" i="13"/>
  <c r="AH83" i="13" s="1"/>
  <c r="AI83" i="13" s="1"/>
  <c r="AJ83" i="13" s="1"/>
  <c r="AC487" i="13"/>
  <c r="AH487" i="13" s="1"/>
  <c r="AC503" i="13"/>
  <c r="AH503" i="13" s="1"/>
  <c r="AI503" i="13" s="1"/>
  <c r="AC519" i="13"/>
  <c r="AH519" i="13" s="1"/>
  <c r="AC541" i="13"/>
  <c r="AH541" i="13" s="1"/>
  <c r="AI541" i="13" s="1"/>
  <c r="AJ541" i="13" s="1"/>
  <c r="AC577" i="13"/>
  <c r="AH577" i="13" s="1"/>
  <c r="AC550" i="13"/>
  <c r="AH550" i="13" s="1"/>
  <c r="AI550" i="13" s="1"/>
  <c r="AC559" i="13"/>
  <c r="AH559" i="13" s="1"/>
  <c r="AC552" i="13"/>
  <c r="AH552" i="13" s="1"/>
  <c r="AI552" i="13" s="1"/>
  <c r="AJ552" i="13" s="1"/>
  <c r="AC330" i="13"/>
  <c r="AH330" i="13" s="1"/>
  <c r="AC414" i="13"/>
  <c r="AH414" i="13" s="1"/>
  <c r="AI414" i="13" s="1"/>
  <c r="AJ414" i="13" s="1"/>
  <c r="AC823" i="13"/>
  <c r="AH823" i="13" s="1"/>
  <c r="AC996" i="13"/>
  <c r="AH996" i="13" s="1"/>
  <c r="AI996" i="13" s="1"/>
  <c r="AC88" i="13"/>
  <c r="AH88" i="13" s="1"/>
  <c r="AC112" i="13"/>
  <c r="AH112" i="13" s="1"/>
  <c r="AI112" i="13" s="1"/>
  <c r="AC128" i="13"/>
  <c r="AH128" i="13" s="1"/>
  <c r="AC144" i="13"/>
  <c r="AH144" i="13" s="1"/>
  <c r="AI144" i="13" s="1"/>
  <c r="AC160" i="13"/>
  <c r="AH160" i="13" s="1"/>
  <c r="AC176" i="13"/>
  <c r="AH176" i="13" s="1"/>
  <c r="AI176" i="13" s="1"/>
  <c r="AC590" i="13"/>
  <c r="AH590" i="13" s="1"/>
  <c r="AC740" i="13"/>
  <c r="AH740" i="13" s="1"/>
  <c r="AI740" i="13" s="1"/>
  <c r="AJ740" i="13" s="1"/>
  <c r="AC780" i="13"/>
  <c r="AH780" i="13" s="1"/>
  <c r="AI432" i="13"/>
  <c r="AJ432" i="13" s="1"/>
  <c r="AK432" i="13" s="1"/>
  <c r="AC801" i="13"/>
  <c r="AH801" i="13" s="1"/>
  <c r="AC863" i="13"/>
  <c r="AH863" i="13" s="1"/>
  <c r="AI863" i="13" s="1"/>
  <c r="AC12" i="13"/>
  <c r="AH12" i="13" s="1"/>
  <c r="AC40" i="13"/>
  <c r="AH40" i="13" s="1"/>
  <c r="AC762" i="13"/>
  <c r="AH762" i="13" s="1"/>
  <c r="AC778" i="13"/>
  <c r="AH778" i="13" s="1"/>
  <c r="AI778" i="13" s="1"/>
  <c r="AC986" i="13"/>
  <c r="AH986" i="13" s="1"/>
  <c r="AC977" i="13"/>
  <c r="AH977" i="13" s="1"/>
  <c r="AI977" i="13" s="1"/>
  <c r="AJ977" i="13" s="1"/>
  <c r="AC51" i="13"/>
  <c r="AH51" i="13" s="1"/>
  <c r="AC170" i="13"/>
  <c r="AH170" i="13" s="1"/>
  <c r="AI170" i="13" s="1"/>
  <c r="AJ170" i="13" s="1"/>
  <c r="AC368" i="13"/>
  <c r="AH368" i="13" s="1"/>
  <c r="AC384" i="13"/>
  <c r="AH384" i="13" s="1"/>
  <c r="AI384" i="13" s="1"/>
  <c r="AC400" i="13"/>
  <c r="AH400" i="13" s="1"/>
  <c r="AC486" i="13"/>
  <c r="AH486" i="13" s="1"/>
  <c r="AI486" i="13" s="1"/>
  <c r="AJ486" i="13" s="1"/>
  <c r="AC502" i="13"/>
  <c r="AH502" i="13" s="1"/>
  <c r="AC518" i="13"/>
  <c r="AH518" i="13" s="1"/>
  <c r="AI518" i="13" s="1"/>
  <c r="AC597" i="13"/>
  <c r="AH597" i="13" s="1"/>
  <c r="AC685" i="13"/>
  <c r="AH685" i="13" s="1"/>
  <c r="AC701" i="13"/>
  <c r="AH701" i="13" s="1"/>
  <c r="AC183" i="13"/>
  <c r="AH183" i="13" s="1"/>
  <c r="AC23" i="13"/>
  <c r="AH23" i="13" s="1"/>
  <c r="AC55" i="13"/>
  <c r="AH55" i="13" s="1"/>
  <c r="AI55" i="13" s="1"/>
  <c r="AJ55" i="13" s="1"/>
  <c r="AK55" i="13" s="1"/>
  <c r="AC1009" i="13"/>
  <c r="AH1009" i="13" s="1"/>
  <c r="AC86" i="13"/>
  <c r="AH86" i="13" s="1"/>
  <c r="AI86" i="13" s="1"/>
  <c r="AJ86" i="13" s="1"/>
  <c r="AC346" i="13"/>
  <c r="AH346" i="13" s="1"/>
  <c r="AC394" i="13"/>
  <c r="AH394" i="13" s="1"/>
  <c r="AI394" i="13" s="1"/>
  <c r="AC524" i="13"/>
  <c r="AH524" i="13" s="1"/>
  <c r="AC540" i="13"/>
  <c r="AH540" i="13" s="1"/>
  <c r="AI540" i="13" s="1"/>
  <c r="AJ540" i="13" s="1"/>
  <c r="AC869" i="13"/>
  <c r="AH869" i="13" s="1"/>
  <c r="AC954" i="13"/>
  <c r="AH954" i="13" s="1"/>
  <c r="AC779" i="13"/>
  <c r="AH779" i="13" s="1"/>
  <c r="AI842" i="13"/>
  <c r="AJ842" i="13" s="1"/>
  <c r="AK842" i="13" s="1"/>
  <c r="AL842" i="13" s="1"/>
  <c r="AC983" i="13"/>
  <c r="AH983" i="13" s="1"/>
  <c r="AC60" i="13"/>
  <c r="AH60" i="13" s="1"/>
  <c r="AI60" i="13" s="1"/>
  <c r="AC208" i="13"/>
  <c r="AH208" i="13" s="1"/>
  <c r="AK725" i="13"/>
  <c r="AL725" i="13" s="1"/>
  <c r="AC756" i="13"/>
  <c r="AH756" i="13" s="1"/>
  <c r="AC796" i="13"/>
  <c r="AH796" i="13" s="1"/>
  <c r="AI796" i="13" s="1"/>
  <c r="AC984" i="13"/>
  <c r="AH984" i="13" s="1"/>
  <c r="AK117" i="13"/>
  <c r="AL117" i="13" s="1"/>
  <c r="AM117" i="13" s="1"/>
  <c r="AN117" i="13" s="1"/>
  <c r="AC56" i="13"/>
  <c r="AH56" i="13" s="1"/>
  <c r="AC749" i="13"/>
  <c r="AH749" i="13" s="1"/>
  <c r="AC765" i="13"/>
  <c r="AH765" i="13" s="1"/>
  <c r="AC781" i="13"/>
  <c r="AH781" i="13" s="1"/>
  <c r="AI781" i="13" s="1"/>
  <c r="AI143" i="13"/>
  <c r="AJ143" i="13" s="1"/>
  <c r="AK475" i="13"/>
  <c r="AL475" i="13" s="1"/>
  <c r="AC99" i="13"/>
  <c r="AH99" i="13" s="1"/>
  <c r="AC28" i="13"/>
  <c r="AH28" i="13" s="1"/>
  <c r="AC87" i="13"/>
  <c r="AH87" i="13" s="1"/>
  <c r="AC227" i="13"/>
  <c r="AH227" i="13" s="1"/>
  <c r="AI227" i="13" s="1"/>
  <c r="AJ227" i="13" s="1"/>
  <c r="AC953" i="13"/>
  <c r="AH953" i="13" s="1"/>
  <c r="AC410" i="13"/>
  <c r="AH410" i="13" s="1"/>
  <c r="AI410" i="13" s="1"/>
  <c r="AC579" i="13"/>
  <c r="AH579" i="13" s="1"/>
  <c r="AC601" i="13"/>
  <c r="AH601" i="13" s="1"/>
  <c r="AI601" i="13" s="1"/>
  <c r="AC771" i="13"/>
  <c r="AH771" i="13" s="1"/>
  <c r="AC36" i="13"/>
  <c r="AH36" i="13" s="1"/>
  <c r="AI36" i="13" s="1"/>
  <c r="AJ36" i="13" s="1"/>
  <c r="AC32" i="13"/>
  <c r="AH32" i="13" s="1"/>
  <c r="AC9" i="13"/>
  <c r="AH9" i="13" s="1"/>
  <c r="AI9" i="13" s="1"/>
  <c r="AC196" i="13"/>
  <c r="AH196" i="13" s="1"/>
  <c r="AC797" i="13"/>
  <c r="AH797" i="13" s="1"/>
  <c r="AI797" i="13" s="1"/>
  <c r="AC758" i="13"/>
  <c r="AH758" i="13" s="1"/>
  <c r="AC95" i="13"/>
  <c r="AH95" i="13" s="1"/>
  <c r="AI95" i="13" s="1"/>
  <c r="AC248" i="13"/>
  <c r="AH248" i="13" s="1"/>
  <c r="AC300" i="13"/>
  <c r="AH300" i="13" s="1"/>
  <c r="AI300" i="13" s="1"/>
  <c r="AC742" i="13"/>
  <c r="AH742" i="13" s="1"/>
  <c r="AC763" i="13"/>
  <c r="AH763" i="13" s="1"/>
  <c r="AI763" i="13" s="1"/>
  <c r="AC90" i="13"/>
  <c r="AH90" i="13" s="1"/>
  <c r="AC219" i="13"/>
  <c r="AH219" i="13" s="1"/>
  <c r="AC489" i="13"/>
  <c r="AH489" i="13" s="1"/>
  <c r="AI489" i="13" s="1"/>
  <c r="AJ489" i="13" s="1"/>
  <c r="AK489" i="13" s="1"/>
  <c r="AC505" i="13"/>
  <c r="AH505" i="13" s="1"/>
  <c r="AI505" i="13" s="1"/>
  <c r="AC521" i="13"/>
  <c r="AH521" i="13" s="1"/>
  <c r="AC553" i="13"/>
  <c r="AH553" i="13" s="1"/>
  <c r="AI553" i="13" s="1"/>
  <c r="AJ553" i="13" s="1"/>
  <c r="AC538" i="13"/>
  <c r="AH538" i="13" s="1"/>
  <c r="AI538" i="13" s="1"/>
  <c r="AC570" i="13"/>
  <c r="AH570" i="13" s="1"/>
  <c r="AC567" i="13"/>
  <c r="AH567" i="13" s="1"/>
  <c r="AC599" i="13"/>
  <c r="AH599" i="13" s="1"/>
  <c r="AI599" i="13" s="1"/>
  <c r="AJ599" i="13" s="1"/>
  <c r="AC580" i="13"/>
  <c r="AH580" i="13" s="1"/>
  <c r="AI580" i="13" s="1"/>
  <c r="AJ580" i="13" s="1"/>
  <c r="AK580" i="13" s="1"/>
  <c r="AC621" i="13"/>
  <c r="AH621" i="13" s="1"/>
  <c r="AC637" i="13"/>
  <c r="AH637" i="13" s="1"/>
  <c r="AC655" i="13"/>
  <c r="AH655" i="13" s="1"/>
  <c r="AI655" i="13" s="1"/>
  <c r="AJ655" i="13" s="1"/>
  <c r="AK655" i="13" s="1"/>
  <c r="AC688" i="13"/>
  <c r="AH688" i="13" s="1"/>
  <c r="AC704" i="13"/>
  <c r="AH704" i="13" s="1"/>
  <c r="AC824" i="13"/>
  <c r="AH824" i="13" s="1"/>
  <c r="AC884" i="13"/>
  <c r="AH884" i="13" s="1"/>
  <c r="AI884" i="13" s="1"/>
  <c r="AJ884" i="13" s="1"/>
  <c r="AC893" i="13"/>
  <c r="AH893" i="13" s="1"/>
  <c r="AI893" i="13" s="1"/>
  <c r="AJ893" i="13" s="1"/>
  <c r="AC902" i="13"/>
  <c r="AH902" i="13" s="1"/>
  <c r="AC918" i="13"/>
  <c r="AH918" i="13" s="1"/>
  <c r="AC941" i="13"/>
  <c r="AH941" i="13" s="1"/>
  <c r="AI941" i="13" s="1"/>
  <c r="AJ941" i="13" s="1"/>
  <c r="AC959" i="13"/>
  <c r="AH959" i="13" s="1"/>
  <c r="AC91" i="13"/>
  <c r="AH91" i="13" s="1"/>
  <c r="AC230" i="13"/>
  <c r="AH230" i="13" s="1"/>
  <c r="AC246" i="13"/>
  <c r="AH246" i="13" s="1"/>
  <c r="AC262" i="13"/>
  <c r="AH262" i="13" s="1"/>
  <c r="AC223" i="13"/>
  <c r="AH223" i="13" s="1"/>
  <c r="AC697" i="13"/>
  <c r="AH697" i="13" s="1"/>
  <c r="AC714" i="13"/>
  <c r="AH714" i="13" s="1"/>
  <c r="AI714" i="13" s="1"/>
  <c r="AC833" i="13"/>
  <c r="AH833" i="13" s="1"/>
  <c r="AI833" i="13" s="1"/>
  <c r="AC899" i="13"/>
  <c r="AH899" i="13" s="1"/>
  <c r="AC915" i="13"/>
  <c r="AH915" i="13" s="1"/>
  <c r="AC948" i="13"/>
  <c r="AH948" i="13" s="1"/>
  <c r="AI948" i="13" s="1"/>
  <c r="AJ948" i="13" s="1"/>
  <c r="AC990" i="13"/>
  <c r="AH990" i="13" s="1"/>
  <c r="AI990" i="13" s="1"/>
  <c r="AJ990" i="13" s="1"/>
  <c r="AC106" i="13"/>
  <c r="AH106" i="13" s="1"/>
  <c r="AC235" i="13"/>
  <c r="AH235" i="13" s="1"/>
  <c r="AC485" i="13"/>
  <c r="AH485" i="13" s="1"/>
  <c r="AI485" i="13" s="1"/>
  <c r="AJ485" i="13" s="1"/>
  <c r="AC501" i="13"/>
  <c r="AH501" i="13" s="1"/>
  <c r="AI501" i="13" s="1"/>
  <c r="AC517" i="13"/>
  <c r="AH517" i="13" s="1"/>
  <c r="AI517" i="13" s="1"/>
  <c r="AC545" i="13"/>
  <c r="AH545" i="13" s="1"/>
  <c r="AC585" i="13"/>
  <c r="AH585" i="13" s="1"/>
  <c r="AI585" i="13" s="1"/>
  <c r="AJ585" i="13" s="1"/>
  <c r="AC562" i="13"/>
  <c r="AH562" i="13" s="1"/>
  <c r="AI562" i="13" s="1"/>
  <c r="AC551" i="13"/>
  <c r="AH551" i="13" s="1"/>
  <c r="AI551" i="13" s="1"/>
  <c r="AJ551" i="13" s="1"/>
  <c r="AC591" i="13"/>
  <c r="AH591" i="13" s="1"/>
  <c r="AC572" i="13"/>
  <c r="AH572" i="13" s="1"/>
  <c r="AI572" i="13" s="1"/>
  <c r="AC617" i="13"/>
  <c r="AH617" i="13" s="1"/>
  <c r="AI617" i="13" s="1"/>
  <c r="AC633" i="13"/>
  <c r="AH633" i="13" s="1"/>
  <c r="AC651" i="13"/>
  <c r="AH651" i="13" s="1"/>
  <c r="AC684" i="13"/>
  <c r="AH684" i="13" s="1"/>
  <c r="AC700" i="13"/>
  <c r="AH700" i="13" s="1"/>
  <c r="AC820" i="13"/>
  <c r="AH820" i="13" s="1"/>
  <c r="AC836" i="13"/>
  <c r="AH836" i="13" s="1"/>
  <c r="AC876" i="13"/>
  <c r="AH876" i="13" s="1"/>
  <c r="AC885" i="13"/>
  <c r="AH885" i="13" s="1"/>
  <c r="AC898" i="13"/>
  <c r="AH898" i="13" s="1"/>
  <c r="AC914" i="13"/>
  <c r="AH914" i="13" s="1"/>
  <c r="AC943" i="13"/>
  <c r="AH943" i="13" s="1"/>
  <c r="AC955" i="13"/>
  <c r="AH955" i="13" s="1"/>
  <c r="AC218" i="13"/>
  <c r="AH218" i="13" s="1"/>
  <c r="AC234" i="13"/>
  <c r="AH234" i="13" s="1"/>
  <c r="AC250" i="13"/>
  <c r="AH250" i="13" s="1"/>
  <c r="AI250" i="13" s="1"/>
  <c r="AC266" i="13"/>
  <c r="AH266" i="13" s="1"/>
  <c r="AI266" i="13" s="1"/>
  <c r="AC724" i="13"/>
  <c r="AH724" i="13" s="1"/>
  <c r="AC769" i="13"/>
  <c r="AH769" i="13" s="1"/>
  <c r="AC821" i="13"/>
  <c r="AH821" i="13" s="1"/>
  <c r="AC837" i="13"/>
  <c r="AH837" i="13" s="1"/>
  <c r="AC903" i="13"/>
  <c r="AH903" i="13" s="1"/>
  <c r="AC923" i="13"/>
  <c r="AH923" i="13" s="1"/>
  <c r="AC952" i="13"/>
  <c r="AH952" i="13" s="1"/>
  <c r="AI952" i="13" s="1"/>
  <c r="AC994" i="13"/>
  <c r="AH994" i="13" s="1"/>
  <c r="AC190" i="13"/>
  <c r="AH190" i="13" s="1"/>
  <c r="AC98" i="13"/>
  <c r="AH98" i="13" s="1"/>
  <c r="AC162" i="13"/>
  <c r="AH162" i="13" s="1"/>
  <c r="AI162" i="13" s="1"/>
  <c r="AJ162" i="13" s="1"/>
  <c r="AC285" i="13"/>
  <c r="AH285" i="13" s="1"/>
  <c r="AC555" i="13"/>
  <c r="AH555" i="13" s="1"/>
  <c r="AI555" i="13" s="1"/>
  <c r="AJ555" i="13" s="1"/>
  <c r="AC618" i="13"/>
  <c r="AH618" i="13" s="1"/>
  <c r="AC634" i="13"/>
  <c r="AH634" i="13" s="1"/>
  <c r="AI634" i="13" s="1"/>
  <c r="AC652" i="13"/>
  <c r="AH652" i="13" s="1"/>
  <c r="AC592" i="13"/>
  <c r="AH592" i="13" s="1"/>
  <c r="AC619" i="13"/>
  <c r="AH619" i="13" s="1"/>
  <c r="AI619" i="13" s="1"/>
  <c r="AC635" i="13"/>
  <c r="AH635" i="13" s="1"/>
  <c r="AC653" i="13"/>
  <c r="AH653" i="13" s="1"/>
  <c r="AC690" i="13"/>
  <c r="AH690" i="13" s="1"/>
  <c r="AC706" i="13"/>
  <c r="AH706" i="13" s="1"/>
  <c r="AI706" i="13" s="1"/>
  <c r="AJ706" i="13" s="1"/>
  <c r="AC723" i="13"/>
  <c r="AH723" i="13" s="1"/>
  <c r="AI723" i="13" s="1"/>
  <c r="AC826" i="13"/>
  <c r="AH826" i="13" s="1"/>
  <c r="AC887" i="13"/>
  <c r="AH887" i="13" s="1"/>
  <c r="AC889" i="13"/>
  <c r="AH889" i="13" s="1"/>
  <c r="AC904" i="13"/>
  <c r="AH904" i="13" s="1"/>
  <c r="AI904" i="13" s="1"/>
  <c r="AC920" i="13"/>
  <c r="AH920" i="13" s="1"/>
  <c r="AC150" i="13"/>
  <c r="AH150" i="13" s="1"/>
  <c r="AC318" i="13"/>
  <c r="AH318" i="13" s="1"/>
  <c r="AI318" i="13" s="1"/>
  <c r="AJ318" i="13" s="1"/>
  <c r="AK318" i="13" s="1"/>
  <c r="AC382" i="13"/>
  <c r="AH382" i="13" s="1"/>
  <c r="AI382" i="13" s="1"/>
  <c r="AJ382" i="13" s="1"/>
  <c r="AK382" i="13" s="1"/>
  <c r="AC492" i="13"/>
  <c r="AH492" i="13" s="1"/>
  <c r="AC624" i="13"/>
  <c r="AH624" i="13" s="1"/>
  <c r="AC731" i="13"/>
  <c r="AH731" i="13" s="1"/>
  <c r="AC925" i="13"/>
  <c r="AH925" i="13" s="1"/>
  <c r="AI925" i="13" s="1"/>
  <c r="AJ925" i="13" s="1"/>
  <c r="AC965" i="13"/>
  <c r="AH965" i="13" s="1"/>
  <c r="AC795" i="13"/>
  <c r="AH795" i="13" s="1"/>
  <c r="AC865" i="13"/>
  <c r="AH865" i="13" s="1"/>
  <c r="AI865" i="13" s="1"/>
  <c r="AJ865" i="13" s="1"/>
  <c r="AC713" i="13"/>
  <c r="AH713" i="13" s="1"/>
  <c r="AI713" i="13" s="1"/>
  <c r="AK151" i="13"/>
  <c r="AL151" i="13" s="1"/>
  <c r="AC595" i="13"/>
  <c r="AH595" i="13" s="1"/>
  <c r="AC940" i="13"/>
  <c r="AH940" i="13" s="1"/>
  <c r="AI940" i="13" s="1"/>
  <c r="AJ940" i="13" s="1"/>
  <c r="AJ137" i="13"/>
  <c r="AK137" i="13" s="1"/>
  <c r="AC794" i="13"/>
  <c r="AH794" i="13" s="1"/>
  <c r="AC1006" i="13"/>
  <c r="AH1006" i="13" s="1"/>
  <c r="AC215" i="13"/>
  <c r="AH215" i="13" s="1"/>
  <c r="AI215" i="13" s="1"/>
  <c r="AJ215" i="13" s="1"/>
  <c r="AK215" i="13" s="1"/>
  <c r="AC206" i="13"/>
  <c r="AH206" i="13" s="1"/>
  <c r="AI206" i="13" s="1"/>
  <c r="AJ206" i="13" s="1"/>
  <c r="AC114" i="13"/>
  <c r="AH114" i="13" s="1"/>
  <c r="AC178" i="13"/>
  <c r="AH178" i="13" s="1"/>
  <c r="AC273" i="13"/>
  <c r="AH273" i="13" s="1"/>
  <c r="AI273" i="13" s="1"/>
  <c r="AC289" i="13"/>
  <c r="AH289" i="13" s="1"/>
  <c r="AI289" i="13" s="1"/>
  <c r="AC305" i="13"/>
  <c r="AH305" i="13" s="1"/>
  <c r="AC321" i="13"/>
  <c r="AH321" i="13" s="1"/>
  <c r="AC337" i="13"/>
  <c r="AH337" i="13" s="1"/>
  <c r="AI337" i="13" s="1"/>
  <c r="AJ337" i="13" s="1"/>
  <c r="AC353" i="13"/>
  <c r="AH353" i="13" s="1"/>
  <c r="AI353" i="13" s="1"/>
  <c r="AC369" i="13"/>
  <c r="AH369" i="13" s="1"/>
  <c r="AC385" i="13"/>
  <c r="AH385" i="13" s="1"/>
  <c r="AC401" i="13"/>
  <c r="AH401" i="13" s="1"/>
  <c r="AI401" i="13" s="1"/>
  <c r="AJ401" i="13" s="1"/>
  <c r="AC949" i="13"/>
  <c r="AH949" i="13" s="1"/>
  <c r="AI949" i="13" s="1"/>
  <c r="AC995" i="13"/>
  <c r="AH995" i="13" s="1"/>
  <c r="AC298" i="13"/>
  <c r="AH298" i="13" s="1"/>
  <c r="AC334" i="13"/>
  <c r="AH334" i="13" s="1"/>
  <c r="AC362" i="13"/>
  <c r="AH362" i="13" s="1"/>
  <c r="AI362" i="13" s="1"/>
  <c r="AC398" i="13"/>
  <c r="AH398" i="13" s="1"/>
  <c r="AC508" i="13"/>
  <c r="AH508" i="13" s="1"/>
  <c r="AC589" i="13"/>
  <c r="AH589" i="13" s="1"/>
  <c r="AC642" i="13"/>
  <c r="AH642" i="13" s="1"/>
  <c r="AI642" i="13" s="1"/>
  <c r="AC691" i="13"/>
  <c r="AH691" i="13" s="1"/>
  <c r="AC827" i="13"/>
  <c r="AH827" i="13" s="1"/>
  <c r="AC905" i="13"/>
  <c r="AH905" i="13" s="1"/>
  <c r="AI905" i="13" s="1"/>
  <c r="AC958" i="13"/>
  <c r="AH958" i="13" s="1"/>
  <c r="AI958" i="13" s="1"/>
  <c r="AC1010" i="13"/>
  <c r="AH1010" i="13" s="1"/>
  <c r="AC751" i="13"/>
  <c r="AH751" i="13" s="1"/>
  <c r="AC775" i="13"/>
  <c r="AH775" i="13" s="1"/>
  <c r="AI775" i="13" s="1"/>
  <c r="AJ127" i="13"/>
  <c r="AC100" i="13"/>
  <c r="AH100" i="13" s="1"/>
  <c r="AC611" i="13"/>
  <c r="AH611" i="13" s="1"/>
  <c r="AC744" i="13"/>
  <c r="AH744" i="13" s="1"/>
  <c r="AI744" i="13" s="1"/>
  <c r="AC772" i="13"/>
  <c r="AH772" i="13" s="1"/>
  <c r="AI772" i="13" s="1"/>
  <c r="AJ772" i="13" s="1"/>
  <c r="AC784" i="13"/>
  <c r="AH784" i="13" s="1"/>
  <c r="AC244" i="13"/>
  <c r="AH244" i="13" s="1"/>
  <c r="AC604" i="13"/>
  <c r="AH604" i="13" s="1"/>
  <c r="AI604" i="13" s="1"/>
  <c r="AJ604" i="13" s="1"/>
  <c r="AC761" i="13"/>
  <c r="AH761" i="13" s="1"/>
  <c r="AI761" i="13" s="1"/>
  <c r="AJ817" i="13"/>
  <c r="AK817" i="13" s="1"/>
  <c r="AC785" i="13"/>
  <c r="AH785" i="13" s="1"/>
  <c r="AC868" i="13"/>
  <c r="AH868" i="13" s="1"/>
  <c r="AC985" i="13"/>
  <c r="AH985" i="13" s="1"/>
  <c r="AI985" i="13" s="1"/>
  <c r="AC860" i="13"/>
  <c r="AH860" i="13" s="1"/>
  <c r="AC232" i="13"/>
  <c r="AH232" i="13" s="1"/>
  <c r="AC746" i="13"/>
  <c r="AH746" i="13" s="1"/>
  <c r="AI746" i="13" s="1"/>
  <c r="AC774" i="13"/>
  <c r="AH774" i="13" s="1"/>
  <c r="AI774" i="13" s="1"/>
  <c r="AC810" i="13"/>
  <c r="AH810" i="13" s="1"/>
  <c r="AC938" i="13"/>
  <c r="AH938" i="13" s="1"/>
  <c r="AC982" i="13"/>
  <c r="AH982" i="13" s="1"/>
  <c r="AI982" i="13" s="1"/>
  <c r="AC939" i="13"/>
  <c r="AH939" i="13" s="1"/>
  <c r="AI939" i="13" s="1"/>
  <c r="AC134" i="13"/>
  <c r="AH134" i="13" s="1"/>
  <c r="AC314" i="13"/>
  <c r="AH314" i="13" s="1"/>
  <c r="AC378" i="13"/>
  <c r="AH378" i="13" s="1"/>
  <c r="AC488" i="13"/>
  <c r="AH488" i="13" s="1"/>
  <c r="AC620" i="13"/>
  <c r="AH620" i="13" s="1"/>
  <c r="AC707" i="13"/>
  <c r="AH707" i="13" s="1"/>
  <c r="AC921" i="13"/>
  <c r="AH921" i="13" s="1"/>
  <c r="AI921" i="13" s="1"/>
  <c r="AJ921" i="13" s="1"/>
  <c r="AC236" i="13"/>
  <c r="AH236" i="13" s="1"/>
  <c r="AI236" i="13" s="1"/>
  <c r="AC268" i="13"/>
  <c r="AH268" i="13" s="1"/>
  <c r="AC767" i="13"/>
  <c r="AH767" i="13" s="1"/>
  <c r="AC791" i="13"/>
  <c r="AH791" i="13" s="1"/>
  <c r="AI791" i="13" s="1"/>
  <c r="AC192" i="13"/>
  <c r="AH192" i="13" s="1"/>
  <c r="AI192" i="13" s="1"/>
  <c r="AC224" i="13"/>
  <c r="AH224" i="13" s="1"/>
  <c r="AC256" i="13"/>
  <c r="AH256" i="13" s="1"/>
  <c r="AC679" i="13"/>
  <c r="AH679" i="13" s="1"/>
  <c r="AI679" i="13" s="1"/>
  <c r="AJ679" i="13" s="1"/>
  <c r="AJ811" i="13"/>
  <c r="AK811" i="13" s="1"/>
  <c r="AC563" i="13"/>
  <c r="AH563" i="13" s="1"/>
  <c r="AC770" i="13"/>
  <c r="AH770" i="13" s="1"/>
  <c r="AC875" i="13"/>
  <c r="AH875" i="13" s="1"/>
  <c r="AI875" i="13" s="1"/>
  <c r="AJ875" i="13" s="1"/>
  <c r="AC971" i="13"/>
  <c r="AH971" i="13" s="1"/>
  <c r="AI971" i="13" s="1"/>
  <c r="AC103" i="13"/>
  <c r="AH103" i="13" s="1"/>
  <c r="AC75" i="13"/>
  <c r="AH75" i="13" s="1"/>
  <c r="AC264" i="13"/>
  <c r="AH264" i="13" s="1"/>
  <c r="AC790" i="13"/>
  <c r="AH790" i="13" s="1"/>
  <c r="AI790" i="13" s="1"/>
  <c r="AC861" i="13"/>
  <c r="AH861" i="13" s="1"/>
  <c r="AC974" i="13"/>
  <c r="AH974" i="13" s="1"/>
  <c r="AC301" i="13"/>
  <c r="AH301" i="13" s="1"/>
  <c r="AI301" i="13" s="1"/>
  <c r="AC317" i="13"/>
  <c r="AH317" i="13" s="1"/>
  <c r="AI317" i="13" s="1"/>
  <c r="AC333" i="13"/>
  <c r="AH333" i="13" s="1"/>
  <c r="AC349" i="13"/>
  <c r="AH349" i="13" s="1"/>
  <c r="AC365" i="13"/>
  <c r="AH365" i="13" s="1"/>
  <c r="AC381" i="13"/>
  <c r="AH381" i="13" s="1"/>
  <c r="AI381" i="13" s="1"/>
  <c r="AC397" i="13"/>
  <c r="AH397" i="13" s="1"/>
  <c r="AI397" i="13" s="1"/>
  <c r="AC413" i="13"/>
  <c r="AH413" i="13" s="1"/>
  <c r="AL480" i="13"/>
  <c r="AM480" i="13" s="1"/>
  <c r="AK46" i="13"/>
  <c r="AL46" i="13" s="1"/>
  <c r="AM46" i="13" s="1"/>
  <c r="AC33" i="13"/>
  <c r="AH33" i="13" s="1"/>
  <c r="AC44" i="13"/>
  <c r="AH44" i="13" s="1"/>
  <c r="AI44" i="13" s="1"/>
  <c r="AJ44" i="13" s="1"/>
  <c r="AK44" i="13" s="1"/>
  <c r="AC25" i="13"/>
  <c r="AH25" i="13" s="1"/>
  <c r="AI25" i="13" s="1"/>
  <c r="AC20" i="13"/>
  <c r="AH20" i="13" s="1"/>
  <c r="AI20" i="13" s="1"/>
  <c r="AJ20" i="13" s="1"/>
  <c r="AK10" i="13"/>
  <c r="AI11" i="13"/>
  <c r="AI295" i="13"/>
  <c r="AJ295" i="13" s="1"/>
  <c r="AI311" i="13"/>
  <c r="AJ311" i="13" s="1"/>
  <c r="AI43" i="13"/>
  <c r="AK193" i="13"/>
  <c r="AL193" i="13" s="1"/>
  <c r="AI235" i="13"/>
  <c r="AJ235" i="13" s="1"/>
  <c r="AK235" i="13" s="1"/>
  <c r="AL235" i="13" s="1"/>
  <c r="AI51" i="13"/>
  <c r="AI359" i="13"/>
  <c r="AI395" i="13"/>
  <c r="AI545" i="13"/>
  <c r="AJ545" i="13" s="1"/>
  <c r="AI570" i="13"/>
  <c r="AJ570" i="13" s="1"/>
  <c r="AI591" i="13"/>
  <c r="AJ591" i="13" s="1"/>
  <c r="AI997" i="13"/>
  <c r="AI94" i="13"/>
  <c r="AI158" i="13"/>
  <c r="AI284" i="13"/>
  <c r="AI332" i="13"/>
  <c r="AJ332" i="13" s="1"/>
  <c r="AI348" i="13"/>
  <c r="AI364" i="13"/>
  <c r="AI396" i="13"/>
  <c r="AJ396" i="13" s="1"/>
  <c r="AI412" i="13"/>
  <c r="AI498" i="13"/>
  <c r="AI581" i="13"/>
  <c r="AI539" i="13"/>
  <c r="AJ539" i="13" s="1"/>
  <c r="AI564" i="13"/>
  <c r="AJ564" i="13" s="1"/>
  <c r="AI648" i="13"/>
  <c r="AJ648" i="13" s="1"/>
  <c r="AK648" i="13" s="1"/>
  <c r="AI87" i="13"/>
  <c r="AI483" i="13"/>
  <c r="AI499" i="13"/>
  <c r="AJ499" i="13" s="1"/>
  <c r="AI515" i="13"/>
  <c r="AI533" i="13"/>
  <c r="AJ533" i="13" s="1"/>
  <c r="AI565" i="13"/>
  <c r="AJ565" i="13" s="1"/>
  <c r="AI543" i="13"/>
  <c r="AJ543" i="13" s="1"/>
  <c r="AI536" i="13"/>
  <c r="AJ536" i="13" s="1"/>
  <c r="AI584" i="13"/>
  <c r="AI615" i="13"/>
  <c r="AJ615" i="13" s="1"/>
  <c r="AI631" i="13"/>
  <c r="AI649" i="13"/>
  <c r="AI710" i="13"/>
  <c r="AI732" i="13"/>
  <c r="AJ732" i="13" s="1"/>
  <c r="AI830" i="13"/>
  <c r="AI886" i="13"/>
  <c r="AJ886" i="13" s="1"/>
  <c r="AI908" i="13"/>
  <c r="AJ908" i="13" s="1"/>
  <c r="AI924" i="13"/>
  <c r="AI334" i="13"/>
  <c r="AI398" i="13"/>
  <c r="AI508" i="13"/>
  <c r="AI827" i="13"/>
  <c r="AI1010" i="13"/>
  <c r="AI45" i="13"/>
  <c r="AJ45" i="13" s="1"/>
  <c r="AK45" i="13" s="1"/>
  <c r="AI220" i="13"/>
  <c r="AJ220" i="13" s="1"/>
  <c r="AI771" i="13"/>
  <c r="AJ771" i="13" s="1"/>
  <c r="AI779" i="13"/>
  <c r="AI983" i="13"/>
  <c r="AJ983" i="13" s="1"/>
  <c r="AI68" i="13"/>
  <c r="AI100" i="13"/>
  <c r="AJ100" i="13" s="1"/>
  <c r="AI715" i="13"/>
  <c r="AJ715" i="13" s="1"/>
  <c r="AI784" i="13"/>
  <c r="AI56" i="13"/>
  <c r="AJ56" i="13" s="1"/>
  <c r="AI17" i="13"/>
  <c r="AJ17" i="13" s="1"/>
  <c r="AK17" i="13" s="1"/>
  <c r="AI595" i="13"/>
  <c r="AJ595" i="13" s="1"/>
  <c r="AI605" i="13"/>
  <c r="AJ605" i="13" s="1"/>
  <c r="AI184" i="13"/>
  <c r="AI986" i="13"/>
  <c r="AJ986" i="13" s="1"/>
  <c r="AK986" i="13" s="1"/>
  <c r="AL986" i="13" s="1"/>
  <c r="AI203" i="13"/>
  <c r="AJ203" i="13" s="1"/>
  <c r="AI269" i="13"/>
  <c r="AI19" i="13"/>
  <c r="AI154" i="13"/>
  <c r="AJ154" i="13" s="1"/>
  <c r="AI219" i="13"/>
  <c r="AJ219" i="13" s="1"/>
  <c r="AI347" i="13"/>
  <c r="AJ347" i="13" s="1"/>
  <c r="AI375" i="13"/>
  <c r="AI411" i="13"/>
  <c r="AI521" i="13"/>
  <c r="AI567" i="13"/>
  <c r="AI633" i="13"/>
  <c r="AI651" i="13"/>
  <c r="AJ651" i="13" s="1"/>
  <c r="AI684" i="13"/>
  <c r="AI700" i="13"/>
  <c r="AJ700" i="13" s="1"/>
  <c r="AI820" i="13"/>
  <c r="AI836" i="13"/>
  <c r="AI876" i="13"/>
  <c r="AJ876" i="13" s="1"/>
  <c r="AI885" i="13"/>
  <c r="AJ885" i="13" s="1"/>
  <c r="AI898" i="13"/>
  <c r="AI914" i="13"/>
  <c r="AI943" i="13"/>
  <c r="AJ943" i="13" s="1"/>
  <c r="AI955" i="13"/>
  <c r="AJ955" i="13" s="1"/>
  <c r="AI218" i="13"/>
  <c r="AJ218" i="13" s="1"/>
  <c r="AK218" i="13" s="1"/>
  <c r="AI234" i="13"/>
  <c r="AJ234" i="13" s="1"/>
  <c r="AI685" i="13"/>
  <c r="AJ685" i="13" s="1"/>
  <c r="AI701" i="13"/>
  <c r="AJ701" i="13" s="1"/>
  <c r="AI724" i="13"/>
  <c r="AI769" i="13"/>
  <c r="AI821" i="13"/>
  <c r="AI837" i="13"/>
  <c r="AI903" i="13"/>
  <c r="AJ903" i="13" s="1"/>
  <c r="AK903" i="13" s="1"/>
  <c r="AI923" i="13"/>
  <c r="AJ923" i="13" s="1"/>
  <c r="AI994" i="13"/>
  <c r="AI190" i="13"/>
  <c r="AJ190" i="13" s="1"/>
  <c r="AI15" i="13"/>
  <c r="AI47" i="13"/>
  <c r="AI98" i="13"/>
  <c r="AJ98" i="13" s="1"/>
  <c r="AI285" i="13"/>
  <c r="AJ285" i="13" s="1"/>
  <c r="AK285" i="13" s="1"/>
  <c r="AL285" i="13" s="1"/>
  <c r="AI333" i="13"/>
  <c r="AJ333" i="13" s="1"/>
  <c r="AK333" i="13" s="1"/>
  <c r="AI349" i="13"/>
  <c r="AI365" i="13"/>
  <c r="AJ365" i="13" s="1"/>
  <c r="AI413" i="13"/>
  <c r="AJ413" i="13" s="1"/>
  <c r="AK413" i="13" s="1"/>
  <c r="AI953" i="13"/>
  <c r="AJ953" i="13" s="1"/>
  <c r="AI1009" i="13"/>
  <c r="AJ1009" i="13" s="1"/>
  <c r="AI350" i="13"/>
  <c r="AI524" i="13"/>
  <c r="AI658" i="13"/>
  <c r="AJ658" i="13" s="1"/>
  <c r="AI890" i="13"/>
  <c r="AJ890" i="13" s="1"/>
  <c r="AI252" i="13"/>
  <c r="AI795" i="13"/>
  <c r="AJ795" i="13" s="1"/>
  <c r="AI52" i="13"/>
  <c r="AJ52" i="13" s="1"/>
  <c r="AI224" i="13"/>
  <c r="AJ224" i="13" s="1"/>
  <c r="AI256" i="13"/>
  <c r="AJ256" i="13" s="1"/>
  <c r="AK256" i="13" s="1"/>
  <c r="AI590" i="13"/>
  <c r="AI800" i="13"/>
  <c r="AI984" i="13"/>
  <c r="AI32" i="13"/>
  <c r="AJ32" i="13" s="1"/>
  <c r="AK32" i="13" s="1"/>
  <c r="AI33" i="13"/>
  <c r="AJ33" i="13" s="1"/>
  <c r="AI244" i="13"/>
  <c r="AI785" i="13"/>
  <c r="AJ785" i="13" s="1"/>
  <c r="AI868" i="13"/>
  <c r="AI860" i="13"/>
  <c r="AI794" i="13"/>
  <c r="AC195" i="13"/>
  <c r="AH195" i="13" s="1"/>
  <c r="AI106" i="13"/>
  <c r="AI327" i="13"/>
  <c r="AJ327" i="13" s="1"/>
  <c r="AI363" i="13"/>
  <c r="AI391" i="13"/>
  <c r="AI1001" i="13"/>
  <c r="AI99" i="13"/>
  <c r="AI110" i="13"/>
  <c r="AI174" i="13"/>
  <c r="AJ174" i="13" s="1"/>
  <c r="AK174" i="13" s="1"/>
  <c r="AI272" i="13"/>
  <c r="AJ272" i="13" s="1"/>
  <c r="AI288" i="13"/>
  <c r="AI320" i="13"/>
  <c r="AI336" i="13"/>
  <c r="AI352" i="13"/>
  <c r="AJ352" i="13" s="1"/>
  <c r="AI368" i="13"/>
  <c r="AJ368" i="13" s="1"/>
  <c r="AI400" i="13"/>
  <c r="AI502" i="13"/>
  <c r="AJ502" i="13" s="1"/>
  <c r="AK502" i="13" s="1"/>
  <c r="AI597" i="13"/>
  <c r="AI618" i="13"/>
  <c r="AI652" i="13"/>
  <c r="AJ652" i="13" s="1"/>
  <c r="AI183" i="13"/>
  <c r="AI487" i="13"/>
  <c r="AJ487" i="13" s="1"/>
  <c r="AK487" i="13" s="1"/>
  <c r="AI519" i="13"/>
  <c r="AJ519" i="13" s="1"/>
  <c r="AI577" i="13"/>
  <c r="AJ577" i="13" s="1"/>
  <c r="AK577" i="13" s="1"/>
  <c r="AI559" i="13"/>
  <c r="AJ559" i="13" s="1"/>
  <c r="AI592" i="13"/>
  <c r="AJ592" i="13" s="1"/>
  <c r="AK592" i="13" s="1"/>
  <c r="AI635" i="13"/>
  <c r="AJ635" i="13" s="1"/>
  <c r="AI653" i="13"/>
  <c r="AJ653" i="13" s="1"/>
  <c r="AK653" i="13" s="1"/>
  <c r="AI690" i="13"/>
  <c r="AJ690" i="13" s="1"/>
  <c r="AI826" i="13"/>
  <c r="AI887" i="13"/>
  <c r="AJ887" i="13" s="1"/>
  <c r="AK887" i="13" s="1"/>
  <c r="AI889" i="13"/>
  <c r="AJ889" i="13" s="1"/>
  <c r="AI920" i="13"/>
  <c r="AJ920" i="13" s="1"/>
  <c r="AI302" i="13"/>
  <c r="AI366" i="13"/>
  <c r="AI695" i="13"/>
  <c r="AJ695" i="13" s="1"/>
  <c r="AI909" i="13"/>
  <c r="AJ909" i="13" s="1"/>
  <c r="AI751" i="13"/>
  <c r="AJ751" i="13" s="1"/>
  <c r="AI88" i="13"/>
  <c r="AJ88" i="13" s="1"/>
  <c r="AI128" i="13"/>
  <c r="AI160" i="13"/>
  <c r="AL481" i="13"/>
  <c r="AI749" i="13"/>
  <c r="AI770" i="13"/>
  <c r="AJ770" i="13" s="1"/>
  <c r="AI801" i="13"/>
  <c r="AJ801" i="13" s="1"/>
  <c r="AI12" i="13"/>
  <c r="AI40" i="13"/>
  <c r="AJ40" i="13" s="1"/>
  <c r="AI232" i="13"/>
  <c r="AI810" i="13"/>
  <c r="AK177" i="13"/>
  <c r="AL177" i="13" s="1"/>
  <c r="AI90" i="13"/>
  <c r="AI283" i="13"/>
  <c r="AJ283" i="13" s="1"/>
  <c r="AI315" i="13"/>
  <c r="AI343" i="13"/>
  <c r="AI379" i="13"/>
  <c r="AI621" i="13"/>
  <c r="AI637" i="13"/>
  <c r="AJ637" i="13" s="1"/>
  <c r="AI688" i="13"/>
  <c r="AI704" i="13"/>
  <c r="AJ704" i="13" s="1"/>
  <c r="AI824" i="13"/>
  <c r="AI902" i="13"/>
  <c r="AI918" i="13"/>
  <c r="AI230" i="13"/>
  <c r="AJ230" i="13" s="1"/>
  <c r="AK230" i="13" s="1"/>
  <c r="AI246" i="13"/>
  <c r="AJ246" i="13" s="1"/>
  <c r="AI223" i="13"/>
  <c r="AI697" i="13"/>
  <c r="AJ697" i="13" s="1"/>
  <c r="AI899" i="13"/>
  <c r="AI915" i="13"/>
  <c r="AJ915" i="13" s="1"/>
  <c r="AI1006" i="13"/>
  <c r="AI28" i="13"/>
  <c r="AJ28" i="13" s="1"/>
  <c r="AI23" i="13"/>
  <c r="AJ23" i="13" s="1"/>
  <c r="AI114" i="13"/>
  <c r="AJ114" i="13" s="1"/>
  <c r="AI178" i="13"/>
  <c r="AJ178" i="13" s="1"/>
  <c r="AI305" i="13"/>
  <c r="AJ305" i="13" s="1"/>
  <c r="AI321" i="13"/>
  <c r="AJ321" i="13" s="1"/>
  <c r="AI369" i="13"/>
  <c r="AI385" i="13"/>
  <c r="AJ385" i="13" s="1"/>
  <c r="AK385" i="13" s="1"/>
  <c r="AI150" i="13"/>
  <c r="AJ150" i="13" s="1"/>
  <c r="AK150" i="13" s="1"/>
  <c r="AI492" i="13"/>
  <c r="AJ492" i="13" s="1"/>
  <c r="AK492" i="13" s="1"/>
  <c r="AI624" i="13"/>
  <c r="AI731" i="13"/>
  <c r="AI965" i="13"/>
  <c r="AI767" i="13"/>
  <c r="AL38" i="13"/>
  <c r="AM38" i="13" s="1"/>
  <c r="AI208" i="13"/>
  <c r="AJ208" i="13" s="1"/>
  <c r="AI196" i="13"/>
  <c r="AJ196" i="13" s="1"/>
  <c r="AI765" i="13"/>
  <c r="AJ765" i="13" s="1"/>
  <c r="AI103" i="13"/>
  <c r="AI762" i="13"/>
  <c r="AI974" i="13"/>
  <c r="AI175" i="13"/>
  <c r="AI205" i="13"/>
  <c r="AI249" i="13"/>
  <c r="AI107" i="13"/>
  <c r="AJ107" i="13" s="1"/>
  <c r="AK107" i="13" s="1"/>
  <c r="AI191" i="13"/>
  <c r="AI418" i="13"/>
  <c r="AY962" i="13"/>
  <c r="AA962" i="13" s="1"/>
  <c r="AB962" i="13"/>
  <c r="AK69" i="13"/>
  <c r="AL69" i="13" s="1"/>
  <c r="AL145" i="13"/>
  <c r="AM145" i="13" s="1"/>
  <c r="AL77" i="13"/>
  <c r="AM77" i="13" s="1"/>
  <c r="AC13" i="13"/>
  <c r="AH13" i="13" s="1"/>
  <c r="AC21" i="13"/>
  <c r="AH21" i="13" s="1"/>
  <c r="AC53" i="13"/>
  <c r="AH53" i="13" s="1"/>
  <c r="AJ530" i="13"/>
  <c r="AK530" i="13" s="1"/>
  <c r="AJ57" i="13"/>
  <c r="AL89" i="13"/>
  <c r="AM89" i="13" s="1"/>
  <c r="AJ161" i="13"/>
  <c r="AK161" i="13" s="1"/>
  <c r="AL113" i="13"/>
  <c r="AM113" i="13" s="1"/>
  <c r="AJ173" i="13"/>
  <c r="AK173" i="13" s="1"/>
  <c r="AC64" i="13"/>
  <c r="AH64" i="13" s="1"/>
  <c r="AC76" i="13"/>
  <c r="AH76" i="13" s="1"/>
  <c r="AC80" i="13"/>
  <c r="AH80" i="13" s="1"/>
  <c r="AC96" i="13"/>
  <c r="AH96" i="13" s="1"/>
  <c r="AC108" i="13"/>
  <c r="AH108" i="13" s="1"/>
  <c r="AC124" i="13"/>
  <c r="AH124" i="13" s="1"/>
  <c r="AC140" i="13"/>
  <c r="AH140" i="13" s="1"/>
  <c r="AC156" i="13"/>
  <c r="AH156" i="13" s="1"/>
  <c r="AC172" i="13"/>
  <c r="AH172" i="13" s="1"/>
  <c r="AL417" i="13"/>
  <c r="AM417" i="13" s="1"/>
  <c r="AK614" i="13"/>
  <c r="AC613" i="13"/>
  <c r="AH613" i="13" s="1"/>
  <c r="AJ42" i="13"/>
  <c r="AK42" i="13" s="1"/>
  <c r="AK129" i="13"/>
  <c r="AL129" i="13" s="1"/>
  <c r="AK14" i="13"/>
  <c r="AK121" i="13"/>
  <c r="AK125" i="13"/>
  <c r="AL125" i="13" s="1"/>
  <c r="AJ141" i="13"/>
  <c r="AK141" i="13" s="1"/>
  <c r="AJ734" i="13"/>
  <c r="AK734" i="13" s="1"/>
  <c r="AJ929" i="13"/>
  <c r="AJ937" i="13"/>
  <c r="AK937" i="13" s="1"/>
  <c r="AC74" i="13"/>
  <c r="AH74" i="13" s="1"/>
  <c r="AC291" i="13"/>
  <c r="AH291" i="13" s="1"/>
  <c r="AC339" i="13"/>
  <c r="AH339" i="13" s="1"/>
  <c r="AC371" i="13"/>
  <c r="AH371" i="13" s="1"/>
  <c r="AC403" i="13"/>
  <c r="AH403" i="13" s="1"/>
  <c r="AC513" i="13"/>
  <c r="AH513" i="13" s="1"/>
  <c r="AC537" i="13"/>
  <c r="AH537" i="13" s="1"/>
  <c r="AC554" i="13"/>
  <c r="AH554" i="13" s="1"/>
  <c r="AC535" i="13"/>
  <c r="AH535" i="13" s="1"/>
  <c r="AC583" i="13"/>
  <c r="AH583" i="13" s="1"/>
  <c r="AC560" i="13"/>
  <c r="AH560" i="13" s="1"/>
  <c r="AC596" i="13"/>
  <c r="AH596" i="13" s="1"/>
  <c r="AC629" i="13"/>
  <c r="AH629" i="13" s="1"/>
  <c r="AC647" i="13"/>
  <c r="AH647" i="13" s="1"/>
  <c r="AC677" i="13"/>
  <c r="AH677" i="13" s="1"/>
  <c r="AC696" i="13"/>
  <c r="AH696" i="13" s="1"/>
  <c r="AC719" i="13"/>
  <c r="AH719" i="13" s="1"/>
  <c r="AC832" i="13"/>
  <c r="AH832" i="13" s="1"/>
  <c r="AC891" i="13"/>
  <c r="AH891" i="13" s="1"/>
  <c r="AC877" i="13"/>
  <c r="AH877" i="13" s="1"/>
  <c r="AC894" i="13"/>
  <c r="AH894" i="13" s="1"/>
  <c r="AC910" i="13"/>
  <c r="AH910" i="13" s="1"/>
  <c r="AC926" i="13"/>
  <c r="AH926" i="13" s="1"/>
  <c r="AC951" i="13"/>
  <c r="AH951" i="13" s="1"/>
  <c r="AC993" i="13"/>
  <c r="AH993" i="13" s="1"/>
  <c r="AI245" i="13"/>
  <c r="AJ119" i="13"/>
  <c r="AI257" i="13"/>
  <c r="AC226" i="13"/>
  <c r="AH226" i="13" s="1"/>
  <c r="AC242" i="13"/>
  <c r="AH242" i="13" s="1"/>
  <c r="AC258" i="13"/>
  <c r="AH258" i="13" s="1"/>
  <c r="AC210" i="13"/>
  <c r="AH210" i="13" s="1"/>
  <c r="AC78" i="13"/>
  <c r="AH78" i="13" s="1"/>
  <c r="AC142" i="13"/>
  <c r="AH142" i="13" s="1"/>
  <c r="AC280" i="13"/>
  <c r="AH280" i="13" s="1"/>
  <c r="AC296" i="13"/>
  <c r="AH296" i="13" s="1"/>
  <c r="AC312" i="13"/>
  <c r="AH312" i="13" s="1"/>
  <c r="AC328" i="13"/>
  <c r="AH328" i="13" s="1"/>
  <c r="AC344" i="13"/>
  <c r="AH344" i="13" s="1"/>
  <c r="AC360" i="13"/>
  <c r="AH360" i="13" s="1"/>
  <c r="AC376" i="13"/>
  <c r="AH376" i="13" s="1"/>
  <c r="AC392" i="13"/>
  <c r="AH392" i="13" s="1"/>
  <c r="AC408" i="13"/>
  <c r="AH408" i="13" s="1"/>
  <c r="AC494" i="13"/>
  <c r="AH494" i="13" s="1"/>
  <c r="AC510" i="13"/>
  <c r="AH510" i="13" s="1"/>
  <c r="AC526" i="13"/>
  <c r="AH526" i="13" s="1"/>
  <c r="AC598" i="13"/>
  <c r="AH598" i="13" s="1"/>
  <c r="AC548" i="13"/>
  <c r="AH548" i="13" s="1"/>
  <c r="AC626" i="13"/>
  <c r="AH626" i="13" s="1"/>
  <c r="AC644" i="13"/>
  <c r="AH644" i="13" s="1"/>
  <c r="AC660" i="13"/>
  <c r="AH660" i="13" s="1"/>
  <c r="AC693" i="13"/>
  <c r="AH693" i="13" s="1"/>
  <c r="AC709" i="13"/>
  <c r="AH709" i="13" s="1"/>
  <c r="AL815" i="13"/>
  <c r="AC829" i="13"/>
  <c r="AH829" i="13" s="1"/>
  <c r="AC895" i="13"/>
  <c r="AH895" i="13" s="1"/>
  <c r="AC911" i="13"/>
  <c r="AH911" i="13" s="1"/>
  <c r="AC944" i="13"/>
  <c r="AH944" i="13" s="1"/>
  <c r="AC960" i="13"/>
  <c r="AH960" i="13" s="1"/>
  <c r="AC1002" i="13"/>
  <c r="AH1002" i="13" s="1"/>
  <c r="AI115" i="13"/>
  <c r="AJ115" i="13" s="1"/>
  <c r="AI135" i="13"/>
  <c r="AJ135" i="13" s="1"/>
  <c r="AI171" i="13"/>
  <c r="AC207" i="13"/>
  <c r="AH207" i="13" s="1"/>
  <c r="AC7" i="13"/>
  <c r="AH7" i="13" s="1"/>
  <c r="AC39" i="13"/>
  <c r="AH39" i="13" s="1"/>
  <c r="AC82" i="13"/>
  <c r="AH82" i="13" s="1"/>
  <c r="AC146" i="13"/>
  <c r="AH146" i="13" s="1"/>
  <c r="AC281" i="13"/>
  <c r="AH281" i="13" s="1"/>
  <c r="AC297" i="13"/>
  <c r="AH297" i="13" s="1"/>
  <c r="AC313" i="13"/>
  <c r="AH313" i="13" s="1"/>
  <c r="AC329" i="13"/>
  <c r="AH329" i="13" s="1"/>
  <c r="AC345" i="13"/>
  <c r="AH345" i="13" s="1"/>
  <c r="AC361" i="13"/>
  <c r="AH361" i="13" s="1"/>
  <c r="AC377" i="13"/>
  <c r="AH377" i="13" s="1"/>
  <c r="AC393" i="13"/>
  <c r="AH393" i="13" s="1"/>
  <c r="AC409" i="13"/>
  <c r="AH409" i="13" s="1"/>
  <c r="AI478" i="13"/>
  <c r="AJ478" i="13" s="1"/>
  <c r="AC495" i="13"/>
  <c r="AH495" i="13" s="1"/>
  <c r="AC511" i="13"/>
  <c r="AH511" i="13" s="1"/>
  <c r="AC528" i="13"/>
  <c r="AH528" i="13" s="1"/>
  <c r="AC557" i="13"/>
  <c r="AH557" i="13" s="1"/>
  <c r="AC534" i="13"/>
  <c r="AH534" i="13" s="1"/>
  <c r="AC566" i="13"/>
  <c r="AH566" i="13" s="1"/>
  <c r="AC587" i="13"/>
  <c r="AH587" i="13" s="1"/>
  <c r="AC576" i="13"/>
  <c r="AH576" i="13" s="1"/>
  <c r="AC681" i="13"/>
  <c r="AH681" i="13" s="1"/>
  <c r="AC627" i="13"/>
  <c r="AH627" i="13" s="1"/>
  <c r="AC645" i="13"/>
  <c r="AH645" i="13" s="1"/>
  <c r="AC661" i="13"/>
  <c r="AH661" i="13" s="1"/>
  <c r="AC686" i="13"/>
  <c r="AH686" i="13" s="1"/>
  <c r="AC702" i="13"/>
  <c r="AH702" i="13" s="1"/>
  <c r="AC727" i="13"/>
  <c r="AH727" i="13" s="1"/>
  <c r="AC822" i="13"/>
  <c r="AH822" i="13" s="1"/>
  <c r="AC879" i="13"/>
  <c r="AH879" i="13" s="1"/>
  <c r="AC881" i="13"/>
  <c r="AH881" i="13" s="1"/>
  <c r="AC900" i="13"/>
  <c r="AH900" i="13" s="1"/>
  <c r="AC916" i="13"/>
  <c r="AH916" i="13" s="1"/>
  <c r="AC945" i="13"/>
  <c r="AH945" i="13" s="1"/>
  <c r="AC961" i="13"/>
  <c r="AH961" i="13" s="1"/>
  <c r="AC991" i="13"/>
  <c r="AH991" i="13" s="1"/>
  <c r="AC1003" i="13"/>
  <c r="AH1003" i="13" s="1"/>
  <c r="AI155" i="13"/>
  <c r="AJ155" i="13" s="1"/>
  <c r="AK155" i="13" s="1"/>
  <c r="AC202" i="13"/>
  <c r="AH202" i="13" s="1"/>
  <c r="AC118" i="13"/>
  <c r="AH118" i="13" s="1"/>
  <c r="AC278" i="13"/>
  <c r="AH278" i="13" s="1"/>
  <c r="AC294" i="13"/>
  <c r="AH294" i="13" s="1"/>
  <c r="AC310" i="13"/>
  <c r="AH310" i="13" s="1"/>
  <c r="AC326" i="13"/>
  <c r="AH326" i="13" s="1"/>
  <c r="AC342" i="13"/>
  <c r="AH342" i="13" s="1"/>
  <c r="AC358" i="13"/>
  <c r="AH358" i="13" s="1"/>
  <c r="AC374" i="13"/>
  <c r="AH374" i="13" s="1"/>
  <c r="AC390" i="13"/>
  <c r="AH390" i="13" s="1"/>
  <c r="AC406" i="13"/>
  <c r="AH406" i="13" s="1"/>
  <c r="AI476" i="13"/>
  <c r="AC484" i="13"/>
  <c r="AH484" i="13" s="1"/>
  <c r="AC500" i="13"/>
  <c r="AH500" i="13" s="1"/>
  <c r="AC516" i="13"/>
  <c r="AH516" i="13" s="1"/>
  <c r="AC573" i="13"/>
  <c r="AH573" i="13" s="1"/>
  <c r="AC616" i="13"/>
  <c r="AH616" i="13" s="1"/>
  <c r="AC632" i="13"/>
  <c r="AH632" i="13" s="1"/>
  <c r="AC650" i="13"/>
  <c r="AH650" i="13" s="1"/>
  <c r="AC687" i="13"/>
  <c r="AH687" i="13" s="1"/>
  <c r="AC703" i="13"/>
  <c r="AH703" i="13" s="1"/>
  <c r="AC819" i="13"/>
  <c r="AH819" i="13" s="1"/>
  <c r="AC835" i="13"/>
  <c r="AH835" i="13" s="1"/>
  <c r="AC901" i="13"/>
  <c r="AH901" i="13" s="1"/>
  <c r="AC917" i="13"/>
  <c r="AH917" i="13" s="1"/>
  <c r="AC950" i="13"/>
  <c r="AH950" i="13" s="1"/>
  <c r="AC992" i="13"/>
  <c r="AH992" i="13" s="1"/>
  <c r="AC1004" i="13"/>
  <c r="AH1004" i="13" s="1"/>
  <c r="AC37" i="13"/>
  <c r="AH37" i="13" s="1"/>
  <c r="AC204" i="13"/>
  <c r="AH204" i="13" s="1"/>
  <c r="AK422" i="13"/>
  <c r="AJ430" i="13"/>
  <c r="AK438" i="13"/>
  <c r="AJ446" i="13"/>
  <c r="AK454" i="13"/>
  <c r="AL454" i="13" s="1"/>
  <c r="AJ466" i="13"/>
  <c r="AC606" i="13"/>
  <c r="AH606" i="13" s="1"/>
  <c r="AJ663" i="13"/>
  <c r="AK667" i="13"/>
  <c r="AL667" i="13" s="1"/>
  <c r="AJ671" i="13"/>
  <c r="AJ680" i="13"/>
  <c r="AC675" i="13"/>
  <c r="AH675" i="13" s="1"/>
  <c r="AC743" i="13"/>
  <c r="AH743" i="13" s="1"/>
  <c r="AC759" i="13"/>
  <c r="AH759" i="13" s="1"/>
  <c r="AC814" i="13"/>
  <c r="AH814" i="13" s="1"/>
  <c r="AC787" i="13"/>
  <c r="AH787" i="13" s="1"/>
  <c r="AC803" i="13"/>
  <c r="AH803" i="13" s="1"/>
  <c r="AJ850" i="13"/>
  <c r="AJ919" i="13"/>
  <c r="AK919" i="13" s="1"/>
  <c r="AJ217" i="13"/>
  <c r="AJ97" i="13"/>
  <c r="AJ165" i="13"/>
  <c r="AK165" i="13" s="1"/>
  <c r="AC72" i="13"/>
  <c r="AH72" i="13" s="1"/>
  <c r="AC92" i="13"/>
  <c r="AH92" i="13" s="1"/>
  <c r="AC120" i="13"/>
  <c r="AH120" i="13" s="1"/>
  <c r="AC136" i="13"/>
  <c r="AH136" i="13" s="1"/>
  <c r="AC152" i="13"/>
  <c r="AH152" i="13" s="1"/>
  <c r="AC168" i="13"/>
  <c r="AH168" i="13" s="1"/>
  <c r="AC270" i="13"/>
  <c r="AH270" i="13" s="1"/>
  <c r="AK465" i="13"/>
  <c r="AL465" i="13" s="1"/>
  <c r="AJ473" i="13"/>
  <c r="AJ477" i="13"/>
  <c r="AK419" i="13"/>
  <c r="AJ427" i="13"/>
  <c r="AK435" i="13"/>
  <c r="AL435" i="13" s="1"/>
  <c r="AJ443" i="13"/>
  <c r="AK451" i="13"/>
  <c r="AJ459" i="13"/>
  <c r="AM481" i="13"/>
  <c r="AN481" i="13" s="1"/>
  <c r="AL726" i="13"/>
  <c r="AC736" i="13"/>
  <c r="AH736" i="13" s="1"/>
  <c r="AC752" i="13"/>
  <c r="AH752" i="13" s="1"/>
  <c r="AC768" i="13"/>
  <c r="AH768" i="13" s="1"/>
  <c r="AC776" i="13"/>
  <c r="AH776" i="13" s="1"/>
  <c r="AC792" i="13"/>
  <c r="AH792" i="13" s="1"/>
  <c r="AC808" i="13"/>
  <c r="AH808" i="13" s="1"/>
  <c r="AJ839" i="13"/>
  <c r="AK847" i="13"/>
  <c r="AJ855" i="13"/>
  <c r="AJ867" i="13"/>
  <c r="AK867" i="13" s="1"/>
  <c r="AJ931" i="13"/>
  <c r="AJ85" i="13"/>
  <c r="AK85" i="13" s="1"/>
  <c r="AJ50" i="13"/>
  <c r="AK50" i="13" s="1"/>
  <c r="AK81" i="13"/>
  <c r="AL81" i="13" s="1"/>
  <c r="AJ479" i="13"/>
  <c r="AK479" i="13" s="1"/>
  <c r="AK420" i="13"/>
  <c r="AJ428" i="13"/>
  <c r="AK436" i="13"/>
  <c r="AJ444" i="13"/>
  <c r="AK444" i="13" s="1"/>
  <c r="AL444" i="13" s="1"/>
  <c r="AK452" i="13"/>
  <c r="AJ462" i="13"/>
  <c r="AC547" i="13"/>
  <c r="AH547" i="13" s="1"/>
  <c r="AC607" i="13"/>
  <c r="AH607" i="13" s="1"/>
  <c r="AJ664" i="13"/>
  <c r="AK668" i="13"/>
  <c r="AL668" i="13" s="1"/>
  <c r="AJ672" i="13"/>
  <c r="AK672" i="13" s="1"/>
  <c r="AL672" i="13" s="1"/>
  <c r="AK674" i="13"/>
  <c r="AL674" i="13" s="1"/>
  <c r="AC711" i="13"/>
  <c r="AH711" i="13" s="1"/>
  <c r="AC741" i="13"/>
  <c r="AH741" i="13" s="1"/>
  <c r="AC757" i="13"/>
  <c r="AH757" i="13" s="1"/>
  <c r="AC777" i="13"/>
  <c r="AH777" i="13" s="1"/>
  <c r="AC793" i="13"/>
  <c r="AH793" i="13" s="1"/>
  <c r="AC809" i="13"/>
  <c r="AH809" i="13" s="1"/>
  <c r="AJ840" i="13"/>
  <c r="AK848" i="13"/>
  <c r="AJ856" i="13"/>
  <c r="AC871" i="13"/>
  <c r="AH871" i="13" s="1"/>
  <c r="AC969" i="13"/>
  <c r="AH969" i="13" s="1"/>
  <c r="AC973" i="13"/>
  <c r="AH973" i="13" s="1"/>
  <c r="AJ73" i="13"/>
  <c r="AJ253" i="13"/>
  <c r="AK253" i="13" s="1"/>
  <c r="AJ34" i="13"/>
  <c r="AK460" i="13"/>
  <c r="AJ468" i="13"/>
  <c r="AK421" i="13"/>
  <c r="AL421" i="13" s="1"/>
  <c r="AJ429" i="13"/>
  <c r="AK437" i="13"/>
  <c r="AJ445" i="13"/>
  <c r="AK453" i="13"/>
  <c r="AL453" i="13" s="1"/>
  <c r="AJ463" i="13"/>
  <c r="AK463" i="13" s="1"/>
  <c r="AC594" i="13"/>
  <c r="AH594" i="13" s="1"/>
  <c r="AC738" i="13"/>
  <c r="AH738" i="13" s="1"/>
  <c r="AC754" i="13"/>
  <c r="AH754" i="13" s="1"/>
  <c r="AC812" i="13"/>
  <c r="AH812" i="13" s="1"/>
  <c r="AC786" i="13"/>
  <c r="AH786" i="13" s="1"/>
  <c r="AC802" i="13"/>
  <c r="AH802" i="13" s="1"/>
  <c r="AK841" i="13"/>
  <c r="AJ849" i="13"/>
  <c r="AK849" i="13" s="1"/>
  <c r="AL849" i="13" s="1"/>
  <c r="AK857" i="13"/>
  <c r="AC858" i="13"/>
  <c r="AH858" i="13" s="1"/>
  <c r="AC872" i="13"/>
  <c r="AH872" i="13" s="1"/>
  <c r="AK932" i="13"/>
  <c r="AJ936" i="13"/>
  <c r="AJ964" i="13"/>
  <c r="AK967" i="13"/>
  <c r="AC187" i="13"/>
  <c r="AH187" i="13" s="1"/>
  <c r="AC214" i="13"/>
  <c r="AH214" i="13" s="1"/>
  <c r="AC35" i="13"/>
  <c r="AH35" i="13" s="1"/>
  <c r="AC138" i="13"/>
  <c r="AH138" i="13" s="1"/>
  <c r="AC275" i="13"/>
  <c r="AH275" i="13" s="1"/>
  <c r="AC307" i="13"/>
  <c r="AH307" i="13" s="1"/>
  <c r="AC323" i="13"/>
  <c r="AH323" i="13" s="1"/>
  <c r="AC355" i="13"/>
  <c r="AH355" i="13" s="1"/>
  <c r="AC387" i="13"/>
  <c r="AH387" i="13" s="1"/>
  <c r="AC497" i="13"/>
  <c r="AH497" i="13" s="1"/>
  <c r="AC569" i="13"/>
  <c r="AH569" i="13" s="1"/>
  <c r="AJ233" i="13"/>
  <c r="AC211" i="13"/>
  <c r="AH211" i="13" s="1"/>
  <c r="AC198" i="13"/>
  <c r="AH198" i="13" s="1"/>
  <c r="AC27" i="13"/>
  <c r="AH27" i="13" s="1"/>
  <c r="AC58" i="13"/>
  <c r="AH58" i="13" s="1"/>
  <c r="AC122" i="13"/>
  <c r="AH122" i="13" s="1"/>
  <c r="AC251" i="13"/>
  <c r="AH251" i="13" s="1"/>
  <c r="AC271" i="13"/>
  <c r="AH271" i="13" s="1"/>
  <c r="AC287" i="13"/>
  <c r="AH287" i="13" s="1"/>
  <c r="AC303" i="13"/>
  <c r="AH303" i="13" s="1"/>
  <c r="AC319" i="13"/>
  <c r="AH319" i="13" s="1"/>
  <c r="AC335" i="13"/>
  <c r="AH335" i="13" s="1"/>
  <c r="AC351" i="13"/>
  <c r="AH351" i="13" s="1"/>
  <c r="AC367" i="13"/>
  <c r="AH367" i="13" s="1"/>
  <c r="AC383" i="13"/>
  <c r="AH383" i="13" s="1"/>
  <c r="AC399" i="13"/>
  <c r="AH399" i="13" s="1"/>
  <c r="AC415" i="13"/>
  <c r="AH415" i="13" s="1"/>
  <c r="AC493" i="13"/>
  <c r="AH493" i="13" s="1"/>
  <c r="AC509" i="13"/>
  <c r="AH509" i="13" s="1"/>
  <c r="AC525" i="13"/>
  <c r="AH525" i="13" s="1"/>
  <c r="AC561" i="13"/>
  <c r="AH561" i="13" s="1"/>
  <c r="AC546" i="13"/>
  <c r="AH546" i="13" s="1"/>
  <c r="AC586" i="13"/>
  <c r="AH586" i="13" s="1"/>
  <c r="AC575" i="13"/>
  <c r="AH575" i="13" s="1"/>
  <c r="AC544" i="13"/>
  <c r="AH544" i="13" s="1"/>
  <c r="AC588" i="13"/>
  <c r="AH588" i="13" s="1"/>
  <c r="AC625" i="13"/>
  <c r="AH625" i="13" s="1"/>
  <c r="AC643" i="13"/>
  <c r="AH643" i="13" s="1"/>
  <c r="AC659" i="13"/>
  <c r="AH659" i="13" s="1"/>
  <c r="AC692" i="13"/>
  <c r="AH692" i="13" s="1"/>
  <c r="AC708" i="13"/>
  <c r="AH708" i="13" s="1"/>
  <c r="AC828" i="13"/>
  <c r="AH828" i="13" s="1"/>
  <c r="AC866" i="13"/>
  <c r="AH866" i="13" s="1"/>
  <c r="AC883" i="13"/>
  <c r="AH883" i="13" s="1"/>
  <c r="AC892" i="13"/>
  <c r="AH892" i="13" s="1"/>
  <c r="AC878" i="13"/>
  <c r="AH878" i="13" s="1"/>
  <c r="AC906" i="13"/>
  <c r="AH906" i="13" s="1"/>
  <c r="AC922" i="13"/>
  <c r="AH922" i="13" s="1"/>
  <c r="AC947" i="13"/>
  <c r="AH947" i="13" s="1"/>
  <c r="AC966" i="13"/>
  <c r="AH966" i="13" s="1"/>
  <c r="AC989" i="13"/>
  <c r="AH989" i="13" s="1"/>
  <c r="AC1005" i="13"/>
  <c r="AH1005" i="13" s="1"/>
  <c r="AI131" i="13"/>
  <c r="AJ131" i="13" s="1"/>
  <c r="AK131" i="13" s="1"/>
  <c r="AI209" i="13"/>
  <c r="AC67" i="13"/>
  <c r="AH67" i="13" s="1"/>
  <c r="AC24" i="13"/>
  <c r="AH24" i="13" s="1"/>
  <c r="AC222" i="13"/>
  <c r="AH222" i="13" s="1"/>
  <c r="AC238" i="13"/>
  <c r="AH238" i="13" s="1"/>
  <c r="AC254" i="13"/>
  <c r="AH254" i="13" s="1"/>
  <c r="AC194" i="13"/>
  <c r="AH194" i="13" s="1"/>
  <c r="AC59" i="13"/>
  <c r="AH59" i="13" s="1"/>
  <c r="AC62" i="13"/>
  <c r="AH62" i="13" s="1"/>
  <c r="AC126" i="13"/>
  <c r="AH126" i="13" s="1"/>
  <c r="AC255" i="13"/>
  <c r="AH255" i="13" s="1"/>
  <c r="AC276" i="13"/>
  <c r="AH276" i="13" s="1"/>
  <c r="AC292" i="13"/>
  <c r="AH292" i="13" s="1"/>
  <c r="AC308" i="13"/>
  <c r="AH308" i="13" s="1"/>
  <c r="AC324" i="13"/>
  <c r="AH324" i="13" s="1"/>
  <c r="AC340" i="13"/>
  <c r="AH340" i="13" s="1"/>
  <c r="AC356" i="13"/>
  <c r="AH356" i="13" s="1"/>
  <c r="AC372" i="13"/>
  <c r="AH372" i="13" s="1"/>
  <c r="AC388" i="13"/>
  <c r="AH388" i="13" s="1"/>
  <c r="AC404" i="13"/>
  <c r="AH404" i="13" s="1"/>
  <c r="AC490" i="13"/>
  <c r="AH490" i="13" s="1"/>
  <c r="AC506" i="13"/>
  <c r="AH506" i="13" s="1"/>
  <c r="AC522" i="13"/>
  <c r="AH522" i="13" s="1"/>
  <c r="AC582" i="13"/>
  <c r="AH582" i="13" s="1"/>
  <c r="AC532" i="13"/>
  <c r="AH532" i="13" s="1"/>
  <c r="AC622" i="13"/>
  <c r="AH622" i="13" s="1"/>
  <c r="AC638" i="13"/>
  <c r="AH638" i="13" s="1"/>
  <c r="AC656" i="13"/>
  <c r="AH656" i="13" s="1"/>
  <c r="AC689" i="13"/>
  <c r="AH689" i="13" s="1"/>
  <c r="AC705" i="13"/>
  <c r="AH705" i="13" s="1"/>
  <c r="AC720" i="13"/>
  <c r="AH720" i="13" s="1"/>
  <c r="AC825" i="13"/>
  <c r="AH825" i="13" s="1"/>
  <c r="AC882" i="13"/>
  <c r="AH882" i="13" s="1"/>
  <c r="AC907" i="13"/>
  <c r="AH907" i="13" s="1"/>
  <c r="AC927" i="13"/>
  <c r="AH927" i="13" s="1"/>
  <c r="AC956" i="13"/>
  <c r="AH956" i="13" s="1"/>
  <c r="AC998" i="13"/>
  <c r="AH998" i="13" s="1"/>
  <c r="AI179" i="13"/>
  <c r="AJ179" i="13" s="1"/>
  <c r="AK179" i="13" s="1"/>
  <c r="AL179" i="13" s="1"/>
  <c r="AI169" i="13"/>
  <c r="AJ169" i="13" s="1"/>
  <c r="AI197" i="13"/>
  <c r="AC199" i="13"/>
  <c r="AH199" i="13" s="1"/>
  <c r="AC31" i="13"/>
  <c r="AH31" i="13" s="1"/>
  <c r="AC66" i="13"/>
  <c r="AH66" i="13" s="1"/>
  <c r="AC130" i="13"/>
  <c r="AH130" i="13" s="1"/>
  <c r="AC259" i="13"/>
  <c r="AH259" i="13" s="1"/>
  <c r="AC277" i="13"/>
  <c r="AH277" i="13" s="1"/>
  <c r="AC293" i="13"/>
  <c r="AH293" i="13" s="1"/>
  <c r="AC309" i="13"/>
  <c r="AH309" i="13" s="1"/>
  <c r="AC325" i="13"/>
  <c r="AH325" i="13" s="1"/>
  <c r="AC341" i="13"/>
  <c r="AH341" i="13" s="1"/>
  <c r="AC357" i="13"/>
  <c r="AH357" i="13" s="1"/>
  <c r="AC373" i="13"/>
  <c r="AH373" i="13" s="1"/>
  <c r="AC389" i="13"/>
  <c r="AH389" i="13" s="1"/>
  <c r="AC405" i="13"/>
  <c r="AH405" i="13" s="1"/>
  <c r="AC491" i="13"/>
  <c r="AH491" i="13" s="1"/>
  <c r="AC507" i="13"/>
  <c r="AH507" i="13" s="1"/>
  <c r="AC523" i="13"/>
  <c r="AH523" i="13" s="1"/>
  <c r="AC549" i="13"/>
  <c r="AH549" i="13" s="1"/>
  <c r="AC593" i="13"/>
  <c r="AH593" i="13" s="1"/>
  <c r="AC558" i="13"/>
  <c r="AH558" i="13" s="1"/>
  <c r="AC571" i="13"/>
  <c r="AH571" i="13" s="1"/>
  <c r="AC568" i="13"/>
  <c r="AH568" i="13" s="1"/>
  <c r="AC612" i="13"/>
  <c r="AH612" i="13" s="1"/>
  <c r="AC623" i="13"/>
  <c r="AH623" i="13" s="1"/>
  <c r="AC639" i="13"/>
  <c r="AH639" i="13" s="1"/>
  <c r="AC657" i="13"/>
  <c r="AH657" i="13" s="1"/>
  <c r="AI718" i="13"/>
  <c r="AC682" i="13"/>
  <c r="AH682" i="13" s="1"/>
  <c r="AC698" i="13"/>
  <c r="AH698" i="13" s="1"/>
  <c r="AC728" i="13"/>
  <c r="AH728" i="13" s="1"/>
  <c r="AC818" i="13"/>
  <c r="AH818" i="13" s="1"/>
  <c r="AC834" i="13"/>
  <c r="AH834" i="13" s="1"/>
  <c r="AC888" i="13"/>
  <c r="AH888" i="13" s="1"/>
  <c r="AC896" i="13"/>
  <c r="AH896" i="13" s="1"/>
  <c r="AC912" i="13"/>
  <c r="AH912" i="13" s="1"/>
  <c r="AC928" i="13"/>
  <c r="AH928" i="13" s="1"/>
  <c r="AC957" i="13"/>
  <c r="AH957" i="13" s="1"/>
  <c r="AY972" i="13"/>
  <c r="AA972" i="13" s="1"/>
  <c r="AB972" i="13"/>
  <c r="AC999" i="13"/>
  <c r="AH999" i="13" s="1"/>
  <c r="AI189" i="13"/>
  <c r="AC186" i="13"/>
  <c r="AH186" i="13" s="1"/>
  <c r="AC102" i="13"/>
  <c r="AH102" i="13" s="1"/>
  <c r="AC166" i="13"/>
  <c r="AH166" i="13" s="1"/>
  <c r="AC247" i="13"/>
  <c r="AH247" i="13" s="1"/>
  <c r="AC274" i="13"/>
  <c r="AH274" i="13" s="1"/>
  <c r="AC290" i="13"/>
  <c r="AH290" i="13" s="1"/>
  <c r="AC306" i="13"/>
  <c r="AH306" i="13" s="1"/>
  <c r="AC322" i="13"/>
  <c r="AH322" i="13" s="1"/>
  <c r="AC338" i="13"/>
  <c r="AH338" i="13" s="1"/>
  <c r="AC354" i="13"/>
  <c r="AH354" i="13" s="1"/>
  <c r="AC370" i="13"/>
  <c r="AH370" i="13" s="1"/>
  <c r="AC386" i="13"/>
  <c r="AH386" i="13" s="1"/>
  <c r="AC402" i="13"/>
  <c r="AH402" i="13" s="1"/>
  <c r="AI482" i="13"/>
  <c r="AC496" i="13"/>
  <c r="AH496" i="13" s="1"/>
  <c r="AC512" i="13"/>
  <c r="AH512" i="13" s="1"/>
  <c r="AC529" i="13"/>
  <c r="AH529" i="13" s="1"/>
  <c r="AC556" i="13"/>
  <c r="AH556" i="13" s="1"/>
  <c r="AC628" i="13"/>
  <c r="AH628" i="13" s="1"/>
  <c r="AC646" i="13"/>
  <c r="AH646" i="13" s="1"/>
  <c r="AC683" i="13"/>
  <c r="AH683" i="13" s="1"/>
  <c r="AC699" i="13"/>
  <c r="AH699" i="13" s="1"/>
  <c r="AC735" i="13"/>
  <c r="AH735" i="13" s="1"/>
  <c r="AC831" i="13"/>
  <c r="AH831" i="13" s="1"/>
  <c r="AC897" i="13"/>
  <c r="AH897" i="13" s="1"/>
  <c r="AC913" i="13"/>
  <c r="AH913" i="13" s="1"/>
  <c r="AC946" i="13"/>
  <c r="AH946" i="13" s="1"/>
  <c r="AC988" i="13"/>
  <c r="AH988" i="13" s="1"/>
  <c r="AC1000" i="13"/>
  <c r="AH1000" i="13" s="1"/>
  <c r="AJ26" i="13"/>
  <c r="AJ101" i="13"/>
  <c r="AJ153" i="13"/>
  <c r="AK153" i="13" s="1"/>
  <c r="AJ18" i="13"/>
  <c r="AJ54" i="13"/>
  <c r="AJ149" i="13"/>
  <c r="AL157" i="13"/>
  <c r="AC16" i="13"/>
  <c r="AH16" i="13" s="1"/>
  <c r="AC29" i="13"/>
  <c r="AH29" i="13" s="1"/>
  <c r="AC188" i="13"/>
  <c r="AH188" i="13" s="1"/>
  <c r="AJ426" i="13"/>
  <c r="AK434" i="13"/>
  <c r="AJ442" i="13"/>
  <c r="AK450" i="13"/>
  <c r="AJ458" i="13"/>
  <c r="AK474" i="13"/>
  <c r="AC608" i="13"/>
  <c r="AH608" i="13" s="1"/>
  <c r="AK665" i="13"/>
  <c r="AJ669" i="13"/>
  <c r="AK673" i="13"/>
  <c r="AL721" i="13"/>
  <c r="AJ733" i="13"/>
  <c r="AC739" i="13"/>
  <c r="AH739" i="13" s="1"/>
  <c r="AC755" i="13"/>
  <c r="AH755" i="13" s="1"/>
  <c r="AC783" i="13"/>
  <c r="AH783" i="13" s="1"/>
  <c r="AC799" i="13"/>
  <c r="AH799" i="13" s="1"/>
  <c r="AK838" i="13"/>
  <c r="AL838" i="13" s="1"/>
  <c r="AJ846" i="13"/>
  <c r="AK854" i="13"/>
  <c r="AC859" i="13"/>
  <c r="AH859" i="13" s="1"/>
  <c r="AJ935" i="13"/>
  <c r="AJ261" i="13"/>
  <c r="AJ30" i="13"/>
  <c r="AK57" i="13"/>
  <c r="AJ147" i="13"/>
  <c r="AJ61" i="13"/>
  <c r="AK139" i="13"/>
  <c r="AL139" i="13" s="1"/>
  <c r="AL165" i="13"/>
  <c r="AC79" i="13"/>
  <c r="AH79" i="13" s="1"/>
  <c r="AC84" i="13"/>
  <c r="AH84" i="13" s="1"/>
  <c r="AC104" i="13"/>
  <c r="AH104" i="13" s="1"/>
  <c r="AC116" i="13"/>
  <c r="AH116" i="13" s="1"/>
  <c r="AC132" i="13"/>
  <c r="AH132" i="13" s="1"/>
  <c r="AC148" i="13"/>
  <c r="AH148" i="13" s="1"/>
  <c r="AC164" i="13"/>
  <c r="AH164" i="13" s="1"/>
  <c r="AC180" i="13"/>
  <c r="AH180" i="13" s="1"/>
  <c r="AC240" i="13"/>
  <c r="AH240" i="13" s="1"/>
  <c r="AK461" i="13"/>
  <c r="AJ469" i="13"/>
  <c r="AJ423" i="13"/>
  <c r="AK431" i="13"/>
  <c r="AJ439" i="13"/>
  <c r="AK447" i="13"/>
  <c r="AJ455" i="13"/>
  <c r="AK455" i="13" s="1"/>
  <c r="AK467" i="13"/>
  <c r="AL467" i="13" s="1"/>
  <c r="AC602" i="13"/>
  <c r="AH602" i="13" s="1"/>
  <c r="AJ676" i="13"/>
  <c r="AM726" i="13"/>
  <c r="AC748" i="13"/>
  <c r="AH748" i="13" s="1"/>
  <c r="AC764" i="13"/>
  <c r="AH764" i="13" s="1"/>
  <c r="AC816" i="13"/>
  <c r="AH816" i="13" s="1"/>
  <c r="AC788" i="13"/>
  <c r="AH788" i="13" s="1"/>
  <c r="AC804" i="13"/>
  <c r="AH804" i="13" s="1"/>
  <c r="AK843" i="13"/>
  <c r="AJ851" i="13"/>
  <c r="AC874" i="13"/>
  <c r="AH874" i="13" s="1"/>
  <c r="AM987" i="13"/>
  <c r="AL10" i="13"/>
  <c r="AJ109" i="13"/>
  <c r="AK109" i="13" s="1"/>
  <c r="AM151" i="13"/>
  <c r="AN151" i="13" s="1"/>
  <c r="AC63" i="13"/>
  <c r="AH63" i="13" s="1"/>
  <c r="AC71" i="13"/>
  <c r="AH71" i="13" s="1"/>
  <c r="AC41" i="13"/>
  <c r="AH41" i="13" s="1"/>
  <c r="AC49" i="13"/>
  <c r="AH49" i="13" s="1"/>
  <c r="AC212" i="13"/>
  <c r="AH212" i="13" s="1"/>
  <c r="AC228" i="13"/>
  <c r="AH228" i="13" s="1"/>
  <c r="AJ424" i="13"/>
  <c r="AK424" i="13" s="1"/>
  <c r="AJ440" i="13"/>
  <c r="AK448" i="13"/>
  <c r="AJ456" i="13"/>
  <c r="AK470" i="13"/>
  <c r="AC531" i="13"/>
  <c r="AH531" i="13" s="1"/>
  <c r="AC603" i="13"/>
  <c r="AH603" i="13" s="1"/>
  <c r="AJ600" i="13"/>
  <c r="AJ662" i="13"/>
  <c r="AK666" i="13"/>
  <c r="AJ670" i="13"/>
  <c r="AJ678" i="13"/>
  <c r="AK717" i="13"/>
  <c r="AJ729" i="13"/>
  <c r="AK729" i="13" s="1"/>
  <c r="AC737" i="13"/>
  <c r="AH737" i="13" s="1"/>
  <c r="AC753" i="13"/>
  <c r="AH753" i="13" s="1"/>
  <c r="AC716" i="13"/>
  <c r="AH716" i="13" s="1"/>
  <c r="AK813" i="13"/>
  <c r="AL813" i="13" s="1"/>
  <c r="AC773" i="13"/>
  <c r="AH773" i="13" s="1"/>
  <c r="AC789" i="13"/>
  <c r="AH789" i="13" s="1"/>
  <c r="AC805" i="13"/>
  <c r="AH805" i="13" s="1"/>
  <c r="AK844" i="13"/>
  <c r="AJ852" i="13"/>
  <c r="AK852" i="13" s="1"/>
  <c r="AC942" i="13"/>
  <c r="AH942" i="13" s="1"/>
  <c r="AC1008" i="13"/>
  <c r="AH1008" i="13" s="1"/>
  <c r="AJ933" i="13"/>
  <c r="AK933" i="13" s="1"/>
  <c r="AL933" i="13" s="1"/>
  <c r="AJ159" i="13"/>
  <c r="AL14" i="13"/>
  <c r="AM14" i="13" s="1"/>
  <c r="AJ105" i="13"/>
  <c r="AL121" i="13"/>
  <c r="AM121" i="13" s="1"/>
  <c r="AN121" i="13" s="1"/>
  <c r="AJ167" i="13"/>
  <c r="AL253" i="13"/>
  <c r="AK93" i="13"/>
  <c r="AL93" i="13" s="1"/>
  <c r="AL133" i="13"/>
  <c r="AJ213" i="13"/>
  <c r="AC200" i="13"/>
  <c r="AH200" i="13" s="1"/>
  <c r="AC216" i="13"/>
  <c r="AH216" i="13" s="1"/>
  <c r="AK416" i="13"/>
  <c r="AJ464" i="13"/>
  <c r="AJ425" i="13"/>
  <c r="AK433" i="13"/>
  <c r="AJ441" i="13"/>
  <c r="AK441" i="13" s="1"/>
  <c r="AK449" i="13"/>
  <c r="AJ457" i="13"/>
  <c r="AK471" i="13"/>
  <c r="AC578" i="13"/>
  <c r="AH578" i="13" s="1"/>
  <c r="AC712" i="13"/>
  <c r="AH712" i="13" s="1"/>
  <c r="AC750" i="13"/>
  <c r="AH750" i="13" s="1"/>
  <c r="AC766" i="13"/>
  <c r="AH766" i="13" s="1"/>
  <c r="AC782" i="13"/>
  <c r="AH782" i="13" s="1"/>
  <c r="AC798" i="13"/>
  <c r="AH798" i="13" s="1"/>
  <c r="AJ845" i="13"/>
  <c r="AK853" i="13"/>
  <c r="AC864" i="13"/>
  <c r="AH864" i="13" s="1"/>
  <c r="AK870" i="13"/>
  <c r="AK930" i="13"/>
  <c r="AJ934" i="13"/>
  <c r="AJ963" i="13"/>
  <c r="AC978" i="13"/>
  <c r="AH978" i="13" s="1"/>
  <c r="AC873" i="13"/>
  <c r="AH873" i="13" s="1"/>
  <c r="AJ1007" i="13"/>
  <c r="AY976" i="13"/>
  <c r="AA976" i="13" s="1"/>
  <c r="AB976" i="13"/>
  <c r="AI111" i="13"/>
  <c r="AI265" i="13"/>
  <c r="AK119" i="13"/>
  <c r="AI123" i="13"/>
  <c r="AJ123" i="13" s="1"/>
  <c r="AK123" i="13" s="1"/>
  <c r="AI91" i="13"/>
  <c r="AC8" i="13"/>
  <c r="AH8" i="13" s="1"/>
  <c r="AC239" i="13"/>
  <c r="AH239" i="13" s="1"/>
  <c r="AI201" i="13"/>
  <c r="AI221" i="13"/>
  <c r="AI241" i="13"/>
  <c r="AC243" i="13"/>
  <c r="AH243" i="13" s="1"/>
  <c r="AI722" i="13"/>
  <c r="AJ722" i="13" s="1"/>
  <c r="AI995" i="13"/>
  <c r="AJ229" i="13"/>
  <c r="AI225" i="13"/>
  <c r="AI70" i="13"/>
  <c r="AI134" i="13"/>
  <c r="AI263" i="13"/>
  <c r="AI282" i="13"/>
  <c r="AI298" i="13"/>
  <c r="AI314" i="13"/>
  <c r="AJ314" i="13" s="1"/>
  <c r="AI330" i="13"/>
  <c r="AJ330" i="13" s="1"/>
  <c r="AK330" i="13" s="1"/>
  <c r="AI346" i="13"/>
  <c r="AI378" i="13"/>
  <c r="AI488" i="13"/>
  <c r="AI520" i="13"/>
  <c r="AJ520" i="13" s="1"/>
  <c r="AI589" i="13"/>
  <c r="AJ589" i="13" s="1"/>
  <c r="AI620" i="13"/>
  <c r="AJ620" i="13" s="1"/>
  <c r="AK620" i="13" s="1"/>
  <c r="AI654" i="13"/>
  <c r="AI691" i="13"/>
  <c r="AJ691" i="13" s="1"/>
  <c r="AI707" i="13"/>
  <c r="AJ707" i="13" s="1"/>
  <c r="AI823" i="13"/>
  <c r="AJ823" i="13" s="1"/>
  <c r="AI869" i="13"/>
  <c r="AI954" i="13"/>
  <c r="AJ185" i="13"/>
  <c r="AI48" i="13"/>
  <c r="AJ48" i="13" s="1"/>
  <c r="AI268" i="13"/>
  <c r="AK430" i="13"/>
  <c r="AL430" i="13" s="1"/>
  <c r="AK446" i="13"/>
  <c r="AL446" i="13" s="1"/>
  <c r="AK466" i="13"/>
  <c r="AL466" i="13" s="1"/>
  <c r="AI579" i="13"/>
  <c r="AI609" i="13"/>
  <c r="AJ609" i="13" s="1"/>
  <c r="AK663" i="13"/>
  <c r="AL663" i="13" s="1"/>
  <c r="AK671" i="13"/>
  <c r="AL671" i="13" s="1"/>
  <c r="AI807" i="13"/>
  <c r="AJ807" i="13" s="1"/>
  <c r="AK850" i="13"/>
  <c r="AL850" i="13" s="1"/>
  <c r="AJ237" i="13"/>
  <c r="AK473" i="13"/>
  <c r="AL473" i="13" s="1"/>
  <c r="AK427" i="13"/>
  <c r="AL427" i="13" s="1"/>
  <c r="AK443" i="13"/>
  <c r="AK459" i="13"/>
  <c r="AL459" i="13" s="1"/>
  <c r="AI574" i="13"/>
  <c r="AJ574" i="13" s="1"/>
  <c r="AI611" i="13"/>
  <c r="AJ611" i="13" s="1"/>
  <c r="AI756" i="13"/>
  <c r="AJ756" i="13" s="1"/>
  <c r="AI780" i="13"/>
  <c r="AJ780" i="13" s="1"/>
  <c r="AK839" i="13"/>
  <c r="AK855" i="13"/>
  <c r="AL855" i="13" s="1"/>
  <c r="AK931" i="13"/>
  <c r="AL931" i="13" s="1"/>
  <c r="AK22" i="13"/>
  <c r="AI260" i="13"/>
  <c r="AJ260" i="13" s="1"/>
  <c r="AK428" i="13"/>
  <c r="AL428" i="13" s="1"/>
  <c r="AK462" i="13"/>
  <c r="AL462" i="13" s="1"/>
  <c r="AI563" i="13"/>
  <c r="AJ563" i="13" s="1"/>
  <c r="AK664" i="13"/>
  <c r="AL664" i="13" s="1"/>
  <c r="AI745" i="13"/>
  <c r="AJ745" i="13" s="1"/>
  <c r="AK745" i="13" s="1"/>
  <c r="AK840" i="13"/>
  <c r="AL840" i="13" s="1"/>
  <c r="AK856" i="13"/>
  <c r="AL856" i="13" s="1"/>
  <c r="AI975" i="13"/>
  <c r="AJ975" i="13" s="1"/>
  <c r="AJ181" i="13"/>
  <c r="AI75" i="13"/>
  <c r="AI248" i="13"/>
  <c r="AK468" i="13"/>
  <c r="AL468" i="13" s="1"/>
  <c r="AK429" i="13"/>
  <c r="AK445" i="13"/>
  <c r="AL445" i="13" s="1"/>
  <c r="AI610" i="13"/>
  <c r="AI742" i="13"/>
  <c r="AJ742" i="13" s="1"/>
  <c r="AI758" i="13"/>
  <c r="AI806" i="13"/>
  <c r="AJ806" i="13" s="1"/>
  <c r="AI861" i="13"/>
  <c r="AK936" i="13"/>
  <c r="AL936" i="13" s="1"/>
  <c r="AI938" i="13"/>
  <c r="AJ938" i="13" s="1"/>
  <c r="AC970" i="13"/>
  <c r="AH970" i="13" s="1"/>
  <c r="AC862" i="13"/>
  <c r="AH862" i="13" s="1"/>
  <c r="AC979" i="13"/>
  <c r="AH979" i="13" s="1"/>
  <c r="AK929" i="13"/>
  <c r="AC980" i="13"/>
  <c r="AH980" i="13" s="1"/>
  <c r="AN89" i="13" l="1"/>
  <c r="AD89" i="13" s="1"/>
  <c r="AM81" i="13"/>
  <c r="AM163" i="13"/>
  <c r="AN163" i="13" s="1"/>
  <c r="AS163" i="13" s="1"/>
  <c r="AO163" i="13" s="1"/>
  <c r="AP163" i="13" s="1"/>
  <c r="AJ749" i="13"/>
  <c r="AK749" i="13" s="1"/>
  <c r="AJ363" i="13"/>
  <c r="AJ378" i="13"/>
  <c r="AK378" i="13" s="1"/>
  <c r="AJ868" i="13"/>
  <c r="AJ821" i="13"/>
  <c r="AK821" i="13" s="1"/>
  <c r="AL821" i="13" s="1"/>
  <c r="AM821" i="13" s="1"/>
  <c r="AJ688" i="13"/>
  <c r="AK143" i="13"/>
  <c r="AL143" i="13" s="1"/>
  <c r="AJ778" i="13"/>
  <c r="AK778" i="13" s="1"/>
  <c r="AJ299" i="13"/>
  <c r="AK299" i="13" s="1"/>
  <c r="AL299" i="13" s="1"/>
  <c r="AJ394" i="13"/>
  <c r="AK394" i="13" s="1"/>
  <c r="AC972" i="13"/>
  <c r="AH972" i="13" s="1"/>
  <c r="AM815" i="13"/>
  <c r="AN815" i="13" s="1"/>
  <c r="AD815" i="13" s="1"/>
  <c r="AJ833" i="13"/>
  <c r="AK833" i="13" s="1"/>
  <c r="AK730" i="13"/>
  <c r="AL730" i="13" s="1"/>
  <c r="AJ996" i="13"/>
  <c r="AN417" i="13"/>
  <c r="AS417" i="13" s="1"/>
  <c r="AO417" i="13" s="1"/>
  <c r="AP417" i="13" s="1"/>
  <c r="AJ418" i="13"/>
  <c r="AK418" i="13" s="1"/>
  <c r="AL418" i="13" s="1"/>
  <c r="AI264" i="13"/>
  <c r="AJ264" i="13" s="1"/>
  <c r="AI262" i="13"/>
  <c r="AJ262" i="13" s="1"/>
  <c r="AI959" i="13"/>
  <c r="AJ959" i="13" s="1"/>
  <c r="AJ562" i="13"/>
  <c r="AK562" i="13" s="1"/>
  <c r="AL562" i="13" s="1"/>
  <c r="AM475" i="13"/>
  <c r="AN475" i="13" s="1"/>
  <c r="AD475" i="13" s="1"/>
  <c r="AK23" i="13"/>
  <c r="AJ810" i="13"/>
  <c r="AK810" i="13" s="1"/>
  <c r="AJ590" i="13"/>
  <c r="AK590" i="13" s="1"/>
  <c r="AK260" i="13"/>
  <c r="AL260" i="13" s="1"/>
  <c r="AM260" i="13" s="1"/>
  <c r="AN260" i="13" s="1"/>
  <c r="AJ266" i="13"/>
  <c r="AK266" i="13" s="1"/>
  <c r="AK542" i="13"/>
  <c r="AL542" i="13" s="1"/>
  <c r="AK876" i="13"/>
  <c r="AL876" i="13" s="1"/>
  <c r="AK884" i="13"/>
  <c r="AL884" i="13" s="1"/>
  <c r="AK785" i="13"/>
  <c r="AL817" i="13"/>
  <c r="AM817" i="13" s="1"/>
  <c r="AL137" i="13"/>
  <c r="AM137" i="13" s="1"/>
  <c r="AN137" i="13" s="1"/>
  <c r="AS137" i="13" s="1"/>
  <c r="AK135" i="13"/>
  <c r="AL135" i="13" s="1"/>
  <c r="AL937" i="13"/>
  <c r="AK715" i="13"/>
  <c r="AL715" i="13" s="1"/>
  <c r="AJ779" i="13"/>
  <c r="AK742" i="13"/>
  <c r="AK611" i="13"/>
  <c r="AK609" i="13"/>
  <c r="AK823" i="13"/>
  <c r="AL823" i="13" s="1"/>
  <c r="AK520" i="13"/>
  <c r="AL520" i="13" s="1"/>
  <c r="AJ111" i="13"/>
  <c r="AK111" i="13" s="1"/>
  <c r="AK169" i="13"/>
  <c r="AL919" i="13"/>
  <c r="AM919" i="13" s="1"/>
  <c r="AN919" i="13" s="1"/>
  <c r="AD919" i="13" s="1"/>
  <c r="AM125" i="13"/>
  <c r="AM129" i="13"/>
  <c r="AL614" i="13"/>
  <c r="AM614" i="13" s="1"/>
  <c r="AJ191" i="13"/>
  <c r="AK191" i="13" s="1"/>
  <c r="AK178" i="13"/>
  <c r="AJ407" i="13"/>
  <c r="AK407" i="13" s="1"/>
  <c r="AL407" i="13" s="1"/>
  <c r="AM407" i="13" s="1"/>
  <c r="AK283" i="13"/>
  <c r="AL283" i="13" s="1"/>
  <c r="AJ232" i="13"/>
  <c r="AK232" i="13" s="1"/>
  <c r="AL232" i="13" s="1"/>
  <c r="AJ826" i="13"/>
  <c r="AK826" i="13" s="1"/>
  <c r="AL826" i="13" s="1"/>
  <c r="AM826" i="13" s="1"/>
  <c r="AJ723" i="13"/>
  <c r="AK723" i="13" s="1"/>
  <c r="AL487" i="13"/>
  <c r="AM487" i="13" s="1"/>
  <c r="AK352" i="13"/>
  <c r="AJ288" i="13"/>
  <c r="AK288" i="13" s="1"/>
  <c r="AJ1001" i="13"/>
  <c r="AK1001" i="13" s="1"/>
  <c r="AJ252" i="13"/>
  <c r="AK252" i="13" s="1"/>
  <c r="AL252" i="13" s="1"/>
  <c r="AJ350" i="13"/>
  <c r="AK350" i="13" s="1"/>
  <c r="AL350" i="13" s="1"/>
  <c r="AM350" i="13" s="1"/>
  <c r="AJ349" i="13"/>
  <c r="AK349" i="13" s="1"/>
  <c r="AL349" i="13" s="1"/>
  <c r="AM349" i="13" s="1"/>
  <c r="AL333" i="13"/>
  <c r="AJ250" i="13"/>
  <c r="AK250" i="13" s="1"/>
  <c r="AL250" i="13" s="1"/>
  <c r="AM250" i="13" s="1"/>
  <c r="AK154" i="13"/>
  <c r="AK220" i="13"/>
  <c r="AL220" i="13" s="1"/>
  <c r="AJ398" i="13"/>
  <c r="AK398" i="13" s="1"/>
  <c r="AL398" i="13" s="1"/>
  <c r="AM398" i="13" s="1"/>
  <c r="AK295" i="13"/>
  <c r="AL811" i="13"/>
  <c r="AK127" i="13"/>
  <c r="AD151" i="13"/>
  <c r="AJ110" i="13"/>
  <c r="AK110" i="13" s="1"/>
  <c r="AL378" i="13"/>
  <c r="AM378" i="13" s="1"/>
  <c r="AJ75" i="13"/>
  <c r="AK75" i="13" s="1"/>
  <c r="AK772" i="13"/>
  <c r="AC976" i="13"/>
  <c r="AH976" i="13" s="1"/>
  <c r="AM721" i="13"/>
  <c r="AN721" i="13" s="1"/>
  <c r="AJ171" i="13"/>
  <c r="AK171" i="13" s="1"/>
  <c r="AL171" i="13" s="1"/>
  <c r="AK206" i="13"/>
  <c r="AL206" i="13" s="1"/>
  <c r="AJ183" i="13"/>
  <c r="AK183" i="13" s="1"/>
  <c r="AL183" i="13" s="1"/>
  <c r="AK868" i="13"/>
  <c r="AL868" i="13" s="1"/>
  <c r="AJ95" i="13"/>
  <c r="AK95" i="13" s="1"/>
  <c r="AL95" i="13" s="1"/>
  <c r="AM95" i="13" s="1"/>
  <c r="AK732" i="13"/>
  <c r="AL732" i="13" s="1"/>
  <c r="AK316" i="13"/>
  <c r="AL316" i="13" s="1"/>
  <c r="AM316" i="13" s="1"/>
  <c r="AN316" i="13" s="1"/>
  <c r="AD316" i="13" s="1"/>
  <c r="AJ158" i="13"/>
  <c r="AK158" i="13" s="1"/>
  <c r="AL158" i="13" s="1"/>
  <c r="AM158" i="13" s="1"/>
  <c r="AM69" i="13"/>
  <c r="AN69" i="13" s="1"/>
  <c r="AJ68" i="13"/>
  <c r="AK68" i="13" s="1"/>
  <c r="AL68" i="13" s="1"/>
  <c r="AJ60" i="13"/>
  <c r="AK60" i="13" s="1"/>
  <c r="AN46" i="13"/>
  <c r="AD46" i="13" s="1"/>
  <c r="AN38" i="13"/>
  <c r="AD38" i="13" s="1"/>
  <c r="AJ12" i="13"/>
  <c r="AK12" i="13" s="1"/>
  <c r="AL12" i="13" s="1"/>
  <c r="AM12" i="13" s="1"/>
  <c r="AN12" i="13" s="1"/>
  <c r="AK20" i="13"/>
  <c r="AM179" i="13"/>
  <c r="AN179" i="13" s="1"/>
  <c r="AM674" i="13"/>
  <c r="AM444" i="13"/>
  <c r="AL479" i="13"/>
  <c r="AM479" i="13" s="1"/>
  <c r="AM459" i="13"/>
  <c r="AN459" i="13" s="1"/>
  <c r="AS459" i="13" s="1"/>
  <c r="AM465" i="13"/>
  <c r="AM667" i="13"/>
  <c r="AM430" i="13"/>
  <c r="AN430" i="13" s="1"/>
  <c r="AD430" i="13" s="1"/>
  <c r="AM937" i="13"/>
  <c r="AN937" i="13" s="1"/>
  <c r="AD937" i="13" s="1"/>
  <c r="AL173" i="13"/>
  <c r="AM173" i="13" s="1"/>
  <c r="AK28" i="13"/>
  <c r="AL44" i="13"/>
  <c r="AM44" i="13" s="1"/>
  <c r="AK88" i="13"/>
  <c r="AL88" i="13" s="1"/>
  <c r="AM88" i="13" s="1"/>
  <c r="AL32" i="13"/>
  <c r="AL903" i="13"/>
  <c r="AM903" i="13" s="1"/>
  <c r="AK203" i="13"/>
  <c r="AK227" i="13"/>
  <c r="AL772" i="13"/>
  <c r="AM453" i="13"/>
  <c r="AM421" i="13"/>
  <c r="AM454" i="13"/>
  <c r="AN454" i="13" s="1"/>
  <c r="AS454" i="13" s="1"/>
  <c r="AL155" i="13"/>
  <c r="AM155" i="13" s="1"/>
  <c r="AK115" i="13"/>
  <c r="AN125" i="13"/>
  <c r="AD125" i="13" s="1"/>
  <c r="AN129" i="13"/>
  <c r="AS129" i="13" s="1"/>
  <c r="AK208" i="13"/>
  <c r="AL489" i="13"/>
  <c r="AL256" i="13"/>
  <c r="AM256" i="13" s="1"/>
  <c r="AK219" i="13"/>
  <c r="AL219" i="13" s="1"/>
  <c r="AK56" i="13"/>
  <c r="AL56" i="13" s="1"/>
  <c r="AM56" i="13" s="1"/>
  <c r="AK83" i="13"/>
  <c r="AI976" i="13"/>
  <c r="AJ976" i="13" s="1"/>
  <c r="AK976" i="13" s="1"/>
  <c r="AI972" i="13"/>
  <c r="AJ972" i="13" s="1"/>
  <c r="AK972" i="13" s="1"/>
  <c r="AM468" i="13"/>
  <c r="AM668" i="13"/>
  <c r="AL867" i="13"/>
  <c r="AM867" i="13" s="1"/>
  <c r="AN867" i="13" s="1"/>
  <c r="AL734" i="13"/>
  <c r="AS121" i="13"/>
  <c r="AL161" i="13"/>
  <c r="AM161" i="13" s="1"/>
  <c r="AN161" i="13" s="1"/>
  <c r="AS38" i="13"/>
  <c r="AL492" i="13"/>
  <c r="AM492" i="13" s="1"/>
  <c r="AN492" i="13" s="1"/>
  <c r="AS492" i="13" s="1"/>
  <c r="AK224" i="13"/>
  <c r="AL224" i="13" s="1"/>
  <c r="AK615" i="13"/>
  <c r="AK865" i="13"/>
  <c r="AL504" i="13"/>
  <c r="AM936" i="13"/>
  <c r="AM664" i="13"/>
  <c r="AD481" i="13"/>
  <c r="AS481" i="13"/>
  <c r="AM435" i="13"/>
  <c r="AM473" i="13"/>
  <c r="AM842" i="13"/>
  <c r="AL141" i="13"/>
  <c r="AM141" i="13" s="1"/>
  <c r="AN77" i="13"/>
  <c r="AD77" i="13" s="1"/>
  <c r="AL107" i="13"/>
  <c r="AM107" i="13" s="1"/>
  <c r="AK196" i="13"/>
  <c r="AL196" i="13" s="1"/>
  <c r="AL318" i="13"/>
  <c r="AM318" i="13" s="1"/>
  <c r="AL215" i="13"/>
  <c r="AM215" i="13" s="1"/>
  <c r="AK86" i="13"/>
  <c r="AL86" i="13" s="1"/>
  <c r="AL502" i="13"/>
  <c r="AM502" i="13" s="1"/>
  <c r="AN502" i="13" s="1"/>
  <c r="AS502" i="13" s="1"/>
  <c r="AM333" i="13"/>
  <c r="AL45" i="13"/>
  <c r="AM45" i="13" s="1"/>
  <c r="AJ248" i="13"/>
  <c r="AK248" i="13" s="1"/>
  <c r="AI862" i="13"/>
  <c r="AK938" i="13"/>
  <c r="AJ861" i="13"/>
  <c r="AK806" i="13"/>
  <c r="AL806" i="13" s="1"/>
  <c r="AJ774" i="13"/>
  <c r="AJ758" i="13"/>
  <c r="AK758" i="13" s="1"/>
  <c r="AL758" i="13" s="1"/>
  <c r="AL742" i="13"/>
  <c r="AM742" i="13" s="1"/>
  <c r="AJ610" i="13"/>
  <c r="AK610" i="13" s="1"/>
  <c r="AK975" i="13"/>
  <c r="AK875" i="13"/>
  <c r="AL875" i="13" s="1"/>
  <c r="AM875" i="13" s="1"/>
  <c r="AJ781" i="13"/>
  <c r="AJ761" i="13"/>
  <c r="AL745" i="13"/>
  <c r="AM745" i="13" s="1"/>
  <c r="AJ25" i="13"/>
  <c r="AK25" i="13" s="1"/>
  <c r="AJ796" i="13"/>
  <c r="AM772" i="13"/>
  <c r="AN772" i="13" s="1"/>
  <c r="AD772" i="13" s="1"/>
  <c r="AK740" i="13"/>
  <c r="AL740" i="13" s="1"/>
  <c r="AL611" i="13"/>
  <c r="AM611" i="13" s="1"/>
  <c r="AL20" i="13"/>
  <c r="AK807" i="13"/>
  <c r="AJ775" i="13"/>
  <c r="AJ763" i="13"/>
  <c r="AL747" i="13"/>
  <c r="AL609" i="13"/>
  <c r="AJ579" i="13"/>
  <c r="AK579" i="13" s="1"/>
  <c r="AJ268" i="13"/>
  <c r="AK268" i="13" s="1"/>
  <c r="AJ954" i="13"/>
  <c r="AK921" i="13"/>
  <c r="AJ869" i="13"/>
  <c r="AK691" i="13"/>
  <c r="AL620" i="13"/>
  <c r="AK589" i="13"/>
  <c r="AL589" i="13" s="1"/>
  <c r="AJ488" i="13"/>
  <c r="AK488" i="13" s="1"/>
  <c r="AJ362" i="13"/>
  <c r="AK362" i="13" s="1"/>
  <c r="AJ134" i="13"/>
  <c r="AJ225" i="13"/>
  <c r="AJ995" i="13"/>
  <c r="AI239" i="13"/>
  <c r="AI8" i="13"/>
  <c r="AJ8" i="13" s="1"/>
  <c r="AJ91" i="13"/>
  <c r="AK91" i="13" s="1"/>
  <c r="AI873" i="13"/>
  <c r="AJ873" i="13" s="1"/>
  <c r="AI782" i="13"/>
  <c r="AL463" i="13"/>
  <c r="AL429" i="13"/>
  <c r="AM429" i="13" s="1"/>
  <c r="AI216" i="13"/>
  <c r="AM93" i="13"/>
  <c r="AN93" i="13" s="1"/>
  <c r="AS93" i="13" s="1"/>
  <c r="AN14" i="13"/>
  <c r="AD14" i="13" s="1"/>
  <c r="AI1008" i="13"/>
  <c r="AJ1008" i="13" s="1"/>
  <c r="AI716" i="13"/>
  <c r="AJ716" i="13" s="1"/>
  <c r="AI228" i="13"/>
  <c r="AJ228" i="13" s="1"/>
  <c r="AK228" i="13" s="1"/>
  <c r="AL228" i="13" s="1"/>
  <c r="AI71" i="13"/>
  <c r="AI816" i="13"/>
  <c r="AI748" i="13"/>
  <c r="AJ748" i="13" s="1"/>
  <c r="AK676" i="13"/>
  <c r="AD417" i="13"/>
  <c r="AI148" i="13"/>
  <c r="AI84" i="13"/>
  <c r="AM139" i="13"/>
  <c r="AN139" i="13" s="1"/>
  <c r="AS139" i="13" s="1"/>
  <c r="AK147" i="13"/>
  <c r="AL147" i="13" s="1"/>
  <c r="AL854" i="13"/>
  <c r="AI799" i="13"/>
  <c r="AI16" i="13"/>
  <c r="AI1000" i="13"/>
  <c r="AI897" i="13"/>
  <c r="AI683" i="13"/>
  <c r="AI529" i="13"/>
  <c r="AJ529" i="13" s="1"/>
  <c r="AI370" i="13"/>
  <c r="AI306" i="13"/>
  <c r="AI166" i="13"/>
  <c r="AJ166" i="13" s="1"/>
  <c r="AK166" i="13" s="1"/>
  <c r="AJ189" i="13"/>
  <c r="AI928" i="13"/>
  <c r="AI834" i="13"/>
  <c r="AI682" i="13"/>
  <c r="AJ682" i="13" s="1"/>
  <c r="AJ718" i="13"/>
  <c r="AI657" i="13"/>
  <c r="AI568" i="13"/>
  <c r="AI549" i="13"/>
  <c r="AJ549" i="13" s="1"/>
  <c r="AI405" i="13"/>
  <c r="AI341" i="13"/>
  <c r="AJ341" i="13" s="1"/>
  <c r="AI277" i="13"/>
  <c r="AI31" i="13"/>
  <c r="AI956" i="13"/>
  <c r="AI825" i="13"/>
  <c r="AJ825" i="13" s="1"/>
  <c r="AI705" i="13"/>
  <c r="AJ705" i="13" s="1"/>
  <c r="AI656" i="13"/>
  <c r="AI582" i="13"/>
  <c r="AJ582" i="13" s="1"/>
  <c r="AI404" i="13"/>
  <c r="AJ404" i="13" s="1"/>
  <c r="AI340" i="13"/>
  <c r="AI276" i="13"/>
  <c r="AJ276" i="13" s="1"/>
  <c r="AI59" i="13"/>
  <c r="AJ59" i="13" s="1"/>
  <c r="AK59" i="13" s="1"/>
  <c r="AL59" i="13" s="1"/>
  <c r="AI222" i="13"/>
  <c r="AI989" i="13"/>
  <c r="AI906" i="13"/>
  <c r="AI866" i="13"/>
  <c r="AI659" i="13"/>
  <c r="AI544" i="13"/>
  <c r="AI561" i="13"/>
  <c r="AJ561" i="13" s="1"/>
  <c r="AI367" i="13"/>
  <c r="AI303" i="13"/>
  <c r="AI122" i="13"/>
  <c r="AJ122" i="13" s="1"/>
  <c r="AK122" i="13" s="1"/>
  <c r="AI211" i="13"/>
  <c r="AI497" i="13"/>
  <c r="AI307" i="13"/>
  <c r="AJ307" i="13" s="1"/>
  <c r="AI214" i="13"/>
  <c r="AJ214" i="13" s="1"/>
  <c r="AI872" i="13"/>
  <c r="AJ872" i="13" s="1"/>
  <c r="AI786" i="13"/>
  <c r="AM133" i="13"/>
  <c r="AN133" i="13" s="1"/>
  <c r="AI969" i="13"/>
  <c r="AI777" i="13"/>
  <c r="AI741" i="13"/>
  <c r="AJ741" i="13" s="1"/>
  <c r="AI711" i="13"/>
  <c r="AI547" i="13"/>
  <c r="AJ547" i="13" s="1"/>
  <c r="AI792" i="13"/>
  <c r="AI752" i="13"/>
  <c r="AL431" i="13"/>
  <c r="AI152" i="13"/>
  <c r="AI72" i="13"/>
  <c r="AM165" i="13"/>
  <c r="AN165" i="13" s="1"/>
  <c r="AK237" i="13"/>
  <c r="AL237" i="13" s="1"/>
  <c r="AM237" i="13" s="1"/>
  <c r="AL57" i="13"/>
  <c r="AI814" i="13"/>
  <c r="AK733" i="13"/>
  <c r="AL474" i="13"/>
  <c r="AL434" i="13"/>
  <c r="AI950" i="13"/>
  <c r="AJ950" i="13" s="1"/>
  <c r="AK950" i="13" s="1"/>
  <c r="AI819" i="13"/>
  <c r="AJ819" i="13" s="1"/>
  <c r="AI632" i="13"/>
  <c r="AJ632" i="13" s="1"/>
  <c r="AK632" i="13" s="1"/>
  <c r="AI500" i="13"/>
  <c r="AJ500" i="13" s="1"/>
  <c r="AK500" i="13" s="1"/>
  <c r="AJ476" i="13"/>
  <c r="AK476" i="13" s="1"/>
  <c r="AI358" i="13"/>
  <c r="AI294" i="13"/>
  <c r="AJ294" i="13" s="1"/>
  <c r="AI1003" i="13"/>
  <c r="AJ1003" i="13" s="1"/>
  <c r="AI916" i="13"/>
  <c r="AJ916" i="13" s="1"/>
  <c r="AI822" i="13"/>
  <c r="AI661" i="13"/>
  <c r="AI576" i="13"/>
  <c r="AI557" i="13"/>
  <c r="AI393" i="13"/>
  <c r="AI329" i="13"/>
  <c r="AI146" i="13"/>
  <c r="AJ146" i="13" s="1"/>
  <c r="AK146" i="13" s="1"/>
  <c r="AI207" i="13"/>
  <c r="AL115" i="13"/>
  <c r="AI944" i="13"/>
  <c r="AI644" i="13"/>
  <c r="AJ644" i="13" s="1"/>
  <c r="AI526" i="13"/>
  <c r="AI392" i="13"/>
  <c r="AI328" i="13"/>
  <c r="AI142" i="13"/>
  <c r="AJ142" i="13" s="1"/>
  <c r="AK142" i="13" s="1"/>
  <c r="AI242" i="13"/>
  <c r="AJ242" i="13" s="1"/>
  <c r="AI993" i="13"/>
  <c r="AI894" i="13"/>
  <c r="AJ894" i="13" s="1"/>
  <c r="AI719" i="13"/>
  <c r="AJ719" i="13" s="1"/>
  <c r="AI629" i="13"/>
  <c r="AI535" i="13"/>
  <c r="AJ535" i="13" s="1"/>
  <c r="AS475" i="13"/>
  <c r="AI339" i="13"/>
  <c r="AK934" i="13"/>
  <c r="AL934" i="13" s="1"/>
  <c r="AL870" i="13"/>
  <c r="AM463" i="13"/>
  <c r="AN463" i="13" s="1"/>
  <c r="AL437" i="13"/>
  <c r="AK464" i="13"/>
  <c r="AM253" i="13"/>
  <c r="AL848" i="13"/>
  <c r="AL717" i="13"/>
  <c r="AM717" i="13" s="1"/>
  <c r="AM672" i="13"/>
  <c r="AK440" i="13"/>
  <c r="AL440" i="13" s="1"/>
  <c r="AM428" i="13"/>
  <c r="AS117" i="13"/>
  <c r="AM10" i="13"/>
  <c r="AL847" i="13"/>
  <c r="AN726" i="13"/>
  <c r="AS726" i="13" s="1"/>
  <c r="AL419" i="13"/>
  <c r="AK469" i="13"/>
  <c r="AI172" i="13"/>
  <c r="AI108" i="13"/>
  <c r="AI64" i="13"/>
  <c r="AJ64" i="13" s="1"/>
  <c r="AM850" i="13"/>
  <c r="AN850" i="13" s="1"/>
  <c r="AS850" i="13" s="1"/>
  <c r="AM671" i="13"/>
  <c r="AM466" i="13"/>
  <c r="AN466" i="13" s="1"/>
  <c r="AL438" i="13"/>
  <c r="AI13" i="13"/>
  <c r="AJ13" i="13" s="1"/>
  <c r="AK13" i="13" s="1"/>
  <c r="AJ249" i="13"/>
  <c r="AJ205" i="13"/>
  <c r="AJ974" i="13"/>
  <c r="AK974" i="13" s="1"/>
  <c r="AK964" i="13"/>
  <c r="AJ762" i="13"/>
  <c r="AJ103" i="13"/>
  <c r="AK765" i="13"/>
  <c r="AN664" i="13"/>
  <c r="AD664" i="13" s="1"/>
  <c r="AN987" i="13"/>
  <c r="AS987" i="13" s="1"/>
  <c r="AJ713" i="13"/>
  <c r="AL208" i="13"/>
  <c r="AM208" i="13" s="1"/>
  <c r="AJ767" i="13"/>
  <c r="AM157" i="13"/>
  <c r="AJ731" i="13"/>
  <c r="AJ624" i="13"/>
  <c r="AJ369" i="13"/>
  <c r="AJ273" i="13"/>
  <c r="AK273" i="13" s="1"/>
  <c r="AL55" i="13"/>
  <c r="AL28" i="13"/>
  <c r="AJ1006" i="13"/>
  <c r="AK915" i="13"/>
  <c r="AL915" i="13" s="1"/>
  <c r="AM915" i="13" s="1"/>
  <c r="AK697" i="13"/>
  <c r="AJ918" i="13"/>
  <c r="AJ824" i="13"/>
  <c r="AK704" i="13"/>
  <c r="AJ621" i="13"/>
  <c r="AK621" i="13" s="1"/>
  <c r="AJ538" i="13"/>
  <c r="AJ517" i="13"/>
  <c r="AK517" i="13" s="1"/>
  <c r="AJ379" i="13"/>
  <c r="AL182" i="13"/>
  <c r="AJ939" i="13"/>
  <c r="AK40" i="13"/>
  <c r="AK73" i="13"/>
  <c r="AK801" i="13"/>
  <c r="AN674" i="13"/>
  <c r="AD674" i="13" s="1"/>
  <c r="AN435" i="13"/>
  <c r="AS435" i="13" s="1"/>
  <c r="AJ176" i="13"/>
  <c r="AJ112" i="13"/>
  <c r="AK909" i="13"/>
  <c r="AL909" i="13" s="1"/>
  <c r="AM909" i="13" s="1"/>
  <c r="AJ366" i="13"/>
  <c r="AJ904" i="13"/>
  <c r="AL887" i="13"/>
  <c r="AM887" i="13" s="1"/>
  <c r="AK706" i="13"/>
  <c r="AL706" i="13" s="1"/>
  <c r="AM706" i="13" s="1"/>
  <c r="AJ619" i="13"/>
  <c r="AK619" i="13" s="1"/>
  <c r="AK559" i="13"/>
  <c r="AK519" i="13"/>
  <c r="AJ634" i="13"/>
  <c r="AJ597" i="13"/>
  <c r="AJ518" i="13"/>
  <c r="AK518" i="13" s="1"/>
  <c r="AJ400" i="13"/>
  <c r="AJ336" i="13"/>
  <c r="AJ320" i="13"/>
  <c r="AK320" i="13" s="1"/>
  <c r="AJ501" i="13"/>
  <c r="AJ794" i="13"/>
  <c r="AN421" i="13"/>
  <c r="AD421" i="13" s="1"/>
  <c r="AJ860" i="13"/>
  <c r="AJ985" i="13"/>
  <c r="AK604" i="13"/>
  <c r="AN428" i="13"/>
  <c r="AJ984" i="13"/>
  <c r="AK760" i="13"/>
  <c r="AK795" i="13"/>
  <c r="AJ524" i="13"/>
  <c r="AJ397" i="13"/>
  <c r="AN333" i="13"/>
  <c r="AS333" i="13" s="1"/>
  <c r="AJ317" i="13"/>
  <c r="AJ47" i="13"/>
  <c r="AJ724" i="13"/>
  <c r="AK701" i="13"/>
  <c r="AL701" i="13" s="1"/>
  <c r="AJ836" i="13"/>
  <c r="AJ684" i="13"/>
  <c r="AJ633" i="13"/>
  <c r="AK585" i="13"/>
  <c r="AL585" i="13" s="1"/>
  <c r="AJ411" i="13"/>
  <c r="AJ269" i="13"/>
  <c r="AL203" i="13"/>
  <c r="AK605" i="13"/>
  <c r="AJ784" i="13"/>
  <c r="AJ744" i="13"/>
  <c r="AK744" i="13" s="1"/>
  <c r="AK100" i="13"/>
  <c r="AL100" i="13" s="1"/>
  <c r="AM100" i="13" s="1"/>
  <c r="AK983" i="13"/>
  <c r="AL530" i="13"/>
  <c r="AJ1010" i="13"/>
  <c r="AJ958" i="13"/>
  <c r="AJ827" i="13"/>
  <c r="AJ642" i="13"/>
  <c r="AJ334" i="13"/>
  <c r="AJ924" i="13"/>
  <c r="AK924" i="13" s="1"/>
  <c r="AJ880" i="13"/>
  <c r="AJ710" i="13"/>
  <c r="AJ649" i="13"/>
  <c r="AK649" i="13" s="1"/>
  <c r="AJ584" i="13"/>
  <c r="AK536" i="13"/>
  <c r="AK565" i="13"/>
  <c r="AJ483" i="13"/>
  <c r="AL227" i="13"/>
  <c r="AM227" i="13" s="1"/>
  <c r="AJ87" i="13"/>
  <c r="AK564" i="13"/>
  <c r="AK514" i="13"/>
  <c r="AJ380" i="13"/>
  <c r="AJ300" i="13"/>
  <c r="AK300" i="13" s="1"/>
  <c r="AJ284" i="13"/>
  <c r="AK545" i="13"/>
  <c r="AL545" i="13" s="1"/>
  <c r="AM193" i="13"/>
  <c r="AN193" i="13" s="1"/>
  <c r="AD193" i="13" s="1"/>
  <c r="AJ279" i="13"/>
  <c r="AI980" i="13"/>
  <c r="AI970" i="13"/>
  <c r="AJ970" i="13" s="1"/>
  <c r="AJ790" i="13"/>
  <c r="AK981" i="13"/>
  <c r="AJ797" i="13"/>
  <c r="AK563" i="13"/>
  <c r="AK36" i="13"/>
  <c r="AK780" i="13"/>
  <c r="AK756" i="13"/>
  <c r="AK679" i="13"/>
  <c r="AL865" i="13"/>
  <c r="AJ791" i="13"/>
  <c r="AK791" i="13" s="1"/>
  <c r="AK48" i="13"/>
  <c r="AK707" i="13"/>
  <c r="AJ298" i="13"/>
  <c r="AK298" i="13" s="1"/>
  <c r="AJ282" i="13"/>
  <c r="AI243" i="13"/>
  <c r="AJ243" i="13" s="1"/>
  <c r="AK243" i="13" s="1"/>
  <c r="AL243" i="13" s="1"/>
  <c r="AJ201" i="13"/>
  <c r="AL123" i="13"/>
  <c r="AM123" i="13" s="1"/>
  <c r="AJ265" i="13"/>
  <c r="AI978" i="13"/>
  <c r="AJ978" i="13" s="1"/>
  <c r="AK978" i="13" s="1"/>
  <c r="AI766" i="13"/>
  <c r="AJ766" i="13" s="1"/>
  <c r="AI578" i="13"/>
  <c r="AJ578" i="13" s="1"/>
  <c r="AI200" i="13"/>
  <c r="AI942" i="13"/>
  <c r="AJ942" i="13" s="1"/>
  <c r="AI805" i="13"/>
  <c r="AI753" i="13"/>
  <c r="AI603" i="13"/>
  <c r="AL448" i="13"/>
  <c r="AM448" i="13" s="1"/>
  <c r="AI212" i="13"/>
  <c r="AI63" i="13"/>
  <c r="AL109" i="13"/>
  <c r="AM109" i="13" s="1"/>
  <c r="AN10" i="13"/>
  <c r="AS10" i="13" s="1"/>
  <c r="AI874" i="13"/>
  <c r="AL839" i="13"/>
  <c r="AL455" i="13"/>
  <c r="AI240" i="13"/>
  <c r="AJ240" i="13" s="1"/>
  <c r="AI132" i="13"/>
  <c r="AJ132" i="13" s="1"/>
  <c r="AI79" i="13"/>
  <c r="AJ79" i="13" s="1"/>
  <c r="AI783" i="13"/>
  <c r="AJ783" i="13" s="1"/>
  <c r="AN157" i="13"/>
  <c r="AS157" i="13" s="1"/>
  <c r="AK26" i="13"/>
  <c r="AL26" i="13" s="1"/>
  <c r="AI988" i="13"/>
  <c r="AI831" i="13"/>
  <c r="AJ831" i="13" s="1"/>
  <c r="AI646" i="13"/>
  <c r="AJ646" i="13" s="1"/>
  <c r="AK646" i="13" s="1"/>
  <c r="AI512" i="13"/>
  <c r="AJ482" i="13"/>
  <c r="AI354" i="13"/>
  <c r="AJ354" i="13" s="1"/>
  <c r="AI290" i="13"/>
  <c r="AI102" i="13"/>
  <c r="AI912" i="13"/>
  <c r="AI818" i="13"/>
  <c r="AJ818" i="13" s="1"/>
  <c r="AI639" i="13"/>
  <c r="AI571" i="13"/>
  <c r="AJ571" i="13" s="1"/>
  <c r="AI523" i="13"/>
  <c r="AJ523" i="13" s="1"/>
  <c r="AI389" i="13"/>
  <c r="AI325" i="13"/>
  <c r="AJ325" i="13" s="1"/>
  <c r="AI259" i="13"/>
  <c r="AJ259" i="13" s="1"/>
  <c r="AI199" i="13"/>
  <c r="AI927" i="13"/>
  <c r="AJ927" i="13" s="1"/>
  <c r="AI689" i="13"/>
  <c r="AI638" i="13"/>
  <c r="AJ638" i="13" s="1"/>
  <c r="AK638" i="13" s="1"/>
  <c r="AI522" i="13"/>
  <c r="AI388" i="13"/>
  <c r="AI324" i="13"/>
  <c r="AJ324" i="13" s="1"/>
  <c r="AI255" i="13"/>
  <c r="AJ255" i="13" s="1"/>
  <c r="AK255" i="13" s="1"/>
  <c r="AL255" i="13" s="1"/>
  <c r="AI194" i="13"/>
  <c r="AI24" i="13"/>
  <c r="AJ24" i="13" s="1"/>
  <c r="AK24" i="13" s="1"/>
  <c r="AL24" i="13" s="1"/>
  <c r="AL131" i="13"/>
  <c r="AI966" i="13"/>
  <c r="AI878" i="13"/>
  <c r="AI828" i="13"/>
  <c r="AJ828" i="13" s="1"/>
  <c r="AI643" i="13"/>
  <c r="AJ643" i="13" s="1"/>
  <c r="AK643" i="13" s="1"/>
  <c r="AI575" i="13"/>
  <c r="AJ575" i="13" s="1"/>
  <c r="AI525" i="13"/>
  <c r="AI415" i="13"/>
  <c r="AI351" i="13"/>
  <c r="AI287" i="13"/>
  <c r="AJ287" i="13" s="1"/>
  <c r="AI58" i="13"/>
  <c r="AJ58" i="13" s="1"/>
  <c r="AK233" i="13"/>
  <c r="AI387" i="13"/>
  <c r="AI275" i="13"/>
  <c r="AJ275" i="13" s="1"/>
  <c r="AI187" i="13"/>
  <c r="AJ187" i="13" s="1"/>
  <c r="AK187" i="13" s="1"/>
  <c r="AL187" i="13" s="1"/>
  <c r="AM934" i="13"/>
  <c r="AN934" i="13" s="1"/>
  <c r="AL853" i="13"/>
  <c r="AI812" i="13"/>
  <c r="AL449" i="13"/>
  <c r="AM449" i="13" s="1"/>
  <c r="AN449" i="13" s="1"/>
  <c r="AL472" i="13"/>
  <c r="AK181" i="13"/>
  <c r="AI871" i="13"/>
  <c r="AM813" i="13"/>
  <c r="AN813" i="13" s="1"/>
  <c r="AL22" i="13"/>
  <c r="AI776" i="13"/>
  <c r="AJ776" i="13" s="1"/>
  <c r="AI736" i="13"/>
  <c r="AL461" i="13"/>
  <c r="AI136" i="13"/>
  <c r="AJ136" i="13" s="1"/>
  <c r="AI759" i="13"/>
  <c r="AL673" i="13"/>
  <c r="AI606" i="13"/>
  <c r="AJ606" i="13" s="1"/>
  <c r="AK606" i="13" s="1"/>
  <c r="AK185" i="13"/>
  <c r="AI917" i="13"/>
  <c r="AI703" i="13"/>
  <c r="AI616" i="13"/>
  <c r="AI484" i="13"/>
  <c r="AI406" i="13"/>
  <c r="AJ406" i="13" s="1"/>
  <c r="AI342" i="13"/>
  <c r="AI278" i="13"/>
  <c r="AJ278" i="13" s="1"/>
  <c r="AI991" i="13"/>
  <c r="AI900" i="13"/>
  <c r="AJ900" i="13" s="1"/>
  <c r="AI727" i="13"/>
  <c r="AJ727" i="13" s="1"/>
  <c r="AI645" i="13"/>
  <c r="AI587" i="13"/>
  <c r="AJ587" i="13" s="1"/>
  <c r="AI528" i="13"/>
  <c r="AJ528" i="13" s="1"/>
  <c r="AK478" i="13"/>
  <c r="AL478" i="13" s="1"/>
  <c r="AI377" i="13"/>
  <c r="AI313" i="13"/>
  <c r="AJ313" i="13" s="1"/>
  <c r="AI82" i="13"/>
  <c r="AI911" i="13"/>
  <c r="AJ911" i="13" s="1"/>
  <c r="AI709" i="13"/>
  <c r="AI626" i="13"/>
  <c r="AI510" i="13"/>
  <c r="AI376" i="13"/>
  <c r="AJ376" i="13" s="1"/>
  <c r="AI312" i="13"/>
  <c r="AJ312" i="13" s="1"/>
  <c r="AK312" i="13" s="1"/>
  <c r="AI78" i="13"/>
  <c r="AI226" i="13"/>
  <c r="AI951" i="13"/>
  <c r="AI877" i="13"/>
  <c r="AI696" i="13"/>
  <c r="AI596" i="13"/>
  <c r="AJ596" i="13"/>
  <c r="AK596" i="13" s="1"/>
  <c r="AI554" i="13"/>
  <c r="AI291" i="13"/>
  <c r="AJ291" i="13" s="1"/>
  <c r="AL841" i="13"/>
  <c r="AK457" i="13"/>
  <c r="AL457" i="13" s="1"/>
  <c r="AM445" i="13"/>
  <c r="AN445" i="13" s="1"/>
  <c r="AL65" i="13"/>
  <c r="AD121" i="13"/>
  <c r="AM856" i="13"/>
  <c r="AN856" i="13" s="1"/>
  <c r="AK678" i="13"/>
  <c r="AL678" i="13" s="1"/>
  <c r="AK670" i="13"/>
  <c r="AL452" i="13"/>
  <c r="AD117" i="13"/>
  <c r="AL85" i="13"/>
  <c r="AM855" i="13"/>
  <c r="AK439" i="13"/>
  <c r="AM427" i="13"/>
  <c r="AI156" i="13"/>
  <c r="AI96" i="13"/>
  <c r="AN113" i="13"/>
  <c r="AS113" i="13" s="1"/>
  <c r="AK61" i="13"/>
  <c r="AL61" i="13" s="1"/>
  <c r="AK846" i="13"/>
  <c r="AK669" i="13"/>
  <c r="AL669" i="13" s="1"/>
  <c r="AM663" i="13"/>
  <c r="AK458" i="13"/>
  <c r="AL458" i="13" s="1"/>
  <c r="AM446" i="13"/>
  <c r="AL422" i="13"/>
  <c r="AN145" i="13"/>
  <c r="AD145" i="13" s="1"/>
  <c r="AN936" i="13"/>
  <c r="AD936" i="13" s="1"/>
  <c r="AN444" i="13"/>
  <c r="AD444" i="13" s="1"/>
  <c r="AN465" i="13"/>
  <c r="AD465" i="13" s="1"/>
  <c r="AK925" i="13"/>
  <c r="AL382" i="13"/>
  <c r="AM382" i="13" s="1"/>
  <c r="AL385" i="13"/>
  <c r="AM385" i="13" s="1"/>
  <c r="AK305" i="13"/>
  <c r="AL305" i="13" s="1"/>
  <c r="AJ289" i="13"/>
  <c r="AL178" i="13"/>
  <c r="AM206" i="13"/>
  <c r="AK990" i="13"/>
  <c r="AK948" i="13"/>
  <c r="AL948" i="13" s="1"/>
  <c r="AK941" i="13"/>
  <c r="AL655" i="13"/>
  <c r="AM655" i="13" s="1"/>
  <c r="AK637" i="13"/>
  <c r="AL637" i="13" s="1"/>
  <c r="AK551" i="13"/>
  <c r="AJ982" i="13"/>
  <c r="AL857" i="13"/>
  <c r="AS14" i="13"/>
  <c r="AK770" i="13"/>
  <c r="AN668" i="13"/>
  <c r="AD668" i="13" s="1"/>
  <c r="AL968" i="13"/>
  <c r="AK751" i="13"/>
  <c r="AN667" i="13"/>
  <c r="AS667" i="13" s="1"/>
  <c r="AJ302" i="13"/>
  <c r="AK920" i="13"/>
  <c r="AL653" i="13"/>
  <c r="AK635" i="13"/>
  <c r="AK541" i="13"/>
  <c r="AL541" i="13" s="1"/>
  <c r="AK652" i="13"/>
  <c r="AK555" i="13"/>
  <c r="AK486" i="13"/>
  <c r="AL352" i="13"/>
  <c r="AM352" i="13" s="1"/>
  <c r="AK272" i="13"/>
  <c r="AK553" i="13"/>
  <c r="AL967" i="13"/>
  <c r="AN453" i="13"/>
  <c r="AD453" i="13" s="1"/>
  <c r="AN468" i="13"/>
  <c r="AK33" i="13"/>
  <c r="AJ800" i="13"/>
  <c r="AK52" i="13"/>
  <c r="AL52" i="13" s="1"/>
  <c r="AS89" i="13"/>
  <c r="AK658" i="13"/>
  <c r="AK286" i="13"/>
  <c r="AL413" i="13"/>
  <c r="AM413" i="13" s="1"/>
  <c r="AM285" i="13"/>
  <c r="AK923" i="13"/>
  <c r="AJ769" i="13"/>
  <c r="AK943" i="13"/>
  <c r="AL943" i="13" s="1"/>
  <c r="AK651" i="13"/>
  <c r="AJ572" i="13"/>
  <c r="AK572" i="13" s="1"/>
  <c r="AK485" i="13"/>
  <c r="AN81" i="13"/>
  <c r="AS81" i="13" s="1"/>
  <c r="AM725" i="13"/>
  <c r="AK771" i="13"/>
  <c r="AL771" i="13" s="1"/>
  <c r="AK499" i="13"/>
  <c r="AL499" i="13" s="1"/>
  <c r="AL648" i="13"/>
  <c r="AK630" i="13"/>
  <c r="AJ581" i="13"/>
  <c r="AK581" i="13" s="1"/>
  <c r="AK311" i="13"/>
  <c r="AK861" i="13"/>
  <c r="AL807" i="13"/>
  <c r="AM807" i="13" s="1"/>
  <c r="AM747" i="13"/>
  <c r="AM609" i="13"/>
  <c r="AK996" i="13"/>
  <c r="AK954" i="13"/>
  <c r="AK869" i="13"/>
  <c r="AL869" i="13" s="1"/>
  <c r="AK636" i="13"/>
  <c r="AL394" i="13"/>
  <c r="AL330" i="13"/>
  <c r="AK314" i="13"/>
  <c r="AJ221" i="13"/>
  <c r="AI864" i="13"/>
  <c r="AI750" i="13"/>
  <c r="AJ750" i="13" s="1"/>
  <c r="AK213" i="13"/>
  <c r="AL213" i="13" s="1"/>
  <c r="AM213" i="13" s="1"/>
  <c r="AL844" i="13"/>
  <c r="AM844" i="13" s="1"/>
  <c r="AI789" i="13"/>
  <c r="AJ789" i="13" s="1"/>
  <c r="AI737" i="13"/>
  <c r="AI531" i="13"/>
  <c r="AJ531" i="13" s="1"/>
  <c r="AL424" i="13"/>
  <c r="AM424" i="13" s="1"/>
  <c r="AI49" i="13"/>
  <c r="AI804" i="13"/>
  <c r="AI602" i="13"/>
  <c r="AJ602" i="13" s="1"/>
  <c r="AM467" i="13"/>
  <c r="AL443" i="13"/>
  <c r="AM431" i="13"/>
  <c r="AL469" i="13"/>
  <c r="AM469" i="13" s="1"/>
  <c r="AN469" i="13" s="1"/>
  <c r="AI180" i="13"/>
  <c r="AI116" i="13"/>
  <c r="AM838" i="13"/>
  <c r="AN838" i="13" s="1"/>
  <c r="AI755" i="13"/>
  <c r="AJ755" i="13" s="1"/>
  <c r="AI608" i="13"/>
  <c r="AI188" i="13"/>
  <c r="AL153" i="13"/>
  <c r="AI946" i="13"/>
  <c r="AJ946" i="13" s="1"/>
  <c r="AI735" i="13"/>
  <c r="AI628" i="13"/>
  <c r="AJ628" i="13" s="1"/>
  <c r="AI496" i="13"/>
  <c r="AJ496" i="13" s="1"/>
  <c r="AI402" i="13"/>
  <c r="AI338" i="13"/>
  <c r="AJ338" i="13" s="1"/>
  <c r="AI274" i="13"/>
  <c r="AI186" i="13"/>
  <c r="AI896" i="13"/>
  <c r="AJ896" i="13" s="1"/>
  <c r="AI728" i="13"/>
  <c r="AI623" i="13"/>
  <c r="AI558" i="13"/>
  <c r="AI507" i="13"/>
  <c r="AI373" i="13"/>
  <c r="AI309" i="13"/>
  <c r="AI130" i="13"/>
  <c r="AJ130" i="13" s="1"/>
  <c r="AK130" i="13" s="1"/>
  <c r="AI907" i="13"/>
  <c r="AJ907" i="13" s="1"/>
  <c r="AI622" i="13"/>
  <c r="AJ622" i="13" s="1"/>
  <c r="AI506" i="13"/>
  <c r="AI372" i="13"/>
  <c r="AI308" i="13"/>
  <c r="AJ308" i="13" s="1"/>
  <c r="AK308" i="13" s="1"/>
  <c r="AI126" i="13"/>
  <c r="AI254" i="13"/>
  <c r="AJ254" i="13" s="1"/>
  <c r="AI67" i="13"/>
  <c r="AJ67" i="13" s="1"/>
  <c r="AK67" i="13" s="1"/>
  <c r="AJ209" i="13"/>
  <c r="AI947" i="13"/>
  <c r="AJ947" i="13" s="1"/>
  <c r="AI892" i="13"/>
  <c r="AI708" i="13"/>
  <c r="AJ708" i="13" s="1"/>
  <c r="AI625" i="13"/>
  <c r="AJ625" i="13" s="1"/>
  <c r="AI586" i="13"/>
  <c r="AJ586" i="13" s="1"/>
  <c r="AK586" i="13" s="1"/>
  <c r="AI509" i="13"/>
  <c r="AJ509" i="13" s="1"/>
  <c r="AI399" i="13"/>
  <c r="AJ399" i="13" s="1"/>
  <c r="AI335" i="13"/>
  <c r="AI271" i="13"/>
  <c r="AJ271" i="13" s="1"/>
  <c r="AI27" i="13"/>
  <c r="AJ27" i="13" s="1"/>
  <c r="AI355" i="13"/>
  <c r="AJ355" i="13" s="1"/>
  <c r="AI138" i="13"/>
  <c r="AJ138" i="13" s="1"/>
  <c r="AK138" i="13" s="1"/>
  <c r="AL929" i="13"/>
  <c r="AK963" i="13"/>
  <c r="AI858" i="13"/>
  <c r="AJ858" i="13" s="1"/>
  <c r="AI754" i="13"/>
  <c r="AI594" i="13"/>
  <c r="AJ594" i="13" s="1"/>
  <c r="AK594" i="13" s="1"/>
  <c r="AM933" i="13"/>
  <c r="AI809" i="13"/>
  <c r="AL447" i="13"/>
  <c r="AI270" i="13"/>
  <c r="AJ270" i="13" s="1"/>
  <c r="AI120" i="13"/>
  <c r="AI803" i="13"/>
  <c r="AI743" i="13"/>
  <c r="AI675" i="13"/>
  <c r="AL450" i="13"/>
  <c r="AM450" i="13" s="1"/>
  <c r="AI204" i="13"/>
  <c r="AI1004" i="13"/>
  <c r="AJ1004" i="13" s="1"/>
  <c r="AI901" i="13"/>
  <c r="AI687" i="13"/>
  <c r="AI573" i="13"/>
  <c r="AI390" i="13"/>
  <c r="AJ390" i="13" s="1"/>
  <c r="AK390" i="13" s="1"/>
  <c r="AI326" i="13"/>
  <c r="AJ326" i="13" s="1"/>
  <c r="AK326" i="13" s="1"/>
  <c r="AI118" i="13"/>
  <c r="AI961" i="13"/>
  <c r="AJ961" i="13" s="1"/>
  <c r="AI881" i="13"/>
  <c r="AI702" i="13"/>
  <c r="AI627" i="13"/>
  <c r="AI566" i="13"/>
  <c r="AI511" i="13"/>
  <c r="AJ511" i="13" s="1"/>
  <c r="AI361" i="13"/>
  <c r="AJ361" i="13" s="1"/>
  <c r="AI297" i="13"/>
  <c r="AI39" i="13"/>
  <c r="AI1002" i="13"/>
  <c r="AJ1002" i="13" s="1"/>
  <c r="AI895" i="13"/>
  <c r="AI693" i="13"/>
  <c r="AI548" i="13"/>
  <c r="AJ548" i="13" s="1"/>
  <c r="AI494" i="13"/>
  <c r="AI360" i="13"/>
  <c r="AJ360" i="13" s="1"/>
  <c r="AI296" i="13"/>
  <c r="AI210" i="13"/>
  <c r="AL119" i="13"/>
  <c r="AJ245" i="13"/>
  <c r="AI926" i="13"/>
  <c r="AI891" i="13"/>
  <c r="AJ891" i="13" s="1"/>
  <c r="AI677" i="13"/>
  <c r="AJ677" i="13" s="1"/>
  <c r="AI560" i="13"/>
  <c r="AI537" i="13"/>
  <c r="AJ537" i="13" s="1"/>
  <c r="AK537" i="13" s="1"/>
  <c r="AI403" i="13"/>
  <c r="AI74" i="13"/>
  <c r="AM849" i="13"/>
  <c r="AN849" i="13" s="1"/>
  <c r="AS468" i="13"/>
  <c r="AL460" i="13"/>
  <c r="AM840" i="13"/>
  <c r="AK662" i="13"/>
  <c r="AM462" i="13"/>
  <c r="AS444" i="13"/>
  <c r="AL436" i="13"/>
  <c r="AS151" i="13"/>
  <c r="AL42" i="13"/>
  <c r="AM42" i="13" s="1"/>
  <c r="AM931" i="13"/>
  <c r="AN931" i="13" s="1"/>
  <c r="AK851" i="13"/>
  <c r="AM839" i="13"/>
  <c r="AL451" i="13"/>
  <c r="AK423" i="13"/>
  <c r="AI140" i="13"/>
  <c r="AJ140" i="13" s="1"/>
  <c r="AI80" i="13"/>
  <c r="AK30" i="13"/>
  <c r="AL30" i="13" s="1"/>
  <c r="AK680" i="13"/>
  <c r="AK442" i="13"/>
  <c r="AI53" i="13"/>
  <c r="AJ53" i="13" s="1"/>
  <c r="AK105" i="13"/>
  <c r="AN480" i="13"/>
  <c r="AD480" i="13" s="1"/>
  <c r="AK713" i="13"/>
  <c r="AL713" i="13" s="1"/>
  <c r="AN842" i="13"/>
  <c r="AS842" i="13" s="1"/>
  <c r="AK321" i="13"/>
  <c r="AK893" i="13"/>
  <c r="AL893" i="13" s="1"/>
  <c r="AL580" i="13"/>
  <c r="AJ90" i="13"/>
  <c r="AK939" i="13"/>
  <c r="AL801" i="13"/>
  <c r="AK477" i="13"/>
  <c r="AJ144" i="13"/>
  <c r="AK144" i="13" s="1"/>
  <c r="AK540" i="13"/>
  <c r="AL592" i="13"/>
  <c r="AK552" i="13"/>
  <c r="AL552" i="13" s="1"/>
  <c r="AL577" i="13"/>
  <c r="AM577" i="13" s="1"/>
  <c r="AK327" i="13"/>
  <c r="AL932" i="13"/>
  <c r="AL416" i="13"/>
  <c r="AM416" i="13" s="1"/>
  <c r="AN416" i="13" s="1"/>
  <c r="AK860" i="13"/>
  <c r="AN473" i="13"/>
  <c r="AS473" i="13" s="1"/>
  <c r="AL795" i="13"/>
  <c r="AK890" i="13"/>
  <c r="AL890" i="13" s="1"/>
  <c r="AK885" i="13"/>
  <c r="AK684" i="13"/>
  <c r="AL684" i="13" s="1"/>
  <c r="AK159" i="13"/>
  <c r="AN467" i="13"/>
  <c r="AD467" i="13" s="1"/>
  <c r="AL983" i="13"/>
  <c r="AN671" i="13"/>
  <c r="AK1010" i="13"/>
  <c r="AK958" i="13"/>
  <c r="AL958" i="13" s="1"/>
  <c r="AK886" i="13"/>
  <c r="AK710" i="13"/>
  <c r="AK543" i="13"/>
  <c r="AL543" i="13" s="1"/>
  <c r="AL565" i="13"/>
  <c r="AM565" i="13" s="1"/>
  <c r="AN565" i="13" s="1"/>
  <c r="AK87" i="13"/>
  <c r="AK539" i="13"/>
  <c r="AL539" i="13" s="1"/>
  <c r="AJ412" i="13"/>
  <c r="AK412" i="13" s="1"/>
  <c r="AL412" i="13" s="1"/>
  <c r="AM412" i="13" s="1"/>
  <c r="AK396" i="13"/>
  <c r="AJ348" i="13"/>
  <c r="AK332" i="13"/>
  <c r="AJ997" i="13"/>
  <c r="AK997" i="13" s="1"/>
  <c r="AK591" i="13"/>
  <c r="AJ359" i="13"/>
  <c r="AK331" i="13"/>
  <c r="AJ51" i="13"/>
  <c r="AM235" i="13"/>
  <c r="AI979" i="13"/>
  <c r="AK797" i="13"/>
  <c r="AK761" i="13"/>
  <c r="AJ9" i="13"/>
  <c r="AL756" i="13"/>
  <c r="AK574" i="13"/>
  <c r="AK763" i="13"/>
  <c r="AD671" i="13"/>
  <c r="AJ236" i="13"/>
  <c r="AJ905" i="13"/>
  <c r="AL691" i="13"/>
  <c r="AJ654" i="13"/>
  <c r="AK654" i="13" s="1"/>
  <c r="AJ410" i="13"/>
  <c r="AM394" i="13"/>
  <c r="AN378" i="13"/>
  <c r="AD378" i="13" s="1"/>
  <c r="AJ346" i="13"/>
  <c r="AM330" i="13"/>
  <c r="AJ263" i="13"/>
  <c r="AJ70" i="13"/>
  <c r="AK70" i="13" s="1"/>
  <c r="AJ949" i="13"/>
  <c r="AK722" i="13"/>
  <c r="AJ241" i="13"/>
  <c r="AI798" i="13"/>
  <c r="AI712" i="13"/>
  <c r="AJ712" i="13" s="1"/>
  <c r="AL441" i="13"/>
  <c r="AM441" i="13" s="1"/>
  <c r="AL464" i="13"/>
  <c r="AN933" i="13"/>
  <c r="AD933" i="13" s="1"/>
  <c r="AL852" i="13"/>
  <c r="AI773" i="13"/>
  <c r="AL729" i="13"/>
  <c r="AM729" i="13" s="1"/>
  <c r="AL666" i="13"/>
  <c r="AM666" i="13" s="1"/>
  <c r="AK600" i="13"/>
  <c r="AL600" i="13" s="1"/>
  <c r="AL470" i="13"/>
  <c r="AM470" i="13" s="1"/>
  <c r="AL432" i="13"/>
  <c r="AM432" i="13" s="1"/>
  <c r="AI41" i="13"/>
  <c r="AJ41" i="13" s="1"/>
  <c r="AL843" i="13"/>
  <c r="AI788" i="13"/>
  <c r="AI764" i="13"/>
  <c r="AL439" i="13"/>
  <c r="AI164" i="13"/>
  <c r="AI104" i="13"/>
  <c r="AJ104" i="13" s="1"/>
  <c r="AK104" i="13" s="1"/>
  <c r="AK261" i="13"/>
  <c r="AL261" i="13" s="1"/>
  <c r="AM261" i="13" s="1"/>
  <c r="AI859" i="13"/>
  <c r="AJ859" i="13" s="1"/>
  <c r="AL846" i="13"/>
  <c r="AI739" i="13"/>
  <c r="AJ739" i="13" s="1"/>
  <c r="AI29" i="13"/>
  <c r="AJ29" i="13" s="1"/>
  <c r="AK54" i="13"/>
  <c r="AL54" i="13" s="1"/>
  <c r="AM54" i="13" s="1"/>
  <c r="AM153" i="13"/>
  <c r="AI913" i="13"/>
  <c r="AI699" i="13"/>
  <c r="AJ699" i="13" s="1"/>
  <c r="AI556" i="13"/>
  <c r="AJ556" i="13" s="1"/>
  <c r="AI386" i="13"/>
  <c r="AJ386" i="13" s="1"/>
  <c r="AI322" i="13"/>
  <c r="AI247" i="13"/>
  <c r="AI999" i="13"/>
  <c r="AI957" i="13"/>
  <c r="AJ957" i="13" s="1"/>
  <c r="AI888" i="13"/>
  <c r="AI698" i="13"/>
  <c r="AJ698" i="13" s="1"/>
  <c r="AI612" i="13"/>
  <c r="AI593" i="13"/>
  <c r="AJ593" i="13" s="1"/>
  <c r="AK593" i="13" s="1"/>
  <c r="AI491" i="13"/>
  <c r="AI357" i="13"/>
  <c r="AJ357" i="13" s="1"/>
  <c r="AI293" i="13"/>
  <c r="AI66" i="13"/>
  <c r="AJ197" i="13"/>
  <c r="AL169" i="13"/>
  <c r="AI998" i="13"/>
  <c r="AI882" i="13"/>
  <c r="AJ882" i="13" s="1"/>
  <c r="AI720" i="13"/>
  <c r="AJ720" i="13" s="1"/>
  <c r="AI532" i="13"/>
  <c r="AI490" i="13"/>
  <c r="AJ490" i="13" s="1"/>
  <c r="AI356" i="13"/>
  <c r="AI292" i="13"/>
  <c r="AJ292" i="13" s="1"/>
  <c r="AK292" i="13" s="1"/>
  <c r="AI62" i="13"/>
  <c r="AJ62" i="13" s="1"/>
  <c r="AK62" i="13" s="1"/>
  <c r="AI238" i="13"/>
  <c r="AJ238" i="13" s="1"/>
  <c r="AI1005" i="13"/>
  <c r="AI922" i="13"/>
  <c r="AI883" i="13"/>
  <c r="AJ883" i="13" s="1"/>
  <c r="AI692" i="13"/>
  <c r="AJ692" i="13" s="1"/>
  <c r="AI588" i="13"/>
  <c r="AI546" i="13"/>
  <c r="AJ546" i="13" s="1"/>
  <c r="AI493" i="13"/>
  <c r="AI383" i="13"/>
  <c r="AJ383" i="13" s="1"/>
  <c r="AI319" i="13"/>
  <c r="AI251" i="13"/>
  <c r="AI198" i="13"/>
  <c r="AI569" i="13"/>
  <c r="AJ569" i="13" s="1"/>
  <c r="AK569" i="13" s="1"/>
  <c r="AI323" i="13"/>
  <c r="AJ323" i="13" s="1"/>
  <c r="AK323" i="13" s="1"/>
  <c r="AI35" i="13"/>
  <c r="AI802" i="13"/>
  <c r="AI738" i="13"/>
  <c r="AJ738" i="13" s="1"/>
  <c r="AL471" i="13"/>
  <c r="AL433" i="13"/>
  <c r="AK34" i="13"/>
  <c r="AL34" i="13" s="1"/>
  <c r="AI973" i="13"/>
  <c r="AJ973" i="13" s="1"/>
  <c r="AI793" i="13"/>
  <c r="AI757" i="13"/>
  <c r="AJ757" i="13" s="1"/>
  <c r="AI607" i="13"/>
  <c r="AJ607" i="13" s="1"/>
  <c r="AI808" i="13"/>
  <c r="AJ808" i="13" s="1"/>
  <c r="AI768" i="13"/>
  <c r="AM455" i="13"/>
  <c r="AD435" i="13"/>
  <c r="AI168" i="13"/>
  <c r="AI92" i="13"/>
  <c r="AK97" i="13"/>
  <c r="AK217" i="13"/>
  <c r="AI787" i="13"/>
  <c r="AJ787" i="13" s="1"/>
  <c r="AL665" i="13"/>
  <c r="AI37" i="13"/>
  <c r="AJ37" i="13" s="1"/>
  <c r="AI992" i="13"/>
  <c r="AI835" i="13"/>
  <c r="AJ835" i="13" s="1"/>
  <c r="AI650" i="13"/>
  <c r="AJ650" i="13" s="1"/>
  <c r="AI516" i="13"/>
  <c r="AI374" i="13"/>
  <c r="AI310" i="13"/>
  <c r="AJ310" i="13" s="1"/>
  <c r="AI202" i="13"/>
  <c r="AJ202" i="13" s="1"/>
  <c r="AK202" i="13" s="1"/>
  <c r="AL202" i="13" s="1"/>
  <c r="AK229" i="13"/>
  <c r="AI945" i="13"/>
  <c r="AI879" i="13"/>
  <c r="AJ879" i="13" s="1"/>
  <c r="AI686" i="13"/>
  <c r="AJ686" i="13" s="1"/>
  <c r="AI681" i="13"/>
  <c r="AJ681" i="13" s="1"/>
  <c r="AI534" i="13"/>
  <c r="AI495" i="13"/>
  <c r="AJ495" i="13" s="1"/>
  <c r="AI409" i="13"/>
  <c r="AI345" i="13"/>
  <c r="AJ345" i="13" s="1"/>
  <c r="AI281" i="13"/>
  <c r="AI7" i="13"/>
  <c r="AJ7" i="13" s="1"/>
  <c r="AI960" i="13"/>
  <c r="AI829" i="13"/>
  <c r="AJ829" i="13" s="1"/>
  <c r="AI660" i="13"/>
  <c r="AJ660" i="13" s="1"/>
  <c r="AK660" i="13" s="1"/>
  <c r="AI598" i="13"/>
  <c r="AJ598" i="13" s="1"/>
  <c r="AK598" i="13" s="1"/>
  <c r="AI408" i="13"/>
  <c r="AI344" i="13"/>
  <c r="AJ344" i="13" s="1"/>
  <c r="AI280" i="13"/>
  <c r="AI258" i="13"/>
  <c r="AJ258" i="13" s="1"/>
  <c r="AJ257" i="13"/>
  <c r="AI910" i="13"/>
  <c r="AI832" i="13"/>
  <c r="AJ832" i="13" s="1"/>
  <c r="AI647" i="13"/>
  <c r="AJ647" i="13" s="1"/>
  <c r="AI583" i="13"/>
  <c r="AI513" i="13"/>
  <c r="AJ513" i="13" s="1"/>
  <c r="AI371" i="13"/>
  <c r="AJ371" i="13" s="1"/>
  <c r="AK1007" i="13"/>
  <c r="AL930" i="13"/>
  <c r="AK845" i="13"/>
  <c r="AK425" i="13"/>
  <c r="AK456" i="13"/>
  <c r="AL456" i="13" s="1"/>
  <c r="AL420" i="13"/>
  <c r="AL50" i="13"/>
  <c r="AI613" i="13"/>
  <c r="AJ613" i="13" s="1"/>
  <c r="AK613" i="13" s="1"/>
  <c r="AI124" i="13"/>
  <c r="AI76" i="13"/>
  <c r="AS165" i="13"/>
  <c r="AK935" i="13"/>
  <c r="AJ601" i="13"/>
  <c r="AK426" i="13"/>
  <c r="AI21" i="13"/>
  <c r="AJ21" i="13" s="1"/>
  <c r="AK21" i="13" s="1"/>
  <c r="AL21" i="13" s="1"/>
  <c r="AK18" i="13"/>
  <c r="AL18" i="13" s="1"/>
  <c r="AK101" i="13"/>
  <c r="AC962" i="13"/>
  <c r="AH962" i="13" s="1"/>
  <c r="AJ175" i="13"/>
  <c r="AK762" i="13"/>
  <c r="AJ863" i="13"/>
  <c r="AK863" i="13" s="1"/>
  <c r="AL863" i="13" s="1"/>
  <c r="AK767" i="13"/>
  <c r="AL767" i="13" s="1"/>
  <c r="AM767" i="13" s="1"/>
  <c r="AJ965" i="13"/>
  <c r="AL925" i="13"/>
  <c r="AM925" i="13" s="1"/>
  <c r="AN382" i="13"/>
  <c r="AL150" i="13"/>
  <c r="AK401" i="13"/>
  <c r="AN385" i="13"/>
  <c r="AJ353" i="13"/>
  <c r="AK353" i="13" s="1"/>
  <c r="AL353" i="13" s="1"/>
  <c r="AK337" i="13"/>
  <c r="AK114" i="13"/>
  <c r="AM55" i="13"/>
  <c r="AD206" i="13"/>
  <c r="AN206" i="13"/>
  <c r="AJ899" i="13"/>
  <c r="AJ714" i="13"/>
  <c r="AL697" i="13"/>
  <c r="AM697" i="13" s="1"/>
  <c r="AJ223" i="13"/>
  <c r="AK246" i="13"/>
  <c r="AL246" i="13" s="1"/>
  <c r="AL230" i="13"/>
  <c r="AL941" i="13"/>
  <c r="AJ902" i="13"/>
  <c r="AM884" i="13"/>
  <c r="AL704" i="13"/>
  <c r="AM704" i="13" s="1"/>
  <c r="AK688" i="13"/>
  <c r="AL551" i="13"/>
  <c r="AM489" i="13"/>
  <c r="AN489" i="13" s="1"/>
  <c r="AN407" i="13"/>
  <c r="AJ343" i="13"/>
  <c r="AJ315" i="13"/>
  <c r="AM182" i="13"/>
  <c r="AK982" i="13"/>
  <c r="AJ746" i="13"/>
  <c r="AL40" i="13"/>
  <c r="AM40" i="13" s="1"/>
  <c r="AK167" i="13"/>
  <c r="AJ971" i="13"/>
  <c r="AJ160" i="13"/>
  <c r="AJ128" i="13"/>
  <c r="AL751" i="13"/>
  <c r="AM751" i="13" s="1"/>
  <c r="AK695" i="13"/>
  <c r="AL540" i="13"/>
  <c r="AJ231" i="13"/>
  <c r="AK231" i="13" s="1"/>
  <c r="AL920" i="13"/>
  <c r="AK889" i="13"/>
  <c r="AN826" i="13"/>
  <c r="AK690" i="13"/>
  <c r="AM653" i="13"/>
  <c r="AJ550" i="13"/>
  <c r="AJ503" i="13"/>
  <c r="AM183" i="13"/>
  <c r="AJ618" i="13"/>
  <c r="AL555" i="13"/>
  <c r="AJ384" i="13"/>
  <c r="AK384" i="13" s="1"/>
  <c r="AL384" i="13" s="1"/>
  <c r="AK368" i="13"/>
  <c r="AL368" i="13" s="1"/>
  <c r="AL320" i="13"/>
  <c r="AJ304" i="13"/>
  <c r="AK304" i="13" s="1"/>
  <c r="AL174" i="13"/>
  <c r="AJ99" i="13"/>
  <c r="AK599" i="13"/>
  <c r="AL599" i="13" s="1"/>
  <c r="AL553" i="13"/>
  <c r="AJ391" i="13"/>
  <c r="AK363" i="13"/>
  <c r="AJ106" i="13"/>
  <c r="AI195" i="13"/>
  <c r="AJ195" i="13" s="1"/>
  <c r="AK195" i="13" s="1"/>
  <c r="AJ244" i="13"/>
  <c r="AK800" i="13"/>
  <c r="AJ192" i="13"/>
  <c r="AK149" i="13"/>
  <c r="AK524" i="13"/>
  <c r="AL524" i="13" s="1"/>
  <c r="AM524" i="13" s="1"/>
  <c r="AK414" i="13"/>
  <c r="AL414" i="13" s="1"/>
  <c r="AK1009" i="13"/>
  <c r="AK953" i="13"/>
  <c r="AJ381" i="13"/>
  <c r="AK365" i="13"/>
  <c r="AL365" i="13" s="1"/>
  <c r="AN349" i="13"/>
  <c r="AJ301" i="13"/>
  <c r="AK301" i="13" s="1"/>
  <c r="AK162" i="13"/>
  <c r="AL162" i="13" s="1"/>
  <c r="AK98" i="13"/>
  <c r="AL98" i="13" s="1"/>
  <c r="AJ15" i="13"/>
  <c r="AK190" i="13"/>
  <c r="AL190" i="13" s="1"/>
  <c r="AJ994" i="13"/>
  <c r="AK994" i="13" s="1"/>
  <c r="AJ952" i="13"/>
  <c r="AK952" i="13" s="1"/>
  <c r="AL923" i="13"/>
  <c r="AM923" i="13" s="1"/>
  <c r="AJ837" i="13"/>
  <c r="AK685" i="13"/>
  <c r="AK234" i="13"/>
  <c r="AL218" i="13"/>
  <c r="AM218" i="13" s="1"/>
  <c r="AK955" i="13"/>
  <c r="AJ914" i="13"/>
  <c r="AJ898" i="13"/>
  <c r="AJ820" i="13"/>
  <c r="AK700" i="13"/>
  <c r="AJ617" i="13"/>
  <c r="AJ567" i="13"/>
  <c r="AJ521" i="13"/>
  <c r="AJ375" i="13"/>
  <c r="AK347" i="13"/>
  <c r="AK267" i="13"/>
  <c r="AL267" i="13" s="1"/>
  <c r="AJ19" i="13"/>
  <c r="AK977" i="13"/>
  <c r="AM986" i="13"/>
  <c r="AJ184" i="13"/>
  <c r="AK940" i="13"/>
  <c r="AK595" i="13"/>
  <c r="AL17" i="13"/>
  <c r="AM220" i="13"/>
  <c r="AJ508" i="13"/>
  <c r="AN398" i="13"/>
  <c r="AK908" i="13"/>
  <c r="AL886" i="13"/>
  <c r="AJ830" i="13"/>
  <c r="AJ694" i="13"/>
  <c r="AJ631" i="13"/>
  <c r="AK533" i="13"/>
  <c r="AJ515" i="13"/>
  <c r="AL87" i="13"/>
  <c r="AM648" i="13"/>
  <c r="AJ498" i="13"/>
  <c r="AJ364" i="13"/>
  <c r="AK364" i="13" s="1"/>
  <c r="AK348" i="13"/>
  <c r="AK284" i="13"/>
  <c r="AJ94" i="13"/>
  <c r="AK570" i="13"/>
  <c r="AJ505" i="13"/>
  <c r="AK505" i="13" s="1"/>
  <c r="AJ395" i="13"/>
  <c r="AK359" i="13"/>
  <c r="AK170" i="13"/>
  <c r="AM177" i="13"/>
  <c r="AJ43" i="13"/>
  <c r="AL295" i="13"/>
  <c r="AM295" i="13" s="1"/>
  <c r="AK279" i="13"/>
  <c r="AL279" i="13" s="1"/>
  <c r="AJ11" i="13"/>
  <c r="AM542" i="13" l="1"/>
  <c r="AL749" i="13"/>
  <c r="AM876" i="13"/>
  <c r="AN876" i="13" s="1"/>
  <c r="AN350" i="13"/>
  <c r="AM758" i="13"/>
  <c r="AD93" i="13"/>
  <c r="AL833" i="13"/>
  <c r="AM833" i="13" s="1"/>
  <c r="AM232" i="13"/>
  <c r="AN232" i="13" s="1"/>
  <c r="AS232" i="13" s="1"/>
  <c r="AN413" i="13"/>
  <c r="AS413" i="13" s="1"/>
  <c r="AL974" i="13"/>
  <c r="AM974" i="13" s="1"/>
  <c r="AD139" i="13"/>
  <c r="AM143" i="13"/>
  <c r="AN143" i="13" s="1"/>
  <c r="AD163" i="13"/>
  <c r="AK602" i="13"/>
  <c r="AJ226" i="13"/>
  <c r="AK226" i="13" s="1"/>
  <c r="AL226" i="13" s="1"/>
  <c r="AM418" i="13"/>
  <c r="AK264" i="13"/>
  <c r="AL264" i="13" s="1"/>
  <c r="AM730" i="13"/>
  <c r="AN730" i="13" s="1"/>
  <c r="AD730" i="13" s="1"/>
  <c r="AL778" i="13"/>
  <c r="AM778" i="13" s="1"/>
  <c r="AL75" i="13"/>
  <c r="AM75" i="13" s="1"/>
  <c r="AL590" i="13"/>
  <c r="AM590" i="13" s="1"/>
  <c r="AK262" i="13"/>
  <c r="AL262" i="13" s="1"/>
  <c r="AL810" i="13"/>
  <c r="AD333" i="13"/>
  <c r="AK575" i="13"/>
  <c r="AL575" i="13" s="1"/>
  <c r="AK259" i="13"/>
  <c r="AL259" i="13" s="1"/>
  <c r="AD165" i="13"/>
  <c r="AS815" i="13"/>
  <c r="AO815" i="13" s="1"/>
  <c r="AP815" i="13" s="1"/>
  <c r="AL23" i="13"/>
  <c r="AM23" i="13" s="1"/>
  <c r="AK959" i="13"/>
  <c r="AM868" i="13"/>
  <c r="AN868" i="13" s="1"/>
  <c r="AD868" i="13" s="1"/>
  <c r="AM458" i="13"/>
  <c r="AS936" i="13"/>
  <c r="AO936" i="13" s="1"/>
  <c r="AP936" i="13" s="1"/>
  <c r="AM61" i="13"/>
  <c r="AN61" i="13" s="1"/>
  <c r="AD61" i="13" s="1"/>
  <c r="AM299" i="13"/>
  <c r="AM283" i="13"/>
  <c r="AN283" i="13" s="1"/>
  <c r="AS430" i="13"/>
  <c r="AM252" i="13"/>
  <c r="AN352" i="13"/>
  <c r="AM171" i="13"/>
  <c r="AN171" i="13" s="1"/>
  <c r="AD171" i="13" s="1"/>
  <c r="AK1004" i="13"/>
  <c r="AL602" i="13"/>
  <c r="AM602" i="13" s="1"/>
  <c r="AD129" i="13"/>
  <c r="AM135" i="13"/>
  <c r="AN135" i="13" s="1"/>
  <c r="AL266" i="13"/>
  <c r="AM266" i="13" s="1"/>
  <c r="AM520" i="13"/>
  <c r="AN520" i="13" s="1"/>
  <c r="AD520" i="13" s="1"/>
  <c r="AL952" i="13"/>
  <c r="AM952" i="13" s="1"/>
  <c r="AN952" i="13" s="1"/>
  <c r="AK835" i="13"/>
  <c r="AM665" i="13"/>
  <c r="AN665" i="13" s="1"/>
  <c r="AJ92" i="13"/>
  <c r="AK92" i="13" s="1"/>
  <c r="AM823" i="13"/>
  <c r="AN823" i="13" s="1"/>
  <c r="AJ198" i="13"/>
  <c r="AK198" i="13" s="1"/>
  <c r="AK720" i="13"/>
  <c r="AL720" i="13" s="1"/>
  <c r="AJ764" i="13"/>
  <c r="AK764" i="13" s="1"/>
  <c r="AL764" i="13" s="1"/>
  <c r="AM764" i="13" s="1"/>
  <c r="AL610" i="13"/>
  <c r="AM610" i="13" s="1"/>
  <c r="AN903" i="13"/>
  <c r="AD903" i="13" s="1"/>
  <c r="AL288" i="13"/>
  <c r="AM288" i="13" s="1"/>
  <c r="AM715" i="13"/>
  <c r="AN715" i="13" s="1"/>
  <c r="AN252" i="13"/>
  <c r="AS252" i="13" s="1"/>
  <c r="AD721" i="13"/>
  <c r="AS721" i="13"/>
  <c r="AO721" i="13" s="1"/>
  <c r="AL191" i="13"/>
  <c r="AM191" i="13" s="1"/>
  <c r="AL111" i="13"/>
  <c r="AM111" i="13" s="1"/>
  <c r="AN111" i="13" s="1"/>
  <c r="AS111" i="13" s="1"/>
  <c r="AM852" i="13"/>
  <c r="AN852" i="13" s="1"/>
  <c r="AS852" i="13" s="1"/>
  <c r="AL997" i="13"/>
  <c r="AM997" i="13" s="1"/>
  <c r="AN997" i="13" s="1"/>
  <c r="AS997" i="13" s="1"/>
  <c r="AL159" i="13"/>
  <c r="AN817" i="13"/>
  <c r="AD817" i="13" s="1"/>
  <c r="AK361" i="13"/>
  <c r="AL361" i="13" s="1"/>
  <c r="AS933" i="13"/>
  <c r="AO933" i="13" s="1"/>
  <c r="AL586" i="13"/>
  <c r="AM586" i="13" s="1"/>
  <c r="AJ126" i="13"/>
  <c r="AK126" i="13" s="1"/>
  <c r="AL126" i="13" s="1"/>
  <c r="AM126" i="13" s="1"/>
  <c r="AJ96" i="13"/>
  <c r="AK828" i="13"/>
  <c r="AK831" i="13"/>
  <c r="AN455" i="13"/>
  <c r="AD455" i="13" s="1"/>
  <c r="AM795" i="13"/>
  <c r="AS466" i="13"/>
  <c r="AO466" i="13" s="1"/>
  <c r="AS428" i="13"/>
  <c r="AJ526" i="13"/>
  <c r="AK526" i="13" s="1"/>
  <c r="AL526" i="13" s="1"/>
  <c r="AJ814" i="13"/>
  <c r="AK814" i="13" s="1"/>
  <c r="AK214" i="13"/>
  <c r="AL214" i="13" s="1"/>
  <c r="AN747" i="13"/>
  <c r="AS747" i="13" s="1"/>
  <c r="AN107" i="13"/>
  <c r="AS867" i="13"/>
  <c r="AO867" i="13" s="1"/>
  <c r="AP867" i="13" s="1"/>
  <c r="AM115" i="13"/>
  <c r="AN115" i="13" s="1"/>
  <c r="AS453" i="13"/>
  <c r="AO453" i="13" s="1"/>
  <c r="AP453" i="13" s="1"/>
  <c r="AS465" i="13"/>
  <c r="AO465" i="13" s="1"/>
  <c r="AP465" i="13" s="1"/>
  <c r="AQ465" i="13" s="1"/>
  <c r="AR465" i="13" s="1"/>
  <c r="AK357" i="13"/>
  <c r="AM87" i="13"/>
  <c r="AN87" i="13" s="1"/>
  <c r="AS87" i="13" s="1"/>
  <c r="AM886" i="13"/>
  <c r="AN886" i="13" s="1"/>
  <c r="AK360" i="13"/>
  <c r="AJ809" i="13"/>
  <c r="AK809" i="13" s="1"/>
  <c r="AL809" i="13" s="1"/>
  <c r="AM809" i="13" s="1"/>
  <c r="AS467" i="13"/>
  <c r="AO467" i="13" s="1"/>
  <c r="AD747" i="13"/>
  <c r="AN655" i="13"/>
  <c r="AS655" i="13" s="1"/>
  <c r="AK376" i="13"/>
  <c r="AL376" i="13" s="1"/>
  <c r="AM376" i="13" s="1"/>
  <c r="AK313" i="13"/>
  <c r="AL313" i="13" s="1"/>
  <c r="AM313" i="13" s="1"/>
  <c r="AK406" i="13"/>
  <c r="AL406" i="13" s="1"/>
  <c r="AK275" i="13"/>
  <c r="AK324" i="13"/>
  <c r="AL324" i="13" s="1"/>
  <c r="AM324" i="13" s="1"/>
  <c r="AN839" i="13"/>
  <c r="AS839" i="13" s="1"/>
  <c r="AL791" i="13"/>
  <c r="AM791" i="13" s="1"/>
  <c r="AM983" i="13"/>
  <c r="AS671" i="13"/>
  <c r="AO671" i="13" s="1"/>
  <c r="AS463" i="13"/>
  <c r="AN611" i="13"/>
  <c r="AD611" i="13" s="1"/>
  <c r="AN141" i="13"/>
  <c r="AS141" i="13" s="1"/>
  <c r="AL615" i="13"/>
  <c r="AM615" i="13" s="1"/>
  <c r="AS668" i="13"/>
  <c r="AN256" i="13"/>
  <c r="AM203" i="13"/>
  <c r="AN203" i="13" s="1"/>
  <c r="AN88" i="13"/>
  <c r="AD88" i="13" s="1"/>
  <c r="AN173" i="13"/>
  <c r="AS173" i="13" s="1"/>
  <c r="AO173" i="13" s="1"/>
  <c r="AP173" i="13" s="1"/>
  <c r="AS937" i="13"/>
  <c r="AD459" i="13"/>
  <c r="AM732" i="13"/>
  <c r="AD137" i="13"/>
  <c r="AK386" i="13"/>
  <c r="AQ163" i="13"/>
  <c r="AK338" i="13"/>
  <c r="AL338" i="13" s="1"/>
  <c r="AM338" i="13" s="1"/>
  <c r="AS469" i="13"/>
  <c r="AO469" i="13" s="1"/>
  <c r="AN394" i="13"/>
  <c r="AN648" i="13"/>
  <c r="AS648" i="13" s="1"/>
  <c r="AM941" i="13"/>
  <c r="AL1010" i="13"/>
  <c r="AM1010" i="13" s="1"/>
  <c r="AN1010" i="13" s="1"/>
  <c r="AS1010" i="13" s="1"/>
  <c r="AM464" i="13"/>
  <c r="AN464" i="13" s="1"/>
  <c r="AL476" i="13"/>
  <c r="AM476" i="13" s="1"/>
  <c r="AN476" i="13" s="1"/>
  <c r="AD476" i="13" s="1"/>
  <c r="AS77" i="13"/>
  <c r="AM224" i="13"/>
  <c r="AN224" i="13" s="1"/>
  <c r="AS125" i="13"/>
  <c r="AL1001" i="13"/>
  <c r="AN614" i="13"/>
  <c r="AL127" i="13"/>
  <c r="AM127" i="13" s="1"/>
  <c r="AN127" i="13" s="1"/>
  <c r="AS127" i="13" s="1"/>
  <c r="AL110" i="13"/>
  <c r="AM110" i="13" s="1"/>
  <c r="AL154" i="13"/>
  <c r="AM154" i="13" s="1"/>
  <c r="AN153" i="13"/>
  <c r="AD153" i="13" s="1"/>
  <c r="AN213" i="13"/>
  <c r="AM555" i="13"/>
  <c r="AN653" i="13"/>
  <c r="AS653" i="13" s="1"/>
  <c r="AO653" i="13" s="1"/>
  <c r="AS206" i="13"/>
  <c r="AO206" i="13" s="1"/>
  <c r="AP206" i="13" s="1"/>
  <c r="AQ206" i="13" s="1"/>
  <c r="AK291" i="13"/>
  <c r="AK900" i="13"/>
  <c r="AL939" i="13"/>
  <c r="AM939" i="13" s="1"/>
  <c r="AD157" i="13"/>
  <c r="AN237" i="13"/>
  <c r="AS237" i="13" s="1"/>
  <c r="AN431" i="13"/>
  <c r="AD431" i="13" s="1"/>
  <c r="AK276" i="13"/>
  <c r="AD473" i="13"/>
  <c r="AM865" i="13"/>
  <c r="AN865" i="13" s="1"/>
  <c r="AD867" i="13"/>
  <c r="AD468" i="13"/>
  <c r="AS421" i="13"/>
  <c r="AO421" i="13" s="1"/>
  <c r="AD667" i="13"/>
  <c r="AM811" i="13"/>
  <c r="AN811" i="13" s="1"/>
  <c r="AL723" i="13"/>
  <c r="AM723" i="13" s="1"/>
  <c r="AN723" i="13" s="1"/>
  <c r="AL785" i="13"/>
  <c r="AM785" i="13" s="1"/>
  <c r="AK779" i="13"/>
  <c r="AD69" i="13"/>
  <c r="AS69" i="13"/>
  <c r="AM68" i="13"/>
  <c r="AN68" i="13" s="1"/>
  <c r="AK64" i="13"/>
  <c r="AL60" i="13"/>
  <c r="AM60" i="13" s="1"/>
  <c r="AJ49" i="13"/>
  <c r="AK49" i="13" s="1"/>
  <c r="AM57" i="13"/>
  <c r="AN57" i="13" s="1"/>
  <c r="AD57" i="13" s="1"/>
  <c r="AS46" i="13"/>
  <c r="AN56" i="13"/>
  <c r="AS56" i="13" s="1"/>
  <c r="AM34" i="13"/>
  <c r="AM30" i="13"/>
  <c r="AN30" i="13" s="1"/>
  <c r="AD30" i="13" s="1"/>
  <c r="AN44" i="13"/>
  <c r="AN45" i="13"/>
  <c r="AD45" i="13" s="1"/>
  <c r="AL25" i="13"/>
  <c r="AM25" i="13" s="1"/>
  <c r="AM20" i="13"/>
  <c r="AN20" i="13" s="1"/>
  <c r="AD10" i="13"/>
  <c r="AK8" i="13"/>
  <c r="AL8" i="13" s="1"/>
  <c r="AK879" i="13"/>
  <c r="AK607" i="13"/>
  <c r="AL607" i="13" s="1"/>
  <c r="AK738" i="13"/>
  <c r="AL738" i="13" s="1"/>
  <c r="AM600" i="13"/>
  <c r="AN600" i="13" s="1"/>
  <c r="AM958" i="13"/>
  <c r="AN42" i="13"/>
  <c r="AD42" i="13" s="1"/>
  <c r="AK511" i="13"/>
  <c r="AL511" i="13" s="1"/>
  <c r="AM511" i="13" s="1"/>
  <c r="AL308" i="13"/>
  <c r="AK755" i="13"/>
  <c r="AL755" i="13" s="1"/>
  <c r="AM755" i="13" s="1"/>
  <c r="AN250" i="13"/>
  <c r="AD250" i="13" s="1"/>
  <c r="AM52" i="13"/>
  <c r="AN52" i="13" s="1"/>
  <c r="AD52" i="13" s="1"/>
  <c r="AO667" i="13"/>
  <c r="AP667" i="13" s="1"/>
  <c r="AM457" i="13"/>
  <c r="AO93" i="13"/>
  <c r="AP93" i="13" s="1"/>
  <c r="AQ93" i="13" s="1"/>
  <c r="AL978" i="13"/>
  <c r="AM978" i="13" s="1"/>
  <c r="AN978" i="13" s="1"/>
  <c r="AD978" i="13" s="1"/>
  <c r="AN95" i="13"/>
  <c r="AD95" i="13" s="1"/>
  <c r="AN704" i="13"/>
  <c r="AS704" i="13" s="1"/>
  <c r="AN915" i="13"/>
  <c r="AS915" i="13" s="1"/>
  <c r="AN767" i="13"/>
  <c r="AD767" i="13" s="1"/>
  <c r="AO987" i="13"/>
  <c r="AO850" i="13"/>
  <c r="AO428" i="13"/>
  <c r="AP428" i="13" s="1"/>
  <c r="AQ428" i="13" s="1"/>
  <c r="AL500" i="13"/>
  <c r="AM500" i="13" s="1"/>
  <c r="AK748" i="13"/>
  <c r="AL748" i="13" s="1"/>
  <c r="AO463" i="13"/>
  <c r="AL91" i="13"/>
  <c r="AM91" i="13" s="1"/>
  <c r="AL362" i="13"/>
  <c r="AM362" i="13" s="1"/>
  <c r="AM589" i="13"/>
  <c r="AN807" i="13"/>
  <c r="AD807" i="13" s="1"/>
  <c r="AN208" i="13"/>
  <c r="AD208" i="13" s="1"/>
  <c r="AK757" i="13"/>
  <c r="AL104" i="13"/>
  <c r="AM104" i="13" s="1"/>
  <c r="AN666" i="13"/>
  <c r="AS666" i="13" s="1"/>
  <c r="AM543" i="13"/>
  <c r="AN543" i="13" s="1"/>
  <c r="AO842" i="13"/>
  <c r="AD838" i="13"/>
  <c r="AS838" i="13"/>
  <c r="AD213" i="13"/>
  <c r="AO81" i="13"/>
  <c r="AP81" i="13" s="1"/>
  <c r="AN751" i="13"/>
  <c r="AK528" i="13"/>
  <c r="AL528" i="13" s="1"/>
  <c r="AL649" i="13"/>
  <c r="AN958" i="13"/>
  <c r="AO333" i="13"/>
  <c r="AP333" i="13" s="1"/>
  <c r="AL619" i="13"/>
  <c r="AS431" i="13"/>
  <c r="AS133" i="13"/>
  <c r="AD133" i="13"/>
  <c r="AK716" i="13"/>
  <c r="AD256" i="13"/>
  <c r="AS256" i="13"/>
  <c r="AO129" i="13"/>
  <c r="AS88" i="13"/>
  <c r="AO937" i="13"/>
  <c r="AO502" i="13"/>
  <c r="AP502" i="13" s="1"/>
  <c r="AQ502" i="13" s="1"/>
  <c r="AR502" i="13" s="1"/>
  <c r="AN432" i="13"/>
  <c r="AS432" i="13" s="1"/>
  <c r="AN729" i="13"/>
  <c r="AD729" i="13" s="1"/>
  <c r="AN441" i="13"/>
  <c r="AS441" i="13" s="1"/>
  <c r="AM539" i="13"/>
  <c r="AN539" i="13" s="1"/>
  <c r="AD539" i="13" s="1"/>
  <c r="AM684" i="13"/>
  <c r="AN684" i="13" s="1"/>
  <c r="AO473" i="13"/>
  <c r="AO459" i="13"/>
  <c r="AM713" i="13"/>
  <c r="AK750" i="13"/>
  <c r="AL750" i="13" s="1"/>
  <c r="AM750" i="13" s="1"/>
  <c r="AM869" i="13"/>
  <c r="AN869" i="13" s="1"/>
  <c r="AO113" i="13"/>
  <c r="AP113" i="13" s="1"/>
  <c r="AQ113" i="13" s="1"/>
  <c r="AO139" i="13"/>
  <c r="AD813" i="13"/>
  <c r="AS813" i="13"/>
  <c r="AL831" i="13"/>
  <c r="AM831" i="13" s="1"/>
  <c r="AO10" i="13"/>
  <c r="AN448" i="13"/>
  <c r="AS448" i="13" s="1"/>
  <c r="AL300" i="13"/>
  <c r="AN706" i="13"/>
  <c r="AD706" i="13" s="1"/>
  <c r="AN909" i="13"/>
  <c r="AS909" i="13" s="1"/>
  <c r="AO435" i="13"/>
  <c r="AD12" i="13"/>
  <c r="AS12" i="13"/>
  <c r="AD469" i="13"/>
  <c r="AK741" i="13"/>
  <c r="AM806" i="13"/>
  <c r="AL976" i="13"/>
  <c r="AM976" i="13" s="1"/>
  <c r="AD44" i="13"/>
  <c r="AS44" i="13"/>
  <c r="AN479" i="13"/>
  <c r="AS479" i="13" s="1"/>
  <c r="AO492" i="13"/>
  <c r="AK973" i="13"/>
  <c r="AK739" i="13"/>
  <c r="AN470" i="13"/>
  <c r="AS470" i="13" s="1"/>
  <c r="AR163" i="13"/>
  <c r="AM893" i="13"/>
  <c r="AN893" i="13" s="1"/>
  <c r="AS893" i="13" s="1"/>
  <c r="AL360" i="13"/>
  <c r="AM360" i="13" s="1"/>
  <c r="AN450" i="13"/>
  <c r="AD450" i="13" s="1"/>
  <c r="AN844" i="13"/>
  <c r="AD844" i="13" s="1"/>
  <c r="AO648" i="13"/>
  <c r="AP648" i="13" s="1"/>
  <c r="AN923" i="13"/>
  <c r="AK523" i="13"/>
  <c r="AN109" i="13"/>
  <c r="AD109" i="13" s="1"/>
  <c r="AK766" i="13"/>
  <c r="AN100" i="13"/>
  <c r="AN524" i="13"/>
  <c r="AD524" i="13" s="1"/>
  <c r="AN887" i="13"/>
  <c r="AS887" i="13" s="1"/>
  <c r="AN40" i="13"/>
  <c r="AD40" i="13" s="1"/>
  <c r="AL621" i="13"/>
  <c r="AO454" i="13"/>
  <c r="AP454" i="13" s="1"/>
  <c r="AN713" i="13"/>
  <c r="AD713" i="13" s="1"/>
  <c r="AL13" i="13"/>
  <c r="AN717" i="13"/>
  <c r="AD717" i="13" s="1"/>
  <c r="AK529" i="13"/>
  <c r="AN429" i="13"/>
  <c r="AS429" i="13" s="1"/>
  <c r="AN875" i="13"/>
  <c r="AD875" i="13" s="1"/>
  <c r="AS107" i="13"/>
  <c r="AD107" i="13"/>
  <c r="AN158" i="13"/>
  <c r="AD158" i="13" s="1"/>
  <c r="AS772" i="13"/>
  <c r="AD179" i="13"/>
  <c r="AS179" i="13"/>
  <c r="AS260" i="13"/>
  <c r="AD260" i="13"/>
  <c r="AJ124" i="13"/>
  <c r="AK124" i="13" s="1"/>
  <c r="AL124" i="13" s="1"/>
  <c r="AM420" i="13"/>
  <c r="AK647" i="13"/>
  <c r="AJ910" i="13"/>
  <c r="AK910" i="13" s="1"/>
  <c r="AL910" i="13" s="1"/>
  <c r="AL598" i="13"/>
  <c r="AM598" i="13" s="1"/>
  <c r="AJ960" i="13"/>
  <c r="AK495" i="13"/>
  <c r="AL495" i="13" s="1"/>
  <c r="AL835" i="13"/>
  <c r="AM835" i="13" s="1"/>
  <c r="AJ168" i="13"/>
  <c r="AK490" i="13"/>
  <c r="AJ66" i="13"/>
  <c r="AK66" i="13" s="1"/>
  <c r="AL357" i="13"/>
  <c r="AL386" i="13"/>
  <c r="AL149" i="13"/>
  <c r="AM149" i="13" s="1"/>
  <c r="AM843" i="13"/>
  <c r="AN843" i="13" s="1"/>
  <c r="AM279" i="13"/>
  <c r="AN279" i="13" s="1"/>
  <c r="AD279" i="13" s="1"/>
  <c r="AL359" i="13"/>
  <c r="AL284" i="13"/>
  <c r="AM436" i="13"/>
  <c r="AN436" i="13" s="1"/>
  <c r="AM460" i="13"/>
  <c r="AJ693" i="13"/>
  <c r="AJ39" i="13"/>
  <c r="AJ702" i="13"/>
  <c r="AK702" i="13" s="1"/>
  <c r="AL702" i="13" s="1"/>
  <c r="AK961" i="13"/>
  <c r="AL390" i="13"/>
  <c r="AL1004" i="13"/>
  <c r="AM1004" i="13" s="1"/>
  <c r="AM846" i="13"/>
  <c r="AN846" i="13" s="1"/>
  <c r="AS846" i="13" s="1"/>
  <c r="AL594" i="13"/>
  <c r="AM594" i="13" s="1"/>
  <c r="AJ754" i="13"/>
  <c r="AK27" i="13"/>
  <c r="AK625" i="13"/>
  <c r="AK622" i="13"/>
  <c r="AK946" i="13"/>
  <c r="AN424" i="13"/>
  <c r="AS424" i="13" s="1"/>
  <c r="AM433" i="13"/>
  <c r="AL396" i="13"/>
  <c r="AN542" i="13"/>
  <c r="AS542" i="13" s="1"/>
  <c r="AL710" i="13"/>
  <c r="AN725" i="13"/>
  <c r="AD725" i="13" s="1"/>
  <c r="AM267" i="13"/>
  <c r="AN218" i="13"/>
  <c r="AS218" i="13" s="1"/>
  <c r="AD923" i="13"/>
  <c r="AM890" i="13"/>
  <c r="AN890" i="13" s="1"/>
  <c r="AD890" i="13" s="1"/>
  <c r="AD252" i="13"/>
  <c r="AL860" i="13"/>
  <c r="AM599" i="13"/>
  <c r="AN599" i="13" s="1"/>
  <c r="AD502" i="13"/>
  <c r="AS723" i="13"/>
  <c r="AM540" i="13"/>
  <c r="AN540" i="13" s="1"/>
  <c r="AD489" i="13"/>
  <c r="AM246" i="13"/>
  <c r="AN246" i="13" s="1"/>
  <c r="AK714" i="13"/>
  <c r="AJ156" i="13"/>
  <c r="AK156" i="13" s="1"/>
  <c r="AL156" i="13" s="1"/>
  <c r="AS931" i="13"/>
  <c r="AM841" i="13"/>
  <c r="AL291" i="13"/>
  <c r="AM291" i="13" s="1"/>
  <c r="AJ696" i="13"/>
  <c r="AK696" i="13" s="1"/>
  <c r="AL696" i="13" s="1"/>
  <c r="AJ78" i="13"/>
  <c r="AJ510" i="13"/>
  <c r="AJ709" i="13"/>
  <c r="AK709" i="13" s="1"/>
  <c r="AL709" i="13" s="1"/>
  <c r="AJ703" i="13"/>
  <c r="AK136" i="13"/>
  <c r="AL136" i="13" s="1"/>
  <c r="AM136" i="13" s="1"/>
  <c r="AN136" i="13" s="1"/>
  <c r="AM439" i="13"/>
  <c r="AN439" i="13" s="1"/>
  <c r="AL275" i="13"/>
  <c r="AJ525" i="13"/>
  <c r="AK525" i="13" s="1"/>
  <c r="AL525" i="13" s="1"/>
  <c r="AL828" i="13"/>
  <c r="AJ912" i="13"/>
  <c r="AL442" i="13"/>
  <c r="AM442" i="13" s="1"/>
  <c r="AN442" i="13" s="1"/>
  <c r="AK79" i="13"/>
  <c r="AL79" i="13" s="1"/>
  <c r="AK240" i="13"/>
  <c r="AL240" i="13" s="1"/>
  <c r="AM461" i="13"/>
  <c r="AN461" i="13" s="1"/>
  <c r="AJ603" i="13"/>
  <c r="AK603" i="13" s="1"/>
  <c r="AL603" i="13" s="1"/>
  <c r="AM603" i="13" s="1"/>
  <c r="AN457" i="13"/>
  <c r="AK265" i="13"/>
  <c r="AL265" i="13" s="1"/>
  <c r="AM691" i="13"/>
  <c r="AL954" i="13"/>
  <c r="AL763" i="13"/>
  <c r="AM763" i="13" s="1"/>
  <c r="AL761" i="13"/>
  <c r="AM761" i="13" s="1"/>
  <c r="AK380" i="13"/>
  <c r="AL380" i="13" s="1"/>
  <c r="AS565" i="13"/>
  <c r="AK880" i="13"/>
  <c r="AK334" i="13"/>
  <c r="AK269" i="13"/>
  <c r="AL269" i="13" s="1"/>
  <c r="AK567" i="13"/>
  <c r="AL567" i="13" s="1"/>
  <c r="AD876" i="13"/>
  <c r="AK769" i="13"/>
  <c r="AM98" i="13"/>
  <c r="AD349" i="13"/>
  <c r="AK397" i="13"/>
  <c r="AL397" i="13" s="1"/>
  <c r="AL760" i="13"/>
  <c r="AL604" i="13"/>
  <c r="AM604" i="13" s="1"/>
  <c r="AK985" i="13"/>
  <c r="AK106" i="13"/>
  <c r="AK391" i="13"/>
  <c r="AL391" i="13" s="1"/>
  <c r="AK336" i="13"/>
  <c r="AL336" i="13" s="1"/>
  <c r="AM384" i="13"/>
  <c r="AN487" i="13"/>
  <c r="AD487" i="13" s="1"/>
  <c r="AL635" i="13"/>
  <c r="AK366" i="13"/>
  <c r="AL366" i="13" s="1"/>
  <c r="AD909" i="13"/>
  <c r="AK112" i="13"/>
  <c r="AL112" i="13" s="1"/>
  <c r="AD283" i="13"/>
  <c r="AK379" i="13"/>
  <c r="AD915" i="13"/>
  <c r="AK1006" i="13"/>
  <c r="AL114" i="13"/>
  <c r="AM305" i="13"/>
  <c r="AN305" i="13" s="1"/>
  <c r="AS305" i="13" s="1"/>
  <c r="AM353" i="13"/>
  <c r="AN353" i="13" s="1"/>
  <c r="AS353" i="13" s="1"/>
  <c r="AM150" i="13"/>
  <c r="AL185" i="13"/>
  <c r="AM185" i="13" s="1"/>
  <c r="AM419" i="13"/>
  <c r="AN419" i="13" s="1"/>
  <c r="AS419" i="13" s="1"/>
  <c r="AM847" i="13"/>
  <c r="AM848" i="13"/>
  <c r="AS445" i="13"/>
  <c r="AK644" i="13"/>
  <c r="AL644" i="13" s="1"/>
  <c r="AM644" i="13" s="1"/>
  <c r="AM478" i="13"/>
  <c r="AD842" i="13"/>
  <c r="AJ711" i="13"/>
  <c r="AD416" i="13"/>
  <c r="AK872" i="13"/>
  <c r="AK561" i="13"/>
  <c r="AK209" i="13"/>
  <c r="AL276" i="13"/>
  <c r="AM276" i="13" s="1"/>
  <c r="AK705" i="13"/>
  <c r="AJ956" i="13"/>
  <c r="AK549" i="13"/>
  <c r="AL549" i="13" s="1"/>
  <c r="AM549" i="13" s="1"/>
  <c r="AN549" i="13" s="1"/>
  <c r="AM18" i="13"/>
  <c r="AN18" i="13" s="1"/>
  <c r="AD18" i="13" s="1"/>
  <c r="AL851" i="13"/>
  <c r="AL670" i="13"/>
  <c r="AM870" i="13"/>
  <c r="AK873" i="13"/>
  <c r="AL873" i="13" s="1"/>
  <c r="AK221" i="13"/>
  <c r="AL722" i="13"/>
  <c r="AM722" i="13" s="1"/>
  <c r="AN722" i="13" s="1"/>
  <c r="AK282" i="13"/>
  <c r="AK410" i="13"/>
  <c r="AL410" i="13" s="1"/>
  <c r="AL921" i="13"/>
  <c r="AM921" i="13" s="1"/>
  <c r="AD237" i="13"/>
  <c r="AL975" i="13"/>
  <c r="AK774" i="13"/>
  <c r="AL774" i="13" s="1"/>
  <c r="AK483" i="13"/>
  <c r="AK642" i="13"/>
  <c r="AM771" i="13"/>
  <c r="AN299" i="13"/>
  <c r="AS299" i="13" s="1"/>
  <c r="AS923" i="13"/>
  <c r="AK192" i="13"/>
  <c r="AL192" i="13" s="1"/>
  <c r="AN555" i="13"/>
  <c r="AD555" i="13" s="1"/>
  <c r="AM592" i="13"/>
  <c r="AN592" i="13" s="1"/>
  <c r="AK223" i="13"/>
  <c r="AN215" i="13"/>
  <c r="AD215" i="13" s="1"/>
  <c r="AN974" i="13"/>
  <c r="AD974" i="13" s="1"/>
  <c r="AO77" i="13"/>
  <c r="AP77" i="13" s="1"/>
  <c r="AQ77" i="13" s="1"/>
  <c r="AO481" i="13"/>
  <c r="AP481" i="13" s="1"/>
  <c r="AM50" i="13"/>
  <c r="AS378" i="13"/>
  <c r="AK236" i="13"/>
  <c r="AL236" i="13" s="1"/>
  <c r="AL574" i="13"/>
  <c r="AK9" i="13"/>
  <c r="AL9" i="13" s="1"/>
  <c r="AM9" i="13" s="1"/>
  <c r="AL1009" i="13"/>
  <c r="AL33" i="13"/>
  <c r="AK99" i="13"/>
  <c r="AL99" i="13" s="1"/>
  <c r="AS352" i="13"/>
  <c r="AS407" i="13"/>
  <c r="AN941" i="13"/>
  <c r="AS941" i="13" s="1"/>
  <c r="AN318" i="13"/>
  <c r="AD318" i="13" s="1"/>
  <c r="AO121" i="13"/>
  <c r="AL477" i="13"/>
  <c r="AM477" i="13" s="1"/>
  <c r="AN462" i="13"/>
  <c r="AS462" i="13" s="1"/>
  <c r="AO125" i="13"/>
  <c r="AM131" i="13"/>
  <c r="AD931" i="13"/>
  <c r="AS193" i="13"/>
  <c r="AS316" i="13"/>
  <c r="AN983" i="13"/>
  <c r="AS983" i="13" s="1"/>
  <c r="AL595" i="13"/>
  <c r="AM595" i="13" s="1"/>
  <c r="AN595" i="13" s="1"/>
  <c r="AM219" i="13"/>
  <c r="AN795" i="13"/>
  <c r="AD795" i="13" s="1"/>
  <c r="AL363" i="13"/>
  <c r="AM363" i="13" s="1"/>
  <c r="AM801" i="13"/>
  <c r="AN801" i="13" s="1"/>
  <c r="AL401" i="13"/>
  <c r="AM401" i="13" s="1"/>
  <c r="AN401" i="13" s="1"/>
  <c r="AD401" i="13" s="1"/>
  <c r="AD113" i="13"/>
  <c r="AN155" i="13"/>
  <c r="AD155" i="13" s="1"/>
  <c r="AD454" i="13"/>
  <c r="AD666" i="13"/>
  <c r="AD856" i="13"/>
  <c r="AD849" i="13"/>
  <c r="AK51" i="13"/>
  <c r="AN227" i="13"/>
  <c r="AD227" i="13" s="1"/>
  <c r="AK184" i="13"/>
  <c r="AL184" i="13" s="1"/>
  <c r="AL272" i="13"/>
  <c r="AS826" i="13"/>
  <c r="AS283" i="13"/>
  <c r="AM28" i="13"/>
  <c r="AM178" i="13"/>
  <c r="AS145" i="13"/>
  <c r="AN427" i="13"/>
  <c r="AD427" i="13" s="1"/>
  <c r="AS674" i="13"/>
  <c r="AK197" i="13"/>
  <c r="AL197" i="13" s="1"/>
  <c r="AD934" i="13"/>
  <c r="AN609" i="13"/>
  <c r="AS609" i="13" s="1"/>
  <c r="AD445" i="13"/>
  <c r="AL690" i="13"/>
  <c r="AK160" i="13"/>
  <c r="AL160" i="13" s="1"/>
  <c r="AN177" i="13"/>
  <c r="AD177" i="13" s="1"/>
  <c r="AL364" i="13"/>
  <c r="AK631" i="13"/>
  <c r="AL631" i="13" s="1"/>
  <c r="AM631" i="13" s="1"/>
  <c r="AN220" i="13"/>
  <c r="AD220" i="13" s="1"/>
  <c r="AL700" i="13"/>
  <c r="AM700" i="13" s="1"/>
  <c r="AL685" i="13"/>
  <c r="AL301" i="13"/>
  <c r="AM301" i="13" s="1"/>
  <c r="AM320" i="13"/>
  <c r="AM368" i="13"/>
  <c r="AK618" i="13"/>
  <c r="AN183" i="13"/>
  <c r="AD183" i="13" s="1"/>
  <c r="AK503" i="13"/>
  <c r="AL503" i="13" s="1"/>
  <c r="AM920" i="13"/>
  <c r="AL231" i="13"/>
  <c r="AS489" i="13"/>
  <c r="AL688" i="13"/>
  <c r="AM688" i="13" s="1"/>
  <c r="AL959" i="13"/>
  <c r="AL223" i="13"/>
  <c r="AK899" i="13"/>
  <c r="AL899" i="13" s="1"/>
  <c r="AO165" i="13"/>
  <c r="AP165" i="13" s="1"/>
  <c r="AL613" i="13"/>
  <c r="AM613" i="13" s="1"/>
  <c r="AL1007" i="13"/>
  <c r="AK513" i="13"/>
  <c r="AL513" i="13" s="1"/>
  <c r="AM513" i="13" s="1"/>
  <c r="AJ280" i="13"/>
  <c r="AK280" i="13" s="1"/>
  <c r="AJ408" i="13"/>
  <c r="AJ281" i="13"/>
  <c r="AJ409" i="13"/>
  <c r="AK409" i="13" s="1"/>
  <c r="AJ374" i="13"/>
  <c r="AL217" i="13"/>
  <c r="AJ251" i="13"/>
  <c r="AK251" i="13" s="1"/>
  <c r="AJ319" i="13"/>
  <c r="AJ493" i="13"/>
  <c r="AK493" i="13" s="1"/>
  <c r="AK546" i="13"/>
  <c r="AL546" i="13" s="1"/>
  <c r="AK883" i="13"/>
  <c r="AL883" i="13" s="1"/>
  <c r="AJ922" i="13"/>
  <c r="AJ1005" i="13"/>
  <c r="AK1005" i="13" s="1"/>
  <c r="AJ356" i="13"/>
  <c r="AM357" i="13"/>
  <c r="AN357" i="13" s="1"/>
  <c r="AJ612" i="13"/>
  <c r="AJ888" i="13"/>
  <c r="AK888" i="13" s="1"/>
  <c r="AK957" i="13"/>
  <c r="AJ999" i="13"/>
  <c r="AM386" i="13"/>
  <c r="AK699" i="13"/>
  <c r="AN54" i="13"/>
  <c r="AD54" i="13" s="1"/>
  <c r="AL426" i="13"/>
  <c r="AM426" i="13" s="1"/>
  <c r="AN458" i="13"/>
  <c r="AS458" i="13" s="1"/>
  <c r="AN261" i="13"/>
  <c r="AS261" i="13" s="1"/>
  <c r="AL167" i="13"/>
  <c r="AJ798" i="13"/>
  <c r="AK798" i="13" s="1"/>
  <c r="AJ979" i="13"/>
  <c r="AK979" i="13" s="1"/>
  <c r="AN235" i="13"/>
  <c r="AD235" i="13" s="1"/>
  <c r="AM284" i="13"/>
  <c r="AL348" i="13"/>
  <c r="AM348" i="13" s="1"/>
  <c r="AM396" i="13"/>
  <c r="AM932" i="13"/>
  <c r="AN932" i="13" s="1"/>
  <c r="AK965" i="13"/>
  <c r="AO151" i="13"/>
  <c r="AO444" i="13"/>
  <c r="AO468" i="13"/>
  <c r="AJ403" i="13"/>
  <c r="AK891" i="13"/>
  <c r="AJ926" i="13"/>
  <c r="AJ895" i="13"/>
  <c r="AK895" i="13" s="1"/>
  <c r="AL326" i="13"/>
  <c r="AM326" i="13" s="1"/>
  <c r="AM390" i="13"/>
  <c r="AJ573" i="13"/>
  <c r="AK573" i="13" s="1"/>
  <c r="AJ803" i="13"/>
  <c r="AK803" i="13" s="1"/>
  <c r="AK270" i="13"/>
  <c r="AK271" i="13"/>
  <c r="AJ892" i="13"/>
  <c r="AK947" i="13"/>
  <c r="AJ372" i="13"/>
  <c r="AJ506" i="13"/>
  <c r="AK506" i="13" s="1"/>
  <c r="AL130" i="13"/>
  <c r="AJ309" i="13"/>
  <c r="AJ558" i="13"/>
  <c r="AJ623" i="13"/>
  <c r="AK623" i="13" s="1"/>
  <c r="AJ188" i="13"/>
  <c r="AK188" i="13" s="1"/>
  <c r="AJ180" i="13"/>
  <c r="AJ804" i="13"/>
  <c r="AK804" i="13" s="1"/>
  <c r="AM456" i="13"/>
  <c r="AN456" i="13" s="1"/>
  <c r="AS456" i="13" s="1"/>
  <c r="AK531" i="13"/>
  <c r="AL531" i="13" s="1"/>
  <c r="AM167" i="13"/>
  <c r="AS213" i="13"/>
  <c r="AJ864" i="13"/>
  <c r="AL654" i="13"/>
  <c r="AM654" i="13" s="1"/>
  <c r="AL331" i="13"/>
  <c r="AM331" i="13" s="1"/>
  <c r="AL533" i="13"/>
  <c r="AM533" i="13" s="1"/>
  <c r="AS220" i="13"/>
  <c r="AN986" i="13"/>
  <c r="AS986" i="13" s="1"/>
  <c r="AK914" i="13"/>
  <c r="AD218" i="13"/>
  <c r="AL518" i="13"/>
  <c r="AM518" i="13" s="1"/>
  <c r="AM552" i="13"/>
  <c r="AN552" i="13" s="1"/>
  <c r="AD653" i="13"/>
  <c r="AD723" i="13"/>
  <c r="AS751" i="13"/>
  <c r="AL144" i="13"/>
  <c r="AM144" i="13" s="1"/>
  <c r="AO14" i="13"/>
  <c r="AN182" i="13"/>
  <c r="AS182" i="13" s="1"/>
  <c r="AL517" i="13"/>
  <c r="AM517" i="13" s="1"/>
  <c r="AM637" i="13"/>
  <c r="AN637" i="13" s="1"/>
  <c r="AS637" i="13" s="1"/>
  <c r="AN55" i="13"/>
  <c r="AS55" i="13" s="1"/>
  <c r="AL321" i="13"/>
  <c r="AM321" i="13" s="1"/>
  <c r="AL762" i="13"/>
  <c r="AM762" i="13" s="1"/>
  <c r="AO157" i="13"/>
  <c r="AP157" i="13" s="1"/>
  <c r="AM452" i="13"/>
  <c r="AN452" i="13" s="1"/>
  <c r="AS849" i="13"/>
  <c r="AL312" i="13"/>
  <c r="AK911" i="13"/>
  <c r="AK727" i="13"/>
  <c r="AL727" i="13" s="1"/>
  <c r="AM727" i="13" s="1"/>
  <c r="AJ342" i="13"/>
  <c r="AJ616" i="13"/>
  <c r="AL606" i="13"/>
  <c r="AJ871" i="13"/>
  <c r="AD449" i="13"/>
  <c r="AJ351" i="13"/>
  <c r="AK351" i="13" s="1"/>
  <c r="AL643" i="13"/>
  <c r="AM24" i="13"/>
  <c r="AN24" i="13" s="1"/>
  <c r="AL638" i="13"/>
  <c r="AJ199" i="13"/>
  <c r="AM259" i="13"/>
  <c r="AN259" i="13" s="1"/>
  <c r="AJ389" i="13"/>
  <c r="AJ290" i="13"/>
  <c r="AL646" i="13"/>
  <c r="AJ212" i="13"/>
  <c r="AK212" i="13" s="1"/>
  <c r="AL212" i="13" s="1"/>
  <c r="AJ805" i="13"/>
  <c r="AK942" i="13"/>
  <c r="AL425" i="13"/>
  <c r="AM425" i="13" s="1"/>
  <c r="AN425" i="13" s="1"/>
  <c r="AM929" i="13"/>
  <c r="AL636" i="13"/>
  <c r="AM636" i="13" s="1"/>
  <c r="AM756" i="13"/>
  <c r="AN756" i="13" s="1"/>
  <c r="AS756" i="13" s="1"/>
  <c r="AL861" i="13"/>
  <c r="AM861" i="13" s="1"/>
  <c r="AJ980" i="13"/>
  <c r="AK790" i="13"/>
  <c r="AN295" i="13"/>
  <c r="AS295" i="13" s="1"/>
  <c r="AL170" i="13"/>
  <c r="AL514" i="13"/>
  <c r="AL564" i="13"/>
  <c r="AM564" i="13" s="1"/>
  <c r="AN564" i="13" s="1"/>
  <c r="AL536" i="13"/>
  <c r="AD398" i="13"/>
  <c r="AK827" i="13"/>
  <c r="AL605" i="13"/>
  <c r="AM605" i="13" s="1"/>
  <c r="AK375" i="13"/>
  <c r="AL375" i="13" s="1"/>
  <c r="AL651" i="13"/>
  <c r="AK820" i="13"/>
  <c r="AL885" i="13"/>
  <c r="AL234" i="13"/>
  <c r="AN821" i="13"/>
  <c r="AD821" i="13" s="1"/>
  <c r="AM190" i="13"/>
  <c r="AK317" i="13"/>
  <c r="AD350" i="13"/>
  <c r="AL106" i="13"/>
  <c r="AM106" i="13" s="1"/>
  <c r="AM391" i="13"/>
  <c r="AN391" i="13" s="1"/>
  <c r="AD352" i="13"/>
  <c r="AK400" i="13"/>
  <c r="AL400" i="13" s="1"/>
  <c r="AM231" i="13"/>
  <c r="AD751" i="13"/>
  <c r="AK176" i="13"/>
  <c r="AD407" i="13"/>
  <c r="AK538" i="13"/>
  <c r="AL538" i="13" s="1"/>
  <c r="AK824" i="13"/>
  <c r="AL824" i="13" s="1"/>
  <c r="AK902" i="13"/>
  <c r="AL902" i="13" s="1"/>
  <c r="AM230" i="13"/>
  <c r="AN230" i="13" s="1"/>
  <c r="AS230" i="13" s="1"/>
  <c r="AM223" i="13"/>
  <c r="AL273" i="13"/>
  <c r="AM273" i="13" s="1"/>
  <c r="AK369" i="13"/>
  <c r="AL369" i="13" s="1"/>
  <c r="AK103" i="13"/>
  <c r="AK249" i="13"/>
  <c r="AL249" i="13" s="1"/>
  <c r="AL229" i="13"/>
  <c r="AM229" i="13" s="1"/>
  <c r="AN229" i="13" s="1"/>
  <c r="AJ172" i="13"/>
  <c r="AS427" i="13"/>
  <c r="AO117" i="13"/>
  <c r="AP117" i="13" s="1"/>
  <c r="AS664" i="13"/>
  <c r="AS856" i="13"/>
  <c r="AL181" i="13"/>
  <c r="AM181" i="13" s="1"/>
  <c r="AK719" i="13"/>
  <c r="AL719" i="13" s="1"/>
  <c r="AK894" i="13"/>
  <c r="AJ392" i="13"/>
  <c r="AK392" i="13" s="1"/>
  <c r="AJ207" i="13"/>
  <c r="AJ393" i="13"/>
  <c r="AK393" i="13" s="1"/>
  <c r="AJ576" i="13"/>
  <c r="AJ661" i="13"/>
  <c r="AK661" i="13" s="1"/>
  <c r="AK1003" i="13"/>
  <c r="AJ358" i="13"/>
  <c r="AK358" i="13" s="1"/>
  <c r="AL632" i="13"/>
  <c r="AM632" i="13" s="1"/>
  <c r="AK819" i="13"/>
  <c r="AL819" i="13" s="1"/>
  <c r="AJ152" i="13"/>
  <c r="AS439" i="13"/>
  <c r="AJ792" i="13"/>
  <c r="AK792" i="13" s="1"/>
  <c r="AJ786" i="13"/>
  <c r="AS934" i="13"/>
  <c r="AJ497" i="13"/>
  <c r="AK497" i="13" s="1"/>
  <c r="AL497" i="13" s="1"/>
  <c r="AJ211" i="13"/>
  <c r="AK211" i="13" s="1"/>
  <c r="AL211" i="13" s="1"/>
  <c r="AJ367" i="13"/>
  <c r="AM119" i="13"/>
  <c r="AN119" i="13" s="1"/>
  <c r="AJ656" i="13"/>
  <c r="AK656" i="13" s="1"/>
  <c r="AJ277" i="13"/>
  <c r="AJ405" i="13"/>
  <c r="AK405" i="13" s="1"/>
  <c r="AK718" i="13"/>
  <c r="AJ834" i="13"/>
  <c r="AK834" i="13" s="1"/>
  <c r="AJ928" i="13"/>
  <c r="AL166" i="13"/>
  <c r="AM166" i="13" s="1"/>
  <c r="AJ306" i="13"/>
  <c r="AJ897" i="13"/>
  <c r="AK897" i="13" s="1"/>
  <c r="AM474" i="13"/>
  <c r="AN474" i="13" s="1"/>
  <c r="AL733" i="13"/>
  <c r="AL935" i="13"/>
  <c r="AM935" i="13" s="1"/>
  <c r="AM228" i="13"/>
  <c r="AN228" i="13" s="1"/>
  <c r="AS729" i="13"/>
  <c r="AK1008" i="13"/>
  <c r="AL105" i="13"/>
  <c r="AM105" i="13" s="1"/>
  <c r="AM472" i="13"/>
  <c r="AN472" i="13" s="1"/>
  <c r="AS449" i="13"/>
  <c r="AL963" i="13"/>
  <c r="AJ239" i="13"/>
  <c r="AK949" i="13"/>
  <c r="AL949" i="13" s="1"/>
  <c r="AM949" i="13" s="1"/>
  <c r="AK225" i="13"/>
  <c r="AK134" i="13"/>
  <c r="AN330" i="13"/>
  <c r="AS330" i="13" s="1"/>
  <c r="AK781" i="13"/>
  <c r="AL248" i="13"/>
  <c r="AL347" i="13"/>
  <c r="AM760" i="13"/>
  <c r="AM86" i="13"/>
  <c r="AN86" i="13" s="1"/>
  <c r="AS86" i="13" s="1"/>
  <c r="AS382" i="13"/>
  <c r="AM196" i="13"/>
  <c r="AN196" i="13" s="1"/>
  <c r="AD141" i="13"/>
  <c r="AM504" i="13"/>
  <c r="AD466" i="13"/>
  <c r="AL563" i="13"/>
  <c r="AN745" i="13"/>
  <c r="AS745" i="13" s="1"/>
  <c r="AL981" i="13"/>
  <c r="AK395" i="13"/>
  <c r="AL395" i="13" s="1"/>
  <c r="AS158" i="13"/>
  <c r="AL940" i="13"/>
  <c r="AM940" i="13" s="1"/>
  <c r="AO38" i="13"/>
  <c r="AK175" i="13"/>
  <c r="AD161" i="13"/>
  <c r="AM734" i="13"/>
  <c r="AN734" i="13" s="1"/>
  <c r="AN446" i="13"/>
  <c r="AS446" i="13" s="1"/>
  <c r="AD470" i="13"/>
  <c r="AL83" i="13"/>
  <c r="AN25" i="13"/>
  <c r="AL938" i="13"/>
  <c r="AN285" i="13"/>
  <c r="AD285" i="13" s="1"/>
  <c r="AK244" i="13"/>
  <c r="AL244" i="13" s="1"/>
  <c r="AM551" i="13"/>
  <c r="AN925" i="13"/>
  <c r="AD925" i="13" s="1"/>
  <c r="AN663" i="13"/>
  <c r="AD663" i="13" s="1"/>
  <c r="AD726" i="13"/>
  <c r="AN672" i="13"/>
  <c r="AS672" i="13" s="1"/>
  <c r="AM169" i="13"/>
  <c r="AN169" i="13" s="1"/>
  <c r="AS169" i="13" s="1"/>
  <c r="AM620" i="13"/>
  <c r="AN620" i="13" s="1"/>
  <c r="AS620" i="13" s="1"/>
  <c r="AL679" i="13"/>
  <c r="AM679" i="13" s="1"/>
  <c r="AM22" i="13"/>
  <c r="AD429" i="13"/>
  <c r="AL994" i="13"/>
  <c r="AM994" i="13" s="1"/>
  <c r="AL286" i="13"/>
  <c r="AM286" i="13" s="1"/>
  <c r="AM32" i="13"/>
  <c r="AN32" i="13" s="1"/>
  <c r="AL889" i="13"/>
  <c r="AM889" i="13" s="1"/>
  <c r="AM580" i="13"/>
  <c r="AQ417" i="13"/>
  <c r="AR417" i="13" s="1"/>
  <c r="AS394" i="13"/>
  <c r="AN742" i="13"/>
  <c r="AD742" i="13" s="1"/>
  <c r="AK515" i="13"/>
  <c r="AL515" i="13" s="1"/>
  <c r="AM515" i="13" s="1"/>
  <c r="AL955" i="13"/>
  <c r="AM955" i="13" s="1"/>
  <c r="AK746" i="13"/>
  <c r="AI962" i="13"/>
  <c r="AK601" i="13"/>
  <c r="AK257" i="13"/>
  <c r="AK960" i="13"/>
  <c r="AL960" i="13" s="1"/>
  <c r="AK686" i="13"/>
  <c r="AL879" i="13"/>
  <c r="AK374" i="13"/>
  <c r="AL374" i="13" s="1"/>
  <c r="AK650" i="13"/>
  <c r="AL650" i="13" s="1"/>
  <c r="AK787" i="13"/>
  <c r="AJ768" i="13"/>
  <c r="AK808" i="13"/>
  <c r="AN34" i="13"/>
  <c r="AS34" i="13" s="1"/>
  <c r="AL569" i="13"/>
  <c r="AM569" i="13" s="1"/>
  <c r="AL292" i="13"/>
  <c r="AK356" i="13"/>
  <c r="AL356" i="13" s="1"/>
  <c r="AK882" i="13"/>
  <c r="AL882" i="13" s="1"/>
  <c r="AL593" i="13"/>
  <c r="AM593" i="13" s="1"/>
  <c r="AK612" i="13"/>
  <c r="AL612" i="13" s="1"/>
  <c r="AM612" i="13" s="1"/>
  <c r="AN386" i="13"/>
  <c r="AK556" i="13"/>
  <c r="AJ913" i="13"/>
  <c r="AK29" i="13"/>
  <c r="AL29" i="13" s="1"/>
  <c r="AJ164" i="13"/>
  <c r="AK164" i="13" s="1"/>
  <c r="AK41" i="13"/>
  <c r="AM1007" i="13"/>
  <c r="AN1007" i="13" s="1"/>
  <c r="AN190" i="13"/>
  <c r="AK53" i="13"/>
  <c r="AL53" i="13" s="1"/>
  <c r="AJ80" i="13"/>
  <c r="AN50" i="13"/>
  <c r="AD50" i="13" s="1"/>
  <c r="AK403" i="13"/>
  <c r="AL537" i="13"/>
  <c r="AM537" i="13" s="1"/>
  <c r="AK693" i="13"/>
  <c r="AL693" i="13" s="1"/>
  <c r="AN929" i="13"/>
  <c r="AK892" i="13"/>
  <c r="AL892" i="13" s="1"/>
  <c r="AM892" i="13" s="1"/>
  <c r="AL67" i="13"/>
  <c r="AM67" i="13" s="1"/>
  <c r="AK372" i="13"/>
  <c r="AL372" i="13" s="1"/>
  <c r="AM130" i="13"/>
  <c r="AK558" i="13"/>
  <c r="AK496" i="13"/>
  <c r="AK628" i="13"/>
  <c r="AL628" i="13" s="1"/>
  <c r="AM628" i="13" s="1"/>
  <c r="AL101" i="13"/>
  <c r="AJ608" i="13"/>
  <c r="AL662" i="13"/>
  <c r="AM662" i="13" s="1"/>
  <c r="AJ737" i="13"/>
  <c r="AK789" i="13"/>
  <c r="AL789" i="13" s="1"/>
  <c r="AN167" i="13"/>
  <c r="AM471" i="13"/>
  <c r="AN471" i="13" s="1"/>
  <c r="AS471" i="13" s="1"/>
  <c r="AM930" i="13"/>
  <c r="AL332" i="13"/>
  <c r="AK694" i="13"/>
  <c r="AL694" i="13" s="1"/>
  <c r="AS100" i="13"/>
  <c r="AL744" i="13"/>
  <c r="AM744" i="13" s="1"/>
  <c r="AM701" i="13"/>
  <c r="AM162" i="13"/>
  <c r="AN162" i="13" s="1"/>
  <c r="AL327" i="13"/>
  <c r="AM553" i="13"/>
  <c r="AN553" i="13" s="1"/>
  <c r="AS553" i="13" s="1"/>
  <c r="AN384" i="13"/>
  <c r="AD384" i="13" s="1"/>
  <c r="AM541" i="13"/>
  <c r="AS706" i="13"/>
  <c r="AM968" i="13"/>
  <c r="AS40" i="13"/>
  <c r="AN884" i="13"/>
  <c r="AS884" i="13" s="1"/>
  <c r="AM948" i="13"/>
  <c r="AN948" i="13" s="1"/>
  <c r="AS948" i="13" s="1"/>
  <c r="AD55" i="13"/>
  <c r="AD492" i="13"/>
  <c r="AM422" i="13"/>
  <c r="AL596" i="13"/>
  <c r="AL900" i="13"/>
  <c r="AM900" i="13" s="1"/>
  <c r="AK703" i="13"/>
  <c r="AL703" i="13" s="1"/>
  <c r="AD461" i="13"/>
  <c r="AK776" i="13"/>
  <c r="AK912" i="13"/>
  <c r="AJ102" i="13"/>
  <c r="AM673" i="13"/>
  <c r="AK783" i="13"/>
  <c r="AL423" i="13"/>
  <c r="AJ63" i="13"/>
  <c r="AK201" i="13"/>
  <c r="AL201" i="13" s="1"/>
  <c r="AL70" i="13"/>
  <c r="AL314" i="13"/>
  <c r="AM314" i="13" s="1"/>
  <c r="AL48" i="13"/>
  <c r="AM48" i="13" s="1"/>
  <c r="AK970" i="13"/>
  <c r="AL970" i="13" s="1"/>
  <c r="AL311" i="13"/>
  <c r="AM311" i="13" s="1"/>
  <c r="AS235" i="13"/>
  <c r="AM545" i="13"/>
  <c r="AN545" i="13" s="1"/>
  <c r="AN348" i="13"/>
  <c r="AN412" i="13"/>
  <c r="AS412" i="13" s="1"/>
  <c r="AD542" i="13"/>
  <c r="AM649" i="13"/>
  <c r="AN649" i="13" s="1"/>
  <c r="AS649" i="13" s="1"/>
  <c r="AK830" i="13"/>
  <c r="AD100" i="13"/>
  <c r="AM375" i="13"/>
  <c r="AK837" i="13"/>
  <c r="AL837" i="13" s="1"/>
  <c r="AM837" i="13" s="1"/>
  <c r="AK47" i="13"/>
  <c r="AK381" i="13"/>
  <c r="AL381" i="13" s="1"/>
  <c r="AL953" i="13"/>
  <c r="AL658" i="13"/>
  <c r="AM658" i="13" s="1"/>
  <c r="AK984" i="13"/>
  <c r="AM174" i="13"/>
  <c r="AN174" i="13" s="1"/>
  <c r="AN368" i="13"/>
  <c r="AD368" i="13" s="1"/>
  <c r="AK597" i="13"/>
  <c r="AL652" i="13"/>
  <c r="AM652" i="13" s="1"/>
  <c r="AK550" i="13"/>
  <c r="AL550" i="13" s="1"/>
  <c r="AM690" i="13"/>
  <c r="AD826" i="13"/>
  <c r="AK904" i="13"/>
  <c r="AL904" i="13" s="1"/>
  <c r="AK302" i="13"/>
  <c r="AK90" i="13"/>
  <c r="AL90" i="13" s="1"/>
  <c r="AK343" i="13"/>
  <c r="AK289" i="13"/>
  <c r="AD385" i="13"/>
  <c r="AD382" i="13"/>
  <c r="AL965" i="13"/>
  <c r="AL765" i="13"/>
  <c r="AN418" i="13"/>
  <c r="AD418" i="13" s="1"/>
  <c r="AM438" i="13"/>
  <c r="AJ108" i="13"/>
  <c r="AM443" i="13"/>
  <c r="AN443" i="13" s="1"/>
  <c r="AO46" i="13"/>
  <c r="AO475" i="13"/>
  <c r="AK245" i="13"/>
  <c r="AO69" i="13"/>
  <c r="AP69" i="13" s="1"/>
  <c r="AQ69" i="13" s="1"/>
  <c r="AR69" i="13" s="1"/>
  <c r="AM669" i="13"/>
  <c r="AK547" i="13"/>
  <c r="AL547" i="13" s="1"/>
  <c r="AK711" i="13"/>
  <c r="AL711" i="13" s="1"/>
  <c r="AL872" i="13"/>
  <c r="AM967" i="13"/>
  <c r="AL561" i="13"/>
  <c r="AM561" i="13" s="1"/>
  <c r="AN131" i="13"/>
  <c r="AS131" i="13" s="1"/>
  <c r="AK956" i="13"/>
  <c r="AL956" i="13" s="1"/>
  <c r="AJ31" i="13"/>
  <c r="AK31" i="13" s="1"/>
  <c r="AK482" i="13"/>
  <c r="AJ683" i="13"/>
  <c r="AS474" i="13"/>
  <c r="AJ84" i="13"/>
  <c r="AM447" i="13"/>
  <c r="AN447" i="13" s="1"/>
  <c r="AL676" i="13"/>
  <c r="AM851" i="13"/>
  <c r="AN851" i="13" s="1"/>
  <c r="AD987" i="13"/>
  <c r="AJ71" i="13"/>
  <c r="AM440" i="13"/>
  <c r="AM670" i="13"/>
  <c r="AN670" i="13" s="1"/>
  <c r="AM678" i="13"/>
  <c r="AL845" i="13"/>
  <c r="AN123" i="13"/>
  <c r="AS123" i="13" s="1"/>
  <c r="AL298" i="13"/>
  <c r="AK346" i="13"/>
  <c r="AL346" i="13" s="1"/>
  <c r="AL707" i="13"/>
  <c r="AK905" i="13"/>
  <c r="AL905" i="13" s="1"/>
  <c r="AK775" i="13"/>
  <c r="AK796" i="13"/>
  <c r="AL485" i="13"/>
  <c r="AS876" i="13"/>
  <c r="AK501" i="13"/>
  <c r="AL501" i="13" s="1"/>
  <c r="AS384" i="13"/>
  <c r="AK731" i="13"/>
  <c r="AN855" i="13"/>
  <c r="AD855" i="13" s="1"/>
  <c r="AN420" i="13"/>
  <c r="AD420" i="13" s="1"/>
  <c r="AL73" i="13"/>
  <c r="AM73" i="13" s="1"/>
  <c r="AL797" i="13"/>
  <c r="AM797" i="13" s="1"/>
  <c r="AD463" i="13"/>
  <c r="AM514" i="13"/>
  <c r="AN514" i="13" s="1"/>
  <c r="AL770" i="13"/>
  <c r="AN697" i="13"/>
  <c r="AD697" i="13" s="1"/>
  <c r="AL579" i="13"/>
  <c r="AD428" i="13"/>
  <c r="AS398" i="13"/>
  <c r="AL985" i="13"/>
  <c r="AK634" i="13"/>
  <c r="AL379" i="13"/>
  <c r="AM379" i="13" s="1"/>
  <c r="AS929" i="13"/>
  <c r="AN840" i="13"/>
  <c r="AD840" i="13" s="1"/>
  <c r="AS742" i="13"/>
  <c r="AL334" i="13"/>
  <c r="AM334" i="13" s="1"/>
  <c r="AM17" i="13"/>
  <c r="AN17" i="13" s="1"/>
  <c r="AK633" i="13"/>
  <c r="AS349" i="13"/>
  <c r="AS350" i="13"/>
  <c r="AN920" i="13"/>
  <c r="AL337" i="13"/>
  <c r="AM337" i="13" s="1"/>
  <c r="AS725" i="13"/>
  <c r="AM85" i="13"/>
  <c r="AN85" i="13" s="1"/>
  <c r="AD81" i="13"/>
  <c r="AS416" i="13"/>
  <c r="AK263" i="13"/>
  <c r="AL996" i="13"/>
  <c r="AM996" i="13" s="1"/>
  <c r="AD850" i="13"/>
  <c r="AL36" i="13"/>
  <c r="AS875" i="13"/>
  <c r="AL790" i="13"/>
  <c r="AK11" i="13"/>
  <c r="AL11" i="13" s="1"/>
  <c r="AL570" i="13"/>
  <c r="AL908" i="13"/>
  <c r="AK521" i="13"/>
  <c r="AL521" i="13" s="1"/>
  <c r="AL195" i="13"/>
  <c r="AM195" i="13" s="1"/>
  <c r="AK971" i="13"/>
  <c r="AL505" i="13"/>
  <c r="AM505" i="13" s="1"/>
  <c r="AK498" i="13"/>
  <c r="AL498" i="13" s="1"/>
  <c r="AK19" i="13"/>
  <c r="AK617" i="13"/>
  <c r="AL617" i="13" s="1"/>
  <c r="AK15" i="13"/>
  <c r="AL15" i="13" s="1"/>
  <c r="AM365" i="13"/>
  <c r="AN365" i="13" s="1"/>
  <c r="AD365" i="13" s="1"/>
  <c r="AM414" i="13"/>
  <c r="AN414" i="13" s="1"/>
  <c r="AL304" i="13"/>
  <c r="AL695" i="13"/>
  <c r="AK315" i="13"/>
  <c r="AL315" i="13" s="1"/>
  <c r="AM21" i="13"/>
  <c r="AJ76" i="13"/>
  <c r="AD34" i="13"/>
  <c r="AK371" i="13"/>
  <c r="AJ583" i="13"/>
  <c r="AL647" i="13"/>
  <c r="AK832" i="13"/>
  <c r="AK258" i="13"/>
  <c r="AL258" i="13" s="1"/>
  <c r="AK344" i="13"/>
  <c r="AL660" i="13"/>
  <c r="AM660" i="13" s="1"/>
  <c r="AK829" i="13"/>
  <c r="AK7" i="13"/>
  <c r="AK345" i="13"/>
  <c r="AJ534" i="13"/>
  <c r="AK681" i="13"/>
  <c r="AJ945" i="13"/>
  <c r="AM202" i="13"/>
  <c r="AK310" i="13"/>
  <c r="AL310" i="13" s="1"/>
  <c r="AJ516" i="13"/>
  <c r="AJ992" i="13"/>
  <c r="AK37" i="13"/>
  <c r="AJ793" i="13"/>
  <c r="AJ802" i="13"/>
  <c r="AK802" i="13" s="1"/>
  <c r="AL802" i="13" s="1"/>
  <c r="AJ35" i="13"/>
  <c r="AL323" i="13"/>
  <c r="AM323" i="13" s="1"/>
  <c r="AK383" i="13"/>
  <c r="AJ588" i="13"/>
  <c r="AK588" i="13" s="1"/>
  <c r="AK692" i="13"/>
  <c r="AK238" i="13"/>
  <c r="AL62" i="13"/>
  <c r="AM62" i="13" s="1"/>
  <c r="AJ532" i="13"/>
  <c r="AJ998" i="13"/>
  <c r="AJ293" i="13"/>
  <c r="AJ491" i="13"/>
  <c r="AK698" i="13"/>
  <c r="AK999" i="13"/>
  <c r="AL999" i="13" s="1"/>
  <c r="AM999" i="13" s="1"/>
  <c r="AJ247" i="13"/>
  <c r="AJ322" i="13"/>
  <c r="AD386" i="13"/>
  <c r="AL556" i="13"/>
  <c r="AK859" i="13"/>
  <c r="AJ788" i="13"/>
  <c r="AL41" i="13"/>
  <c r="AJ773" i="13"/>
  <c r="AK712" i="13"/>
  <c r="AE163" i="13"/>
  <c r="AM574" i="13"/>
  <c r="AL591" i="13"/>
  <c r="AD565" i="13"/>
  <c r="AL618" i="13"/>
  <c r="AL680" i="13"/>
  <c r="AK80" i="13"/>
  <c r="AK140" i="13"/>
  <c r="AM451" i="13"/>
  <c r="AJ74" i="13"/>
  <c r="AJ560" i="13"/>
  <c r="AK677" i="13"/>
  <c r="AL891" i="13"/>
  <c r="AJ210" i="13"/>
  <c r="AK210" i="13" s="1"/>
  <c r="AJ296" i="13"/>
  <c r="AJ494" i="13"/>
  <c r="AK548" i="13"/>
  <c r="AL548" i="13" s="1"/>
  <c r="AK1002" i="13"/>
  <c r="AJ297" i="13"/>
  <c r="AJ566" i="13"/>
  <c r="AK566" i="13" s="1"/>
  <c r="AJ627" i="13"/>
  <c r="AJ881" i="13"/>
  <c r="AL961" i="13"/>
  <c r="AM961" i="13" s="1"/>
  <c r="AN961" i="13" s="1"/>
  <c r="AJ118" i="13"/>
  <c r="AJ687" i="13"/>
  <c r="AJ901" i="13"/>
  <c r="AK901" i="13" s="1"/>
  <c r="AJ204" i="13"/>
  <c r="AJ675" i="13"/>
  <c r="AJ743" i="13"/>
  <c r="AJ120" i="13"/>
  <c r="AL270" i="13"/>
  <c r="AK754" i="13"/>
  <c r="AL754" i="13" s="1"/>
  <c r="AM754" i="13" s="1"/>
  <c r="AK858" i="13"/>
  <c r="AL138" i="13"/>
  <c r="AK355" i="13"/>
  <c r="AL355" i="13" s="1"/>
  <c r="AM355" i="13" s="1"/>
  <c r="AJ335" i="13"/>
  <c r="AK399" i="13"/>
  <c r="AK509" i="13"/>
  <c r="AL625" i="13"/>
  <c r="AK708" i="13"/>
  <c r="AK254" i="13"/>
  <c r="AL622" i="13"/>
  <c r="AK907" i="13"/>
  <c r="AJ373" i="13"/>
  <c r="AJ507" i="13"/>
  <c r="AJ728" i="13"/>
  <c r="AK728" i="13" s="1"/>
  <c r="AL728" i="13" s="1"/>
  <c r="AK896" i="13"/>
  <c r="AL896" i="13" s="1"/>
  <c r="AJ186" i="13"/>
  <c r="AJ274" i="13"/>
  <c r="AJ402" i="13"/>
  <c r="AJ735" i="13"/>
  <c r="AK735" i="13" s="1"/>
  <c r="AJ116" i="13"/>
  <c r="AK116" i="13" s="1"/>
  <c r="AK737" i="13"/>
  <c r="AM499" i="13"/>
  <c r="AN499" i="13" s="1"/>
  <c r="AO137" i="13"/>
  <c r="AP137" i="13" s="1"/>
  <c r="AQ137" i="13" s="1"/>
  <c r="AL977" i="13"/>
  <c r="AM943" i="13"/>
  <c r="AO89" i="13"/>
  <c r="AN577" i="13"/>
  <c r="AD577" i="13" s="1"/>
  <c r="AM635" i="13"/>
  <c r="AN635" i="13" s="1"/>
  <c r="AS635" i="13" s="1"/>
  <c r="AK128" i="13"/>
  <c r="AM749" i="13"/>
  <c r="AN749" i="13" s="1"/>
  <c r="AM857" i="13"/>
  <c r="AN857" i="13" s="1"/>
  <c r="AS857" i="13" s="1"/>
  <c r="AD655" i="13"/>
  <c r="AM114" i="13"/>
  <c r="AO430" i="13"/>
  <c r="AP430" i="13" s="1"/>
  <c r="AS919" i="13"/>
  <c r="AS480" i="13"/>
  <c r="AJ554" i="13"/>
  <c r="AJ877" i="13"/>
  <c r="AJ951" i="13"/>
  <c r="AK510" i="13"/>
  <c r="AL510" i="13" s="1"/>
  <c r="AM510" i="13" s="1"/>
  <c r="AJ626" i="13"/>
  <c r="AJ82" i="13"/>
  <c r="AK82" i="13" s="1"/>
  <c r="AJ377" i="13"/>
  <c r="AN478" i="13"/>
  <c r="AD478" i="13" s="1"/>
  <c r="AK587" i="13"/>
  <c r="AJ645" i="13"/>
  <c r="AJ991" i="13"/>
  <c r="AK991" i="13" s="1"/>
  <c r="AK278" i="13"/>
  <c r="AL278" i="13" s="1"/>
  <c r="AJ484" i="13"/>
  <c r="AK484" i="13" s="1"/>
  <c r="AK616" i="13"/>
  <c r="AJ917" i="13"/>
  <c r="AJ759" i="13"/>
  <c r="AJ736" i="13"/>
  <c r="AK871" i="13"/>
  <c r="AJ812" i="13"/>
  <c r="AM187" i="13"/>
  <c r="AN187" i="13" s="1"/>
  <c r="AJ387" i="13"/>
  <c r="AL233" i="13"/>
  <c r="AM233" i="13" s="1"/>
  <c r="AK58" i="13"/>
  <c r="AK287" i="13"/>
  <c r="AJ415" i="13"/>
  <c r="AM643" i="13"/>
  <c r="AJ878" i="13"/>
  <c r="AJ966" i="13"/>
  <c r="AJ194" i="13"/>
  <c r="AM255" i="13"/>
  <c r="AJ388" i="13"/>
  <c r="AJ522" i="13"/>
  <c r="AM638" i="13"/>
  <c r="AJ689" i="13"/>
  <c r="AK927" i="13"/>
  <c r="AK199" i="13"/>
  <c r="AK325" i="13"/>
  <c r="AK571" i="13"/>
  <c r="AL571" i="13" s="1"/>
  <c r="AJ639" i="13"/>
  <c r="AK818" i="13"/>
  <c r="AK354" i="13"/>
  <c r="AL354" i="13" s="1"/>
  <c r="AJ512" i="13"/>
  <c r="AM646" i="13"/>
  <c r="AJ988" i="13"/>
  <c r="AM26" i="13"/>
  <c r="AN26" i="13" s="1"/>
  <c r="AK132" i="13"/>
  <c r="AM240" i="13"/>
  <c r="AJ874" i="13"/>
  <c r="AD448" i="13"/>
  <c r="AJ753" i="13"/>
  <c r="AK805" i="13"/>
  <c r="AM65" i="13"/>
  <c r="AN65" i="13" s="1"/>
  <c r="AJ200" i="13"/>
  <c r="AK578" i="13"/>
  <c r="AL578" i="13" s="1"/>
  <c r="AM578" i="13" s="1"/>
  <c r="AM853" i="13"/>
  <c r="AN853" i="13" s="1"/>
  <c r="AM243" i="13"/>
  <c r="AN243" i="13" s="1"/>
  <c r="AD394" i="13"/>
  <c r="AM981" i="13"/>
  <c r="AN981" i="13" s="1"/>
  <c r="AM364" i="13"/>
  <c r="AL630" i="13"/>
  <c r="AM630" i="13" s="1"/>
  <c r="AK584" i="13"/>
  <c r="AL924" i="13"/>
  <c r="AM924" i="13" s="1"/>
  <c r="AK508" i="13"/>
  <c r="AM530" i="13"/>
  <c r="AN530" i="13" s="1"/>
  <c r="AS530" i="13" s="1"/>
  <c r="AK784" i="13"/>
  <c r="AK411" i="13"/>
  <c r="AM585" i="13"/>
  <c r="AN585" i="13" s="1"/>
  <c r="AS585" i="13" s="1"/>
  <c r="AK836" i="13"/>
  <c r="AL836" i="13" s="1"/>
  <c r="AM836" i="13" s="1"/>
  <c r="AK898" i="13"/>
  <c r="AK724" i="13"/>
  <c r="AM381" i="13"/>
  <c r="AM1009" i="13"/>
  <c r="AN1009" i="13" s="1"/>
  <c r="AK794" i="13"/>
  <c r="AM562" i="13"/>
  <c r="AN562" i="13" s="1"/>
  <c r="AD562" i="13" s="1"/>
  <c r="AL519" i="13"/>
  <c r="AL559" i="13"/>
  <c r="AM559" i="13" s="1"/>
  <c r="AM619" i="13"/>
  <c r="AN619" i="13" s="1"/>
  <c r="AL746" i="13"/>
  <c r="AM621" i="13"/>
  <c r="AK918" i="13"/>
  <c r="AS767" i="13"/>
  <c r="AM863" i="13"/>
  <c r="AL964" i="13"/>
  <c r="AM964" i="13" s="1"/>
  <c r="AK205" i="13"/>
  <c r="AO726" i="13"/>
  <c r="AP726" i="13" s="1"/>
  <c r="AQ726" i="13" s="1"/>
  <c r="AM437" i="13"/>
  <c r="AN437" i="13" s="1"/>
  <c r="AS437" i="13" s="1"/>
  <c r="AJ339" i="13"/>
  <c r="AK535" i="13"/>
  <c r="AL535" i="13" s="1"/>
  <c r="AJ629" i="13"/>
  <c r="AJ993" i="13"/>
  <c r="AK993" i="13" s="1"/>
  <c r="AL257" i="13"/>
  <c r="AK242" i="13"/>
  <c r="AL142" i="13"/>
  <c r="AM142" i="13" s="1"/>
  <c r="AJ328" i="13"/>
  <c r="AK328" i="13" s="1"/>
  <c r="AJ944" i="13"/>
  <c r="AK944" i="13" s="1"/>
  <c r="AK207" i="13"/>
  <c r="AL146" i="13"/>
  <c r="AJ329" i="13"/>
  <c r="AK329" i="13" s="1"/>
  <c r="AJ557" i="13"/>
  <c r="AJ822" i="13"/>
  <c r="AK916" i="13"/>
  <c r="AL1003" i="13"/>
  <c r="AM1003" i="13" s="1"/>
  <c r="AK294" i="13"/>
  <c r="AL950" i="13"/>
  <c r="AL97" i="13"/>
  <c r="AJ72" i="13"/>
  <c r="AK72" i="13" s="1"/>
  <c r="AK152" i="13"/>
  <c r="AJ752" i="13"/>
  <c r="AJ777" i="13"/>
  <c r="AJ969" i="13"/>
  <c r="AK786" i="13"/>
  <c r="AK307" i="13"/>
  <c r="AL122" i="13"/>
  <c r="AM122" i="13" s="1"/>
  <c r="AJ303" i="13"/>
  <c r="AK303" i="13" s="1"/>
  <c r="AJ544" i="13"/>
  <c r="AJ659" i="13"/>
  <c r="AK659" i="13" s="1"/>
  <c r="AJ866" i="13"/>
  <c r="AJ906" i="13"/>
  <c r="AJ989" i="13"/>
  <c r="AK989" i="13" s="1"/>
  <c r="AJ222" i="13"/>
  <c r="AM59" i="13"/>
  <c r="AN59" i="13" s="1"/>
  <c r="AJ340" i="13"/>
  <c r="AK340" i="13" s="1"/>
  <c r="AL340" i="13" s="1"/>
  <c r="AK404" i="13"/>
  <c r="AK582" i="13"/>
  <c r="AL582" i="13" s="1"/>
  <c r="AM582" i="13" s="1"/>
  <c r="AL705" i="13"/>
  <c r="AM705" i="13" s="1"/>
  <c r="AK825" i="13"/>
  <c r="AK341" i="13"/>
  <c r="AL341" i="13" s="1"/>
  <c r="AJ568" i="13"/>
  <c r="AJ657" i="13"/>
  <c r="AK657" i="13" s="1"/>
  <c r="AK682" i="13"/>
  <c r="AL682" i="13" s="1"/>
  <c r="AK189" i="13"/>
  <c r="AL189" i="13" s="1"/>
  <c r="AJ370" i="13"/>
  <c r="AJ1000" i="13"/>
  <c r="AK1000" i="13" s="1"/>
  <c r="AJ16" i="13"/>
  <c r="AM434" i="13"/>
  <c r="AN434" i="13" s="1"/>
  <c r="AJ799" i="13"/>
  <c r="AM854" i="13"/>
  <c r="AN854" i="13" s="1"/>
  <c r="AM147" i="13"/>
  <c r="AK84" i="13"/>
  <c r="AL84" i="13" s="1"/>
  <c r="AJ148" i="13"/>
  <c r="AS447" i="13"/>
  <c r="AJ816" i="13"/>
  <c r="AN253" i="13"/>
  <c r="AS253" i="13" s="1"/>
  <c r="AJ216" i="13"/>
  <c r="AJ782" i="13"/>
  <c r="AD123" i="13"/>
  <c r="AK239" i="13"/>
  <c r="AK995" i="13"/>
  <c r="AL995" i="13" s="1"/>
  <c r="AM298" i="13"/>
  <c r="AL488" i="13"/>
  <c r="AN589" i="13"/>
  <c r="AN996" i="13"/>
  <c r="AL268" i="13"/>
  <c r="AM740" i="13"/>
  <c r="AJ862" i="13"/>
  <c r="AM790" i="13"/>
  <c r="AS385" i="13"/>
  <c r="AD452" i="13"/>
  <c r="AN460" i="13"/>
  <c r="AS460" i="13" s="1"/>
  <c r="AL827" i="13"/>
  <c r="AL572" i="13"/>
  <c r="AL800" i="13"/>
  <c r="AM800" i="13" s="1"/>
  <c r="AL990" i="13"/>
  <c r="AM990" i="13" s="1"/>
  <c r="AS161" i="13"/>
  <c r="AL972" i="13"/>
  <c r="AM972" i="13" s="1"/>
  <c r="AN972" i="13" s="1"/>
  <c r="AL780" i="13"/>
  <c r="AK43" i="13"/>
  <c r="AL581" i="13"/>
  <c r="AL1006" i="13"/>
  <c r="AN841" i="13"/>
  <c r="AK241" i="13"/>
  <c r="AL241" i="13" s="1"/>
  <c r="AK94" i="13"/>
  <c r="AL94" i="13" s="1"/>
  <c r="AL486" i="13"/>
  <c r="AM486" i="13" s="1"/>
  <c r="AL982" i="13"/>
  <c r="AM982" i="13" s="1"/>
  <c r="AK624" i="13"/>
  <c r="AN847" i="13"/>
  <c r="AN848" i="13"/>
  <c r="AD848" i="13" s="1"/>
  <c r="AQ815" i="13"/>
  <c r="AR815" i="13" s="1"/>
  <c r="AN833" i="13" l="1"/>
  <c r="AS208" i="13"/>
  <c r="AD357" i="13"/>
  <c r="AS250" i="13"/>
  <c r="AD432" i="13"/>
  <c r="AN602" i="13"/>
  <c r="AS602" i="13" s="1"/>
  <c r="AD232" i="13"/>
  <c r="AD884" i="13"/>
  <c r="AM236" i="13"/>
  <c r="AP671" i="13"/>
  <c r="AQ671" i="13" s="1"/>
  <c r="AR671" i="13" s="1"/>
  <c r="AD68" i="13"/>
  <c r="AD143" i="13"/>
  <c r="AM828" i="13"/>
  <c r="AN828" i="13" s="1"/>
  <c r="AD599" i="13"/>
  <c r="AS599" i="13"/>
  <c r="AK168" i="13"/>
  <c r="AL168" i="13" s="1"/>
  <c r="AM168" i="13" s="1"/>
  <c r="AN168" i="13" s="1"/>
  <c r="AD168" i="13" s="1"/>
  <c r="AD413" i="13"/>
  <c r="AD87" i="13"/>
  <c r="AL714" i="13"/>
  <c r="AM714" i="13" s="1"/>
  <c r="AN714" i="13" s="1"/>
  <c r="AS714" i="13" s="1"/>
  <c r="AO714" i="13" s="1"/>
  <c r="AP714" i="13" s="1"/>
  <c r="AQ714" i="13" s="1"/>
  <c r="AM575" i="13"/>
  <c r="AS844" i="13"/>
  <c r="AD173" i="13"/>
  <c r="AN758" i="13"/>
  <c r="AD758" i="13" s="1"/>
  <c r="AS418" i="13"/>
  <c r="AD839" i="13"/>
  <c r="AS807" i="13"/>
  <c r="AD941" i="13"/>
  <c r="AS52" i="13"/>
  <c r="AO52" i="13" s="1"/>
  <c r="AP52" i="13" s="1"/>
  <c r="AQ52" i="13" s="1"/>
  <c r="AR52" i="13" s="1"/>
  <c r="AD436" i="13"/>
  <c r="AD704" i="13"/>
  <c r="AM720" i="13"/>
  <c r="AM214" i="13"/>
  <c r="AD472" i="13"/>
  <c r="AS821" i="13"/>
  <c r="AS183" i="13"/>
  <c r="AD665" i="13"/>
  <c r="AS524" i="13"/>
  <c r="AO524" i="13" s="1"/>
  <c r="AS68" i="13"/>
  <c r="AS730" i="13"/>
  <c r="AO730" i="13" s="1"/>
  <c r="AS663" i="13"/>
  <c r="AO663" i="13" s="1"/>
  <c r="AM244" i="13"/>
  <c r="AN185" i="13"/>
  <c r="AD185" i="13" s="1"/>
  <c r="AD56" i="13"/>
  <c r="AS143" i="13"/>
  <c r="AO143" i="13" s="1"/>
  <c r="AD190" i="13"/>
  <c r="AN191" i="13"/>
  <c r="AS191" i="13" s="1"/>
  <c r="AN835" i="13"/>
  <c r="AQ165" i="13"/>
  <c r="AR165" i="13" s="1"/>
  <c r="AS715" i="13"/>
  <c r="AO715" i="13" s="1"/>
  <c r="AS665" i="13"/>
  <c r="AO665" i="13" s="1"/>
  <c r="AN23" i="13"/>
  <c r="AS23" i="13" s="1"/>
  <c r="AL80" i="13"/>
  <c r="AN778" i="13"/>
  <c r="AD778" i="13" s="1"/>
  <c r="AM262" i="13"/>
  <c r="AN262" i="13" s="1"/>
  <c r="AN590" i="13"/>
  <c r="AS590" i="13" s="1"/>
  <c r="AO590" i="13" s="1"/>
  <c r="AS115" i="13"/>
  <c r="AD115" i="13"/>
  <c r="AM264" i="13"/>
  <c r="AD828" i="13"/>
  <c r="AL888" i="13"/>
  <c r="AM888" i="13" s="1"/>
  <c r="AS177" i="13"/>
  <c r="AS611" i="13"/>
  <c r="AO611" i="13" s="1"/>
  <c r="AN939" i="13"/>
  <c r="AD939" i="13" s="1"/>
  <c r="AM410" i="13"/>
  <c r="AS153" i="13"/>
  <c r="AM361" i="13"/>
  <c r="AP730" i="13"/>
  <c r="AQ730" i="13" s="1"/>
  <c r="AS717" i="13"/>
  <c r="AO668" i="13"/>
  <c r="AP668" i="13" s="1"/>
  <c r="AQ668" i="13" s="1"/>
  <c r="AR668" i="13" s="1"/>
  <c r="AE668" i="13" s="1"/>
  <c r="AS455" i="13"/>
  <c r="AO455" i="13" s="1"/>
  <c r="AM159" i="13"/>
  <c r="AN159" i="13" s="1"/>
  <c r="AS159" i="13" s="1"/>
  <c r="AO159" i="13" s="1"/>
  <c r="AP159" i="13" s="1"/>
  <c r="AQ159" i="13" s="1"/>
  <c r="AR159" i="13" s="1"/>
  <c r="AP653" i="13"/>
  <c r="AQ653" i="13" s="1"/>
  <c r="AR653" i="13" s="1"/>
  <c r="AL558" i="13"/>
  <c r="AM558" i="13" s="1"/>
  <c r="AN558" i="13" s="1"/>
  <c r="AD558" i="13" s="1"/>
  <c r="AN613" i="13"/>
  <c r="AS613" i="13" s="1"/>
  <c r="AN75" i="13"/>
  <c r="AS75" i="13" s="1"/>
  <c r="AN791" i="13"/>
  <c r="AD791" i="13" s="1"/>
  <c r="AD261" i="13"/>
  <c r="AP715" i="13"/>
  <c r="AQ715" i="13" s="1"/>
  <c r="AD602" i="13"/>
  <c r="AN267" i="13"/>
  <c r="AS267" i="13" s="1"/>
  <c r="AO267" i="13" s="1"/>
  <c r="AS539" i="13"/>
  <c r="AQ81" i="13"/>
  <c r="AR81" i="13" s="1"/>
  <c r="AS817" i="13"/>
  <c r="AO817" i="13" s="1"/>
  <c r="AL92" i="13"/>
  <c r="AS171" i="13"/>
  <c r="AO171" i="13" s="1"/>
  <c r="AM810" i="13"/>
  <c r="AN810" i="13" s="1"/>
  <c r="AD810" i="13" s="1"/>
  <c r="AS791" i="13"/>
  <c r="AO791" i="13" s="1"/>
  <c r="AM8" i="13"/>
  <c r="AN8" i="13" s="1"/>
  <c r="AD299" i="13"/>
  <c r="AS30" i="13"/>
  <c r="AO30" i="13" s="1"/>
  <c r="AL66" i="13"/>
  <c r="AM66" i="13" s="1"/>
  <c r="AD835" i="13"/>
  <c r="AS285" i="13"/>
  <c r="AP38" i="13"/>
  <c r="AQ38" i="13" s="1"/>
  <c r="AN104" i="13"/>
  <c r="AD104" i="13" s="1"/>
  <c r="AD135" i="13"/>
  <c r="AS135" i="13"/>
  <c r="AN266" i="13"/>
  <c r="AD266" i="13" s="1"/>
  <c r="AS450" i="13"/>
  <c r="AO450" i="13" s="1"/>
  <c r="AP466" i="13"/>
  <c r="AN610" i="13"/>
  <c r="AD610" i="13" s="1"/>
  <c r="AO237" i="13"/>
  <c r="AP237" i="13" s="1"/>
  <c r="AD203" i="13"/>
  <c r="AS203" i="13"/>
  <c r="AN615" i="13"/>
  <c r="AD615" i="13" s="1"/>
  <c r="AL814" i="13"/>
  <c r="AM814" i="13" s="1"/>
  <c r="AN586" i="13"/>
  <c r="AS586" i="13" s="1"/>
  <c r="AO586" i="13" s="1"/>
  <c r="AO252" i="13"/>
  <c r="AP252" i="13" s="1"/>
  <c r="AN288" i="13"/>
  <c r="AS288" i="13" s="1"/>
  <c r="AO288" i="13" s="1"/>
  <c r="AN921" i="13"/>
  <c r="AD921" i="13" s="1"/>
  <c r="AO127" i="13"/>
  <c r="AP127" i="13" s="1"/>
  <c r="AQ127" i="13" s="1"/>
  <c r="AR127" i="13" s="1"/>
  <c r="AE127" i="13" s="1"/>
  <c r="AD224" i="13"/>
  <c r="AS224" i="13"/>
  <c r="AD464" i="13"/>
  <c r="AS464" i="13"/>
  <c r="AO141" i="13"/>
  <c r="AP141" i="13" s="1"/>
  <c r="AO655" i="13"/>
  <c r="AP655" i="13" s="1"/>
  <c r="AO852" i="13"/>
  <c r="AS886" i="13"/>
  <c r="AD886" i="13"/>
  <c r="AL198" i="13"/>
  <c r="AS865" i="13"/>
  <c r="AO865" i="13" s="1"/>
  <c r="AP865" i="13" s="1"/>
  <c r="AD865" i="13"/>
  <c r="AO839" i="13"/>
  <c r="AP839" i="13" s="1"/>
  <c r="AD823" i="13"/>
  <c r="AS823" i="13"/>
  <c r="AL657" i="13"/>
  <c r="AN621" i="13"/>
  <c r="AS621" i="13" s="1"/>
  <c r="AS243" i="13"/>
  <c r="AQ430" i="13"/>
  <c r="AR430" i="13" s="1"/>
  <c r="AE430" i="13" s="1"/>
  <c r="AS545" i="13"/>
  <c r="AN658" i="13"/>
  <c r="AD658" i="13" s="1"/>
  <c r="AM257" i="13"/>
  <c r="AN257" i="13" s="1"/>
  <c r="AD230" i="13"/>
  <c r="AM400" i="13"/>
  <c r="AD391" i="13"/>
  <c r="AD167" i="13"/>
  <c r="AD595" i="13"/>
  <c r="AD131" i="13"/>
  <c r="AN223" i="13"/>
  <c r="AS223" i="13" s="1"/>
  <c r="AD841" i="13"/>
  <c r="AS835" i="13"/>
  <c r="AO835" i="13" s="1"/>
  <c r="AD887" i="13"/>
  <c r="AD479" i="13"/>
  <c r="AD1010" i="13"/>
  <c r="AN500" i="13"/>
  <c r="AS500" i="13" s="1"/>
  <c r="AS978" i="13"/>
  <c r="AS457" i="13"/>
  <c r="AO457" i="13" s="1"/>
  <c r="AP457" i="13" s="1"/>
  <c r="AQ457" i="13" s="1"/>
  <c r="AP933" i="13"/>
  <c r="AS958" i="13"/>
  <c r="AD127" i="13"/>
  <c r="AL779" i="13"/>
  <c r="AM779" i="13" s="1"/>
  <c r="AN779" i="13" s="1"/>
  <c r="AS779" i="13" s="1"/>
  <c r="AK96" i="13"/>
  <c r="AL96" i="13" s="1"/>
  <c r="AN110" i="13"/>
  <c r="AS110" i="13" s="1"/>
  <c r="AD648" i="13"/>
  <c r="AM346" i="13"/>
  <c r="AD649" i="13"/>
  <c r="AM156" i="13"/>
  <c r="AM746" i="13"/>
  <c r="AS981" i="13"/>
  <c r="AN632" i="13"/>
  <c r="AS632" i="13" s="1"/>
  <c r="AO632" i="13" s="1"/>
  <c r="AL661" i="13"/>
  <c r="AD756" i="13"/>
  <c r="AD425" i="13"/>
  <c r="AM312" i="13"/>
  <c r="AN312" i="13" s="1"/>
  <c r="AS312" i="13" s="1"/>
  <c r="AN301" i="13"/>
  <c r="AS301" i="13" s="1"/>
  <c r="AD462" i="13"/>
  <c r="AS401" i="13"/>
  <c r="AQ481" i="13"/>
  <c r="AR481" i="13" s="1"/>
  <c r="AS592" i="13"/>
  <c r="AS848" i="13"/>
  <c r="AO848" i="13" s="1"/>
  <c r="AN114" i="13"/>
  <c r="AD114" i="13" s="1"/>
  <c r="AM112" i="13"/>
  <c r="AN112" i="13" s="1"/>
  <c r="AD112" i="13" s="1"/>
  <c r="AM366" i="13"/>
  <c r="AM380" i="13"/>
  <c r="AN380" i="13" s="1"/>
  <c r="AS380" i="13" s="1"/>
  <c r="AS828" i="13"/>
  <c r="AD460" i="13"/>
  <c r="AN338" i="13"/>
  <c r="AD338" i="13" s="1"/>
  <c r="AP473" i="13"/>
  <c r="AQ473" i="13" s="1"/>
  <c r="AN511" i="13"/>
  <c r="AS511" i="13" s="1"/>
  <c r="AN785" i="13"/>
  <c r="AD785" i="13" s="1"/>
  <c r="AN732" i="13"/>
  <c r="AS732" i="13" s="1"/>
  <c r="AD715" i="13"/>
  <c r="AS562" i="13"/>
  <c r="AO562" i="13" s="1"/>
  <c r="AN955" i="13"/>
  <c r="AD955" i="13" s="1"/>
  <c r="AL358" i="13"/>
  <c r="AM358" i="13" s="1"/>
  <c r="AN358" i="13" s="1"/>
  <c r="AM369" i="13"/>
  <c r="AM824" i="13"/>
  <c r="AN824" i="13" s="1"/>
  <c r="AD824" i="13" s="1"/>
  <c r="AS190" i="13"/>
  <c r="AS564" i="13"/>
  <c r="AO564" i="13" s="1"/>
  <c r="AN646" i="13"/>
  <c r="AD646" i="13" s="1"/>
  <c r="AM270" i="13"/>
  <c r="AN270" i="13" s="1"/>
  <c r="AL403" i="13"/>
  <c r="AD920" i="13"/>
  <c r="AM872" i="13"/>
  <c r="AS478" i="13"/>
  <c r="AD847" i="13"/>
  <c r="AS386" i="13"/>
  <c r="AO386" i="13" s="1"/>
  <c r="AP386" i="13" s="1"/>
  <c r="AS420" i="13"/>
  <c r="AN976" i="13"/>
  <c r="AD976" i="13" s="1"/>
  <c r="AD589" i="13"/>
  <c r="AN154" i="13"/>
  <c r="AD154" i="13" s="1"/>
  <c r="AD614" i="13"/>
  <c r="AS614" i="13"/>
  <c r="AO614" i="13" s="1"/>
  <c r="AD852" i="13"/>
  <c r="AM92" i="13"/>
  <c r="AL944" i="13"/>
  <c r="AD981" i="13"/>
  <c r="AM571" i="13"/>
  <c r="AD749" i="13"/>
  <c r="AN323" i="13"/>
  <c r="AN195" i="13"/>
  <c r="AS195" i="13" s="1"/>
  <c r="AM403" i="13"/>
  <c r="AN930" i="13"/>
  <c r="AS930" i="13" s="1"/>
  <c r="AE417" i="13"/>
  <c r="AD169" i="13"/>
  <c r="AS734" i="13"/>
  <c r="AL393" i="13"/>
  <c r="AM393" i="13" s="1"/>
  <c r="AD929" i="13"/>
  <c r="AL805" i="13"/>
  <c r="AM805" i="13" s="1"/>
  <c r="AN805" i="13" s="1"/>
  <c r="AS805" i="13" s="1"/>
  <c r="AN638" i="13"/>
  <c r="AS638" i="13" s="1"/>
  <c r="AN130" i="13"/>
  <c r="AS130" i="13" s="1"/>
  <c r="AL798" i="13"/>
  <c r="AM798" i="13" s="1"/>
  <c r="AN798" i="13" s="1"/>
  <c r="AD798" i="13" s="1"/>
  <c r="AN690" i="13"/>
  <c r="AD690" i="13" s="1"/>
  <c r="AN477" i="13"/>
  <c r="AS477" i="13" s="1"/>
  <c r="AN574" i="13"/>
  <c r="AD574" i="13" s="1"/>
  <c r="AD635" i="13"/>
  <c r="AS279" i="13"/>
  <c r="AS357" i="13"/>
  <c r="AS869" i="13"/>
  <c r="AS713" i="13"/>
  <c r="AO713" i="13" s="1"/>
  <c r="AP713" i="13" s="1"/>
  <c r="AM528" i="13"/>
  <c r="AN528" i="13" s="1"/>
  <c r="AQ667" i="13"/>
  <c r="AR667" i="13" s="1"/>
  <c r="AE667" i="13" s="1"/>
  <c r="AS811" i="13"/>
  <c r="AD811" i="13"/>
  <c r="AD191" i="13"/>
  <c r="AS903" i="13"/>
  <c r="AM1001" i="13"/>
  <c r="AN1001" i="13" s="1"/>
  <c r="AD1001" i="13" s="1"/>
  <c r="AN67" i="13"/>
  <c r="AS67" i="13" s="1"/>
  <c r="AL64" i="13"/>
  <c r="AN60" i="13"/>
  <c r="AD60" i="13" s="1"/>
  <c r="AD59" i="13"/>
  <c r="AL49" i="13"/>
  <c r="AM49" i="13" s="1"/>
  <c r="AS50" i="13"/>
  <c r="AP46" i="13"/>
  <c r="AS57" i="13"/>
  <c r="AS45" i="13"/>
  <c r="AO45" i="13" s="1"/>
  <c r="AM29" i="13"/>
  <c r="AM41" i="13"/>
  <c r="AN41" i="13" s="1"/>
  <c r="AS41" i="13" s="1"/>
  <c r="AS42" i="13"/>
  <c r="AD20" i="13"/>
  <c r="AS20" i="13"/>
  <c r="AP14" i="13"/>
  <c r="AQ14" i="13" s="1"/>
  <c r="AS8" i="13"/>
  <c r="AO8" i="13" s="1"/>
  <c r="AP8" i="13" s="1"/>
  <c r="AR726" i="13"/>
  <c r="AE726" i="13" s="1"/>
  <c r="AN505" i="13"/>
  <c r="AD505" i="13" s="1"/>
  <c r="AN561" i="13"/>
  <c r="AD561" i="13" s="1"/>
  <c r="AM547" i="13"/>
  <c r="AN547" i="13" s="1"/>
  <c r="AO412" i="13"/>
  <c r="AO553" i="13"/>
  <c r="AM693" i="13"/>
  <c r="AM910" i="13"/>
  <c r="AN910" i="13" s="1"/>
  <c r="AD910" i="13" s="1"/>
  <c r="AN994" i="13"/>
  <c r="AS994" i="13" s="1"/>
  <c r="AM819" i="13"/>
  <c r="AN819" i="13" s="1"/>
  <c r="AD24" i="13"/>
  <c r="AS24" i="13"/>
  <c r="AO55" i="13"/>
  <c r="AN533" i="13"/>
  <c r="AD533" i="13" s="1"/>
  <c r="AM546" i="13"/>
  <c r="AO301" i="13"/>
  <c r="AP301" i="13" s="1"/>
  <c r="AN631" i="13"/>
  <c r="AD631" i="13" s="1"/>
  <c r="AO401" i="13"/>
  <c r="AP401" i="13" s="1"/>
  <c r="AO983" i="13"/>
  <c r="AO592" i="13"/>
  <c r="AO299" i="13"/>
  <c r="AP299" i="13" s="1"/>
  <c r="AQ299" i="13" s="1"/>
  <c r="AS670" i="13"/>
  <c r="AO828" i="13"/>
  <c r="AP828" i="13" s="1"/>
  <c r="AN313" i="13"/>
  <c r="AD313" i="13" s="1"/>
  <c r="AO218" i="13"/>
  <c r="AP218" i="13" s="1"/>
  <c r="AO542" i="13"/>
  <c r="AO424" i="13"/>
  <c r="AP424" i="13" s="1"/>
  <c r="AQ424" i="13" s="1"/>
  <c r="AN149" i="13"/>
  <c r="AS149" i="13" s="1"/>
  <c r="AM495" i="13"/>
  <c r="AN495" i="13" s="1"/>
  <c r="AS495" i="13" s="1"/>
  <c r="AD619" i="13"/>
  <c r="AD543" i="13"/>
  <c r="AS543" i="13"/>
  <c r="AO978" i="13"/>
  <c r="AO635" i="13"/>
  <c r="AP635" i="13" s="1"/>
  <c r="AO419" i="13"/>
  <c r="AP419" i="13" s="1"/>
  <c r="AO460" i="13"/>
  <c r="AO437" i="13"/>
  <c r="AO585" i="13"/>
  <c r="AO857" i="13"/>
  <c r="AO111" i="13"/>
  <c r="AP111" i="13" s="1"/>
  <c r="AO649" i="13"/>
  <c r="AP649" i="13" s="1"/>
  <c r="AM709" i="13"/>
  <c r="AN709" i="13" s="1"/>
  <c r="AN537" i="13"/>
  <c r="AD537" i="13" s="1"/>
  <c r="AM124" i="13"/>
  <c r="AN124" i="13" s="1"/>
  <c r="AO620" i="13"/>
  <c r="AP620" i="13" s="1"/>
  <c r="AO446" i="13"/>
  <c r="AP446" i="13" s="1"/>
  <c r="AQ446" i="13" s="1"/>
  <c r="AO981" i="13"/>
  <c r="AO86" i="13"/>
  <c r="AP86" i="13" s="1"/>
  <c r="AQ86" i="13" s="1"/>
  <c r="AD228" i="13"/>
  <c r="AS228" i="13"/>
  <c r="AM661" i="13"/>
  <c r="AN661" i="13" s="1"/>
  <c r="AD661" i="13" s="1"/>
  <c r="AN106" i="13"/>
  <c r="AS106" i="13" s="1"/>
  <c r="AO295" i="13"/>
  <c r="AP295" i="13" s="1"/>
  <c r="AS259" i="13"/>
  <c r="AD259" i="13"/>
  <c r="AQ157" i="13"/>
  <c r="AR157" i="13" s="1"/>
  <c r="AE157" i="13" s="1"/>
  <c r="AN403" i="13"/>
  <c r="AS403" i="13" s="1"/>
  <c r="AO261" i="13"/>
  <c r="AP261" i="13" s="1"/>
  <c r="AL493" i="13"/>
  <c r="AM493" i="13" s="1"/>
  <c r="AO609" i="13"/>
  <c r="AO1010" i="13"/>
  <c r="AP1010" i="13" s="1"/>
  <c r="AQ1010" i="13" s="1"/>
  <c r="AO462" i="13"/>
  <c r="AP462" i="13" s="1"/>
  <c r="AS851" i="13"/>
  <c r="AO478" i="13"/>
  <c r="AO997" i="13"/>
  <c r="AP997" i="13" s="1"/>
  <c r="AD136" i="13"/>
  <c r="AD246" i="13"/>
  <c r="AS246" i="13"/>
  <c r="AO602" i="13"/>
  <c r="AO846" i="13"/>
  <c r="AP846" i="13" s="1"/>
  <c r="AQ846" i="13" s="1"/>
  <c r="AO420" i="13"/>
  <c r="AP420" i="13" s="1"/>
  <c r="AQ420" i="13" s="1"/>
  <c r="AR113" i="13"/>
  <c r="AO666" i="13"/>
  <c r="AN324" i="13"/>
  <c r="AD324" i="13" s="1"/>
  <c r="AO958" i="13"/>
  <c r="AO312" i="13"/>
  <c r="AP312" i="13" s="1"/>
  <c r="AO948" i="13"/>
  <c r="AO756" i="13"/>
  <c r="AP756" i="13" s="1"/>
  <c r="AO123" i="13"/>
  <c r="AP123" i="13"/>
  <c r="AM956" i="13"/>
  <c r="AN956" i="13" s="1"/>
  <c r="AM90" i="13"/>
  <c r="AM201" i="13"/>
  <c r="AM696" i="13"/>
  <c r="AN696" i="13" s="1"/>
  <c r="AO471" i="13"/>
  <c r="AM372" i="13"/>
  <c r="AO34" i="13"/>
  <c r="AP34" i="13" s="1"/>
  <c r="AM374" i="13"/>
  <c r="AN374" i="13" s="1"/>
  <c r="AD374" i="13" s="1"/>
  <c r="AM960" i="13"/>
  <c r="AO734" i="13"/>
  <c r="AN940" i="13"/>
  <c r="AS940" i="13" s="1"/>
  <c r="AO745" i="13"/>
  <c r="AO330" i="13"/>
  <c r="AN105" i="13"/>
  <c r="AD105" i="13" s="1"/>
  <c r="AD119" i="13"/>
  <c r="AS119" i="13"/>
  <c r="AO190" i="13"/>
  <c r="AP190" i="13" s="1"/>
  <c r="AR715" i="13"/>
  <c r="AM531" i="13"/>
  <c r="AD130" i="13"/>
  <c r="AN892" i="13"/>
  <c r="AS892" i="13" s="1"/>
  <c r="AN326" i="13"/>
  <c r="AS326" i="13" s="1"/>
  <c r="AO458" i="13"/>
  <c r="AP458" i="13" s="1"/>
  <c r="AL280" i="13"/>
  <c r="AM503" i="13"/>
  <c r="AN503" i="13" s="1"/>
  <c r="AN700" i="13"/>
  <c r="AS700" i="13" s="1"/>
  <c r="AO477" i="13"/>
  <c r="AP477" i="13" s="1"/>
  <c r="AO941" i="13"/>
  <c r="AP941" i="13" s="1"/>
  <c r="AQ941" i="13" s="1"/>
  <c r="AN276" i="13"/>
  <c r="AD276" i="13" s="1"/>
  <c r="AN644" i="13"/>
  <c r="AD644" i="13" s="1"/>
  <c r="AO353" i="13"/>
  <c r="AP353" i="13" s="1"/>
  <c r="AM265" i="13"/>
  <c r="AN265" i="13" s="1"/>
  <c r="AN291" i="13"/>
  <c r="AD291" i="13" s="1"/>
  <c r="AN754" i="13"/>
  <c r="AO279" i="13"/>
  <c r="AP279" i="13" s="1"/>
  <c r="AO357" i="13"/>
  <c r="AP357" i="13" s="1"/>
  <c r="AO869" i="13"/>
  <c r="AP869" i="13" s="1"/>
  <c r="AO441" i="13"/>
  <c r="AP441" i="13" s="1"/>
  <c r="AR428" i="13"/>
  <c r="AD511" i="13"/>
  <c r="AD600" i="13"/>
  <c r="AS600" i="13"/>
  <c r="AO530" i="13"/>
  <c r="AP530" i="13" s="1"/>
  <c r="AQ530" i="13" s="1"/>
  <c r="AO243" i="13"/>
  <c r="AP243" i="13" s="1"/>
  <c r="AM15" i="13"/>
  <c r="AO637" i="13"/>
  <c r="AO169" i="13"/>
  <c r="AP169" i="13" s="1"/>
  <c r="AO131" i="13"/>
  <c r="AP131" i="13" s="1"/>
  <c r="AM711" i="13"/>
  <c r="AN711" i="13" s="1"/>
  <c r="AN515" i="13"/>
  <c r="AD515" i="13" s="1"/>
  <c r="AN48" i="13"/>
  <c r="AD48" i="13" s="1"/>
  <c r="AM703" i="13"/>
  <c r="AO884" i="13"/>
  <c r="AM702" i="13"/>
  <c r="AN702" i="13" s="1"/>
  <c r="AS1007" i="13"/>
  <c r="AD1007" i="13"/>
  <c r="AN888" i="13"/>
  <c r="AD888" i="13" s="1"/>
  <c r="AM356" i="13"/>
  <c r="AN166" i="13"/>
  <c r="AD166" i="13" s="1"/>
  <c r="AQ117" i="13"/>
  <c r="AR117" i="13" s="1"/>
  <c r="AE117" i="13" s="1"/>
  <c r="AO638" i="13"/>
  <c r="AP638" i="13" s="1"/>
  <c r="AQ638" i="13" s="1"/>
  <c r="AO986" i="13"/>
  <c r="AP986" i="13" s="1"/>
  <c r="AO456" i="13"/>
  <c r="AM899" i="13"/>
  <c r="AN899" i="13" s="1"/>
  <c r="AS899" i="13" s="1"/>
  <c r="AS1009" i="13"/>
  <c r="AO50" i="13"/>
  <c r="AP50" i="13" s="1"/>
  <c r="AS549" i="13"/>
  <c r="AO305" i="13"/>
  <c r="AN693" i="13"/>
  <c r="AD843" i="13"/>
  <c r="AS843" i="13"/>
  <c r="AO429" i="13"/>
  <c r="AP429" i="13" s="1"/>
  <c r="AO893" i="13"/>
  <c r="AP893" i="13" s="1"/>
  <c r="AN750" i="13"/>
  <c r="AD750" i="13" s="1"/>
  <c r="AQ867" i="13"/>
  <c r="AR867" i="13" s="1"/>
  <c r="AE867" i="13" s="1"/>
  <c r="AN362" i="13"/>
  <c r="AS362" i="13" s="1"/>
  <c r="AR93" i="13"/>
  <c r="AE93" i="13" s="1"/>
  <c r="AN755" i="13"/>
  <c r="AD755" i="13" s="1"/>
  <c r="AK822" i="13"/>
  <c r="AO767" i="13"/>
  <c r="AD530" i="13"/>
  <c r="AK988" i="13"/>
  <c r="AN255" i="13"/>
  <c r="AD255" i="13" s="1"/>
  <c r="AK759" i="13"/>
  <c r="AL759" i="13" s="1"/>
  <c r="AM759" i="13" s="1"/>
  <c r="AL587" i="13"/>
  <c r="AM587" i="13" s="1"/>
  <c r="AK274" i="13"/>
  <c r="AL274" i="13" s="1"/>
  <c r="AM274" i="13" s="1"/>
  <c r="AL858" i="13"/>
  <c r="AK120" i="13"/>
  <c r="AK743" i="13"/>
  <c r="AK494" i="13"/>
  <c r="AK296" i="13"/>
  <c r="AL296" i="13" s="1"/>
  <c r="AM296" i="13" s="1"/>
  <c r="AL979" i="13"/>
  <c r="AM979" i="13" s="1"/>
  <c r="AK491" i="13"/>
  <c r="AL491" i="13" s="1"/>
  <c r="AK35" i="13"/>
  <c r="AL35" i="13" s="1"/>
  <c r="AK992" i="13"/>
  <c r="AL992" i="13" s="1"/>
  <c r="AM992" i="13" s="1"/>
  <c r="AK516" i="13"/>
  <c r="AK534" i="13"/>
  <c r="AD257" i="13"/>
  <c r="AN513" i="13"/>
  <c r="AD513" i="13" s="1"/>
  <c r="AN21" i="13"/>
  <c r="AD21" i="13" s="1"/>
  <c r="AD1009" i="13"/>
  <c r="AO416" i="13"/>
  <c r="AO350" i="13"/>
  <c r="AP350" i="13" s="1"/>
  <c r="AO742" i="13"/>
  <c r="AL634" i="13"/>
  <c r="AM634" i="13" s="1"/>
  <c r="AN634" i="13" s="1"/>
  <c r="AS634" i="13" s="1"/>
  <c r="AO545" i="13"/>
  <c r="AP545" i="13" s="1"/>
  <c r="AO384" i="13"/>
  <c r="AO474" i="13"/>
  <c r="AK557" i="13"/>
  <c r="AL245" i="13"/>
  <c r="AD948" i="13"/>
  <c r="AS414" i="13"/>
  <c r="AL47" i="13"/>
  <c r="AM970" i="13"/>
  <c r="AN970" i="13" s="1"/>
  <c r="AS970" i="13" s="1"/>
  <c r="AN201" i="13"/>
  <c r="AS201" i="13" s="1"/>
  <c r="AD26" i="13"/>
  <c r="AS697" i="13"/>
  <c r="AO706" i="13"/>
  <c r="AP706" i="13" s="1"/>
  <c r="AN837" i="13"/>
  <c r="AD837" i="13" s="1"/>
  <c r="AM977" i="13"/>
  <c r="AD754" i="13"/>
  <c r="AL345" i="13"/>
  <c r="AM345" i="13" s="1"/>
  <c r="AD85" i="13"/>
  <c r="AN652" i="13"/>
  <c r="AD652" i="13" s="1"/>
  <c r="AO672" i="13"/>
  <c r="AS972" i="13"/>
  <c r="AD734" i="13"/>
  <c r="AO158" i="13"/>
  <c r="AP158" i="13" s="1"/>
  <c r="AO382" i="13"/>
  <c r="AS365" i="13"/>
  <c r="AD8" i="13"/>
  <c r="AK782" i="13"/>
  <c r="AL782" i="13" s="1"/>
  <c r="AK799" i="13"/>
  <c r="AL834" i="13"/>
  <c r="AM834" i="13" s="1"/>
  <c r="AK222" i="13"/>
  <c r="AL222" i="13" s="1"/>
  <c r="AN214" i="13"/>
  <c r="AS214" i="13" s="1"/>
  <c r="AD857" i="13"/>
  <c r="AL152" i="13"/>
  <c r="AM152" i="13" s="1"/>
  <c r="AL207" i="13"/>
  <c r="AM207" i="13" s="1"/>
  <c r="AL392" i="13"/>
  <c r="AO664" i="13"/>
  <c r="AP664" i="13" s="1"/>
  <c r="AQ664" i="13" s="1"/>
  <c r="AM249" i="13"/>
  <c r="AN249" i="13" s="1"/>
  <c r="AD249" i="13" s="1"/>
  <c r="AD637" i="13"/>
  <c r="AN400" i="13"/>
  <c r="AS400" i="13" s="1"/>
  <c r="AN244" i="13"/>
  <c r="AD499" i="13"/>
  <c r="AD996" i="13"/>
  <c r="AN346" i="13"/>
  <c r="AS346" i="13" s="1"/>
  <c r="AD243" i="13"/>
  <c r="AM212" i="13"/>
  <c r="AN212" i="13" s="1"/>
  <c r="AK874" i="13"/>
  <c r="AL874" i="13" s="1"/>
  <c r="AM874" i="13" s="1"/>
  <c r="AN874" i="13" s="1"/>
  <c r="AS874" i="13" s="1"/>
  <c r="AM79" i="13"/>
  <c r="AN79" i="13" s="1"/>
  <c r="AN571" i="13"/>
  <c r="AK689" i="13"/>
  <c r="AL689" i="13" s="1"/>
  <c r="AK194" i="13"/>
  <c r="AL194" i="13" s="1"/>
  <c r="AK415" i="13"/>
  <c r="AL415" i="13" s="1"/>
  <c r="AS61" i="13"/>
  <c r="AL616" i="13"/>
  <c r="AM616" i="13" s="1"/>
  <c r="AS840" i="13"/>
  <c r="AN156" i="13"/>
  <c r="AD156" i="13" s="1"/>
  <c r="AM680" i="13"/>
  <c r="AD412" i="13"/>
  <c r="AK864" i="13"/>
  <c r="AK608" i="13"/>
  <c r="AO153" i="13"/>
  <c r="AP153" i="13" s="1"/>
  <c r="AK118" i="13"/>
  <c r="AD552" i="13"/>
  <c r="AS932" i="13"/>
  <c r="AK788" i="13"/>
  <c r="AL788" i="13" s="1"/>
  <c r="AL699" i="13"/>
  <c r="AM699" i="13" s="1"/>
  <c r="AN699" i="13" s="1"/>
  <c r="AD699" i="13" s="1"/>
  <c r="AL957" i="13"/>
  <c r="AN612" i="13"/>
  <c r="AS612" i="13" s="1"/>
  <c r="AL251" i="13"/>
  <c r="AM802" i="13"/>
  <c r="AK793" i="13"/>
  <c r="AL793" i="13" s="1"/>
  <c r="AM217" i="13"/>
  <c r="AM879" i="13"/>
  <c r="AL409" i="13"/>
  <c r="AM409" i="13" s="1"/>
  <c r="AO489" i="13"/>
  <c r="AL830" i="13"/>
  <c r="AM830" i="13" s="1"/>
  <c r="AN830" i="13" s="1"/>
  <c r="AM170" i="13"/>
  <c r="AN170" i="13" s="1"/>
  <c r="AN740" i="13"/>
  <c r="AD740" i="13" s="1"/>
  <c r="AS85" i="13"/>
  <c r="AN178" i="13"/>
  <c r="AD178" i="13" s="1"/>
  <c r="AO250" i="13"/>
  <c r="AP250" i="13" s="1"/>
  <c r="AD443" i="13"/>
  <c r="AS368" i="13"/>
  <c r="AS952" i="13"/>
  <c r="AO193" i="13"/>
  <c r="AP193" i="13" s="1"/>
  <c r="AD972" i="13"/>
  <c r="AO135" i="13"/>
  <c r="AP135" i="13" s="1"/>
  <c r="AO407" i="13"/>
  <c r="AP407" i="13" s="1"/>
  <c r="AD446" i="13"/>
  <c r="AM70" i="13"/>
  <c r="AN70" i="13" s="1"/>
  <c r="AL221" i="13"/>
  <c r="AK71" i="13"/>
  <c r="AL71" i="13" s="1"/>
  <c r="AN669" i="13"/>
  <c r="AD669" i="13" s="1"/>
  <c r="AK370" i="13"/>
  <c r="AL370" i="13" s="1"/>
  <c r="AM370" i="13" s="1"/>
  <c r="AL31" i="13"/>
  <c r="AM340" i="13"/>
  <c r="AN340" i="13" s="1"/>
  <c r="AS561" i="13"/>
  <c r="AS476" i="13"/>
  <c r="AM526" i="13"/>
  <c r="AN526" i="13" s="1"/>
  <c r="AK339" i="13"/>
  <c r="AL339" i="13" s="1"/>
  <c r="AK108" i="13"/>
  <c r="AM959" i="13"/>
  <c r="AN959" i="13" s="1"/>
  <c r="AS112" i="13"/>
  <c r="AN366" i="13"/>
  <c r="AS366" i="13" s="1"/>
  <c r="AN771" i="13"/>
  <c r="AS771" i="13" s="1"/>
  <c r="AS631" i="13"/>
  <c r="AO539" i="13"/>
  <c r="AL43" i="13"/>
  <c r="AD330" i="13"/>
  <c r="AL783" i="13"/>
  <c r="AM783" i="13" s="1"/>
  <c r="AK290" i="13"/>
  <c r="AN643" i="13"/>
  <c r="AD643" i="13" s="1"/>
  <c r="AN727" i="13"/>
  <c r="AS727" i="13" s="1"/>
  <c r="AK377" i="13"/>
  <c r="AL377" i="13" s="1"/>
  <c r="AS841" i="13"/>
  <c r="AO931" i="13"/>
  <c r="AS54" i="13"/>
  <c r="AO915" i="13"/>
  <c r="AN580" i="13"/>
  <c r="AS580" i="13" s="1"/>
  <c r="AO723" i="13"/>
  <c r="AM860" i="13"/>
  <c r="AN860" i="13" s="1"/>
  <c r="AD301" i="13"/>
  <c r="AM485" i="13"/>
  <c r="AK402" i="13"/>
  <c r="AL402" i="13" s="1"/>
  <c r="AL623" i="13"/>
  <c r="AD892" i="13"/>
  <c r="AL271" i="13"/>
  <c r="AN355" i="13"/>
  <c r="AD326" i="13"/>
  <c r="AD961" i="13"/>
  <c r="AK926" i="13"/>
  <c r="AN29" i="13"/>
  <c r="AD29" i="13" s="1"/>
  <c r="AK922" i="13"/>
  <c r="AD86" i="13"/>
  <c r="AL775" i="13"/>
  <c r="AM775" i="13" s="1"/>
  <c r="AO464" i="13"/>
  <c r="AM13" i="13"/>
  <c r="AN603" i="13"/>
  <c r="AS603" i="13" s="1"/>
  <c r="AL818" i="13"/>
  <c r="AM818" i="13" s="1"/>
  <c r="AL523" i="13"/>
  <c r="AL287" i="13"/>
  <c r="AS185" i="13"/>
  <c r="AN510" i="13"/>
  <c r="AD510" i="13" s="1"/>
  <c r="AS669" i="13"/>
  <c r="AD305" i="13"/>
  <c r="AM896" i="13"/>
  <c r="AD893" i="13"/>
  <c r="AS540" i="13"/>
  <c r="AO87" i="13"/>
  <c r="AL712" i="13"/>
  <c r="AM712" i="13" s="1"/>
  <c r="AN712" i="13" s="1"/>
  <c r="AL238" i="13"/>
  <c r="AL37" i="13"/>
  <c r="AS114" i="13"/>
  <c r="AS487" i="13"/>
  <c r="AS868" i="13"/>
  <c r="AN15" i="13"/>
  <c r="AS15" i="13" s="1"/>
  <c r="AO20" i="13"/>
  <c r="AO56" i="13"/>
  <c r="AP56" i="13" s="1"/>
  <c r="AN691" i="13"/>
  <c r="AD691" i="13" s="1"/>
  <c r="AL242" i="13"/>
  <c r="AD253" i="13"/>
  <c r="AO208" i="13"/>
  <c r="AP208" i="13" s="1"/>
  <c r="AO12" i="13"/>
  <c r="AP12" i="13" s="1"/>
  <c r="AO68" i="13"/>
  <c r="AP68" i="13" s="1"/>
  <c r="AQ68" i="13" s="1"/>
  <c r="AK736" i="13"/>
  <c r="AN968" i="13"/>
  <c r="AD968" i="13" s="1"/>
  <c r="AD771" i="13"/>
  <c r="AD869" i="13"/>
  <c r="AK204" i="13"/>
  <c r="AL204" i="13" s="1"/>
  <c r="AD684" i="13"/>
  <c r="AN9" i="13"/>
  <c r="AD9" i="13" s="1"/>
  <c r="AD111" i="13"/>
  <c r="AL692" i="13"/>
  <c r="AS229" i="13"/>
  <c r="AN935" i="13"/>
  <c r="AD935" i="13" s="1"/>
  <c r="AD223" i="13"/>
  <c r="AS244" i="13"/>
  <c r="AM617" i="13"/>
  <c r="AO88" i="13"/>
  <c r="AS155" i="13"/>
  <c r="AL796" i="13"/>
  <c r="AM796" i="13" s="1"/>
  <c r="AS854" i="13"/>
  <c r="AS276" i="13"/>
  <c r="AM146" i="13"/>
  <c r="AN762" i="13"/>
  <c r="AD762" i="13" s="1"/>
  <c r="AN517" i="13"/>
  <c r="AS517" i="13" s="1"/>
  <c r="AN744" i="13"/>
  <c r="AS744" i="13" s="1"/>
  <c r="AS853" i="13"/>
  <c r="AM406" i="13"/>
  <c r="AN406" i="13" s="1"/>
  <c r="AD745" i="13"/>
  <c r="AL708" i="13"/>
  <c r="AN809" i="13"/>
  <c r="AD809" i="13" s="1"/>
  <c r="AN680" i="13"/>
  <c r="AS795" i="13"/>
  <c r="AL7" i="13"/>
  <c r="AM695" i="13"/>
  <c r="AN695" i="13" s="1"/>
  <c r="AM11" i="13"/>
  <c r="AN363" i="13"/>
  <c r="AS363" i="13" s="1"/>
  <c r="AL820" i="13"/>
  <c r="AO115" i="13"/>
  <c r="AP115" i="13" s="1"/>
  <c r="AS215" i="13"/>
  <c r="AL404" i="13"/>
  <c r="AN701" i="13"/>
  <c r="AS701" i="13" s="1"/>
  <c r="AK200" i="13"/>
  <c r="AL200" i="13" s="1"/>
  <c r="AL132" i="13"/>
  <c r="AS571" i="13"/>
  <c r="AM226" i="13"/>
  <c r="AS555" i="13"/>
  <c r="AN311" i="13"/>
  <c r="AS311" i="13" s="1"/>
  <c r="AL737" i="13"/>
  <c r="AM737" i="13" s="1"/>
  <c r="AS338" i="13"/>
  <c r="AM308" i="13"/>
  <c r="AD424" i="13"/>
  <c r="AN360" i="13"/>
  <c r="AD360" i="13" s="1"/>
  <c r="AN451" i="13"/>
  <c r="AD451" i="13" s="1"/>
  <c r="AS323" i="13"/>
  <c r="AL344" i="13"/>
  <c r="AM344" i="13" s="1"/>
  <c r="AM268" i="13"/>
  <c r="AN268" i="13" s="1"/>
  <c r="AL307" i="13"/>
  <c r="AM307" i="13" s="1"/>
  <c r="AN307" i="13" s="1"/>
  <c r="AD307" i="13" s="1"/>
  <c r="AM572" i="13"/>
  <c r="AS619" i="13"/>
  <c r="AK512" i="13"/>
  <c r="AL512" i="13" s="1"/>
  <c r="AK812" i="13"/>
  <c r="AN800" i="13"/>
  <c r="AR137" i="13"/>
  <c r="AE137" i="13" s="1"/>
  <c r="AS499" i="13"/>
  <c r="AK507" i="13"/>
  <c r="AL507" i="13" s="1"/>
  <c r="AM507" i="13" s="1"/>
  <c r="AK945" i="13"/>
  <c r="AL945" i="13" s="1"/>
  <c r="AO613" i="13"/>
  <c r="AK76" i="13"/>
  <c r="AL76" i="13" s="1"/>
  <c r="AM76" i="13" s="1"/>
  <c r="AN76" i="13" s="1"/>
  <c r="AD76" i="13" s="1"/>
  <c r="AO349" i="13"/>
  <c r="AP349" i="13" s="1"/>
  <c r="AO75" i="13"/>
  <c r="AP75" i="13" s="1"/>
  <c r="AO876" i="13"/>
  <c r="AL128" i="13"/>
  <c r="AM128" i="13" s="1"/>
  <c r="AM501" i="13"/>
  <c r="AD17" i="13"/>
  <c r="AM908" i="13"/>
  <c r="AO235" i="13"/>
  <c r="AP235" i="13" s="1"/>
  <c r="AN314" i="13"/>
  <c r="AM245" i="13"/>
  <c r="AO40" i="13"/>
  <c r="AP40" i="13" s="1"/>
  <c r="AD174" i="13"/>
  <c r="AK322" i="13"/>
  <c r="AL322" i="13" s="1"/>
  <c r="AN999" i="13"/>
  <c r="AD999" i="13" s="1"/>
  <c r="AK293" i="13"/>
  <c r="AL293" i="13" s="1"/>
  <c r="AL383" i="13"/>
  <c r="AN364" i="13"/>
  <c r="AD364" i="13" s="1"/>
  <c r="AM938" i="13"/>
  <c r="AN938" i="13" s="1"/>
  <c r="AL134" i="13"/>
  <c r="AO449" i="13"/>
  <c r="AM84" i="13"/>
  <c r="AM733" i="13"/>
  <c r="AN733" i="13" s="1"/>
  <c r="AS18" i="13"/>
  <c r="AK777" i="13"/>
  <c r="AL777" i="13" s="1"/>
  <c r="AD632" i="13"/>
  <c r="AN146" i="13"/>
  <c r="AS146" i="13" s="1"/>
  <c r="AS644" i="13"/>
  <c r="AM242" i="13"/>
  <c r="AN242" i="13" s="1"/>
  <c r="AS242" i="13" s="1"/>
  <c r="AS855" i="13"/>
  <c r="AL108" i="13"/>
  <c r="AO599" i="13"/>
  <c r="AP599" i="13" s="1"/>
  <c r="AL317" i="13"/>
  <c r="AM827" i="13"/>
  <c r="AS514" i="13"/>
  <c r="AM707" i="13"/>
  <c r="AN707" i="13" s="1"/>
  <c r="AN298" i="13"/>
  <c r="AS298" i="13" s="1"/>
  <c r="AN578" i="13"/>
  <c r="AS578" i="13" s="1"/>
  <c r="AL482" i="13"/>
  <c r="AL912" i="13"/>
  <c r="AS187" i="13"/>
  <c r="AK917" i="13"/>
  <c r="AO751" i="13"/>
  <c r="AD952" i="13"/>
  <c r="AO220" i="13"/>
  <c r="AP220" i="13" s="1"/>
  <c r="AN331" i="13"/>
  <c r="AD331" i="13" s="1"/>
  <c r="AL116" i="13"/>
  <c r="AM116" i="13" s="1"/>
  <c r="AN116" i="13" s="1"/>
  <c r="AS116" i="13" s="1"/>
  <c r="AM728" i="13"/>
  <c r="AN728" i="13" s="1"/>
  <c r="AL947" i="13"/>
  <c r="AM947" i="13" s="1"/>
  <c r="AM625" i="13"/>
  <c r="AN625" i="13" s="1"/>
  <c r="AD355" i="13"/>
  <c r="AL901" i="13"/>
  <c r="AS961" i="13"/>
  <c r="AK74" i="13"/>
  <c r="AL74" i="13" s="1"/>
  <c r="AL508" i="13"/>
  <c r="AM508" i="13" s="1"/>
  <c r="AD295" i="13"/>
  <c r="AL263" i="13"/>
  <c r="AM263" i="13" s="1"/>
  <c r="AK773" i="13"/>
  <c r="AM882" i="13"/>
  <c r="AN882" i="13" s="1"/>
  <c r="AN202" i="13"/>
  <c r="AD202" i="13" s="1"/>
  <c r="AL686" i="13"/>
  <c r="AM258" i="13"/>
  <c r="AN273" i="13"/>
  <c r="AS273" i="13" s="1"/>
  <c r="AL343" i="13"/>
  <c r="AM343" i="13" s="1"/>
  <c r="AM347" i="13"/>
  <c r="AN347" i="13" s="1"/>
  <c r="AM694" i="13"/>
  <c r="AN694" i="13" s="1"/>
  <c r="AM570" i="13"/>
  <c r="AN570" i="13" s="1"/>
  <c r="AL51" i="13"/>
  <c r="AM51" i="13" s="1"/>
  <c r="AN654" i="13"/>
  <c r="AD654" i="13" s="1"/>
  <c r="AN673" i="13"/>
  <c r="AS673" i="13" s="1"/>
  <c r="AN551" i="13"/>
  <c r="AD551" i="13" s="1"/>
  <c r="AN943" i="13"/>
  <c r="AD943" i="13" s="1"/>
  <c r="AN181" i="13"/>
  <c r="AD181" i="13" s="1"/>
  <c r="AO352" i="13"/>
  <c r="AP352" i="13" s="1"/>
  <c r="AD456" i="13"/>
  <c r="AN236" i="13"/>
  <c r="AS236" i="13" s="1"/>
  <c r="AN678" i="13"/>
  <c r="AS678" i="13" s="1"/>
  <c r="AS434" i="13"/>
  <c r="AK277" i="13"/>
  <c r="AL209" i="13"/>
  <c r="AM209" i="13" s="1"/>
  <c r="AN209" i="13" s="1"/>
  <c r="AD209" i="13" s="1"/>
  <c r="AM845" i="13"/>
  <c r="AN845" i="13" s="1"/>
  <c r="AD845" i="13" s="1"/>
  <c r="AN22" i="13"/>
  <c r="AS22" i="13" s="1"/>
  <c r="AL557" i="13"/>
  <c r="AM557" i="13" s="1"/>
  <c r="AD419" i="13"/>
  <c r="AS577" i="13"/>
  <c r="AM336" i="13"/>
  <c r="AN336" i="13" s="1"/>
  <c r="AD336" i="13" s="1"/>
  <c r="AN760" i="13"/>
  <c r="AD760" i="13" s="1"/>
  <c r="AD986" i="13"/>
  <c r="AM498" i="13"/>
  <c r="AM954" i="13"/>
  <c r="AN954" i="13" s="1"/>
  <c r="AS954" i="13" s="1"/>
  <c r="AN949" i="13"/>
  <c r="AD949" i="13" s="1"/>
  <c r="AK63" i="13"/>
  <c r="AD442" i="13"/>
  <c r="AD571" i="13"/>
  <c r="AK878" i="13"/>
  <c r="AL878" i="13" s="1"/>
  <c r="AN233" i="13"/>
  <c r="AD233" i="13" s="1"/>
  <c r="AM275" i="13"/>
  <c r="AL776" i="13"/>
  <c r="AK951" i="13"/>
  <c r="AK554" i="13"/>
  <c r="AL554" i="13" s="1"/>
  <c r="AO191" i="13"/>
  <c r="AS749" i="13"/>
  <c r="AM550" i="13"/>
  <c r="AN98" i="13"/>
  <c r="AD98" i="13" s="1"/>
  <c r="AL898" i="13"/>
  <c r="AM898" i="13" s="1"/>
  <c r="AM710" i="13"/>
  <c r="AN396" i="13"/>
  <c r="AD396" i="13" s="1"/>
  <c r="AN433" i="13"/>
  <c r="AS433" i="13" s="1"/>
  <c r="AM101" i="13"/>
  <c r="AN628" i="13"/>
  <c r="AD628" i="13" s="1"/>
  <c r="AM402" i="13"/>
  <c r="AN402" i="13" s="1"/>
  <c r="AD402" i="13" s="1"/>
  <c r="AL506" i="13"/>
  <c r="AM506" i="13" s="1"/>
  <c r="AM271" i="13"/>
  <c r="AM138" i="13"/>
  <c r="AN138" i="13" s="1"/>
  <c r="AN594" i="13"/>
  <c r="AD594" i="13" s="1"/>
  <c r="AK881" i="13"/>
  <c r="AL881" i="13" s="1"/>
  <c r="AK39" i="13"/>
  <c r="AL39" i="13" s="1"/>
  <c r="AD403" i="13"/>
  <c r="AD353" i="13"/>
  <c r="AN284" i="13"/>
  <c r="AK532" i="13"/>
  <c r="AL532" i="13" s="1"/>
  <c r="AL808" i="13"/>
  <c r="AM808" i="13" s="1"/>
  <c r="AL787" i="13"/>
  <c r="AM787" i="13" s="1"/>
  <c r="AM315" i="13"/>
  <c r="AM567" i="13"/>
  <c r="AO260" i="13"/>
  <c r="AP260" i="13" s="1"/>
  <c r="AO772" i="13"/>
  <c r="AP772" i="13" s="1"/>
  <c r="AM682" i="13"/>
  <c r="AN872" i="13"/>
  <c r="AD872" i="13" s="1"/>
  <c r="AO717" i="13"/>
  <c r="AP717" i="13" s="1"/>
  <c r="AQ454" i="13"/>
  <c r="AR454" i="13" s="1"/>
  <c r="AE454" i="13" s="1"/>
  <c r="AO887" i="13"/>
  <c r="AP887" i="13" s="1"/>
  <c r="AD585" i="13"/>
  <c r="AM563" i="13"/>
  <c r="AN563" i="13" s="1"/>
  <c r="AN831" i="13"/>
  <c r="AD831" i="13" s="1"/>
  <c r="AL484" i="13"/>
  <c r="AM484" i="13" s="1"/>
  <c r="AO844" i="13"/>
  <c r="AP844" i="13" s="1"/>
  <c r="AL399" i="13"/>
  <c r="AN361" i="13"/>
  <c r="AD361" i="13" s="1"/>
  <c r="AL677" i="13"/>
  <c r="AM677" i="13" s="1"/>
  <c r="AM327" i="13"/>
  <c r="AD348" i="13"/>
  <c r="AL371" i="13"/>
  <c r="AM371" i="13" s="1"/>
  <c r="AM192" i="13"/>
  <c r="AS837" i="13"/>
  <c r="AN375" i="13"/>
  <c r="AD375" i="13" s="1"/>
  <c r="AM248" i="13"/>
  <c r="AN248" i="13" s="1"/>
  <c r="AD672" i="13"/>
  <c r="AO448" i="13"/>
  <c r="AS472" i="13"/>
  <c r="AN422" i="13"/>
  <c r="AD422" i="13" s="1"/>
  <c r="AS920" i="13"/>
  <c r="AL490" i="13"/>
  <c r="AM965" i="13"/>
  <c r="AN965" i="13" s="1"/>
  <c r="AS965" i="13" s="1"/>
  <c r="AD182" i="13"/>
  <c r="AN320" i="13"/>
  <c r="AS320" i="13" s="1"/>
  <c r="AM953" i="13"/>
  <c r="AO203" i="13"/>
  <c r="AP203" i="13" s="1"/>
  <c r="AQ203" i="13" s="1"/>
  <c r="AO224" i="13"/>
  <c r="AN504" i="13"/>
  <c r="AS504" i="13" s="1"/>
  <c r="AK306" i="13"/>
  <c r="AL989" i="13"/>
  <c r="AM989" i="13" s="1"/>
  <c r="AL993" i="13"/>
  <c r="AM993" i="13" s="1"/>
  <c r="AQ466" i="13"/>
  <c r="AR466" i="13" s="1"/>
  <c r="AE466" i="13" s="1"/>
  <c r="AL984" i="13"/>
  <c r="AM984" i="13" s="1"/>
  <c r="AD983" i="13"/>
  <c r="AL991" i="13"/>
  <c r="AM991" i="13" s="1"/>
  <c r="AM770" i="13"/>
  <c r="AD609" i="13"/>
  <c r="AS628" i="13"/>
  <c r="AL566" i="13"/>
  <c r="AM566" i="13" s="1"/>
  <c r="AP842" i="13"/>
  <c r="AL859" i="13"/>
  <c r="AK247" i="13"/>
  <c r="AL247" i="13" s="1"/>
  <c r="AN62" i="13"/>
  <c r="AS62" i="13" s="1"/>
  <c r="AL601" i="13"/>
  <c r="AM601" i="13" s="1"/>
  <c r="AS391" i="13"/>
  <c r="AS955" i="13"/>
  <c r="AQ453" i="13"/>
  <c r="AR453" i="13" s="1"/>
  <c r="AE453" i="13" s="1"/>
  <c r="AN91" i="13"/>
  <c r="AS91" i="13" s="1"/>
  <c r="AP463" i="13"/>
  <c r="AQ463" i="13" s="1"/>
  <c r="AL294" i="13"/>
  <c r="AM294" i="13" s="1"/>
  <c r="AN294" i="13" s="1"/>
  <c r="AP850" i="13"/>
  <c r="AN438" i="13"/>
  <c r="AS438" i="13" s="1"/>
  <c r="AS95" i="13"/>
  <c r="AL584" i="13"/>
  <c r="AM584" i="13" s="1"/>
  <c r="AM272" i="13"/>
  <c r="AS996" i="13"/>
  <c r="AL804" i="13"/>
  <c r="AN1004" i="13"/>
  <c r="AO42" i="13"/>
  <c r="AP42" i="13" s="1"/>
  <c r="AS442" i="13"/>
  <c r="AN144" i="13"/>
  <c r="AS144" i="13" s="1"/>
  <c r="AS890" i="13"/>
  <c r="AN764" i="13"/>
  <c r="AD764" i="13" s="1"/>
  <c r="AP455" i="13"/>
  <c r="AL534" i="13"/>
  <c r="AK816" i="13"/>
  <c r="AO161" i="13"/>
  <c r="AP161" i="13" s="1"/>
  <c r="AQ161" i="13" s="1"/>
  <c r="AR161" i="13" s="1"/>
  <c r="AK148" i="13"/>
  <c r="AK568" i="13"/>
  <c r="AL568" i="13" s="1"/>
  <c r="AM950" i="13"/>
  <c r="AL916" i="13"/>
  <c r="AL328" i="13"/>
  <c r="AM328" i="13" s="1"/>
  <c r="AL624" i="13"/>
  <c r="AM581" i="13"/>
  <c r="AN581" i="13" s="1"/>
  <c r="AS581" i="13" s="1"/>
  <c r="AN990" i="13"/>
  <c r="AS990" i="13" s="1"/>
  <c r="AO253" i="13"/>
  <c r="AP253" i="13" s="1"/>
  <c r="AK16" i="13"/>
  <c r="AM341" i="13"/>
  <c r="AN341" i="13" s="1"/>
  <c r="AS341" i="13" s="1"/>
  <c r="AL303" i="13"/>
  <c r="AM303" i="13" s="1"/>
  <c r="AN303" i="13" s="1"/>
  <c r="AK752" i="13"/>
  <c r="AM944" i="13"/>
  <c r="AL205" i="13"/>
  <c r="AN924" i="13"/>
  <c r="AD924" i="13" s="1"/>
  <c r="AM780" i="13"/>
  <c r="AN780" i="13" s="1"/>
  <c r="AK753" i="13"/>
  <c r="AL325" i="13"/>
  <c r="AM325" i="13" s="1"/>
  <c r="AM525" i="13"/>
  <c r="AL58" i="13"/>
  <c r="AL812" i="13"/>
  <c r="AK645" i="13"/>
  <c r="AO919" i="13"/>
  <c r="AM399" i="13"/>
  <c r="AK297" i="13"/>
  <c r="AM548" i="13"/>
  <c r="AL210" i="13"/>
  <c r="AM210" i="13" s="1"/>
  <c r="AL140" i="13"/>
  <c r="AL588" i="13"/>
  <c r="AN802" i="13"/>
  <c r="AS802" i="13" s="1"/>
  <c r="AS202" i="13"/>
  <c r="AN863" i="13"/>
  <c r="AS863" i="13" s="1"/>
  <c r="AO230" i="13"/>
  <c r="AM304" i="13"/>
  <c r="AL971" i="13"/>
  <c r="AM971" i="13" s="1"/>
  <c r="AM521" i="13"/>
  <c r="AN521" i="13" s="1"/>
  <c r="AD521" i="13" s="1"/>
  <c r="AO875" i="13"/>
  <c r="AO821" i="13"/>
  <c r="AO929" i="13"/>
  <c r="AP929" i="13" s="1"/>
  <c r="AM904" i="13"/>
  <c r="AN485" i="13"/>
  <c r="AD485" i="13" s="1"/>
  <c r="AD854" i="13"/>
  <c r="AD549" i="13"/>
  <c r="AL659" i="13"/>
  <c r="AM659" i="13" s="1"/>
  <c r="AN659" i="13" s="1"/>
  <c r="AE69" i="13"/>
  <c r="AN337" i="13"/>
  <c r="AD337" i="13" s="1"/>
  <c r="AN90" i="13"/>
  <c r="AD90" i="13" s="1"/>
  <c r="AL302" i="13"/>
  <c r="AM302" i="13" s="1"/>
  <c r="AM47" i="13"/>
  <c r="AN47" i="13" s="1"/>
  <c r="AN797" i="13"/>
  <c r="AD797" i="13" s="1"/>
  <c r="AM278" i="13"/>
  <c r="AM789" i="13"/>
  <c r="AL735" i="13"/>
  <c r="AM735" i="13" s="1"/>
  <c r="AD447" i="13"/>
  <c r="AD693" i="13"/>
  <c r="AN426" i="13"/>
  <c r="AS426" i="13" s="1"/>
  <c r="AS888" i="13"/>
  <c r="AD323" i="13"/>
  <c r="AM310" i="13"/>
  <c r="AL829" i="13"/>
  <c r="AJ962" i="13"/>
  <c r="AL781" i="13"/>
  <c r="AM781" i="13" s="1"/>
  <c r="AO394" i="13"/>
  <c r="AP394" i="13" s="1"/>
  <c r="AQ394" i="13" s="1"/>
  <c r="AE815" i="13"/>
  <c r="AD580" i="13"/>
  <c r="AS32" i="13"/>
  <c r="AD32" i="13"/>
  <c r="AN617" i="13"/>
  <c r="AD617" i="13" s="1"/>
  <c r="AD25" i="13"/>
  <c r="AS25" i="13"/>
  <c r="AS443" i="13"/>
  <c r="AO177" i="13"/>
  <c r="AP177" i="13" s="1"/>
  <c r="AD620" i="13"/>
  <c r="AL225" i="13"/>
  <c r="AM225" i="13" s="1"/>
  <c r="AL239" i="13"/>
  <c r="AM963" i="13"/>
  <c r="AN963" i="13" s="1"/>
  <c r="AO729" i="13"/>
  <c r="AN582" i="13"/>
  <c r="AS582" i="13" s="1"/>
  <c r="AS59" i="13"/>
  <c r="AM497" i="13"/>
  <c r="AN497" i="13" s="1"/>
  <c r="AO934" i="13"/>
  <c r="AL72" i="13"/>
  <c r="AN1003" i="13"/>
  <c r="AD1003" i="13" s="1"/>
  <c r="AM719" i="13"/>
  <c r="AO427" i="13"/>
  <c r="AL103" i="13"/>
  <c r="AM103" i="13" s="1"/>
  <c r="AN369" i="13"/>
  <c r="AD369" i="13" s="1"/>
  <c r="AN315" i="13"/>
  <c r="AD315" i="13" s="1"/>
  <c r="AL176" i="13"/>
  <c r="AM176" i="13" s="1"/>
  <c r="AS162" i="13"/>
  <c r="AL914" i="13"/>
  <c r="AN572" i="13"/>
  <c r="AS572" i="13" s="1"/>
  <c r="AN605" i="13"/>
  <c r="AS605" i="13" s="1"/>
  <c r="AO886" i="13"/>
  <c r="AP886" i="13" s="1"/>
  <c r="AD564" i="13"/>
  <c r="AD514" i="13"/>
  <c r="AK389" i="13"/>
  <c r="AL199" i="13"/>
  <c r="AL351" i="13"/>
  <c r="AM351" i="13" s="1"/>
  <c r="AD187" i="13"/>
  <c r="AS136" i="13"/>
  <c r="AN900" i="13"/>
  <c r="AS900" i="13" s="1"/>
  <c r="AL82" i="13"/>
  <c r="AS452" i="13"/>
  <c r="AO909" i="13"/>
  <c r="AO213" i="13"/>
  <c r="AP213" i="13" s="1"/>
  <c r="AL188" i="13"/>
  <c r="AM188" i="13" s="1"/>
  <c r="AK186" i="13"/>
  <c r="AM622" i="13"/>
  <c r="AK687" i="13"/>
  <c r="AL687" i="13" s="1"/>
  <c r="AQ936" i="13"/>
  <c r="AP468" i="13"/>
  <c r="AP444" i="13"/>
  <c r="AQ444" i="13" s="1"/>
  <c r="AD414" i="13"/>
  <c r="AD471" i="13"/>
  <c r="AL164" i="13"/>
  <c r="AM556" i="13"/>
  <c r="AN556" i="13" s="1"/>
  <c r="AK319" i="13"/>
  <c r="AK768" i="13"/>
  <c r="AN787" i="13"/>
  <c r="AK408" i="13"/>
  <c r="AO823" i="13"/>
  <c r="AP823" i="13" s="1"/>
  <c r="AO145" i="13"/>
  <c r="AP145" i="13" s="1"/>
  <c r="AO283" i="13"/>
  <c r="AP283" i="13" s="1"/>
  <c r="AN967" i="13"/>
  <c r="AS967" i="13" s="1"/>
  <c r="AD801" i="13"/>
  <c r="AN630" i="13"/>
  <c r="AS630" i="13" s="1"/>
  <c r="AP121" i="13"/>
  <c r="AQ121" i="13" s="1"/>
  <c r="AM99" i="13"/>
  <c r="AN99" i="13" s="1"/>
  <c r="AS563" i="13"/>
  <c r="AO378" i="13"/>
  <c r="AP378" i="13" s="1"/>
  <c r="AQ378" i="13" s="1"/>
  <c r="AR378" i="13" s="1"/>
  <c r="AM774" i="13"/>
  <c r="AN774" i="13" s="1"/>
  <c r="AS774" i="13" s="1"/>
  <c r="AD314" i="13"/>
  <c r="AD670" i="13"/>
  <c r="AD851" i="13"/>
  <c r="AN147" i="13"/>
  <c r="AD147" i="13" s="1"/>
  <c r="AK683" i="13"/>
  <c r="AK928" i="13"/>
  <c r="AM657" i="13"/>
  <c r="AL656" i="13"/>
  <c r="AK544" i="13"/>
  <c r="AL544" i="13" s="1"/>
  <c r="AM544" i="13" s="1"/>
  <c r="AD434" i="13"/>
  <c r="AL894" i="13"/>
  <c r="AM535" i="13"/>
  <c r="AO445" i="13"/>
  <c r="AP445" i="13" s="1"/>
  <c r="AS847" i="13"/>
  <c r="AP721" i="13"/>
  <c r="AQ721" i="13" s="1"/>
  <c r="AS974" i="13"/>
  <c r="AN379" i="13"/>
  <c r="AD379" i="13" s="1"/>
  <c r="AN231" i="13"/>
  <c r="AS231" i="13" s="1"/>
  <c r="AN604" i="13"/>
  <c r="AD604" i="13" s="1"/>
  <c r="AM269" i="13"/>
  <c r="AM184" i="13"/>
  <c r="AN334" i="13"/>
  <c r="AD334" i="13" s="1"/>
  <c r="AO565" i="13"/>
  <c r="AL483" i="13"/>
  <c r="AM483" i="13" s="1"/>
  <c r="AM221" i="13"/>
  <c r="AS26" i="13"/>
  <c r="AK102" i="13"/>
  <c r="AN575" i="13"/>
  <c r="AD575" i="13" s="1"/>
  <c r="AK387" i="13"/>
  <c r="AS425" i="13"/>
  <c r="AM596" i="13"/>
  <c r="AN982" i="13"/>
  <c r="AS982" i="13" s="1"/>
  <c r="AM651" i="13"/>
  <c r="AD997" i="13"/>
  <c r="AL496" i="13"/>
  <c r="AM496" i="13" s="1"/>
  <c r="AN896" i="13"/>
  <c r="AS896" i="13" s="1"/>
  <c r="AS167" i="13"/>
  <c r="AN548" i="13"/>
  <c r="AS548" i="13" s="1"/>
  <c r="AK560" i="13"/>
  <c r="AD229" i="13"/>
  <c r="AK913" i="13"/>
  <c r="AM197" i="13"/>
  <c r="AN197" i="13" s="1"/>
  <c r="AD197" i="13" s="1"/>
  <c r="AM43" i="13"/>
  <c r="AN43" i="13" s="1"/>
  <c r="AD43" i="13" s="1"/>
  <c r="AO179" i="13"/>
  <c r="AP179" i="13" s="1"/>
  <c r="AP421" i="13"/>
  <c r="AN219" i="13"/>
  <c r="AD219" i="13" s="1"/>
  <c r="AO107" i="13"/>
  <c r="AP107" i="13" s="1"/>
  <c r="AQ107" i="13" s="1"/>
  <c r="AS520" i="13"/>
  <c r="AL1008" i="13"/>
  <c r="AL529" i="13"/>
  <c r="AL825" i="13"/>
  <c r="AL792" i="13"/>
  <c r="AM792" i="13" s="1"/>
  <c r="AM765" i="13"/>
  <c r="AL766" i="13"/>
  <c r="AS109" i="13"/>
  <c r="AM523" i="13"/>
  <c r="AN523" i="13" s="1"/>
  <c r="AL871" i="13"/>
  <c r="AS291" i="13"/>
  <c r="AL27" i="13"/>
  <c r="AD545" i="13"/>
  <c r="AO470" i="13"/>
  <c r="AP470" i="13" s="1"/>
  <c r="AL739" i="13"/>
  <c r="AN660" i="13"/>
  <c r="AS660" i="13" s="1"/>
  <c r="AS174" i="13"/>
  <c r="AM234" i="13"/>
  <c r="AN977" i="13"/>
  <c r="AO479" i="13"/>
  <c r="AO44" i="13"/>
  <c r="AP44" i="13" s="1"/>
  <c r="AQ44" i="13" s="1"/>
  <c r="AN806" i="13"/>
  <c r="AS806" i="13" s="1"/>
  <c r="AK216" i="13"/>
  <c r="AL741" i="13"/>
  <c r="AE671" i="13"/>
  <c r="AS939" i="13"/>
  <c r="AP435" i="13"/>
  <c r="AQ435" i="13" s="1"/>
  <c r="AL411" i="13"/>
  <c r="AM411" i="13" s="1"/>
  <c r="AM300" i="13"/>
  <c r="AN679" i="13"/>
  <c r="AS679" i="13" s="1"/>
  <c r="AP10" i="13"/>
  <c r="AN240" i="13"/>
  <c r="AD240" i="13" s="1"/>
  <c r="AL927" i="13"/>
  <c r="AO813" i="13"/>
  <c r="AP139" i="13"/>
  <c r="AQ139" i="13" s="1"/>
  <c r="AN376" i="13"/>
  <c r="AD376" i="13" s="1"/>
  <c r="AS925" i="13"/>
  <c r="AN541" i="13"/>
  <c r="AS541" i="13" s="1"/>
  <c r="AL907" i="13"/>
  <c r="AN390" i="13"/>
  <c r="AD390" i="13" s="1"/>
  <c r="AL1002" i="13"/>
  <c r="AM1002" i="13" s="1"/>
  <c r="AP459" i="13"/>
  <c r="AS684" i="13"/>
  <c r="AD441" i="13"/>
  <c r="AO432" i="13"/>
  <c r="AN593" i="13"/>
  <c r="AD593" i="13" s="1"/>
  <c r="AM692" i="13"/>
  <c r="AN692" i="13" s="1"/>
  <c r="AN569" i="13"/>
  <c r="AD569" i="13" s="1"/>
  <c r="AL832" i="13"/>
  <c r="AM832" i="13" s="1"/>
  <c r="AP937" i="13"/>
  <c r="AO256" i="13"/>
  <c r="AP256" i="13" s="1"/>
  <c r="AS318" i="13"/>
  <c r="AL716" i="13"/>
  <c r="AO431" i="13"/>
  <c r="AL724" i="13"/>
  <c r="AS284" i="13"/>
  <c r="AS461" i="13"/>
  <c r="AD439" i="13"/>
  <c r="AN636" i="13"/>
  <c r="AM708" i="13"/>
  <c r="AN708" i="13" s="1"/>
  <c r="AL494" i="13"/>
  <c r="AM494" i="13" s="1"/>
  <c r="AQ842" i="13"/>
  <c r="AR842" i="13" s="1"/>
  <c r="AL757" i="13"/>
  <c r="AP665" i="13"/>
  <c r="AL681" i="13"/>
  <c r="AM681" i="13" s="1"/>
  <c r="AM647" i="13"/>
  <c r="AN647" i="13" s="1"/>
  <c r="AS647" i="13" s="1"/>
  <c r="AD800" i="13"/>
  <c r="AE465" i="13"/>
  <c r="AS589" i="13"/>
  <c r="AD362" i="13"/>
  <c r="AD91" i="13"/>
  <c r="AM748" i="13"/>
  <c r="AN944" i="13"/>
  <c r="AQ850" i="13"/>
  <c r="AR850" i="13" s="1"/>
  <c r="AP987" i="13"/>
  <c r="AQ987" i="13" s="1"/>
  <c r="AN518" i="13"/>
  <c r="AS518" i="13" s="1"/>
  <c r="AS227" i="13"/>
  <c r="AM132" i="13"/>
  <c r="AN132" i="13" s="1"/>
  <c r="AL988" i="13"/>
  <c r="AD457" i="13"/>
  <c r="AD846" i="13"/>
  <c r="AP469" i="13"/>
  <c r="AQ469" i="13" s="1"/>
  <c r="AL946" i="13"/>
  <c r="AN308" i="13"/>
  <c r="AL254" i="13"/>
  <c r="AL573" i="13"/>
  <c r="AD958" i="13"/>
  <c r="AL698" i="13"/>
  <c r="AM738" i="13"/>
  <c r="AM607" i="13"/>
  <c r="AQ455" i="13"/>
  <c r="AL175" i="13"/>
  <c r="AM175" i="13" s="1"/>
  <c r="AM488" i="13"/>
  <c r="AN488" i="13" s="1"/>
  <c r="AO447" i="13"/>
  <c r="AP447" i="13" s="1"/>
  <c r="AO385" i="13"/>
  <c r="AK866" i="13"/>
  <c r="AL329" i="13"/>
  <c r="AM329" i="13" s="1"/>
  <c r="AP143" i="13"/>
  <c r="AQ143" i="13" s="1"/>
  <c r="AN486" i="13"/>
  <c r="AD486" i="13" s="1"/>
  <c r="AN964" i="13"/>
  <c r="AD964" i="13" s="1"/>
  <c r="AM995" i="13"/>
  <c r="AN995" i="13" s="1"/>
  <c r="AS995" i="13" s="1"/>
  <c r="AL799" i="13"/>
  <c r="AM799" i="13" s="1"/>
  <c r="AL1000" i="13"/>
  <c r="AM189" i="13"/>
  <c r="AN705" i="13"/>
  <c r="AS705" i="13" s="1"/>
  <c r="AN122" i="13"/>
  <c r="AS122" i="13" s="1"/>
  <c r="AM97" i="13"/>
  <c r="AL822" i="13"/>
  <c r="AK629" i="13"/>
  <c r="AD437" i="13"/>
  <c r="AL918" i="13"/>
  <c r="AN559" i="13"/>
  <c r="AS559" i="13" s="1"/>
  <c r="AM724" i="13"/>
  <c r="AN836" i="13"/>
  <c r="AS836" i="13" s="1"/>
  <c r="AS646" i="13"/>
  <c r="AM354" i="13"/>
  <c r="AN354" i="13" s="1"/>
  <c r="AK639" i="13"/>
  <c r="AL639" i="13" s="1"/>
  <c r="AK522" i="13"/>
  <c r="AL522" i="13" s="1"/>
  <c r="AL736" i="13"/>
  <c r="AM82" i="13"/>
  <c r="AN82" i="13" s="1"/>
  <c r="AK626" i="13"/>
  <c r="AL626" i="13" s="1"/>
  <c r="AO480" i="13"/>
  <c r="AP89" i="13"/>
  <c r="AN126" i="13"/>
  <c r="AS126" i="13" s="1"/>
  <c r="AK627" i="13"/>
  <c r="AD548" i="13"/>
  <c r="AK998" i="13"/>
  <c r="AK583" i="13"/>
  <c r="AD695" i="13"/>
  <c r="AD15" i="13"/>
  <c r="AL19" i="13"/>
  <c r="AO725" i="13"/>
  <c r="AL633" i="13"/>
  <c r="AM633" i="13" s="1"/>
  <c r="AO418" i="13"/>
  <c r="AO398" i="13"/>
  <c r="AP398" i="13" s="1"/>
  <c r="AM579" i="13"/>
  <c r="AN73" i="13"/>
  <c r="AD73" i="13" s="1"/>
  <c r="AO285" i="13"/>
  <c r="AP285" i="13" s="1"/>
  <c r="AM591" i="13"/>
  <c r="AN591" i="13" s="1"/>
  <c r="AM905" i="13"/>
  <c r="AN905" i="13" s="1"/>
  <c r="AP475" i="13"/>
  <c r="AQ475" i="13" s="1"/>
  <c r="AL289" i="13"/>
  <c r="AM289" i="13" s="1"/>
  <c r="AN289" i="13" s="1"/>
  <c r="AN904" i="13"/>
  <c r="AN501" i="13"/>
  <c r="AS501" i="13" s="1"/>
  <c r="AM423" i="13"/>
  <c r="AN423" i="13" s="1"/>
  <c r="AK966" i="13"/>
  <c r="AD853" i="13"/>
  <c r="AO183" i="13"/>
  <c r="AP183" i="13" s="1"/>
  <c r="AQ183" i="13" s="1"/>
  <c r="AD553" i="13"/>
  <c r="AO100" i="13"/>
  <c r="AM332" i="13"/>
  <c r="AM53" i="13"/>
  <c r="AN53" i="13" s="1"/>
  <c r="AM292" i="13"/>
  <c r="AN292" i="13" s="1"/>
  <c r="AM94" i="13"/>
  <c r="AN286" i="13"/>
  <c r="AS286" i="13" s="1"/>
  <c r="AO807" i="13"/>
  <c r="AD196" i="13"/>
  <c r="AS196" i="13"/>
  <c r="AK862" i="13"/>
  <c r="AL862" i="13" s="1"/>
  <c r="AN781" i="13"/>
  <c r="AS781" i="13" s="1"/>
  <c r="AN225" i="13"/>
  <c r="AS105" i="13"/>
  <c r="AM676" i="13"/>
  <c r="AN676" i="13" s="1"/>
  <c r="AL897" i="13"/>
  <c r="AL718" i="13"/>
  <c r="AL405" i="13"/>
  <c r="AM405" i="13" s="1"/>
  <c r="AM31" i="13"/>
  <c r="AK906" i="13"/>
  <c r="AL906" i="13" s="1"/>
  <c r="AK367" i="13"/>
  <c r="AL367" i="13" s="1"/>
  <c r="AM211" i="13"/>
  <c r="AN211" i="13" s="1"/>
  <c r="AK969" i="13"/>
  <c r="AO439" i="13"/>
  <c r="AD474" i="13"/>
  <c r="AK576" i="13"/>
  <c r="AN142" i="13"/>
  <c r="AS142" i="13" s="1"/>
  <c r="AO856" i="13"/>
  <c r="AK172" i="13"/>
  <c r="AL731" i="13"/>
  <c r="AM731" i="13" s="1"/>
  <c r="AM902" i="13"/>
  <c r="AM538" i="13"/>
  <c r="AN889" i="13"/>
  <c r="AD889" i="13" s="1"/>
  <c r="AM885" i="13"/>
  <c r="AS17" i="13"/>
  <c r="AM536" i="13"/>
  <c r="AK980" i="13"/>
  <c r="AL942" i="13"/>
  <c r="AM942" i="13" s="1"/>
  <c r="AN942" i="13" s="1"/>
  <c r="AM927" i="13"/>
  <c r="AM606" i="13"/>
  <c r="AK342" i="13"/>
  <c r="AL911" i="13"/>
  <c r="AM911" i="13" s="1"/>
  <c r="AO849" i="13"/>
  <c r="AN321" i="13"/>
  <c r="AD321" i="13" s="1"/>
  <c r="AO182" i="13"/>
  <c r="AP182" i="13" s="1"/>
  <c r="AQ182" i="13" s="1"/>
  <c r="AE715" i="13"/>
  <c r="AK180" i="13"/>
  <c r="AL180" i="13" s="1"/>
  <c r="AM180" i="13" s="1"/>
  <c r="AN180" i="13" s="1"/>
  <c r="AS180" i="13" s="1"/>
  <c r="AL509" i="13"/>
  <c r="AM509" i="13" s="1"/>
  <c r="AK675" i="13"/>
  <c r="AL675" i="13" s="1"/>
  <c r="AM891" i="13"/>
  <c r="AR936" i="13"/>
  <c r="AQ468" i="13"/>
  <c r="AP151" i="13"/>
  <c r="AD162" i="13"/>
  <c r="AM241" i="13"/>
  <c r="AN241" i="13" s="1"/>
  <c r="AL1005" i="13"/>
  <c r="AM1005" i="13" s="1"/>
  <c r="AM883" i="13"/>
  <c r="AN883" i="13" s="1"/>
  <c r="AN217" i="13"/>
  <c r="AD217" i="13" s="1"/>
  <c r="AK281" i="13"/>
  <c r="AD613" i="13"/>
  <c r="AN688" i="13"/>
  <c r="AS688" i="13" s="1"/>
  <c r="AD700" i="13"/>
  <c r="AM36" i="13"/>
  <c r="AO674" i="13"/>
  <c r="AP674" i="13" s="1"/>
  <c r="AO826" i="13"/>
  <c r="AP826" i="13" s="1"/>
  <c r="AO413" i="13"/>
  <c r="AP413" i="13" s="1"/>
  <c r="AQ413" i="13" s="1"/>
  <c r="AO316" i="13"/>
  <c r="AP316" i="13" s="1"/>
  <c r="AQ316" i="13" s="1"/>
  <c r="AO747" i="13"/>
  <c r="AP747" i="13" s="1"/>
  <c r="AP125" i="13"/>
  <c r="AR121" i="13"/>
  <c r="AM33" i="13"/>
  <c r="AS348" i="13"/>
  <c r="AE481" i="13"/>
  <c r="AR77" i="13"/>
  <c r="AE77" i="13" s="1"/>
  <c r="AD592" i="13"/>
  <c r="AO923" i="13"/>
  <c r="AL642" i="13"/>
  <c r="AM975" i="13"/>
  <c r="AL282" i="13"/>
  <c r="AM282" i="13" s="1"/>
  <c r="AD722" i="13"/>
  <c r="AM873" i="13"/>
  <c r="AN440" i="13"/>
  <c r="AS440" i="13" s="1"/>
  <c r="AN535" i="13"/>
  <c r="AS535" i="13" s="1"/>
  <c r="AM624" i="13"/>
  <c r="AM1006" i="13"/>
  <c r="AN1006" i="13" s="1"/>
  <c r="AM160" i="13"/>
  <c r="AD366" i="13"/>
  <c r="AM618" i="13"/>
  <c r="AM985" i="13"/>
  <c r="AM397" i="13"/>
  <c r="AN397" i="13" s="1"/>
  <c r="AS595" i="13"/>
  <c r="AL880" i="13"/>
  <c r="AD630" i="13"/>
  <c r="AN790" i="13"/>
  <c r="AS790" i="13" s="1"/>
  <c r="AN410" i="13"/>
  <c r="AS410" i="13" s="1"/>
  <c r="AS65" i="13"/>
  <c r="AK388" i="13"/>
  <c r="AL388" i="13" s="1"/>
  <c r="AK78" i="13"/>
  <c r="AL78" i="13" s="1"/>
  <c r="AK877" i="13"/>
  <c r="AD65" i="13"/>
  <c r="AO704" i="13"/>
  <c r="AO232" i="13"/>
  <c r="AN381" i="13"/>
  <c r="AD381" i="13" s="1"/>
  <c r="AL769" i="13"/>
  <c r="AK373" i="13"/>
  <c r="AK335" i="13"/>
  <c r="AS355" i="13"/>
  <c r="AS754" i="13"/>
  <c r="AL895" i="13"/>
  <c r="AS436" i="13"/>
  <c r="AD244" i="13"/>
  <c r="AN546" i="13"/>
  <c r="AD546" i="13" s="1"/>
  <c r="AD802" i="13"/>
  <c r="AN598" i="13"/>
  <c r="AD598" i="13" s="1"/>
  <c r="AQ421" i="13"/>
  <c r="AN861" i="13"/>
  <c r="AS861" i="13" s="1"/>
  <c r="AM519" i="13"/>
  <c r="AN519" i="13" s="1"/>
  <c r="AQ648" i="13"/>
  <c r="AP467" i="13"/>
  <c r="AS801" i="13"/>
  <c r="AL973" i="13"/>
  <c r="AM650" i="13"/>
  <c r="AP492" i="13"/>
  <c r="AM359" i="13"/>
  <c r="AN763" i="13"/>
  <c r="AS763" i="13" s="1"/>
  <c r="AL786" i="13"/>
  <c r="AM786" i="13" s="1"/>
  <c r="AN870" i="13"/>
  <c r="AS870" i="13" s="1"/>
  <c r="AL784" i="13"/>
  <c r="AQ10" i="13"/>
  <c r="AE113" i="13"/>
  <c r="AS800" i="13"/>
  <c r="AL803" i="13"/>
  <c r="AM803" i="13" s="1"/>
  <c r="AQ459" i="13"/>
  <c r="AD932" i="13"/>
  <c r="AS722" i="13"/>
  <c r="AE502" i="13"/>
  <c r="AD284" i="13"/>
  <c r="AQ937" i="13"/>
  <c r="AQ173" i="13"/>
  <c r="AP129" i="13"/>
  <c r="AN761" i="13"/>
  <c r="AS761" i="13" s="1"/>
  <c r="AO133" i="13"/>
  <c r="AL576" i="13"/>
  <c r="AL597" i="13"/>
  <c r="AQ333" i="13"/>
  <c r="AR333" i="13" s="1"/>
  <c r="AD458" i="13"/>
  <c r="AS314" i="13"/>
  <c r="AO838" i="13"/>
  <c r="AP838" i="13" s="1"/>
  <c r="AK309" i="13"/>
  <c r="AN662" i="13"/>
  <c r="AD662" i="13" s="1"/>
  <c r="AS552" i="13"/>
  <c r="AQ665" i="13"/>
  <c r="AN150" i="13"/>
  <c r="AS150" i="13" s="1"/>
  <c r="AM685" i="13"/>
  <c r="AN28" i="13"/>
  <c r="AS28" i="13" s="1"/>
  <c r="AM83" i="13"/>
  <c r="AE428" i="13"/>
  <c r="AL794" i="13"/>
  <c r="AR206" i="13"/>
  <c r="AE206" i="13" s="1"/>
  <c r="AM383" i="13"/>
  <c r="AR455" i="13"/>
  <c r="AP171" i="13"/>
  <c r="AD540" i="13"/>
  <c r="AM395" i="13"/>
  <c r="AN395" i="13" s="1"/>
  <c r="AD517" i="13" l="1"/>
  <c r="AS181" i="13"/>
  <c r="AM194" i="13"/>
  <c r="AS379" i="13"/>
  <c r="AO379" i="13" s="1"/>
  <c r="AP379" i="13" s="1"/>
  <c r="AQ379" i="13" s="1"/>
  <c r="AS369" i="13"/>
  <c r="AS396" i="13"/>
  <c r="AD298" i="13"/>
  <c r="AD833" i="13"/>
  <c r="AS833" i="13"/>
  <c r="AO833" i="13" s="1"/>
  <c r="AP833" i="13" s="1"/>
  <c r="AD732" i="13"/>
  <c r="AD214" i="13"/>
  <c r="AN720" i="13"/>
  <c r="AS720" i="13" s="1"/>
  <c r="AO720" i="13" s="1"/>
  <c r="AP720" i="13" s="1"/>
  <c r="AS533" i="13"/>
  <c r="AS505" i="13"/>
  <c r="AD270" i="13"/>
  <c r="AS270" i="13"/>
  <c r="AE81" i="13"/>
  <c r="AS740" i="13"/>
  <c r="AO740" i="13" s="1"/>
  <c r="AS999" i="13"/>
  <c r="AS707" i="13"/>
  <c r="AO707" i="13" s="1"/>
  <c r="AP707" i="13" s="1"/>
  <c r="AS48" i="13"/>
  <c r="AS166" i="13"/>
  <c r="AO166" i="13" s="1"/>
  <c r="AP166" i="13" s="1"/>
  <c r="AM80" i="13"/>
  <c r="AN80" i="13" s="1"/>
  <c r="AS80" i="13" s="1"/>
  <c r="AO80" i="13" s="1"/>
  <c r="AP80" i="13" s="1"/>
  <c r="AE165" i="13"/>
  <c r="AS824" i="13"/>
  <c r="AD967" i="13"/>
  <c r="AN796" i="13"/>
  <c r="AS796" i="13" s="1"/>
  <c r="AD982" i="13"/>
  <c r="AS513" i="13"/>
  <c r="AS255" i="13"/>
  <c r="AO255" i="13" s="1"/>
  <c r="AP255" i="13" s="1"/>
  <c r="AN498" i="13"/>
  <c r="AS498" i="13" s="1"/>
  <c r="AO498" i="13" s="1"/>
  <c r="AD75" i="13"/>
  <c r="AS976" i="13"/>
  <c r="AO976" i="13" s="1"/>
  <c r="AM782" i="13"/>
  <c r="AN782" i="13" s="1"/>
  <c r="AN984" i="13"/>
  <c r="AD938" i="13"/>
  <c r="AS762" i="13"/>
  <c r="AN344" i="13"/>
  <c r="AS344" i="13" s="1"/>
  <c r="AO344" i="13" s="1"/>
  <c r="AP344" i="13" s="1"/>
  <c r="AS968" i="13"/>
  <c r="AD311" i="13"/>
  <c r="AP614" i="13"/>
  <c r="AQ614" i="13" s="1"/>
  <c r="AS959" i="13"/>
  <c r="AO959" i="13" s="1"/>
  <c r="AP959" i="13" s="1"/>
  <c r="AS733" i="13"/>
  <c r="AD994" i="13"/>
  <c r="AS690" i="13"/>
  <c r="AD23" i="13"/>
  <c r="AS758" i="13"/>
  <c r="AO758" i="13" s="1"/>
  <c r="AS178" i="13"/>
  <c r="AO178" i="13" s="1"/>
  <c r="AP178" i="13" s="1"/>
  <c r="AD149" i="13"/>
  <c r="AR14" i="13"/>
  <c r="AE14" i="13" s="1"/>
  <c r="AS257" i="13"/>
  <c r="AO257" i="13" s="1"/>
  <c r="AS515" i="13"/>
  <c r="AO515" i="13" s="1"/>
  <c r="AS569" i="13"/>
  <c r="AR463" i="13"/>
  <c r="AE463" i="13" s="1"/>
  <c r="AD714" i="13"/>
  <c r="AD288" i="13"/>
  <c r="AD159" i="13"/>
  <c r="AD590" i="13"/>
  <c r="AM534" i="13"/>
  <c r="AN534" i="13" s="1"/>
  <c r="AD346" i="13"/>
  <c r="AS598" i="13"/>
  <c r="AD262" i="13"/>
  <c r="AS262" i="13"/>
  <c r="AO262" i="13" s="1"/>
  <c r="AQ655" i="13"/>
  <c r="AR655" i="13" s="1"/>
  <c r="AE655" i="13" s="1"/>
  <c r="AR38" i="13"/>
  <c r="AE38" i="13" s="1"/>
  <c r="AR730" i="13"/>
  <c r="AE730" i="13" s="1"/>
  <c r="AS760" i="13"/>
  <c r="AO760" i="13" s="1"/>
  <c r="AS662" i="13"/>
  <c r="AN775" i="13"/>
  <c r="AS775" i="13" s="1"/>
  <c r="AO775" i="13" s="1"/>
  <c r="AD940" i="13"/>
  <c r="AP875" i="13"/>
  <c r="AQ875" i="13" s="1"/>
  <c r="AS943" i="13"/>
  <c r="AD954" i="13"/>
  <c r="AP524" i="13"/>
  <c r="AQ524" i="13" s="1"/>
  <c r="AM404" i="13"/>
  <c r="AS537" i="13"/>
  <c r="AO223" i="13"/>
  <c r="AP223" i="13" s="1"/>
  <c r="AN66" i="13"/>
  <c r="AD66" i="13" s="1"/>
  <c r="AN49" i="13"/>
  <c r="AD49" i="13" s="1"/>
  <c r="AN746" i="13"/>
  <c r="AD746" i="13" s="1"/>
  <c r="AQ717" i="13"/>
  <c r="AR717" i="13" s="1"/>
  <c r="AE717" i="13" s="1"/>
  <c r="AD930" i="13"/>
  <c r="AE653" i="13"/>
  <c r="AD744" i="13"/>
  <c r="AS1003" i="13"/>
  <c r="AO1003" i="13" s="1"/>
  <c r="AD380" i="13"/>
  <c r="AS334" i="13"/>
  <c r="AO334" i="13" s="1"/>
  <c r="AP334" i="13" s="1"/>
  <c r="AQ334" i="13" s="1"/>
  <c r="AM793" i="13"/>
  <c r="AN793" i="13" s="1"/>
  <c r="AD578" i="13"/>
  <c r="AR614" i="13"/>
  <c r="AD236" i="13"/>
  <c r="AN927" i="13"/>
  <c r="AS927" i="13" s="1"/>
  <c r="AO927" i="13" s="1"/>
  <c r="AP817" i="13"/>
  <c r="AQ817" i="13" s="1"/>
  <c r="AR817" i="13" s="1"/>
  <c r="AE817" i="13" s="1"/>
  <c r="AN587" i="13"/>
  <c r="AS587" i="13" s="1"/>
  <c r="AS364" i="13"/>
  <c r="AO364" i="13" s="1"/>
  <c r="AP364" i="13" s="1"/>
  <c r="AQ364" i="13" s="1"/>
  <c r="AP448" i="13"/>
  <c r="AQ448" i="13" s="1"/>
  <c r="AR448" i="13" s="1"/>
  <c r="AE448" i="13" s="1"/>
  <c r="AD433" i="13"/>
  <c r="AS66" i="13"/>
  <c r="AO500" i="13"/>
  <c r="AP500" i="13" s="1"/>
  <c r="AQ500" i="13" s="1"/>
  <c r="AR500" i="13" s="1"/>
  <c r="AP848" i="13"/>
  <c r="AQ848" i="13" s="1"/>
  <c r="AS658" i="13"/>
  <c r="AO658" i="13" s="1"/>
  <c r="AP658" i="13" s="1"/>
  <c r="AD267" i="13"/>
  <c r="AN264" i="13"/>
  <c r="AS264" i="13" s="1"/>
  <c r="AO23" i="13"/>
  <c r="AS810" i="13"/>
  <c r="AR139" i="13"/>
  <c r="AD400" i="13"/>
  <c r="AQ447" i="13"/>
  <c r="AE447" i="13" s="1"/>
  <c r="AS591" i="13"/>
  <c r="AO591" i="13" s="1"/>
  <c r="AP591" i="13" s="1"/>
  <c r="AQ591" i="13" s="1"/>
  <c r="AS313" i="13"/>
  <c r="AO313" i="13" s="1"/>
  <c r="AP313" i="13" s="1"/>
  <c r="AQ313" i="13" s="1"/>
  <c r="AS138" i="13"/>
  <c r="AS574" i="13"/>
  <c r="AO574" i="13" s="1"/>
  <c r="AQ260" i="13"/>
  <c r="AD477" i="13"/>
  <c r="AD586" i="13"/>
  <c r="AS778" i="13"/>
  <c r="AS104" i="13"/>
  <c r="AO104" i="13" s="1"/>
  <c r="AP104" i="13" s="1"/>
  <c r="AD106" i="13"/>
  <c r="AQ135" i="13"/>
  <c r="AR135" i="13" s="1"/>
  <c r="AE135" i="13" s="1"/>
  <c r="AD195" i="13"/>
  <c r="AS266" i="13"/>
  <c r="AO266" i="13" s="1"/>
  <c r="AS610" i="13"/>
  <c r="AO610" i="13" s="1"/>
  <c r="AS921" i="13"/>
  <c r="AO921" i="13" s="1"/>
  <c r="AP921" i="13" s="1"/>
  <c r="AQ921" i="13" s="1"/>
  <c r="AS860" i="13"/>
  <c r="AO860" i="13" s="1"/>
  <c r="AD860" i="13"/>
  <c r="AQ869" i="13"/>
  <c r="AR869" i="13" s="1"/>
  <c r="AE869" i="13" s="1"/>
  <c r="AQ252" i="13"/>
  <c r="AR252" i="13" s="1"/>
  <c r="AN302" i="13"/>
  <c r="AD302" i="13" s="1"/>
  <c r="AS528" i="13"/>
  <c r="AO528" i="13" s="1"/>
  <c r="AD528" i="13"/>
  <c r="AN393" i="13"/>
  <c r="AS393" i="13" s="1"/>
  <c r="AO393" i="13" s="1"/>
  <c r="AP393" i="13" s="1"/>
  <c r="AO930" i="13"/>
  <c r="AP930" i="13" s="1"/>
  <c r="AO621" i="13"/>
  <c r="AP621" i="13" s="1"/>
  <c r="AQ621" i="13" s="1"/>
  <c r="AR621" i="13" s="1"/>
  <c r="AQ839" i="13"/>
  <c r="AO779" i="13"/>
  <c r="AP779" i="13" s="1"/>
  <c r="AQ779" i="13" s="1"/>
  <c r="AR779" i="13" s="1"/>
  <c r="AN814" i="13"/>
  <c r="AD814" i="13" s="1"/>
  <c r="AQ237" i="13"/>
  <c r="AR237" i="13" s="1"/>
  <c r="AR721" i="13"/>
  <c r="AS219" i="13"/>
  <c r="AO219" i="13" s="1"/>
  <c r="AD582" i="13"/>
  <c r="AS904" i="13"/>
  <c r="AL148" i="13"/>
  <c r="AE455" i="13"/>
  <c r="AN898" i="13"/>
  <c r="AD898" i="13" s="1"/>
  <c r="AS625" i="13"/>
  <c r="AP611" i="13"/>
  <c r="AQ611" i="13" s="1"/>
  <c r="AQ349" i="13"/>
  <c r="AR349" i="13" s="1"/>
  <c r="AE349" i="13" s="1"/>
  <c r="AM512" i="13"/>
  <c r="AN512" i="13" s="1"/>
  <c r="AS512" i="13" s="1"/>
  <c r="AD146" i="13"/>
  <c r="AN818" i="13"/>
  <c r="AD818" i="13" s="1"/>
  <c r="AD959" i="13"/>
  <c r="AQ407" i="13"/>
  <c r="AR407" i="13" s="1"/>
  <c r="AE407" i="13" s="1"/>
  <c r="AQ193" i="13"/>
  <c r="AR193" i="13" s="1"/>
  <c r="AS830" i="13"/>
  <c r="AO830" i="13" s="1"/>
  <c r="AP830" i="13" s="1"/>
  <c r="AS652" i="13"/>
  <c r="AP672" i="13"/>
  <c r="AQ243" i="13"/>
  <c r="AR243" i="13" s="1"/>
  <c r="AR941" i="13"/>
  <c r="AE941" i="13" s="1"/>
  <c r="AQ190" i="13"/>
  <c r="AR190" i="13" s="1"/>
  <c r="AP734" i="13"/>
  <c r="AQ734" i="13" s="1"/>
  <c r="AD201" i="13"/>
  <c r="AS324" i="13"/>
  <c r="AO324" i="13" s="1"/>
  <c r="AS1001" i="13"/>
  <c r="AO1001" i="13" s="1"/>
  <c r="AR473" i="13"/>
  <c r="AE473" i="13" s="1"/>
  <c r="AM96" i="13"/>
  <c r="AP852" i="13"/>
  <c r="AQ141" i="13"/>
  <c r="AR141" i="13" s="1"/>
  <c r="AS615" i="13"/>
  <c r="AO615" i="13" s="1"/>
  <c r="AS889" i="13"/>
  <c r="AR469" i="13"/>
  <c r="AR937" i="13"/>
  <c r="AP479" i="13"/>
  <c r="AQ479" i="13" s="1"/>
  <c r="AD535" i="13"/>
  <c r="AS99" i="13"/>
  <c r="AO99" i="13" s="1"/>
  <c r="AP99" i="13" s="1"/>
  <c r="AQ145" i="13"/>
  <c r="AR145" i="13" s="1"/>
  <c r="AS963" i="13"/>
  <c r="AO963" i="13" s="1"/>
  <c r="AD863" i="13"/>
  <c r="AD990" i="13"/>
  <c r="AN624" i="13"/>
  <c r="AN950" i="13"/>
  <c r="AS950" i="13" s="1"/>
  <c r="AE850" i="13"/>
  <c r="AE842" i="13"/>
  <c r="AN710" i="13"/>
  <c r="AD710" i="13" s="1"/>
  <c r="AN507" i="13"/>
  <c r="AS507" i="13" s="1"/>
  <c r="AO507" i="13" s="1"/>
  <c r="AD896" i="13"/>
  <c r="AD680" i="13"/>
  <c r="AQ833" i="13"/>
  <c r="AR833" i="13" s="1"/>
  <c r="AP474" i="13"/>
  <c r="AQ474" i="13" s="1"/>
  <c r="AN372" i="13"/>
  <c r="AS372" i="13" s="1"/>
  <c r="AO372" i="13" s="1"/>
  <c r="AP372" i="13" s="1"/>
  <c r="AS90" i="13"/>
  <c r="AO90" i="13" s="1"/>
  <c r="AP90" i="13" s="1"/>
  <c r="AP666" i="13"/>
  <c r="AQ295" i="13"/>
  <c r="AR295" i="13" s="1"/>
  <c r="AE295" i="13" s="1"/>
  <c r="AS124" i="13"/>
  <c r="AO124" i="13" s="1"/>
  <c r="AQ111" i="13"/>
  <c r="AR111" i="13" s="1"/>
  <c r="AE111" i="13" s="1"/>
  <c r="AQ301" i="13"/>
  <c r="AR301" i="13" s="1"/>
  <c r="AE301" i="13" s="1"/>
  <c r="AS693" i="13"/>
  <c r="AO693" i="13" s="1"/>
  <c r="AP693" i="13" s="1"/>
  <c r="AO903" i="13"/>
  <c r="AP903" i="13" s="1"/>
  <c r="AO811" i="13"/>
  <c r="AD621" i="13"/>
  <c r="AD779" i="13"/>
  <c r="AD312" i="13"/>
  <c r="AD638" i="13"/>
  <c r="AD500" i="13"/>
  <c r="AS785" i="13"/>
  <c r="AM198" i="13"/>
  <c r="AN92" i="13"/>
  <c r="AD92" i="13" s="1"/>
  <c r="AD110" i="13"/>
  <c r="AD354" i="13"/>
  <c r="AL172" i="13"/>
  <c r="AM172" i="13" s="1"/>
  <c r="AD289" i="13"/>
  <c r="AR435" i="13"/>
  <c r="AR468" i="13"/>
  <c r="AE468" i="13" s="1"/>
  <c r="AN176" i="13"/>
  <c r="AS176" i="13" s="1"/>
  <c r="AO176" i="13" s="1"/>
  <c r="AQ929" i="13"/>
  <c r="AN325" i="13"/>
  <c r="AD325" i="13" s="1"/>
  <c r="AN584" i="13"/>
  <c r="AD584" i="13" s="1"/>
  <c r="AS248" i="13"/>
  <c r="AN399" i="13"/>
  <c r="AS399" i="13" s="1"/>
  <c r="AO399" i="13" s="1"/>
  <c r="AP399" i="13" s="1"/>
  <c r="AS315" i="13"/>
  <c r="AM200" i="13"/>
  <c r="AD242" i="13"/>
  <c r="AS485" i="13"/>
  <c r="AO485" i="13" s="1"/>
  <c r="AD79" i="13"/>
  <c r="AR664" i="13"/>
  <c r="AN296" i="13"/>
  <c r="AS296" i="13" s="1"/>
  <c r="AO296" i="13" s="1"/>
  <c r="AP296" i="13" s="1"/>
  <c r="AQ296" i="13" s="1"/>
  <c r="AD805" i="13"/>
  <c r="AD503" i="13"/>
  <c r="AR1010" i="13"/>
  <c r="AS661" i="13"/>
  <c r="AO661" i="13" s="1"/>
  <c r="AP661" i="13" s="1"/>
  <c r="AQ661" i="13" s="1"/>
  <c r="AR661" i="13" s="1"/>
  <c r="AR86" i="13"/>
  <c r="AE86" i="13" s="1"/>
  <c r="AS154" i="13"/>
  <c r="AQ933" i="13"/>
  <c r="AR447" i="13"/>
  <c r="AS676" i="13"/>
  <c r="AO676" i="13" s="1"/>
  <c r="AS423" i="13"/>
  <c r="AS486" i="13"/>
  <c r="AO486" i="13" s="1"/>
  <c r="AR459" i="13"/>
  <c r="AE459" i="13" s="1"/>
  <c r="AR421" i="13"/>
  <c r="AM736" i="13"/>
  <c r="AN736" i="13" s="1"/>
  <c r="AQ445" i="13"/>
  <c r="AR445" i="13" s="1"/>
  <c r="AE445" i="13" s="1"/>
  <c r="AE936" i="13"/>
  <c r="AN765" i="13"/>
  <c r="AD765" i="13" s="1"/>
  <c r="AS818" i="13"/>
  <c r="AD944" i="13"/>
  <c r="AD707" i="13"/>
  <c r="AS406" i="13"/>
  <c r="AO406" i="13" s="1"/>
  <c r="AP406" i="13" s="1"/>
  <c r="AN783" i="13"/>
  <c r="AD783" i="13" s="1"/>
  <c r="AS526" i="13"/>
  <c r="AO526" i="13" s="1"/>
  <c r="AN799" i="13"/>
  <c r="AD799" i="13" s="1"/>
  <c r="AD977" i="13"/>
  <c r="AN274" i="13"/>
  <c r="AS274" i="13" s="1"/>
  <c r="AR446" i="13"/>
  <c r="AD709" i="13"/>
  <c r="AD495" i="13"/>
  <c r="AR714" i="13"/>
  <c r="AR299" i="13"/>
  <c r="AS910" i="13"/>
  <c r="AO732" i="13"/>
  <c r="AO110" i="13"/>
  <c r="AP110" i="13" s="1"/>
  <c r="AQ110" i="13" s="1"/>
  <c r="AO67" i="13"/>
  <c r="AP67" i="13" s="1"/>
  <c r="AD67" i="13"/>
  <c r="AD70" i="13"/>
  <c r="AM64" i="13"/>
  <c r="AS60" i="13"/>
  <c r="AO60" i="13" s="1"/>
  <c r="AO57" i="13"/>
  <c r="AP57" i="13" s="1"/>
  <c r="AQ46" i="13"/>
  <c r="AN51" i="13"/>
  <c r="AS51" i="13" s="1"/>
  <c r="AN31" i="13"/>
  <c r="AD31" i="13" s="1"/>
  <c r="AQ34" i="13"/>
  <c r="AR34" i="13" s="1"/>
  <c r="AD41" i="13"/>
  <c r="AS21" i="13"/>
  <c r="AQ12" i="13"/>
  <c r="AR12" i="13" s="1"/>
  <c r="AE12" i="13" s="1"/>
  <c r="AO150" i="13"/>
  <c r="AO535" i="13"/>
  <c r="AO180" i="13"/>
  <c r="AO781" i="13"/>
  <c r="AO836" i="13"/>
  <c r="AP836" i="13" s="1"/>
  <c r="AD488" i="13"/>
  <c r="AS488" i="13"/>
  <c r="AN544" i="13"/>
  <c r="AD544" i="13" s="1"/>
  <c r="AD82" i="13"/>
  <c r="AO572" i="13"/>
  <c r="AP572" i="13" s="1"/>
  <c r="AO242" i="13"/>
  <c r="AP242" i="13" s="1"/>
  <c r="AQ242" i="13" s="1"/>
  <c r="AO904" i="13"/>
  <c r="AP904" i="13" s="1"/>
  <c r="AQ904" i="13" s="1"/>
  <c r="AO863" i="13"/>
  <c r="AP863" i="13" s="1"/>
  <c r="AO116" i="13"/>
  <c r="AO341" i="13"/>
  <c r="AP341" i="13" s="1"/>
  <c r="AO990" i="13"/>
  <c r="AP990" i="13" s="1"/>
  <c r="AQ990" i="13" s="1"/>
  <c r="AS294" i="13"/>
  <c r="AO62" i="13"/>
  <c r="AO320" i="13"/>
  <c r="AP320" i="13" s="1"/>
  <c r="AO248" i="13"/>
  <c r="AO315" i="13"/>
  <c r="AP315" i="13" s="1"/>
  <c r="AO236" i="13"/>
  <c r="AP236" i="13" s="1"/>
  <c r="AQ236" i="13" s="1"/>
  <c r="AR236" i="13" s="1"/>
  <c r="AD116" i="13"/>
  <c r="AM322" i="13"/>
  <c r="AN322" i="13" s="1"/>
  <c r="AN128" i="13"/>
  <c r="AD128" i="13" s="1"/>
  <c r="AO311" i="13"/>
  <c r="AP311" i="13" s="1"/>
  <c r="AS132" i="13"/>
  <c r="AO363" i="13"/>
  <c r="AP363" i="13" s="1"/>
  <c r="AM377" i="13"/>
  <c r="AD170" i="13"/>
  <c r="AS170" i="13"/>
  <c r="AM415" i="13"/>
  <c r="AO346" i="13"/>
  <c r="AP346" i="13" s="1"/>
  <c r="AQ346" i="13" s="1"/>
  <c r="AO400" i="13"/>
  <c r="AP400" i="13" s="1"/>
  <c r="AO201" i="13"/>
  <c r="AN992" i="13"/>
  <c r="AD992" i="13" s="1"/>
  <c r="AN493" i="13"/>
  <c r="AD493" i="13" s="1"/>
  <c r="AQ620" i="13"/>
  <c r="AR620" i="13" s="1"/>
  <c r="AE620" i="13" s="1"/>
  <c r="AQ649" i="13"/>
  <c r="AR649" i="13" s="1"/>
  <c r="AE649" i="13" s="1"/>
  <c r="AR848" i="13"/>
  <c r="AE848" i="13" s="1"/>
  <c r="AD819" i="13"/>
  <c r="AS819" i="13"/>
  <c r="AS547" i="13"/>
  <c r="AD547" i="13"/>
  <c r="AO28" i="13"/>
  <c r="AP28" i="13" s="1"/>
  <c r="AO796" i="13"/>
  <c r="AO705" i="13"/>
  <c r="AO647" i="13"/>
  <c r="AO41" i="13"/>
  <c r="AO231" i="13"/>
  <c r="AO587" i="13"/>
  <c r="AO582" i="13"/>
  <c r="AP582" i="13" s="1"/>
  <c r="AQ582" i="13" s="1"/>
  <c r="AO581" i="13"/>
  <c r="AO954" i="13"/>
  <c r="AP954" i="13" s="1"/>
  <c r="AN677" i="13"/>
  <c r="AD677" i="13" s="1"/>
  <c r="AM881" i="13"/>
  <c r="AN881" i="13" s="1"/>
  <c r="AD881" i="13" s="1"/>
  <c r="AO298" i="13"/>
  <c r="AP298" i="13" s="1"/>
  <c r="AN200" i="13"/>
  <c r="AD200" i="13" s="1"/>
  <c r="AO517" i="13"/>
  <c r="AP517" i="13" s="1"/>
  <c r="AS692" i="13"/>
  <c r="AO727" i="13"/>
  <c r="AS340" i="13"/>
  <c r="AD340" i="13"/>
  <c r="AD874" i="13"/>
  <c r="AM35" i="13"/>
  <c r="AO362" i="13"/>
  <c r="AO892" i="13"/>
  <c r="AP892" i="13" s="1"/>
  <c r="AD358" i="13"/>
  <c r="AS358" i="13"/>
  <c r="AR420" i="13"/>
  <c r="AE420" i="13" s="1"/>
  <c r="AR846" i="13"/>
  <c r="AO106" i="13"/>
  <c r="AR457" i="13"/>
  <c r="AE457" i="13" s="1"/>
  <c r="AO870" i="13"/>
  <c r="AO790" i="13"/>
  <c r="AP790" i="13" s="1"/>
  <c r="AO440" i="13"/>
  <c r="AO874" i="13"/>
  <c r="AO142" i="13"/>
  <c r="AO286" i="13"/>
  <c r="AP286" i="13" s="1"/>
  <c r="AQ286" i="13" s="1"/>
  <c r="AO126" i="13"/>
  <c r="AP126" i="13" s="1"/>
  <c r="AM626" i="13"/>
  <c r="AN626" i="13" s="1"/>
  <c r="AD626" i="13" s="1"/>
  <c r="AO559" i="13"/>
  <c r="AP559" i="13" s="1"/>
  <c r="AO122" i="13"/>
  <c r="AP122" i="13" s="1"/>
  <c r="AO995" i="13"/>
  <c r="AO660" i="13"/>
  <c r="AO774" i="13"/>
  <c r="AO967" i="13"/>
  <c r="AO900" i="13"/>
  <c r="AP900" i="13" s="1"/>
  <c r="AQ900" i="13" s="1"/>
  <c r="AN210" i="13"/>
  <c r="AD210" i="13" s="1"/>
  <c r="AS325" i="13"/>
  <c r="AD780" i="13"/>
  <c r="AS780" i="13"/>
  <c r="AO144" i="13"/>
  <c r="AP144" i="13" s="1"/>
  <c r="AQ144" i="13" s="1"/>
  <c r="AO438" i="13"/>
  <c r="AP438" i="13" s="1"/>
  <c r="AO91" i="13"/>
  <c r="AO504" i="13"/>
  <c r="AP504" i="13" s="1"/>
  <c r="AO965" i="13"/>
  <c r="AP965" i="13" s="1"/>
  <c r="AO433" i="13"/>
  <c r="AP433" i="13" s="1"/>
  <c r="AO22" i="13"/>
  <c r="AP22" i="13" s="1"/>
  <c r="AQ22" i="13" s="1"/>
  <c r="AD347" i="13"/>
  <c r="AS347" i="13"/>
  <c r="AM74" i="13"/>
  <c r="AS728" i="13"/>
  <c r="AD728" i="13"/>
  <c r="AM293" i="13"/>
  <c r="AN293" i="13" s="1"/>
  <c r="AO701" i="13"/>
  <c r="AP701" i="13" s="1"/>
  <c r="AO15" i="13"/>
  <c r="AP15" i="13" s="1"/>
  <c r="AQ15" i="13" s="1"/>
  <c r="AS43" i="13"/>
  <c r="AO771" i="13"/>
  <c r="AP771" i="13" s="1"/>
  <c r="AM788" i="13"/>
  <c r="AN788" i="13" s="1"/>
  <c r="AD212" i="13"/>
  <c r="AS212" i="13"/>
  <c r="AO214" i="13"/>
  <c r="AD634" i="13"/>
  <c r="AM491" i="13"/>
  <c r="AN491" i="13" s="1"/>
  <c r="AS491" i="13" s="1"/>
  <c r="AD956" i="13"/>
  <c r="AS956" i="13"/>
  <c r="AR424" i="13"/>
  <c r="AO423" i="13"/>
  <c r="AO501" i="13"/>
  <c r="AQ285" i="13"/>
  <c r="AR285" i="13" s="1"/>
  <c r="AE285" i="13" s="1"/>
  <c r="AO896" i="13"/>
  <c r="AP896" i="13" s="1"/>
  <c r="AO630" i="13"/>
  <c r="AP630" i="13" s="1"/>
  <c r="AO605" i="13"/>
  <c r="AP605" i="13" s="1"/>
  <c r="AO634" i="13"/>
  <c r="AP634" i="13" s="1"/>
  <c r="AD497" i="13"/>
  <c r="AS497" i="13"/>
  <c r="AO426" i="13"/>
  <c r="AP426" i="13" s="1"/>
  <c r="AO818" i="13"/>
  <c r="AP818" i="13" s="1"/>
  <c r="AN989" i="13"/>
  <c r="AS989" i="13" s="1"/>
  <c r="AO625" i="13"/>
  <c r="AP625" i="13" s="1"/>
  <c r="AO805" i="13"/>
  <c r="AP805" i="13" s="1"/>
  <c r="AO970" i="13"/>
  <c r="AP970" i="13" s="1"/>
  <c r="AM945" i="13"/>
  <c r="AQ56" i="13"/>
  <c r="AR56" i="13" s="1"/>
  <c r="AE56" i="13" s="1"/>
  <c r="AO603" i="13"/>
  <c r="AP603" i="13" s="1"/>
  <c r="AO580" i="13"/>
  <c r="AP580" i="13" s="1"/>
  <c r="AO380" i="13"/>
  <c r="AP380" i="13" s="1"/>
  <c r="AO366" i="13"/>
  <c r="AP366" i="13" s="1"/>
  <c r="AM339" i="13"/>
  <c r="AN370" i="13"/>
  <c r="AS370" i="13" s="1"/>
  <c r="AN979" i="13"/>
  <c r="AS979" i="13" s="1"/>
  <c r="AO899" i="13"/>
  <c r="AP899" i="13" s="1"/>
  <c r="AQ899" i="13" s="1"/>
  <c r="AR899" i="13" s="1"/>
  <c r="AS711" i="13"/>
  <c r="AD711" i="13"/>
  <c r="AO940" i="13"/>
  <c r="AD696" i="13"/>
  <c r="AS696" i="13"/>
  <c r="AQ635" i="13"/>
  <c r="AR635" i="13" s="1"/>
  <c r="AE635" i="13" s="1"/>
  <c r="AQ401" i="13"/>
  <c r="AR401" i="13" s="1"/>
  <c r="AE401" i="13" s="1"/>
  <c r="AO910" i="13"/>
  <c r="AO552" i="13"/>
  <c r="AP552" i="13" s="1"/>
  <c r="AO662" i="13"/>
  <c r="AP662" i="13" s="1"/>
  <c r="AO314" i="13"/>
  <c r="AQ467" i="13"/>
  <c r="AR467" i="13" s="1"/>
  <c r="AE467" i="13" s="1"/>
  <c r="AO355" i="13"/>
  <c r="AO410" i="13"/>
  <c r="AP410" i="13" s="1"/>
  <c r="AP923" i="13"/>
  <c r="AQ923" i="13" s="1"/>
  <c r="AO348" i="13"/>
  <c r="AP348" i="13" s="1"/>
  <c r="AQ747" i="13"/>
  <c r="AR747" i="13" s="1"/>
  <c r="AE747" i="13" s="1"/>
  <c r="AQ674" i="13"/>
  <c r="AR674" i="13" s="1"/>
  <c r="AE674" i="13" s="1"/>
  <c r="AO688" i="13"/>
  <c r="AP688" i="13" s="1"/>
  <c r="AD883" i="13"/>
  <c r="AO533" i="13"/>
  <c r="AN911" i="13"/>
  <c r="AS911" i="13" s="1"/>
  <c r="AO824" i="13"/>
  <c r="AM576" i="13"/>
  <c r="AO105" i="13"/>
  <c r="AP105" i="13" s="1"/>
  <c r="AN650" i="13"/>
  <c r="AS650" i="13" s="1"/>
  <c r="AN509" i="13"/>
  <c r="AS509" i="13" s="1"/>
  <c r="AO518" i="13"/>
  <c r="AO569" i="13"/>
  <c r="AO284" i="13"/>
  <c r="AP284" i="13" s="1"/>
  <c r="AD440" i="13"/>
  <c r="AQ129" i="13"/>
  <c r="AR129" i="13" s="1"/>
  <c r="AE129" i="13" s="1"/>
  <c r="AO679" i="13"/>
  <c r="AO939" i="13"/>
  <c r="AO999" i="13"/>
  <c r="AM27" i="13"/>
  <c r="AN27" i="13" s="1"/>
  <c r="AD27" i="13" s="1"/>
  <c r="AO974" i="13"/>
  <c r="AP974" i="13" s="1"/>
  <c r="AM894" i="13"/>
  <c r="AO513" i="13"/>
  <c r="AQ151" i="13"/>
  <c r="AR151" i="13" s="1"/>
  <c r="AO452" i="13"/>
  <c r="AP452" i="13" s="1"/>
  <c r="AL389" i="13"/>
  <c r="AM389" i="13" s="1"/>
  <c r="AN389" i="13" s="1"/>
  <c r="AD389" i="13" s="1"/>
  <c r="AO162" i="13"/>
  <c r="AP162" i="13" s="1"/>
  <c r="AQ162" i="13" s="1"/>
  <c r="AN175" i="13"/>
  <c r="AS175" i="13" s="1"/>
  <c r="AO59" i="13"/>
  <c r="AM1000" i="13"/>
  <c r="AN1000" i="13" s="1"/>
  <c r="AM597" i="13"/>
  <c r="AN597" i="13" s="1"/>
  <c r="AD597" i="13" s="1"/>
  <c r="AO202" i="13"/>
  <c r="AP202" i="13" s="1"/>
  <c r="AQ202" i="13" s="1"/>
  <c r="AR202" i="13" s="1"/>
  <c r="AD132" i="13"/>
  <c r="AD836" i="13"/>
  <c r="AM825" i="13"/>
  <c r="AN825" i="13" s="1"/>
  <c r="AS825" i="13" s="1"/>
  <c r="AM918" i="13"/>
  <c r="AO396" i="13"/>
  <c r="AP396" i="13" s="1"/>
  <c r="AD1004" i="13"/>
  <c r="AS1004" i="13"/>
  <c r="AO996" i="13"/>
  <c r="AS307" i="13"/>
  <c r="AO391" i="13"/>
  <c r="AP391" i="13" s="1"/>
  <c r="AE937" i="13"/>
  <c r="AD763" i="13"/>
  <c r="AE435" i="13"/>
  <c r="AS31" i="13"/>
  <c r="AO837" i="13"/>
  <c r="AP837" i="13" s="1"/>
  <c r="AM739" i="13"/>
  <c r="AN739" i="13" s="1"/>
  <c r="AM878" i="13"/>
  <c r="AM642" i="13"/>
  <c r="AO733" i="13"/>
  <c r="AD705" i="13"/>
  <c r="AO434" i="13"/>
  <c r="AP434" i="13" s="1"/>
  <c r="AD870" i="13"/>
  <c r="AD774" i="13"/>
  <c r="AO673" i="13"/>
  <c r="AM686" i="13"/>
  <c r="AN686" i="13" s="1"/>
  <c r="AN234" i="13"/>
  <c r="AD234" i="13" s="1"/>
  <c r="AD126" i="13"/>
  <c r="AN991" i="13"/>
  <c r="AS991" i="13" s="1"/>
  <c r="AO187" i="13"/>
  <c r="AD790" i="13"/>
  <c r="AD341" i="13"/>
  <c r="AL645" i="13"/>
  <c r="AD438" i="13"/>
  <c r="AD501" i="13"/>
  <c r="AS76" i="13"/>
  <c r="AS992" i="13"/>
  <c r="AM247" i="13"/>
  <c r="AM58" i="13"/>
  <c r="AL216" i="13"/>
  <c r="AR143" i="13"/>
  <c r="AE143" i="13" s="1"/>
  <c r="AS551" i="13"/>
  <c r="AN738" i="13"/>
  <c r="AD738" i="13" s="1"/>
  <c r="AO571" i="13"/>
  <c r="AP571" i="13" s="1"/>
  <c r="AQ571" i="13" s="1"/>
  <c r="AR571" i="13" s="1"/>
  <c r="AN622" i="13"/>
  <c r="AD622" i="13" s="1"/>
  <c r="AO853" i="13"/>
  <c r="AD248" i="13"/>
  <c r="AO487" i="13"/>
  <c r="AP487" i="13" s="1"/>
  <c r="AQ487" i="13" s="1"/>
  <c r="AS949" i="13"/>
  <c r="AS677" i="13"/>
  <c r="AO669" i="13"/>
  <c r="AD523" i="13"/>
  <c r="AN682" i="13"/>
  <c r="AS682" i="13" s="1"/>
  <c r="AN567" i="13"/>
  <c r="AS567" i="13" s="1"/>
  <c r="AL922" i="13"/>
  <c r="AM922" i="13" s="1"/>
  <c r="AL926" i="13"/>
  <c r="AM926" i="13" s="1"/>
  <c r="AL290" i="13"/>
  <c r="AM290" i="13" s="1"/>
  <c r="AN633" i="13"/>
  <c r="AD633" i="13" s="1"/>
  <c r="AS336" i="13"/>
  <c r="AS1006" i="13"/>
  <c r="AS211" i="13"/>
  <c r="AN272" i="13"/>
  <c r="AD272" i="13" s="1"/>
  <c r="AO85" i="13"/>
  <c r="AM7" i="13"/>
  <c r="AN808" i="13"/>
  <c r="AS808" i="13" s="1"/>
  <c r="AM588" i="13"/>
  <c r="AN588" i="13" s="1"/>
  <c r="AO612" i="13"/>
  <c r="AS241" i="13"/>
  <c r="AN494" i="13"/>
  <c r="AD494" i="13" s="1"/>
  <c r="AL309" i="13"/>
  <c r="AM309" i="13" s="1"/>
  <c r="AO652" i="13"/>
  <c r="AP652" i="13" s="1"/>
  <c r="AS73" i="13"/>
  <c r="AN339" i="13"/>
  <c r="AS339" i="13" s="1"/>
  <c r="AN557" i="13"/>
  <c r="AD557" i="13" s="1"/>
  <c r="AL306" i="13"/>
  <c r="AD225" i="13"/>
  <c r="AO690" i="13"/>
  <c r="AN258" i="13"/>
  <c r="AS258" i="13" s="1"/>
  <c r="AS233" i="13"/>
  <c r="AN508" i="13"/>
  <c r="AS508" i="13" s="1"/>
  <c r="AD984" i="13"/>
  <c r="AD904" i="13"/>
  <c r="AN245" i="13"/>
  <c r="AS245" i="13" s="1"/>
  <c r="AD796" i="13"/>
  <c r="AS521" i="13"/>
  <c r="AS53" i="13"/>
  <c r="AL877" i="13"/>
  <c r="AM877" i="13" s="1"/>
  <c r="AN877" i="13" s="1"/>
  <c r="AM871" i="13"/>
  <c r="AS390" i="13"/>
  <c r="AS510" i="13"/>
  <c r="AO1009" i="13"/>
  <c r="AS883" i="13"/>
  <c r="AS321" i="13"/>
  <c r="AN538" i="13"/>
  <c r="AD538" i="13" s="1"/>
  <c r="AO1007" i="13"/>
  <c r="AP1007" i="13" s="1"/>
  <c r="AS558" i="13"/>
  <c r="AS604" i="13"/>
  <c r="AM829" i="13"/>
  <c r="AN829" i="13" s="1"/>
  <c r="AD625" i="13"/>
  <c r="AN226" i="13"/>
  <c r="AS226" i="13" s="1"/>
  <c r="AS898" i="13"/>
  <c r="AO600" i="13"/>
  <c r="AP600" i="13" s="1"/>
  <c r="AQ600" i="13" s="1"/>
  <c r="AD320" i="13"/>
  <c r="AO326" i="13"/>
  <c r="AP326" i="13" s="1"/>
  <c r="AQ326" i="13" s="1"/>
  <c r="AS654" i="13"/>
  <c r="AS935" i="13"/>
  <c r="AS787" i="13"/>
  <c r="AM164" i="13"/>
  <c r="AN985" i="13"/>
  <c r="AD985" i="13" s="1"/>
  <c r="AN304" i="13"/>
  <c r="AD304" i="13" s="1"/>
  <c r="AS402" i="13"/>
  <c r="AL629" i="13"/>
  <c r="AM629" i="13" s="1"/>
  <c r="AD950" i="13"/>
  <c r="AN960" i="13"/>
  <c r="AD960" i="13" s="1"/>
  <c r="AS691" i="13"/>
  <c r="AS9" i="13"/>
  <c r="AS331" i="13"/>
  <c r="AN103" i="13"/>
  <c r="AS103" i="13" s="1"/>
  <c r="AO228" i="13"/>
  <c r="AP228" i="13" s="1"/>
  <c r="AQ228" i="13" s="1"/>
  <c r="AS882" i="13"/>
  <c r="AM776" i="13"/>
  <c r="AS375" i="13"/>
  <c r="AM238" i="13"/>
  <c r="AN238" i="13" s="1"/>
  <c r="AS79" i="13"/>
  <c r="AS750" i="13"/>
  <c r="AO149" i="13"/>
  <c r="AP149" i="13" s="1"/>
  <c r="AS197" i="13"/>
  <c r="AD231" i="13"/>
  <c r="AO24" i="13"/>
  <c r="AD211" i="13"/>
  <c r="AD900" i="13"/>
  <c r="AN731" i="13"/>
  <c r="AD731" i="13" s="1"/>
  <c r="AD647" i="13"/>
  <c r="AS156" i="13"/>
  <c r="AD303" i="13"/>
  <c r="AO436" i="13"/>
  <c r="AP436" i="13" s="1"/>
  <c r="AO578" i="13"/>
  <c r="AD395" i="13"/>
  <c r="AQ838" i="13"/>
  <c r="AR838" i="13" s="1"/>
  <c r="AP133" i="13"/>
  <c r="AO761" i="13"/>
  <c r="AO722" i="13"/>
  <c r="AP722" i="13" s="1"/>
  <c r="AO800" i="13"/>
  <c r="AP800" i="13" s="1"/>
  <c r="AQ492" i="13"/>
  <c r="AR492" i="13" s="1"/>
  <c r="AE492" i="13" s="1"/>
  <c r="AO801" i="13"/>
  <c r="AP801" i="13" s="1"/>
  <c r="AO889" i="13"/>
  <c r="AP889" i="13" s="1"/>
  <c r="AQ889" i="13" s="1"/>
  <c r="AM78" i="13"/>
  <c r="AN78" i="13" s="1"/>
  <c r="AS78" i="13" s="1"/>
  <c r="AO595" i="13"/>
  <c r="AP595" i="13" s="1"/>
  <c r="AN975" i="13"/>
  <c r="AS975" i="13" s="1"/>
  <c r="AN33" i="13"/>
  <c r="AD33" i="13" s="1"/>
  <c r="AQ826" i="13"/>
  <c r="AR826" i="13" s="1"/>
  <c r="AE826" i="13" s="1"/>
  <c r="AS395" i="13"/>
  <c r="AL281" i="13"/>
  <c r="AM281" i="13" s="1"/>
  <c r="AN606" i="13"/>
  <c r="AD606" i="13" s="1"/>
  <c r="AP856" i="13"/>
  <c r="AQ856" i="13" s="1"/>
  <c r="AR856" i="13" s="1"/>
  <c r="AO196" i="13"/>
  <c r="AD286" i="13"/>
  <c r="AN94" i="13"/>
  <c r="AD94" i="13" s="1"/>
  <c r="AN332" i="13"/>
  <c r="AS332" i="13" s="1"/>
  <c r="AO982" i="13"/>
  <c r="AP663" i="13"/>
  <c r="AQ663" i="13" s="1"/>
  <c r="AR663" i="13" s="1"/>
  <c r="AP725" i="13"/>
  <c r="AQ725" i="13" s="1"/>
  <c r="AR725" i="13" s="1"/>
  <c r="AM19" i="13"/>
  <c r="AN19" i="13" s="1"/>
  <c r="AD19" i="13" s="1"/>
  <c r="AL583" i="13"/>
  <c r="AS82" i="13"/>
  <c r="AO646" i="13"/>
  <c r="AD995" i="13"/>
  <c r="AP791" i="13"/>
  <c r="AQ791" i="13" s="1"/>
  <c r="AM862" i="13"/>
  <c r="AN862" i="13" s="1"/>
  <c r="AD241" i="13"/>
  <c r="AQ171" i="13"/>
  <c r="AR171" i="13" s="1"/>
  <c r="AS546" i="13"/>
  <c r="AR987" i="13"/>
  <c r="AS593" i="13"/>
  <c r="AP431" i="13"/>
  <c r="AQ431" i="13" s="1"/>
  <c r="AR431" i="13" s="1"/>
  <c r="AN657" i="13"/>
  <c r="AD657" i="13" s="1"/>
  <c r="AQ256" i="13"/>
  <c r="AR256" i="13" s="1"/>
  <c r="AE256" i="13" s="1"/>
  <c r="AR173" i="13"/>
  <c r="AE173" i="13" s="1"/>
  <c r="AP432" i="13"/>
  <c r="AQ432" i="13" s="1"/>
  <c r="AR432" i="13" s="1"/>
  <c r="AO541" i="13"/>
  <c r="AP813" i="13"/>
  <c r="AQ813" i="13" s="1"/>
  <c r="AR813" i="13" s="1"/>
  <c r="AN300" i="13"/>
  <c r="AS300" i="13" s="1"/>
  <c r="AO806" i="13"/>
  <c r="AP806" i="13" s="1"/>
  <c r="AO174" i="13"/>
  <c r="AP174" i="13" s="1"/>
  <c r="AQ470" i="13"/>
  <c r="AR470" i="13" s="1"/>
  <c r="AE470" i="13" s="1"/>
  <c r="AO291" i="13"/>
  <c r="AP291" i="13" s="1"/>
  <c r="AO520" i="13"/>
  <c r="AQ179" i="13"/>
  <c r="AR179" i="13" s="1"/>
  <c r="AE179" i="13" s="1"/>
  <c r="AL913" i="13"/>
  <c r="AM913" i="13" s="1"/>
  <c r="AO425" i="13"/>
  <c r="AS354" i="13"/>
  <c r="AP565" i="13"/>
  <c r="AL928" i="13"/>
  <c r="AM928" i="13" s="1"/>
  <c r="AQ283" i="13"/>
  <c r="AR283" i="13" s="1"/>
  <c r="AE283" i="13" s="1"/>
  <c r="AQ823" i="13"/>
  <c r="AR823" i="13" s="1"/>
  <c r="AE823" i="13" s="1"/>
  <c r="AL319" i="13"/>
  <c r="AM319" i="13" s="1"/>
  <c r="AM895" i="13"/>
  <c r="AM254" i="13"/>
  <c r="AN254" i="13" s="1"/>
  <c r="AQ213" i="13"/>
  <c r="AR213" i="13" s="1"/>
  <c r="AE213" i="13" s="1"/>
  <c r="AP427" i="13"/>
  <c r="AQ427" i="13" s="1"/>
  <c r="AO181" i="13"/>
  <c r="AP181" i="13" s="1"/>
  <c r="AD122" i="13"/>
  <c r="AQ177" i="13"/>
  <c r="AR177" i="13" s="1"/>
  <c r="AE177" i="13" s="1"/>
  <c r="AO443" i="13"/>
  <c r="AO802" i="13"/>
  <c r="AO888" i="13"/>
  <c r="AP888" i="13" s="1"/>
  <c r="AL627" i="13"/>
  <c r="AS617" i="13"/>
  <c r="AR475" i="13"/>
  <c r="AE475" i="13" s="1"/>
  <c r="AS797" i="13"/>
  <c r="AR929" i="13"/>
  <c r="AP230" i="13"/>
  <c r="AQ89" i="13"/>
  <c r="AP919" i="13"/>
  <c r="AQ919" i="13" s="1"/>
  <c r="AS944" i="13"/>
  <c r="AM72" i="13"/>
  <c r="AN72" i="13" s="1"/>
  <c r="AS303" i="13"/>
  <c r="AL16" i="13"/>
  <c r="AQ253" i="13"/>
  <c r="AR253" i="13" s="1"/>
  <c r="AE253" i="13" s="1"/>
  <c r="AN328" i="13"/>
  <c r="AS328" i="13" s="1"/>
  <c r="AM916" i="13"/>
  <c r="AL816" i="13"/>
  <c r="AM816" i="13" s="1"/>
  <c r="AO890" i="13"/>
  <c r="AQ42" i="13"/>
  <c r="AR42" i="13" s="1"/>
  <c r="AE42" i="13" s="1"/>
  <c r="AN748" i="13"/>
  <c r="AS748" i="13" s="1"/>
  <c r="AE333" i="13"/>
  <c r="AP224" i="13"/>
  <c r="AO920" i="13"/>
  <c r="AP920" i="13" s="1"/>
  <c r="AO472" i="13"/>
  <c r="AN873" i="13"/>
  <c r="AD873" i="13" s="1"/>
  <c r="AN192" i="13"/>
  <c r="AS192" i="13" s="1"/>
  <c r="AQ844" i="13"/>
  <c r="AR844" i="13" s="1"/>
  <c r="AE844" i="13" s="1"/>
  <c r="AO943" i="13"/>
  <c r="AQ887" i="13"/>
  <c r="AR887" i="13" s="1"/>
  <c r="AE887" i="13" s="1"/>
  <c r="AM529" i="13"/>
  <c r="AN529" i="13" s="1"/>
  <c r="AN371" i="13"/>
  <c r="AD371" i="13" s="1"/>
  <c r="AS292" i="13"/>
  <c r="AO749" i="13"/>
  <c r="AN275" i="13"/>
  <c r="AD275" i="13" s="1"/>
  <c r="AN483" i="13"/>
  <c r="AD483" i="13" s="1"/>
  <c r="AE721" i="13"/>
  <c r="AL277" i="13"/>
  <c r="AM277" i="13" s="1"/>
  <c r="AN277" i="13" s="1"/>
  <c r="AQ352" i="13"/>
  <c r="AR352" i="13" s="1"/>
  <c r="AE352" i="13" s="1"/>
  <c r="AD28" i="13"/>
  <c r="AO273" i="13"/>
  <c r="AP273" i="13" s="1"/>
  <c r="AD62" i="13"/>
  <c r="AN263" i="13"/>
  <c r="AS263" i="13" s="1"/>
  <c r="AN789" i="13"/>
  <c r="AD789" i="13" s="1"/>
  <c r="AQ220" i="13"/>
  <c r="AR220" i="13" s="1"/>
  <c r="AE220" i="13" s="1"/>
  <c r="AM554" i="13"/>
  <c r="AN554" i="13" s="1"/>
  <c r="AS554" i="13" s="1"/>
  <c r="AN484" i="13"/>
  <c r="AS484" i="13" s="1"/>
  <c r="AM199" i="13"/>
  <c r="AD605" i="13"/>
  <c r="AM317" i="13"/>
  <c r="AN317" i="13" s="1"/>
  <c r="AQ599" i="13"/>
  <c r="AR599" i="13" s="1"/>
  <c r="AE599" i="13" s="1"/>
  <c r="AO855" i="13"/>
  <c r="AD294" i="13"/>
  <c r="AN786" i="13"/>
  <c r="AS786" i="13" s="1"/>
  <c r="AM656" i="13"/>
  <c r="AS304" i="13"/>
  <c r="AS905" i="13"/>
  <c r="AS845" i="13"/>
  <c r="AL998" i="13"/>
  <c r="AM998" i="13" s="1"/>
  <c r="AN97" i="13"/>
  <c r="AS97" i="13" s="1"/>
  <c r="AN247" i="13"/>
  <c r="AN1002" i="13"/>
  <c r="AS1002" i="13" s="1"/>
  <c r="AO499" i="13"/>
  <c r="AP499" i="13" s="1"/>
  <c r="AL917" i="13"/>
  <c r="AM917" i="13" s="1"/>
  <c r="AN917" i="13" s="1"/>
  <c r="AM812" i="13"/>
  <c r="AN724" i="13"/>
  <c r="AD724" i="13" s="1"/>
  <c r="AO619" i="13"/>
  <c r="AP619" i="13" s="1"/>
  <c r="AD572" i="13"/>
  <c r="AS268" i="13"/>
  <c r="AO323" i="13"/>
  <c r="AP323" i="13" s="1"/>
  <c r="AD144" i="13"/>
  <c r="AD308" i="13"/>
  <c r="AO555" i="13"/>
  <c r="AP555" i="13" s="1"/>
  <c r="AS337" i="13"/>
  <c r="AS556" i="13"/>
  <c r="AO744" i="13"/>
  <c r="AO155" i="13"/>
  <c r="AP155" i="13" s="1"/>
  <c r="AQ155" i="13" s="1"/>
  <c r="AO229" i="13"/>
  <c r="AP229" i="13" s="1"/>
  <c r="AQ208" i="13"/>
  <c r="AR208" i="13" s="1"/>
  <c r="AE208" i="13" s="1"/>
  <c r="AO114" i="13"/>
  <c r="AM973" i="13"/>
  <c r="AN973" i="13" s="1"/>
  <c r="AD761" i="13"/>
  <c r="AP915" i="13"/>
  <c r="AQ915" i="13" s="1"/>
  <c r="AR915" i="13" s="1"/>
  <c r="AO54" i="13"/>
  <c r="AP54" i="13" s="1"/>
  <c r="AP931" i="13"/>
  <c r="AQ931" i="13" s="1"/>
  <c r="AR931" i="13" s="1"/>
  <c r="AD22" i="13"/>
  <c r="AM988" i="13"/>
  <c r="AO631" i="13"/>
  <c r="AP631" i="13" s="1"/>
  <c r="AD1006" i="13"/>
  <c r="AO476" i="13"/>
  <c r="AO561" i="13"/>
  <c r="AO952" i="13"/>
  <c r="AP952" i="13" s="1"/>
  <c r="AQ250" i="13"/>
  <c r="AR250" i="13" s="1"/>
  <c r="AE250" i="13" s="1"/>
  <c r="AN953" i="13"/>
  <c r="AS953" i="13" s="1"/>
  <c r="AN409" i="13"/>
  <c r="AS409" i="13" s="1"/>
  <c r="AS217" i="13"/>
  <c r="AS699" i="13"/>
  <c r="AS680" i="13"/>
  <c r="AN377" i="13"/>
  <c r="AS377" i="13" s="1"/>
  <c r="AO61" i="13"/>
  <c r="AP61" i="13" s="1"/>
  <c r="AD970" i="13"/>
  <c r="AD142" i="13"/>
  <c r="AM568" i="13"/>
  <c r="AN84" i="13"/>
  <c r="AD84" i="13" s="1"/>
  <c r="AD679" i="13"/>
  <c r="AD504" i="13"/>
  <c r="AQ158" i="13"/>
  <c r="AR158" i="13" s="1"/>
  <c r="AE158" i="13" s="1"/>
  <c r="AO972" i="13"/>
  <c r="AM251" i="13"/>
  <c r="AQ706" i="13"/>
  <c r="AR706" i="13" s="1"/>
  <c r="AE706" i="13" s="1"/>
  <c r="AO697" i="13"/>
  <c r="AP697" i="13" s="1"/>
  <c r="AD603" i="13"/>
  <c r="AS977" i="13"/>
  <c r="AS984" i="13"/>
  <c r="AM239" i="13"/>
  <c r="AQ545" i="13"/>
  <c r="AR545" i="13" s="1"/>
  <c r="AE545" i="13" s="1"/>
  <c r="AE614" i="13"/>
  <c r="AP742" i="13"/>
  <c r="AQ350" i="13"/>
  <c r="AR350" i="13" s="1"/>
  <c r="AE350" i="13" s="1"/>
  <c r="AP416" i="13"/>
  <c r="AQ416" i="13" s="1"/>
  <c r="AN345" i="13"/>
  <c r="AD345" i="13" s="1"/>
  <c r="AL516" i="13"/>
  <c r="AS29" i="13"/>
  <c r="AS451" i="13"/>
  <c r="AM901" i="13"/>
  <c r="AL120" i="13"/>
  <c r="AN737" i="13"/>
  <c r="AD737" i="13" s="1"/>
  <c r="AN759" i="13"/>
  <c r="AD759" i="13" s="1"/>
  <c r="AL387" i="13"/>
  <c r="AP767" i="13"/>
  <c r="AM822" i="13"/>
  <c r="AS755" i="13"/>
  <c r="AR648" i="13"/>
  <c r="AE648" i="13" s="1"/>
  <c r="AQ429" i="13"/>
  <c r="AR429" i="13" s="1"/>
  <c r="AE429" i="13" s="1"/>
  <c r="AO843" i="13"/>
  <c r="AP843" i="13" s="1"/>
  <c r="AS594" i="13"/>
  <c r="AQ50" i="13"/>
  <c r="AR50" i="13" s="1"/>
  <c r="AE50" i="13" s="1"/>
  <c r="AD363" i="13"/>
  <c r="AD899" i="13"/>
  <c r="AS361" i="13"/>
  <c r="AM623" i="13"/>
  <c r="AR638" i="13"/>
  <c r="AS249" i="13"/>
  <c r="AD426" i="13"/>
  <c r="AN356" i="13"/>
  <c r="AS356" i="13" s="1"/>
  <c r="AS702" i="13"/>
  <c r="AQ169" i="13"/>
  <c r="AR169" i="13" s="1"/>
  <c r="AE169" i="13" s="1"/>
  <c r="AN681" i="13"/>
  <c r="AS681" i="13" s="1"/>
  <c r="AO66" i="13"/>
  <c r="AP66" i="13" s="1"/>
  <c r="AN566" i="13"/>
  <c r="AD566" i="13" s="1"/>
  <c r="AS643" i="13"/>
  <c r="AR530" i="13"/>
  <c r="AE530" i="13" s="1"/>
  <c r="AQ441" i="13"/>
  <c r="AR441" i="13" s="1"/>
  <c r="AE441" i="13" s="1"/>
  <c r="AQ713" i="13"/>
  <c r="AR713" i="13" s="1"/>
  <c r="AE713" i="13" s="1"/>
  <c r="AS360" i="13"/>
  <c r="AQ357" i="13"/>
  <c r="AR357" i="13" s="1"/>
  <c r="AE357" i="13" s="1"/>
  <c r="AQ279" i="13"/>
  <c r="AR279" i="13" s="1"/>
  <c r="AE279" i="13" s="1"/>
  <c r="AN703" i="13"/>
  <c r="AS703" i="13" s="1"/>
  <c r="AD265" i="13"/>
  <c r="AQ353" i="13"/>
  <c r="AR353" i="13" s="1"/>
  <c r="AE353" i="13" s="1"/>
  <c r="AS503" i="13"/>
  <c r="AQ458" i="13"/>
  <c r="AR458" i="13" s="1"/>
  <c r="AE458" i="13" s="1"/>
  <c r="AN531" i="13"/>
  <c r="AD531" i="13" s="1"/>
  <c r="AO119" i="13"/>
  <c r="AP119" i="13" s="1"/>
  <c r="AQ119" i="13" s="1"/>
  <c r="AR119" i="13" s="1"/>
  <c r="AN496" i="13"/>
  <c r="AS496" i="13" s="1"/>
  <c r="AS289" i="13"/>
  <c r="AS872" i="13"/>
  <c r="AQ756" i="13"/>
  <c r="AR756" i="13" s="1"/>
  <c r="AE756" i="13" s="1"/>
  <c r="AN1005" i="13"/>
  <c r="AS1005" i="13" s="1"/>
  <c r="AM859" i="13"/>
  <c r="AM804" i="13"/>
  <c r="AQ312" i="13"/>
  <c r="AR312" i="13" s="1"/>
  <c r="AE312" i="13" s="1"/>
  <c r="AN278" i="13"/>
  <c r="AS278" i="13" s="1"/>
  <c r="AP257" i="13"/>
  <c r="AQ257" i="13" s="1"/>
  <c r="AN207" i="13"/>
  <c r="AS207" i="13" s="1"/>
  <c r="AD786" i="13"/>
  <c r="AD567" i="13"/>
  <c r="AD806" i="13"/>
  <c r="AN13" i="13"/>
  <c r="AD13" i="13" s="1"/>
  <c r="AO246" i="13"/>
  <c r="AQ997" i="13"/>
  <c r="AR997" i="13" s="1"/>
  <c r="AE997" i="13" s="1"/>
  <c r="AQ462" i="13"/>
  <c r="AR462" i="13" s="1"/>
  <c r="AE462" i="13" s="1"/>
  <c r="AP609" i="13"/>
  <c r="AS493" i="13"/>
  <c r="AQ261" i="13"/>
  <c r="AR261" i="13" s="1"/>
  <c r="AE261" i="13" s="1"/>
  <c r="AR444" i="13"/>
  <c r="AE444" i="13" s="1"/>
  <c r="AO259" i="13"/>
  <c r="AP259" i="13" s="1"/>
  <c r="AN656" i="13"/>
  <c r="AP981" i="13"/>
  <c r="AQ981" i="13" s="1"/>
  <c r="AR981" i="13" s="1"/>
  <c r="AD556" i="13"/>
  <c r="AS709" i="13"/>
  <c r="AL102" i="13"/>
  <c r="AD570" i="13"/>
  <c r="AD882" i="13"/>
  <c r="AN878" i="13"/>
  <c r="AS878" i="13" s="1"/>
  <c r="AP585" i="13"/>
  <c r="AP437" i="13"/>
  <c r="AN719" i="13"/>
  <c r="AD719" i="13" s="1"/>
  <c r="AD659" i="13"/>
  <c r="AQ419" i="13"/>
  <c r="AR419" i="13" s="1"/>
  <c r="AE419" i="13" s="1"/>
  <c r="AN607" i="13"/>
  <c r="AD607" i="13" s="1"/>
  <c r="AQ720" i="13"/>
  <c r="AR720" i="13" s="1"/>
  <c r="AE720" i="13" s="1"/>
  <c r="AS809" i="13"/>
  <c r="AQ218" i="13"/>
  <c r="AR218" i="13" s="1"/>
  <c r="AE218" i="13" s="1"/>
  <c r="AO670" i="13"/>
  <c r="AP592" i="13"/>
  <c r="AQ592" i="13" s="1"/>
  <c r="AR592" i="13" s="1"/>
  <c r="AN160" i="13"/>
  <c r="AD160" i="13" s="1"/>
  <c r="AD273" i="13"/>
  <c r="AO994" i="13"/>
  <c r="AD686" i="13"/>
  <c r="AN101" i="13"/>
  <c r="AD101" i="13" s="1"/>
  <c r="AN770" i="13"/>
  <c r="AD770" i="13" s="1"/>
  <c r="AD660" i="13"/>
  <c r="AL297" i="13"/>
  <c r="AM297" i="13" s="1"/>
  <c r="AL966" i="13"/>
  <c r="AN993" i="13"/>
  <c r="AD993" i="13" s="1"/>
  <c r="AN827" i="13"/>
  <c r="AD827" i="13" s="1"/>
  <c r="AO754" i="13"/>
  <c r="AP754" i="13" s="1"/>
  <c r="AN282" i="13"/>
  <c r="AS282" i="13" s="1"/>
  <c r="AO548" i="13"/>
  <c r="AP548" i="13" s="1"/>
  <c r="AO763" i="13"/>
  <c r="AO598" i="13"/>
  <c r="AO861" i="13"/>
  <c r="AP861" i="13" s="1"/>
  <c r="AP232" i="13"/>
  <c r="AQ232" i="13" s="1"/>
  <c r="AP704" i="13"/>
  <c r="AO65" i="13"/>
  <c r="AR316" i="13"/>
  <c r="AE316" i="13" s="1"/>
  <c r="AR413" i="13"/>
  <c r="AE413" i="13" s="1"/>
  <c r="AN891" i="13"/>
  <c r="AS891" i="13" s="1"/>
  <c r="AD180" i="13"/>
  <c r="AR182" i="13"/>
  <c r="AE182" i="13" s="1"/>
  <c r="AP849" i="13"/>
  <c r="AS942" i="13"/>
  <c r="AD942" i="13"/>
  <c r="AO17" i="13"/>
  <c r="AP17" i="13" s="1"/>
  <c r="AO369" i="13"/>
  <c r="AP369" i="13" s="1"/>
  <c r="AQ369" i="13" s="1"/>
  <c r="AR369" i="13" s="1"/>
  <c r="AP439" i="13"/>
  <c r="AM367" i="13"/>
  <c r="AN367" i="13" s="1"/>
  <c r="AS367" i="13" s="1"/>
  <c r="AN83" i="13"/>
  <c r="AS83" i="13" s="1"/>
  <c r="AP807" i="13"/>
  <c r="AQ807" i="13" s="1"/>
  <c r="AR183" i="13"/>
  <c r="AE183" i="13" s="1"/>
  <c r="AD423" i="13"/>
  <c r="AN383" i="13"/>
  <c r="AS383" i="13" s="1"/>
  <c r="AL373" i="13"/>
  <c r="AM373" i="13" s="1"/>
  <c r="AP480" i="13"/>
  <c r="AM522" i="13"/>
  <c r="AN522" i="13" s="1"/>
  <c r="AM784" i="13"/>
  <c r="AN784" i="13" s="1"/>
  <c r="AD784" i="13" s="1"/>
  <c r="AS519" i="13"/>
  <c r="AL969" i="13"/>
  <c r="AM969" i="13" s="1"/>
  <c r="AM906" i="13"/>
  <c r="AN329" i="13"/>
  <c r="AD329" i="13" s="1"/>
  <c r="AL866" i="13"/>
  <c r="AM573" i="13"/>
  <c r="AN573" i="13" s="1"/>
  <c r="AD573" i="13" s="1"/>
  <c r="AM946" i="13"/>
  <c r="AN946" i="13" s="1"/>
  <c r="AS946" i="13" s="1"/>
  <c r="AO227" i="13"/>
  <c r="AP227" i="13" s="1"/>
  <c r="AQ227" i="13" s="1"/>
  <c r="AR227" i="13" s="1"/>
  <c r="AO589" i="13"/>
  <c r="AR665" i="13"/>
  <c r="AE665" i="13" s="1"/>
  <c r="AM716" i="13"/>
  <c r="AN716" i="13" s="1"/>
  <c r="AD410" i="13"/>
  <c r="AO925" i="13"/>
  <c r="AQ865" i="13"/>
  <c r="AR44" i="13"/>
  <c r="AE44" i="13" s="1"/>
  <c r="AO109" i="13"/>
  <c r="AP109" i="13" s="1"/>
  <c r="AQ109" i="13" s="1"/>
  <c r="AR107" i="13"/>
  <c r="AE107" i="13" s="1"/>
  <c r="AO26" i="13"/>
  <c r="AM880" i="13"/>
  <c r="AN880" i="13" s="1"/>
  <c r="AS397" i="13"/>
  <c r="AO847" i="13"/>
  <c r="AL683" i="13"/>
  <c r="AM683" i="13" s="1"/>
  <c r="AE378" i="13"/>
  <c r="AQ125" i="13"/>
  <c r="AR125" i="13" s="1"/>
  <c r="AE52" i="13"/>
  <c r="AO195" i="13"/>
  <c r="AP195" i="13" s="1"/>
  <c r="AL408" i="13"/>
  <c r="AM408" i="13" s="1"/>
  <c r="AO138" i="13"/>
  <c r="AP138" i="13" s="1"/>
  <c r="AQ138" i="13" s="1"/>
  <c r="AR138" i="13" s="1"/>
  <c r="AN735" i="13"/>
  <c r="AD735" i="13" s="1"/>
  <c r="AP909" i="13"/>
  <c r="AQ886" i="13"/>
  <c r="AR886" i="13" s="1"/>
  <c r="AP934" i="13"/>
  <c r="AS225" i="13"/>
  <c r="AO25" i="13"/>
  <c r="AR394" i="13"/>
  <c r="AE394" i="13" s="1"/>
  <c r="AO48" i="13"/>
  <c r="AP48" i="13" s="1"/>
  <c r="AN902" i="13"/>
  <c r="AS902" i="13" s="1"/>
  <c r="AM140" i="13"/>
  <c r="AM687" i="13"/>
  <c r="AL186" i="13"/>
  <c r="AL753" i="13"/>
  <c r="AM753" i="13" s="1"/>
  <c r="AM794" i="13"/>
  <c r="AN794" i="13" s="1"/>
  <c r="AS794" i="13" s="1"/>
  <c r="AS964" i="13"/>
  <c r="AO146" i="13"/>
  <c r="AL752" i="13"/>
  <c r="AD581" i="13"/>
  <c r="AD624" i="13"/>
  <c r="AE161" i="13"/>
  <c r="AS381" i="13"/>
  <c r="AE469" i="13"/>
  <c r="AO95" i="13"/>
  <c r="AP95" i="13" s="1"/>
  <c r="AN601" i="13"/>
  <c r="AS601" i="13" s="1"/>
  <c r="AM757" i="13"/>
  <c r="AN757" i="13" s="1"/>
  <c r="AO628" i="13"/>
  <c r="AP628" i="13" s="1"/>
  <c r="AR203" i="13"/>
  <c r="AE203" i="13" s="1"/>
  <c r="AD518" i="13"/>
  <c r="AP450" i="13"/>
  <c r="AN596" i="13"/>
  <c r="AD596" i="13" s="1"/>
  <c r="AP45" i="13"/>
  <c r="AE421" i="13"/>
  <c r="AQ772" i="13"/>
  <c r="AR772" i="13" s="1"/>
  <c r="AR260" i="13"/>
  <c r="AE260" i="13" s="1"/>
  <c r="AN832" i="13"/>
  <c r="AS832" i="13" s="1"/>
  <c r="AM532" i="13"/>
  <c r="AN532" i="13" s="1"/>
  <c r="AN269" i="13"/>
  <c r="AS269" i="13" s="1"/>
  <c r="AS209" i="13"/>
  <c r="AO678" i="13"/>
  <c r="AN685" i="13"/>
  <c r="AD685" i="13" s="1"/>
  <c r="AO21" i="13"/>
  <c r="AD787" i="13"/>
  <c r="AS764" i="13"/>
  <c r="AO270" i="13"/>
  <c r="AP270" i="13" s="1"/>
  <c r="AN947" i="13"/>
  <c r="AD947" i="13" s="1"/>
  <c r="AD905" i="13"/>
  <c r="AP751" i="13"/>
  <c r="AL951" i="13"/>
  <c r="AN199" i="13"/>
  <c r="AS240" i="13"/>
  <c r="AO514" i="13"/>
  <c r="AP267" i="13"/>
  <c r="AQ267" i="13" s="1"/>
  <c r="AS731" i="13"/>
  <c r="AO18" i="13"/>
  <c r="AP18" i="13" s="1"/>
  <c r="AP449" i="13"/>
  <c r="AQ449" i="13" s="1"/>
  <c r="AS938" i="13"/>
  <c r="AM482" i="13"/>
  <c r="AN482" i="13" s="1"/>
  <c r="AP613" i="13"/>
  <c r="AQ613" i="13" s="1"/>
  <c r="AD591" i="13"/>
  <c r="AM186" i="13"/>
  <c r="AM205" i="13"/>
  <c r="AN205" i="13" s="1"/>
  <c r="AS147" i="13"/>
  <c r="AD268" i="13"/>
  <c r="AM698" i="13"/>
  <c r="AN698" i="13" s="1"/>
  <c r="AO338" i="13"/>
  <c r="AP338" i="13" s="1"/>
  <c r="AO215" i="13"/>
  <c r="AP215" i="13" s="1"/>
  <c r="AD701" i="13"/>
  <c r="AO276" i="13"/>
  <c r="AP276" i="13" s="1"/>
  <c r="AQ276" i="13" s="1"/>
  <c r="AR276" i="13" s="1"/>
  <c r="AP88" i="13"/>
  <c r="AQ88" i="13" s="1"/>
  <c r="AO505" i="13"/>
  <c r="AO244" i="13"/>
  <c r="AD692" i="13"/>
  <c r="AM907" i="13"/>
  <c r="AR68" i="13"/>
  <c r="AE68" i="13" s="1"/>
  <c r="AP20" i="13"/>
  <c r="AQ20" i="13" s="1"/>
  <c r="AR20" i="13" s="1"/>
  <c r="AO540" i="13"/>
  <c r="AO185" i="13"/>
  <c r="AP464" i="13"/>
  <c r="AQ464" i="13" s="1"/>
  <c r="AS798" i="13"/>
  <c r="AN271" i="13"/>
  <c r="AD271" i="13" s="1"/>
  <c r="AP723" i="13"/>
  <c r="AQ723" i="13" s="1"/>
  <c r="AO841" i="13"/>
  <c r="AP841" i="13" s="1"/>
  <c r="AM388" i="13"/>
  <c r="AN388" i="13" s="1"/>
  <c r="AS388" i="13" s="1"/>
  <c r="AD397" i="13"/>
  <c r="AO112" i="13"/>
  <c r="AS624" i="13"/>
  <c r="AD526" i="13"/>
  <c r="AS659" i="13"/>
  <c r="AN221" i="13"/>
  <c r="AD221" i="13" s="1"/>
  <c r="AN651" i="13"/>
  <c r="AD651" i="13" s="1"/>
  <c r="AO368" i="13"/>
  <c r="AP368" i="13" s="1"/>
  <c r="AS128" i="13"/>
  <c r="AP489" i="13"/>
  <c r="AQ489" i="13" s="1"/>
  <c r="AN879" i="13"/>
  <c r="AS879" i="13" s="1"/>
  <c r="AO932" i="13"/>
  <c r="AL608" i="13"/>
  <c r="AL864" i="13"/>
  <c r="AN776" i="13"/>
  <c r="AM392" i="13"/>
  <c r="AN392" i="13" s="1"/>
  <c r="AN152" i="13"/>
  <c r="AS152" i="13" s="1"/>
  <c r="AM222" i="13"/>
  <c r="AN222" i="13" s="1"/>
  <c r="AN834" i="13"/>
  <c r="AS834" i="13" s="1"/>
  <c r="AD781" i="13"/>
  <c r="AS570" i="13"/>
  <c r="AE833" i="13"/>
  <c r="AK962" i="13"/>
  <c r="AD47" i="13"/>
  <c r="AL743" i="13"/>
  <c r="AM120" i="13"/>
  <c r="AN120" i="13" s="1"/>
  <c r="AM689" i="13"/>
  <c r="AN689" i="13" s="1"/>
  <c r="AD519" i="13"/>
  <c r="AQ767" i="13"/>
  <c r="AR767" i="13" s="1"/>
  <c r="AP758" i="13"/>
  <c r="AQ893" i="13"/>
  <c r="AR893" i="13" s="1"/>
  <c r="AE159" i="13"/>
  <c r="AP456" i="13"/>
  <c r="AQ986" i="13"/>
  <c r="AR986" i="13" s="1"/>
  <c r="AS376" i="13"/>
  <c r="AN536" i="13"/>
  <c r="AD536" i="13" s="1"/>
  <c r="AD808" i="13"/>
  <c r="AD702" i="13"/>
  <c r="AS694" i="13"/>
  <c r="AD965" i="13"/>
  <c r="AQ131" i="13"/>
  <c r="AR131" i="13" s="1"/>
  <c r="AS168" i="13"/>
  <c r="AD53" i="13"/>
  <c r="AM675" i="13"/>
  <c r="AN675" i="13" s="1"/>
  <c r="AM645" i="13"/>
  <c r="AN194" i="13"/>
  <c r="AE243" i="13"/>
  <c r="AP976" i="13"/>
  <c r="AN525" i="13"/>
  <c r="AD525" i="13" s="1"/>
  <c r="AS265" i="13"/>
  <c r="AQ477" i="13"/>
  <c r="AR477" i="13" s="1"/>
  <c r="AM280" i="13"/>
  <c r="AP564" i="13"/>
  <c r="AQ564" i="13" s="1"/>
  <c r="AR564" i="13" s="1"/>
  <c r="AP745" i="13"/>
  <c r="AQ745" i="13" s="1"/>
  <c r="AS374" i="13"/>
  <c r="AN164" i="13"/>
  <c r="AS164" i="13" s="1"/>
  <c r="AP471" i="13"/>
  <c r="AS422" i="13"/>
  <c r="AS47" i="13"/>
  <c r="AS765" i="13"/>
  <c r="AQ123" i="13"/>
  <c r="AR123" i="13" s="1"/>
  <c r="AN11" i="13"/>
  <c r="AD11" i="13" s="1"/>
  <c r="AR89" i="13"/>
  <c r="AP958" i="13"/>
  <c r="AN359" i="13"/>
  <c r="AS359" i="13" s="1"/>
  <c r="AP602" i="13"/>
  <c r="AS575" i="13"/>
  <c r="AP478" i="13"/>
  <c r="AD99" i="13"/>
  <c r="AE1010" i="13"/>
  <c r="AQ609" i="13"/>
  <c r="AD1005" i="13"/>
  <c r="AS831" i="13"/>
  <c r="AD124" i="13"/>
  <c r="AN343" i="13"/>
  <c r="AS343" i="13" s="1"/>
  <c r="AN971" i="13"/>
  <c r="AS971" i="13" s="1"/>
  <c r="AL773" i="13"/>
  <c r="AP857" i="13"/>
  <c r="AD727" i="13"/>
  <c r="AD694" i="13"/>
  <c r="AQ437" i="13"/>
  <c r="AR437" i="13" s="1"/>
  <c r="AP460" i="13"/>
  <c r="AP978" i="13"/>
  <c r="AQ978" i="13" s="1"/>
  <c r="AD300" i="13"/>
  <c r="AE299" i="13"/>
  <c r="AP983" i="13"/>
  <c r="AQ983" i="13" s="1"/>
  <c r="AS271" i="13"/>
  <c r="AD861" i="13"/>
  <c r="AP553" i="13"/>
  <c r="AQ553" i="13" s="1"/>
  <c r="AD673" i="13"/>
  <c r="AN550" i="13"/>
  <c r="AD550" i="13" s="1"/>
  <c r="AN310" i="13"/>
  <c r="AS310" i="13" s="1"/>
  <c r="AM204" i="13"/>
  <c r="AN204" i="13" s="1"/>
  <c r="AN188" i="13"/>
  <c r="AS188" i="13" s="1"/>
  <c r="AS924" i="13"/>
  <c r="AN189" i="13"/>
  <c r="AD189" i="13" s="1"/>
  <c r="AL980" i="13"/>
  <c r="AN885" i="13"/>
  <c r="AS885" i="13" s="1"/>
  <c r="AN576" i="13"/>
  <c r="AS576" i="13" s="1"/>
  <c r="AN405" i="13"/>
  <c r="AS405" i="13" s="1"/>
  <c r="AM897" i="13"/>
  <c r="AD83" i="13"/>
  <c r="AN36" i="13"/>
  <c r="AS36" i="13" s="1"/>
  <c r="AP100" i="13"/>
  <c r="AD676" i="13"/>
  <c r="AN579" i="13"/>
  <c r="AS579" i="13" s="1"/>
  <c r="AQ398" i="13"/>
  <c r="AR398" i="13" s="1"/>
  <c r="AP418" i="13"/>
  <c r="AL335" i="13"/>
  <c r="AP30" i="13"/>
  <c r="AP385" i="13"/>
  <c r="AN184" i="13"/>
  <c r="AD184" i="13" s="1"/>
  <c r="AO762" i="13"/>
  <c r="AS636" i="13"/>
  <c r="AD636" i="13"/>
  <c r="AO461" i="13"/>
  <c r="AP461" i="13" s="1"/>
  <c r="AO318" i="13"/>
  <c r="AP318" i="13" s="1"/>
  <c r="AQ318" i="13" s="1"/>
  <c r="AR318" i="13" s="1"/>
  <c r="AO684" i="13"/>
  <c r="AR10" i="13"/>
  <c r="AE10" i="13" s="1"/>
  <c r="AM766" i="13"/>
  <c r="AO167" i="13"/>
  <c r="AP167" i="13" s="1"/>
  <c r="AD150" i="13"/>
  <c r="AM769" i="13"/>
  <c r="AO563" i="13"/>
  <c r="AP563" i="13" s="1"/>
  <c r="AD688" i="13"/>
  <c r="AL768" i="13"/>
  <c r="AM768" i="13" s="1"/>
  <c r="AO136" i="13"/>
  <c r="AN351" i="13"/>
  <c r="AS351" i="13" s="1"/>
  <c r="AS536" i="13"/>
  <c r="AM914" i="13"/>
  <c r="AN914" i="13" s="1"/>
  <c r="AD914" i="13" s="1"/>
  <c r="AP729" i="13"/>
  <c r="AQ729" i="13" s="1"/>
  <c r="AD963" i="13"/>
  <c r="AO32" i="13"/>
  <c r="AP32" i="13" s="1"/>
  <c r="AO968" i="13"/>
  <c r="AP968" i="13" s="1"/>
  <c r="AP821" i="13"/>
  <c r="AN411" i="13"/>
  <c r="AS411" i="13" s="1"/>
  <c r="AD559" i="13"/>
  <c r="AM16" i="13"/>
  <c r="AN16" i="13" s="1"/>
  <c r="AO442" i="13"/>
  <c r="AP442" i="13" s="1"/>
  <c r="AE987" i="13"/>
  <c r="AO955" i="13"/>
  <c r="AM490" i="13"/>
  <c r="AN490" i="13" s="1"/>
  <c r="AM741" i="13"/>
  <c r="AN741" i="13" s="1"/>
  <c r="AM39" i="13"/>
  <c r="AN39" i="13" s="1"/>
  <c r="AS39" i="13" s="1"/>
  <c r="AN506" i="13"/>
  <c r="AD506" i="13" s="1"/>
  <c r="AP191" i="13"/>
  <c r="AO577" i="13"/>
  <c r="AO961" i="13"/>
  <c r="AP961" i="13" s="1"/>
  <c r="AQ961" i="13" s="1"/>
  <c r="AR961" i="13" s="1"/>
  <c r="AM912" i="13"/>
  <c r="AN912" i="13" s="1"/>
  <c r="AS912" i="13" s="1"/>
  <c r="AO644" i="13"/>
  <c r="AP644" i="13" s="1"/>
  <c r="AQ644" i="13" s="1"/>
  <c r="AN792" i="13"/>
  <c r="AS792" i="13" s="1"/>
  <c r="AD733" i="13"/>
  <c r="AP288" i="13"/>
  <c r="AQ40" i="13"/>
  <c r="AQ235" i="13"/>
  <c r="AN908" i="13"/>
  <c r="AD908" i="13" s="1"/>
  <c r="AP876" i="13"/>
  <c r="AQ876" i="13" s="1"/>
  <c r="AP590" i="13"/>
  <c r="AQ590" i="13" s="1"/>
  <c r="AQ75" i="13"/>
  <c r="AR75" i="13" s="1"/>
  <c r="AS584" i="13"/>
  <c r="AQ115" i="13"/>
  <c r="AR115" i="13" s="1"/>
  <c r="AM820" i="13"/>
  <c r="AN820" i="13" s="1"/>
  <c r="AO795" i="13"/>
  <c r="AD708" i="13"/>
  <c r="AD406" i="13"/>
  <c r="AO854" i="13"/>
  <c r="AP615" i="13"/>
  <c r="AE139" i="13"/>
  <c r="AO868" i="13"/>
  <c r="AP868" i="13" s="1"/>
  <c r="AO495" i="13"/>
  <c r="AD712" i="13"/>
  <c r="AP87" i="13"/>
  <c r="AP586" i="13"/>
  <c r="AQ586" i="13" s="1"/>
  <c r="AM639" i="13"/>
  <c r="AP539" i="13"/>
  <c r="AM108" i="13"/>
  <c r="AN108" i="13" s="1"/>
  <c r="AM71" i="13"/>
  <c r="AE121" i="13"/>
  <c r="AE193" i="13"/>
  <c r="AP262" i="13"/>
  <c r="AQ262" i="13" s="1"/>
  <c r="AD830" i="13"/>
  <c r="AM957" i="13"/>
  <c r="AN957" i="13" s="1"/>
  <c r="AL560" i="13"/>
  <c r="AQ153" i="13"/>
  <c r="AR153" i="13" s="1"/>
  <c r="AN803" i="13"/>
  <c r="AS803" i="13" s="1"/>
  <c r="AO840" i="13"/>
  <c r="AP840" i="13" s="1"/>
  <c r="AN616" i="13"/>
  <c r="AE664" i="13"/>
  <c r="AM777" i="13"/>
  <c r="AM306" i="13"/>
  <c r="AM1008" i="13"/>
  <c r="AO365" i="13"/>
  <c r="AP365" i="13" s="1"/>
  <c r="AP382" i="13"/>
  <c r="AD563" i="13"/>
  <c r="AS793" i="13"/>
  <c r="AN327" i="13"/>
  <c r="AS327" i="13" s="1"/>
  <c r="AO414" i="13"/>
  <c r="AD678" i="13"/>
  <c r="AD775" i="13"/>
  <c r="AP384" i="13"/>
  <c r="AL118" i="13"/>
  <c r="AM858" i="13"/>
  <c r="AP835" i="13"/>
  <c r="AS622" i="13"/>
  <c r="AP305" i="13"/>
  <c r="AO549" i="13"/>
  <c r="AP549" i="13" s="1"/>
  <c r="AE638" i="13"/>
  <c r="AM134" i="13"/>
  <c r="AN134" i="13" s="1"/>
  <c r="AP884" i="13"/>
  <c r="AP637" i="13"/>
  <c r="AD832" i="13"/>
  <c r="AD902" i="13"/>
  <c r="AP632" i="13"/>
  <c r="AO511" i="13"/>
  <c r="AP511" i="13" s="1"/>
  <c r="AS98" i="13"/>
  <c r="AO700" i="13"/>
  <c r="AP700" i="13" s="1"/>
  <c r="AD612" i="13"/>
  <c r="AO130" i="13"/>
  <c r="AP130" i="13" s="1"/>
  <c r="AQ130" i="13" s="1"/>
  <c r="AR130" i="13" s="1"/>
  <c r="AM718" i="13"/>
  <c r="AP330" i="13"/>
  <c r="AP948" i="13"/>
  <c r="AD793" i="13"/>
  <c r="AN618" i="13"/>
  <c r="AS618" i="13" s="1"/>
  <c r="AS708" i="13"/>
  <c r="AM287" i="13"/>
  <c r="AS523" i="13"/>
  <c r="AQ386" i="13"/>
  <c r="AR386" i="13" s="1"/>
  <c r="AE846" i="13"/>
  <c r="AQ602" i="13"/>
  <c r="AO851" i="13"/>
  <c r="AO403" i="13"/>
  <c r="AD885" i="13"/>
  <c r="AE446" i="13"/>
  <c r="AS70" i="13"/>
  <c r="AS695" i="13"/>
  <c r="AP562" i="13"/>
  <c r="AQ562" i="13" s="1"/>
  <c r="AS308" i="13"/>
  <c r="AO543" i="13"/>
  <c r="AE424" i="13"/>
  <c r="AP542" i="13"/>
  <c r="AE714" i="13"/>
  <c r="AQ828" i="13"/>
  <c r="AR828" i="13" s="1"/>
  <c r="AP55" i="13"/>
  <c r="AQ55" i="13" s="1"/>
  <c r="AL342" i="13"/>
  <c r="AD292" i="13"/>
  <c r="AD541" i="13"/>
  <c r="AL63" i="13"/>
  <c r="AP412" i="13"/>
  <c r="AM37" i="13"/>
  <c r="AS712" i="13"/>
  <c r="AD138" i="13"/>
  <c r="AQ8" i="13"/>
  <c r="AR8" i="13" s="1"/>
  <c r="AQ658" i="13" l="1"/>
  <c r="AS651" i="13"/>
  <c r="AD971" i="13"/>
  <c r="AS789" i="13"/>
  <c r="AD409" i="13"/>
  <c r="AD344" i="13"/>
  <c r="AD782" i="13"/>
  <c r="AD979" i="13"/>
  <c r="AD51" i="13"/>
  <c r="AD328" i="13"/>
  <c r="AD911" i="13"/>
  <c r="AD587" i="13"/>
  <c r="AE237" i="13"/>
  <c r="AD720" i="13"/>
  <c r="AS782" i="13"/>
  <c r="AE929" i="13"/>
  <c r="AD509" i="13"/>
  <c r="AS544" i="13"/>
  <c r="AD498" i="13"/>
  <c r="AS738" i="13"/>
  <c r="AO738" i="13" s="1"/>
  <c r="AP738" i="13" s="1"/>
  <c r="AS783" i="13"/>
  <c r="AE145" i="13"/>
  <c r="AD989" i="13"/>
  <c r="AD80" i="13"/>
  <c r="AD188" i="13"/>
  <c r="AD370" i="13"/>
  <c r="AP1001" i="13"/>
  <c r="AQ1001" i="13" s="1"/>
  <c r="AR1001" i="13" s="1"/>
  <c r="AD274" i="13"/>
  <c r="AS49" i="13"/>
  <c r="AD792" i="13"/>
  <c r="AE190" i="13"/>
  <c r="AS873" i="13"/>
  <c r="AS506" i="13"/>
  <c r="AD681" i="13"/>
  <c r="AD332" i="13"/>
  <c r="AD991" i="13"/>
  <c r="AD367" i="13"/>
  <c r="AD508" i="13"/>
  <c r="AD351" i="13"/>
  <c r="AD879" i="13"/>
  <c r="AR609" i="13"/>
  <c r="AS908" i="13"/>
  <c r="AN297" i="13"/>
  <c r="AS297" i="13" s="1"/>
  <c r="AO297" i="13" s="1"/>
  <c r="AP297" i="13" s="1"/>
  <c r="AQ297" i="13" s="1"/>
  <c r="AR297" i="13" s="1"/>
  <c r="AS33" i="13"/>
  <c r="AN415" i="13"/>
  <c r="AD415" i="13" s="1"/>
  <c r="AD278" i="13"/>
  <c r="AR921" i="13"/>
  <c r="AE921" i="13" s="1"/>
  <c r="AD534" i="13"/>
  <c r="AP610" i="13"/>
  <c r="AN404" i="13"/>
  <c r="AS404" i="13" s="1"/>
  <c r="AO404" i="13" s="1"/>
  <c r="AP404" i="13" s="1"/>
  <c r="AQ742" i="13"/>
  <c r="AR742" i="13" s="1"/>
  <c r="AE742" i="13" s="1"/>
  <c r="AS716" i="13"/>
  <c r="AO716" i="13" s="1"/>
  <c r="AR489" i="13"/>
  <c r="AS275" i="13"/>
  <c r="AO275" i="13" s="1"/>
  <c r="AP275" i="13" s="1"/>
  <c r="AD748" i="13"/>
  <c r="AS94" i="13"/>
  <c r="AO94" i="13" s="1"/>
  <c r="AP94" i="13" s="1"/>
  <c r="AD192" i="13"/>
  <c r="AD927" i="13"/>
  <c r="AS234" i="13"/>
  <c r="AO234" i="13" s="1"/>
  <c r="AP234" i="13" s="1"/>
  <c r="AQ234" i="13" s="1"/>
  <c r="AR234" i="13" s="1"/>
  <c r="AS799" i="13"/>
  <c r="AP824" i="13"/>
  <c r="AQ824" i="13" s="1"/>
  <c r="AS534" i="13"/>
  <c r="AO534" i="13" s="1"/>
  <c r="AP534" i="13" s="1"/>
  <c r="AO264" i="13"/>
  <c r="AP264" i="13" s="1"/>
  <c r="AR875" i="13"/>
  <c r="AE875" i="13" s="1"/>
  <c r="AQ348" i="13"/>
  <c r="AR348" i="13" s="1"/>
  <c r="AE348" i="13" s="1"/>
  <c r="AR524" i="13"/>
  <c r="AE524" i="13" s="1"/>
  <c r="AR427" i="13"/>
  <c r="AQ104" i="13"/>
  <c r="AR104" i="13" s="1"/>
  <c r="AE104" i="13" s="1"/>
  <c r="AE500" i="13"/>
  <c r="AS973" i="13"/>
  <c r="AO973" i="13" s="1"/>
  <c r="AP973" i="13" s="1"/>
  <c r="AE621" i="13"/>
  <c r="AS759" i="13"/>
  <c r="AS84" i="13"/>
  <c r="AN894" i="13"/>
  <c r="AS894" i="13" s="1"/>
  <c r="AO894" i="13" s="1"/>
  <c r="AP894" i="13" s="1"/>
  <c r="AP266" i="13"/>
  <c r="AS371" i="13"/>
  <c r="AS272" i="13"/>
  <c r="AO272" i="13" s="1"/>
  <c r="AP272" i="13" s="1"/>
  <c r="AD175" i="13"/>
  <c r="AM216" i="13"/>
  <c r="AN216" i="13" s="1"/>
  <c r="AQ837" i="13"/>
  <c r="AR837" i="13" s="1"/>
  <c r="AN172" i="13"/>
  <c r="AS172" i="13" s="1"/>
  <c r="AO778" i="13"/>
  <c r="AO810" i="13"/>
  <c r="AP810" i="13" s="1"/>
  <c r="AD264" i="13"/>
  <c r="AD108" i="13"/>
  <c r="AO537" i="13"/>
  <c r="AP537" i="13" s="1"/>
  <c r="AQ537" i="13" s="1"/>
  <c r="AR791" i="13"/>
  <c r="AD522" i="13"/>
  <c r="AD834" i="13"/>
  <c r="AD176" i="13"/>
  <c r="AD507" i="13"/>
  <c r="AQ565" i="13"/>
  <c r="AR565" i="13" s="1"/>
  <c r="AP324" i="13"/>
  <c r="AQ324" i="13" s="1"/>
  <c r="AS210" i="13"/>
  <c r="AP219" i="13"/>
  <c r="AQ219" i="13" s="1"/>
  <c r="AP963" i="13"/>
  <c r="AQ963" i="13" s="1"/>
  <c r="AR963" i="13" s="1"/>
  <c r="AQ80" i="13"/>
  <c r="AR80" i="13" s="1"/>
  <c r="AQ298" i="13"/>
  <c r="AP176" i="13"/>
  <c r="AQ176" i="13" s="1"/>
  <c r="AS92" i="13"/>
  <c r="AO92" i="13" s="1"/>
  <c r="AP92" i="13" s="1"/>
  <c r="AQ92" i="13" s="1"/>
  <c r="AS746" i="13"/>
  <c r="AO746" i="13" s="1"/>
  <c r="AS550" i="13"/>
  <c r="AD263" i="13"/>
  <c r="AS657" i="13"/>
  <c r="AO657" i="13" s="1"/>
  <c r="AP657" i="13" s="1"/>
  <c r="AS72" i="13"/>
  <c r="AO72" i="13" s="1"/>
  <c r="AQ619" i="13"/>
  <c r="AS27" i="13"/>
  <c r="AO27" i="13" s="1"/>
  <c r="AP27" i="13" s="1"/>
  <c r="AP23" i="13"/>
  <c r="AQ23" i="13" s="1"/>
  <c r="AQ223" i="13"/>
  <c r="AQ499" i="13"/>
  <c r="AR499" i="13" s="1"/>
  <c r="AE499" i="13" s="1"/>
  <c r="AD716" i="13"/>
  <c r="AQ400" i="13"/>
  <c r="AR400" i="13" s="1"/>
  <c r="AS736" i="13"/>
  <c r="AO736" i="13" s="1"/>
  <c r="AP736" i="13" s="1"/>
  <c r="AD736" i="13"/>
  <c r="AQ406" i="13"/>
  <c r="AR406" i="13" s="1"/>
  <c r="AE406" i="13" s="1"/>
  <c r="AR611" i="13"/>
  <c r="AE611" i="13" s="1"/>
  <c r="AQ284" i="13"/>
  <c r="AR284" i="13" s="1"/>
  <c r="AE284" i="13" s="1"/>
  <c r="AO950" i="13"/>
  <c r="AP950" i="13" s="1"/>
  <c r="AD172" i="13"/>
  <c r="AS108" i="13"/>
  <c r="AQ368" i="13"/>
  <c r="AR368" i="13" s="1"/>
  <c r="AP112" i="13"/>
  <c r="AQ112" i="13" s="1"/>
  <c r="AQ841" i="13"/>
  <c r="AR841" i="13" s="1"/>
  <c r="AE931" i="13"/>
  <c r="AD973" i="13"/>
  <c r="AQ181" i="13"/>
  <c r="AN928" i="13"/>
  <c r="AD928" i="13" s="1"/>
  <c r="AQ291" i="13"/>
  <c r="AR291" i="13" s="1"/>
  <c r="AE291" i="13" s="1"/>
  <c r="AE813" i="13"/>
  <c r="AP646" i="13"/>
  <c r="AQ646" i="13" s="1"/>
  <c r="AQ595" i="13"/>
  <c r="AR595" i="13" s="1"/>
  <c r="AE595" i="13" s="1"/>
  <c r="AQ1007" i="13"/>
  <c r="AR1007" i="13" s="1"/>
  <c r="AP187" i="13"/>
  <c r="AQ187" i="13" s="1"/>
  <c r="AS686" i="13"/>
  <c r="AD825" i="13"/>
  <c r="AD894" i="13"/>
  <c r="AQ105" i="13"/>
  <c r="AP314" i="13"/>
  <c r="AQ314" i="13" s="1"/>
  <c r="AD650" i="13"/>
  <c r="AD491" i="13"/>
  <c r="AP660" i="13"/>
  <c r="AQ660" i="13" s="1"/>
  <c r="AQ372" i="13"/>
  <c r="AS200" i="13"/>
  <c r="AO200" i="13" s="1"/>
  <c r="AP200" i="13" s="1"/>
  <c r="AR298" i="13"/>
  <c r="AQ99" i="13"/>
  <c r="AP647" i="13"/>
  <c r="AQ647" i="13" s="1"/>
  <c r="AO785" i="13"/>
  <c r="AP785" i="13" s="1"/>
  <c r="AN96" i="13"/>
  <c r="AD96" i="13" s="1"/>
  <c r="AS814" i="13"/>
  <c r="AO814" i="13" s="1"/>
  <c r="AP814" i="13" s="1"/>
  <c r="AQ672" i="13"/>
  <c r="AR672" i="13" s="1"/>
  <c r="AS710" i="13"/>
  <c r="AO710" i="13" s="1"/>
  <c r="AR839" i="13"/>
  <c r="AE839" i="13" s="1"/>
  <c r="AQ666" i="13"/>
  <c r="AD393" i="13"/>
  <c r="AS302" i="13"/>
  <c r="AO302" i="13" s="1"/>
  <c r="AP302" i="13" s="1"/>
  <c r="AQ302" i="13" s="1"/>
  <c r="AE252" i="13"/>
  <c r="AD741" i="13"/>
  <c r="AD204" i="13"/>
  <c r="AD803" i="13"/>
  <c r="AS120" i="13"/>
  <c r="AO120" i="13" s="1"/>
  <c r="AP120" i="13" s="1"/>
  <c r="AE592" i="13"/>
  <c r="AE609" i="13"/>
  <c r="AD703" i="13"/>
  <c r="AE767" i="13"/>
  <c r="AD120" i="13"/>
  <c r="AQ697" i="13"/>
  <c r="AR697" i="13" s="1"/>
  <c r="AQ323" i="13"/>
  <c r="AR323" i="13" s="1"/>
  <c r="AR619" i="13"/>
  <c r="AE619" i="13" s="1"/>
  <c r="AS199" i="13"/>
  <c r="AQ273" i="13"/>
  <c r="AQ255" i="13"/>
  <c r="AR255" i="13" s="1"/>
  <c r="AE791" i="13"/>
  <c r="AE856" i="13"/>
  <c r="AQ800" i="13"/>
  <c r="AR800" i="13" s="1"/>
  <c r="AD164" i="13"/>
  <c r="AN306" i="13"/>
  <c r="AD306" i="13" s="1"/>
  <c r="AD226" i="13"/>
  <c r="AD247" i="13"/>
  <c r="AD878" i="13"/>
  <c r="AS597" i="13"/>
  <c r="AO597" i="13" s="1"/>
  <c r="AD339" i="13"/>
  <c r="AQ380" i="13"/>
  <c r="AP362" i="13"/>
  <c r="AP231" i="13"/>
  <c r="AQ320" i="13"/>
  <c r="AR320" i="13" s="1"/>
  <c r="AE320" i="13" s="1"/>
  <c r="AR110" i="13"/>
  <c r="AE110" i="13" s="1"/>
  <c r="AD399" i="13"/>
  <c r="AD372" i="13"/>
  <c r="AD296" i="13"/>
  <c r="AR479" i="13"/>
  <c r="AE479" i="13" s="1"/>
  <c r="AM148" i="13"/>
  <c r="AN148" i="13" s="1"/>
  <c r="AQ930" i="13"/>
  <c r="AR930" i="13" s="1"/>
  <c r="AQ868" i="13"/>
  <c r="AR868" i="13" s="1"/>
  <c r="AD912" i="13"/>
  <c r="AS490" i="13"/>
  <c r="AO490" i="13" s="1"/>
  <c r="AD405" i="13"/>
  <c r="AP932" i="13"/>
  <c r="AQ932" i="13" s="1"/>
  <c r="AQ178" i="13"/>
  <c r="AQ338" i="13"/>
  <c r="AR613" i="13"/>
  <c r="AE613" i="13" s="1"/>
  <c r="AP678" i="13"/>
  <c r="AQ678" i="13" s="1"/>
  <c r="AS784" i="13"/>
  <c r="AO784" i="13" s="1"/>
  <c r="AP784" i="13" s="1"/>
  <c r="AP994" i="13"/>
  <c r="AQ994" i="13" s="1"/>
  <c r="AE437" i="13"/>
  <c r="AP561" i="13"/>
  <c r="AQ561" i="13" s="1"/>
  <c r="AP744" i="13"/>
  <c r="AQ744" i="13" s="1"/>
  <c r="AE89" i="13"/>
  <c r="AR181" i="13"/>
  <c r="AE181" i="13" s="1"/>
  <c r="AE432" i="13"/>
  <c r="AE431" i="13"/>
  <c r="AE171" i="13"/>
  <c r="AE725" i="13"/>
  <c r="AD877" i="13"/>
  <c r="AS216" i="13"/>
  <c r="AO216" i="13" s="1"/>
  <c r="AQ552" i="13"/>
  <c r="AR552" i="13" s="1"/>
  <c r="AE552" i="13" s="1"/>
  <c r="AS788" i="13"/>
  <c r="AR372" i="13"/>
  <c r="AR99" i="13"/>
  <c r="AE99" i="13" s="1"/>
  <c r="AQ344" i="13"/>
  <c r="AR346" i="13"/>
  <c r="AE346" i="13" s="1"/>
  <c r="AD377" i="13"/>
  <c r="AQ399" i="13"/>
  <c r="AR399" i="13" s="1"/>
  <c r="AE399" i="13" s="1"/>
  <c r="AQ863" i="13"/>
  <c r="AR863" i="13" s="1"/>
  <c r="AQ836" i="13"/>
  <c r="AR836" i="13" s="1"/>
  <c r="AE836" i="13" s="1"/>
  <c r="AO154" i="13"/>
  <c r="AQ903" i="13"/>
  <c r="AR903" i="13" s="1"/>
  <c r="AE903" i="13" s="1"/>
  <c r="AR734" i="13"/>
  <c r="AE734" i="13" s="1"/>
  <c r="AE141" i="13"/>
  <c r="AS914" i="13"/>
  <c r="AO914" i="13" s="1"/>
  <c r="AM560" i="13"/>
  <c r="AN560" i="13" s="1"/>
  <c r="AQ461" i="13"/>
  <c r="AR461" i="13" s="1"/>
  <c r="AR978" i="13"/>
  <c r="AE978" i="13" s="1"/>
  <c r="AS698" i="13"/>
  <c r="AO698" i="13" s="1"/>
  <c r="AP698" i="13" s="1"/>
  <c r="AE981" i="13"/>
  <c r="AS881" i="13"/>
  <c r="AO881" i="13" s="1"/>
  <c r="AP881" i="13" s="1"/>
  <c r="AN822" i="13"/>
  <c r="AS822" i="13" s="1"/>
  <c r="AE915" i="13"/>
  <c r="AP855" i="13"/>
  <c r="AQ855" i="13" s="1"/>
  <c r="AD554" i="13"/>
  <c r="AP802" i="13"/>
  <c r="AQ802" i="13" s="1"/>
  <c r="AE427" i="13"/>
  <c r="AQ174" i="13"/>
  <c r="AE663" i="13"/>
  <c r="AE838" i="13"/>
  <c r="AN309" i="13"/>
  <c r="AD309" i="13" s="1"/>
  <c r="AE151" i="13"/>
  <c r="AP355" i="13"/>
  <c r="AQ355" i="13" s="1"/>
  <c r="AR355" i="13" s="1"/>
  <c r="AE355" i="13" s="1"/>
  <c r="AQ366" i="13"/>
  <c r="AR366" i="13" s="1"/>
  <c r="AE366" i="13" s="1"/>
  <c r="AQ818" i="13"/>
  <c r="AQ634" i="13"/>
  <c r="AR634" i="13" s="1"/>
  <c r="AQ630" i="13"/>
  <c r="AR630" i="13" s="1"/>
  <c r="AD788" i="13"/>
  <c r="AN74" i="13"/>
  <c r="AD74" i="13" s="1"/>
  <c r="AP91" i="13"/>
  <c r="AQ91" i="13" s="1"/>
  <c r="AR91" i="13" s="1"/>
  <c r="AR144" i="13"/>
  <c r="AE144" i="13" s="1"/>
  <c r="AR286" i="13"/>
  <c r="AE286" i="13" s="1"/>
  <c r="AQ830" i="13"/>
  <c r="AR830" i="13" s="1"/>
  <c r="AP587" i="13"/>
  <c r="AQ587" i="13" s="1"/>
  <c r="AQ311" i="13"/>
  <c r="AR311" i="13" s="1"/>
  <c r="AE311" i="13" s="1"/>
  <c r="AP732" i="13"/>
  <c r="AQ732" i="13" s="1"/>
  <c r="AR933" i="13"/>
  <c r="AE933" i="13" s="1"/>
  <c r="AP811" i="13"/>
  <c r="AQ811" i="13" s="1"/>
  <c r="AR811" i="13" s="1"/>
  <c r="AR474" i="13"/>
  <c r="AE474" i="13" s="1"/>
  <c r="AN198" i="13"/>
  <c r="AD198" i="13" s="1"/>
  <c r="AE779" i="13"/>
  <c r="AQ852" i="13"/>
  <c r="AQ610" i="13"/>
  <c r="AR610" i="13" s="1"/>
  <c r="AQ67" i="13"/>
  <c r="AR67" i="13" s="1"/>
  <c r="AE67" i="13" s="1"/>
  <c r="AN71" i="13"/>
  <c r="AS71" i="13" s="1"/>
  <c r="AO71" i="13" s="1"/>
  <c r="AN64" i="13"/>
  <c r="AD64" i="13" s="1"/>
  <c r="AP60" i="13"/>
  <c r="AQ60" i="13" s="1"/>
  <c r="AP59" i="13"/>
  <c r="AQ59" i="13" s="1"/>
  <c r="AR59" i="13" s="1"/>
  <c r="AE59" i="13" s="1"/>
  <c r="AO49" i="13"/>
  <c r="AP49" i="13" s="1"/>
  <c r="AQ49" i="13" s="1"/>
  <c r="AQ54" i="13"/>
  <c r="AR54" i="13" s="1"/>
  <c r="AQ57" i="13"/>
  <c r="AR57" i="13" s="1"/>
  <c r="AE57" i="13" s="1"/>
  <c r="AR46" i="13"/>
  <c r="AE46" i="13" s="1"/>
  <c r="AQ28" i="13"/>
  <c r="AE34" i="13"/>
  <c r="AQ45" i="13"/>
  <c r="AR45" i="13" s="1"/>
  <c r="AE45" i="13" s="1"/>
  <c r="AQ32" i="13"/>
  <c r="AR32" i="13" s="1"/>
  <c r="AD39" i="13"/>
  <c r="AN35" i="13"/>
  <c r="AS35" i="13" s="1"/>
  <c r="AP24" i="13"/>
  <c r="AQ24" i="13" s="1"/>
  <c r="AP21" i="13"/>
  <c r="AP25" i="13"/>
  <c r="AQ25" i="13" s="1"/>
  <c r="AR15" i="13"/>
  <c r="AO351" i="13"/>
  <c r="AP351" i="13" s="1"/>
  <c r="AO618" i="13"/>
  <c r="AO576" i="13"/>
  <c r="AP576" i="13" s="1"/>
  <c r="AO512" i="13"/>
  <c r="AP512" i="13" s="1"/>
  <c r="AD757" i="13"/>
  <c r="AS757" i="13"/>
  <c r="AO946" i="13"/>
  <c r="AO825" i="13"/>
  <c r="AP825" i="13" s="1"/>
  <c r="AO681" i="13"/>
  <c r="AP681" i="13" s="1"/>
  <c r="AQ681" i="13" s="1"/>
  <c r="AO953" i="13"/>
  <c r="AP953" i="13" s="1"/>
  <c r="AQ166" i="13"/>
  <c r="AR166" i="13" s="1"/>
  <c r="AE166" i="13" s="1"/>
  <c r="AO484" i="13"/>
  <c r="AP484" i="13" s="1"/>
  <c r="AQ484" i="13" s="1"/>
  <c r="AR484" i="13" s="1"/>
  <c r="AO263" i="13"/>
  <c r="AP263" i="13" s="1"/>
  <c r="AO332" i="13"/>
  <c r="AP332" i="13" s="1"/>
  <c r="AO78" i="13"/>
  <c r="AN629" i="13"/>
  <c r="AS629" i="13" s="1"/>
  <c r="AR162" i="13"/>
  <c r="AQ452" i="13"/>
  <c r="AR452" i="13" s="1"/>
  <c r="AE452" i="13" s="1"/>
  <c r="AO650" i="13"/>
  <c r="AP650" i="13" s="1"/>
  <c r="AO788" i="13"/>
  <c r="AQ965" i="13"/>
  <c r="AR965" i="13" s="1"/>
  <c r="AQ438" i="13"/>
  <c r="AR438" i="13" s="1"/>
  <c r="AE438" i="13" s="1"/>
  <c r="AQ693" i="13"/>
  <c r="AR693" i="13" s="1"/>
  <c r="AQ517" i="13"/>
  <c r="AO912" i="13"/>
  <c r="AO803" i="13"/>
  <c r="AP803" i="13" s="1"/>
  <c r="AO792" i="13"/>
  <c r="AO579" i="13"/>
  <c r="AP579" i="13" s="1"/>
  <c r="AO879" i="13"/>
  <c r="AO269" i="13"/>
  <c r="AO601" i="13"/>
  <c r="AP601" i="13" s="1"/>
  <c r="AO794" i="13"/>
  <c r="AN683" i="13"/>
  <c r="AS683" i="13" s="1"/>
  <c r="AS880" i="13"/>
  <c r="AD880" i="13"/>
  <c r="AO383" i="13"/>
  <c r="AP383" i="13" s="1"/>
  <c r="AO282" i="13"/>
  <c r="AP282" i="13" s="1"/>
  <c r="AO207" i="13"/>
  <c r="AP207" i="13" s="1"/>
  <c r="AO703" i="13"/>
  <c r="AO377" i="13"/>
  <c r="AP377" i="13" s="1"/>
  <c r="AQ229" i="13"/>
  <c r="AR229" i="13" s="1"/>
  <c r="AE229" i="13" s="1"/>
  <c r="AO300" i="13"/>
  <c r="AP300" i="13" s="1"/>
  <c r="AR889" i="13"/>
  <c r="AE889" i="13" s="1"/>
  <c r="AO226" i="13"/>
  <c r="AO567" i="13"/>
  <c r="AO979" i="13"/>
  <c r="AQ504" i="13"/>
  <c r="AR504" i="13" s="1"/>
  <c r="AE504" i="13" s="1"/>
  <c r="AQ954" i="13"/>
  <c r="AR954" i="13" s="1"/>
  <c r="AQ572" i="13"/>
  <c r="AR572" i="13" s="1"/>
  <c r="AE572" i="13" s="1"/>
  <c r="AO108" i="13"/>
  <c r="AP108" i="13" s="1"/>
  <c r="AO388" i="13"/>
  <c r="AP388" i="13" s="1"/>
  <c r="AO36" i="13"/>
  <c r="AO405" i="13"/>
  <c r="AP405" i="13" s="1"/>
  <c r="AO359" i="13"/>
  <c r="AP359" i="13" s="1"/>
  <c r="AO902" i="13"/>
  <c r="AP902" i="13" s="1"/>
  <c r="AQ952" i="13"/>
  <c r="AR952" i="13" s="1"/>
  <c r="AE952" i="13" s="1"/>
  <c r="AD529" i="13"/>
  <c r="AS529" i="13"/>
  <c r="AO192" i="13"/>
  <c r="AO748" i="13"/>
  <c r="AO975" i="13"/>
  <c r="AP975" i="13" s="1"/>
  <c r="AO508" i="13"/>
  <c r="AP508" i="13" s="1"/>
  <c r="AO339" i="13"/>
  <c r="AO991" i="13"/>
  <c r="AP991" i="13" s="1"/>
  <c r="AS739" i="13"/>
  <c r="AD739" i="13"/>
  <c r="AR923" i="13"/>
  <c r="AE923" i="13" s="1"/>
  <c r="AQ970" i="13"/>
  <c r="AR970" i="13" s="1"/>
  <c r="AQ790" i="13"/>
  <c r="AQ90" i="13"/>
  <c r="AR90" i="13" s="1"/>
  <c r="AE90" i="13" s="1"/>
  <c r="AO367" i="13"/>
  <c r="AP367" i="13" s="1"/>
  <c r="AO885" i="13"/>
  <c r="AP885" i="13" s="1"/>
  <c r="AO310" i="13"/>
  <c r="AP310" i="13" s="1"/>
  <c r="AO83" i="13"/>
  <c r="AP83" i="13" s="1"/>
  <c r="AQ83" i="13" s="1"/>
  <c r="AO278" i="13"/>
  <c r="AP278" i="13" s="1"/>
  <c r="AO1005" i="13"/>
  <c r="AO1002" i="13"/>
  <c r="AO786" i="13"/>
  <c r="AP786" i="13" s="1"/>
  <c r="AO199" i="13"/>
  <c r="AP199" i="13" s="1"/>
  <c r="AD16" i="13"/>
  <c r="AD254" i="13"/>
  <c r="AS254" i="13"/>
  <c r="AD862" i="13"/>
  <c r="AS862" i="13"/>
  <c r="AR600" i="13"/>
  <c r="AE600" i="13" s="1"/>
  <c r="AN926" i="13"/>
  <c r="AS926" i="13" s="1"/>
  <c r="AQ603" i="13"/>
  <c r="AR603" i="13" s="1"/>
  <c r="AE603" i="13" s="1"/>
  <c r="AQ805" i="13"/>
  <c r="AR805" i="13" s="1"/>
  <c r="AE805" i="13" s="1"/>
  <c r="AQ426" i="13"/>
  <c r="AR426" i="13" s="1"/>
  <c r="AE426" i="13" s="1"/>
  <c r="AO491" i="13"/>
  <c r="AP491" i="13" s="1"/>
  <c r="AD293" i="13"/>
  <c r="AS293" i="13"/>
  <c r="AQ433" i="13"/>
  <c r="AR433" i="13" s="1"/>
  <c r="AE433" i="13" s="1"/>
  <c r="AQ126" i="13"/>
  <c r="AR126" i="13" s="1"/>
  <c r="AD322" i="13"/>
  <c r="AS322" i="13"/>
  <c r="AO308" i="13"/>
  <c r="AO695" i="13"/>
  <c r="AP695" i="13" s="1"/>
  <c r="AP414" i="13"/>
  <c r="AQ414" i="13" s="1"/>
  <c r="AN287" i="13"/>
  <c r="AS287" i="13" s="1"/>
  <c r="AN37" i="13"/>
  <c r="AS37" i="13" s="1"/>
  <c r="AM342" i="13"/>
  <c r="AP543" i="13"/>
  <c r="AP403" i="13"/>
  <c r="AP851" i="13"/>
  <c r="AQ851" i="13" s="1"/>
  <c r="AO622" i="13"/>
  <c r="AP622" i="13" s="1"/>
  <c r="AQ622" i="13" s="1"/>
  <c r="AO327" i="13"/>
  <c r="AP327" i="13" s="1"/>
  <c r="AN777" i="13"/>
  <c r="AD777" i="13" s="1"/>
  <c r="AS616" i="13"/>
  <c r="AD616" i="13"/>
  <c r="AP854" i="13"/>
  <c r="AQ854" i="13" s="1"/>
  <c r="AP795" i="13"/>
  <c r="AQ795" i="13" s="1"/>
  <c r="AO878" i="13"/>
  <c r="AP878" i="13" s="1"/>
  <c r="AQ878" i="13" s="1"/>
  <c r="AR878" i="13" s="1"/>
  <c r="AR644" i="13"/>
  <c r="AE644" i="13" s="1"/>
  <c r="AD327" i="13"/>
  <c r="AD490" i="13"/>
  <c r="AP955" i="13"/>
  <c r="AQ955" i="13" s="1"/>
  <c r="AR364" i="13"/>
  <c r="AE364" i="13" s="1"/>
  <c r="AN768" i="13"/>
  <c r="AS768" i="13" s="1"/>
  <c r="AP684" i="13"/>
  <c r="AQ684" i="13" s="1"/>
  <c r="AP498" i="13"/>
  <c r="AE318" i="13"/>
  <c r="AO636" i="13"/>
  <c r="AP636" i="13" s="1"/>
  <c r="AQ636" i="13" s="1"/>
  <c r="AP762" i="13"/>
  <c r="AQ762" i="13" s="1"/>
  <c r="AO924" i="13"/>
  <c r="AQ412" i="13"/>
  <c r="AR412" i="13" s="1"/>
  <c r="AR983" i="13"/>
  <c r="AE983" i="13" s="1"/>
  <c r="AR562" i="13"/>
  <c r="AE562" i="13" s="1"/>
  <c r="AQ857" i="13"/>
  <c r="AR857" i="13" s="1"/>
  <c r="AE857" i="13" s="1"/>
  <c r="AO831" i="13"/>
  <c r="AP831" i="13" s="1"/>
  <c r="AO575" i="13"/>
  <c r="AQ814" i="13"/>
  <c r="AR814" i="13" s="1"/>
  <c r="AE814" i="13" s="1"/>
  <c r="AO422" i="13"/>
  <c r="AO265" i="13"/>
  <c r="AL962" i="13"/>
  <c r="AM962" i="13" s="1"/>
  <c r="AN962" i="13" s="1"/>
  <c r="AS962" i="13" s="1"/>
  <c r="AO152" i="13"/>
  <c r="AP152" i="13" s="1"/>
  <c r="AO128" i="13"/>
  <c r="AO798" i="13"/>
  <c r="AQ87" i="13"/>
  <c r="AR87" i="13" s="1"/>
  <c r="AE276" i="13"/>
  <c r="AQ288" i="13"/>
  <c r="AR449" i="13"/>
  <c r="AE449" i="13" s="1"/>
  <c r="AP514" i="13"/>
  <c r="AQ514" i="13" s="1"/>
  <c r="AQ270" i="13"/>
  <c r="AR270" i="13" s="1"/>
  <c r="AE270" i="13" s="1"/>
  <c r="AQ628" i="13"/>
  <c r="AR628" i="13" s="1"/>
  <c r="AE628" i="13" s="1"/>
  <c r="AQ95" i="13"/>
  <c r="AR95" i="13" s="1"/>
  <c r="AE95" i="13" s="1"/>
  <c r="AO328" i="13"/>
  <c r="AP328" i="13" s="1"/>
  <c r="AQ821" i="13"/>
  <c r="AQ934" i="13"/>
  <c r="AR934" i="13" s="1"/>
  <c r="AE934" i="13" s="1"/>
  <c r="AQ909" i="13"/>
  <c r="AP847" i="13"/>
  <c r="AQ847" i="13" s="1"/>
  <c r="AO397" i="13"/>
  <c r="AP397" i="13" s="1"/>
  <c r="AR109" i="13"/>
  <c r="AP925" i="13"/>
  <c r="AQ925" i="13" s="1"/>
  <c r="AR313" i="13"/>
  <c r="AE227" i="13"/>
  <c r="AD946" i="13"/>
  <c r="AD698" i="13"/>
  <c r="AS675" i="13"/>
  <c r="AE369" i="13"/>
  <c r="AD282" i="13"/>
  <c r="AD675" i="13"/>
  <c r="AQ548" i="13"/>
  <c r="AR548" i="13" s="1"/>
  <c r="AE548" i="13" s="1"/>
  <c r="AR334" i="13"/>
  <c r="AE334" i="13" s="1"/>
  <c r="AE8" i="13"/>
  <c r="AQ542" i="13"/>
  <c r="AR542" i="13" s="1"/>
  <c r="AE386" i="13"/>
  <c r="AO872" i="13"/>
  <c r="AP872" i="13" s="1"/>
  <c r="AQ872" i="13" s="1"/>
  <c r="AR872" i="13" s="1"/>
  <c r="AE119" i="13"/>
  <c r="AE477" i="13"/>
  <c r="AQ632" i="13"/>
  <c r="AR632" i="13" s="1"/>
  <c r="AE131" i="13"/>
  <c r="AO356" i="13"/>
  <c r="AP356" i="13" s="1"/>
  <c r="AQ356" i="13" s="1"/>
  <c r="AE986" i="13"/>
  <c r="AO594" i="13"/>
  <c r="AP594" i="13" s="1"/>
  <c r="AE893" i="13"/>
  <c r="AM516" i="13"/>
  <c r="AO977" i="13"/>
  <c r="AD343" i="13"/>
  <c r="AP972" i="13"/>
  <c r="AQ972" i="13" s="1"/>
  <c r="AN568" i="13"/>
  <c r="AS568" i="13" s="1"/>
  <c r="AQ61" i="13"/>
  <c r="AR61" i="13" s="1"/>
  <c r="AE61" i="13" s="1"/>
  <c r="AE153" i="13"/>
  <c r="AO217" i="13"/>
  <c r="AP476" i="13"/>
  <c r="AQ476" i="13" s="1"/>
  <c r="AM966" i="13"/>
  <c r="AR88" i="13"/>
  <c r="AE88" i="13" s="1"/>
  <c r="AR155" i="13"/>
  <c r="AE155" i="13" s="1"/>
  <c r="AE115" i="13"/>
  <c r="AE75" i="13"/>
  <c r="AD482" i="13"/>
  <c r="AD953" i="13"/>
  <c r="AR288" i="13"/>
  <c r="AD656" i="13"/>
  <c r="AS317" i="13"/>
  <c r="AD199" i="13"/>
  <c r="AP943" i="13"/>
  <c r="AQ943" i="13" s="1"/>
  <c r="AM752" i="13"/>
  <c r="AS724" i="13"/>
  <c r="AP425" i="13"/>
  <c r="AQ425" i="13" s="1"/>
  <c r="AS626" i="13"/>
  <c r="AP520" i="13"/>
  <c r="AQ520" i="13" s="1"/>
  <c r="AR174" i="13"/>
  <c r="AE174" i="13" s="1"/>
  <c r="AS329" i="13"/>
  <c r="AN906" i="13"/>
  <c r="AS906" i="13" s="1"/>
  <c r="AP486" i="13"/>
  <c r="AQ486" i="13" s="1"/>
  <c r="AS19" i="13"/>
  <c r="AR379" i="13"/>
  <c r="AE379" i="13" s="1"/>
  <c r="AD78" i="13"/>
  <c r="AN907" i="13"/>
  <c r="AS907" i="13" s="1"/>
  <c r="AD207" i="13"/>
  <c r="AO197" i="13"/>
  <c r="AP197" i="13" s="1"/>
  <c r="AQ197" i="13" s="1"/>
  <c r="AR197" i="13" s="1"/>
  <c r="AO375" i="13"/>
  <c r="AP375" i="13" s="1"/>
  <c r="AO103" i="13"/>
  <c r="AP103" i="13" s="1"/>
  <c r="AN897" i="13"/>
  <c r="AS897" i="13" s="1"/>
  <c r="AO402" i="13"/>
  <c r="AP402" i="13" s="1"/>
  <c r="AR326" i="13"/>
  <c r="AE326" i="13" s="1"/>
  <c r="AO604" i="13"/>
  <c r="AP604" i="13" s="1"/>
  <c r="AS719" i="13"/>
  <c r="AN623" i="13"/>
  <c r="AS623" i="13" s="1"/>
  <c r="AO510" i="13"/>
  <c r="AD205" i="13"/>
  <c r="AO509" i="13"/>
  <c r="AO521" i="13"/>
  <c r="AP521" i="13" s="1"/>
  <c r="AO782" i="13"/>
  <c r="AO258" i="13"/>
  <c r="AP258" i="13" s="1"/>
  <c r="AQ258" i="13" s="1"/>
  <c r="AR258" i="13" s="1"/>
  <c r="AM102" i="13"/>
  <c r="AN102" i="13" s="1"/>
  <c r="AO808" i="13"/>
  <c r="AP808" i="13" s="1"/>
  <c r="AN922" i="13"/>
  <c r="AS922" i="13" s="1"/>
  <c r="AO949" i="13"/>
  <c r="AP949" i="13" s="1"/>
  <c r="AE571" i="13"/>
  <c r="AD411" i="13"/>
  <c r="AO992" i="13"/>
  <c r="AP992" i="13" s="1"/>
  <c r="AQ992" i="13" s="1"/>
  <c r="AS482" i="13"/>
  <c r="AM627" i="13"/>
  <c r="AO31" i="13"/>
  <c r="AP31" i="13" s="1"/>
  <c r="AQ31" i="13" s="1"/>
  <c r="AR31" i="13" s="1"/>
  <c r="AO1004" i="13"/>
  <c r="AP1004" i="13" s="1"/>
  <c r="AQ1004" i="13" s="1"/>
  <c r="AR1004" i="13" s="1"/>
  <c r="AN918" i="13"/>
  <c r="AS918" i="13" s="1"/>
  <c r="AE202" i="13"/>
  <c r="AS538" i="13"/>
  <c r="AS985" i="13"/>
  <c r="AM583" i="13"/>
  <c r="AN583" i="13" s="1"/>
  <c r="AS160" i="13"/>
  <c r="AO696" i="13"/>
  <c r="AP696" i="13" s="1"/>
  <c r="AQ696" i="13" s="1"/>
  <c r="AR696" i="13" s="1"/>
  <c r="AO711" i="13"/>
  <c r="AP711" i="13" s="1"/>
  <c r="AQ711" i="13" s="1"/>
  <c r="AR711" i="13" s="1"/>
  <c r="AE899" i="13"/>
  <c r="AD222" i="13"/>
  <c r="AD601" i="13"/>
  <c r="AD310" i="13"/>
  <c r="AS607" i="13"/>
  <c r="AQ133" i="13"/>
  <c r="AR133" i="13" s="1"/>
  <c r="AE661" i="13"/>
  <c r="AR658" i="13"/>
  <c r="AE658" i="13" s="1"/>
  <c r="AO212" i="13"/>
  <c r="AO43" i="13"/>
  <c r="AS656" i="13"/>
  <c r="AN766" i="13"/>
  <c r="AD766" i="13" s="1"/>
  <c r="AS189" i="13"/>
  <c r="AS633" i="13"/>
  <c r="AO358" i="13"/>
  <c r="AP358" i="13" s="1"/>
  <c r="AR416" i="13"/>
  <c r="AE416" i="13" s="1"/>
  <c r="AD245" i="13"/>
  <c r="AM335" i="13"/>
  <c r="AO170" i="13"/>
  <c r="AP170" i="13" s="1"/>
  <c r="AE236" i="13"/>
  <c r="AS770" i="13"/>
  <c r="AR904" i="13"/>
  <c r="AE904" i="13" s="1"/>
  <c r="AD1000" i="13"/>
  <c r="AO70" i="13"/>
  <c r="AO708" i="13"/>
  <c r="AO793" i="13"/>
  <c r="AS957" i="13"/>
  <c r="AR55" i="13"/>
  <c r="AE55" i="13" s="1"/>
  <c r="AO343" i="13"/>
  <c r="AP343" i="13" s="1"/>
  <c r="AQ343" i="13" s="1"/>
  <c r="AO188" i="13"/>
  <c r="AP188" i="13" s="1"/>
  <c r="AQ188" i="13" s="1"/>
  <c r="AR188" i="13" s="1"/>
  <c r="AR602" i="13"/>
  <c r="AE602" i="13" s="1"/>
  <c r="AQ471" i="13"/>
  <c r="AR471" i="13" s="1"/>
  <c r="AE471" i="13" s="1"/>
  <c r="AR745" i="13"/>
  <c r="AE745" i="13" s="1"/>
  <c r="AN280" i="13"/>
  <c r="AS280" i="13" s="1"/>
  <c r="AO694" i="13"/>
  <c r="AP694" i="13" s="1"/>
  <c r="AO376" i="13"/>
  <c r="AP376" i="13" s="1"/>
  <c r="AQ758" i="13"/>
  <c r="AR758" i="13" s="1"/>
  <c r="AE758" i="13" s="1"/>
  <c r="AN858" i="13"/>
  <c r="AS858" i="13" s="1"/>
  <c r="AQ382" i="13"/>
  <c r="AO834" i="13"/>
  <c r="AP834" i="13" s="1"/>
  <c r="AS309" i="13"/>
  <c r="AO624" i="13"/>
  <c r="AP624" i="13" s="1"/>
  <c r="AO783" i="13"/>
  <c r="AR723" i="13"/>
  <c r="AE723" i="13" s="1"/>
  <c r="AO832" i="13"/>
  <c r="AP832" i="13" s="1"/>
  <c r="AO147" i="13"/>
  <c r="AP147" i="13" s="1"/>
  <c r="AR235" i="13"/>
  <c r="AE235" i="13" s="1"/>
  <c r="AO938" i="13"/>
  <c r="AO731" i="13"/>
  <c r="AM951" i="13"/>
  <c r="AN951" i="13" s="1"/>
  <c r="AO209" i="13"/>
  <c r="AM63" i="13"/>
  <c r="AN63" i="13" s="1"/>
  <c r="AD63" i="13" s="1"/>
  <c r="AS573" i="13"/>
  <c r="AQ30" i="13"/>
  <c r="AQ418" i="13"/>
  <c r="AR418" i="13" s="1"/>
  <c r="AN718" i="13"/>
  <c r="AD718" i="13" s="1"/>
  <c r="AQ849" i="13"/>
  <c r="AR849" i="13" s="1"/>
  <c r="AO891" i="13"/>
  <c r="AD891" i="13"/>
  <c r="AO809" i="13"/>
  <c r="AP809" i="13" s="1"/>
  <c r="AQ948" i="13"/>
  <c r="AO289" i="13"/>
  <c r="AP289" i="13" s="1"/>
  <c r="AQ289" i="13" s="1"/>
  <c r="AO33" i="13"/>
  <c r="AO643" i="13"/>
  <c r="AP643" i="13" s="1"/>
  <c r="AQ643" i="13" s="1"/>
  <c r="AO755" i="13"/>
  <c r="AP755" i="13" s="1"/>
  <c r="AR382" i="13"/>
  <c r="AO680" i="13"/>
  <c r="AO409" i="13"/>
  <c r="AP409" i="13" s="1"/>
  <c r="AS13" i="13"/>
  <c r="AQ615" i="13"/>
  <c r="AN998" i="13"/>
  <c r="AD998" i="13" s="1"/>
  <c r="AO304" i="13"/>
  <c r="AP304" i="13" s="1"/>
  <c r="AR267" i="13"/>
  <c r="AE267" i="13" s="1"/>
  <c r="AS277" i="13"/>
  <c r="AD618" i="13"/>
  <c r="AE772" i="13"/>
  <c r="AO544" i="13"/>
  <c r="AN687" i="13"/>
  <c r="AS687" i="13" s="1"/>
  <c r="AO617" i="13"/>
  <c r="AP617" i="13" s="1"/>
  <c r="AD269" i="13"/>
  <c r="AO593" i="13"/>
  <c r="AS522" i="13"/>
  <c r="AE398" i="13"/>
  <c r="AO395" i="13"/>
  <c r="AP395" i="13" s="1"/>
  <c r="AQ395" i="13" s="1"/>
  <c r="AR232" i="13"/>
  <c r="AO79" i="13"/>
  <c r="AS238" i="13"/>
  <c r="AD238" i="13"/>
  <c r="AD776" i="13"/>
  <c r="AO331" i="13"/>
  <c r="AP331" i="13" s="1"/>
  <c r="AQ331" i="13" s="1"/>
  <c r="AO691" i="13"/>
  <c r="AO935" i="13"/>
  <c r="AP935" i="13" s="1"/>
  <c r="AQ935" i="13" s="1"/>
  <c r="AR935" i="13" s="1"/>
  <c r="AS596" i="13"/>
  <c r="AO390" i="13"/>
  <c r="AP390" i="13" s="1"/>
  <c r="AO245" i="13"/>
  <c r="AP245" i="13" s="1"/>
  <c r="AO233" i="13"/>
  <c r="AP233" i="13" s="1"/>
  <c r="AN7" i="13"/>
  <c r="AS7" i="13" s="1"/>
  <c r="AO211" i="13"/>
  <c r="AP211" i="13" s="1"/>
  <c r="AS483" i="13"/>
  <c r="AO682" i="13"/>
  <c r="AP682" i="13" s="1"/>
  <c r="AQ682" i="13" s="1"/>
  <c r="AR682" i="13" s="1"/>
  <c r="AO551" i="13"/>
  <c r="AP551" i="13" s="1"/>
  <c r="AM866" i="13"/>
  <c r="AN866" i="13" s="1"/>
  <c r="AO686" i="13"/>
  <c r="AS776" i="13"/>
  <c r="AS389" i="13"/>
  <c r="AN769" i="13"/>
  <c r="AD769" i="13" s="1"/>
  <c r="AD576" i="13"/>
  <c r="AD36" i="13"/>
  <c r="AN642" i="13"/>
  <c r="AS642" i="13" s="1"/>
  <c r="AN516" i="13"/>
  <c r="AD152" i="13"/>
  <c r="AD317" i="13"/>
  <c r="AQ224" i="13"/>
  <c r="AO497" i="13"/>
  <c r="AP497" i="13" s="1"/>
  <c r="AS566" i="13"/>
  <c r="AS993" i="13"/>
  <c r="AQ266" i="13"/>
  <c r="AR266" i="13" s="1"/>
  <c r="AO728" i="13"/>
  <c r="AO347" i="13"/>
  <c r="AP347" i="13" s="1"/>
  <c r="AR865" i="13"/>
  <c r="AE865" i="13" s="1"/>
  <c r="AD975" i="13"/>
  <c r="AO274" i="13"/>
  <c r="AP274" i="13" s="1"/>
  <c r="AD392" i="13"/>
  <c r="AD383" i="13"/>
  <c r="AN239" i="13"/>
  <c r="AS239" i="13" s="1"/>
  <c r="AD683" i="13"/>
  <c r="AO51" i="13"/>
  <c r="AP51" i="13" s="1"/>
  <c r="AQ51" i="13" s="1"/>
  <c r="AR51" i="13" s="1"/>
  <c r="AD103" i="13"/>
  <c r="AR176" i="13"/>
  <c r="AE176" i="13" s="1"/>
  <c r="AS222" i="13"/>
  <c r="AO523" i="13"/>
  <c r="AO873" i="13"/>
  <c r="AP873" i="13" s="1"/>
  <c r="AO651" i="13"/>
  <c r="AP651" i="13" s="1"/>
  <c r="AO164" i="13"/>
  <c r="AO411" i="13"/>
  <c r="AP411" i="13" s="1"/>
  <c r="AQ411" i="13" s="1"/>
  <c r="AR411" i="13" s="1"/>
  <c r="AO536" i="13"/>
  <c r="AP536" i="13" s="1"/>
  <c r="AE130" i="13"/>
  <c r="AQ700" i="13"/>
  <c r="AR700" i="13" s="1"/>
  <c r="AE700" i="13" s="1"/>
  <c r="AQ511" i="13"/>
  <c r="AR511" i="13" s="1"/>
  <c r="AQ549" i="13"/>
  <c r="AR549" i="13" s="1"/>
  <c r="AQ365" i="13"/>
  <c r="AR365" i="13" s="1"/>
  <c r="AO550" i="13"/>
  <c r="AP550" i="13" s="1"/>
  <c r="AQ840" i="13"/>
  <c r="AR840" i="13" s="1"/>
  <c r="AP495" i="13"/>
  <c r="AQ495" i="13" s="1"/>
  <c r="AE868" i="13"/>
  <c r="AS820" i="13"/>
  <c r="AP746" i="13"/>
  <c r="AE961" i="13"/>
  <c r="AQ959" i="13"/>
  <c r="AQ442" i="13"/>
  <c r="AR442" i="13" s="1"/>
  <c r="AD388" i="13"/>
  <c r="AQ968" i="13"/>
  <c r="AR968" i="13" s="1"/>
  <c r="AP136" i="13"/>
  <c r="AQ136" i="13" s="1"/>
  <c r="AQ563" i="13"/>
  <c r="AE461" i="13"/>
  <c r="AR553" i="13"/>
  <c r="AE553" i="13" s="1"/>
  <c r="AO271" i="13"/>
  <c r="AP271" i="13" s="1"/>
  <c r="AQ460" i="13"/>
  <c r="AR460" i="13" s="1"/>
  <c r="AE460" i="13" s="1"/>
  <c r="AQ958" i="13"/>
  <c r="AR958" i="13" s="1"/>
  <c r="AE958" i="13" s="1"/>
  <c r="AO765" i="13"/>
  <c r="AP765" i="13" s="1"/>
  <c r="AQ765" i="13" s="1"/>
  <c r="AR765" i="13" s="1"/>
  <c r="AQ330" i="13"/>
  <c r="AR330" i="13" s="1"/>
  <c r="AQ976" i="13"/>
  <c r="AS194" i="13"/>
  <c r="AD194" i="13"/>
  <c r="AQ835" i="13"/>
  <c r="AR835" i="13" s="1"/>
  <c r="AD689" i="13"/>
  <c r="AQ384" i="13"/>
  <c r="AR384" i="13" s="1"/>
  <c r="AE384" i="13" s="1"/>
  <c r="AS392" i="13"/>
  <c r="AR262" i="13"/>
  <c r="AE262" i="13" s="1"/>
  <c r="AO84" i="13"/>
  <c r="AR464" i="13"/>
  <c r="AE464" i="13" s="1"/>
  <c r="AO370" i="13"/>
  <c r="AP370" i="13" s="1"/>
  <c r="AQ370" i="13" s="1"/>
  <c r="AP505" i="13"/>
  <c r="AQ505" i="13" s="1"/>
  <c r="AR590" i="13"/>
  <c r="AR40" i="13"/>
  <c r="AE40" i="13" s="1"/>
  <c r="AQ18" i="13"/>
  <c r="AQ751" i="13"/>
  <c r="AR751" i="13" s="1"/>
  <c r="AQ191" i="13"/>
  <c r="AO381" i="13"/>
  <c r="AP381" i="13" s="1"/>
  <c r="AQ381" i="13" s="1"/>
  <c r="AR381" i="13" s="1"/>
  <c r="AO225" i="13"/>
  <c r="AP225" i="13" s="1"/>
  <c r="AE138" i="13"/>
  <c r="AN408" i="13"/>
  <c r="AS408" i="13" s="1"/>
  <c r="AP740" i="13"/>
  <c r="AQ740" i="13" s="1"/>
  <c r="AS741" i="13"/>
  <c r="AO519" i="13"/>
  <c r="AQ480" i="13"/>
  <c r="AR480" i="13" s="1"/>
  <c r="AQ100" i="13"/>
  <c r="AQ17" i="13"/>
  <c r="AR17" i="13" s="1"/>
  <c r="AO942" i="13"/>
  <c r="AP942" i="13" s="1"/>
  <c r="AP676" i="13"/>
  <c r="AQ704" i="13"/>
  <c r="AR704" i="13" s="1"/>
  <c r="AQ861" i="13"/>
  <c r="AR861" i="13" s="1"/>
  <c r="AE861" i="13" s="1"/>
  <c r="AP763" i="13"/>
  <c r="AQ763" i="13" s="1"/>
  <c r="AQ754" i="13"/>
  <c r="AR754" i="13" s="1"/>
  <c r="AP670" i="13"/>
  <c r="AE828" i="13"/>
  <c r="AO493" i="13"/>
  <c r="AP493" i="13" s="1"/>
  <c r="AQ66" i="13"/>
  <c r="AR66" i="13" s="1"/>
  <c r="AE66" i="13" s="1"/>
  <c r="AQ637" i="13"/>
  <c r="AQ884" i="13"/>
  <c r="AO249" i="13"/>
  <c r="AP249" i="13" s="1"/>
  <c r="AQ843" i="13"/>
  <c r="AR843" i="13" s="1"/>
  <c r="AP528" i="13"/>
  <c r="AQ528" i="13" s="1"/>
  <c r="AO451" i="13"/>
  <c r="AM864" i="13"/>
  <c r="AN864" i="13" s="1"/>
  <c r="AO699" i="13"/>
  <c r="AQ631" i="13"/>
  <c r="AQ539" i="13"/>
  <c r="AE54" i="13"/>
  <c r="AO556" i="13"/>
  <c r="AQ555" i="13"/>
  <c r="AO97" i="13"/>
  <c r="AP97" i="13" s="1"/>
  <c r="AE590" i="13"/>
  <c r="AD484" i="13"/>
  <c r="AO845" i="13"/>
  <c r="AP749" i="13"/>
  <c r="AO292" i="13"/>
  <c r="AP292" i="13" s="1"/>
  <c r="AP472" i="13"/>
  <c r="AQ472" i="13" s="1"/>
  <c r="AQ920" i="13"/>
  <c r="AN816" i="13"/>
  <c r="AD816" i="13" s="1"/>
  <c r="AS16" i="13"/>
  <c r="AO944" i="13"/>
  <c r="AP944" i="13" s="1"/>
  <c r="AD1002" i="13"/>
  <c r="AQ888" i="13"/>
  <c r="AP443" i="13"/>
  <c r="AQ443" i="13" s="1"/>
  <c r="AN913" i="13"/>
  <c r="AD913" i="13" s="1"/>
  <c r="AQ806" i="13"/>
  <c r="AR806" i="13" s="1"/>
  <c r="AP541" i="13"/>
  <c r="AQ541" i="13" s="1"/>
  <c r="AN969" i="13"/>
  <c r="AS969" i="13" s="1"/>
  <c r="AD579" i="13"/>
  <c r="AP982" i="13"/>
  <c r="AQ982" i="13" s="1"/>
  <c r="AS606" i="13"/>
  <c r="AN281" i="13"/>
  <c r="AD281" i="13" s="1"/>
  <c r="AN895" i="13"/>
  <c r="AS895" i="13" s="1"/>
  <c r="AP1003" i="13"/>
  <c r="AQ801" i="13"/>
  <c r="AR801" i="13" s="1"/>
  <c r="AE801" i="13" s="1"/>
  <c r="AE800" i="13"/>
  <c r="AQ722" i="13"/>
  <c r="AR722" i="13" s="1"/>
  <c r="AP761" i="13"/>
  <c r="AQ761" i="13" s="1"/>
  <c r="AQ436" i="13"/>
  <c r="AR436" i="13" s="1"/>
  <c r="AM387" i="13"/>
  <c r="AN387" i="13" s="1"/>
  <c r="AO882" i="13"/>
  <c r="AP882" i="13" s="1"/>
  <c r="AO9" i="13"/>
  <c r="AP9" i="13" s="1"/>
  <c r="AQ9" i="13" s="1"/>
  <c r="AO787" i="13"/>
  <c r="AP787" i="13" s="1"/>
  <c r="AQ787" i="13" s="1"/>
  <c r="AR787" i="13" s="1"/>
  <c r="AE564" i="13"/>
  <c r="AO898" i="13"/>
  <c r="AP898" i="13" s="1"/>
  <c r="AD829" i="13"/>
  <c r="AP515" i="13"/>
  <c r="AO883" i="13"/>
  <c r="AP883" i="13" s="1"/>
  <c r="AQ883" i="13" s="1"/>
  <c r="AR883" i="13" s="1"/>
  <c r="AP1009" i="13"/>
  <c r="AN871" i="13"/>
  <c r="AD871" i="13" s="1"/>
  <c r="AS204" i="13"/>
  <c r="AP690" i="13"/>
  <c r="AQ652" i="13"/>
  <c r="AR652" i="13" s="1"/>
  <c r="AE652" i="13" s="1"/>
  <c r="AO241" i="13"/>
  <c r="AP241" i="13" s="1"/>
  <c r="AQ241" i="13" s="1"/>
  <c r="AR241" i="13" s="1"/>
  <c r="AO1006" i="13"/>
  <c r="AP1006" i="13" s="1"/>
  <c r="AS737" i="13"/>
  <c r="AR487" i="13"/>
  <c r="AE487" i="13" s="1"/>
  <c r="AE20" i="13"/>
  <c r="AP853" i="13"/>
  <c r="AQ853" i="13" s="1"/>
  <c r="AO210" i="13"/>
  <c r="AP210" i="13" s="1"/>
  <c r="AO76" i="13"/>
  <c r="AP76" i="13" s="1"/>
  <c r="AP673" i="13"/>
  <c r="AE125" i="13"/>
  <c r="AQ434" i="13"/>
  <c r="AR434" i="13" s="1"/>
  <c r="AE434" i="13" s="1"/>
  <c r="AS735" i="13"/>
  <c r="AQ707" i="13"/>
  <c r="AR707" i="13" s="1"/>
  <c r="AP513" i="13"/>
  <c r="AQ513" i="13" s="1"/>
  <c r="AS184" i="13"/>
  <c r="AP679" i="13"/>
  <c r="AN342" i="13"/>
  <c r="AS342" i="13" s="1"/>
  <c r="AQ688" i="13"/>
  <c r="AR688" i="13" s="1"/>
  <c r="AP760" i="13"/>
  <c r="AE232" i="13"/>
  <c r="AD359" i="13"/>
  <c r="AQ662" i="13"/>
  <c r="AR662" i="13" s="1"/>
  <c r="AS960" i="13"/>
  <c r="AP940" i="13"/>
  <c r="AS345" i="13"/>
  <c r="AM608" i="13"/>
  <c r="AN608" i="13" s="1"/>
  <c r="AQ580" i="13"/>
  <c r="AR580" i="13" s="1"/>
  <c r="AP485" i="13"/>
  <c r="AN945" i="13"/>
  <c r="AD945" i="13" s="1"/>
  <c r="AO989" i="13"/>
  <c r="AQ230" i="13"/>
  <c r="AQ605" i="13"/>
  <c r="AP501" i="13"/>
  <c r="AQ501" i="13" s="1"/>
  <c r="AR501" i="13" s="1"/>
  <c r="AO956" i="13"/>
  <c r="AP956" i="13" s="1"/>
  <c r="AS557" i="13"/>
  <c r="AS689" i="13"/>
  <c r="AQ701" i="13"/>
  <c r="AR701" i="13" s="1"/>
  <c r="AD512" i="13"/>
  <c r="AS205" i="13"/>
  <c r="AO325" i="13"/>
  <c r="AP325" i="13" s="1"/>
  <c r="AP967" i="13"/>
  <c r="AP774" i="13"/>
  <c r="AQ774" i="13" s="1"/>
  <c r="AQ122" i="13"/>
  <c r="AP440" i="13"/>
  <c r="AQ440" i="13" s="1"/>
  <c r="AS877" i="13"/>
  <c r="AQ585" i="13"/>
  <c r="AO692" i="13"/>
  <c r="AP692" i="13" s="1"/>
  <c r="AM773" i="13"/>
  <c r="AN753" i="13"/>
  <c r="AD753" i="13" s="1"/>
  <c r="AD72" i="13"/>
  <c r="AN988" i="13"/>
  <c r="AD988" i="13" s="1"/>
  <c r="AP705" i="13"/>
  <c r="AQ705" i="13" s="1"/>
  <c r="AD97" i="13"/>
  <c r="AO547" i="13"/>
  <c r="AS531" i="13"/>
  <c r="AD356" i="13"/>
  <c r="AP860" i="13"/>
  <c r="AO132" i="13"/>
  <c r="AD682" i="13"/>
  <c r="AP62" i="13"/>
  <c r="AO294" i="13"/>
  <c r="AP294" i="13" s="1"/>
  <c r="AQ534" i="13"/>
  <c r="AR990" i="13"/>
  <c r="AE990" i="13" s="1"/>
  <c r="AN645" i="13"/>
  <c r="AS645" i="13" s="1"/>
  <c r="AO488" i="13"/>
  <c r="AP775" i="13"/>
  <c r="AP781" i="13"/>
  <c r="AP150" i="13"/>
  <c r="AQ150" i="13" s="1"/>
  <c r="AD794" i="13"/>
  <c r="AO908" i="13"/>
  <c r="AO712" i="13"/>
  <c r="AO175" i="13"/>
  <c r="AP175" i="13" s="1"/>
  <c r="AO98" i="13"/>
  <c r="AO554" i="13"/>
  <c r="AP554" i="13" s="1"/>
  <c r="AQ554" i="13" s="1"/>
  <c r="AO584" i="13"/>
  <c r="AD134" i="13"/>
  <c r="AP577" i="13"/>
  <c r="AQ577" i="13" s="1"/>
  <c r="AO506" i="13"/>
  <c r="AP506" i="13" s="1"/>
  <c r="AQ506" i="13" s="1"/>
  <c r="AO39" i="13"/>
  <c r="AO789" i="13"/>
  <c r="AP789" i="13" s="1"/>
  <c r="AP574" i="13"/>
  <c r="AQ167" i="13"/>
  <c r="AO971" i="13"/>
  <c r="AQ478" i="13"/>
  <c r="AO47" i="13"/>
  <c r="AO374" i="13"/>
  <c r="AP374" i="13" s="1"/>
  <c r="AO168" i="13"/>
  <c r="AP168" i="13" s="1"/>
  <c r="AQ168" i="13" s="1"/>
  <c r="AR168" i="13" s="1"/>
  <c r="AQ456" i="13"/>
  <c r="AQ305" i="13"/>
  <c r="AR305" i="13" s="1"/>
  <c r="AO759" i="13"/>
  <c r="AO570" i="13"/>
  <c r="AN1008" i="13"/>
  <c r="AD1008" i="13" s="1"/>
  <c r="AM118" i="13"/>
  <c r="AO659" i="13"/>
  <c r="AP185" i="13"/>
  <c r="AQ185" i="13" s="1"/>
  <c r="AR185" i="13" s="1"/>
  <c r="AR586" i="13"/>
  <c r="AE586" i="13" s="1"/>
  <c r="AP540" i="13"/>
  <c r="AP244" i="13"/>
  <c r="AQ215" i="13"/>
  <c r="AR876" i="13"/>
  <c r="AE876" i="13" s="1"/>
  <c r="AS134" i="13"/>
  <c r="AO240" i="13"/>
  <c r="AO764" i="13"/>
  <c r="AD532" i="13"/>
  <c r="AQ450" i="13"/>
  <c r="AN639" i="13"/>
  <c r="AD639" i="13" s="1"/>
  <c r="AP146" i="13"/>
  <c r="AQ146" i="13" s="1"/>
  <c r="AO964" i="13"/>
  <c r="AP964" i="13" s="1"/>
  <c r="AQ964" i="13" s="1"/>
  <c r="AN186" i="13"/>
  <c r="AS186" i="13" s="1"/>
  <c r="AQ48" i="13"/>
  <c r="AR48" i="13" s="1"/>
  <c r="AR729" i="13"/>
  <c r="AE729" i="13" s="1"/>
  <c r="AQ195" i="13"/>
  <c r="AP26" i="13"/>
  <c r="AQ26" i="13" s="1"/>
  <c r="AR26" i="13" s="1"/>
  <c r="AE109" i="13"/>
  <c r="AE313" i="13"/>
  <c r="AP589" i="13"/>
  <c r="AQ385" i="13"/>
  <c r="AR385" i="13" s="1"/>
  <c r="AE385" i="13" s="1"/>
  <c r="AN373" i="13"/>
  <c r="AR807" i="13"/>
  <c r="AE807" i="13" s="1"/>
  <c r="AQ439" i="13"/>
  <c r="AO911" i="13"/>
  <c r="AQ676" i="13"/>
  <c r="AP65" i="13"/>
  <c r="AQ65" i="13" s="1"/>
  <c r="AP598" i="13"/>
  <c r="AQ670" i="13"/>
  <c r="AO709" i="13"/>
  <c r="AP709" i="13" s="1"/>
  <c r="AQ259" i="13"/>
  <c r="AS947" i="13"/>
  <c r="AP246" i="13"/>
  <c r="AR257" i="13"/>
  <c r="AE257" i="13" s="1"/>
  <c r="AN859" i="13"/>
  <c r="AD859" i="13" s="1"/>
  <c r="AE123" i="13"/>
  <c r="AO496" i="13"/>
  <c r="AO503" i="13"/>
  <c r="AO360" i="13"/>
  <c r="AP360" i="13" s="1"/>
  <c r="AQ360" i="13" s="1"/>
  <c r="AR360" i="13" s="1"/>
  <c r="AO702" i="13"/>
  <c r="AP702" i="13" s="1"/>
  <c r="AQ393" i="13"/>
  <c r="AO361" i="13"/>
  <c r="AD822" i="13"/>
  <c r="AM743" i="13"/>
  <c r="AN743" i="13" s="1"/>
  <c r="AO29" i="13"/>
  <c r="AP29" i="13" s="1"/>
  <c r="AO984" i="13"/>
  <c r="AD957" i="13"/>
  <c r="AE489" i="13"/>
  <c r="AS221" i="13"/>
  <c r="AR631" i="13"/>
  <c r="AO371" i="13"/>
  <c r="AP114" i="13"/>
  <c r="AQ114" i="13" s="1"/>
  <c r="AO337" i="13"/>
  <c r="AP337" i="13" s="1"/>
  <c r="AO268" i="13"/>
  <c r="AP268" i="13" s="1"/>
  <c r="AQ268" i="13" s="1"/>
  <c r="AD917" i="13"/>
  <c r="AS917" i="13"/>
  <c r="AO905" i="13"/>
  <c r="AD277" i="13"/>
  <c r="AQ749" i="13"/>
  <c r="AP890" i="13"/>
  <c r="AN916" i="13"/>
  <c r="AO303" i="13"/>
  <c r="AR919" i="13"/>
  <c r="AE919" i="13" s="1"/>
  <c r="AN140" i="13"/>
  <c r="AD140" i="13" s="1"/>
  <c r="AO797" i="13"/>
  <c r="AR888" i="13"/>
  <c r="AE888" i="13" s="1"/>
  <c r="AE886" i="13"/>
  <c r="AN319" i="13"/>
  <c r="AD319" i="13" s="1"/>
  <c r="AO354" i="13"/>
  <c r="AO546" i="13"/>
  <c r="AP546" i="13" s="1"/>
  <c r="AO82" i="13"/>
  <c r="AP82" i="13" s="1"/>
  <c r="AQ82" i="13" s="1"/>
  <c r="AR82" i="13" s="1"/>
  <c r="AP196" i="13"/>
  <c r="AQ196" i="13" s="1"/>
  <c r="AR196" i="13" s="1"/>
  <c r="AS685" i="13"/>
  <c r="AP578" i="13"/>
  <c r="AQ578" i="13" s="1"/>
  <c r="AO156" i="13"/>
  <c r="AQ149" i="13"/>
  <c r="AO750" i="13"/>
  <c r="AR228" i="13"/>
  <c r="AE228" i="13" s="1"/>
  <c r="AO654" i="13"/>
  <c r="AP654" i="13" s="1"/>
  <c r="AQ654" i="13" s="1"/>
  <c r="AO558" i="13"/>
  <c r="AP558" i="13" s="1"/>
  <c r="AO321" i="13"/>
  <c r="AP321" i="13" s="1"/>
  <c r="AQ321" i="13" s="1"/>
  <c r="AO799" i="13"/>
  <c r="AO53" i="13"/>
  <c r="AP53" i="13" s="1"/>
  <c r="AQ690" i="13"/>
  <c r="AO73" i="13"/>
  <c r="AP73" i="13" s="1"/>
  <c r="AQ73" i="13" s="1"/>
  <c r="AP612" i="13"/>
  <c r="AD588" i="13"/>
  <c r="AP85" i="13"/>
  <c r="AQ85" i="13" s="1"/>
  <c r="AO336" i="13"/>
  <c r="AP336" i="13" s="1"/>
  <c r="AN290" i="13"/>
  <c r="AD290" i="13" s="1"/>
  <c r="AS829" i="13"/>
  <c r="AP669" i="13"/>
  <c r="AO677" i="13"/>
  <c r="AP677" i="13" s="1"/>
  <c r="AS247" i="13"/>
  <c r="AD496" i="13"/>
  <c r="AS588" i="13"/>
  <c r="AQ673" i="13"/>
  <c r="AP733" i="13"/>
  <c r="AP710" i="13"/>
  <c r="AQ710" i="13" s="1"/>
  <c r="AS101" i="13"/>
  <c r="AQ391" i="13"/>
  <c r="AO307" i="13"/>
  <c r="AP307" i="13" s="1"/>
  <c r="AQ307" i="13" s="1"/>
  <c r="AP996" i="13"/>
  <c r="AQ996" i="13" s="1"/>
  <c r="AQ396" i="13"/>
  <c r="AR396" i="13" s="1"/>
  <c r="AS1000" i="13"/>
  <c r="AE162" i="13"/>
  <c r="AQ974" i="13"/>
  <c r="AP999" i="13"/>
  <c r="AP939" i="13"/>
  <c r="AQ679" i="13"/>
  <c r="AP569" i="13"/>
  <c r="AQ569" i="13" s="1"/>
  <c r="AP518" i="13"/>
  <c r="AR591" i="13"/>
  <c r="AE591" i="13" s="1"/>
  <c r="AR105" i="13"/>
  <c r="AE105" i="13" s="1"/>
  <c r="AP533" i="13"/>
  <c r="AQ533" i="13" s="1"/>
  <c r="AQ410" i="13"/>
  <c r="AP910" i="13"/>
  <c r="AQ910" i="13" s="1"/>
  <c r="AR380" i="13"/>
  <c r="AE380" i="13" s="1"/>
  <c r="AD820" i="13"/>
  <c r="AQ625" i="13"/>
  <c r="AR625" i="13" s="1"/>
  <c r="AD258" i="13"/>
  <c r="AR818" i="13"/>
  <c r="AE818" i="13" s="1"/>
  <c r="AS525" i="13"/>
  <c r="AP507" i="13"/>
  <c r="AQ507" i="13" s="1"/>
  <c r="AE634" i="13"/>
  <c r="AS532" i="13"/>
  <c r="AQ896" i="13"/>
  <c r="AP423" i="13"/>
  <c r="AQ423" i="13" s="1"/>
  <c r="AP214" i="13"/>
  <c r="AQ771" i="13"/>
  <c r="AR771" i="13" s="1"/>
  <c r="AE15" i="13"/>
  <c r="AR22" i="13"/>
  <c r="AE22" i="13" s="1"/>
  <c r="AS859" i="13"/>
  <c r="AE91" i="13"/>
  <c r="AO780" i="13"/>
  <c r="AN58" i="13"/>
  <c r="AS58" i="13" s="1"/>
  <c r="AR900" i="13"/>
  <c r="AE900" i="13" s="1"/>
  <c r="AP995" i="13"/>
  <c r="AQ995" i="13" s="1"/>
  <c r="AQ559" i="13"/>
  <c r="AR559" i="13" s="1"/>
  <c r="AE559" i="13" s="1"/>
  <c r="AE126" i="13"/>
  <c r="AP142" i="13"/>
  <c r="AQ142" i="13" s="1"/>
  <c r="AP874" i="13"/>
  <c r="AQ874" i="13" s="1"/>
  <c r="AP870" i="13"/>
  <c r="AE693" i="13"/>
  <c r="AP124" i="13"/>
  <c r="AP106" i="13"/>
  <c r="AQ892" i="13"/>
  <c r="AR892" i="13" s="1"/>
  <c r="AS494" i="13"/>
  <c r="AN251" i="13"/>
  <c r="AD251" i="13" s="1"/>
  <c r="AE830" i="13"/>
  <c r="AO340" i="13"/>
  <c r="AP340" i="13" s="1"/>
  <c r="AP727" i="13"/>
  <c r="AS11" i="13"/>
  <c r="AS827" i="13"/>
  <c r="AE298" i="13"/>
  <c r="AP581" i="13"/>
  <c r="AQ581" i="13" s="1"/>
  <c r="AR581" i="13" s="1"/>
  <c r="AN812" i="13"/>
  <c r="AS812" i="13" s="1"/>
  <c r="AR582" i="13"/>
  <c r="AE582" i="13" s="1"/>
  <c r="AQ404" i="13"/>
  <c r="AR404" i="13" s="1"/>
  <c r="AP41" i="13"/>
  <c r="AR344" i="13"/>
  <c r="AE344" i="13" s="1"/>
  <c r="AP796" i="13"/>
  <c r="AM980" i="13"/>
  <c r="AN980" i="13" s="1"/>
  <c r="AP927" i="13"/>
  <c r="AQ927" i="13" s="1"/>
  <c r="AR28" i="13"/>
  <c r="AE28" i="13" s="1"/>
  <c r="AO819" i="13"/>
  <c r="AP201" i="13"/>
  <c r="AQ201" i="13" s="1"/>
  <c r="AP526" i="13"/>
  <c r="AQ526" i="13" s="1"/>
  <c r="AQ363" i="13"/>
  <c r="AN901" i="13"/>
  <c r="AS901" i="13" s="1"/>
  <c r="AQ315" i="13"/>
  <c r="AP248" i="13"/>
  <c r="AQ248" i="13" s="1"/>
  <c r="AN804" i="13"/>
  <c r="AS804" i="13" s="1"/>
  <c r="AQ341" i="13"/>
  <c r="AP116" i="13"/>
  <c r="AD297" i="13"/>
  <c r="AE863" i="13"/>
  <c r="AR242" i="13"/>
  <c r="AE242" i="13" s="1"/>
  <c r="AQ775" i="13"/>
  <c r="AQ781" i="13"/>
  <c r="AP180" i="13"/>
  <c r="AQ180" i="13" s="1"/>
  <c r="AR296" i="13"/>
  <c r="AE296" i="13" s="1"/>
  <c r="AP535" i="13"/>
  <c r="AQ535" i="13" s="1"/>
  <c r="AD280" i="13" l="1"/>
  <c r="AD866" i="13"/>
  <c r="AE751" i="13"/>
  <c r="AD37" i="13"/>
  <c r="AS306" i="13"/>
  <c r="AE372" i="13"/>
  <c r="AQ543" i="13"/>
  <c r="AR543" i="13" s="1"/>
  <c r="AE543" i="13" s="1"/>
  <c r="AE255" i="13"/>
  <c r="AE323" i="13"/>
  <c r="AP914" i="13"/>
  <c r="AQ914" i="13" s="1"/>
  <c r="AR914" i="13" s="1"/>
  <c r="AR338" i="13"/>
  <c r="AE338" i="13" s="1"/>
  <c r="AE80" i="13"/>
  <c r="AE970" i="13"/>
  <c r="AS998" i="13"/>
  <c r="AD918" i="13"/>
  <c r="AD629" i="13"/>
  <c r="AR178" i="13"/>
  <c r="AE178" i="13" s="1"/>
  <c r="AS928" i="13"/>
  <c r="AR534" i="13"/>
  <c r="AE534" i="13" s="1"/>
  <c r="AE400" i="13"/>
  <c r="AE1007" i="13"/>
  <c r="AE841" i="13"/>
  <c r="AR302" i="13"/>
  <c r="AE302" i="13" s="1"/>
  <c r="AR824" i="13"/>
  <c r="AE824" i="13" s="1"/>
  <c r="AD858" i="13"/>
  <c r="AS415" i="13"/>
  <c r="AO415" i="13" s="1"/>
  <c r="AP415" i="13" s="1"/>
  <c r="AD404" i="13"/>
  <c r="AS777" i="13"/>
  <c r="AE837" i="13"/>
  <c r="AR219" i="13"/>
  <c r="AE219" i="13" s="1"/>
  <c r="AR324" i="13"/>
  <c r="AE324" i="13" s="1"/>
  <c r="AE368" i="13"/>
  <c r="AQ550" i="13"/>
  <c r="AD768" i="13"/>
  <c r="AQ604" i="13"/>
  <c r="AR604" i="13" s="1"/>
  <c r="AE604" i="13" s="1"/>
  <c r="AR790" i="13"/>
  <c r="AE790" i="13" s="1"/>
  <c r="AR273" i="13"/>
  <c r="AE273" i="13" s="1"/>
  <c r="AP567" i="13"/>
  <c r="AQ567" i="13" s="1"/>
  <c r="AP269" i="13"/>
  <c r="AQ269" i="13" s="1"/>
  <c r="AR269" i="13" s="1"/>
  <c r="AE269" i="13" s="1"/>
  <c r="AR517" i="13"/>
  <c r="AE517" i="13" s="1"/>
  <c r="AP597" i="13"/>
  <c r="AQ597" i="13" s="1"/>
  <c r="AR60" i="13"/>
  <c r="AE60" i="13" s="1"/>
  <c r="AQ898" i="13"/>
  <c r="AR898" i="13" s="1"/>
  <c r="AE954" i="13"/>
  <c r="AP788" i="13"/>
  <c r="AQ788" i="13" s="1"/>
  <c r="AQ953" i="13"/>
  <c r="AR24" i="13"/>
  <c r="AE565" i="13"/>
  <c r="AS96" i="13"/>
  <c r="AO96" i="13" s="1"/>
  <c r="AP96" i="13" s="1"/>
  <c r="AQ96" i="13" s="1"/>
  <c r="AR96" i="13" s="1"/>
  <c r="AQ785" i="13"/>
  <c r="AR785" i="13" s="1"/>
  <c r="AE785" i="13" s="1"/>
  <c r="AR223" i="13"/>
  <c r="AE223" i="13" s="1"/>
  <c r="AQ810" i="13"/>
  <c r="AR810" i="13" s="1"/>
  <c r="AE810" i="13" s="1"/>
  <c r="AD216" i="13"/>
  <c r="AD812" i="13"/>
  <c r="AD864" i="13"/>
  <c r="AS951" i="13"/>
  <c r="AE965" i="13"/>
  <c r="AE630" i="13"/>
  <c r="AD186" i="13"/>
  <c r="AP659" i="13"/>
  <c r="AQ659" i="13" s="1"/>
  <c r="AP547" i="13"/>
  <c r="AQ547" i="13" s="1"/>
  <c r="AD642" i="13"/>
  <c r="AE697" i="13"/>
  <c r="AR854" i="13"/>
  <c r="AR23" i="13"/>
  <c r="AE23" i="13" s="1"/>
  <c r="AP778" i="13"/>
  <c r="AQ778" i="13" s="1"/>
  <c r="AQ264" i="13"/>
  <c r="AR264" i="13" s="1"/>
  <c r="AS198" i="13"/>
  <c r="AD287" i="13"/>
  <c r="AQ698" i="13"/>
  <c r="AR698" i="13" s="1"/>
  <c r="AP156" i="13"/>
  <c r="AQ156" i="13" s="1"/>
  <c r="AS916" i="13"/>
  <c r="AD916" i="13"/>
  <c r="AQ120" i="13"/>
  <c r="AR120" i="13" s="1"/>
  <c r="AE120" i="13" s="1"/>
  <c r="AS560" i="13"/>
  <c r="AD560" i="13"/>
  <c r="AR678" i="13"/>
  <c r="AE678" i="13" s="1"/>
  <c r="AR932" i="13"/>
  <c r="AE932" i="13" s="1"/>
  <c r="AR187" i="13"/>
  <c r="AE187" i="13" s="1"/>
  <c r="AQ950" i="13"/>
  <c r="AR950" i="13" s="1"/>
  <c r="AR391" i="13"/>
  <c r="AE391" i="13" s="1"/>
  <c r="AQ890" i="13"/>
  <c r="AR890" i="13" s="1"/>
  <c r="AE890" i="13" s="1"/>
  <c r="AR393" i="13"/>
  <c r="AE393" i="13" s="1"/>
  <c r="AS373" i="13"/>
  <c r="AO373" i="13" s="1"/>
  <c r="AP373" i="13" s="1"/>
  <c r="AD373" i="13"/>
  <c r="AP764" i="13"/>
  <c r="AQ764" i="13" s="1"/>
  <c r="AR802" i="13"/>
  <c r="AE802" i="13" s="1"/>
  <c r="AR647" i="13"/>
  <c r="AE647" i="13" s="1"/>
  <c r="AR654" i="13"/>
  <c r="AE654" i="13" s="1"/>
  <c r="AP911" i="13"/>
  <c r="AQ911" i="13" s="1"/>
  <c r="AR478" i="13"/>
  <c r="AE478" i="13" s="1"/>
  <c r="AQ902" i="13"/>
  <c r="AR902" i="13" s="1"/>
  <c r="AE902" i="13" s="1"/>
  <c r="AO822" i="13"/>
  <c r="AP822" i="13" s="1"/>
  <c r="AQ822" i="13" s="1"/>
  <c r="AR822" i="13" s="1"/>
  <c r="AE822" i="13" s="1"/>
  <c r="AR744" i="13"/>
  <c r="AE744" i="13" s="1"/>
  <c r="AR660" i="13"/>
  <c r="AE660" i="13" s="1"/>
  <c r="AR314" i="13"/>
  <c r="AE314" i="13" s="1"/>
  <c r="AR974" i="13"/>
  <c r="AE974" i="13" s="1"/>
  <c r="AQ546" i="13"/>
  <c r="AR546" i="13" s="1"/>
  <c r="AE546" i="13" s="1"/>
  <c r="AR439" i="13"/>
  <c r="AE439" i="13" s="1"/>
  <c r="AR450" i="13"/>
  <c r="AE450" i="13" s="1"/>
  <c r="AR855" i="13"/>
  <c r="AE855" i="13" s="1"/>
  <c r="AR561" i="13"/>
  <c r="AE561" i="13" s="1"/>
  <c r="AE305" i="13"/>
  <c r="AQ175" i="13"/>
  <c r="AR175" i="13" s="1"/>
  <c r="AE175" i="13" s="1"/>
  <c r="AR150" i="13"/>
  <c r="AQ692" i="13"/>
  <c r="AR692" i="13" s="1"/>
  <c r="AQ325" i="13"/>
  <c r="AR325" i="13" s="1"/>
  <c r="AE325" i="13" s="1"/>
  <c r="AP989" i="13"/>
  <c r="AQ989" i="13" s="1"/>
  <c r="AR679" i="13"/>
  <c r="AR853" i="13"/>
  <c r="AE853" i="13" s="1"/>
  <c r="AR982" i="13"/>
  <c r="AE982" i="13" s="1"/>
  <c r="AR443" i="13"/>
  <c r="AE443" i="13" s="1"/>
  <c r="AQ94" i="13"/>
  <c r="AR94" i="13" s="1"/>
  <c r="AQ493" i="13"/>
  <c r="AR493" i="13" s="1"/>
  <c r="AE493" i="13" s="1"/>
  <c r="AR670" i="13"/>
  <c r="AE670" i="13" s="1"/>
  <c r="AQ873" i="13"/>
  <c r="AR873" i="13" s="1"/>
  <c r="AQ200" i="13"/>
  <c r="AQ497" i="13"/>
  <c r="AR497" i="13" s="1"/>
  <c r="AE497" i="13" s="1"/>
  <c r="AD951" i="13"/>
  <c r="AQ170" i="13"/>
  <c r="AR170" i="13" s="1"/>
  <c r="AD568" i="13"/>
  <c r="AE632" i="13"/>
  <c r="AP924" i="13"/>
  <c r="AQ924" i="13" s="1"/>
  <c r="AQ403" i="13"/>
  <c r="AR403" i="13" s="1"/>
  <c r="AS769" i="13"/>
  <c r="AP78" i="13"/>
  <c r="AR681" i="13"/>
  <c r="AE610" i="13"/>
  <c r="AR852" i="13"/>
  <c r="AE852" i="13" s="1"/>
  <c r="AR732" i="13"/>
  <c r="AE732" i="13" s="1"/>
  <c r="AQ231" i="13"/>
  <c r="AQ362" i="13"/>
  <c r="AR362" i="13" s="1"/>
  <c r="AE930" i="13"/>
  <c r="AR112" i="13"/>
  <c r="AE112" i="13" s="1"/>
  <c r="AQ294" i="13"/>
  <c r="AR705" i="13"/>
  <c r="AE705" i="13" s="1"/>
  <c r="AR774" i="13"/>
  <c r="AE774" i="13" s="1"/>
  <c r="AQ76" i="13"/>
  <c r="AR472" i="13"/>
  <c r="AE631" i="13"/>
  <c r="AE704" i="13"/>
  <c r="AQ651" i="13"/>
  <c r="AR651" i="13" s="1"/>
  <c r="AE651" i="13" s="1"/>
  <c r="AQ245" i="13"/>
  <c r="AR245" i="13" s="1"/>
  <c r="AE245" i="13" s="1"/>
  <c r="AP79" i="13"/>
  <c r="AQ79" i="13" s="1"/>
  <c r="AS102" i="13"/>
  <c r="AO102" i="13" s="1"/>
  <c r="AP102" i="13" s="1"/>
  <c r="AE418" i="13"/>
  <c r="AD516" i="13"/>
  <c r="AQ973" i="13"/>
  <c r="AR973" i="13" s="1"/>
  <c r="AE412" i="13"/>
  <c r="AQ975" i="13"/>
  <c r="AR975" i="13" s="1"/>
  <c r="AP703" i="13"/>
  <c r="AQ703" i="13" s="1"/>
  <c r="AD148" i="13"/>
  <c r="AS148" i="13"/>
  <c r="AO148" i="13" s="1"/>
  <c r="AR666" i="13"/>
  <c r="AE666" i="13" s="1"/>
  <c r="AS74" i="13"/>
  <c r="AO172" i="13"/>
  <c r="AP172" i="13" s="1"/>
  <c r="AQ172" i="13" s="1"/>
  <c r="AE1001" i="13"/>
  <c r="AP570" i="13"/>
  <c r="AQ570" i="13" s="1"/>
  <c r="AP971" i="13"/>
  <c r="AQ971" i="13" s="1"/>
  <c r="AP584" i="13"/>
  <c r="AQ584" i="13" s="1"/>
  <c r="AR775" i="13"/>
  <c r="AE775" i="13" s="1"/>
  <c r="AR690" i="13"/>
  <c r="AE690" i="13" s="1"/>
  <c r="AR761" i="13"/>
  <c r="AE761" i="13" s="1"/>
  <c r="AS281" i="13"/>
  <c r="AO281" i="13" s="1"/>
  <c r="AP281" i="13" s="1"/>
  <c r="AS864" i="13"/>
  <c r="AQ249" i="13"/>
  <c r="AR763" i="13"/>
  <c r="AE763" i="13" s="1"/>
  <c r="AR676" i="13"/>
  <c r="AE676" i="13" s="1"/>
  <c r="AR740" i="13"/>
  <c r="AE740" i="13" s="1"/>
  <c r="AQ225" i="13"/>
  <c r="AR215" i="13"/>
  <c r="AE215" i="13" s="1"/>
  <c r="AR136" i="13"/>
  <c r="AE136" i="13" s="1"/>
  <c r="AD408" i="13"/>
  <c r="AE382" i="13"/>
  <c r="AR637" i="13"/>
  <c r="AE637" i="13" s="1"/>
  <c r="AE542" i="13"/>
  <c r="AE87" i="13"/>
  <c r="AD907" i="13"/>
  <c r="AR994" i="13"/>
  <c r="AE994" i="13" s="1"/>
  <c r="AE811" i="13"/>
  <c r="AR92" i="13"/>
  <c r="AE92" i="13" s="1"/>
  <c r="AR646" i="13"/>
  <c r="AE646" i="13" s="1"/>
  <c r="AR554" i="13"/>
  <c r="AR440" i="13"/>
  <c r="AE440" i="13" s="1"/>
  <c r="AQ956" i="13"/>
  <c r="AR956" i="13" s="1"/>
  <c r="AR673" i="13"/>
  <c r="AE673" i="13" s="1"/>
  <c r="AQ210" i="13"/>
  <c r="AR541" i="13"/>
  <c r="AE541" i="13" s="1"/>
  <c r="AR749" i="13"/>
  <c r="AR528" i="13"/>
  <c r="AE480" i="13"/>
  <c r="AS753" i="13"/>
  <c r="AO753" i="13" s="1"/>
  <c r="AP753" i="13" s="1"/>
  <c r="AE835" i="13"/>
  <c r="AQ233" i="13"/>
  <c r="AQ594" i="13"/>
  <c r="AE288" i="13"/>
  <c r="AQ152" i="13"/>
  <c r="AR152" i="13" s="1"/>
  <c r="AE152" i="13" s="1"/>
  <c r="AE365" i="13"/>
  <c r="AR414" i="13"/>
  <c r="AE414" i="13" s="1"/>
  <c r="AQ508" i="13"/>
  <c r="AR508" i="13" s="1"/>
  <c r="AQ108" i="13"/>
  <c r="AR108" i="13" s="1"/>
  <c r="AE108" i="13" s="1"/>
  <c r="AQ579" i="13"/>
  <c r="AR579" i="13" s="1"/>
  <c r="AE579" i="13" s="1"/>
  <c r="AO198" i="13"/>
  <c r="AP198" i="13" s="1"/>
  <c r="AP154" i="13"/>
  <c r="AQ154" i="13" s="1"/>
  <c r="AR154" i="13" s="1"/>
  <c r="AE154" i="13" s="1"/>
  <c r="AR587" i="13"/>
  <c r="AE587" i="13" s="1"/>
  <c r="AE672" i="13"/>
  <c r="AD71" i="13"/>
  <c r="AS64" i="13"/>
  <c r="AS63" i="13"/>
  <c r="AO63" i="13" s="1"/>
  <c r="AP63" i="13" s="1"/>
  <c r="AR49" i="13"/>
  <c r="AE49" i="13" s="1"/>
  <c r="AO35" i="13"/>
  <c r="AP35" i="13" s="1"/>
  <c r="AE32" i="13"/>
  <c r="AD35" i="13"/>
  <c r="AP39" i="13"/>
  <c r="AQ39" i="13" s="1"/>
  <c r="AQ27" i="13"/>
  <c r="AR27" i="13" s="1"/>
  <c r="AE27" i="13" s="1"/>
  <c r="AR30" i="13"/>
  <c r="AE30" i="13" s="1"/>
  <c r="AE24" i="13"/>
  <c r="AR25" i="13"/>
  <c r="AE25" i="13" s="1"/>
  <c r="AQ21" i="13"/>
  <c r="AR21" i="13" s="1"/>
  <c r="AE21" i="13" s="1"/>
  <c r="AR201" i="13"/>
  <c r="AE201" i="13" s="1"/>
  <c r="AR964" i="13"/>
  <c r="AO645" i="13"/>
  <c r="AP645" i="13" s="1"/>
  <c r="AO962" i="13"/>
  <c r="AP962" i="13" s="1"/>
  <c r="AO239" i="13"/>
  <c r="AP239" i="13" s="1"/>
  <c r="AO768" i="13"/>
  <c r="AQ388" i="13"/>
  <c r="AR388" i="13" s="1"/>
  <c r="AE388" i="13" s="1"/>
  <c r="AR248" i="13"/>
  <c r="AE248" i="13" s="1"/>
  <c r="AQ942" i="13"/>
  <c r="AR942" i="13" s="1"/>
  <c r="AE942" i="13" s="1"/>
  <c r="AO408" i="13"/>
  <c r="AP408" i="13" s="1"/>
  <c r="AR505" i="13"/>
  <c r="AE505" i="13" s="1"/>
  <c r="AO7" i="13"/>
  <c r="AP7" i="13" s="1"/>
  <c r="AQ275" i="13"/>
  <c r="AR275" i="13" s="1"/>
  <c r="AE275" i="13" s="1"/>
  <c r="AQ831" i="13"/>
  <c r="AR831" i="13" s="1"/>
  <c r="AE831" i="13" s="1"/>
  <c r="AR83" i="13"/>
  <c r="AQ282" i="13"/>
  <c r="AR282" i="13" s="1"/>
  <c r="AO812" i="13"/>
  <c r="AP812" i="13" s="1"/>
  <c r="AO916" i="13"/>
  <c r="AO186" i="13"/>
  <c r="AP186" i="13" s="1"/>
  <c r="AO342" i="13"/>
  <c r="AP342" i="13" s="1"/>
  <c r="AO642" i="13"/>
  <c r="AP642" i="13" s="1"/>
  <c r="AO687" i="13"/>
  <c r="AO922" i="13"/>
  <c r="AO287" i="13"/>
  <c r="AP287" i="13" s="1"/>
  <c r="AQ287" i="13" s="1"/>
  <c r="AQ885" i="13"/>
  <c r="AR885" i="13" s="1"/>
  <c r="AE885" i="13" s="1"/>
  <c r="AR294" i="13"/>
  <c r="AS387" i="13"/>
  <c r="AD387" i="13"/>
  <c r="AO969" i="13"/>
  <c r="AP969" i="13" s="1"/>
  <c r="AO864" i="13"/>
  <c r="AQ536" i="13"/>
  <c r="AR536" i="13" s="1"/>
  <c r="AE536" i="13" s="1"/>
  <c r="AO858" i="13"/>
  <c r="AO280" i="13"/>
  <c r="AP280" i="13" s="1"/>
  <c r="AO918" i="13"/>
  <c r="AO623" i="13"/>
  <c r="AO897" i="13"/>
  <c r="AP897" i="13" s="1"/>
  <c r="AO926" i="13"/>
  <c r="AP926" i="13" s="1"/>
  <c r="AO629" i="13"/>
  <c r="AP629" i="13" s="1"/>
  <c r="AQ332" i="13"/>
  <c r="AR332" i="13" s="1"/>
  <c r="AE332" i="13" s="1"/>
  <c r="AO532" i="13"/>
  <c r="AP532" i="13" s="1"/>
  <c r="AO588" i="13"/>
  <c r="AP588" i="13" s="1"/>
  <c r="AO804" i="13"/>
  <c r="AO827" i="13"/>
  <c r="AP827" i="13" s="1"/>
  <c r="AR307" i="13"/>
  <c r="AE307" i="13" s="1"/>
  <c r="AO829" i="13"/>
  <c r="AP829" i="13" s="1"/>
  <c r="AQ829" i="13" s="1"/>
  <c r="AR321" i="13"/>
  <c r="AE321" i="13" s="1"/>
  <c r="AP905" i="13"/>
  <c r="AQ905" i="13" s="1"/>
  <c r="AR268" i="13"/>
  <c r="AP240" i="13"/>
  <c r="AO531" i="13"/>
  <c r="AP531" i="13" s="1"/>
  <c r="AE771" i="13"/>
  <c r="AQ62" i="13"/>
  <c r="AR62" i="13" s="1"/>
  <c r="AE62" i="13" s="1"/>
  <c r="AO11" i="13"/>
  <c r="AQ340" i="13"/>
  <c r="AR340" i="13" s="1"/>
  <c r="AE340" i="13" s="1"/>
  <c r="AP780" i="13"/>
  <c r="AQ780" i="13" s="1"/>
  <c r="AQ940" i="13"/>
  <c r="AR940" i="13" s="1"/>
  <c r="AE940" i="13" s="1"/>
  <c r="AQ760" i="13"/>
  <c r="AR760" i="13" s="1"/>
  <c r="AE760" i="13" s="1"/>
  <c r="AO1000" i="13"/>
  <c r="AO998" i="13"/>
  <c r="AP998" i="13" s="1"/>
  <c r="AR73" i="13"/>
  <c r="AP799" i="13"/>
  <c r="AQ799" i="13" s="1"/>
  <c r="AQ558" i="13"/>
  <c r="AR558" i="13" s="1"/>
  <c r="AE558" i="13" s="1"/>
  <c r="AP750" i="13"/>
  <c r="AQ750" i="13" s="1"/>
  <c r="AS816" i="13"/>
  <c r="AQ1003" i="13"/>
  <c r="AR1003" i="13" s="1"/>
  <c r="AP303" i="13"/>
  <c r="AQ303" i="13" s="1"/>
  <c r="AR555" i="13"/>
  <c r="AE555" i="13" s="1"/>
  <c r="AQ29" i="13"/>
  <c r="AR29" i="13" s="1"/>
  <c r="AE360" i="13"/>
  <c r="AP503" i="13"/>
  <c r="AQ503" i="13" s="1"/>
  <c r="AP496" i="13"/>
  <c r="AQ496" i="13" s="1"/>
  <c r="AO947" i="13"/>
  <c r="AP947" i="13" s="1"/>
  <c r="AO134" i="13"/>
  <c r="AP759" i="13"/>
  <c r="AQ759" i="13" s="1"/>
  <c r="AR456" i="13"/>
  <c r="AE456" i="13" s="1"/>
  <c r="AE168" i="13"/>
  <c r="AE297" i="13"/>
  <c r="AP712" i="13"/>
  <c r="AQ712" i="13" s="1"/>
  <c r="AP908" i="13"/>
  <c r="AQ908" i="13" s="1"/>
  <c r="AR180" i="13"/>
  <c r="AP488" i="13"/>
  <c r="AR341" i="13"/>
  <c r="AE341" i="13" s="1"/>
  <c r="AR315" i="13"/>
  <c r="AE315" i="13" s="1"/>
  <c r="AE892" i="13"/>
  <c r="AR142" i="13"/>
  <c r="AE142" i="13" s="1"/>
  <c r="AO689" i="13"/>
  <c r="AE625" i="13"/>
  <c r="AO345" i="13"/>
  <c r="AP345" i="13" s="1"/>
  <c r="AR410" i="13"/>
  <c r="AE410" i="13" s="1"/>
  <c r="AR76" i="13"/>
  <c r="AR210" i="13"/>
  <c r="AS743" i="13"/>
  <c r="AR9" i="13"/>
  <c r="AE9" i="13" s="1"/>
  <c r="AQ882" i="13"/>
  <c r="AR882" i="13" s="1"/>
  <c r="AE882" i="13" s="1"/>
  <c r="AO895" i="13"/>
  <c r="AP895" i="13" s="1"/>
  <c r="AQ895" i="13" s="1"/>
  <c r="AO606" i="13"/>
  <c r="AQ944" i="13"/>
  <c r="AR944" i="13" s="1"/>
  <c r="AE944" i="13" s="1"/>
  <c r="AO16" i="13"/>
  <c r="AQ97" i="13"/>
  <c r="AR97" i="13" s="1"/>
  <c r="AE97" i="13" s="1"/>
  <c r="AQ415" i="13"/>
  <c r="AR415" i="13" s="1"/>
  <c r="AE415" i="13" s="1"/>
  <c r="AP72" i="13"/>
  <c r="AQ72" i="13" s="1"/>
  <c r="AP451" i="13"/>
  <c r="AQ451" i="13" s="1"/>
  <c r="AD623" i="13"/>
  <c r="AR249" i="13"/>
  <c r="AR259" i="13"/>
  <c r="AE259" i="13" s="1"/>
  <c r="AR146" i="13"/>
  <c r="AE146" i="13" s="1"/>
  <c r="AE381" i="13"/>
  <c r="AR370" i="13"/>
  <c r="AQ540" i="13"/>
  <c r="AP84" i="13"/>
  <c r="AQ84" i="13" s="1"/>
  <c r="AR976" i="13"/>
  <c r="AE976" i="13" s="1"/>
  <c r="AN773" i="13"/>
  <c r="AS773" i="13" s="1"/>
  <c r="AR167" i="13"/>
  <c r="AE167" i="13" s="1"/>
  <c r="AE411" i="13"/>
  <c r="AE404" i="13"/>
  <c r="AR200" i="13"/>
  <c r="AE200" i="13" s="1"/>
  <c r="AP728" i="13"/>
  <c r="AQ728" i="13" s="1"/>
  <c r="AE501" i="13"/>
  <c r="AO776" i="13"/>
  <c r="AD58" i="13"/>
  <c r="AQ211" i="13"/>
  <c r="AR211" i="13" s="1"/>
  <c r="AE211" i="13" s="1"/>
  <c r="AR233" i="13"/>
  <c r="AE233" i="13" s="1"/>
  <c r="AP691" i="13"/>
  <c r="AQ691" i="13" s="1"/>
  <c r="AR331" i="13"/>
  <c r="AR395" i="13"/>
  <c r="AE395" i="13" s="1"/>
  <c r="AE196" i="13"/>
  <c r="AE749" i="13"/>
  <c r="AQ304" i="13"/>
  <c r="AR304" i="13" s="1"/>
  <c r="AE304" i="13" s="1"/>
  <c r="AQ881" i="13"/>
  <c r="AR881" i="13" s="1"/>
  <c r="AE881" i="13" s="1"/>
  <c r="AE528" i="13"/>
  <c r="AR643" i="13"/>
  <c r="AR289" i="13"/>
  <c r="AE289" i="13" s="1"/>
  <c r="AP891" i="13"/>
  <c r="AQ891" i="13" s="1"/>
  <c r="AE48" i="13"/>
  <c r="AP731" i="13"/>
  <c r="AQ731" i="13" s="1"/>
  <c r="AP938" i="13"/>
  <c r="AQ938" i="13" s="1"/>
  <c r="AQ832" i="13"/>
  <c r="AR832" i="13" s="1"/>
  <c r="AE832" i="13" s="1"/>
  <c r="AQ624" i="13"/>
  <c r="AR624" i="13" s="1"/>
  <c r="AE624" i="13" s="1"/>
  <c r="AO309" i="13"/>
  <c r="AP309" i="13" s="1"/>
  <c r="AQ309" i="13" s="1"/>
  <c r="AR309" i="13" s="1"/>
  <c r="AR343" i="13"/>
  <c r="AP708" i="13"/>
  <c r="AQ708" i="13" s="1"/>
  <c r="AP70" i="13"/>
  <c r="AQ70" i="13" s="1"/>
  <c r="AE150" i="13"/>
  <c r="AO189" i="13"/>
  <c r="AP189" i="13" s="1"/>
  <c r="AE701" i="13"/>
  <c r="AE963" i="13"/>
  <c r="AE580" i="13"/>
  <c r="AE662" i="13"/>
  <c r="AE688" i="13"/>
  <c r="AD102" i="13"/>
  <c r="AN627" i="13"/>
  <c r="AD627" i="13" s="1"/>
  <c r="AD645" i="13"/>
  <c r="AD239" i="13"/>
  <c r="AE722" i="13"/>
  <c r="AE806" i="13"/>
  <c r="AO724" i="13"/>
  <c r="AP724" i="13" s="1"/>
  <c r="AD901" i="13"/>
  <c r="AR594" i="13"/>
  <c r="AE594" i="13" s="1"/>
  <c r="AR356" i="13"/>
  <c r="AR909" i="13"/>
  <c r="AE909" i="13" s="1"/>
  <c r="AQ328" i="13"/>
  <c r="AR328" i="13" s="1"/>
  <c r="AE328" i="13" s="1"/>
  <c r="AR539" i="13"/>
  <c r="AE539" i="13" s="1"/>
  <c r="AO306" i="13"/>
  <c r="AP306" i="13" s="1"/>
  <c r="AQ306" i="13" s="1"/>
  <c r="AR306" i="13" s="1"/>
  <c r="AR884" i="13"/>
  <c r="AE884" i="13" s="1"/>
  <c r="AR636" i="13"/>
  <c r="AE636" i="13" s="1"/>
  <c r="AE840" i="13"/>
  <c r="AO777" i="13"/>
  <c r="AR622" i="13"/>
  <c r="AE511" i="13"/>
  <c r="AO37" i="13"/>
  <c r="AO293" i="13"/>
  <c r="AP293" i="13" s="1"/>
  <c r="AQ293" i="13" s="1"/>
  <c r="AR293" i="13" s="1"/>
  <c r="AO862" i="13"/>
  <c r="AP862" i="13" s="1"/>
  <c r="AO254" i="13"/>
  <c r="AQ278" i="13"/>
  <c r="AR278" i="13" s="1"/>
  <c r="AE278" i="13" s="1"/>
  <c r="AR847" i="13"/>
  <c r="AE847" i="13" s="1"/>
  <c r="AQ310" i="13"/>
  <c r="AR310" i="13" s="1"/>
  <c r="AE310" i="13" s="1"/>
  <c r="AQ367" i="13"/>
  <c r="AR367" i="13" s="1"/>
  <c r="AE367" i="13" s="1"/>
  <c r="AR762" i="13"/>
  <c r="AE762" i="13" s="1"/>
  <c r="AR959" i="13"/>
  <c r="AE959" i="13" s="1"/>
  <c r="AQ485" i="13"/>
  <c r="AR485" i="13" s="1"/>
  <c r="AO739" i="13"/>
  <c r="AS290" i="13"/>
  <c r="AS319" i="13"/>
  <c r="AR995" i="13"/>
  <c r="AE995" i="13" s="1"/>
  <c r="AQ214" i="13"/>
  <c r="AR214" i="13" s="1"/>
  <c r="AR996" i="13"/>
  <c r="AE996" i="13" s="1"/>
  <c r="AE133" i="13"/>
  <c r="AQ300" i="13"/>
  <c r="AR300" i="13" s="1"/>
  <c r="AE300" i="13" s="1"/>
  <c r="AQ377" i="13"/>
  <c r="AR377" i="13" s="1"/>
  <c r="AE377" i="13" s="1"/>
  <c r="AQ207" i="13"/>
  <c r="AR207" i="13" s="1"/>
  <c r="AE207" i="13" s="1"/>
  <c r="AQ383" i="13"/>
  <c r="AR383" i="13" s="1"/>
  <c r="AE383" i="13" s="1"/>
  <c r="AR18" i="13"/>
  <c r="AE18" i="13" s="1"/>
  <c r="AD922" i="13"/>
  <c r="AQ263" i="13"/>
  <c r="AR263" i="13" s="1"/>
  <c r="AE263" i="13" s="1"/>
  <c r="AQ246" i="13"/>
  <c r="AR246" i="13" s="1"/>
  <c r="AR684" i="13"/>
  <c r="AE684" i="13" s="1"/>
  <c r="AS639" i="13"/>
  <c r="AO951" i="13"/>
  <c r="AP951" i="13" s="1"/>
  <c r="AR927" i="13"/>
  <c r="AO525" i="13"/>
  <c r="AP525" i="13" s="1"/>
  <c r="AO101" i="13"/>
  <c r="AP101" i="13" s="1"/>
  <c r="AQ101" i="13" s="1"/>
  <c r="AO877" i="13"/>
  <c r="AP877" i="13" s="1"/>
  <c r="AO993" i="13"/>
  <c r="AS988" i="13"/>
  <c r="AE396" i="13"/>
  <c r="AE472" i="13"/>
  <c r="AO277" i="13"/>
  <c r="AP277" i="13" s="1"/>
  <c r="AQ277" i="13" s="1"/>
  <c r="AS583" i="13"/>
  <c r="AO985" i="13"/>
  <c r="AP985" i="13" s="1"/>
  <c r="AO906" i="13"/>
  <c r="AP906" i="13" s="1"/>
  <c r="AN752" i="13"/>
  <c r="AD752" i="13" s="1"/>
  <c r="AR191" i="13"/>
  <c r="AE191" i="13" s="1"/>
  <c r="AE17" i="13"/>
  <c r="AD342" i="13"/>
  <c r="AQ746" i="13"/>
  <c r="AN118" i="13"/>
  <c r="AD118" i="13" s="1"/>
  <c r="AQ106" i="13"/>
  <c r="AR106" i="13" s="1"/>
  <c r="AR85" i="13"/>
  <c r="AE85" i="13" s="1"/>
  <c r="AD969" i="13"/>
  <c r="AS140" i="13"/>
  <c r="AO769" i="13"/>
  <c r="AP769" i="13" s="1"/>
  <c r="AR507" i="13"/>
  <c r="AR513" i="13"/>
  <c r="AE513" i="13" s="1"/>
  <c r="AQ733" i="13"/>
  <c r="AR920" i="13"/>
  <c r="AE920" i="13" s="1"/>
  <c r="AD906" i="13"/>
  <c r="AR795" i="13"/>
  <c r="AE795" i="13" s="1"/>
  <c r="AQ116" i="13"/>
  <c r="AQ518" i="13"/>
  <c r="AR518" i="13" s="1"/>
  <c r="AR65" i="13"/>
  <c r="AE65" i="13" s="1"/>
  <c r="AO880" i="13"/>
  <c r="AP880" i="13" s="1"/>
  <c r="AQ880" i="13" s="1"/>
  <c r="AQ244" i="13"/>
  <c r="AD897" i="13"/>
  <c r="AQ589" i="13"/>
  <c r="AR589" i="13" s="1"/>
  <c r="AO757" i="13"/>
  <c r="AP757" i="13" s="1"/>
  <c r="AS766" i="13"/>
  <c r="AS1008" i="13"/>
  <c r="AR851" i="13"/>
  <c r="AE851" i="13" s="1"/>
  <c r="AE330" i="13"/>
  <c r="AO58" i="13"/>
  <c r="AR533" i="13"/>
  <c r="AE533" i="13" s="1"/>
  <c r="AE927" i="13"/>
  <c r="AO737" i="13"/>
  <c r="AO392" i="13"/>
  <c r="AP392" i="13" s="1"/>
  <c r="AQ392" i="13" s="1"/>
  <c r="AO901" i="13"/>
  <c r="AQ860" i="13"/>
  <c r="AR860" i="13" s="1"/>
  <c r="AP819" i="13"/>
  <c r="AQ819" i="13" s="1"/>
  <c r="AD980" i="13"/>
  <c r="AQ967" i="13"/>
  <c r="AR967" i="13" s="1"/>
  <c r="AR780" i="13"/>
  <c r="AR710" i="13"/>
  <c r="AE710" i="13" s="1"/>
  <c r="AQ336" i="13"/>
  <c r="AR336" i="13" s="1"/>
  <c r="AR799" i="13"/>
  <c r="AQ1009" i="13"/>
  <c r="AR1009" i="13" s="1"/>
  <c r="AO685" i="13"/>
  <c r="AE849" i="13"/>
  <c r="AE82" i="13"/>
  <c r="AP354" i="13"/>
  <c r="AQ354" i="13" s="1"/>
  <c r="AP797" i="13"/>
  <c r="AQ797" i="13" s="1"/>
  <c r="AO917" i="13"/>
  <c r="AE268" i="13"/>
  <c r="AQ337" i="13"/>
  <c r="AR337" i="13" s="1"/>
  <c r="AP371" i="13"/>
  <c r="AQ371" i="13" s="1"/>
  <c r="AO221" i="13"/>
  <c r="AP984" i="13"/>
  <c r="AP361" i="13"/>
  <c r="AQ361" i="13" s="1"/>
  <c r="AQ702" i="13"/>
  <c r="AR702" i="13" s="1"/>
  <c r="AE964" i="13"/>
  <c r="AP47" i="13"/>
  <c r="AQ47" i="13" s="1"/>
  <c r="AQ736" i="13"/>
  <c r="AR563" i="13"/>
  <c r="AE563" i="13" s="1"/>
  <c r="AQ789" i="13"/>
  <c r="AR789" i="13" s="1"/>
  <c r="AR506" i="13"/>
  <c r="AE506" i="13" s="1"/>
  <c r="AE554" i="13"/>
  <c r="AP98" i="13"/>
  <c r="AQ98" i="13" s="1"/>
  <c r="AR535" i="13"/>
  <c r="AE535" i="13" s="1"/>
  <c r="AR781" i="13"/>
  <c r="AE781" i="13" s="1"/>
  <c r="AQ488" i="13"/>
  <c r="AE294" i="13"/>
  <c r="AP132" i="13"/>
  <c r="AR363" i="13"/>
  <c r="AE363" i="13" s="1"/>
  <c r="AO557" i="13"/>
  <c r="AP557" i="13" s="1"/>
  <c r="AE956" i="13"/>
  <c r="AR896" i="13"/>
  <c r="AE896" i="13" s="1"/>
  <c r="AE507" i="13"/>
  <c r="AD7" i="13"/>
  <c r="AO960" i="13"/>
  <c r="AP960" i="13" s="1"/>
  <c r="AR569" i="13"/>
  <c r="AE569" i="13" s="1"/>
  <c r="AO184" i="13"/>
  <c r="AO735" i="13"/>
  <c r="AQ1006" i="13"/>
  <c r="AE241" i="13"/>
  <c r="AO204" i="13"/>
  <c r="AS871" i="13"/>
  <c r="AE883" i="13"/>
  <c r="AE787" i="13"/>
  <c r="AR578" i="13"/>
  <c r="AE578" i="13" s="1"/>
  <c r="AS913" i="13"/>
  <c r="AP845" i="13"/>
  <c r="AQ845" i="13" s="1"/>
  <c r="AR114" i="13"/>
  <c r="AP699" i="13"/>
  <c r="AQ699" i="13" s="1"/>
  <c r="AE94" i="13"/>
  <c r="AD804" i="13"/>
  <c r="AP519" i="13"/>
  <c r="AQ519" i="13" s="1"/>
  <c r="AR195" i="13"/>
  <c r="AE195" i="13" s="1"/>
  <c r="AO194" i="13"/>
  <c r="AP194" i="13" s="1"/>
  <c r="AQ194" i="13" s="1"/>
  <c r="AE765" i="13"/>
  <c r="AQ271" i="13"/>
  <c r="AR271" i="13" s="1"/>
  <c r="AR100" i="13"/>
  <c r="AE100" i="13" s="1"/>
  <c r="AN335" i="13"/>
  <c r="AS335" i="13" s="1"/>
  <c r="AR577" i="13"/>
  <c r="AE577" i="13" s="1"/>
  <c r="AO820" i="13"/>
  <c r="AP820" i="13" s="1"/>
  <c r="AQ820" i="13" s="1"/>
  <c r="AR820" i="13" s="1"/>
  <c r="AR550" i="13"/>
  <c r="AE550" i="13" s="1"/>
  <c r="AP523" i="13"/>
  <c r="AO222" i="13"/>
  <c r="AP222" i="13" s="1"/>
  <c r="AE51" i="13"/>
  <c r="AN966" i="13"/>
  <c r="AD966" i="13" s="1"/>
  <c r="AE679" i="13"/>
  <c r="AP686" i="13"/>
  <c r="AQ551" i="13"/>
  <c r="AR551" i="13" s="1"/>
  <c r="AE682" i="13"/>
  <c r="AQ390" i="13"/>
  <c r="AR390" i="13" s="1"/>
  <c r="AO596" i="13"/>
  <c r="AP596" i="13" s="1"/>
  <c r="AE935" i="13"/>
  <c r="AO238" i="13"/>
  <c r="AP238" i="13" s="1"/>
  <c r="AQ238" i="13" s="1"/>
  <c r="AE234" i="13"/>
  <c r="AP593" i="13"/>
  <c r="AQ617" i="13"/>
  <c r="AR821" i="13"/>
  <c r="AE821" i="13" s="1"/>
  <c r="AE114" i="13"/>
  <c r="AQ409" i="13"/>
  <c r="AR409" i="13" s="1"/>
  <c r="AP680" i="13"/>
  <c r="AQ680" i="13" s="1"/>
  <c r="AS251" i="13"/>
  <c r="AQ755" i="13"/>
  <c r="AR755" i="13" s="1"/>
  <c r="AE643" i="13"/>
  <c r="AQ809" i="13"/>
  <c r="AE26" i="13"/>
  <c r="AQ147" i="13"/>
  <c r="AR147" i="13" s="1"/>
  <c r="AE185" i="13"/>
  <c r="AP783" i="13"/>
  <c r="AQ783" i="13" s="1"/>
  <c r="AQ834" i="13"/>
  <c r="AR834" i="13" s="1"/>
  <c r="AQ376" i="13"/>
  <c r="AR376" i="13" s="1"/>
  <c r="AQ694" i="13"/>
  <c r="AE188" i="13"/>
  <c r="AQ894" i="13"/>
  <c r="AP793" i="13"/>
  <c r="AQ793" i="13" s="1"/>
  <c r="AO633" i="13"/>
  <c r="AP633" i="13" s="1"/>
  <c r="AP43" i="13"/>
  <c r="AP212" i="13"/>
  <c r="AO607" i="13"/>
  <c r="AE711" i="13"/>
  <c r="AE696" i="13"/>
  <c r="AO160" i="13"/>
  <c r="AE707" i="13"/>
  <c r="AE1004" i="13"/>
  <c r="AE31" i="13"/>
  <c r="AR992" i="13"/>
  <c r="AE992" i="13" s="1"/>
  <c r="AQ949" i="13"/>
  <c r="AR949" i="13" s="1"/>
  <c r="AQ808" i="13"/>
  <c r="AR808" i="13" s="1"/>
  <c r="AE258" i="13"/>
  <c r="AP782" i="13"/>
  <c r="AQ782" i="13" s="1"/>
  <c r="AQ521" i="13"/>
  <c r="AR521" i="13" s="1"/>
  <c r="AP509" i="13"/>
  <c r="AQ509" i="13" s="1"/>
  <c r="AR509" i="13" s="1"/>
  <c r="AP510" i="13"/>
  <c r="AQ510" i="13" s="1"/>
  <c r="AO719" i="13"/>
  <c r="AQ402" i="13"/>
  <c r="AR402" i="13" s="1"/>
  <c r="AQ103" i="13"/>
  <c r="AR103" i="13" s="1"/>
  <c r="AE197" i="13"/>
  <c r="AO907" i="13"/>
  <c r="AO19" i="13"/>
  <c r="AO329" i="13"/>
  <c r="AP329" i="13" s="1"/>
  <c r="AR224" i="13"/>
  <c r="AE224" i="13" s="1"/>
  <c r="AO568" i="13"/>
  <c r="AP977" i="13"/>
  <c r="AQ977" i="13" s="1"/>
  <c r="AR977" i="13" s="1"/>
  <c r="AE843" i="13"/>
  <c r="AE872" i="13"/>
  <c r="AR585" i="13"/>
  <c r="AE585" i="13" s="1"/>
  <c r="AE754" i="13"/>
  <c r="AD687" i="13"/>
  <c r="AQ657" i="13"/>
  <c r="AR657" i="13" s="1"/>
  <c r="AR615" i="13"/>
  <c r="AE615" i="13" s="1"/>
  <c r="AP798" i="13"/>
  <c r="AQ798" i="13" s="1"/>
  <c r="AP128" i="13"/>
  <c r="AS608" i="13"/>
  <c r="AD962" i="13"/>
  <c r="AQ738" i="13"/>
  <c r="AR738" i="13" s="1"/>
  <c r="AP265" i="13"/>
  <c r="AP422" i="13"/>
  <c r="AR948" i="13"/>
  <c r="AE948" i="13" s="1"/>
  <c r="AP575" i="13"/>
  <c r="AE968" i="13"/>
  <c r="AE878" i="13"/>
  <c r="AO616" i="13"/>
  <c r="AP616" i="13" s="1"/>
  <c r="AE622" i="13"/>
  <c r="AE854" i="13"/>
  <c r="AS718" i="13"/>
  <c r="AQ695" i="13"/>
  <c r="AR695" i="13" s="1"/>
  <c r="AO322" i="13"/>
  <c r="AP322" i="13" s="1"/>
  <c r="AQ870" i="13"/>
  <c r="AR605" i="13"/>
  <c r="AE605" i="13" s="1"/>
  <c r="AD926" i="13"/>
  <c r="AQ612" i="13"/>
  <c r="AR612" i="13" s="1"/>
  <c r="AE612" i="13" s="1"/>
  <c r="AO928" i="13"/>
  <c r="AP928" i="13" s="1"/>
  <c r="AQ786" i="13"/>
  <c r="AP1002" i="13"/>
  <c r="AQ1002" i="13" s="1"/>
  <c r="AP1005" i="13"/>
  <c r="AS866" i="13"/>
  <c r="AR122" i="13"/>
  <c r="AE122" i="13" s="1"/>
  <c r="AR425" i="13"/>
  <c r="AE425" i="13" s="1"/>
  <c r="AP748" i="13"/>
  <c r="AQ748" i="13" s="1"/>
  <c r="AP192" i="13"/>
  <c r="AO529" i="13"/>
  <c r="AQ598" i="13"/>
  <c r="AR598" i="13" s="1"/>
  <c r="AE598" i="13" s="1"/>
  <c r="AQ498" i="13"/>
  <c r="AP490" i="13"/>
  <c r="AQ490" i="13" s="1"/>
  <c r="AR490" i="13" s="1"/>
  <c r="AQ41" i="13"/>
  <c r="AR41" i="13" s="1"/>
  <c r="AQ727" i="13"/>
  <c r="AR727" i="13" s="1"/>
  <c r="AQ999" i="13"/>
  <c r="AP216" i="13"/>
  <c r="AQ216" i="13" s="1"/>
  <c r="AR476" i="13"/>
  <c r="AE476" i="13" s="1"/>
  <c r="AQ784" i="13"/>
  <c r="AR784" i="13" s="1"/>
  <c r="AP794" i="13"/>
  <c r="AQ794" i="13" s="1"/>
  <c r="AQ601" i="13"/>
  <c r="AR601" i="13" s="1"/>
  <c r="AP879" i="13"/>
  <c r="AQ879" i="13" s="1"/>
  <c r="AQ574" i="13"/>
  <c r="AR574" i="13" s="1"/>
  <c r="AP792" i="13"/>
  <c r="AQ792" i="13" s="1"/>
  <c r="AR537" i="13"/>
  <c r="AE537" i="13" s="1"/>
  <c r="AQ803" i="13"/>
  <c r="AP912" i="13"/>
  <c r="AQ912" i="13" s="1"/>
  <c r="AQ650" i="13"/>
  <c r="AR650" i="13" s="1"/>
  <c r="AD895" i="13"/>
  <c r="AE484" i="13"/>
  <c r="AR925" i="13"/>
  <c r="AE925" i="13" s="1"/>
  <c r="AQ512" i="13"/>
  <c r="AR512" i="13" s="1"/>
  <c r="AS980" i="13"/>
  <c r="AQ576" i="13"/>
  <c r="AO494" i="13"/>
  <c r="AO859" i="13"/>
  <c r="AP859" i="13" s="1"/>
  <c r="AR423" i="13"/>
  <c r="AE423" i="13" s="1"/>
  <c r="AR910" i="13"/>
  <c r="AE910" i="13" s="1"/>
  <c r="AR526" i="13"/>
  <c r="AE526" i="13" s="1"/>
  <c r="AR874" i="13"/>
  <c r="AE874" i="13" s="1"/>
  <c r="AO247" i="13"/>
  <c r="AP247" i="13" s="1"/>
  <c r="AQ677" i="13"/>
  <c r="AR677" i="13" s="1"/>
  <c r="AE677" i="13" s="1"/>
  <c r="AE73" i="13"/>
  <c r="AQ53" i="13"/>
  <c r="AR53" i="13" s="1"/>
  <c r="AQ515" i="13"/>
  <c r="AQ984" i="13"/>
  <c r="AQ709" i="13"/>
  <c r="AR709" i="13" s="1"/>
  <c r="AE709" i="13" s="1"/>
  <c r="AQ374" i="13"/>
  <c r="AQ132" i="13"/>
  <c r="AO205" i="13"/>
  <c r="AP205" i="13" s="1"/>
  <c r="AQ205" i="13" s="1"/>
  <c r="AP148" i="13"/>
  <c r="AQ148" i="13" s="1"/>
  <c r="AE76" i="13"/>
  <c r="AE210" i="13"/>
  <c r="AR149" i="13"/>
  <c r="AE149" i="13" s="1"/>
  <c r="AQ292" i="13"/>
  <c r="AP556" i="13"/>
  <c r="AQ556" i="13" s="1"/>
  <c r="AO741" i="13"/>
  <c r="AP741" i="13" s="1"/>
  <c r="AE370" i="13"/>
  <c r="AP164" i="13"/>
  <c r="AQ523" i="13"/>
  <c r="AE180" i="13"/>
  <c r="AE581" i="13"/>
  <c r="AQ274" i="13"/>
  <c r="AQ347" i="13"/>
  <c r="AR347" i="13" s="1"/>
  <c r="AE266" i="13"/>
  <c r="AO566" i="13"/>
  <c r="AO389" i="13"/>
  <c r="AP389" i="13" s="1"/>
  <c r="AQ686" i="13"/>
  <c r="AO483" i="13"/>
  <c r="AP483" i="13" s="1"/>
  <c r="AQ483" i="13" s="1"/>
  <c r="AE331" i="13"/>
  <c r="AO522" i="13"/>
  <c r="AR617" i="13"/>
  <c r="AP544" i="13"/>
  <c r="AQ272" i="13"/>
  <c r="AO13" i="13"/>
  <c r="AP33" i="13"/>
  <c r="AO573" i="13"/>
  <c r="AP209" i="13"/>
  <c r="AE343" i="13"/>
  <c r="AR894" i="13"/>
  <c r="AO957" i="13"/>
  <c r="AO770" i="13"/>
  <c r="AP770" i="13" s="1"/>
  <c r="AQ358" i="13"/>
  <c r="AR358" i="13" s="1"/>
  <c r="AO656" i="13"/>
  <c r="AP656" i="13" s="1"/>
  <c r="AS945" i="13"/>
  <c r="AO538" i="13"/>
  <c r="AO482" i="13"/>
  <c r="AQ375" i="13"/>
  <c r="AE436" i="13"/>
  <c r="AR486" i="13"/>
  <c r="AE486" i="13" s="1"/>
  <c r="AO626" i="13"/>
  <c r="AP626" i="13" s="1"/>
  <c r="AR230" i="13"/>
  <c r="AE230" i="13" s="1"/>
  <c r="AO317" i="13"/>
  <c r="AP217" i="13"/>
  <c r="AR972" i="13"/>
  <c r="AE972" i="13" s="1"/>
  <c r="AS516" i="13"/>
  <c r="AE356" i="13"/>
  <c r="AO675" i="13"/>
  <c r="AP675" i="13" s="1"/>
  <c r="AQ675" i="13" s="1"/>
  <c r="AQ397" i="13"/>
  <c r="AQ128" i="13"/>
  <c r="AD608" i="13"/>
  <c r="AD743" i="13"/>
  <c r="AQ265" i="13"/>
  <c r="AQ422" i="13"/>
  <c r="AQ575" i="13"/>
  <c r="AE442" i="13"/>
  <c r="AQ327" i="13"/>
  <c r="AE549" i="13"/>
  <c r="AP716" i="13"/>
  <c r="AR495" i="13"/>
  <c r="AE495" i="13" s="1"/>
  <c r="AP308" i="13"/>
  <c r="AQ491" i="13"/>
  <c r="AQ939" i="13"/>
  <c r="AR939" i="13" s="1"/>
  <c r="AD583" i="13"/>
  <c r="AQ199" i="13"/>
  <c r="AR786" i="13"/>
  <c r="AQ1005" i="13"/>
  <c r="AE83" i="13"/>
  <c r="AQ124" i="13"/>
  <c r="AR124" i="13" s="1"/>
  <c r="AQ991" i="13"/>
  <c r="AR991" i="13" s="1"/>
  <c r="AP339" i="13"/>
  <c r="AE975" i="13"/>
  <c r="AQ192" i="13"/>
  <c r="AS752" i="13"/>
  <c r="AQ359" i="13"/>
  <c r="AQ405" i="13"/>
  <c r="AP36" i="13"/>
  <c r="AQ36" i="13" s="1"/>
  <c r="AP979" i="13"/>
  <c r="AQ979" i="13" s="1"/>
  <c r="AP226" i="13"/>
  <c r="AQ226" i="13" s="1"/>
  <c r="AR520" i="13"/>
  <c r="AE520" i="13" s="1"/>
  <c r="AO683" i="13"/>
  <c r="AR955" i="13"/>
  <c r="AE955" i="13" s="1"/>
  <c r="AR803" i="13"/>
  <c r="AQ796" i="13"/>
  <c r="AQ669" i="13"/>
  <c r="AR669" i="13" s="1"/>
  <c r="AR943" i="13"/>
  <c r="AE943" i="13" s="1"/>
  <c r="AE681" i="13"/>
  <c r="AQ825" i="13"/>
  <c r="AP946" i="13"/>
  <c r="AQ946" i="13" s="1"/>
  <c r="AR514" i="13"/>
  <c r="AE514" i="13" s="1"/>
  <c r="AR576" i="13"/>
  <c r="AP618" i="13"/>
  <c r="AQ618" i="13" s="1"/>
  <c r="AQ351" i="13"/>
  <c r="AR351" i="13" s="1"/>
  <c r="AP71" i="13"/>
  <c r="AE249" i="13" l="1"/>
  <c r="AR225" i="13"/>
  <c r="AE225" i="13" s="1"/>
  <c r="AR953" i="13"/>
  <c r="AE953" i="13" s="1"/>
  <c r="AE914" i="13"/>
  <c r="AE170" i="13"/>
  <c r="AE873" i="13"/>
  <c r="AE898" i="13"/>
  <c r="AS627" i="13"/>
  <c r="AO627" i="13" s="1"/>
  <c r="AP627" i="13" s="1"/>
  <c r="AR911" i="13"/>
  <c r="AE911" i="13" s="1"/>
  <c r="AP623" i="13"/>
  <c r="AQ623" i="13" s="1"/>
  <c r="AR623" i="13" s="1"/>
  <c r="AE623" i="13" s="1"/>
  <c r="AE698" i="13"/>
  <c r="AR547" i="13"/>
  <c r="AE547" i="13" s="1"/>
  <c r="AR659" i="13"/>
  <c r="AE659" i="13" s="1"/>
  <c r="AR788" i="13"/>
  <c r="AE788" i="13" s="1"/>
  <c r="AR567" i="13"/>
  <c r="AE567" i="13" s="1"/>
  <c r="AR597" i="13"/>
  <c r="AE597" i="13" s="1"/>
  <c r="AR712" i="13"/>
  <c r="AE264" i="13"/>
  <c r="AE282" i="13"/>
  <c r="AQ656" i="13"/>
  <c r="AR656" i="13" s="1"/>
  <c r="AR194" i="13"/>
  <c r="AE692" i="13"/>
  <c r="AR759" i="13"/>
  <c r="AE403" i="13"/>
  <c r="AR778" i="13"/>
  <c r="AE778" i="13" s="1"/>
  <c r="AE508" i="13"/>
  <c r="AE973" i="13"/>
  <c r="AR750" i="13"/>
  <c r="AE750" i="13" s="1"/>
  <c r="AR584" i="13"/>
  <c r="AE584" i="13" s="1"/>
  <c r="AR764" i="13"/>
  <c r="AE764" i="13" s="1"/>
  <c r="AR570" i="13"/>
  <c r="AE570" i="13" s="1"/>
  <c r="AR989" i="13"/>
  <c r="AE989" i="13" s="1"/>
  <c r="AQ897" i="13"/>
  <c r="AR703" i="13"/>
  <c r="AE703" i="13" s="1"/>
  <c r="AR924" i="13"/>
  <c r="AE924" i="13" s="1"/>
  <c r="AR156" i="13"/>
  <c r="AE156" i="13" s="1"/>
  <c r="AP317" i="13"/>
  <c r="AP538" i="13"/>
  <c r="AQ538" i="13" s="1"/>
  <c r="AP566" i="13"/>
  <c r="AQ566" i="13" s="1"/>
  <c r="AE512" i="13"/>
  <c r="AR912" i="13"/>
  <c r="AE695" i="13"/>
  <c r="AE738" i="13"/>
  <c r="AR128" i="13"/>
  <c r="AR793" i="13"/>
  <c r="AE793" i="13" s="1"/>
  <c r="AR686" i="13"/>
  <c r="AP184" i="13"/>
  <c r="AQ184" i="13" s="1"/>
  <c r="AQ557" i="13"/>
  <c r="AR557" i="13" s="1"/>
  <c r="AR880" i="13"/>
  <c r="AE880" i="13" s="1"/>
  <c r="AQ906" i="13"/>
  <c r="AR906" i="13" s="1"/>
  <c r="AQ862" i="13"/>
  <c r="AR862" i="13" s="1"/>
  <c r="AR303" i="13"/>
  <c r="AE303" i="13" s="1"/>
  <c r="AQ998" i="13"/>
  <c r="AR998" i="13" s="1"/>
  <c r="AQ531" i="13"/>
  <c r="AR531" i="13" s="1"/>
  <c r="AE531" i="13" s="1"/>
  <c r="AQ102" i="13"/>
  <c r="AQ408" i="13"/>
  <c r="AR408" i="13" s="1"/>
  <c r="AQ373" i="13"/>
  <c r="AR373" i="13" s="1"/>
  <c r="AE373" i="13" s="1"/>
  <c r="AO74" i="13"/>
  <c r="AR79" i="13"/>
  <c r="AE79" i="13" s="1"/>
  <c r="AE950" i="13"/>
  <c r="AQ281" i="13"/>
  <c r="AR281" i="13" s="1"/>
  <c r="AE281" i="13" s="1"/>
  <c r="AE803" i="13"/>
  <c r="AE784" i="13"/>
  <c r="AR1005" i="13"/>
  <c r="AE1005" i="13" s="1"/>
  <c r="AQ329" i="13"/>
  <c r="AR329" i="13" s="1"/>
  <c r="AE329" i="13" s="1"/>
  <c r="AR510" i="13"/>
  <c r="AE510" i="13" s="1"/>
  <c r="AE894" i="13"/>
  <c r="AR238" i="13"/>
  <c r="AR845" i="13"/>
  <c r="AR132" i="13"/>
  <c r="AR797" i="13"/>
  <c r="AE797" i="13" s="1"/>
  <c r="AE1003" i="13"/>
  <c r="AQ827" i="13"/>
  <c r="AQ926" i="13"/>
  <c r="AR926" i="13" s="1"/>
  <c r="AQ198" i="13"/>
  <c r="AR198" i="13" s="1"/>
  <c r="AE198" i="13" s="1"/>
  <c r="AE96" i="13"/>
  <c r="AR231" i="13"/>
  <c r="AE231" i="13" s="1"/>
  <c r="AO560" i="13"/>
  <c r="AE576" i="13"/>
  <c r="AR783" i="13"/>
  <c r="AE783" i="13" s="1"/>
  <c r="AE617" i="13"/>
  <c r="AR519" i="13"/>
  <c r="AE519" i="13" s="1"/>
  <c r="AQ960" i="13"/>
  <c r="AR960" i="13" s="1"/>
  <c r="AR971" i="13"/>
  <c r="AE971" i="13" s="1"/>
  <c r="AQ389" i="13"/>
  <c r="AR389" i="13" s="1"/>
  <c r="AE389" i="13" s="1"/>
  <c r="AE650" i="13"/>
  <c r="AR792" i="13"/>
  <c r="AE792" i="13" s="1"/>
  <c r="AE601" i="13"/>
  <c r="AE786" i="13"/>
  <c r="AQ322" i="13"/>
  <c r="AR322" i="13" s="1"/>
  <c r="AE322" i="13" s="1"/>
  <c r="AE657" i="13"/>
  <c r="AE551" i="13"/>
  <c r="AR699" i="13"/>
  <c r="AE699" i="13" s="1"/>
  <c r="AE518" i="13"/>
  <c r="AP993" i="13"/>
  <c r="AQ993" i="13" s="1"/>
  <c r="AQ525" i="13"/>
  <c r="AR525" i="13" s="1"/>
  <c r="AQ951" i="13"/>
  <c r="AR951" i="13" s="1"/>
  <c r="AE951" i="13" s="1"/>
  <c r="AQ724" i="13"/>
  <c r="AR724" i="13" s="1"/>
  <c r="AE724" i="13" s="1"/>
  <c r="AR895" i="13"/>
  <c r="AE895" i="13" s="1"/>
  <c r="AQ345" i="13"/>
  <c r="AR345" i="13" s="1"/>
  <c r="AE345" i="13" s="1"/>
  <c r="AP1000" i="13"/>
  <c r="AQ1000" i="13" s="1"/>
  <c r="AQ588" i="13"/>
  <c r="AR588" i="13" s="1"/>
  <c r="AQ186" i="13"/>
  <c r="AR186" i="13" s="1"/>
  <c r="AE186" i="13" s="1"/>
  <c r="AR172" i="13"/>
  <c r="AE172" i="13" s="1"/>
  <c r="AE362" i="13"/>
  <c r="AQ78" i="13"/>
  <c r="AR78" i="13" s="1"/>
  <c r="AO64" i="13"/>
  <c r="AP64" i="13" s="1"/>
  <c r="AQ64" i="13" s="1"/>
  <c r="AR64" i="13" s="1"/>
  <c r="AE64" i="13" s="1"/>
  <c r="AP58" i="13"/>
  <c r="AQ58" i="13" s="1"/>
  <c r="AR39" i="13"/>
  <c r="AE39" i="13" s="1"/>
  <c r="AQ35" i="13"/>
  <c r="AR35" i="13" s="1"/>
  <c r="AP37" i="13"/>
  <c r="AE29" i="13"/>
  <c r="AP11" i="13"/>
  <c r="AQ11" i="13" s="1"/>
  <c r="AQ7" i="13"/>
  <c r="AR7" i="13" s="1"/>
  <c r="AQ222" i="13"/>
  <c r="AR222" i="13" s="1"/>
  <c r="AE222" i="13" s="1"/>
  <c r="AR905" i="13"/>
  <c r="AE905" i="13" s="1"/>
  <c r="AR827" i="13"/>
  <c r="AQ859" i="13"/>
  <c r="AR859" i="13" s="1"/>
  <c r="AE859" i="13" s="1"/>
  <c r="AQ189" i="13"/>
  <c r="AR189" i="13" s="1"/>
  <c r="AE189" i="13" s="1"/>
  <c r="AQ753" i="13"/>
  <c r="AR753" i="13" s="1"/>
  <c r="AE753" i="13" s="1"/>
  <c r="AQ928" i="13"/>
  <c r="AR928" i="13" s="1"/>
  <c r="AE928" i="13" s="1"/>
  <c r="AQ63" i="13"/>
  <c r="AR63" i="13" s="1"/>
  <c r="AE63" i="13" s="1"/>
  <c r="AO335" i="13"/>
  <c r="AP335" i="13" s="1"/>
  <c r="AO516" i="13"/>
  <c r="AO752" i="13"/>
  <c r="AR675" i="13"/>
  <c r="AE675" i="13" s="1"/>
  <c r="AP482" i="13"/>
  <c r="AO945" i="13"/>
  <c r="AP945" i="13" s="1"/>
  <c r="AR796" i="13"/>
  <c r="AE796" i="13" s="1"/>
  <c r="AE53" i="13"/>
  <c r="AQ71" i="13"/>
  <c r="AR71" i="13" s="1"/>
  <c r="AE71" i="13" s="1"/>
  <c r="AO980" i="13"/>
  <c r="AP980" i="13" s="1"/>
  <c r="AQ980" i="13" s="1"/>
  <c r="AR980" i="13" s="1"/>
  <c r="AR825" i="13"/>
  <c r="AE825" i="13" s="1"/>
  <c r="AR226" i="13"/>
  <c r="AR405" i="13"/>
  <c r="AE405" i="13" s="1"/>
  <c r="AQ339" i="13"/>
  <c r="AR339" i="13" s="1"/>
  <c r="AE339" i="13" s="1"/>
  <c r="AR199" i="13"/>
  <c r="AE199" i="13" s="1"/>
  <c r="AR491" i="13"/>
  <c r="AE491" i="13" s="1"/>
  <c r="AR265" i="13"/>
  <c r="AE265" i="13" s="1"/>
  <c r="AO608" i="13"/>
  <c r="AP608" i="13" s="1"/>
  <c r="AQ608" i="13" s="1"/>
  <c r="AR375" i="13"/>
  <c r="AE375" i="13" s="1"/>
  <c r="AQ544" i="13"/>
  <c r="AR544" i="13" s="1"/>
  <c r="AE544" i="13" s="1"/>
  <c r="AE238" i="13"/>
  <c r="AE820" i="13"/>
  <c r="AE194" i="13"/>
  <c r="AR292" i="13"/>
  <c r="AE292" i="13" s="1"/>
  <c r="AP735" i="13"/>
  <c r="AQ735" i="13" s="1"/>
  <c r="AP685" i="13"/>
  <c r="AQ685" i="13" s="1"/>
  <c r="AR392" i="13"/>
  <c r="AE392" i="13" s="1"/>
  <c r="AP737" i="13"/>
  <c r="AE106" i="13"/>
  <c r="AE351" i="13"/>
  <c r="AR746" i="13"/>
  <c r="AE746" i="13" s="1"/>
  <c r="AE490" i="13"/>
  <c r="AE128" i="13"/>
  <c r="AE358" i="13"/>
  <c r="AE574" i="13"/>
  <c r="AE246" i="13"/>
  <c r="AR277" i="13"/>
  <c r="AE686" i="13"/>
  <c r="AE347" i="13"/>
  <c r="AR101" i="13"/>
  <c r="AE101" i="13" s="1"/>
  <c r="AE991" i="13"/>
  <c r="AE293" i="13"/>
  <c r="AP777" i="13"/>
  <c r="AQ777" i="13" s="1"/>
  <c r="AE306" i="13"/>
  <c r="AE834" i="13"/>
  <c r="AE309" i="13"/>
  <c r="AE147" i="13"/>
  <c r="AE589" i="13"/>
  <c r="AD335" i="13"/>
  <c r="AE967" i="13"/>
  <c r="AE860" i="13"/>
  <c r="AP606" i="13"/>
  <c r="AQ606" i="13" s="1"/>
  <c r="AE939" i="13"/>
  <c r="AP689" i="13"/>
  <c r="AQ689" i="13" s="1"/>
  <c r="AE789" i="13"/>
  <c r="AP134" i="13"/>
  <c r="AQ134" i="13" s="1"/>
  <c r="AQ240" i="13"/>
  <c r="AR240" i="13" s="1"/>
  <c r="AR371" i="13"/>
  <c r="AR354" i="13"/>
  <c r="AE354" i="13" s="1"/>
  <c r="AR870" i="13"/>
  <c r="AE870" i="13" s="1"/>
  <c r="AE759" i="13"/>
  <c r="AE371" i="13"/>
  <c r="AR829" i="13"/>
  <c r="AE829" i="13" s="1"/>
  <c r="AR733" i="13"/>
  <c r="AE733" i="13" s="1"/>
  <c r="AQ532" i="13"/>
  <c r="AR532" i="13" s="1"/>
  <c r="AE532" i="13" s="1"/>
  <c r="AQ629" i="13"/>
  <c r="AR629" i="13" s="1"/>
  <c r="AE629" i="13" s="1"/>
  <c r="AR798" i="13"/>
  <c r="AE798" i="13" s="1"/>
  <c r="AO387" i="13"/>
  <c r="AP387" i="13" s="1"/>
  <c r="AQ387" i="13" s="1"/>
  <c r="AR387" i="13" s="1"/>
  <c r="AR794" i="13"/>
  <c r="AE794" i="13" s="1"/>
  <c r="AR36" i="13"/>
  <c r="AE36" i="13" s="1"/>
  <c r="AR287" i="13"/>
  <c r="AE287" i="13" s="1"/>
  <c r="AQ716" i="13"/>
  <c r="AR716" i="13" s="1"/>
  <c r="AE716" i="13" s="1"/>
  <c r="AP687" i="13"/>
  <c r="AQ687" i="13" s="1"/>
  <c r="AQ642" i="13"/>
  <c r="AR642" i="13" s="1"/>
  <c r="AE642" i="13" s="1"/>
  <c r="AQ164" i="13"/>
  <c r="AR244" i="13"/>
  <c r="AE244" i="13" s="1"/>
  <c r="AP916" i="13"/>
  <c r="AQ916" i="13" s="1"/>
  <c r="AQ812" i="13"/>
  <c r="AR812" i="13" s="1"/>
  <c r="AE812" i="13" s="1"/>
  <c r="AR782" i="13"/>
  <c r="AE782" i="13" s="1"/>
  <c r="AR102" i="13"/>
  <c r="AE102" i="13" s="1"/>
  <c r="AR84" i="13"/>
  <c r="AE84" i="13" s="1"/>
  <c r="AE485" i="13"/>
  <c r="AR47" i="13"/>
  <c r="AE47" i="13" s="1"/>
  <c r="AR984" i="13"/>
  <c r="AE984" i="13" s="1"/>
  <c r="AR694" i="13"/>
  <c r="AE694" i="13" s="1"/>
  <c r="AR556" i="13"/>
  <c r="AE556" i="13" s="1"/>
  <c r="AR98" i="13"/>
  <c r="AE98" i="13" s="1"/>
  <c r="AR515" i="13"/>
  <c r="AE515" i="13" s="1"/>
  <c r="AR979" i="13"/>
  <c r="AE979" i="13" s="1"/>
  <c r="AR359" i="13"/>
  <c r="AE359" i="13" s="1"/>
  <c r="AR192" i="13"/>
  <c r="AE192" i="13" s="1"/>
  <c r="AO718" i="13"/>
  <c r="AP718" i="13" s="1"/>
  <c r="AR327" i="13"/>
  <c r="AE327" i="13" s="1"/>
  <c r="AR575" i="13"/>
  <c r="AE575" i="13" s="1"/>
  <c r="AQ212" i="13"/>
  <c r="AR212" i="13" s="1"/>
  <c r="AR274" i="13"/>
  <c r="AE274" i="13" s="1"/>
  <c r="AO913" i="13"/>
  <c r="AR148" i="13"/>
  <c r="AE148" i="13" s="1"/>
  <c r="AE124" i="13"/>
  <c r="AR374" i="13"/>
  <c r="AE374" i="13" s="1"/>
  <c r="AS966" i="13"/>
  <c r="AE977" i="13"/>
  <c r="AE509" i="13"/>
  <c r="AE845" i="13"/>
  <c r="AE132" i="13"/>
  <c r="AO319" i="13"/>
  <c r="AP319" i="13" s="1"/>
  <c r="AQ319" i="13" s="1"/>
  <c r="AE103" i="13"/>
  <c r="AE521" i="13"/>
  <c r="AE409" i="13"/>
  <c r="AE390" i="13"/>
  <c r="AE702" i="13"/>
  <c r="AE337" i="13"/>
  <c r="AE712" i="13"/>
  <c r="AR999" i="13"/>
  <c r="AE999" i="13" s="1"/>
  <c r="AR728" i="13"/>
  <c r="AE728" i="13" s="1"/>
  <c r="AR736" i="13"/>
  <c r="AE736" i="13" s="1"/>
  <c r="AQ217" i="13"/>
  <c r="AE669" i="13"/>
  <c r="AR809" i="13"/>
  <c r="AE809" i="13" s="1"/>
  <c r="AR523" i="13"/>
  <c r="AE523" i="13" s="1"/>
  <c r="AS118" i="13"/>
  <c r="AR1002" i="13"/>
  <c r="AE1002" i="13" s="1"/>
  <c r="AR680" i="13"/>
  <c r="AE680" i="13" s="1"/>
  <c r="AR1006" i="13"/>
  <c r="AE1006" i="13" s="1"/>
  <c r="AQ626" i="13"/>
  <c r="AR626" i="13" s="1"/>
  <c r="AQ770" i="13"/>
  <c r="AP957" i="13"/>
  <c r="AP13" i="13"/>
  <c r="AP522" i="13"/>
  <c r="AQ522" i="13" s="1"/>
  <c r="AR483" i="13"/>
  <c r="AE483" i="13" s="1"/>
  <c r="AQ741" i="13"/>
  <c r="AR741" i="13" s="1"/>
  <c r="AR618" i="13"/>
  <c r="AE618" i="13" s="1"/>
  <c r="AE727" i="13"/>
  <c r="AP529" i="13"/>
  <c r="AQ529" i="13" s="1"/>
  <c r="AQ616" i="13"/>
  <c r="AR616" i="13" s="1"/>
  <c r="AP607" i="13"/>
  <c r="AQ607" i="13" s="1"/>
  <c r="AQ43" i="13"/>
  <c r="AR43" i="13" s="1"/>
  <c r="AE43" i="13" s="1"/>
  <c r="AO251" i="13"/>
  <c r="AP251" i="13" s="1"/>
  <c r="AQ596" i="13"/>
  <c r="AR596" i="13" s="1"/>
  <c r="AR164" i="13"/>
  <c r="AO871" i="13"/>
  <c r="AP871" i="13" s="1"/>
  <c r="AQ871" i="13" s="1"/>
  <c r="AR871" i="13" s="1"/>
  <c r="AE960" i="13"/>
  <c r="AP917" i="13"/>
  <c r="AQ917" i="13" s="1"/>
  <c r="AO1008" i="13"/>
  <c r="AQ757" i="13"/>
  <c r="AR757" i="13" s="1"/>
  <c r="AQ769" i="13"/>
  <c r="AR769" i="13" s="1"/>
  <c r="AQ985" i="13"/>
  <c r="AR985" i="13" s="1"/>
  <c r="AQ877" i="13"/>
  <c r="AE525" i="13"/>
  <c r="AO639" i="13"/>
  <c r="AP639" i="13" s="1"/>
  <c r="AP739" i="13"/>
  <c r="AQ739" i="13" s="1"/>
  <c r="AE862" i="13"/>
  <c r="AE402" i="13"/>
  <c r="AE808" i="13"/>
  <c r="AR731" i="13"/>
  <c r="AE731" i="13" s="1"/>
  <c r="AP776" i="13"/>
  <c r="AQ776" i="13" s="1"/>
  <c r="AE271" i="13"/>
  <c r="AO743" i="13"/>
  <c r="AQ947" i="13"/>
  <c r="AR947" i="13" s="1"/>
  <c r="AR496" i="13"/>
  <c r="AE496" i="13" s="1"/>
  <c r="AR361" i="13"/>
  <c r="AE361" i="13" s="1"/>
  <c r="AE336" i="13"/>
  <c r="AE998" i="13"/>
  <c r="AR819" i="13"/>
  <c r="AE819" i="13" s="1"/>
  <c r="AE799" i="13"/>
  <c r="AE780" i="13"/>
  <c r="AE827" i="13"/>
  <c r="AP804" i="13"/>
  <c r="AQ804" i="13" s="1"/>
  <c r="AR748" i="13"/>
  <c r="AE748" i="13" s="1"/>
  <c r="AP918" i="13"/>
  <c r="AP858" i="13"/>
  <c r="AQ858" i="13" s="1"/>
  <c r="AQ209" i="13"/>
  <c r="AR691" i="13"/>
  <c r="AE691" i="13" s="1"/>
  <c r="AP864" i="13"/>
  <c r="AQ864" i="13" s="1"/>
  <c r="AQ969" i="13"/>
  <c r="AR969" i="13" s="1"/>
  <c r="AE214" i="13"/>
  <c r="AP922" i="13"/>
  <c r="AQ922" i="13" s="1"/>
  <c r="AR938" i="13"/>
  <c r="AE938" i="13" s="1"/>
  <c r="AR451" i="13"/>
  <c r="AE451" i="13" s="1"/>
  <c r="AR879" i="13"/>
  <c r="AE879" i="13" s="1"/>
  <c r="AR708" i="13"/>
  <c r="AE708" i="13" s="1"/>
  <c r="AQ33" i="13"/>
  <c r="AR33" i="13" s="1"/>
  <c r="AR72" i="13"/>
  <c r="AE72" i="13" s="1"/>
  <c r="AR908" i="13"/>
  <c r="AE908" i="13" s="1"/>
  <c r="AR422" i="13"/>
  <c r="AE422" i="13" s="1"/>
  <c r="AQ962" i="13"/>
  <c r="AP683" i="13"/>
  <c r="AP573" i="13"/>
  <c r="AQ573" i="13" s="1"/>
  <c r="AR205" i="13"/>
  <c r="AE205" i="13" s="1"/>
  <c r="AQ247" i="13"/>
  <c r="AP494" i="13"/>
  <c r="AQ494" i="13" s="1"/>
  <c r="AR946" i="13"/>
  <c r="AE946" i="13" s="1"/>
  <c r="AR216" i="13"/>
  <c r="AE216" i="13" s="1"/>
  <c r="AE41" i="13"/>
  <c r="AO866" i="13"/>
  <c r="AQ308" i="13"/>
  <c r="AR397" i="13"/>
  <c r="AE397" i="13" s="1"/>
  <c r="AP568" i="13"/>
  <c r="AP19" i="13"/>
  <c r="AP907" i="13"/>
  <c r="AP719" i="13"/>
  <c r="AP160" i="13"/>
  <c r="AQ160" i="13" s="1"/>
  <c r="AQ633" i="13"/>
  <c r="AR633" i="13" s="1"/>
  <c r="AR272" i="13"/>
  <c r="AE272" i="13" s="1"/>
  <c r="AQ593" i="13"/>
  <c r="AR593" i="13" s="1"/>
  <c r="AE593" i="13" s="1"/>
  <c r="AP204" i="13"/>
  <c r="AP221" i="13"/>
  <c r="AE1009" i="13"/>
  <c r="AP901" i="13"/>
  <c r="AO766" i="13"/>
  <c r="AE912" i="13"/>
  <c r="AE226" i="13"/>
  <c r="AO140" i="13"/>
  <c r="AO583" i="13"/>
  <c r="AE277" i="13"/>
  <c r="AO988" i="13"/>
  <c r="AR877" i="13"/>
  <c r="AO290" i="13"/>
  <c r="AP290" i="13" s="1"/>
  <c r="AP254" i="13"/>
  <c r="AQ254" i="13" s="1"/>
  <c r="AR498" i="13"/>
  <c r="AE498" i="13" s="1"/>
  <c r="AE949" i="13"/>
  <c r="AE376" i="13"/>
  <c r="AE755" i="13"/>
  <c r="AO773" i="13"/>
  <c r="AP16" i="13"/>
  <c r="AR488" i="13"/>
  <c r="AE488" i="13" s="1"/>
  <c r="AR503" i="13"/>
  <c r="AE503" i="13" s="1"/>
  <c r="AO816" i="13"/>
  <c r="AQ918" i="13"/>
  <c r="AQ280" i="13"/>
  <c r="AR280" i="13" s="1"/>
  <c r="AR891" i="13"/>
  <c r="AE891" i="13" s="1"/>
  <c r="AR540" i="13"/>
  <c r="AE540" i="13" s="1"/>
  <c r="AR70" i="13"/>
  <c r="AE70" i="13" s="1"/>
  <c r="AQ342" i="13"/>
  <c r="AD773" i="13"/>
  <c r="AP768" i="13"/>
  <c r="AQ239" i="13"/>
  <c r="AR239" i="13" s="1"/>
  <c r="AR962" i="13"/>
  <c r="AQ645" i="13"/>
  <c r="AR645" i="13" s="1"/>
  <c r="AR116" i="13"/>
  <c r="AE116" i="13" s="1"/>
  <c r="AE906" i="13" l="1"/>
  <c r="AE926" i="13"/>
  <c r="AE588" i="13"/>
  <c r="AE656" i="13"/>
  <c r="AE408" i="13"/>
  <c r="AQ627" i="13"/>
  <c r="AR184" i="13"/>
  <c r="AE184" i="13" s="1"/>
  <c r="AR897" i="13"/>
  <c r="AE897" i="13" s="1"/>
  <c r="AE7" i="13"/>
  <c r="AE557" i="13"/>
  <c r="AE212" i="13"/>
  <c r="AR1000" i="13"/>
  <c r="AE1000" i="13" s="1"/>
  <c r="AR538" i="13"/>
  <c r="AE538" i="13" s="1"/>
  <c r="AR566" i="13"/>
  <c r="AE566" i="13" s="1"/>
  <c r="AR922" i="13"/>
  <c r="AE769" i="13"/>
  <c r="AR993" i="13"/>
  <c r="AE993" i="13" s="1"/>
  <c r="AP74" i="13"/>
  <c r="AQ74" i="13" s="1"/>
  <c r="AP583" i="13"/>
  <c r="AQ583" i="13" s="1"/>
  <c r="AE947" i="13"/>
  <c r="AE616" i="13"/>
  <c r="AE164" i="13"/>
  <c r="AQ945" i="13"/>
  <c r="AR945" i="13" s="1"/>
  <c r="AE78" i="13"/>
  <c r="AE962" i="13"/>
  <c r="AR858" i="13"/>
  <c r="AR917" i="13"/>
  <c r="AE917" i="13" s="1"/>
  <c r="AQ335" i="13"/>
  <c r="AR335" i="13" s="1"/>
  <c r="AP816" i="13"/>
  <c r="AQ816" i="13" s="1"/>
  <c r="AR918" i="13"/>
  <c r="AR804" i="13"/>
  <c r="AE804" i="13" s="1"/>
  <c r="AR627" i="13"/>
  <c r="AE627" i="13" s="1"/>
  <c r="AE877" i="13"/>
  <c r="AE626" i="13"/>
  <c r="AP560" i="13"/>
  <c r="AQ560" i="13" s="1"/>
  <c r="AQ317" i="13"/>
  <c r="AR317" i="13" s="1"/>
  <c r="AR58" i="13"/>
  <c r="AE58" i="13" s="1"/>
  <c r="AE35" i="13"/>
  <c r="AQ37" i="13"/>
  <c r="AR11" i="13"/>
  <c r="AE11" i="13" s="1"/>
  <c r="AR608" i="13"/>
  <c r="AP773" i="13"/>
  <c r="AQ773" i="13" s="1"/>
  <c r="AP140" i="13"/>
  <c r="AP766" i="13"/>
  <c r="AQ766" i="13" s="1"/>
  <c r="AP866" i="13"/>
  <c r="AE645" i="13"/>
  <c r="AR342" i="13"/>
  <c r="AE342" i="13" s="1"/>
  <c r="AP1008" i="13"/>
  <c r="AQ1008" i="13" s="1"/>
  <c r="AQ251" i="13"/>
  <c r="AR251" i="13" s="1"/>
  <c r="AE251" i="13" s="1"/>
  <c r="AE633" i="13"/>
  <c r="AR160" i="13"/>
  <c r="AE160" i="13" s="1"/>
  <c r="AR573" i="13"/>
  <c r="AE573" i="13" s="1"/>
  <c r="AE239" i="13"/>
  <c r="AE922" i="13"/>
  <c r="AR319" i="13"/>
  <c r="AE319" i="13" s="1"/>
  <c r="AO966" i="13"/>
  <c r="AP913" i="13"/>
  <c r="AQ913" i="13" s="1"/>
  <c r="AE387" i="13"/>
  <c r="AE757" i="13"/>
  <c r="AE980" i="13"/>
  <c r="AQ482" i="13"/>
  <c r="AQ13" i="13"/>
  <c r="AR13" i="13" s="1"/>
  <c r="AE13" i="13" s="1"/>
  <c r="AQ737" i="13"/>
  <c r="AR737" i="13" s="1"/>
  <c r="AR689" i="13"/>
  <c r="AE689" i="13" s="1"/>
  <c r="AQ204" i="13"/>
  <c r="AQ719" i="13"/>
  <c r="AR735" i="13"/>
  <c r="AE735" i="13" s="1"/>
  <c r="AR607" i="13"/>
  <c r="AE607" i="13" s="1"/>
  <c r="AR209" i="13"/>
  <c r="AE209" i="13" s="1"/>
  <c r="AR916" i="13"/>
  <c r="AE916" i="13" s="1"/>
  <c r="AR739" i="13"/>
  <c r="AE739" i="13" s="1"/>
  <c r="AQ221" i="13"/>
  <c r="AR221" i="13" s="1"/>
  <c r="AQ290" i="13"/>
  <c r="AR290" i="13" s="1"/>
  <c r="AE290" i="13" s="1"/>
  <c r="AQ140" i="13"/>
  <c r="AQ866" i="13"/>
  <c r="AR247" i="13"/>
  <c r="AE247" i="13" s="1"/>
  <c r="AE858" i="13"/>
  <c r="AE33" i="13"/>
  <c r="AR217" i="13"/>
  <c r="AE217" i="13" s="1"/>
  <c r="AE969" i="13"/>
  <c r="AE596" i="13"/>
  <c r="AQ957" i="13"/>
  <c r="AR687" i="13"/>
  <c r="AE687" i="13" s="1"/>
  <c r="AR776" i="13"/>
  <c r="AE776" i="13" s="1"/>
  <c r="AR529" i="13"/>
  <c r="AE529" i="13" s="1"/>
  <c r="AR494" i="13"/>
  <c r="AE494" i="13" s="1"/>
  <c r="AR522" i="13"/>
  <c r="AE522" i="13" s="1"/>
  <c r="AQ907" i="13"/>
  <c r="AP988" i="13"/>
  <c r="AR719" i="13"/>
  <c r="AP743" i="13"/>
  <c r="AQ743" i="13" s="1"/>
  <c r="AQ16" i="13"/>
  <c r="AR254" i="13"/>
  <c r="AE254" i="13" s="1"/>
  <c r="AQ639" i="13"/>
  <c r="AR639" i="13" s="1"/>
  <c r="AE871" i="13"/>
  <c r="AE280" i="13"/>
  <c r="AQ718" i="13"/>
  <c r="AR718" i="13" s="1"/>
  <c r="AE985" i="13"/>
  <c r="AE608" i="13"/>
  <c r="AR770" i="13"/>
  <c r="AE770" i="13" s="1"/>
  <c r="AP752" i="13"/>
  <c r="AQ752" i="13" s="1"/>
  <c r="AP516" i="13"/>
  <c r="AQ516" i="13" s="1"/>
  <c r="AR777" i="13"/>
  <c r="AE777" i="13" s="1"/>
  <c r="AE240" i="13"/>
  <c r="AR685" i="13"/>
  <c r="AE685" i="13" s="1"/>
  <c r="AQ683" i="13"/>
  <c r="AR683" i="13" s="1"/>
  <c r="AR864" i="13"/>
  <c r="AE864" i="13" s="1"/>
  <c r="AR606" i="13"/>
  <c r="AE606" i="13" s="1"/>
  <c r="AQ901" i="13"/>
  <c r="AQ19" i="13"/>
  <c r="AR19" i="13" s="1"/>
  <c r="AR907" i="13"/>
  <c r="AR308" i="13"/>
  <c r="AE308" i="13" s="1"/>
  <c r="AO118" i="13"/>
  <c r="AE918" i="13"/>
  <c r="AE741" i="13"/>
  <c r="AR134" i="13"/>
  <c r="AE134" i="13" s="1"/>
  <c r="AQ768" i="13"/>
  <c r="AQ568" i="13"/>
  <c r="AE945" i="13" l="1"/>
  <c r="AE335" i="13"/>
  <c r="AR560" i="13"/>
  <c r="AE560" i="13" s="1"/>
  <c r="AE907" i="13"/>
  <c r="AR583" i="13"/>
  <c r="AE583" i="13" s="1"/>
  <c r="AR866" i="13"/>
  <c r="AE866" i="13" s="1"/>
  <c r="AR773" i="13"/>
  <c r="AE773" i="13" s="1"/>
  <c r="AR766" i="13"/>
  <c r="AE766" i="13" s="1"/>
  <c r="AR752" i="13"/>
  <c r="AE719" i="13"/>
  <c r="AR140" i="13"/>
  <c r="AE140" i="13" s="1"/>
  <c r="AR816" i="13"/>
  <c r="AE816" i="13" s="1"/>
  <c r="AE317" i="13"/>
  <c r="AR74" i="13"/>
  <c r="AE74" i="13" s="1"/>
  <c r="AR37" i="13"/>
  <c r="AE37" i="13" s="1"/>
  <c r="AE19" i="13"/>
  <c r="AR568" i="13"/>
  <c r="AE568" i="13" s="1"/>
  <c r="AR957" i="13"/>
  <c r="AE957" i="13" s="1"/>
  <c r="AE752" i="13"/>
  <c r="AE639" i="13"/>
  <c r="AR768" i="13"/>
  <c r="AE768" i="13" s="1"/>
  <c r="AE718" i="13"/>
  <c r="AR516" i="13"/>
  <c r="AE516" i="13" s="1"/>
  <c r="AR1008" i="13"/>
  <c r="AE1008" i="13" s="1"/>
  <c r="AQ988" i="13"/>
  <c r="AR988" i="13" s="1"/>
  <c r="AR901" i="13"/>
  <c r="AE901" i="13" s="1"/>
  <c r="AR743" i="13"/>
  <c r="AE743" i="13" s="1"/>
  <c r="AE737" i="13"/>
  <c r="AR482" i="13"/>
  <c r="AE482" i="13" s="1"/>
  <c r="AP966" i="13"/>
  <c r="AR913" i="13"/>
  <c r="AE913" i="13" s="1"/>
  <c r="AE683" i="13"/>
  <c r="AE221" i="13"/>
  <c r="AP118" i="13"/>
  <c r="AQ118" i="13" s="1"/>
  <c r="AR16" i="13"/>
  <c r="AE16" i="13" s="1"/>
  <c r="AR204" i="13"/>
  <c r="AE204" i="13" s="1"/>
  <c r="AQ966" i="13" l="1"/>
  <c r="AR966" i="13" s="1"/>
  <c r="AE988" i="13"/>
  <c r="AR118" i="13"/>
  <c r="AE118" i="13" s="1"/>
  <c r="AE966" i="13" l="1"/>
  <c r="BD1007" i="12"/>
  <c r="BA1007" i="12"/>
  <c r="AZ1007" i="12"/>
  <c r="BB1007" i="12" s="1"/>
  <c r="Y1007" i="12"/>
  <c r="X1007" i="12"/>
  <c r="W1007" i="12"/>
  <c r="M1007" i="12"/>
  <c r="BD1006" i="12"/>
  <c r="BB1006" i="12"/>
  <c r="AZ1006" i="12"/>
  <c r="BA1006" i="12" s="1"/>
  <c r="Y1006" i="12"/>
  <c r="M1006" i="12"/>
  <c r="W1006" i="12" s="1"/>
  <c r="BD1005" i="12"/>
  <c r="BA1005" i="12"/>
  <c r="X1005" i="12" s="1"/>
  <c r="AZ1005" i="12"/>
  <c r="BB1005" i="12" s="1"/>
  <c r="Y1005" i="12"/>
  <c r="W1005" i="12"/>
  <c r="M1005" i="12"/>
  <c r="BD1004" i="12"/>
  <c r="BB1004" i="12"/>
  <c r="AZ1004" i="12"/>
  <c r="BA1004" i="12" s="1"/>
  <c r="Y1004" i="12"/>
  <c r="M1004" i="12"/>
  <c r="BD1003" i="12"/>
  <c r="BA1003" i="12"/>
  <c r="X1003" i="12" s="1"/>
  <c r="AZ1003" i="12"/>
  <c r="BB1003" i="12" s="1"/>
  <c r="Y1003" i="12"/>
  <c r="W1003" i="12"/>
  <c r="M1003" i="12"/>
  <c r="BD1002" i="12"/>
  <c r="BB1002" i="12"/>
  <c r="AZ1002" i="12"/>
  <c r="BA1002" i="12" s="1"/>
  <c r="Y1002" i="12"/>
  <c r="M1002" i="12"/>
  <c r="W1002" i="12" s="1"/>
  <c r="BD1001" i="12"/>
  <c r="BA1001" i="12"/>
  <c r="X1001" i="12" s="1"/>
  <c r="AZ1001" i="12"/>
  <c r="BB1001" i="12" s="1"/>
  <c r="Y1001" i="12"/>
  <c r="W1001" i="12"/>
  <c r="M1001" i="12"/>
  <c r="BD1000" i="12"/>
  <c r="BB1000" i="12"/>
  <c r="AZ1000" i="12"/>
  <c r="BA1000" i="12" s="1"/>
  <c r="Y1000" i="12"/>
  <c r="M1000" i="12"/>
  <c r="W1000" i="12" s="1"/>
  <c r="BD999" i="12"/>
  <c r="BA999" i="12"/>
  <c r="X999" i="12" s="1"/>
  <c r="AZ999" i="12"/>
  <c r="BB999" i="12" s="1"/>
  <c r="Y999" i="12"/>
  <c r="W999" i="12"/>
  <c r="M999" i="12"/>
  <c r="BD998" i="12"/>
  <c r="BB998" i="12"/>
  <c r="AZ998" i="12"/>
  <c r="BA998" i="12" s="1"/>
  <c r="Y998" i="12"/>
  <c r="M998" i="12"/>
  <c r="W998" i="12" s="1"/>
  <c r="BD997" i="12"/>
  <c r="BA997" i="12"/>
  <c r="X997" i="12" s="1"/>
  <c r="AZ997" i="12"/>
  <c r="BB997" i="12" s="1"/>
  <c r="Y997" i="12"/>
  <c r="W997" i="12"/>
  <c r="M997" i="12"/>
  <c r="BD996" i="12"/>
  <c r="BB996" i="12"/>
  <c r="AZ996" i="12"/>
  <c r="BA996" i="12" s="1"/>
  <c r="Y996" i="12"/>
  <c r="M996" i="12"/>
  <c r="BD995" i="12"/>
  <c r="BB995" i="12"/>
  <c r="BA995" i="12"/>
  <c r="X995" i="12" s="1"/>
  <c r="AZ995" i="12"/>
  <c r="Y995" i="12"/>
  <c r="W995" i="12"/>
  <c r="M995" i="12"/>
  <c r="BD994" i="12"/>
  <c r="AZ994" i="12"/>
  <c r="Y994" i="12"/>
  <c r="M994" i="12"/>
  <c r="BD993" i="12"/>
  <c r="BB993" i="12"/>
  <c r="BA993" i="12"/>
  <c r="X993" i="12" s="1"/>
  <c r="AZ993" i="12"/>
  <c r="Y993" i="12"/>
  <c r="W993" i="12"/>
  <c r="M993" i="12"/>
  <c r="BD992" i="12"/>
  <c r="BB992" i="12"/>
  <c r="AZ992" i="12"/>
  <c r="BA992" i="12" s="1"/>
  <c r="Y992" i="12"/>
  <c r="W992" i="12"/>
  <c r="M992" i="12"/>
  <c r="BD991" i="12"/>
  <c r="AZ991" i="12"/>
  <c r="Y991" i="12"/>
  <c r="W991" i="12"/>
  <c r="M991" i="12"/>
  <c r="BD990" i="12"/>
  <c r="BB990" i="12"/>
  <c r="AZ990" i="12"/>
  <c r="BA990" i="12" s="1"/>
  <c r="Y990" i="12"/>
  <c r="W990" i="12"/>
  <c r="M990" i="12"/>
  <c r="BD989" i="12"/>
  <c r="AZ989" i="12"/>
  <c r="Y989" i="12"/>
  <c r="W989" i="12"/>
  <c r="M989" i="12"/>
  <c r="BD988" i="12"/>
  <c r="BB988" i="12"/>
  <c r="AZ988" i="12"/>
  <c r="Y988" i="12"/>
  <c r="W988" i="12"/>
  <c r="M988" i="12"/>
  <c r="BD987" i="12"/>
  <c r="AZ987" i="12"/>
  <c r="Y987" i="12"/>
  <c r="W987" i="12"/>
  <c r="M987" i="12"/>
  <c r="BD986" i="12"/>
  <c r="AZ986" i="12"/>
  <c r="Y986" i="12"/>
  <c r="M986" i="12"/>
  <c r="W986" i="12" s="1"/>
  <c r="BD985" i="12"/>
  <c r="AZ985" i="12"/>
  <c r="Y985" i="12"/>
  <c r="M985" i="12"/>
  <c r="W985" i="12" s="1"/>
  <c r="BD984" i="12"/>
  <c r="BA984" i="12"/>
  <c r="X984" i="12" s="1"/>
  <c r="AZ984" i="12"/>
  <c r="BB984" i="12" s="1"/>
  <c r="Y984" i="12"/>
  <c r="W984" i="12"/>
  <c r="M984" i="12"/>
  <c r="BD983" i="12"/>
  <c r="BB983" i="12"/>
  <c r="AZ983" i="12"/>
  <c r="BA983" i="12" s="1"/>
  <c r="Y983" i="12"/>
  <c r="M983" i="12"/>
  <c r="BD982" i="12"/>
  <c r="BA982" i="12"/>
  <c r="X982" i="12" s="1"/>
  <c r="AZ982" i="12"/>
  <c r="BB982" i="12" s="1"/>
  <c r="Y982" i="12"/>
  <c r="W982" i="12"/>
  <c r="M982" i="12"/>
  <c r="BD981" i="12"/>
  <c r="BB981" i="12"/>
  <c r="AZ981" i="12"/>
  <c r="BA981" i="12" s="1"/>
  <c r="Y981" i="12"/>
  <c r="M981" i="12"/>
  <c r="W981" i="12" s="1"/>
  <c r="BD980" i="12"/>
  <c r="BA980" i="12"/>
  <c r="X980" i="12" s="1"/>
  <c r="AZ980" i="12"/>
  <c r="BB980" i="12" s="1"/>
  <c r="Y980" i="12"/>
  <c r="W980" i="12"/>
  <c r="M980" i="12"/>
  <c r="BD979" i="12"/>
  <c r="BB979" i="12"/>
  <c r="AZ979" i="12"/>
  <c r="BA979" i="12" s="1"/>
  <c r="Y979" i="12"/>
  <c r="M979" i="12"/>
  <c r="BD978" i="12"/>
  <c r="BA978" i="12"/>
  <c r="X978" i="12" s="1"/>
  <c r="AZ978" i="12"/>
  <c r="BB978" i="12" s="1"/>
  <c r="Y978" i="12"/>
  <c r="W978" i="12"/>
  <c r="M978" i="12"/>
  <c r="BD977" i="12"/>
  <c r="BB977" i="12"/>
  <c r="AZ977" i="12"/>
  <c r="BA977" i="12" s="1"/>
  <c r="Y977" i="12"/>
  <c r="M977" i="12"/>
  <c r="W977" i="12" s="1"/>
  <c r="BD976" i="12"/>
  <c r="AZ976" i="12"/>
  <c r="BB976" i="12" s="1"/>
  <c r="Y976" i="12"/>
  <c r="W976" i="12"/>
  <c r="M976" i="12"/>
  <c r="BD975" i="12"/>
  <c r="BB975" i="12"/>
  <c r="AZ975" i="12"/>
  <c r="Y975" i="12"/>
  <c r="W975" i="12"/>
  <c r="M975" i="12"/>
  <c r="BD974" i="12"/>
  <c r="BB974" i="12"/>
  <c r="AZ974" i="12"/>
  <c r="BA974" i="12" s="1"/>
  <c r="Y974" i="12"/>
  <c r="W974" i="12"/>
  <c r="M974" i="12"/>
  <c r="BD973" i="12"/>
  <c r="BB973" i="12"/>
  <c r="AZ973" i="12"/>
  <c r="BA973" i="12" s="1"/>
  <c r="Y973" i="12"/>
  <c r="X973" i="12"/>
  <c r="M973" i="12"/>
  <c r="W973" i="12" s="1"/>
  <c r="BD972" i="12"/>
  <c r="BA972" i="12"/>
  <c r="AZ972" i="12"/>
  <c r="BB972" i="12" s="1"/>
  <c r="Y972" i="12"/>
  <c r="X972" i="12"/>
  <c r="M972" i="12"/>
  <c r="W972" i="12" s="1"/>
  <c r="BD971" i="12"/>
  <c r="BB971" i="12"/>
  <c r="BA971" i="12"/>
  <c r="X971" i="12" s="1"/>
  <c r="AZ971" i="12"/>
  <c r="Y971" i="12"/>
  <c r="M971" i="12"/>
  <c r="W971" i="12" s="1"/>
  <c r="BD970" i="12"/>
  <c r="BA970" i="12"/>
  <c r="AZ970" i="12"/>
  <c r="BB970" i="12" s="1"/>
  <c r="Y970" i="12"/>
  <c r="X970" i="12"/>
  <c r="M970" i="12"/>
  <c r="W970" i="12" s="1"/>
  <c r="BD969" i="12"/>
  <c r="BB969" i="12"/>
  <c r="BA969" i="12"/>
  <c r="AZ969" i="12"/>
  <c r="Y969" i="12"/>
  <c r="X969" i="12"/>
  <c r="M969" i="12"/>
  <c r="W969" i="12" s="1"/>
  <c r="BD968" i="12"/>
  <c r="BA968" i="12"/>
  <c r="AZ968" i="12"/>
  <c r="BB968" i="12" s="1"/>
  <c r="Y968" i="12"/>
  <c r="X968" i="12"/>
  <c r="M968" i="12"/>
  <c r="W968" i="12" s="1"/>
  <c r="BD967" i="12"/>
  <c r="BA967" i="12"/>
  <c r="AZ967" i="12"/>
  <c r="BB967" i="12" s="1"/>
  <c r="Y967" i="12"/>
  <c r="X967" i="12"/>
  <c r="M967" i="12"/>
  <c r="W967" i="12" s="1"/>
  <c r="BD966" i="12"/>
  <c r="BA966" i="12"/>
  <c r="AZ966" i="12"/>
  <c r="BB966" i="12" s="1"/>
  <c r="Y966" i="12"/>
  <c r="X966" i="12"/>
  <c r="M966" i="12"/>
  <c r="W966" i="12" s="1"/>
  <c r="BD965" i="12"/>
  <c r="BB965" i="12"/>
  <c r="BA965" i="12"/>
  <c r="X965" i="12" s="1"/>
  <c r="AZ965" i="12"/>
  <c r="Y965" i="12"/>
  <c r="M965" i="12"/>
  <c r="W965" i="12" s="1"/>
  <c r="BD964" i="12"/>
  <c r="AZ964" i="12"/>
  <c r="BB964" i="12" s="1"/>
  <c r="Y964" i="12"/>
  <c r="M964" i="12"/>
  <c r="W964" i="12" s="1"/>
  <c r="BD963" i="12"/>
  <c r="BB963" i="12"/>
  <c r="BA963" i="12"/>
  <c r="AZ963" i="12"/>
  <c r="Y963" i="12"/>
  <c r="X963" i="12"/>
  <c r="M963" i="12"/>
  <c r="W963" i="12" s="1"/>
  <c r="BD962" i="12"/>
  <c r="AZ962" i="12"/>
  <c r="BB962" i="12" s="1"/>
  <c r="Y962" i="12"/>
  <c r="M962" i="12"/>
  <c r="W962" i="12" s="1"/>
  <c r="BD961" i="12"/>
  <c r="BB961" i="12"/>
  <c r="BA961" i="12"/>
  <c r="X961" i="12" s="1"/>
  <c r="AZ961" i="12"/>
  <c r="Y961" i="12"/>
  <c r="M961" i="12"/>
  <c r="W961" i="12" s="1"/>
  <c r="BD960" i="12"/>
  <c r="AZ960" i="12"/>
  <c r="BB960" i="12" s="1"/>
  <c r="Y960" i="12"/>
  <c r="M960" i="12"/>
  <c r="W960" i="12" s="1"/>
  <c r="BD959" i="12"/>
  <c r="BB959" i="12"/>
  <c r="BA959" i="12"/>
  <c r="AZ959" i="12"/>
  <c r="Y959" i="12"/>
  <c r="X959" i="12"/>
  <c r="M959" i="12"/>
  <c r="W959" i="12" s="1"/>
  <c r="BD958" i="12"/>
  <c r="AZ958" i="12"/>
  <c r="BB958" i="12" s="1"/>
  <c r="Y958" i="12"/>
  <c r="M958" i="12"/>
  <c r="W958" i="12" s="1"/>
  <c r="BD957" i="12"/>
  <c r="BB957" i="12"/>
  <c r="BA957" i="12"/>
  <c r="AZ957" i="12"/>
  <c r="Y957" i="12"/>
  <c r="X957" i="12"/>
  <c r="W957" i="12"/>
  <c r="M957" i="12"/>
  <c r="BD956" i="12"/>
  <c r="AZ956" i="12"/>
  <c r="BB956" i="12" s="1"/>
  <c r="Y956" i="12"/>
  <c r="M956" i="12"/>
  <c r="W956" i="12" s="1"/>
  <c r="BD955" i="12"/>
  <c r="BA955" i="12"/>
  <c r="AZ955" i="12"/>
  <c r="BB955" i="12" s="1"/>
  <c r="Y955" i="12"/>
  <c r="X955" i="12"/>
  <c r="W955" i="12"/>
  <c r="M955" i="12"/>
  <c r="BD954" i="12"/>
  <c r="BB954" i="12"/>
  <c r="AZ954" i="12"/>
  <c r="BA954" i="12" s="1"/>
  <c r="Y954" i="12"/>
  <c r="M954" i="12"/>
  <c r="W954" i="12" s="1"/>
  <c r="BD953" i="12"/>
  <c r="BA953" i="12"/>
  <c r="AZ953" i="12"/>
  <c r="BB953" i="12" s="1"/>
  <c r="Y953" i="12"/>
  <c r="X953" i="12"/>
  <c r="W953" i="12"/>
  <c r="M953" i="12"/>
  <c r="BD952" i="12"/>
  <c r="BB952" i="12"/>
  <c r="AZ952" i="12"/>
  <c r="Y952" i="12"/>
  <c r="W952" i="12"/>
  <c r="M952" i="12"/>
  <c r="BD951" i="12"/>
  <c r="BB951" i="12"/>
  <c r="AZ951" i="12"/>
  <c r="BA951" i="12" s="1"/>
  <c r="X951" i="12" s="1"/>
  <c r="Y951" i="12"/>
  <c r="W951" i="12"/>
  <c r="M951" i="12"/>
  <c r="BD950" i="12"/>
  <c r="BB950" i="12"/>
  <c r="AZ950" i="12"/>
  <c r="BA950" i="12" s="1"/>
  <c r="X950" i="12" s="1"/>
  <c r="Y950" i="12"/>
  <c r="M950" i="12"/>
  <c r="W950" i="12" s="1"/>
  <c r="BD949" i="12"/>
  <c r="AZ949" i="12"/>
  <c r="BB949" i="12" s="1"/>
  <c r="Y949" i="12"/>
  <c r="W949" i="12"/>
  <c r="M949" i="12"/>
  <c r="BD948" i="12"/>
  <c r="BB948" i="12"/>
  <c r="AZ948" i="12"/>
  <c r="BA948" i="12" s="1"/>
  <c r="Y948" i="12"/>
  <c r="M948" i="12"/>
  <c r="W948" i="12" s="1"/>
  <c r="BD947" i="12"/>
  <c r="AZ947" i="12"/>
  <c r="BB947" i="12" s="1"/>
  <c r="Y947" i="12"/>
  <c r="W947" i="12"/>
  <c r="M947" i="12"/>
  <c r="BD946" i="12"/>
  <c r="BB946" i="12"/>
  <c r="AZ946" i="12"/>
  <c r="BA946" i="12" s="1"/>
  <c r="Y946" i="12"/>
  <c r="M946" i="12"/>
  <c r="W946" i="12" s="1"/>
  <c r="BD945" i="12"/>
  <c r="AZ945" i="12"/>
  <c r="BB945" i="12" s="1"/>
  <c r="Y945" i="12"/>
  <c r="W945" i="12"/>
  <c r="M945" i="12"/>
  <c r="BD944" i="12"/>
  <c r="BB944" i="12"/>
  <c r="AZ944" i="12"/>
  <c r="BA944" i="12" s="1"/>
  <c r="Y944" i="12"/>
  <c r="W944" i="12"/>
  <c r="M944" i="12"/>
  <c r="BD943" i="12"/>
  <c r="AZ943" i="12"/>
  <c r="BB943" i="12" s="1"/>
  <c r="Y943" i="12"/>
  <c r="W943" i="12"/>
  <c r="M943" i="12"/>
  <c r="BD942" i="12"/>
  <c r="BB942" i="12"/>
  <c r="AZ942" i="12"/>
  <c r="BA942" i="12" s="1"/>
  <c r="Y942" i="12"/>
  <c r="W942" i="12"/>
  <c r="M942" i="12"/>
  <c r="BD941" i="12"/>
  <c r="AZ941" i="12"/>
  <c r="Y941" i="12"/>
  <c r="W941" i="12"/>
  <c r="M941" i="12"/>
  <c r="BD940" i="12"/>
  <c r="BB940" i="12"/>
  <c r="AZ940" i="12"/>
  <c r="BA940" i="12" s="1"/>
  <c r="Y940" i="12"/>
  <c r="W940" i="12"/>
  <c r="M940" i="12"/>
  <c r="BD939" i="12"/>
  <c r="AZ939" i="12"/>
  <c r="Y939" i="12"/>
  <c r="W939" i="12"/>
  <c r="M939" i="12"/>
  <c r="BB941" i="12" l="1"/>
  <c r="BA941" i="12"/>
  <c r="X941" i="12"/>
  <c r="BE953" i="12"/>
  <c r="AG953" i="12" s="1"/>
  <c r="AI953" i="12" s="1"/>
  <c r="AN953" i="12" s="1"/>
  <c r="AH953" i="12"/>
  <c r="BB939" i="12"/>
  <c r="BA939" i="12"/>
  <c r="X939" i="12"/>
  <c r="BE951" i="12"/>
  <c r="AG951" i="12" s="1"/>
  <c r="AH951" i="12"/>
  <c r="X943" i="12"/>
  <c r="BA943" i="12"/>
  <c r="BA945" i="12"/>
  <c r="X945" i="12" s="1"/>
  <c r="BA947" i="12"/>
  <c r="X947" i="12" s="1"/>
  <c r="BA949" i="12"/>
  <c r="X949" i="12" s="1"/>
  <c r="BE957" i="12"/>
  <c r="AG957" i="12" s="1"/>
  <c r="AH957" i="12"/>
  <c r="AH997" i="12"/>
  <c r="BE997" i="12"/>
  <c r="AG997" i="12" s="1"/>
  <c r="BE978" i="12"/>
  <c r="AG978" i="12" s="1"/>
  <c r="AI978" i="12" s="1"/>
  <c r="AN978" i="12" s="1"/>
  <c r="AH978" i="12"/>
  <c r="W983" i="12"/>
  <c r="BE995" i="12"/>
  <c r="AG995" i="12" s="1"/>
  <c r="AI995" i="12" s="1"/>
  <c r="AN995" i="12" s="1"/>
  <c r="AH995" i="12"/>
  <c r="X940" i="12"/>
  <c r="X942" i="12"/>
  <c r="X944" i="12"/>
  <c r="X946" i="12"/>
  <c r="X948" i="12"/>
  <c r="BA952" i="12"/>
  <c r="X952" i="12" s="1"/>
  <c r="W979" i="12"/>
  <c r="X974" i="12"/>
  <c r="BA989" i="12"/>
  <c r="X989" i="12"/>
  <c r="BB989" i="12"/>
  <c r="X954" i="12"/>
  <c r="BA956" i="12"/>
  <c r="X956" i="12" s="1"/>
  <c r="BA958" i="12"/>
  <c r="X958" i="12" s="1"/>
  <c r="X960" i="12"/>
  <c r="BA960" i="12"/>
  <c r="BA962" i="12"/>
  <c r="X962" i="12" s="1"/>
  <c r="BA964" i="12"/>
  <c r="X964" i="12" s="1"/>
  <c r="BA987" i="12"/>
  <c r="X987" i="12"/>
  <c r="BB987" i="12"/>
  <c r="BB991" i="12"/>
  <c r="BA991" i="12"/>
  <c r="X991" i="12"/>
  <c r="BE993" i="12"/>
  <c r="AG993" i="12" s="1"/>
  <c r="AH993" i="12"/>
  <c r="AI993" i="12" s="1"/>
  <c r="AN993" i="12" s="1"/>
  <c r="AH999" i="12"/>
  <c r="BE999" i="12"/>
  <c r="AG999" i="12" s="1"/>
  <c r="BE1003" i="12"/>
  <c r="AG1003" i="12" s="1"/>
  <c r="AH1003" i="12"/>
  <c r="W1004" i="12"/>
  <c r="BA975" i="12"/>
  <c r="X975" i="12" s="1"/>
  <c r="BA976" i="12"/>
  <c r="X976" i="12" s="1"/>
  <c r="BB985" i="12"/>
  <c r="BA985" i="12"/>
  <c r="X985" i="12" s="1"/>
  <c r="W996" i="12"/>
  <c r="BE1001" i="12"/>
  <c r="AG1001" i="12" s="1"/>
  <c r="AH1001" i="12"/>
  <c r="BA986" i="12"/>
  <c r="X986" i="12"/>
  <c r="W994" i="12"/>
  <c r="BA994" i="12"/>
  <c r="X994" i="12"/>
  <c r="BB994" i="12"/>
  <c r="X977" i="12"/>
  <c r="X979" i="12"/>
  <c r="X981" i="12"/>
  <c r="X983" i="12"/>
  <c r="BB986" i="12"/>
  <c r="BA988" i="12"/>
  <c r="X988" i="12" s="1"/>
  <c r="BE1007" i="12"/>
  <c r="AG1007" i="12" s="1"/>
  <c r="AH1007" i="12"/>
  <c r="X990" i="12"/>
  <c r="X992" i="12"/>
  <c r="X996" i="12"/>
  <c r="X998" i="12"/>
  <c r="X1000" i="12"/>
  <c r="X1002" i="12"/>
  <c r="X1004" i="12"/>
  <c r="X1006" i="12"/>
  <c r="AI1007" i="12" l="1"/>
  <c r="AN1007" i="12" s="1"/>
  <c r="AI1003" i="12"/>
  <c r="AN1003" i="12" s="1"/>
  <c r="AO1003" i="12" s="1"/>
  <c r="AP1003" i="12" s="1"/>
  <c r="AI1001" i="12"/>
  <c r="AN1001" i="12" s="1"/>
  <c r="AI951" i="12"/>
  <c r="AN951" i="12" s="1"/>
  <c r="AO993" i="12"/>
  <c r="AP993" i="12" s="1"/>
  <c r="BE991" i="12"/>
  <c r="AG991" i="12" s="1"/>
  <c r="AI991" i="12" s="1"/>
  <c r="AN991" i="12" s="1"/>
  <c r="AH991" i="12"/>
  <c r="BE958" i="12"/>
  <c r="AG958" i="12" s="1"/>
  <c r="AI958" i="12" s="1"/>
  <c r="AN958" i="12" s="1"/>
  <c r="AH958" i="12"/>
  <c r="AO953" i="12"/>
  <c r="AH988" i="12"/>
  <c r="BE988" i="12"/>
  <c r="AG988" i="12" s="1"/>
  <c r="AH976" i="12"/>
  <c r="BE976" i="12"/>
  <c r="AG976" i="12" s="1"/>
  <c r="BE971" i="12"/>
  <c r="AG971" i="12" s="1"/>
  <c r="AH971" i="12"/>
  <c r="BE956" i="12"/>
  <c r="AG956" i="12" s="1"/>
  <c r="AH956" i="12"/>
  <c r="BE944" i="12"/>
  <c r="AG944" i="12" s="1"/>
  <c r="AI944" i="12" s="1"/>
  <c r="AN944" i="12" s="1"/>
  <c r="AH944" i="12"/>
  <c r="AO995" i="12"/>
  <c r="AP995" i="12" s="1"/>
  <c r="AQ995" i="12" s="1"/>
  <c r="BE964" i="12"/>
  <c r="AG964" i="12" s="1"/>
  <c r="AH964" i="12"/>
  <c r="BE947" i="12"/>
  <c r="AG947" i="12" s="1"/>
  <c r="AH947" i="12"/>
  <c r="BE943" i="12"/>
  <c r="AG943" i="12" s="1"/>
  <c r="AI943" i="12" s="1"/>
  <c r="AN943" i="12" s="1"/>
  <c r="AH943" i="12"/>
  <c r="BE941" i="12"/>
  <c r="AG941" i="12" s="1"/>
  <c r="AI941" i="12" s="1"/>
  <c r="AN941" i="12" s="1"/>
  <c r="AH941" i="12"/>
  <c r="AH986" i="12"/>
  <c r="BE986" i="12"/>
  <c r="AG986" i="12" s="1"/>
  <c r="BE961" i="12"/>
  <c r="AG961" i="12" s="1"/>
  <c r="AH961" i="12"/>
  <c r="BE946" i="12"/>
  <c r="AG946" i="12" s="1"/>
  <c r="AH946" i="12"/>
  <c r="BE948" i="12"/>
  <c r="AG948" i="12" s="1"/>
  <c r="AI948" i="12" s="1"/>
  <c r="AN948" i="12" s="1"/>
  <c r="AH948" i="12"/>
  <c r="BE992" i="12"/>
  <c r="AG992" i="12" s="1"/>
  <c r="AI992" i="12" s="1"/>
  <c r="AN992" i="12" s="1"/>
  <c r="AH992" i="12"/>
  <c r="BE1000" i="12"/>
  <c r="AG1000" i="12" s="1"/>
  <c r="AH1000" i="12"/>
  <c r="BE977" i="12"/>
  <c r="AG977" i="12" s="1"/>
  <c r="AH977" i="12"/>
  <c r="AH975" i="12"/>
  <c r="BE975" i="12"/>
  <c r="AG975" i="12" s="1"/>
  <c r="BE969" i="12"/>
  <c r="AG969" i="12" s="1"/>
  <c r="AH969" i="12"/>
  <c r="BE963" i="12"/>
  <c r="AG963" i="12" s="1"/>
  <c r="AH963" i="12"/>
  <c r="BE960" i="12"/>
  <c r="AG960" i="12" s="1"/>
  <c r="AI960" i="12" s="1"/>
  <c r="AN960" i="12" s="1"/>
  <c r="AH960" i="12"/>
  <c r="BE974" i="12"/>
  <c r="AG974" i="12" s="1"/>
  <c r="AH974" i="12"/>
  <c r="AH952" i="12"/>
  <c r="BE952" i="12"/>
  <c r="AG952" i="12" s="1"/>
  <c r="BE942" i="12"/>
  <c r="AG942" i="12" s="1"/>
  <c r="AH942" i="12"/>
  <c r="BE950" i="12"/>
  <c r="AG950" i="12" s="1"/>
  <c r="AI950" i="12" s="1"/>
  <c r="AN950" i="12" s="1"/>
  <c r="AH950" i="12"/>
  <c r="BE981" i="12"/>
  <c r="AG981" i="12" s="1"/>
  <c r="AH981" i="12"/>
  <c r="BE965" i="12"/>
  <c r="AG965" i="12" s="1"/>
  <c r="AH965" i="12"/>
  <c r="BE1006" i="12"/>
  <c r="AG1006" i="12" s="1"/>
  <c r="AH1006" i="12"/>
  <c r="BE998" i="12"/>
  <c r="AG998" i="12" s="1"/>
  <c r="AI998" i="12" s="1"/>
  <c r="AN998" i="12" s="1"/>
  <c r="AH998" i="12"/>
  <c r="AO1001" i="12"/>
  <c r="AH985" i="12"/>
  <c r="BE985" i="12"/>
  <c r="AG985" i="12" s="1"/>
  <c r="BE967" i="12"/>
  <c r="AG967" i="12" s="1"/>
  <c r="AH967" i="12"/>
  <c r="BE962" i="12"/>
  <c r="AG962" i="12" s="1"/>
  <c r="AH962" i="12"/>
  <c r="BE959" i="12"/>
  <c r="AG959" i="12" s="1"/>
  <c r="AI959" i="12" s="1"/>
  <c r="AN959" i="12" s="1"/>
  <c r="AH959" i="12"/>
  <c r="BE940" i="12"/>
  <c r="AG940" i="12" s="1"/>
  <c r="AH940" i="12"/>
  <c r="BE970" i="12"/>
  <c r="AG970" i="12" s="1"/>
  <c r="AH970" i="12"/>
  <c r="AH949" i="12"/>
  <c r="BE949" i="12"/>
  <c r="AG949" i="12" s="1"/>
  <c r="AH945" i="12"/>
  <c r="BE945" i="12"/>
  <c r="AG945" i="12" s="1"/>
  <c r="AP951" i="12"/>
  <c r="AQ951" i="12" s="1"/>
  <c r="AO951" i="12"/>
  <c r="AR951" i="12" s="1"/>
  <c r="AO1007" i="12"/>
  <c r="BE972" i="12"/>
  <c r="AG972" i="12" s="1"/>
  <c r="AH972" i="12"/>
  <c r="BE987" i="12"/>
  <c r="AG987" i="12" s="1"/>
  <c r="AI987" i="12" s="1"/>
  <c r="AN987" i="12" s="1"/>
  <c r="AH987" i="12"/>
  <c r="BE955" i="12"/>
  <c r="AG955" i="12" s="1"/>
  <c r="AH955" i="12"/>
  <c r="AO978" i="12"/>
  <c r="AP978" i="12" s="1"/>
  <c r="BE966" i="12"/>
  <c r="AG966" i="12" s="1"/>
  <c r="AH966" i="12"/>
  <c r="BE939" i="12"/>
  <c r="AG939" i="12" s="1"/>
  <c r="AH939" i="12"/>
  <c r="BE990" i="12"/>
  <c r="AG990" i="12" s="1"/>
  <c r="AI990" i="12" s="1"/>
  <c r="AN990" i="12" s="1"/>
  <c r="AH990" i="12"/>
  <c r="BE984" i="12"/>
  <c r="AG984" i="12" s="1"/>
  <c r="AH984" i="12"/>
  <c r="BE968" i="12"/>
  <c r="AG968" i="12" s="1"/>
  <c r="AI968" i="12" s="1"/>
  <c r="AN968" i="12" s="1"/>
  <c r="AH968" i="12"/>
  <c r="BE982" i="12"/>
  <c r="AG982" i="12" s="1"/>
  <c r="AH982" i="12"/>
  <c r="AI997" i="12"/>
  <c r="AN997" i="12" s="1"/>
  <c r="BE1002" i="12"/>
  <c r="AG1002" i="12" s="1"/>
  <c r="AH1002" i="12"/>
  <c r="BE980" i="12"/>
  <c r="AG980" i="12" s="1"/>
  <c r="AH980" i="12"/>
  <c r="AH973" i="12"/>
  <c r="BE973" i="12"/>
  <c r="AG973" i="12" s="1"/>
  <c r="BE954" i="12"/>
  <c r="AG954" i="12" s="1"/>
  <c r="AI954" i="12" s="1"/>
  <c r="AN954" i="12" s="1"/>
  <c r="AH954" i="12"/>
  <c r="BE1005" i="12"/>
  <c r="AG1005" i="12" s="1"/>
  <c r="AH1005" i="12"/>
  <c r="BE989" i="12"/>
  <c r="AG989" i="12" s="1"/>
  <c r="AH989" i="12"/>
  <c r="AI999" i="12"/>
  <c r="AN999" i="12" s="1"/>
  <c r="AI957" i="12"/>
  <c r="AN957" i="12" s="1"/>
  <c r="AS951" i="12" l="1"/>
  <c r="AJ951" i="12" s="1"/>
  <c r="AI984" i="12"/>
  <c r="AN984" i="12" s="1"/>
  <c r="AO984" i="12" s="1"/>
  <c r="AI1005" i="12"/>
  <c r="AN1005" i="12" s="1"/>
  <c r="AI1002" i="12"/>
  <c r="AN1002" i="12" s="1"/>
  <c r="AI972" i="12"/>
  <c r="AN972" i="12" s="1"/>
  <c r="AO972" i="12" s="1"/>
  <c r="AI981" i="12"/>
  <c r="AN981" i="12" s="1"/>
  <c r="AI974" i="12"/>
  <c r="AN974" i="12" s="1"/>
  <c r="AI982" i="12"/>
  <c r="AN982" i="12" s="1"/>
  <c r="AI962" i="12"/>
  <c r="AN962" i="12" s="1"/>
  <c r="AI952" i="12"/>
  <c r="AN952" i="12" s="1"/>
  <c r="AO952" i="12" s="1"/>
  <c r="AI986" i="12"/>
  <c r="AN986" i="12" s="1"/>
  <c r="AI988" i="12"/>
  <c r="AN988" i="12" s="1"/>
  <c r="AT951" i="12"/>
  <c r="AI939" i="12"/>
  <c r="AN939" i="12" s="1"/>
  <c r="AO939" i="12" s="1"/>
  <c r="AP939" i="12" s="1"/>
  <c r="AI940" i="12"/>
  <c r="AN940" i="12" s="1"/>
  <c r="AO974" i="12"/>
  <c r="AR995" i="12"/>
  <c r="AS995" i="12" s="1"/>
  <c r="AT995" i="12" s="1"/>
  <c r="AJ995" i="12" s="1"/>
  <c r="AO954" i="12"/>
  <c r="AP954" i="12" s="1"/>
  <c r="AO987" i="12"/>
  <c r="AO959" i="12"/>
  <c r="AP959" i="12" s="1"/>
  <c r="AO948" i="12"/>
  <c r="AP948" i="12"/>
  <c r="AQ948" i="12" s="1"/>
  <c r="AP941" i="12"/>
  <c r="AO941" i="12"/>
  <c r="AO991" i="12"/>
  <c r="AP991" i="12" s="1"/>
  <c r="AP968" i="12"/>
  <c r="AQ968" i="12" s="1"/>
  <c r="AO968" i="12"/>
  <c r="AO998" i="12"/>
  <c r="AP998" i="12"/>
  <c r="AO950" i="12"/>
  <c r="AO960" i="12"/>
  <c r="AP960" i="12" s="1"/>
  <c r="AQ960" i="12" s="1"/>
  <c r="AO986" i="12"/>
  <c r="AO988" i="12"/>
  <c r="AQ978" i="12"/>
  <c r="AR978" i="12" s="1"/>
  <c r="AO982" i="12"/>
  <c r="AO1005" i="12"/>
  <c r="AP1005" i="12" s="1"/>
  <c r="AO1002" i="12"/>
  <c r="AP1002" i="12" s="1"/>
  <c r="AO990" i="12"/>
  <c r="AP990" i="12"/>
  <c r="AQ990" i="12" s="1"/>
  <c r="AO940" i="12"/>
  <c r="AP940" i="12"/>
  <c r="AO962" i="12"/>
  <c r="AO943" i="12"/>
  <c r="AP943" i="12" s="1"/>
  <c r="AO944" i="12"/>
  <c r="BE979" i="12"/>
  <c r="AG979" i="12" s="1"/>
  <c r="AH979" i="12"/>
  <c r="AO992" i="12"/>
  <c r="AO957" i="12"/>
  <c r="AP957" i="12" s="1"/>
  <c r="AI989" i="12"/>
  <c r="AN989" i="12" s="1"/>
  <c r="AI973" i="12"/>
  <c r="AN973" i="12" s="1"/>
  <c r="AI980" i="12"/>
  <c r="AN980" i="12" s="1"/>
  <c r="AO997" i="12"/>
  <c r="AP997" i="12" s="1"/>
  <c r="BE994" i="12"/>
  <c r="AG994" i="12" s="1"/>
  <c r="AI994" i="12" s="1"/>
  <c r="AN994" i="12" s="1"/>
  <c r="AH994" i="12"/>
  <c r="AI955" i="12"/>
  <c r="AN955" i="12" s="1"/>
  <c r="BE996" i="12"/>
  <c r="AG996" i="12" s="1"/>
  <c r="AH996" i="12"/>
  <c r="AQ1003" i="12"/>
  <c r="AR1003" i="12" s="1"/>
  <c r="AY951" i="12"/>
  <c r="AI949" i="12"/>
  <c r="AN949" i="12" s="1"/>
  <c r="AP1001" i="12"/>
  <c r="AI965" i="12"/>
  <c r="AN965" i="12" s="1"/>
  <c r="AI969" i="12"/>
  <c r="AN969" i="12" s="1"/>
  <c r="AI964" i="12"/>
  <c r="AN964" i="12" s="1"/>
  <c r="AI971" i="12"/>
  <c r="AN971" i="12" s="1"/>
  <c r="AO999" i="12"/>
  <c r="AP999" i="12" s="1"/>
  <c r="AI966" i="12"/>
  <c r="AN966" i="12" s="1"/>
  <c r="BE983" i="12"/>
  <c r="AG983" i="12" s="1"/>
  <c r="AH983" i="12"/>
  <c r="AP1007" i="12"/>
  <c r="AQ1007" i="12" s="1"/>
  <c r="AI945" i="12"/>
  <c r="AN945" i="12" s="1"/>
  <c r="AI970" i="12"/>
  <c r="AN970" i="12" s="1"/>
  <c r="AI967" i="12"/>
  <c r="AN967" i="12" s="1"/>
  <c r="AI1006" i="12"/>
  <c r="AN1006" i="12" s="1"/>
  <c r="AI942" i="12"/>
  <c r="AN942" i="12" s="1"/>
  <c r="AI963" i="12"/>
  <c r="AN963" i="12" s="1"/>
  <c r="AI1000" i="12"/>
  <c r="AN1000" i="12" s="1"/>
  <c r="AI961" i="12"/>
  <c r="AN961" i="12" s="1"/>
  <c r="AI947" i="12"/>
  <c r="AN947" i="12" s="1"/>
  <c r="AI956" i="12"/>
  <c r="AN956" i="12" s="1"/>
  <c r="AQ993" i="12"/>
  <c r="AR993" i="12" s="1"/>
  <c r="AS993" i="12" s="1"/>
  <c r="BE1004" i="12"/>
  <c r="AG1004" i="12" s="1"/>
  <c r="AH1004" i="12"/>
  <c r="AO958" i="12"/>
  <c r="AI985" i="12"/>
  <c r="AN985" i="12" s="1"/>
  <c r="AI975" i="12"/>
  <c r="AN975" i="12" s="1"/>
  <c r="AI977" i="12"/>
  <c r="AN977" i="12" s="1"/>
  <c r="AI946" i="12"/>
  <c r="AN946" i="12" s="1"/>
  <c r="AI976" i="12"/>
  <c r="AN976" i="12" s="1"/>
  <c r="AP953" i="12"/>
  <c r="AP981" i="12" l="1"/>
  <c r="AQ981" i="12" s="1"/>
  <c r="AR1007" i="12"/>
  <c r="AO981" i="12"/>
  <c r="AP986" i="12"/>
  <c r="AQ986" i="12" s="1"/>
  <c r="AS1007" i="12"/>
  <c r="AT1007" i="12" s="1"/>
  <c r="AQ959" i="12"/>
  <c r="AO994" i="12"/>
  <c r="AP994" i="12" s="1"/>
  <c r="AQ994" i="12" s="1"/>
  <c r="AY995" i="12"/>
  <c r="AT993" i="12"/>
  <c r="AJ993" i="12" s="1"/>
  <c r="AS1003" i="12"/>
  <c r="AO970" i="12"/>
  <c r="AP970" i="12" s="1"/>
  <c r="AR959" i="12"/>
  <c r="AS959" i="12" s="1"/>
  <c r="AO985" i="12"/>
  <c r="AP985" i="12" s="1"/>
  <c r="AQ985" i="12" s="1"/>
  <c r="AO961" i="12"/>
  <c r="AO1006" i="12"/>
  <c r="AP1006" i="12" s="1"/>
  <c r="AO945" i="12"/>
  <c r="AQ953" i="12"/>
  <c r="AO964" i="12"/>
  <c r="AO949" i="12"/>
  <c r="AS978" i="12"/>
  <c r="AO973" i="12"/>
  <c r="AP973" i="12" s="1"/>
  <c r="AR990" i="12"/>
  <c r="AR968" i="12"/>
  <c r="AQ939" i="12"/>
  <c r="AR939" i="12" s="1"/>
  <c r="AO942" i="12"/>
  <c r="AP980" i="12"/>
  <c r="AO980" i="12"/>
  <c r="AQ943" i="12"/>
  <c r="AS943" i="12" s="1"/>
  <c r="AO975" i="12"/>
  <c r="AP975" i="12" s="1"/>
  <c r="AP958" i="12"/>
  <c r="AQ958" i="12" s="1"/>
  <c r="AI1004" i="12"/>
  <c r="AN1004" i="12" s="1"/>
  <c r="AO956" i="12"/>
  <c r="AP956" i="12" s="1"/>
  <c r="AO1000" i="12"/>
  <c r="AP1000" i="12" s="1"/>
  <c r="AQ999" i="12"/>
  <c r="AR953" i="12"/>
  <c r="AO969" i="12"/>
  <c r="AU951" i="12"/>
  <c r="AT1003" i="12"/>
  <c r="AJ1003" i="12" s="1"/>
  <c r="AI996" i="12"/>
  <c r="AN996" i="12" s="1"/>
  <c r="AQ997" i="12"/>
  <c r="AO989" i="12"/>
  <c r="AP989" i="12"/>
  <c r="AQ989" i="12" s="1"/>
  <c r="AP992" i="12"/>
  <c r="AP944" i="12"/>
  <c r="AP984" i="12"/>
  <c r="AQ1005" i="12"/>
  <c r="AP988" i="12"/>
  <c r="AR960" i="12"/>
  <c r="AQ998" i="12"/>
  <c r="AR998" i="12" s="1"/>
  <c r="AQ941" i="12"/>
  <c r="AP974" i="12"/>
  <c r="AQ974" i="12" s="1"/>
  <c r="AR974" i="12" s="1"/>
  <c r="AP972" i="12"/>
  <c r="AO946" i="12"/>
  <c r="AO947" i="12"/>
  <c r="AP947" i="12" s="1"/>
  <c r="AQ947" i="12" s="1"/>
  <c r="AO966" i="12"/>
  <c r="AP966" i="12" s="1"/>
  <c r="AO977" i="12"/>
  <c r="AO976" i="12"/>
  <c r="AQ1001" i="12"/>
  <c r="AR1001" i="12" s="1"/>
  <c r="AO963" i="12"/>
  <c r="AP963" i="12" s="1"/>
  <c r="AO967" i="12"/>
  <c r="AI983" i="12"/>
  <c r="AN983" i="12" s="1"/>
  <c r="AR999" i="12"/>
  <c r="AP971" i="12"/>
  <c r="AO971" i="12"/>
  <c r="AO965" i="12"/>
  <c r="AP965" i="12" s="1"/>
  <c r="AP955" i="12"/>
  <c r="AO955" i="12"/>
  <c r="AR997" i="12"/>
  <c r="AQ957" i="12"/>
  <c r="AR957" i="12" s="1"/>
  <c r="AI979" i="12"/>
  <c r="AN979" i="12" s="1"/>
  <c r="AR943" i="12"/>
  <c r="AP962" i="12"/>
  <c r="AQ940" i="12"/>
  <c r="AQ1002" i="12"/>
  <c r="AP982" i="12"/>
  <c r="AP950" i="12"/>
  <c r="AQ950" i="12" s="1"/>
  <c r="AS968" i="12"/>
  <c r="AQ991" i="12"/>
  <c r="AR991" i="12" s="1"/>
  <c r="AR948" i="12"/>
  <c r="AP952" i="12"/>
  <c r="AP987" i="12"/>
  <c r="AQ954" i="12"/>
  <c r="AS1005" i="12" l="1"/>
  <c r="AR986" i="12"/>
  <c r="AT986" i="12"/>
  <c r="AJ986" i="12" s="1"/>
  <c r="AP977" i="12"/>
  <c r="AR977" i="12" s="1"/>
  <c r="AR1005" i="12"/>
  <c r="AP964" i="12"/>
  <c r="AQ964" i="12" s="1"/>
  <c r="AR964" i="12" s="1"/>
  <c r="AS964" i="12" s="1"/>
  <c r="AJ1007" i="12"/>
  <c r="AY1007" i="12"/>
  <c r="AT978" i="12"/>
  <c r="AY978" i="12" s="1"/>
  <c r="AU978" i="12" s="1"/>
  <c r="AQ977" i="12"/>
  <c r="AQ1000" i="12"/>
  <c r="AR1000" i="12" s="1"/>
  <c r="AS953" i="12"/>
  <c r="AS986" i="12"/>
  <c r="AY1003" i="12"/>
  <c r="AY993" i="12"/>
  <c r="AU993" i="12" s="1"/>
  <c r="AT1005" i="12"/>
  <c r="AR981" i="12"/>
  <c r="AP969" i="12"/>
  <c r="AQ969" i="12" s="1"/>
  <c r="AT968" i="12"/>
  <c r="AP961" i="12"/>
  <c r="AQ961" i="12" s="1"/>
  <c r="AS981" i="12"/>
  <c r="AY1005" i="12"/>
  <c r="AV1005" i="12" s="1"/>
  <c r="AS939" i="12"/>
  <c r="AU1003" i="12"/>
  <c r="AS1000" i="12"/>
  <c r="AT1000" i="12" s="1"/>
  <c r="AY1000" i="12" s="1"/>
  <c r="AU1005" i="12"/>
  <c r="AR958" i="12"/>
  <c r="AU1007" i="12"/>
  <c r="AV1007" i="12" s="1"/>
  <c r="AW1007" i="12" s="1"/>
  <c r="AX1007" i="12" s="1"/>
  <c r="AS974" i="12"/>
  <c r="AY968" i="12"/>
  <c r="AS990" i="12"/>
  <c r="AT990" i="12" s="1"/>
  <c r="AO979" i="12"/>
  <c r="AQ971" i="12"/>
  <c r="AR971" i="12" s="1"/>
  <c r="AS971" i="12" s="1"/>
  <c r="AP967" i="12"/>
  <c r="AQ967" i="12" s="1"/>
  <c r="AP976" i="12"/>
  <c r="AP946" i="12"/>
  <c r="AQ952" i="12"/>
  <c r="AR952" i="12" s="1"/>
  <c r="AS998" i="12"/>
  <c r="AQ988" i="12"/>
  <c r="AR988" i="12" s="1"/>
  <c r="AQ992" i="12"/>
  <c r="AQ975" i="12"/>
  <c r="AR954" i="12"/>
  <c r="AS954" i="12" s="1"/>
  <c r="AR940" i="12"/>
  <c r="AR985" i="12"/>
  <c r="AS985" i="12" s="1"/>
  <c r="AU995" i="12"/>
  <c r="AV995" i="12"/>
  <c r="AW995" i="12" s="1"/>
  <c r="AQ970" i="12"/>
  <c r="AR970" i="12" s="1"/>
  <c r="AR950" i="12"/>
  <c r="AS950" i="12" s="1"/>
  <c r="AS991" i="12"/>
  <c r="AT943" i="12"/>
  <c r="AY943" i="12" s="1"/>
  <c r="AQ955" i="12"/>
  <c r="AQ965" i="12"/>
  <c r="AO983" i="12"/>
  <c r="AP983" i="12" s="1"/>
  <c r="AQ983" i="12" s="1"/>
  <c r="AQ963" i="12"/>
  <c r="AR963" i="12" s="1"/>
  <c r="AR947" i="12"/>
  <c r="AS948" i="12"/>
  <c r="AJ968" i="12"/>
  <c r="AQ962" i="12"/>
  <c r="AR989" i="12"/>
  <c r="AO1004" i="12"/>
  <c r="AP1004" i="12" s="1"/>
  <c r="AQ980" i="12"/>
  <c r="AQ972" i="12"/>
  <c r="AT959" i="12"/>
  <c r="AY959" i="12" s="1"/>
  <c r="AR941" i="12"/>
  <c r="AS941" i="12" s="1"/>
  <c r="AQ982" i="12"/>
  <c r="AR1002" i="12"/>
  <c r="AS1002" i="12" s="1"/>
  <c r="AQ973" i="12"/>
  <c r="AS997" i="12"/>
  <c r="AP949" i="12"/>
  <c r="AP945" i="12"/>
  <c r="AS960" i="12"/>
  <c r="AQ944" i="12"/>
  <c r="AR944" i="12" s="1"/>
  <c r="AR972" i="12"/>
  <c r="AS957" i="12"/>
  <c r="AQ966" i="12"/>
  <c r="AS947" i="12"/>
  <c r="AQ987" i="12"/>
  <c r="AO996" i="12"/>
  <c r="AP996" i="12" s="1"/>
  <c r="AV951" i="12"/>
  <c r="AS1001" i="12"/>
  <c r="AQ956" i="12"/>
  <c r="AQ984" i="12"/>
  <c r="AP942" i="12"/>
  <c r="AT974" i="12"/>
  <c r="AY974" i="12" s="1"/>
  <c r="AS999" i="12"/>
  <c r="AQ1006" i="12"/>
  <c r="AR994" i="12"/>
  <c r="AY953" i="12" l="1"/>
  <c r="AS996" i="12"/>
  <c r="AR969" i="12"/>
  <c r="AS969" i="12"/>
  <c r="AS944" i="12"/>
  <c r="AS963" i="12"/>
  <c r="AY963" i="12" s="1"/>
  <c r="AT998" i="12"/>
  <c r="AJ998" i="12" s="1"/>
  <c r="AQ996" i="12"/>
  <c r="AR996" i="12" s="1"/>
  <c r="AT953" i="12"/>
  <c r="AJ953" i="12" s="1"/>
  <c r="AX995" i="12"/>
  <c r="AJ1005" i="12"/>
  <c r="AQ942" i="12"/>
  <c r="AR942" i="12" s="1"/>
  <c r="AS942" i="12" s="1"/>
  <c r="AT942" i="12" s="1"/>
  <c r="AR967" i="12"/>
  <c r="AS961" i="12"/>
  <c r="AT961" i="12" s="1"/>
  <c r="AJ978" i="12"/>
  <c r="AJ974" i="12"/>
  <c r="AR961" i="12"/>
  <c r="AT981" i="12"/>
  <c r="AJ981" i="12" s="1"/>
  <c r="AS977" i="12"/>
  <c r="AT977" i="12" s="1"/>
  <c r="AY986" i="12"/>
  <c r="AT941" i="12"/>
  <c r="AJ941" i="12" s="1"/>
  <c r="AT985" i="12"/>
  <c r="AT950" i="12"/>
  <c r="AJ950" i="12" s="1"/>
  <c r="AY990" i="12"/>
  <c r="AJ990" i="12"/>
  <c r="AS973" i="12"/>
  <c r="AU959" i="12"/>
  <c r="AJ985" i="12"/>
  <c r="AV1000" i="12"/>
  <c r="AU1000" i="12"/>
  <c r="AU943" i="12"/>
  <c r="AU974" i="12"/>
  <c r="AV974" i="12"/>
  <c r="AW974" i="12"/>
  <c r="AJ959" i="12"/>
  <c r="AU953" i="12"/>
  <c r="AT957" i="12"/>
  <c r="AY957" i="12" s="1"/>
  <c r="AY985" i="12"/>
  <c r="AR982" i="12"/>
  <c r="AS982" i="12" s="1"/>
  <c r="AT982" i="12" s="1"/>
  <c r="AR983" i="12"/>
  <c r="AS983" i="12" s="1"/>
  <c r="AR980" i="12"/>
  <c r="AR965" i="12"/>
  <c r="AS965" i="12" s="1"/>
  <c r="AR1006" i="12"/>
  <c r="AT1002" i="12"/>
  <c r="AY1002" i="12" s="1"/>
  <c r="AR956" i="12"/>
  <c r="AS956" i="12" s="1"/>
  <c r="AW951" i="12"/>
  <c r="AX951" i="12" s="1"/>
  <c r="AR992" i="12"/>
  <c r="AS988" i="12"/>
  <c r="AT988" i="12" s="1"/>
  <c r="AR966" i="12"/>
  <c r="AK1007" i="12"/>
  <c r="AY950" i="12"/>
  <c r="AR973" i="12"/>
  <c r="AW1005" i="12"/>
  <c r="AX1005" i="12" s="1"/>
  <c r="AK1005" i="12" s="1"/>
  <c r="AT947" i="12"/>
  <c r="AJ947" i="12" s="1"/>
  <c r="AS972" i="12"/>
  <c r="AQ949" i="12"/>
  <c r="AT939" i="12"/>
  <c r="AY939" i="12" s="1"/>
  <c r="AS970" i="12"/>
  <c r="AT956" i="12"/>
  <c r="AT963" i="12"/>
  <c r="AJ963" i="12" s="1"/>
  <c r="AQ1004" i="12"/>
  <c r="AR962" i="12"/>
  <c r="AQ946" i="12"/>
  <c r="AT965" i="12"/>
  <c r="AJ965" i="12" s="1"/>
  <c r="AS994" i="12"/>
  <c r="AT994" i="12" s="1"/>
  <c r="AJ994" i="12" s="1"/>
  <c r="AY961" i="12"/>
  <c r="AT996" i="12"/>
  <c r="AY996" i="12" s="1"/>
  <c r="AT1001" i="12"/>
  <c r="AJ1001" i="12" s="1"/>
  <c r="AT960" i="12"/>
  <c r="AY960" i="12" s="1"/>
  <c r="AJ956" i="12"/>
  <c r="AS989" i="12"/>
  <c r="AT989" i="12" s="1"/>
  <c r="AY989" i="12"/>
  <c r="AR955" i="12"/>
  <c r="AK995" i="12"/>
  <c r="AQ945" i="12"/>
  <c r="AT997" i="12"/>
  <c r="AJ997" i="12" s="1"/>
  <c r="AJ1000" i="12"/>
  <c r="AS967" i="12"/>
  <c r="AP979" i="12"/>
  <c r="AT964" i="12"/>
  <c r="AJ964" i="12" s="1"/>
  <c r="AS966" i="12"/>
  <c r="AY966" i="12" s="1"/>
  <c r="AJ943" i="12"/>
  <c r="AJ939" i="12"/>
  <c r="AT966" i="12"/>
  <c r="AT991" i="12"/>
  <c r="AY991" i="12" s="1"/>
  <c r="AS1006" i="12"/>
  <c r="AT1006" i="12" s="1"/>
  <c r="AR975" i="12"/>
  <c r="AT999" i="12"/>
  <c r="AY999" i="12" s="1"/>
  <c r="AS940" i="12"/>
  <c r="AR984" i="12"/>
  <c r="AT944" i="12"/>
  <c r="AY944" i="12" s="1"/>
  <c r="AT954" i="12"/>
  <c r="AJ954" i="12" s="1"/>
  <c r="AJ961" i="12"/>
  <c r="AS958" i="12"/>
  <c r="AT958" i="12" s="1"/>
  <c r="AY941" i="12"/>
  <c r="AJ966" i="12"/>
  <c r="AR987" i="12"/>
  <c r="AT971" i="12"/>
  <c r="AJ971" i="12" s="1"/>
  <c r="AU968" i="12"/>
  <c r="AV993" i="12"/>
  <c r="AW993" i="12" s="1"/>
  <c r="AQ976" i="12"/>
  <c r="AV1003" i="12"/>
  <c r="AW1003" i="12" s="1"/>
  <c r="AJ944" i="12"/>
  <c r="AV978" i="12"/>
  <c r="AW978" i="12" s="1"/>
  <c r="AJ999" i="12"/>
  <c r="AT948" i="12"/>
  <c r="AJ948" i="12" s="1"/>
  <c r="AS952" i="12"/>
  <c r="AY970" i="12" l="1"/>
  <c r="AU970" i="12" s="1"/>
  <c r="AY977" i="12"/>
  <c r="AU977" i="12" s="1"/>
  <c r="AJ977" i="12"/>
  <c r="AY964" i="12"/>
  <c r="AU964" i="12" s="1"/>
  <c r="AV964" i="12" s="1"/>
  <c r="AY1006" i="12"/>
  <c r="AX1003" i="12"/>
  <c r="AK1003" i="12" s="1"/>
  <c r="AY998" i="12"/>
  <c r="AU998" i="12" s="1"/>
  <c r="AS984" i="12"/>
  <c r="AJ1002" i="12"/>
  <c r="AT970" i="12"/>
  <c r="AJ970" i="12" s="1"/>
  <c r="AY997" i="12"/>
  <c r="AJ957" i="12"/>
  <c r="AW1000" i="12"/>
  <c r="AY981" i="12"/>
  <c r="AT962" i="12"/>
  <c r="AX993" i="12"/>
  <c r="AS962" i="12"/>
  <c r="AY962" i="12" s="1"/>
  <c r="AX974" i="12"/>
  <c r="AU986" i="12"/>
  <c r="AT969" i="12"/>
  <c r="AY969" i="12" s="1"/>
  <c r="AU969" i="12" s="1"/>
  <c r="AU944" i="12"/>
  <c r="AU999" i="12"/>
  <c r="AV999" i="12"/>
  <c r="AU939" i="12"/>
  <c r="AU1006" i="12"/>
  <c r="AU996" i="12"/>
  <c r="AY988" i="12"/>
  <c r="AJ988" i="12"/>
  <c r="AU960" i="12"/>
  <c r="AS992" i="12"/>
  <c r="AT992" i="12" s="1"/>
  <c r="AT940" i="12"/>
  <c r="AJ940" i="12" s="1"/>
  <c r="AU966" i="12"/>
  <c r="AJ942" i="12"/>
  <c r="AJ952" i="12"/>
  <c r="AY952" i="12"/>
  <c r="AT952" i="12"/>
  <c r="AV968" i="12"/>
  <c r="AK968" i="12" s="1"/>
  <c r="AY948" i="12"/>
  <c r="AU941" i="12"/>
  <c r="AV941" i="12" s="1"/>
  <c r="AJ958" i="12"/>
  <c r="AY954" i="12"/>
  <c r="AV998" i="12"/>
  <c r="AU991" i="12"/>
  <c r="AV991" i="12" s="1"/>
  <c r="AQ979" i="12"/>
  <c r="AY971" i="12"/>
  <c r="AS975" i="12"/>
  <c r="AJ960" i="12"/>
  <c r="AY942" i="12"/>
  <c r="AY994" i="12"/>
  <c r="AU957" i="12"/>
  <c r="AJ996" i="12"/>
  <c r="AY1001" i="12"/>
  <c r="AJ991" i="12"/>
  <c r="AY956" i="12"/>
  <c r="AV943" i="12"/>
  <c r="AW943" i="12" s="1"/>
  <c r="AT983" i="12"/>
  <c r="AJ983" i="12" s="1"/>
  <c r="AY958" i="12"/>
  <c r="AU989" i="12"/>
  <c r="AU1002" i="12"/>
  <c r="AU997" i="12"/>
  <c r="AX978" i="12"/>
  <c r="AK978" i="12" s="1"/>
  <c r="AR976" i="12"/>
  <c r="AW968" i="12"/>
  <c r="AS987" i="12"/>
  <c r="AT987" i="12" s="1"/>
  <c r="AK993" i="12"/>
  <c r="AU961" i="12"/>
  <c r="AT972" i="12"/>
  <c r="AY972" i="12" s="1"/>
  <c r="AT973" i="12"/>
  <c r="AY973" i="12" s="1"/>
  <c r="AJ982" i="12"/>
  <c r="AY982" i="12"/>
  <c r="AY947" i="12"/>
  <c r="AT967" i="12"/>
  <c r="AY967" i="12" s="1"/>
  <c r="AU985" i="12"/>
  <c r="AV985" i="12" s="1"/>
  <c r="AU963" i="12"/>
  <c r="AV963" i="12" s="1"/>
  <c r="AX968" i="12"/>
  <c r="AS955" i="12"/>
  <c r="AT955" i="12" s="1"/>
  <c r="AR946" i="12"/>
  <c r="AU950" i="12"/>
  <c r="AS980" i="12"/>
  <c r="AT980" i="12" s="1"/>
  <c r="AJ980" i="12" s="1"/>
  <c r="AR1004" i="12"/>
  <c r="AJ1006" i="12"/>
  <c r="AK951" i="12"/>
  <c r="AV953" i="12"/>
  <c r="AW953" i="12" s="1"/>
  <c r="AJ989" i="12"/>
  <c r="AK974" i="12"/>
  <c r="AR949" i="12"/>
  <c r="AV977" i="12"/>
  <c r="AX1000" i="12"/>
  <c r="AK1000" i="12" s="1"/>
  <c r="AV959" i="12"/>
  <c r="AW959" i="12" s="1"/>
  <c r="AU990" i="12"/>
  <c r="AY965" i="12"/>
  <c r="AR945" i="12"/>
  <c r="AS945" i="12" s="1"/>
  <c r="AT945" i="12" s="1"/>
  <c r="AJ945" i="12" s="1"/>
  <c r="AK943" i="12" l="1"/>
  <c r="AX943" i="12"/>
  <c r="AT984" i="12"/>
  <c r="AJ984" i="12" s="1"/>
  <c r="AY940" i="12"/>
  <c r="AJ962" i="12"/>
  <c r="AV986" i="12"/>
  <c r="AW986" i="12" s="1"/>
  <c r="AX986" i="12" s="1"/>
  <c r="AV981" i="12"/>
  <c r="AU981" i="12"/>
  <c r="AW981" i="12" s="1"/>
  <c r="AX981" i="12" s="1"/>
  <c r="AV969" i="12"/>
  <c r="AJ972" i="12"/>
  <c r="AJ969" i="12"/>
  <c r="AY945" i="12"/>
  <c r="AU945" i="12" s="1"/>
  <c r="AV945" i="12" s="1"/>
  <c r="AW945" i="12" s="1"/>
  <c r="AU972" i="12"/>
  <c r="AJ992" i="12"/>
  <c r="AY992" i="12"/>
  <c r="AX999" i="12"/>
  <c r="AK999" i="12" s="1"/>
  <c r="AU973" i="12"/>
  <c r="AY987" i="12"/>
  <c r="AJ987" i="12"/>
  <c r="AW970" i="12"/>
  <c r="AU948" i="12"/>
  <c r="AV948" i="12" s="1"/>
  <c r="AX953" i="12"/>
  <c r="AK953" i="12" s="1"/>
  <c r="AW963" i="12"/>
  <c r="AX963" i="12" s="1"/>
  <c r="AK963" i="12" s="1"/>
  <c r="AU947" i="12"/>
  <c r="AV947" i="12"/>
  <c r="AV970" i="12"/>
  <c r="AT975" i="12"/>
  <c r="AJ975" i="12" s="1"/>
  <c r="AW941" i="12"/>
  <c r="AX941" i="12" s="1"/>
  <c r="AR979" i="12"/>
  <c r="AS979" i="12" s="1"/>
  <c r="AU962" i="12"/>
  <c r="AV962" i="12" s="1"/>
  <c r="AW999" i="12"/>
  <c r="AY983" i="12"/>
  <c r="AV982" i="12"/>
  <c r="AW982" i="12" s="1"/>
  <c r="AU982" i="12"/>
  <c r="AU994" i="12"/>
  <c r="AV994" i="12" s="1"/>
  <c r="AY955" i="12"/>
  <c r="AY980" i="12"/>
  <c r="AJ955" i="12"/>
  <c r="AW985" i="12"/>
  <c r="AX985" i="12" s="1"/>
  <c r="AK985" i="12" s="1"/>
  <c r="AW964" i="12"/>
  <c r="AX964" i="12" s="1"/>
  <c r="AK964" i="12" s="1"/>
  <c r="AV997" i="12"/>
  <c r="AU940" i="12"/>
  <c r="AV940" i="12" s="1"/>
  <c r="AW969" i="12"/>
  <c r="AX969" i="12" s="1"/>
  <c r="AK969" i="12" s="1"/>
  <c r="AS949" i="12"/>
  <c r="AT949" i="12" s="1"/>
  <c r="AS976" i="12"/>
  <c r="AV1002" i="12"/>
  <c r="AU1001" i="12"/>
  <c r="AU942" i="12"/>
  <c r="AW991" i="12"/>
  <c r="AU954" i="12"/>
  <c r="AV954" i="12" s="1"/>
  <c r="AV966" i="12"/>
  <c r="AW998" i="12"/>
  <c r="AX998" i="12" s="1"/>
  <c r="AK998" i="12" s="1"/>
  <c r="AV996" i="12"/>
  <c r="AV939" i="12"/>
  <c r="AV944" i="12"/>
  <c r="AW977" i="12"/>
  <c r="AX977" i="12" s="1"/>
  <c r="AU956" i="12"/>
  <c r="AV956" i="12" s="1"/>
  <c r="AU952" i="12"/>
  <c r="AX959" i="12"/>
  <c r="AK959" i="12" s="1"/>
  <c r="AU967" i="12"/>
  <c r="AV967" i="12" s="1"/>
  <c r="AW967" i="12" s="1"/>
  <c r="AV990" i="12"/>
  <c r="AW990" i="12" s="1"/>
  <c r="AU965" i="12"/>
  <c r="AV950" i="12"/>
  <c r="AJ973" i="12"/>
  <c r="AS946" i="12"/>
  <c r="AT946" i="12" s="1"/>
  <c r="AV961" i="12"/>
  <c r="AV989" i="12"/>
  <c r="AW958" i="12"/>
  <c r="AV958" i="12"/>
  <c r="AU958" i="12"/>
  <c r="AV957" i="12"/>
  <c r="AV971" i="12"/>
  <c r="AU971" i="12"/>
  <c r="AW971" i="12"/>
  <c r="AW966" i="12"/>
  <c r="AV960" i="12"/>
  <c r="AU988" i="12"/>
  <c r="AV988" i="12"/>
  <c r="AW988" i="12" s="1"/>
  <c r="AW996" i="12"/>
  <c r="AV1006" i="12"/>
  <c r="AW939" i="12"/>
  <c r="AJ967" i="12"/>
  <c r="AW944" i="12"/>
  <c r="AS1004" i="12"/>
  <c r="AX947" i="12" l="1"/>
  <c r="AK947" i="12" s="1"/>
  <c r="AX1001" i="12"/>
  <c r="AK977" i="12"/>
  <c r="AW947" i="12"/>
  <c r="AY984" i="12"/>
  <c r="AX971" i="12"/>
  <c r="AX958" i="12"/>
  <c r="AW1001" i="12"/>
  <c r="AK1001" i="12" s="1"/>
  <c r="AK986" i="12"/>
  <c r="AX967" i="12"/>
  <c r="AV1001" i="12"/>
  <c r="AX962" i="12"/>
  <c r="AK962" i="12" s="1"/>
  <c r="AV942" i="12"/>
  <c r="AW942" i="12" s="1"/>
  <c r="AX982" i="12"/>
  <c r="AW962" i="12"/>
  <c r="AK981" i="12"/>
  <c r="AX988" i="12"/>
  <c r="AK988" i="12" s="1"/>
  <c r="AW1006" i="12"/>
  <c r="AX1006" i="12" s="1"/>
  <c r="AK1006" i="12" s="1"/>
  <c r="AX970" i="12"/>
  <c r="AK970" i="12" s="1"/>
  <c r="AV965" i="12"/>
  <c r="AW965" i="12" s="1"/>
  <c r="AW956" i="12"/>
  <c r="AX956" i="12" s="1"/>
  <c r="AK956" i="12" s="1"/>
  <c r="AW997" i="12"/>
  <c r="AX997" i="12" s="1"/>
  <c r="AW940" i="12"/>
  <c r="AX940" i="12" s="1"/>
  <c r="AK940" i="12" s="1"/>
  <c r="AV955" i="12"/>
  <c r="AU955" i="12"/>
  <c r="AU983" i="12"/>
  <c r="AV983" i="12" s="1"/>
  <c r="AW948" i="12"/>
  <c r="AX948" i="12" s="1"/>
  <c r="AK948" i="12" s="1"/>
  <c r="AX945" i="12"/>
  <c r="AX996" i="12"/>
  <c r="AK996" i="12" s="1"/>
  <c r="AV972" i="12"/>
  <c r="AW960" i="12"/>
  <c r="AX960" i="12" s="1"/>
  <c r="AK960" i="12" s="1"/>
  <c r="AX957" i="12"/>
  <c r="AW957" i="12"/>
  <c r="AY949" i="12"/>
  <c r="AJ979" i="12"/>
  <c r="AK941" i="12"/>
  <c r="AK971" i="12"/>
  <c r="AK958" i="12"/>
  <c r="AW989" i="12"/>
  <c r="AX989" i="12" s="1"/>
  <c r="AK989" i="12" s="1"/>
  <c r="AW961" i="12"/>
  <c r="AT1004" i="12"/>
  <c r="AJ1004" i="12" s="1"/>
  <c r="AX990" i="12"/>
  <c r="AK990" i="12" s="1"/>
  <c r="AK967" i="12"/>
  <c r="AV952" i="12"/>
  <c r="AT979" i="12"/>
  <c r="AY979" i="12" s="1"/>
  <c r="AW954" i="12"/>
  <c r="AT976" i="12"/>
  <c r="AY976" i="12" s="1"/>
  <c r="AK982" i="12"/>
  <c r="AY975" i="12"/>
  <c r="AV973" i="12"/>
  <c r="AV992" i="12"/>
  <c r="AW992" i="12" s="1"/>
  <c r="AX992" i="12" s="1"/>
  <c r="AU992" i="12"/>
  <c r="AY946" i="12"/>
  <c r="AW972" i="12"/>
  <c r="AX972" i="12" s="1"/>
  <c r="AX939" i="12"/>
  <c r="AK939" i="12" s="1"/>
  <c r="AU980" i="12"/>
  <c r="AX991" i="12"/>
  <c r="AK991" i="12" s="1"/>
  <c r="AW1002" i="12"/>
  <c r="AW950" i="12"/>
  <c r="AX950" i="12" s="1"/>
  <c r="AK950" i="12" s="1"/>
  <c r="AX944" i="12"/>
  <c r="AK944" i="12" s="1"/>
  <c r="AJ949" i="12"/>
  <c r="AX966" i="12"/>
  <c r="AK966" i="12" s="1"/>
  <c r="AJ946" i="12"/>
  <c r="AW994" i="12"/>
  <c r="AU987" i="12"/>
  <c r="AW987" i="12" s="1"/>
  <c r="AV987" i="12"/>
  <c r="AK945" i="12"/>
  <c r="AU984" i="12" l="1"/>
  <c r="AV984" i="12" s="1"/>
  <c r="AX954" i="12"/>
  <c r="AK954" i="12" s="1"/>
  <c r="AK942" i="12"/>
  <c r="AW955" i="12"/>
  <c r="AX955" i="12" s="1"/>
  <c r="AK955" i="12" s="1"/>
  <c r="AX942" i="12"/>
  <c r="AJ976" i="12"/>
  <c r="AX987" i="12"/>
  <c r="AK957" i="12"/>
  <c r="AK972" i="12"/>
  <c r="AX1002" i="12"/>
  <c r="AK1002" i="12" s="1"/>
  <c r="AU979" i="12"/>
  <c r="AX965" i="12"/>
  <c r="AK965" i="12" s="1"/>
  <c r="AX994" i="12"/>
  <c r="AK994" i="12" s="1"/>
  <c r="AW952" i="12"/>
  <c r="AX952" i="12" s="1"/>
  <c r="AK952" i="12" s="1"/>
  <c r="AU976" i="12"/>
  <c r="AV976" i="12" s="1"/>
  <c r="AK992" i="12"/>
  <c r="AU975" i="12"/>
  <c r="AX961" i="12"/>
  <c r="AK961" i="12" s="1"/>
  <c r="AW973" i="12"/>
  <c r="AK987" i="12"/>
  <c r="AY1004" i="12"/>
  <c r="AK997" i="12"/>
  <c r="AV980" i="12"/>
  <c r="AW980" i="12" s="1"/>
  <c r="AU946" i="12"/>
  <c r="AU949" i="12"/>
  <c r="AV949" i="12" s="1"/>
  <c r="AW983" i="12"/>
  <c r="AX983" i="12" s="1"/>
  <c r="AV975" i="12" l="1"/>
  <c r="AW949" i="12"/>
  <c r="AX949" i="12" s="1"/>
  <c r="AW984" i="12"/>
  <c r="AX984" i="12" s="1"/>
  <c r="AK984" i="12" s="1"/>
  <c r="AV946" i="12"/>
  <c r="AK983" i="12"/>
  <c r="AU1004" i="12"/>
  <c r="AX973" i="12"/>
  <c r="AK973" i="12" s="1"/>
  <c r="AV979" i="12"/>
  <c r="AW979" i="12" s="1"/>
  <c r="AW976" i="12"/>
  <c r="AX980" i="12"/>
  <c r="AK980" i="12" s="1"/>
  <c r="AK949" i="12" l="1"/>
  <c r="AW975" i="12"/>
  <c r="AW946" i="12"/>
  <c r="AX946" i="12" s="1"/>
  <c r="AX979" i="12"/>
  <c r="AK979" i="12" s="1"/>
  <c r="AV1004" i="12"/>
  <c r="AX976" i="12"/>
  <c r="AK976" i="12" s="1"/>
  <c r="AX975" i="12" l="1"/>
  <c r="AK975" i="12" s="1"/>
  <c r="AK946" i="12"/>
  <c r="AW1004" i="12"/>
  <c r="AX1004" i="12" l="1"/>
  <c r="AK1004" i="12" s="1"/>
  <c r="BD938" i="12" l="1"/>
  <c r="BA938" i="12"/>
  <c r="X938" i="12" s="1"/>
  <c r="AZ938" i="12"/>
  <c r="BB938" i="12" s="1"/>
  <c r="Y938" i="12"/>
  <c r="W938" i="12"/>
  <c r="M938" i="12"/>
  <c r="BD937" i="12"/>
  <c r="BB937" i="12"/>
  <c r="AZ937" i="12"/>
  <c r="BA937" i="12" s="1"/>
  <c r="X937" i="12" s="1"/>
  <c r="Y937" i="12"/>
  <c r="M937" i="12"/>
  <c r="BD936" i="12"/>
  <c r="BA936" i="12"/>
  <c r="AZ936" i="12"/>
  <c r="BB936" i="12" s="1"/>
  <c r="Y936" i="12"/>
  <c r="X936" i="12"/>
  <c r="W936" i="12"/>
  <c r="M936" i="12"/>
  <c r="BD935" i="12"/>
  <c r="BB935" i="12"/>
  <c r="BA935" i="12"/>
  <c r="AZ935" i="12"/>
  <c r="Y935" i="12"/>
  <c r="X935" i="12"/>
  <c r="M935" i="12"/>
  <c r="BD934" i="12"/>
  <c r="BA934" i="12"/>
  <c r="AZ934" i="12"/>
  <c r="BB934" i="12" s="1"/>
  <c r="Y934" i="12"/>
  <c r="X934" i="12"/>
  <c r="W934" i="12"/>
  <c r="M934" i="12"/>
  <c r="BD933" i="12"/>
  <c r="BB933" i="12"/>
  <c r="BA933" i="12"/>
  <c r="AZ933" i="12"/>
  <c r="Y933" i="12"/>
  <c r="X933" i="12"/>
  <c r="M933" i="12"/>
  <c r="W933" i="12" s="1"/>
  <c r="BD932" i="12"/>
  <c r="BA932" i="12"/>
  <c r="AZ932" i="12"/>
  <c r="BB932" i="12" s="1"/>
  <c r="Y932" i="12"/>
  <c r="X932" i="12"/>
  <c r="W932" i="12"/>
  <c r="M932" i="12"/>
  <c r="BD931" i="12"/>
  <c r="BB931" i="12"/>
  <c r="BA931" i="12"/>
  <c r="AZ931" i="12"/>
  <c r="Y931" i="12"/>
  <c r="X931" i="12"/>
  <c r="M931" i="12"/>
  <c r="BD930" i="12"/>
  <c r="BA930" i="12"/>
  <c r="AZ930" i="12"/>
  <c r="BB930" i="12" s="1"/>
  <c r="Y930" i="12"/>
  <c r="X930" i="12"/>
  <c r="W930" i="12"/>
  <c r="M930" i="12"/>
  <c r="BE933" i="12" l="1"/>
  <c r="AG933" i="12" s="1"/>
  <c r="AH933" i="12"/>
  <c r="BE932" i="12"/>
  <c r="AG932" i="12" s="1"/>
  <c r="AI932" i="12" s="1"/>
  <c r="AN932" i="12" s="1"/>
  <c r="AH932" i="12"/>
  <c r="AI933" i="12"/>
  <c r="AN933" i="12" s="1"/>
  <c r="BE934" i="12"/>
  <c r="AG934" i="12" s="1"/>
  <c r="AH934" i="12"/>
  <c r="W931" i="12"/>
  <c r="W935" i="12"/>
  <c r="W937" i="12"/>
  <c r="AI934" i="12" l="1"/>
  <c r="AN934" i="12" s="1"/>
  <c r="AO934" i="12" s="1"/>
  <c r="AO933" i="12"/>
  <c r="AO932" i="12"/>
  <c r="BE935" i="12"/>
  <c r="AG935" i="12" s="1"/>
  <c r="AH935" i="12"/>
  <c r="BE938" i="12"/>
  <c r="AG938" i="12" s="1"/>
  <c r="AH938" i="12"/>
  <c r="BE931" i="12"/>
  <c r="AG931" i="12" s="1"/>
  <c r="AI931" i="12" s="1"/>
  <c r="AN931" i="12" s="1"/>
  <c r="AH931" i="12"/>
  <c r="BE936" i="12"/>
  <c r="AG936" i="12" s="1"/>
  <c r="AI936" i="12" s="1"/>
  <c r="AN936" i="12" s="1"/>
  <c r="AH936" i="12"/>
  <c r="BE937" i="12"/>
  <c r="AG937" i="12" s="1"/>
  <c r="AH937" i="12"/>
  <c r="BE930" i="12"/>
  <c r="AG930" i="12" s="1"/>
  <c r="AH930" i="12"/>
  <c r="AO931" i="12" l="1"/>
  <c r="AO936" i="12"/>
  <c r="AI937" i="12"/>
  <c r="AN937" i="12" s="1"/>
  <c r="AI935" i="12"/>
  <c r="AN935" i="12" s="1"/>
  <c r="AP932" i="12"/>
  <c r="AQ932" i="12" s="1"/>
  <c r="AR932" i="12" s="1"/>
  <c r="AP933" i="12"/>
  <c r="AI930" i="12"/>
  <c r="AN930" i="12" s="1"/>
  <c r="AI938" i="12"/>
  <c r="AN938" i="12" s="1"/>
  <c r="AP934" i="12"/>
  <c r="AS932" i="12" l="1"/>
  <c r="AO938" i="12"/>
  <c r="AP938" i="12"/>
  <c r="AQ933" i="12"/>
  <c r="AR933" i="12" s="1"/>
  <c r="AS933" i="12" s="1"/>
  <c r="AO935" i="12"/>
  <c r="AP936" i="12"/>
  <c r="AQ936" i="12" s="1"/>
  <c r="AT932" i="12"/>
  <c r="AP937" i="12"/>
  <c r="AQ937" i="12" s="1"/>
  <c r="AO937" i="12"/>
  <c r="AP931" i="12"/>
  <c r="AO930" i="12"/>
  <c r="AP930" i="12" s="1"/>
  <c r="AQ930" i="12" s="1"/>
  <c r="AQ934" i="12"/>
  <c r="AJ932" i="12" l="1"/>
  <c r="AR936" i="12"/>
  <c r="AQ938" i="12"/>
  <c r="AR930" i="12"/>
  <c r="AS930" i="12" s="1"/>
  <c r="AR934" i="12"/>
  <c r="AY932" i="12"/>
  <c r="AQ935" i="12"/>
  <c r="AP935" i="12"/>
  <c r="AR931" i="12"/>
  <c r="AQ931" i="12"/>
  <c r="AR937" i="12"/>
  <c r="AS937" i="12" s="1"/>
  <c r="AS936" i="12"/>
  <c r="AT936" i="12" s="1"/>
  <c r="AY936" i="12" s="1"/>
  <c r="AS934" i="12"/>
  <c r="AT933" i="12"/>
  <c r="AJ933" i="12" s="1"/>
  <c r="AT934" i="12" l="1"/>
  <c r="AY934" i="12" s="1"/>
  <c r="AY933" i="12"/>
  <c r="AS938" i="12"/>
  <c r="AR938" i="12"/>
  <c r="AS931" i="12"/>
  <c r="AJ936" i="12"/>
  <c r="AU934" i="12"/>
  <c r="AU936" i="12"/>
  <c r="AJ934" i="12"/>
  <c r="AT937" i="12"/>
  <c r="AJ937" i="12" s="1"/>
  <c r="AT930" i="12"/>
  <c r="AY930" i="12" s="1"/>
  <c r="AU932" i="12"/>
  <c r="AV932" i="12" s="1"/>
  <c r="AU933" i="12"/>
  <c r="AV933" i="12" s="1"/>
  <c r="AW933" i="12" s="1"/>
  <c r="AS935" i="12"/>
  <c r="AR935" i="12"/>
  <c r="AT931" i="12"/>
  <c r="AY931" i="12" s="1"/>
  <c r="AX932" i="12" l="1"/>
  <c r="AK932" i="12" s="1"/>
  <c r="AJ930" i="12"/>
  <c r="AW932" i="12"/>
  <c r="AT938" i="12"/>
  <c r="AY938" i="12" s="1"/>
  <c r="AU938" i="12" s="1"/>
  <c r="AT935" i="12"/>
  <c r="AU931" i="12"/>
  <c r="AU930" i="12"/>
  <c r="AJ931" i="12"/>
  <c r="AJ935" i="12"/>
  <c r="AY937" i="12"/>
  <c r="AX933" i="12"/>
  <c r="AK933" i="12" s="1"/>
  <c r="AY935" i="12"/>
  <c r="AV936" i="12"/>
  <c r="AV934" i="12"/>
  <c r="AW934" i="12" s="1"/>
  <c r="AW938" i="12" l="1"/>
  <c r="AV938" i="12"/>
  <c r="AX938" i="12" s="1"/>
  <c r="AK938" i="12" s="1"/>
  <c r="AJ938" i="12"/>
  <c r="AU937" i="12"/>
  <c r="AV937" i="12" s="1"/>
  <c r="AV930" i="12"/>
  <c r="AU935" i="12"/>
  <c r="AV935" i="12" s="1"/>
  <c r="AW935" i="12" s="1"/>
  <c r="AX934" i="12"/>
  <c r="AK934" i="12" s="1"/>
  <c r="AW930" i="12"/>
  <c r="AV931" i="12"/>
  <c r="AW931" i="12" s="1"/>
  <c r="AW936" i="12"/>
  <c r="AX935" i="12" l="1"/>
  <c r="AK935" i="12" s="1"/>
  <c r="AX930" i="12"/>
  <c r="AK930" i="12" s="1"/>
  <c r="AX936" i="12"/>
  <c r="AK936" i="12" s="1"/>
  <c r="AX931" i="12"/>
  <c r="AK931" i="12" s="1"/>
  <c r="AW937" i="12"/>
  <c r="AK937" i="12" l="1"/>
  <c r="AX937" i="12"/>
  <c r="BD929" i="12"/>
  <c r="AZ929" i="12"/>
  <c r="BB929" i="12" s="1"/>
  <c r="Y929" i="12"/>
  <c r="W929" i="12"/>
  <c r="M929" i="12"/>
  <c r="BD928" i="12"/>
  <c r="BB928" i="12"/>
  <c r="AZ928" i="12"/>
  <c r="BA928" i="12" s="1"/>
  <c r="Y928" i="12"/>
  <c r="W928" i="12"/>
  <c r="M928" i="12"/>
  <c r="BD927" i="12"/>
  <c r="AZ927" i="12"/>
  <c r="BB927" i="12" s="1"/>
  <c r="Y927" i="12"/>
  <c r="W927" i="12"/>
  <c r="M927" i="12"/>
  <c r="BD926" i="12"/>
  <c r="BB926" i="12"/>
  <c r="AZ926" i="12"/>
  <c r="BA926" i="12" s="1"/>
  <c r="Y926" i="12"/>
  <c r="W926" i="12"/>
  <c r="M926" i="12"/>
  <c r="BD925" i="12"/>
  <c r="AZ925" i="12"/>
  <c r="BB925" i="12" s="1"/>
  <c r="Y925" i="12"/>
  <c r="W925" i="12"/>
  <c r="M925" i="12"/>
  <c r="BD924" i="12"/>
  <c r="BB924" i="12"/>
  <c r="AZ924" i="12"/>
  <c r="BA924" i="12" s="1"/>
  <c r="Y924" i="12"/>
  <c r="W924" i="12"/>
  <c r="M924" i="12"/>
  <c r="BD923" i="12"/>
  <c r="AZ923" i="12"/>
  <c r="BB923" i="12" s="1"/>
  <c r="Y923" i="12"/>
  <c r="W923" i="12"/>
  <c r="M923" i="12"/>
  <c r="BD922" i="12"/>
  <c r="BB922" i="12"/>
  <c r="AZ922" i="12"/>
  <c r="BA922" i="12" s="1"/>
  <c r="Y922" i="12"/>
  <c r="W922" i="12"/>
  <c r="M922" i="12"/>
  <c r="BD921" i="12"/>
  <c r="AZ921" i="12"/>
  <c r="BB921" i="12" s="1"/>
  <c r="Y921" i="12"/>
  <c r="W921" i="12"/>
  <c r="M921" i="12"/>
  <c r="BD920" i="12"/>
  <c r="BB920" i="12"/>
  <c r="AZ920" i="12"/>
  <c r="BA920" i="12" s="1"/>
  <c r="Y920" i="12"/>
  <c r="W920" i="12"/>
  <c r="M920" i="12"/>
  <c r="BA921" i="12" l="1"/>
  <c r="X921" i="12" s="1"/>
  <c r="X923" i="12"/>
  <c r="BA923" i="12"/>
  <c r="BA925" i="12"/>
  <c r="X925" i="12" s="1"/>
  <c r="X927" i="12"/>
  <c r="BA927" i="12"/>
  <c r="BA929" i="12"/>
  <c r="X929" i="12" s="1"/>
  <c r="X920" i="12"/>
  <c r="X922" i="12"/>
  <c r="X924" i="12"/>
  <c r="X926" i="12"/>
  <c r="X928" i="12"/>
  <c r="BE926" i="12" l="1"/>
  <c r="AG926" i="12" s="1"/>
  <c r="AI926" i="12" s="1"/>
  <c r="AN926" i="12" s="1"/>
  <c r="AH926" i="12"/>
  <c r="AH924" i="12"/>
  <c r="BE924" i="12"/>
  <c r="AG924" i="12" s="1"/>
  <c r="BE927" i="12"/>
  <c r="AG927" i="12" s="1"/>
  <c r="AH927" i="12"/>
  <c r="AH921" i="12"/>
  <c r="BE921" i="12"/>
  <c r="AG921" i="12" s="1"/>
  <c r="BE929" i="12"/>
  <c r="AG929" i="12" s="1"/>
  <c r="AI929" i="12" s="1"/>
  <c r="AN929" i="12" s="1"/>
  <c r="AH929" i="12"/>
  <c r="AH920" i="12"/>
  <c r="BE920" i="12"/>
  <c r="AG920" i="12" s="1"/>
  <c r="BE925" i="12"/>
  <c r="AG925" i="12" s="1"/>
  <c r="AH925" i="12"/>
  <c r="BE928" i="12"/>
  <c r="AG928" i="12" s="1"/>
  <c r="AI928" i="12" s="1"/>
  <c r="AN928" i="12" s="1"/>
  <c r="AH928" i="12"/>
  <c r="AH923" i="12"/>
  <c r="BE923" i="12"/>
  <c r="AG923" i="12" s="1"/>
  <c r="BE922" i="12"/>
  <c r="AG922" i="12" s="1"/>
  <c r="AH922" i="12"/>
  <c r="AI924" i="12" l="1"/>
  <c r="AN924" i="12" s="1"/>
  <c r="AO924" i="12" s="1"/>
  <c r="AO929" i="12"/>
  <c r="AP929" i="12" s="1"/>
  <c r="AO926" i="12"/>
  <c r="AO928" i="12"/>
  <c r="AI922" i="12"/>
  <c r="AN922" i="12" s="1"/>
  <c r="AI921" i="12"/>
  <c r="AN921" i="12" s="1"/>
  <c r="AI923" i="12"/>
  <c r="AN923" i="12" s="1"/>
  <c r="AI925" i="12"/>
  <c r="AN925" i="12" s="1"/>
  <c r="AI927" i="12"/>
  <c r="AN927" i="12" s="1"/>
  <c r="AI920" i="12"/>
  <c r="AN920" i="12" s="1"/>
  <c r="AP924" i="12" l="1"/>
  <c r="AQ924" i="12" s="1"/>
  <c r="AP921" i="12"/>
  <c r="AO921" i="12"/>
  <c r="AO922" i="12"/>
  <c r="AP922" i="12"/>
  <c r="AO925" i="12"/>
  <c r="AP926" i="12"/>
  <c r="AQ926" i="12" s="1"/>
  <c r="AR926" i="12" s="1"/>
  <c r="AO920" i="12"/>
  <c r="AP920" i="12"/>
  <c r="AQ920" i="12" s="1"/>
  <c r="AO927" i="12"/>
  <c r="AP927" i="12" s="1"/>
  <c r="AO923" i="12"/>
  <c r="AP923" i="12" s="1"/>
  <c r="AP928" i="12"/>
  <c r="AQ929" i="12"/>
  <c r="AR929" i="12" s="1"/>
  <c r="AR924" i="12" l="1"/>
  <c r="AS924" i="12" s="1"/>
  <c r="AR923" i="12"/>
  <c r="AR920" i="12"/>
  <c r="AQ921" i="12"/>
  <c r="AR921" i="12" s="1"/>
  <c r="AQ928" i="12"/>
  <c r="AR928" i="12" s="1"/>
  <c r="AS926" i="12"/>
  <c r="AT926" i="12"/>
  <c r="AY926" i="12" s="1"/>
  <c r="AQ923" i="12"/>
  <c r="AS923" i="12" s="1"/>
  <c r="AS929" i="12"/>
  <c r="AT929" i="12" s="1"/>
  <c r="AY929" i="12" s="1"/>
  <c r="AQ927" i="12"/>
  <c r="AP925" i="12"/>
  <c r="AQ922" i="12"/>
  <c r="AR922" i="12" s="1"/>
  <c r="AS922" i="12" s="1"/>
  <c r="AT924" i="12" l="1"/>
  <c r="AY924" i="12" s="1"/>
  <c r="AU924" i="12" s="1"/>
  <c r="AV924" i="12" s="1"/>
  <c r="AJ929" i="12"/>
  <c r="AT923" i="12"/>
  <c r="AY923" i="12" s="1"/>
  <c r="AU929" i="12"/>
  <c r="AS928" i="12"/>
  <c r="AU926" i="12"/>
  <c r="AS927" i="12"/>
  <c r="AT927" i="12" s="1"/>
  <c r="AJ926" i="12"/>
  <c r="AT921" i="12"/>
  <c r="AJ921" i="12" s="1"/>
  <c r="AS921" i="12"/>
  <c r="AJ923" i="12"/>
  <c r="AQ925" i="12"/>
  <c r="AR925" i="12" s="1"/>
  <c r="AJ924" i="12"/>
  <c r="AS920" i="12"/>
  <c r="AT922" i="12"/>
  <c r="AJ922" i="12" s="1"/>
  <c r="AR927" i="12"/>
  <c r="AY927" i="12" l="1"/>
  <c r="AV926" i="12"/>
  <c r="AW926" i="12" s="1"/>
  <c r="AX926" i="12" s="1"/>
  <c r="AY921" i="12"/>
  <c r="AU927" i="12"/>
  <c r="AU921" i="12"/>
  <c r="AT920" i="12"/>
  <c r="AY920" i="12" s="1"/>
  <c r="AT928" i="12"/>
  <c r="AJ928" i="12" s="1"/>
  <c r="AV929" i="12"/>
  <c r="AW929" i="12" s="1"/>
  <c r="AJ927" i="12"/>
  <c r="AY922" i="12"/>
  <c r="AS925" i="12"/>
  <c r="AT925" i="12" s="1"/>
  <c r="AW924" i="12"/>
  <c r="AU923" i="12"/>
  <c r="AV923" i="12" l="1"/>
  <c r="AW923" i="12" s="1"/>
  <c r="AK926" i="12"/>
  <c r="AY928" i="12"/>
  <c r="AU920" i="12"/>
  <c r="AX929" i="12"/>
  <c r="AK929" i="12"/>
  <c r="AJ920" i="12"/>
  <c r="AJ925" i="12"/>
  <c r="AX924" i="12"/>
  <c r="AK924" i="12" s="1"/>
  <c r="AV921" i="12"/>
  <c r="AU922" i="12"/>
  <c r="AV922" i="12" s="1"/>
  <c r="AY925" i="12"/>
  <c r="AU928" i="12"/>
  <c r="AV927" i="12"/>
  <c r="AX923" i="12" l="1"/>
  <c r="AK923" i="12" s="1"/>
  <c r="AU925" i="12"/>
  <c r="AV928" i="12"/>
  <c r="AW928" i="12" s="1"/>
  <c r="AW921" i="12"/>
  <c r="AX921" i="12" s="1"/>
  <c r="AW922" i="12"/>
  <c r="AW927" i="12"/>
  <c r="AV920" i="12"/>
  <c r="AK921" i="12" l="1"/>
  <c r="AW920" i="12"/>
  <c r="AX920" i="12" s="1"/>
  <c r="AX922" i="12"/>
  <c r="AK922" i="12" s="1"/>
  <c r="AX928" i="12"/>
  <c r="AK928" i="12" s="1"/>
  <c r="AV925" i="12"/>
  <c r="AX927" i="12"/>
  <c r="AK927" i="12" s="1"/>
  <c r="AK920" i="12" l="1"/>
  <c r="AW925" i="12"/>
  <c r="AX925" i="12" s="1"/>
  <c r="AK925" i="12" l="1"/>
  <c r="BD919" i="12" l="1"/>
  <c r="BA919" i="12"/>
  <c r="AZ919" i="12"/>
  <c r="BB919" i="12" s="1"/>
  <c r="Y919" i="12"/>
  <c r="X919" i="12"/>
  <c r="W919" i="12"/>
  <c r="M919" i="12"/>
  <c r="BD918" i="12"/>
  <c r="BB918" i="12"/>
  <c r="AZ918" i="12"/>
  <c r="BA918" i="12" s="1"/>
  <c r="Y918" i="12"/>
  <c r="M918" i="12"/>
  <c r="W918" i="12" s="1"/>
  <c r="BD917" i="12"/>
  <c r="AZ917" i="12"/>
  <c r="BB917" i="12" s="1"/>
  <c r="Y917" i="12"/>
  <c r="W917" i="12"/>
  <c r="M917" i="12"/>
  <c r="BD916" i="12"/>
  <c r="BB916" i="12"/>
  <c r="AZ916" i="12"/>
  <c r="BA916" i="12" s="1"/>
  <c r="Y916" i="12"/>
  <c r="M916" i="12"/>
  <c r="BD915" i="12"/>
  <c r="BB915" i="12"/>
  <c r="BA915" i="12"/>
  <c r="X915" i="12" s="1"/>
  <c r="AZ915" i="12"/>
  <c r="Y915" i="12"/>
  <c r="W915" i="12"/>
  <c r="M915" i="12"/>
  <c r="BD914" i="12"/>
  <c r="AZ914" i="12"/>
  <c r="Y914" i="12"/>
  <c r="M914" i="12"/>
  <c r="BD913" i="12"/>
  <c r="BB913" i="12"/>
  <c r="BA913" i="12"/>
  <c r="X913" i="12" s="1"/>
  <c r="AZ913" i="12"/>
  <c r="Y913" i="12"/>
  <c r="W913" i="12"/>
  <c r="M913" i="12"/>
  <c r="BD912" i="12"/>
  <c r="AZ912" i="12"/>
  <c r="Y912" i="12"/>
  <c r="M912" i="12"/>
  <c r="BD911" i="12"/>
  <c r="BB911" i="12"/>
  <c r="BA911" i="12"/>
  <c r="X911" i="12" s="1"/>
  <c r="AZ911" i="12"/>
  <c r="Y911" i="12"/>
  <c r="W911" i="12"/>
  <c r="M911" i="12"/>
  <c r="BD910" i="12"/>
  <c r="AZ910" i="12"/>
  <c r="Y910" i="12"/>
  <c r="M910" i="12"/>
  <c r="BD909" i="12"/>
  <c r="BB909" i="12"/>
  <c r="BA909" i="12"/>
  <c r="X909" i="12" s="1"/>
  <c r="AZ909" i="12"/>
  <c r="Y909" i="12"/>
  <c r="W909" i="12"/>
  <c r="M909" i="12"/>
  <c r="BE909" i="12" l="1"/>
  <c r="AG909" i="12" s="1"/>
  <c r="AI909" i="12" s="1"/>
  <c r="AN909" i="12" s="1"/>
  <c r="AH909" i="12"/>
  <c r="BE911" i="12"/>
  <c r="AG911" i="12" s="1"/>
  <c r="AI911" i="12" s="1"/>
  <c r="AN911" i="12" s="1"/>
  <c r="AH911" i="12"/>
  <c r="BE913" i="12"/>
  <c r="AG913" i="12" s="1"/>
  <c r="AH913" i="12"/>
  <c r="W912" i="12"/>
  <c r="BA912" i="12"/>
  <c r="X912" i="12" s="1"/>
  <c r="BB912" i="12"/>
  <c r="BE915" i="12"/>
  <c r="AG915" i="12" s="1"/>
  <c r="AI915" i="12" s="1"/>
  <c r="AN915" i="12" s="1"/>
  <c r="AH915" i="12"/>
  <c r="W910" i="12"/>
  <c r="BA910" i="12"/>
  <c r="X910" i="12" s="1"/>
  <c r="BB910" i="12"/>
  <c r="W916" i="12"/>
  <c r="W914" i="12"/>
  <c r="BA914" i="12"/>
  <c r="X914" i="12" s="1"/>
  <c r="BB914" i="12"/>
  <c r="BE919" i="12"/>
  <c r="AG919" i="12" s="1"/>
  <c r="AH919" i="12"/>
  <c r="BA917" i="12"/>
  <c r="X917" i="12" s="1"/>
  <c r="X916" i="12"/>
  <c r="X918" i="12"/>
  <c r="AI919" i="12" l="1"/>
  <c r="AN919" i="12" s="1"/>
  <c r="AO919" i="12" s="1"/>
  <c r="AI913" i="12"/>
  <c r="AN913" i="12" s="1"/>
  <c r="AP913" i="12" s="1"/>
  <c r="AO915" i="12"/>
  <c r="AO911" i="12"/>
  <c r="AO913" i="12"/>
  <c r="BE918" i="12"/>
  <c r="AG918" i="12" s="1"/>
  <c r="AH918" i="12"/>
  <c r="AO909" i="12"/>
  <c r="AH917" i="12"/>
  <c r="BE917" i="12"/>
  <c r="AG917" i="12" s="1"/>
  <c r="AI917" i="12" s="1"/>
  <c r="AN917" i="12" s="1"/>
  <c r="AQ919" i="12" l="1"/>
  <c r="AR919" i="12" s="1"/>
  <c r="AP919" i="12"/>
  <c r="AP917" i="12"/>
  <c r="AO917" i="12"/>
  <c r="BE910" i="12"/>
  <c r="AG910" i="12" s="1"/>
  <c r="AH910" i="12"/>
  <c r="BE914" i="12"/>
  <c r="AG914" i="12" s="1"/>
  <c r="AH914" i="12"/>
  <c r="AQ913" i="12"/>
  <c r="AR913" i="12" s="1"/>
  <c r="AP909" i="12"/>
  <c r="AP915" i="12"/>
  <c r="AQ915" i="12" s="1"/>
  <c r="BE916" i="12"/>
  <c r="AG916" i="12" s="1"/>
  <c r="AH916" i="12"/>
  <c r="BE912" i="12"/>
  <c r="AG912" i="12" s="1"/>
  <c r="AI912" i="12" s="1"/>
  <c r="AN912" i="12" s="1"/>
  <c r="AH912" i="12"/>
  <c r="AQ909" i="12"/>
  <c r="AI918" i="12"/>
  <c r="AN918" i="12" s="1"/>
  <c r="AP911" i="12"/>
  <c r="AS913" i="12" l="1"/>
  <c r="AO912" i="12"/>
  <c r="AS919" i="12"/>
  <c r="AQ911" i="12"/>
  <c r="AR909" i="12"/>
  <c r="AR915" i="12"/>
  <c r="AS909" i="12"/>
  <c r="AQ917" i="12"/>
  <c r="AS915" i="12"/>
  <c r="AO918" i="12"/>
  <c r="AI916" i="12"/>
  <c r="AN916" i="12" s="1"/>
  <c r="AI914" i="12"/>
  <c r="AN914" i="12" s="1"/>
  <c r="AI910" i="12"/>
  <c r="AN910" i="12" s="1"/>
  <c r="AR917" i="12"/>
  <c r="AT909" i="12" l="1"/>
  <c r="AJ909" i="12" s="1"/>
  <c r="AS917" i="12"/>
  <c r="AT917" i="12" s="1"/>
  <c r="AR911" i="12"/>
  <c r="AS911" i="12" s="1"/>
  <c r="AY909" i="12"/>
  <c r="AO914" i="12"/>
  <c r="AP914" i="12" s="1"/>
  <c r="AQ914" i="12" s="1"/>
  <c r="AY917" i="12"/>
  <c r="AT913" i="12"/>
  <c r="AJ913" i="12" s="1"/>
  <c r="AO916" i="12"/>
  <c r="AO910" i="12"/>
  <c r="AP910" i="12" s="1"/>
  <c r="AQ910" i="12" s="1"/>
  <c r="AP918" i="12"/>
  <c r="AQ918" i="12" s="1"/>
  <c r="AT915" i="12"/>
  <c r="AY915" i="12" s="1"/>
  <c r="AP912" i="12"/>
  <c r="AQ912" i="12" s="1"/>
  <c r="AT919" i="12"/>
  <c r="AJ919" i="12" s="1"/>
  <c r="AT911" i="12" l="1"/>
  <c r="AY911" i="12" s="1"/>
  <c r="AU911" i="12" s="1"/>
  <c r="AJ911" i="12"/>
  <c r="AP916" i="12"/>
  <c r="AY919" i="12"/>
  <c r="AU919" i="12" s="1"/>
  <c r="AJ917" i="12"/>
  <c r="AR912" i="12"/>
  <c r="AS912" i="12" s="1"/>
  <c r="AR914" i="12"/>
  <c r="AU915" i="12"/>
  <c r="AJ915" i="12"/>
  <c r="AU917" i="12"/>
  <c r="AV917" i="12"/>
  <c r="AY913" i="12"/>
  <c r="AU909" i="12"/>
  <c r="AR918" i="12"/>
  <c r="AR910" i="12"/>
  <c r="AV919" i="12" l="1"/>
  <c r="AS910" i="12"/>
  <c r="AT912" i="12"/>
  <c r="AY912" i="12" s="1"/>
  <c r="AU912" i="12" s="1"/>
  <c r="AQ916" i="12"/>
  <c r="AU913" i="12"/>
  <c r="AV913" i="12" s="1"/>
  <c r="AV909" i="12"/>
  <c r="AW909" i="12" s="1"/>
  <c r="AS918" i="12"/>
  <c r="AT918" i="12" s="1"/>
  <c r="AY918" i="12" s="1"/>
  <c r="AV915" i="12"/>
  <c r="AS914" i="12"/>
  <c r="AT914" i="12" s="1"/>
  <c r="AV911" i="12"/>
  <c r="AW917" i="12"/>
  <c r="AW915" i="12"/>
  <c r="AJ910" i="12" l="1"/>
  <c r="AJ912" i="12"/>
  <c r="AT910" i="12"/>
  <c r="AR916" i="12"/>
  <c r="AS916" i="12" s="1"/>
  <c r="AT916" i="12" s="1"/>
  <c r="AY910" i="12"/>
  <c r="AU910" i="12" s="1"/>
  <c r="AW919" i="12"/>
  <c r="AV918" i="12"/>
  <c r="AW918" i="12" s="1"/>
  <c r="AU918" i="12"/>
  <c r="AY914" i="12"/>
  <c r="AJ914" i="12"/>
  <c r="AX909" i="12"/>
  <c r="AK909" i="12" s="1"/>
  <c r="AV910" i="12"/>
  <c r="AW910" i="12" s="1"/>
  <c r="AW913" i="12"/>
  <c r="AX917" i="12"/>
  <c r="AK917" i="12" s="1"/>
  <c r="AV912" i="12"/>
  <c r="AX915" i="12"/>
  <c r="AK915" i="12" s="1"/>
  <c r="AW911" i="12"/>
  <c r="AJ918" i="12"/>
  <c r="AW912" i="12"/>
  <c r="AX912" i="12" s="1"/>
  <c r="AX913" i="12" l="1"/>
  <c r="AK913" i="12" s="1"/>
  <c r="AX919" i="12"/>
  <c r="AK919" i="12" s="1"/>
  <c r="AY916" i="12"/>
  <c r="AU916" i="12" s="1"/>
  <c r="AK916" i="12" s="1"/>
  <c r="AJ916" i="12"/>
  <c r="AK912" i="12"/>
  <c r="AX910" i="12"/>
  <c r="AK910" i="12" s="1"/>
  <c r="AU914" i="12"/>
  <c r="AX916" i="12"/>
  <c r="AX911" i="12"/>
  <c r="AK911" i="12" s="1"/>
  <c r="AV916" i="12"/>
  <c r="AW916" i="12" s="1"/>
  <c r="AX918" i="12"/>
  <c r="AK918" i="12" s="1"/>
  <c r="AV914" i="12" l="1"/>
  <c r="AW914" i="12" s="1"/>
  <c r="AX914" i="12" l="1"/>
  <c r="AK914" i="12" s="1"/>
  <c r="BD908" i="12" l="1"/>
  <c r="BA908" i="12"/>
  <c r="AZ908" i="12"/>
  <c r="BB908" i="12" s="1"/>
  <c r="Y908" i="12"/>
  <c r="X908" i="12"/>
  <c r="W908" i="12"/>
  <c r="M908" i="12"/>
  <c r="BD907" i="12"/>
  <c r="BB907" i="12"/>
  <c r="AZ907" i="12"/>
  <c r="BA907" i="12" s="1"/>
  <c r="Y907" i="12"/>
  <c r="M907" i="12"/>
  <c r="W907" i="12" s="1"/>
  <c r="BD906" i="12"/>
  <c r="BA906" i="12"/>
  <c r="X906" i="12" s="1"/>
  <c r="AZ906" i="12"/>
  <c r="BB906" i="12" s="1"/>
  <c r="Y906" i="12"/>
  <c r="W906" i="12"/>
  <c r="M906" i="12"/>
  <c r="BD905" i="12"/>
  <c r="BB905" i="12"/>
  <c r="AZ905" i="12"/>
  <c r="BA905" i="12" s="1"/>
  <c r="Y905" i="12"/>
  <c r="M905" i="12"/>
  <c r="W905" i="12" s="1"/>
  <c r="BD904" i="12"/>
  <c r="BA904" i="12"/>
  <c r="X904" i="12" s="1"/>
  <c r="AZ904" i="12"/>
  <c r="BB904" i="12" s="1"/>
  <c r="Y904" i="12"/>
  <c r="W904" i="12"/>
  <c r="M904" i="12"/>
  <c r="BD903" i="12"/>
  <c r="BB903" i="12"/>
  <c r="AZ903" i="12"/>
  <c r="BA903" i="12" s="1"/>
  <c r="Y903" i="12"/>
  <c r="M903" i="12"/>
  <c r="W903" i="12" s="1"/>
  <c r="BD902" i="12"/>
  <c r="AZ902" i="12"/>
  <c r="BB902" i="12" s="1"/>
  <c r="Y902" i="12"/>
  <c r="W902" i="12"/>
  <c r="M902" i="12"/>
  <c r="BD901" i="12"/>
  <c r="BB901" i="12"/>
  <c r="AZ901" i="12"/>
  <c r="BA901" i="12" s="1"/>
  <c r="Y901" i="12"/>
  <c r="M901" i="12"/>
  <c r="W901" i="12" s="1"/>
  <c r="BD900" i="12"/>
  <c r="AZ900" i="12"/>
  <c r="BB900" i="12" s="1"/>
  <c r="Y900" i="12"/>
  <c r="W900" i="12"/>
  <c r="M900" i="12"/>
  <c r="BD899" i="12"/>
  <c r="BB899" i="12"/>
  <c r="AZ899" i="12"/>
  <c r="BA899" i="12" s="1"/>
  <c r="Y899" i="12"/>
  <c r="M899" i="12"/>
  <c r="W899" i="12" s="1"/>
  <c r="BD898" i="12"/>
  <c r="AZ898" i="12"/>
  <c r="BB898" i="12" s="1"/>
  <c r="Y898" i="12"/>
  <c r="W898" i="12"/>
  <c r="M898" i="12"/>
  <c r="BD897" i="12"/>
  <c r="BB897" i="12"/>
  <c r="AZ897" i="12"/>
  <c r="BA897" i="12" s="1"/>
  <c r="Y897" i="12"/>
  <c r="M897" i="12"/>
  <c r="BD896" i="12"/>
  <c r="BA896" i="12"/>
  <c r="X896" i="12" s="1"/>
  <c r="AZ896" i="12"/>
  <c r="BB896" i="12" s="1"/>
  <c r="Y896" i="12"/>
  <c r="W896" i="12"/>
  <c r="M896" i="12"/>
  <c r="BD895" i="12"/>
  <c r="AZ895" i="12"/>
  <c r="Y895" i="12"/>
  <c r="M895" i="12"/>
  <c r="BD894" i="12"/>
  <c r="BB894" i="12"/>
  <c r="BA894" i="12"/>
  <c r="X894" i="12" s="1"/>
  <c r="AZ894" i="12"/>
  <c r="Y894" i="12"/>
  <c r="W894" i="12"/>
  <c r="M894" i="12"/>
  <c r="BD893" i="12"/>
  <c r="BB893" i="12"/>
  <c r="AZ893" i="12"/>
  <c r="BA893" i="12" s="1"/>
  <c r="Y893" i="12"/>
  <c r="W893" i="12"/>
  <c r="M893" i="12"/>
  <c r="BD892" i="12"/>
  <c r="AZ892" i="12"/>
  <c r="Y892" i="12"/>
  <c r="W892" i="12"/>
  <c r="M892" i="12"/>
  <c r="BD891" i="12"/>
  <c r="BB891" i="12"/>
  <c r="AZ891" i="12"/>
  <c r="BA891" i="12" s="1"/>
  <c r="Y891" i="12"/>
  <c r="W891" i="12"/>
  <c r="M891" i="12"/>
  <c r="BE896" i="12" l="1"/>
  <c r="AG896" i="12" s="1"/>
  <c r="AI896" i="12" s="1"/>
  <c r="AN896" i="12" s="1"/>
  <c r="AH896" i="12"/>
  <c r="BE894" i="12"/>
  <c r="AG894" i="12" s="1"/>
  <c r="AI894" i="12" s="1"/>
  <c r="AN894" i="12" s="1"/>
  <c r="AH894" i="12"/>
  <c r="W895" i="12"/>
  <c r="BA895" i="12"/>
  <c r="X895" i="12"/>
  <c r="BB895" i="12"/>
  <c r="W897" i="12"/>
  <c r="BB892" i="12"/>
  <c r="BA892" i="12"/>
  <c r="X892" i="12" s="1"/>
  <c r="BE908" i="12"/>
  <c r="AG908" i="12" s="1"/>
  <c r="AH908" i="12"/>
  <c r="X891" i="12"/>
  <c r="X893" i="12"/>
  <c r="BA898" i="12"/>
  <c r="X898" i="12" s="1"/>
  <c r="BA900" i="12"/>
  <c r="X900" i="12" s="1"/>
  <c r="BA902" i="12"/>
  <c r="X902" i="12" s="1"/>
  <c r="X897" i="12"/>
  <c r="X899" i="12"/>
  <c r="X901" i="12"/>
  <c r="X903" i="12"/>
  <c r="X905" i="12"/>
  <c r="X907" i="12"/>
  <c r="AH898" i="12" l="1"/>
  <c r="BE898" i="12"/>
  <c r="AG898" i="12" s="1"/>
  <c r="BE905" i="12"/>
  <c r="AG905" i="12" s="1"/>
  <c r="AI905" i="12" s="1"/>
  <c r="AN905" i="12" s="1"/>
  <c r="AH905" i="12"/>
  <c r="AO894" i="12"/>
  <c r="AP894" i="12" s="1"/>
  <c r="BE899" i="12"/>
  <c r="AG899" i="12" s="1"/>
  <c r="AH899" i="12"/>
  <c r="AH902" i="12"/>
  <c r="BE902" i="12"/>
  <c r="AG902" i="12" s="1"/>
  <c r="BE891" i="12"/>
  <c r="AG891" i="12" s="1"/>
  <c r="AH891" i="12"/>
  <c r="BE907" i="12"/>
  <c r="AG907" i="12" s="1"/>
  <c r="AH907" i="12"/>
  <c r="AH900" i="12"/>
  <c r="BE900" i="12"/>
  <c r="AG900" i="12" s="1"/>
  <c r="AH892" i="12"/>
  <c r="BE892" i="12"/>
  <c r="AG892" i="12" s="1"/>
  <c r="AO896" i="12"/>
  <c r="BE901" i="12"/>
  <c r="AG901" i="12" s="1"/>
  <c r="AH901" i="12"/>
  <c r="BE893" i="12"/>
  <c r="AG893" i="12" s="1"/>
  <c r="AH893" i="12"/>
  <c r="BE906" i="12"/>
  <c r="AG906" i="12" s="1"/>
  <c r="AH906" i="12"/>
  <c r="AI908" i="12"/>
  <c r="AN908" i="12" s="1"/>
  <c r="BE904" i="12"/>
  <c r="AG904" i="12" s="1"/>
  <c r="AH904" i="12"/>
  <c r="BE903" i="12"/>
  <c r="AG903" i="12" s="1"/>
  <c r="AH903" i="12"/>
  <c r="AI901" i="12" l="1"/>
  <c r="AN901" i="12" s="1"/>
  <c r="AP901" i="12" s="1"/>
  <c r="AI900" i="12"/>
  <c r="AN900" i="12" s="1"/>
  <c r="AI907" i="12"/>
  <c r="AN907" i="12" s="1"/>
  <c r="AQ907" i="12" s="1"/>
  <c r="AI892" i="12"/>
  <c r="AN892" i="12" s="1"/>
  <c r="AI891" i="12"/>
  <c r="AN891" i="12" s="1"/>
  <c r="AO891" i="12" s="1"/>
  <c r="AI898" i="12"/>
  <c r="AN898" i="12" s="1"/>
  <c r="AP900" i="12"/>
  <c r="AO900" i="12"/>
  <c r="AO905" i="12"/>
  <c r="AO892" i="12"/>
  <c r="AO898" i="12"/>
  <c r="BE897" i="12"/>
  <c r="AG897" i="12" s="1"/>
  <c r="AH897" i="12"/>
  <c r="AI902" i="12"/>
  <c r="AN902" i="12" s="1"/>
  <c r="AO901" i="12"/>
  <c r="AI893" i="12"/>
  <c r="AN893" i="12" s="1"/>
  <c r="AI904" i="12"/>
  <c r="AN904" i="12" s="1"/>
  <c r="AP896" i="12"/>
  <c r="AI899" i="12"/>
  <c r="AN899" i="12" s="1"/>
  <c r="BE895" i="12"/>
  <c r="AG895" i="12" s="1"/>
  <c r="AI895" i="12" s="1"/>
  <c r="AN895" i="12" s="1"/>
  <c r="AH895" i="12"/>
  <c r="AO907" i="12"/>
  <c r="AP907" i="12" s="1"/>
  <c r="AQ894" i="12"/>
  <c r="AI903" i="12"/>
  <c r="AN903" i="12" s="1"/>
  <c r="AP908" i="12"/>
  <c r="AO908" i="12"/>
  <c r="AI906" i="12"/>
  <c r="AN906" i="12" s="1"/>
  <c r="AP891" i="12" l="1"/>
  <c r="AR894" i="12"/>
  <c r="AS894" i="12" s="1"/>
  <c r="AI897" i="12"/>
  <c r="AN897" i="12" s="1"/>
  <c r="AO897" i="12" s="1"/>
  <c r="AO895" i="12"/>
  <c r="AO906" i="12"/>
  <c r="AP906" i="12" s="1"/>
  <c r="AO904" i="12"/>
  <c r="AP904" i="12" s="1"/>
  <c r="AQ901" i="12"/>
  <c r="AO902" i="12"/>
  <c r="AP902" i="12" s="1"/>
  <c r="AO903" i="12"/>
  <c r="AP903" i="12" s="1"/>
  <c r="AQ908" i="12"/>
  <c r="AR908" i="12" s="1"/>
  <c r="AR907" i="12"/>
  <c r="AS907" i="12" s="1"/>
  <c r="AO899" i="12"/>
  <c r="AP899" i="12" s="1"/>
  <c r="AO893" i="12"/>
  <c r="AQ893" i="12"/>
  <c r="AP893" i="12"/>
  <c r="AP892" i="12"/>
  <c r="AQ900" i="12"/>
  <c r="AQ896" i="12"/>
  <c r="AR896" i="12" s="1"/>
  <c r="AR901" i="12"/>
  <c r="AQ891" i="12"/>
  <c r="AP898" i="12"/>
  <c r="AQ898" i="12" s="1"/>
  <c r="AP905" i="12"/>
  <c r="AQ905" i="12" s="1"/>
  <c r="AT894" i="12" l="1"/>
  <c r="AY894" i="12" s="1"/>
  <c r="AU894" i="12" s="1"/>
  <c r="AJ894" i="12"/>
  <c r="AR893" i="12"/>
  <c r="AY893" i="12" s="1"/>
  <c r="AP897" i="12"/>
  <c r="AS893" i="12"/>
  <c r="AS896" i="12"/>
  <c r="AQ906" i="12"/>
  <c r="AR906" i="12" s="1"/>
  <c r="AS908" i="12"/>
  <c r="AT908" i="12" s="1"/>
  <c r="AS901" i="12"/>
  <c r="AR900" i="12"/>
  <c r="AS900" i="12" s="1"/>
  <c r="AT900" i="12" s="1"/>
  <c r="AQ903" i="12"/>
  <c r="AQ897" i="12"/>
  <c r="AR905" i="12"/>
  <c r="AT896" i="12"/>
  <c r="AY896" i="12" s="1"/>
  <c r="AS905" i="12"/>
  <c r="AT893" i="12"/>
  <c r="AQ892" i="12"/>
  <c r="AR892" i="12" s="1"/>
  <c r="AQ902" i="12"/>
  <c r="AR902" i="12" s="1"/>
  <c r="AS902" i="12" s="1"/>
  <c r="AQ904" i="12"/>
  <c r="AT907" i="12"/>
  <c r="AY907" i="12" s="1"/>
  <c r="AR897" i="12"/>
  <c r="AR891" i="12"/>
  <c r="AJ893" i="12"/>
  <c r="AQ899" i="12"/>
  <c r="AR899" i="12" s="1"/>
  <c r="AR903" i="12"/>
  <c r="AS903" i="12" s="1"/>
  <c r="AR898" i="12"/>
  <c r="AS898" i="12" s="1"/>
  <c r="AP895" i="12"/>
  <c r="AQ895" i="12" s="1"/>
  <c r="AS891" i="12"/>
  <c r="AS906" i="12" l="1"/>
  <c r="AJ906" i="12" s="1"/>
  <c r="AT906" i="12"/>
  <c r="AY906" i="12" s="1"/>
  <c r="AT891" i="12"/>
  <c r="AY891" i="12" s="1"/>
  <c r="AT901" i="12"/>
  <c r="AY901" i="12" s="1"/>
  <c r="AU901" i="12" s="1"/>
  <c r="AS899" i="12"/>
  <c r="AJ907" i="12"/>
  <c r="AT898" i="12"/>
  <c r="AJ898" i="12"/>
  <c r="AT903" i="12"/>
  <c r="AJ903" i="12"/>
  <c r="AJ908" i="12"/>
  <c r="AY908" i="12"/>
  <c r="AU907" i="12"/>
  <c r="AV907" i="12" s="1"/>
  <c r="AU896" i="12"/>
  <c r="AV896" i="12" s="1"/>
  <c r="AU906" i="12"/>
  <c r="AT902" i="12"/>
  <c r="AY902" i="12" s="1"/>
  <c r="AU893" i="12"/>
  <c r="AV893" i="12" s="1"/>
  <c r="AJ891" i="12"/>
  <c r="AT899" i="12"/>
  <c r="AJ899" i="12" s="1"/>
  <c r="AJ896" i="12"/>
  <c r="AY898" i="12"/>
  <c r="AY903" i="12"/>
  <c r="AR904" i="12"/>
  <c r="AS904" i="12" s="1"/>
  <c r="AR895" i="12"/>
  <c r="AY900" i="12"/>
  <c r="AY899" i="12"/>
  <c r="AS897" i="12"/>
  <c r="AT897" i="12" s="1"/>
  <c r="AY897" i="12" s="1"/>
  <c r="AT905" i="12"/>
  <c r="AJ905" i="12" s="1"/>
  <c r="AV894" i="12"/>
  <c r="AW894" i="12" s="1"/>
  <c r="AJ900" i="12"/>
  <c r="AS892" i="12"/>
  <c r="AU891" i="12" l="1"/>
  <c r="AV891" i="12" s="1"/>
  <c r="AW896" i="12"/>
  <c r="AX896" i="12" s="1"/>
  <c r="AK896" i="12" s="1"/>
  <c r="AJ902" i="12"/>
  <c r="AT904" i="12"/>
  <c r="AJ901" i="12"/>
  <c r="AU902" i="12"/>
  <c r="AV902" i="12" s="1"/>
  <c r="AU897" i="12"/>
  <c r="AY904" i="12"/>
  <c r="AT892" i="12"/>
  <c r="AJ892" i="12" s="1"/>
  <c r="AW893" i="12"/>
  <c r="AX893" i="12" s="1"/>
  <c r="AV901" i="12"/>
  <c r="AW901" i="12" s="1"/>
  <c r="AW907" i="12"/>
  <c r="AX907" i="12" s="1"/>
  <c r="AK907" i="12" s="1"/>
  <c r="AJ897" i="12"/>
  <c r="AU899" i="12"/>
  <c r="AU898" i="12"/>
  <c r="AV898" i="12" s="1"/>
  <c r="AU900" i="12"/>
  <c r="AV900" i="12" s="1"/>
  <c r="AS895" i="12"/>
  <c r="AJ904" i="12"/>
  <c r="AV906" i="12"/>
  <c r="AY905" i="12"/>
  <c r="AX894" i="12"/>
  <c r="AK894" i="12" s="1"/>
  <c r="AV903" i="12"/>
  <c r="AU903" i="12"/>
  <c r="AU908" i="12"/>
  <c r="AW903" i="12" l="1"/>
  <c r="AW891" i="12"/>
  <c r="AK893" i="12"/>
  <c r="AW906" i="12"/>
  <c r="AW900" i="12"/>
  <c r="AX900" i="12" s="1"/>
  <c r="AK900" i="12" s="1"/>
  <c r="AW898" i="12"/>
  <c r="AU904" i="12"/>
  <c r="AW902" i="12"/>
  <c r="AX902" i="12" s="1"/>
  <c r="AK902" i="12" s="1"/>
  <c r="AV899" i="12"/>
  <c r="AY892" i="12"/>
  <c r="AV897" i="12"/>
  <c r="AW897" i="12" s="1"/>
  <c r="AV908" i="12"/>
  <c r="AW908" i="12" s="1"/>
  <c r="AX903" i="12"/>
  <c r="AK903" i="12" s="1"/>
  <c r="AU905" i="12"/>
  <c r="AV905" i="12" s="1"/>
  <c r="AW899" i="12"/>
  <c r="AX901" i="12"/>
  <c r="AK901" i="12" s="1"/>
  <c r="AT895" i="12"/>
  <c r="AJ895" i="12" s="1"/>
  <c r="AX897" i="12"/>
  <c r="AX906" i="12" l="1"/>
  <c r="AK906" i="12" s="1"/>
  <c r="AX891" i="12"/>
  <c r="AK891" i="12" s="1"/>
  <c r="AX899" i="12"/>
  <c r="AK899" i="12" s="1"/>
  <c r="AX898" i="12"/>
  <c r="AK898" i="12" s="1"/>
  <c r="AW905" i="12"/>
  <c r="AX908" i="12"/>
  <c r="AK908" i="12" s="1"/>
  <c r="AK897" i="12"/>
  <c r="AV904" i="12"/>
  <c r="AU892" i="12"/>
  <c r="AX905" i="12"/>
  <c r="AW904" i="12"/>
  <c r="AY895" i="12"/>
  <c r="AK905" i="12" l="1"/>
  <c r="AU895" i="12"/>
  <c r="AV892" i="12"/>
  <c r="AW892" i="12" s="1"/>
  <c r="AX904" i="12"/>
  <c r="AK904" i="12" s="1"/>
  <c r="AV895" i="12" l="1"/>
  <c r="AX892" i="12"/>
  <c r="AK892" i="12" s="1"/>
  <c r="AW895" i="12" l="1"/>
  <c r="AX895" i="12" s="1"/>
  <c r="AK895" i="12" l="1"/>
  <c r="BD890" i="12" l="1"/>
  <c r="BA890" i="12"/>
  <c r="X890" i="12" s="1"/>
  <c r="AZ890" i="12"/>
  <c r="BB890" i="12" s="1"/>
  <c r="Y890" i="12"/>
  <c r="W890" i="12"/>
  <c r="M890" i="12"/>
  <c r="BD889" i="12"/>
  <c r="BB889" i="12"/>
  <c r="BA889" i="12"/>
  <c r="AZ889" i="12"/>
  <c r="Y889" i="12"/>
  <c r="X889" i="12"/>
  <c r="M889" i="12"/>
  <c r="BD888" i="12"/>
  <c r="BA888" i="12"/>
  <c r="X888" i="12" s="1"/>
  <c r="AZ888" i="12"/>
  <c r="BB888" i="12" s="1"/>
  <c r="Y888" i="12"/>
  <c r="W888" i="12"/>
  <c r="M888" i="12"/>
  <c r="BD887" i="12"/>
  <c r="BB887" i="12"/>
  <c r="BA887" i="12"/>
  <c r="AZ887" i="12"/>
  <c r="Y887" i="12"/>
  <c r="X887" i="12"/>
  <c r="M887" i="12"/>
  <c r="BD886" i="12"/>
  <c r="BA886" i="12"/>
  <c r="AZ886" i="12"/>
  <c r="BB886" i="12" s="1"/>
  <c r="Y886" i="12"/>
  <c r="X886" i="12"/>
  <c r="W886" i="12"/>
  <c r="M886" i="12"/>
  <c r="BD885" i="12"/>
  <c r="BB885" i="12"/>
  <c r="BA885" i="12"/>
  <c r="AZ885" i="12"/>
  <c r="Y885" i="12"/>
  <c r="X885" i="12"/>
  <c r="M885" i="12"/>
  <c r="W885" i="12" s="1"/>
  <c r="BD884" i="12"/>
  <c r="BA884" i="12"/>
  <c r="AZ884" i="12"/>
  <c r="BB884" i="12" s="1"/>
  <c r="Y884" i="12"/>
  <c r="X884" i="12"/>
  <c r="W884" i="12"/>
  <c r="M884" i="12"/>
  <c r="BD883" i="12"/>
  <c r="BB883" i="12"/>
  <c r="BA883" i="12"/>
  <c r="AZ883" i="12"/>
  <c r="Y883" i="12"/>
  <c r="X883" i="12"/>
  <c r="M883" i="12"/>
  <c r="W883" i="12" s="1"/>
  <c r="BD882" i="12"/>
  <c r="BA882" i="12"/>
  <c r="AZ882" i="12"/>
  <c r="BB882" i="12" s="1"/>
  <c r="Y882" i="12"/>
  <c r="X882" i="12"/>
  <c r="W882" i="12"/>
  <c r="M882" i="12"/>
  <c r="BD881" i="12"/>
  <c r="BB881" i="12"/>
  <c r="BA881" i="12"/>
  <c r="AZ881" i="12"/>
  <c r="Y881" i="12"/>
  <c r="X881" i="12"/>
  <c r="M881" i="12"/>
  <c r="W881" i="12" s="1"/>
  <c r="BD880" i="12"/>
  <c r="BA880" i="12"/>
  <c r="AZ880" i="12"/>
  <c r="BB880" i="12" s="1"/>
  <c r="Y880" i="12"/>
  <c r="X880" i="12"/>
  <c r="W880" i="12"/>
  <c r="M880" i="12"/>
  <c r="BD879" i="12"/>
  <c r="BB879" i="12"/>
  <c r="BA879" i="12"/>
  <c r="AZ879" i="12"/>
  <c r="Y879" i="12"/>
  <c r="X879" i="12"/>
  <c r="M879" i="12"/>
  <c r="BD878" i="12"/>
  <c r="BA878" i="12"/>
  <c r="X878" i="12" s="1"/>
  <c r="AZ878" i="12"/>
  <c r="BB878" i="12" s="1"/>
  <c r="Y878" i="12"/>
  <c r="W878" i="12"/>
  <c r="M878" i="12"/>
  <c r="BD877" i="12"/>
  <c r="BB877" i="12"/>
  <c r="BA877" i="12"/>
  <c r="AZ877" i="12"/>
  <c r="Y877" i="12"/>
  <c r="X877" i="12"/>
  <c r="M877" i="12"/>
  <c r="BD876" i="12"/>
  <c r="AZ876" i="12"/>
  <c r="Y876" i="12"/>
  <c r="W876" i="12"/>
  <c r="M876" i="12"/>
  <c r="BD875" i="12"/>
  <c r="BB875" i="12"/>
  <c r="BA875" i="12"/>
  <c r="AZ875" i="12"/>
  <c r="Y875" i="12"/>
  <c r="X875" i="12"/>
  <c r="M875" i="12"/>
  <c r="W875" i="12" s="1"/>
  <c r="BD874" i="12"/>
  <c r="AZ874" i="12"/>
  <c r="BB874" i="12" s="1"/>
  <c r="Y874" i="12"/>
  <c r="W874" i="12"/>
  <c r="M874" i="12"/>
  <c r="BD873" i="12"/>
  <c r="BB873" i="12"/>
  <c r="BA873" i="12"/>
  <c r="AZ873" i="12"/>
  <c r="Y873" i="12"/>
  <c r="X873" i="12"/>
  <c r="M873" i="12"/>
  <c r="BD872" i="12"/>
  <c r="AZ872" i="12"/>
  <c r="Y872" i="12"/>
  <c r="W872" i="12"/>
  <c r="M872" i="12"/>
  <c r="BD871" i="12"/>
  <c r="BB871" i="12"/>
  <c r="BA871" i="12"/>
  <c r="AZ871" i="12"/>
  <c r="Y871" i="12"/>
  <c r="X871" i="12"/>
  <c r="M871" i="12"/>
  <c r="W871" i="12" s="1"/>
  <c r="BD870" i="12"/>
  <c r="AZ870" i="12"/>
  <c r="BB870" i="12" s="1"/>
  <c r="Y870" i="12"/>
  <c r="W870" i="12"/>
  <c r="M870" i="12"/>
  <c r="BD869" i="12"/>
  <c r="BB869" i="12"/>
  <c r="BA869" i="12"/>
  <c r="X869" i="12" s="1"/>
  <c r="AZ869" i="12"/>
  <c r="Y869" i="12"/>
  <c r="M869" i="12"/>
  <c r="BD868" i="12"/>
  <c r="AZ868" i="12"/>
  <c r="Y868" i="12"/>
  <c r="W868" i="12"/>
  <c r="M868" i="12"/>
  <c r="BD867" i="12"/>
  <c r="BB867" i="12"/>
  <c r="BA867" i="12"/>
  <c r="X867" i="12" s="1"/>
  <c r="AZ867" i="12"/>
  <c r="Y867" i="12"/>
  <c r="M867" i="12"/>
  <c r="BD866" i="12"/>
  <c r="AZ866" i="12"/>
  <c r="Y866" i="12"/>
  <c r="W866" i="12"/>
  <c r="M866" i="12"/>
  <c r="BD865" i="12"/>
  <c r="BB865" i="12"/>
  <c r="BA865" i="12"/>
  <c r="X865" i="12" s="1"/>
  <c r="AZ865" i="12"/>
  <c r="Y865" i="12"/>
  <c r="M865" i="12"/>
  <c r="BD864" i="12"/>
  <c r="AZ864" i="12"/>
  <c r="Y864" i="12"/>
  <c r="W864" i="12"/>
  <c r="M864" i="12"/>
  <c r="BD863" i="12"/>
  <c r="BB863" i="12"/>
  <c r="BA863" i="12"/>
  <c r="X863" i="12" s="1"/>
  <c r="AZ863" i="12"/>
  <c r="Y863" i="12"/>
  <c r="M863" i="12"/>
  <c r="BD862" i="12"/>
  <c r="AZ862" i="12"/>
  <c r="Y862" i="12"/>
  <c r="W862" i="12"/>
  <c r="M862" i="12"/>
  <c r="BD861" i="12"/>
  <c r="BB861" i="12"/>
  <c r="BA861" i="12"/>
  <c r="X861" i="12" s="1"/>
  <c r="AZ861" i="12"/>
  <c r="Y861" i="12"/>
  <c r="W861" i="12"/>
  <c r="M861" i="12"/>
  <c r="BD860" i="12"/>
  <c r="AZ860" i="12"/>
  <c r="BB860" i="12" s="1"/>
  <c r="Y860" i="12"/>
  <c r="W860" i="12"/>
  <c r="M860" i="12"/>
  <c r="BD859" i="12"/>
  <c r="BB859" i="12"/>
  <c r="AZ859" i="12"/>
  <c r="BA859" i="12" s="1"/>
  <c r="Y859" i="12"/>
  <c r="W859" i="12"/>
  <c r="M859" i="12"/>
  <c r="BD858" i="12"/>
  <c r="AZ858" i="12"/>
  <c r="BB858" i="12" s="1"/>
  <c r="Y858" i="12"/>
  <c r="W858" i="12"/>
  <c r="M858" i="12"/>
  <c r="BD857" i="12"/>
  <c r="BB857" i="12"/>
  <c r="AZ857" i="12"/>
  <c r="BA857" i="12" s="1"/>
  <c r="Y857" i="12"/>
  <c r="W857" i="12"/>
  <c r="M857" i="12"/>
  <c r="BD856" i="12"/>
  <c r="AZ856" i="12"/>
  <c r="BB856" i="12" s="1"/>
  <c r="Y856" i="12"/>
  <c r="W856" i="12"/>
  <c r="M856" i="12"/>
  <c r="BD855" i="12"/>
  <c r="BB855" i="12"/>
  <c r="AZ855" i="12"/>
  <c r="BA855" i="12" s="1"/>
  <c r="Y855" i="12"/>
  <c r="W855" i="12"/>
  <c r="M855" i="12"/>
  <c r="BD854" i="12"/>
  <c r="AZ854" i="12"/>
  <c r="BB854" i="12" s="1"/>
  <c r="Y854" i="12"/>
  <c r="W854" i="12"/>
  <c r="M854" i="12"/>
  <c r="BD853" i="12"/>
  <c r="BB853" i="12"/>
  <c r="AZ853" i="12"/>
  <c r="BA853" i="12" s="1"/>
  <c r="Y853" i="12"/>
  <c r="W853" i="12"/>
  <c r="M853" i="12"/>
  <c r="BD852" i="12"/>
  <c r="AZ852" i="12"/>
  <c r="Y852" i="12"/>
  <c r="W852" i="12"/>
  <c r="M852" i="12"/>
  <c r="BD851" i="12"/>
  <c r="BB851" i="12"/>
  <c r="AZ851" i="12"/>
  <c r="BA851" i="12" s="1"/>
  <c r="Y851" i="12"/>
  <c r="W851" i="12"/>
  <c r="M851" i="12"/>
  <c r="BD850" i="12"/>
  <c r="AZ850" i="12"/>
  <c r="Y850" i="12"/>
  <c r="W850" i="12"/>
  <c r="M850" i="12"/>
  <c r="BD849" i="12"/>
  <c r="BB849" i="12"/>
  <c r="AZ849" i="12"/>
  <c r="Y849" i="12"/>
  <c r="W849" i="12"/>
  <c r="M849" i="12"/>
  <c r="BD848" i="12"/>
  <c r="BB848" i="12"/>
  <c r="AZ848" i="12"/>
  <c r="Y848" i="12"/>
  <c r="W848" i="12"/>
  <c r="M848" i="12"/>
  <c r="BD847" i="12"/>
  <c r="BB847" i="12"/>
  <c r="AZ847" i="12"/>
  <c r="Y847" i="12"/>
  <c r="W847" i="12"/>
  <c r="M847" i="12"/>
  <c r="BE878" i="12" l="1"/>
  <c r="AG878" i="12" s="1"/>
  <c r="AI878" i="12" s="1"/>
  <c r="AN878" i="12" s="1"/>
  <c r="AH878" i="12"/>
  <c r="BA848" i="12"/>
  <c r="X848" i="12" s="1"/>
  <c r="BB850" i="12"/>
  <c r="BA850" i="12"/>
  <c r="X850" i="12" s="1"/>
  <c r="BB852" i="12"/>
  <c r="BA852" i="12"/>
  <c r="X852" i="12"/>
  <c r="BA847" i="12"/>
  <c r="X847" i="12" s="1"/>
  <c r="BA849" i="12"/>
  <c r="X849" i="12"/>
  <c r="BE861" i="12"/>
  <c r="AG861" i="12" s="1"/>
  <c r="W863" i="12"/>
  <c r="BB866" i="12"/>
  <c r="BA866" i="12"/>
  <c r="X866" i="12" s="1"/>
  <c r="W869" i="12"/>
  <c r="BE890" i="12"/>
  <c r="AG890" i="12" s="1"/>
  <c r="AI890" i="12" s="1"/>
  <c r="AN890" i="12" s="1"/>
  <c r="AH890" i="12"/>
  <c r="X854" i="12"/>
  <c r="BA854" i="12"/>
  <c r="X856" i="12"/>
  <c r="BA856" i="12"/>
  <c r="X858" i="12"/>
  <c r="BA858" i="12"/>
  <c r="X860" i="12"/>
  <c r="BA860" i="12"/>
  <c r="W865" i="12"/>
  <c r="BB872" i="12"/>
  <c r="X872" i="12"/>
  <c r="BA872" i="12"/>
  <c r="BE886" i="12"/>
  <c r="AG886" i="12" s="1"/>
  <c r="AI886" i="12" s="1"/>
  <c r="AN886" i="12" s="1"/>
  <c r="AH886" i="12"/>
  <c r="BB862" i="12"/>
  <c r="BA862" i="12"/>
  <c r="X862" i="12" s="1"/>
  <c r="W867" i="12"/>
  <c r="BB868" i="12"/>
  <c r="BA868" i="12"/>
  <c r="X868" i="12" s="1"/>
  <c r="BB876" i="12"/>
  <c r="X876" i="12"/>
  <c r="BA876" i="12"/>
  <c r="X851" i="12"/>
  <c r="X853" i="12"/>
  <c r="X855" i="12"/>
  <c r="X857" i="12"/>
  <c r="X859" i="12"/>
  <c r="AH861" i="12"/>
  <c r="AI861" i="12" s="1"/>
  <c r="AN861" i="12" s="1"/>
  <c r="BB864" i="12"/>
  <c r="BA864" i="12"/>
  <c r="X864" i="12" s="1"/>
  <c r="W873" i="12"/>
  <c r="X874" i="12"/>
  <c r="BE888" i="12"/>
  <c r="AG888" i="12" s="1"/>
  <c r="AI888" i="12" s="1"/>
  <c r="AN888" i="12" s="1"/>
  <c r="AH888" i="12"/>
  <c r="W889" i="12"/>
  <c r="W879" i="12"/>
  <c r="W887" i="12"/>
  <c r="BA870" i="12"/>
  <c r="X870" i="12" s="1"/>
  <c r="BA874" i="12"/>
  <c r="W877" i="12"/>
  <c r="AH874" i="12" l="1"/>
  <c r="BE874" i="12"/>
  <c r="AG874" i="12" s="1"/>
  <c r="BE857" i="12"/>
  <c r="AG857" i="12" s="1"/>
  <c r="AH857" i="12"/>
  <c r="BE872" i="12"/>
  <c r="AG872" i="12" s="1"/>
  <c r="AH872" i="12"/>
  <c r="BE876" i="12"/>
  <c r="AG876" i="12" s="1"/>
  <c r="AI876" i="12" s="1"/>
  <c r="AN876" i="12" s="1"/>
  <c r="AH876" i="12"/>
  <c r="BE860" i="12"/>
  <c r="AG860" i="12" s="1"/>
  <c r="AI860" i="12" s="1"/>
  <c r="AN860" i="12" s="1"/>
  <c r="AH860" i="12"/>
  <c r="BE856" i="12"/>
  <c r="AG856" i="12" s="1"/>
  <c r="AH856" i="12"/>
  <c r="BE866" i="12"/>
  <c r="AG866" i="12" s="1"/>
  <c r="AH866" i="12"/>
  <c r="AH847" i="12"/>
  <c r="BE847" i="12"/>
  <c r="AG847" i="12" s="1"/>
  <c r="BE864" i="12"/>
  <c r="AG864" i="12" s="1"/>
  <c r="AI864" i="12" s="1"/>
  <c r="AN864" i="12" s="1"/>
  <c r="AH864" i="12"/>
  <c r="AH848" i="12"/>
  <c r="BE848" i="12"/>
  <c r="AG848" i="12" s="1"/>
  <c r="AI848" i="12" s="1"/>
  <c r="AN848" i="12" s="1"/>
  <c r="AO861" i="12"/>
  <c r="BE853" i="12"/>
  <c r="AG853" i="12" s="1"/>
  <c r="AI853" i="12" s="1"/>
  <c r="AN853" i="12" s="1"/>
  <c r="AH853" i="12"/>
  <c r="BE850" i="12"/>
  <c r="AG850" i="12" s="1"/>
  <c r="AI850" i="12" s="1"/>
  <c r="AN850" i="12" s="1"/>
  <c r="AH850" i="12"/>
  <c r="AO878" i="12"/>
  <c r="BE885" i="12"/>
  <c r="AG885" i="12" s="1"/>
  <c r="AH885" i="12"/>
  <c r="AP886" i="12"/>
  <c r="AO886" i="12"/>
  <c r="BE870" i="12"/>
  <c r="AG870" i="12" s="1"/>
  <c r="AI870" i="12" s="1"/>
  <c r="AN870" i="12" s="1"/>
  <c r="AH870" i="12"/>
  <c r="AH851" i="12"/>
  <c r="BE851" i="12"/>
  <c r="AG851" i="12" s="1"/>
  <c r="BE868" i="12"/>
  <c r="AG868" i="12" s="1"/>
  <c r="AH868" i="12"/>
  <c r="BE862" i="12"/>
  <c r="AG862" i="12" s="1"/>
  <c r="AH862" i="12"/>
  <c r="BE871" i="12"/>
  <c r="AG871" i="12" s="1"/>
  <c r="AH871" i="12"/>
  <c r="BE869" i="12"/>
  <c r="AG869" i="12" s="1"/>
  <c r="AH869" i="12"/>
  <c r="AH849" i="12"/>
  <c r="BE849" i="12"/>
  <c r="AG849" i="12" s="1"/>
  <c r="BE859" i="12"/>
  <c r="AG859" i="12" s="1"/>
  <c r="AH859" i="12"/>
  <c r="AH852" i="12"/>
  <c r="BE852" i="12"/>
  <c r="AG852" i="12" s="1"/>
  <c r="BE855" i="12"/>
  <c r="AG855" i="12" s="1"/>
  <c r="AH855" i="12"/>
  <c r="AH880" i="12"/>
  <c r="BE880" i="12"/>
  <c r="AG880" i="12" s="1"/>
  <c r="AI880" i="12" s="1"/>
  <c r="AN880" i="12" s="1"/>
  <c r="BE877" i="12"/>
  <c r="AG877" i="12" s="1"/>
  <c r="AH877" i="12"/>
  <c r="AH882" i="12"/>
  <c r="BE882" i="12"/>
  <c r="AG882" i="12" s="1"/>
  <c r="BE858" i="12"/>
  <c r="AG858" i="12" s="1"/>
  <c r="AH858" i="12"/>
  <c r="BE883" i="12"/>
  <c r="AG883" i="12" s="1"/>
  <c r="AI883" i="12" s="1"/>
  <c r="AN883" i="12"/>
  <c r="AH883" i="12"/>
  <c r="BE875" i="12"/>
  <c r="AG875" i="12" s="1"/>
  <c r="AH875" i="12"/>
  <c r="BE889" i="12"/>
  <c r="AG889" i="12" s="1"/>
  <c r="AH889" i="12"/>
  <c r="BE873" i="12"/>
  <c r="AG873" i="12" s="1"/>
  <c r="AI873" i="12" s="1"/>
  <c r="AN873" i="12" s="1"/>
  <c r="AH873" i="12"/>
  <c r="BE854" i="12"/>
  <c r="AG854" i="12" s="1"/>
  <c r="AH854" i="12"/>
  <c r="AO888" i="12"/>
  <c r="AO890" i="12"/>
  <c r="BE881" i="12"/>
  <c r="AG881" i="12" s="1"/>
  <c r="AI881" i="12" s="1"/>
  <c r="AN881" i="12" s="1"/>
  <c r="AH881" i="12"/>
  <c r="BE879" i="12"/>
  <c r="AG879" i="12" s="1"/>
  <c r="AI879" i="12" s="1"/>
  <c r="AN879" i="12" s="1"/>
  <c r="AH879" i="12"/>
  <c r="AH884" i="12"/>
  <c r="BE884" i="12"/>
  <c r="AG884" i="12" s="1"/>
  <c r="AI884" i="12" s="1"/>
  <c r="AN884" i="12" s="1"/>
  <c r="BE867" i="12"/>
  <c r="AG867" i="12" s="1"/>
  <c r="AH867" i="12"/>
  <c r="BE863" i="12"/>
  <c r="AG863" i="12" s="1"/>
  <c r="AI863" i="12" s="1"/>
  <c r="AN863" i="12" s="1"/>
  <c r="AH863" i="12"/>
  <c r="AI858" i="12" l="1"/>
  <c r="AN858" i="12" s="1"/>
  <c r="AI849" i="12"/>
  <c r="AN849" i="12" s="1"/>
  <c r="AI862" i="12"/>
  <c r="AN862" i="12" s="1"/>
  <c r="AI851" i="12"/>
  <c r="AN851" i="12" s="1"/>
  <c r="AI882" i="12"/>
  <c r="AN882" i="12" s="1"/>
  <c r="AI859" i="12"/>
  <c r="AN859" i="12" s="1"/>
  <c r="AI871" i="12"/>
  <c r="AN871" i="12" s="1"/>
  <c r="AI874" i="12"/>
  <c r="AN874" i="12" s="1"/>
  <c r="AP858" i="12"/>
  <c r="AO858" i="12"/>
  <c r="AO859" i="12"/>
  <c r="AQ859" i="12" s="1"/>
  <c r="AP859" i="12"/>
  <c r="AO874" i="12"/>
  <c r="AP874" i="12" s="1"/>
  <c r="AO881" i="12"/>
  <c r="AO870" i="12"/>
  <c r="AO848" i="12"/>
  <c r="AO860" i="12"/>
  <c r="AP860" i="12" s="1"/>
  <c r="AO862" i="12"/>
  <c r="AP862" i="12" s="1"/>
  <c r="AO863" i="12"/>
  <c r="AO873" i="12"/>
  <c r="AP873" i="12" s="1"/>
  <c r="AO853" i="12"/>
  <c r="AP853" i="12" s="1"/>
  <c r="AO876" i="12"/>
  <c r="AP876" i="12" s="1"/>
  <c r="AO879" i="12"/>
  <c r="AP879" i="12" s="1"/>
  <c r="AO883" i="12"/>
  <c r="AI854" i="12"/>
  <c r="AN854" i="12" s="1"/>
  <c r="AO849" i="12"/>
  <c r="AQ849" i="12"/>
  <c r="AP849" i="12"/>
  <c r="AP888" i="12"/>
  <c r="AR888" i="12" s="1"/>
  <c r="AS888" i="12" s="1"/>
  <c r="AI875" i="12"/>
  <c r="AN875" i="12" s="1"/>
  <c r="AI877" i="12"/>
  <c r="AN877" i="12" s="1"/>
  <c r="AI855" i="12"/>
  <c r="AN855" i="12" s="1"/>
  <c r="AI869" i="12"/>
  <c r="AN869" i="12" s="1"/>
  <c r="AP861" i="12"/>
  <c r="AI856" i="12"/>
  <c r="AN856" i="12" s="1"/>
  <c r="AI857" i="12"/>
  <c r="AN857" i="12" s="1"/>
  <c r="AI867" i="12"/>
  <c r="AN867" i="12" s="1"/>
  <c r="AP890" i="12"/>
  <c r="AQ890" i="12" s="1"/>
  <c r="AI889" i="12"/>
  <c r="AN889" i="12" s="1"/>
  <c r="BE865" i="12"/>
  <c r="AG865" i="12" s="1"/>
  <c r="AH865" i="12"/>
  <c r="BE887" i="12"/>
  <c r="AG887" i="12" s="1"/>
  <c r="AI887" i="12" s="1"/>
  <c r="AN887" i="12" s="1"/>
  <c r="AH887" i="12"/>
  <c r="AI852" i="12"/>
  <c r="AN852" i="12" s="1"/>
  <c r="AI868" i="12"/>
  <c r="AN868" i="12" s="1"/>
  <c r="AR886" i="12"/>
  <c r="AQ886" i="12"/>
  <c r="AI885" i="12"/>
  <c r="AN885" i="12" s="1"/>
  <c r="AQ861" i="12"/>
  <c r="AI847" i="12"/>
  <c r="AN847" i="12" s="1"/>
  <c r="AI866" i="12"/>
  <c r="AN866" i="12" s="1"/>
  <c r="AI872" i="12"/>
  <c r="AN872" i="12" s="1"/>
  <c r="AQ888" i="12"/>
  <c r="AO880" i="12"/>
  <c r="AP880" i="12" s="1"/>
  <c r="AO871" i="12"/>
  <c r="AP871" i="12"/>
  <c r="AO851" i="12"/>
  <c r="AO850" i="12"/>
  <c r="AP850" i="12" s="1"/>
  <c r="AO864" i="12"/>
  <c r="AP884" i="12"/>
  <c r="AQ884" i="12" s="1"/>
  <c r="AO884" i="12"/>
  <c r="AP882" i="12"/>
  <c r="AQ882" i="12" s="1"/>
  <c r="AO882" i="12"/>
  <c r="AP878" i="12"/>
  <c r="AR861" i="12" l="1"/>
  <c r="AR882" i="12"/>
  <c r="AS882" i="12" s="1"/>
  <c r="AO887" i="12"/>
  <c r="AP887" i="12" s="1"/>
  <c r="AT888" i="12"/>
  <c r="AJ888" i="12" s="1"/>
  <c r="AR884" i="12"/>
  <c r="AO872" i="12"/>
  <c r="AO869" i="12"/>
  <c r="AP863" i="12"/>
  <c r="AP870" i="12"/>
  <c r="AS861" i="12"/>
  <c r="AP864" i="12"/>
  <c r="AQ871" i="12"/>
  <c r="AR871" i="12" s="1"/>
  <c r="AR880" i="12"/>
  <c r="AO866" i="12"/>
  <c r="AP866" i="12" s="1"/>
  <c r="AQ866" i="12" s="1"/>
  <c r="AY886" i="12"/>
  <c r="AS886" i="12"/>
  <c r="AR890" i="12"/>
  <c r="AO856" i="12"/>
  <c r="AO855" i="12"/>
  <c r="AQ873" i="12"/>
  <c r="AQ862" i="12"/>
  <c r="AR862" i="12" s="1"/>
  <c r="AQ850" i="12"/>
  <c r="AP852" i="12"/>
  <c r="AO852" i="12"/>
  <c r="AR873" i="12"/>
  <c r="AS873" i="12" s="1"/>
  <c r="AP851" i="12"/>
  <c r="AO847" i="12"/>
  <c r="AP847" i="12" s="1"/>
  <c r="AI865" i="12"/>
  <c r="AN865" i="12" s="1"/>
  <c r="AT861" i="12"/>
  <c r="AT886" i="12"/>
  <c r="AP877" i="12"/>
  <c r="AO877" i="12"/>
  <c r="AR849" i="12"/>
  <c r="AS849" i="12" s="1"/>
  <c r="AQ863" i="12"/>
  <c r="AP848" i="12"/>
  <c r="AQ848" i="12"/>
  <c r="AR848" i="12" s="1"/>
  <c r="AR859" i="12"/>
  <c r="AQ858" i="12"/>
  <c r="AQ880" i="12"/>
  <c r="AO885" i="12"/>
  <c r="AO857" i="12"/>
  <c r="AP857" i="12"/>
  <c r="AQ878" i="12"/>
  <c r="AR850" i="12"/>
  <c r="AS850" i="12" s="1"/>
  <c r="AO868" i="12"/>
  <c r="AO889" i="12"/>
  <c r="AO867" i="12"/>
  <c r="AO875" i="12"/>
  <c r="AO854" i="12"/>
  <c r="AP883" i="12"/>
  <c r="AQ879" i="12"/>
  <c r="AQ876" i="12"/>
  <c r="AQ853" i="12"/>
  <c r="AQ860" i="12"/>
  <c r="AP881" i="12"/>
  <c r="AQ874" i="12"/>
  <c r="AR874" i="12" l="1"/>
  <c r="AS874" i="12" s="1"/>
  <c r="AT874" i="12" s="1"/>
  <c r="AY874" i="12" s="1"/>
  <c r="AS890" i="12"/>
  <c r="AT873" i="12"/>
  <c r="AJ886" i="12"/>
  <c r="AS859" i="12"/>
  <c r="AT859" i="12" s="1"/>
  <c r="AY861" i="12"/>
  <c r="AS880" i="12"/>
  <c r="AP872" i="12"/>
  <c r="AQ872" i="12" s="1"/>
  <c r="AR872" i="12" s="1"/>
  <c r="AY873" i="12"/>
  <c r="AJ873" i="12"/>
  <c r="AU861" i="12"/>
  <c r="AS848" i="12"/>
  <c r="AP868" i="12"/>
  <c r="AR876" i="12"/>
  <c r="AT849" i="12"/>
  <c r="AY849" i="12" s="1"/>
  <c r="AO865" i="12"/>
  <c r="AP865" i="12" s="1"/>
  <c r="AQ847" i="12"/>
  <c r="AT880" i="12"/>
  <c r="AY880" i="12" s="1"/>
  <c r="AQ851" i="12"/>
  <c r="AQ864" i="12"/>
  <c r="AR864" i="12"/>
  <c r="AS864" i="12" s="1"/>
  <c r="AT864" i="12" s="1"/>
  <c r="AR860" i="12"/>
  <c r="AS884" i="12"/>
  <c r="AS862" i="12"/>
  <c r="AT862" i="12" s="1"/>
  <c r="AY888" i="12"/>
  <c r="AJ861" i="12"/>
  <c r="AT882" i="12"/>
  <c r="AJ882" i="12" s="1"/>
  <c r="AR857" i="12"/>
  <c r="AP854" i="12"/>
  <c r="AP875" i="12"/>
  <c r="AP889" i="12"/>
  <c r="AQ889" i="12" s="1"/>
  <c r="AT850" i="12"/>
  <c r="AY850" i="12" s="1"/>
  <c r="AQ857" i="12"/>
  <c r="AS860" i="12"/>
  <c r="AQ852" i="12"/>
  <c r="AR858" i="12"/>
  <c r="AS858" i="12" s="1"/>
  <c r="AQ870" i="12"/>
  <c r="AR870" i="12" s="1"/>
  <c r="AS870" i="12" s="1"/>
  <c r="AT870" i="12" s="1"/>
  <c r="AR863" i="12"/>
  <c r="AS863" i="12" s="1"/>
  <c r="AJ849" i="12"/>
  <c r="AR878" i="12"/>
  <c r="AP856" i="12"/>
  <c r="AR866" i="12"/>
  <c r="AS866" i="12" s="1"/>
  <c r="AQ881" i="12"/>
  <c r="AS871" i="12"/>
  <c r="AT871" i="12" s="1"/>
  <c r="AT884" i="12"/>
  <c r="AJ884" i="12" s="1"/>
  <c r="AQ887" i="12"/>
  <c r="AQ854" i="12"/>
  <c r="AU886" i="12"/>
  <c r="AV886" i="12"/>
  <c r="AS876" i="12"/>
  <c r="AP867" i="12"/>
  <c r="AQ883" i="12"/>
  <c r="AP885" i="12"/>
  <c r="AQ885" i="12" s="1"/>
  <c r="AQ877" i="12"/>
  <c r="AR877" i="12" s="1"/>
  <c r="AR881" i="12"/>
  <c r="AR879" i="12"/>
  <c r="AS879" i="12" s="1"/>
  <c r="AP855" i="12"/>
  <c r="AP869" i="12"/>
  <c r="AS878" i="12"/>
  <c r="AR853" i="12"/>
  <c r="AS853" i="12" s="1"/>
  <c r="AY859" i="12" l="1"/>
  <c r="AJ859" i="12"/>
  <c r="AT860" i="12"/>
  <c r="AY860" i="12" s="1"/>
  <c r="AS857" i="12"/>
  <c r="AT857" i="12" s="1"/>
  <c r="AY884" i="12"/>
  <c r="AS877" i="12"/>
  <c r="AT877" i="12" s="1"/>
  <c r="AW886" i="12"/>
  <c r="AX886" i="12" s="1"/>
  <c r="AK886" i="12" s="1"/>
  <c r="AT890" i="12"/>
  <c r="AJ890" i="12" s="1"/>
  <c r="AU850" i="12"/>
  <c r="AU874" i="12"/>
  <c r="AR889" i="12"/>
  <c r="AU849" i="12"/>
  <c r="AT879" i="12"/>
  <c r="AY879" i="12" s="1"/>
  <c r="AR885" i="12"/>
  <c r="AU860" i="12"/>
  <c r="AV860" i="12" s="1"/>
  <c r="AY870" i="12"/>
  <c r="AU884" i="12"/>
  <c r="AV884" i="12" s="1"/>
  <c r="AJ877" i="12"/>
  <c r="AU880" i="12"/>
  <c r="AQ869" i="12"/>
  <c r="AR854" i="12"/>
  <c r="AR883" i="12"/>
  <c r="AS883" i="12" s="1"/>
  <c r="AQ867" i="12"/>
  <c r="AQ856" i="12"/>
  <c r="AR856" i="12" s="1"/>
  <c r="AR869" i="12"/>
  <c r="AR867" i="12"/>
  <c r="AR887" i="12"/>
  <c r="AS872" i="12"/>
  <c r="AS881" i="12"/>
  <c r="AT881" i="12" s="1"/>
  <c r="AT878" i="12"/>
  <c r="AJ878" i="12" s="1"/>
  <c r="AY864" i="12"/>
  <c r="AQ855" i="12"/>
  <c r="AR855" i="12" s="1"/>
  <c r="AR851" i="12"/>
  <c r="AR847" i="12"/>
  <c r="AS847" i="12" s="1"/>
  <c r="AT847" i="12" s="1"/>
  <c r="AT876" i="12"/>
  <c r="AJ876" i="12" s="1"/>
  <c r="AQ868" i="12"/>
  <c r="AR868" i="12" s="1"/>
  <c r="AT848" i="12"/>
  <c r="AJ848" i="12" s="1"/>
  <c r="AY871" i="12"/>
  <c r="AJ880" i="12"/>
  <c r="AQ875" i="12"/>
  <c r="AT863" i="12"/>
  <c r="AY863" i="12" s="1"/>
  <c r="AJ864" i="12"/>
  <c r="AS851" i="12"/>
  <c r="AQ865" i="12"/>
  <c r="AJ874" i="12"/>
  <c r="AJ871" i="12"/>
  <c r="AT866" i="12"/>
  <c r="AY866" i="12" s="1"/>
  <c r="AS855" i="12"/>
  <c r="AJ850" i="12"/>
  <c r="AU888" i="12"/>
  <c r="AJ870" i="12"/>
  <c r="AJ858" i="12"/>
  <c r="AT858" i="12"/>
  <c r="AY858" i="12" s="1"/>
  <c r="AU873" i="12"/>
  <c r="AT853" i="12"/>
  <c r="AJ853" i="12" s="1"/>
  <c r="AY862" i="12"/>
  <c r="AJ862" i="12"/>
  <c r="AS856" i="12"/>
  <c r="AT856" i="12" s="1"/>
  <c r="AR852" i="12"/>
  <c r="AS852" i="12" s="1"/>
  <c r="AR865" i="12"/>
  <c r="AY882" i="12"/>
  <c r="AV861" i="12"/>
  <c r="AS887" i="12"/>
  <c r="AT887" i="12" s="1"/>
  <c r="AY857" i="12" l="1"/>
  <c r="AJ857" i="12"/>
  <c r="AJ881" i="12"/>
  <c r="AY881" i="12"/>
  <c r="AJ866" i="12"/>
  <c r="AJ887" i="12"/>
  <c r="AT855" i="12"/>
  <c r="AY855" i="12" s="1"/>
  <c r="AW884" i="12"/>
  <c r="AS869" i="12"/>
  <c r="AY877" i="12"/>
  <c r="AJ860" i="12"/>
  <c r="AS867" i="12"/>
  <c r="AY890" i="12"/>
  <c r="AU859" i="12"/>
  <c r="AV859" i="12" s="1"/>
  <c r="AW859" i="12" s="1"/>
  <c r="AJ856" i="12"/>
  <c r="AY856" i="12"/>
  <c r="AU866" i="12"/>
  <c r="AV866" i="12" s="1"/>
  <c r="AU879" i="12"/>
  <c r="AU858" i="12"/>
  <c r="AV858" i="12" s="1"/>
  <c r="AT867" i="12"/>
  <c r="AJ867" i="12" s="1"/>
  <c r="AU863" i="12"/>
  <c r="AT869" i="12"/>
  <c r="AJ869" i="12" s="1"/>
  <c r="AT883" i="12"/>
  <c r="AY883" i="12" s="1"/>
  <c r="AU877" i="12"/>
  <c r="AV877" i="12" s="1"/>
  <c r="AV873" i="12"/>
  <c r="AV888" i="12"/>
  <c r="AW861" i="12"/>
  <c r="AX861" i="12" s="1"/>
  <c r="AT851" i="12"/>
  <c r="AJ851" i="12" s="1"/>
  <c r="AY887" i="12"/>
  <c r="AS885" i="12"/>
  <c r="AT885" i="12" s="1"/>
  <c r="AY885" i="12" s="1"/>
  <c r="AY848" i="12"/>
  <c r="AS889" i="12"/>
  <c r="AT889" i="12" s="1"/>
  <c r="AU862" i="12"/>
  <c r="AV862" i="12" s="1"/>
  <c r="AU881" i="12"/>
  <c r="AY853" i="12"/>
  <c r="AY876" i="12"/>
  <c r="AJ863" i="12"/>
  <c r="AT872" i="12"/>
  <c r="AJ872" i="12" s="1"/>
  <c r="AV880" i="12"/>
  <c r="AS865" i="12"/>
  <c r="AX884" i="12"/>
  <c r="AK884" i="12" s="1"/>
  <c r="AW860" i="12"/>
  <c r="AJ879" i="12"/>
  <c r="AV849" i="12"/>
  <c r="AV850" i="12"/>
  <c r="AT852" i="12"/>
  <c r="AY852" i="12" s="1"/>
  <c r="AU882" i="12"/>
  <c r="AV882" i="12"/>
  <c r="AR875" i="12"/>
  <c r="AU864" i="12"/>
  <c r="AV871" i="12"/>
  <c r="AU871" i="12"/>
  <c r="AS868" i="12"/>
  <c r="AT868" i="12" s="1"/>
  <c r="AY847" i="12"/>
  <c r="AJ847" i="12"/>
  <c r="AJ852" i="12"/>
  <c r="AW880" i="12"/>
  <c r="AY878" i="12"/>
  <c r="AU870" i="12"/>
  <c r="AV870" i="12" s="1"/>
  <c r="AX860" i="12"/>
  <c r="AV874" i="12"/>
  <c r="AW850" i="12"/>
  <c r="AS854" i="12"/>
  <c r="AT854" i="12" s="1"/>
  <c r="AU855" i="12" l="1"/>
  <c r="AV855" i="12" s="1"/>
  <c r="AY868" i="12"/>
  <c r="AW882" i="12"/>
  <c r="AK860" i="12"/>
  <c r="AU890" i="12"/>
  <c r="AV890" i="12"/>
  <c r="AJ855" i="12"/>
  <c r="AJ868" i="12"/>
  <c r="AW871" i="12"/>
  <c r="AY872" i="12"/>
  <c r="AJ883" i="12"/>
  <c r="AY867" i="12"/>
  <c r="AX859" i="12"/>
  <c r="AK859" i="12" s="1"/>
  <c r="AV857" i="12"/>
  <c r="AW857" i="12" s="1"/>
  <c r="AU857" i="12"/>
  <c r="AU885" i="12"/>
  <c r="AV883" i="12"/>
  <c r="AW883" i="12"/>
  <c r="AX883" i="12" s="1"/>
  <c r="AU883" i="12"/>
  <c r="AY854" i="12"/>
  <c r="AJ854" i="12"/>
  <c r="AW862" i="12"/>
  <c r="AX862" i="12" s="1"/>
  <c r="AK862" i="12" s="1"/>
  <c r="AU872" i="12"/>
  <c r="AV872" i="12"/>
  <c r="AW872" i="12" s="1"/>
  <c r="AX872" i="12" s="1"/>
  <c r="AW849" i="12"/>
  <c r="AX849" i="12" s="1"/>
  <c r="AU852" i="12"/>
  <c r="AV852" i="12" s="1"/>
  <c r="AW888" i="12"/>
  <c r="AJ889" i="12"/>
  <c r="AY889" i="12"/>
  <c r="AX880" i="12"/>
  <c r="AK880" i="12" s="1"/>
  <c r="AX873" i="12"/>
  <c r="AW873" i="12"/>
  <c r="AV863" i="12"/>
  <c r="AW858" i="12"/>
  <c r="AX858" i="12" s="1"/>
  <c r="AY869" i="12"/>
  <c r="AU847" i="12"/>
  <c r="AX850" i="12"/>
  <c r="AK850" i="12" s="1"/>
  <c r="AV881" i="12"/>
  <c r="AU848" i="12"/>
  <c r="AV848" i="12" s="1"/>
  <c r="AU887" i="12"/>
  <c r="AK861" i="12"/>
  <c r="AW877" i="12"/>
  <c r="AW863" i="12"/>
  <c r="AY851" i="12"/>
  <c r="AU867" i="12"/>
  <c r="AU856" i="12"/>
  <c r="AU868" i="12"/>
  <c r="AV868" i="12" s="1"/>
  <c r="AU878" i="12"/>
  <c r="AV878" i="12" s="1"/>
  <c r="AW874" i="12"/>
  <c r="AX874" i="12" s="1"/>
  <c r="AK874" i="12" s="1"/>
  <c r="AW870" i="12"/>
  <c r="AX870" i="12" s="1"/>
  <c r="AX871" i="12"/>
  <c r="AK871" i="12" s="1"/>
  <c r="AX888" i="12"/>
  <c r="AK888" i="12" s="1"/>
  <c r="AV864" i="12"/>
  <c r="AS875" i="12"/>
  <c r="AT875" i="12" s="1"/>
  <c r="AX882" i="12"/>
  <c r="AK882" i="12" s="1"/>
  <c r="AU876" i="12"/>
  <c r="AV876" i="12" s="1"/>
  <c r="AW876" i="12" s="1"/>
  <c r="AX876" i="12" s="1"/>
  <c r="AV853" i="12"/>
  <c r="AU853" i="12"/>
  <c r="AJ885" i="12"/>
  <c r="AT865" i="12"/>
  <c r="AJ865" i="12" s="1"/>
  <c r="AX877" i="12"/>
  <c r="AX863" i="12"/>
  <c r="AK863" i="12" s="1"/>
  <c r="AV879" i="12"/>
  <c r="AW866" i="12"/>
  <c r="AX866" i="12" s="1"/>
  <c r="AW855" i="12" l="1"/>
  <c r="AX855" i="12" s="1"/>
  <c r="AK877" i="12"/>
  <c r="AW890" i="12"/>
  <c r="AW868" i="12"/>
  <c r="AX857" i="12"/>
  <c r="AK857" i="12" s="1"/>
  <c r="AX868" i="12"/>
  <c r="AK868" i="12" s="1"/>
  <c r="AW848" i="12"/>
  <c r="AX848" i="12"/>
  <c r="AJ875" i="12"/>
  <c r="AX879" i="12"/>
  <c r="AW879" i="12"/>
  <c r="AW853" i="12"/>
  <c r="AX853" i="12" s="1"/>
  <c r="AK853" i="12" s="1"/>
  <c r="AK876" i="12"/>
  <c r="AW864" i="12"/>
  <c r="AX864" i="12" s="1"/>
  <c r="AK864" i="12" s="1"/>
  <c r="AW878" i="12"/>
  <c r="AX878" i="12" s="1"/>
  <c r="AV887" i="12"/>
  <c r="AW887" i="12" s="1"/>
  <c r="AV847" i="12"/>
  <c r="AW847" i="12" s="1"/>
  <c r="AU869" i="12"/>
  <c r="AY865" i="12"/>
  <c r="AW881" i="12"/>
  <c r="AW852" i="12"/>
  <c r="AK872" i="12"/>
  <c r="AK883" i="12"/>
  <c r="AK849" i="12"/>
  <c r="AU851" i="12"/>
  <c r="AK858" i="12"/>
  <c r="AY875" i="12"/>
  <c r="AK870" i="12"/>
  <c r="AU854" i="12"/>
  <c r="AV856" i="12"/>
  <c r="AW856" i="12" s="1"/>
  <c r="AK866" i="12"/>
  <c r="AV867" i="12"/>
  <c r="AW867" i="12" s="1"/>
  <c r="AK848" i="12"/>
  <c r="AK873" i="12"/>
  <c r="AV889" i="12"/>
  <c r="AU889" i="12"/>
  <c r="AV885" i="12"/>
  <c r="AW885" i="12" s="1"/>
  <c r="AX867" i="12" l="1"/>
  <c r="AK867" i="12" s="1"/>
  <c r="AK855" i="12"/>
  <c r="AK878" i="12"/>
  <c r="AX847" i="12"/>
  <c r="AK847" i="12" s="1"/>
  <c r="AX890" i="12"/>
  <c r="AK890" i="12" s="1"/>
  <c r="AX852" i="12"/>
  <c r="AK852" i="12" s="1"/>
  <c r="AW889" i="12"/>
  <c r="AX889" i="12" s="1"/>
  <c r="AK889" i="12" s="1"/>
  <c r="AX887" i="12"/>
  <c r="AV854" i="12"/>
  <c r="AW854" i="12" s="1"/>
  <c r="AV875" i="12"/>
  <c r="AW875" i="12" s="1"/>
  <c r="AU875" i="12"/>
  <c r="AV851" i="12"/>
  <c r="AV865" i="12"/>
  <c r="AU865" i="12"/>
  <c r="AV869" i="12"/>
  <c r="AX881" i="12"/>
  <c r="AK881" i="12" s="1"/>
  <c r="AK887" i="12"/>
  <c r="AK879" i="12"/>
  <c r="AX885" i="12"/>
  <c r="AK885" i="12" s="1"/>
  <c r="AX856" i="12"/>
  <c r="AK856" i="12" s="1"/>
  <c r="AW865" i="12" l="1"/>
  <c r="AX865" i="12" s="1"/>
  <c r="AW869" i="12"/>
  <c r="AX854" i="12"/>
  <c r="AW851" i="12"/>
  <c r="AX851" i="12" s="1"/>
  <c r="AX875" i="12"/>
  <c r="AK875" i="12" s="1"/>
  <c r="AK854" i="12"/>
  <c r="AX869" i="12" l="1"/>
  <c r="AK869" i="12" s="1"/>
  <c r="AK865" i="12"/>
  <c r="AK851" i="12"/>
  <c r="BD846" i="12" l="1"/>
  <c r="AZ846" i="12"/>
  <c r="BB846" i="12" s="1"/>
  <c r="Y846" i="12"/>
  <c r="W846" i="12"/>
  <c r="M846" i="12"/>
  <c r="BD845" i="12"/>
  <c r="BB845" i="12"/>
  <c r="AZ845" i="12"/>
  <c r="BA845" i="12" s="1"/>
  <c r="Y845" i="12"/>
  <c r="W845" i="12"/>
  <c r="M845" i="12"/>
  <c r="BD844" i="12"/>
  <c r="AZ844" i="12"/>
  <c r="BB844" i="12" s="1"/>
  <c r="Y844" i="12"/>
  <c r="W844" i="12"/>
  <c r="M844" i="12"/>
  <c r="BD843" i="12"/>
  <c r="BB843" i="12"/>
  <c r="AZ843" i="12"/>
  <c r="BA843" i="12" s="1"/>
  <c r="Y843" i="12"/>
  <c r="W843" i="12"/>
  <c r="M843" i="12"/>
  <c r="BD842" i="12"/>
  <c r="AZ842" i="12"/>
  <c r="BB842" i="12" s="1"/>
  <c r="Y842" i="12"/>
  <c r="W842" i="12"/>
  <c r="M842" i="12"/>
  <c r="BD841" i="12"/>
  <c r="BB841" i="12"/>
  <c r="AZ841" i="12"/>
  <c r="BA841" i="12" s="1"/>
  <c r="Y841" i="12"/>
  <c r="W841" i="12"/>
  <c r="M841" i="12"/>
  <c r="BD840" i="12"/>
  <c r="AZ840" i="12"/>
  <c r="BB840" i="12" s="1"/>
  <c r="Y840" i="12"/>
  <c r="W840" i="12"/>
  <c r="M840" i="12"/>
  <c r="BD839" i="12"/>
  <c r="BB839" i="12"/>
  <c r="AZ839" i="12"/>
  <c r="BA839" i="12" s="1"/>
  <c r="Y839" i="12"/>
  <c r="W839" i="12"/>
  <c r="M839" i="12"/>
  <c r="BD838" i="12"/>
  <c r="AZ838" i="12"/>
  <c r="Y838" i="12"/>
  <c r="W838" i="12"/>
  <c r="M838" i="12"/>
  <c r="BD837" i="12"/>
  <c r="BB837" i="12"/>
  <c r="AZ837" i="12"/>
  <c r="Y837" i="12"/>
  <c r="W837" i="12"/>
  <c r="M837" i="12"/>
  <c r="BD836" i="12"/>
  <c r="AZ836" i="12"/>
  <c r="Y836" i="12"/>
  <c r="W836" i="12"/>
  <c r="M836" i="12"/>
  <c r="BD835" i="12"/>
  <c r="BB835" i="12"/>
  <c r="AZ835" i="12"/>
  <c r="Y835" i="12"/>
  <c r="W835" i="12"/>
  <c r="M835" i="12"/>
  <c r="BD834" i="12"/>
  <c r="AZ834" i="12"/>
  <c r="Y834" i="12"/>
  <c r="W834" i="12"/>
  <c r="M834" i="12"/>
  <c r="BD833" i="12"/>
  <c r="BB833" i="12"/>
  <c r="AZ833" i="12"/>
  <c r="BA833" i="12" s="1"/>
  <c r="Y833" i="12"/>
  <c r="X833" i="12"/>
  <c r="W833" i="12"/>
  <c r="M833" i="12"/>
  <c r="BD832" i="12"/>
  <c r="AZ832" i="12"/>
  <c r="BA832" i="12" s="1"/>
  <c r="Y832" i="12"/>
  <c r="W832" i="12"/>
  <c r="M832" i="12"/>
  <c r="BD831" i="12"/>
  <c r="BB831" i="12"/>
  <c r="AZ831" i="12"/>
  <c r="BA831" i="12" s="1"/>
  <c r="Y831" i="12"/>
  <c r="M831" i="12"/>
  <c r="W831" i="12" s="1"/>
  <c r="BD830" i="12"/>
  <c r="AZ830" i="12"/>
  <c r="BB830" i="12" s="1"/>
  <c r="Y830" i="12"/>
  <c r="W830" i="12"/>
  <c r="M830" i="12"/>
  <c r="BD829" i="12"/>
  <c r="BB829" i="12"/>
  <c r="AZ829" i="12"/>
  <c r="BA829" i="12" s="1"/>
  <c r="Y829" i="12"/>
  <c r="W829" i="12"/>
  <c r="M829" i="12"/>
  <c r="BD828" i="12"/>
  <c r="AZ828" i="12"/>
  <c r="BB828" i="12" s="1"/>
  <c r="Y828" i="12"/>
  <c r="W828" i="12"/>
  <c r="M828" i="12"/>
  <c r="BD827" i="12"/>
  <c r="BB827" i="12"/>
  <c r="AZ827" i="12"/>
  <c r="BA827" i="12" s="1"/>
  <c r="Y827" i="12"/>
  <c r="W827" i="12"/>
  <c r="M827" i="12"/>
  <c r="BD826" i="12"/>
  <c r="AZ826" i="12"/>
  <c r="Y826" i="12"/>
  <c r="W826" i="12"/>
  <c r="M826" i="12"/>
  <c r="BD825" i="12"/>
  <c r="BB825" i="12"/>
  <c r="AZ825" i="12"/>
  <c r="Y825" i="12"/>
  <c r="W825" i="12"/>
  <c r="M825" i="12"/>
  <c r="BD824" i="12"/>
  <c r="AZ824" i="12"/>
  <c r="BA824" i="12" s="1"/>
  <c r="Y824" i="12"/>
  <c r="X824" i="12"/>
  <c r="W824" i="12"/>
  <c r="M824" i="12"/>
  <c r="BD823" i="12"/>
  <c r="AZ823" i="12"/>
  <c r="Y823" i="12"/>
  <c r="M823" i="12"/>
  <c r="BD822" i="12"/>
  <c r="BA822" i="12"/>
  <c r="AZ822" i="12"/>
  <c r="BB822" i="12" s="1"/>
  <c r="Y822" i="12"/>
  <c r="X822" i="12"/>
  <c r="W822" i="12"/>
  <c r="M822" i="12"/>
  <c r="BD821" i="12"/>
  <c r="AZ821" i="12"/>
  <c r="BB821" i="12" s="1"/>
  <c r="Y821" i="12"/>
  <c r="W821" i="12"/>
  <c r="M821" i="12"/>
  <c r="BD820" i="12"/>
  <c r="BB820" i="12"/>
  <c r="AZ820" i="12"/>
  <c r="BA820" i="12" s="1"/>
  <c r="X820" i="12" s="1"/>
  <c r="Y820" i="12"/>
  <c r="W820" i="12"/>
  <c r="M820" i="12"/>
  <c r="BD819" i="12"/>
  <c r="AZ819" i="12"/>
  <c r="BB819" i="12" s="1"/>
  <c r="Y819" i="12"/>
  <c r="W819" i="12"/>
  <c r="M819" i="12"/>
  <c r="BD818" i="12"/>
  <c r="BB818" i="12"/>
  <c r="AZ818" i="12"/>
  <c r="BA818" i="12" s="1"/>
  <c r="Y818" i="12"/>
  <c r="W818" i="12"/>
  <c r="M818" i="12"/>
  <c r="BD817" i="12"/>
  <c r="AZ817" i="12"/>
  <c r="BB817" i="12" s="1"/>
  <c r="Y817" i="12"/>
  <c r="W817" i="12"/>
  <c r="M817" i="12"/>
  <c r="BD816" i="12"/>
  <c r="BB816" i="12"/>
  <c r="AZ816" i="12"/>
  <c r="BA816" i="12" s="1"/>
  <c r="Y816" i="12"/>
  <c r="W816" i="12"/>
  <c r="M816" i="12"/>
  <c r="BD815" i="12"/>
  <c r="AZ815" i="12"/>
  <c r="Y815" i="12"/>
  <c r="W815" i="12"/>
  <c r="M815" i="12"/>
  <c r="BD814" i="12"/>
  <c r="BB814" i="12"/>
  <c r="AZ814" i="12"/>
  <c r="Y814" i="12"/>
  <c r="W814" i="12"/>
  <c r="M814" i="12"/>
  <c r="BD813" i="12"/>
  <c r="AZ813" i="12"/>
  <c r="Y813" i="12"/>
  <c r="W813" i="12"/>
  <c r="M813" i="12"/>
  <c r="BD812" i="12"/>
  <c r="AZ812" i="12"/>
  <c r="BA812" i="12" s="1"/>
  <c r="Y812" i="12"/>
  <c r="X812" i="12"/>
  <c r="W812" i="12"/>
  <c r="M812" i="12"/>
  <c r="BD811" i="12"/>
  <c r="AZ811" i="12"/>
  <c r="BA811" i="12" s="1"/>
  <c r="Y811" i="12"/>
  <c r="X811" i="12"/>
  <c r="M811" i="12"/>
  <c r="W811" i="12" s="1"/>
  <c r="BD810" i="12"/>
  <c r="BB810" i="12"/>
  <c r="BA810" i="12"/>
  <c r="AZ810" i="12"/>
  <c r="Y810" i="12"/>
  <c r="X810" i="12"/>
  <c r="M810" i="12"/>
  <c r="W810" i="12" s="1"/>
  <c r="BD809" i="12"/>
  <c r="AZ809" i="12"/>
  <c r="BB809" i="12" s="1"/>
  <c r="Y809" i="12"/>
  <c r="M809" i="12"/>
  <c r="W809" i="12" s="1"/>
  <c r="BD808" i="12"/>
  <c r="BB808" i="12"/>
  <c r="BA808" i="12"/>
  <c r="AZ808" i="12"/>
  <c r="Y808" i="12"/>
  <c r="X808" i="12"/>
  <c r="M808" i="12"/>
  <c r="W808" i="12" s="1"/>
  <c r="BD807" i="12"/>
  <c r="AZ807" i="12"/>
  <c r="BB807" i="12" s="1"/>
  <c r="Y807" i="12"/>
  <c r="W807" i="12"/>
  <c r="M807" i="12"/>
  <c r="BD806" i="12"/>
  <c r="BB806" i="12"/>
  <c r="BA806" i="12"/>
  <c r="AZ806" i="12"/>
  <c r="Y806" i="12"/>
  <c r="X806" i="12"/>
  <c r="M806" i="12"/>
  <c r="W806" i="12" s="1"/>
  <c r="BD805" i="12"/>
  <c r="AZ805" i="12"/>
  <c r="BB805" i="12" s="1"/>
  <c r="Y805" i="12"/>
  <c r="W805" i="12"/>
  <c r="M805" i="12"/>
  <c r="BD804" i="12"/>
  <c r="BB804" i="12"/>
  <c r="BA804" i="12"/>
  <c r="AZ804" i="12"/>
  <c r="Y804" i="12"/>
  <c r="X804" i="12"/>
  <c r="M804" i="12"/>
  <c r="W804" i="12" s="1"/>
  <c r="BD803" i="12"/>
  <c r="AZ803" i="12"/>
  <c r="BB803" i="12" s="1"/>
  <c r="Y803" i="12"/>
  <c r="W803" i="12"/>
  <c r="M803" i="12"/>
  <c r="BD802" i="12"/>
  <c r="BB802" i="12"/>
  <c r="BA802" i="12"/>
  <c r="AZ802" i="12"/>
  <c r="Y802" i="12"/>
  <c r="X802" i="12"/>
  <c r="M802" i="12"/>
  <c r="W802" i="12" s="1"/>
  <c r="BD801" i="12"/>
  <c r="AZ801" i="12"/>
  <c r="Y801" i="12"/>
  <c r="M801" i="12"/>
  <c r="W801" i="12" s="1"/>
  <c r="BD800" i="12"/>
  <c r="BB800" i="12"/>
  <c r="BA800" i="12"/>
  <c r="AZ800" i="12"/>
  <c r="Y800" i="12"/>
  <c r="X800" i="12"/>
  <c r="M800" i="12"/>
  <c r="W800" i="12" s="1"/>
  <c r="BD799" i="12"/>
  <c r="AZ799" i="12"/>
  <c r="Y799" i="12"/>
  <c r="W799" i="12"/>
  <c r="M799" i="12"/>
  <c r="BD798" i="12"/>
  <c r="AZ798" i="12"/>
  <c r="BB798" i="12" s="1"/>
  <c r="Y798" i="12"/>
  <c r="M798" i="12"/>
  <c r="W798" i="12" s="1"/>
  <c r="BD797" i="12"/>
  <c r="BB797" i="12"/>
  <c r="BA797" i="12"/>
  <c r="AZ797" i="12"/>
  <c r="Y797" i="12"/>
  <c r="X797" i="12"/>
  <c r="W797" i="12"/>
  <c r="M797" i="12"/>
  <c r="BD796" i="12"/>
  <c r="AZ796" i="12"/>
  <c r="BB796" i="12" s="1"/>
  <c r="Y796" i="12"/>
  <c r="M796" i="12"/>
  <c r="W796" i="12" s="1"/>
  <c r="BD795" i="12"/>
  <c r="BB795" i="12"/>
  <c r="BA795" i="12"/>
  <c r="AZ795" i="12"/>
  <c r="Y795" i="12"/>
  <c r="X795" i="12"/>
  <c r="W795" i="12"/>
  <c r="M795" i="12"/>
  <c r="BD794" i="12"/>
  <c r="AZ794" i="12"/>
  <c r="BB794" i="12" s="1"/>
  <c r="Y794" i="12"/>
  <c r="M794" i="12"/>
  <c r="W794" i="12" s="1"/>
  <c r="BD793" i="12"/>
  <c r="BB793" i="12"/>
  <c r="BA793" i="12"/>
  <c r="AZ793" i="12"/>
  <c r="Y793" i="12"/>
  <c r="X793" i="12"/>
  <c r="W793" i="12"/>
  <c r="M793" i="12"/>
  <c r="BD792" i="12"/>
  <c r="AZ792" i="12"/>
  <c r="BB792" i="12" s="1"/>
  <c r="Y792" i="12"/>
  <c r="M792" i="12"/>
  <c r="W792" i="12" s="1"/>
  <c r="BD791" i="12"/>
  <c r="BB791" i="12"/>
  <c r="BA791" i="12"/>
  <c r="AZ791" i="12"/>
  <c r="Y791" i="12"/>
  <c r="X791" i="12"/>
  <c r="W791" i="12"/>
  <c r="M791" i="12"/>
  <c r="BD790" i="12"/>
  <c r="AZ790" i="12"/>
  <c r="BB790" i="12" s="1"/>
  <c r="Y790" i="12"/>
  <c r="M790" i="12"/>
  <c r="W790" i="12" s="1"/>
  <c r="BD789" i="12"/>
  <c r="AZ789" i="12"/>
  <c r="BB789" i="12" s="1"/>
  <c r="Y789" i="12"/>
  <c r="W789" i="12"/>
  <c r="M789" i="12"/>
  <c r="BD788" i="12"/>
  <c r="AZ788" i="12"/>
  <c r="BB788" i="12" s="1"/>
  <c r="Y788" i="12"/>
  <c r="W788" i="12"/>
  <c r="M788" i="12"/>
  <c r="BD787" i="12"/>
  <c r="AZ787" i="12"/>
  <c r="BB787" i="12" s="1"/>
  <c r="Y787" i="12"/>
  <c r="W787" i="12"/>
  <c r="M787" i="12"/>
  <c r="BD786" i="12"/>
  <c r="BB786" i="12"/>
  <c r="AZ786" i="12"/>
  <c r="BA786" i="12" s="1"/>
  <c r="Y786" i="12"/>
  <c r="W786" i="12"/>
  <c r="M786" i="12"/>
  <c r="BD785" i="12"/>
  <c r="AZ785" i="12"/>
  <c r="BB785" i="12" s="1"/>
  <c r="Y785" i="12"/>
  <c r="W785" i="12"/>
  <c r="M785" i="12"/>
  <c r="BD784" i="12"/>
  <c r="BB784" i="12"/>
  <c r="AZ784" i="12"/>
  <c r="BA784" i="12" s="1"/>
  <c r="Y784" i="12"/>
  <c r="W784" i="12"/>
  <c r="M784" i="12"/>
  <c r="BD783" i="12"/>
  <c r="AZ783" i="12"/>
  <c r="BB783" i="12" s="1"/>
  <c r="Y783" i="12"/>
  <c r="W783" i="12"/>
  <c r="M783" i="12"/>
  <c r="BD782" i="12"/>
  <c r="BB782" i="12"/>
  <c r="AZ782" i="12"/>
  <c r="BA782" i="12" s="1"/>
  <c r="Y782" i="12"/>
  <c r="W782" i="12"/>
  <c r="M782" i="12"/>
  <c r="BD781" i="12"/>
  <c r="BB781" i="12"/>
  <c r="AZ781" i="12"/>
  <c r="Y781" i="12"/>
  <c r="W781" i="12"/>
  <c r="M781" i="12"/>
  <c r="BD780" i="12"/>
  <c r="BB780" i="12"/>
  <c r="AZ780" i="12"/>
  <c r="Y780" i="12"/>
  <c r="M780" i="12"/>
  <c r="W780" i="12" s="1"/>
  <c r="BD779" i="12"/>
  <c r="BA779" i="12"/>
  <c r="X779" i="12" s="1"/>
  <c r="AZ779" i="12"/>
  <c r="BB779" i="12" s="1"/>
  <c r="Y779" i="12"/>
  <c r="W779" i="12"/>
  <c r="M779" i="12"/>
  <c r="BD778" i="12"/>
  <c r="AZ778" i="12"/>
  <c r="Y778" i="12"/>
  <c r="M778" i="12"/>
  <c r="W778" i="12" s="1"/>
  <c r="BD777" i="12"/>
  <c r="BA777" i="12"/>
  <c r="X777" i="12" s="1"/>
  <c r="AZ777" i="12"/>
  <c r="BB777" i="12" s="1"/>
  <c r="Y777" i="12"/>
  <c r="W777" i="12"/>
  <c r="M777" i="12"/>
  <c r="BD776" i="12"/>
  <c r="AZ776" i="12"/>
  <c r="Y776" i="12"/>
  <c r="M776" i="12"/>
  <c r="W776" i="12" s="1"/>
  <c r="BD775" i="12"/>
  <c r="BA775" i="12"/>
  <c r="X775" i="12" s="1"/>
  <c r="AZ775" i="12"/>
  <c r="BB775" i="12" s="1"/>
  <c r="Y775" i="12"/>
  <c r="W775" i="12"/>
  <c r="M775" i="12"/>
  <c r="BD774" i="12"/>
  <c r="AZ774" i="12"/>
  <c r="Y774" i="12"/>
  <c r="M774" i="12"/>
  <c r="W774" i="12" s="1"/>
  <c r="BD773" i="12"/>
  <c r="BA773" i="12"/>
  <c r="X773" i="12" s="1"/>
  <c r="AZ773" i="12"/>
  <c r="BB773" i="12" s="1"/>
  <c r="Y773" i="12"/>
  <c r="W773" i="12"/>
  <c r="M773" i="12"/>
  <c r="BD772" i="12"/>
  <c r="AZ772" i="12"/>
  <c r="BA772" i="12" s="1"/>
  <c r="Y772" i="12"/>
  <c r="W772" i="12"/>
  <c r="M772" i="12"/>
  <c r="BE777" i="12" l="1"/>
  <c r="AG777" i="12" s="1"/>
  <c r="AH777" i="12"/>
  <c r="BE775" i="12"/>
  <c r="AG775" i="12" s="1"/>
  <c r="AI775" i="12" s="1"/>
  <c r="AN775" i="12" s="1"/>
  <c r="AH775" i="12"/>
  <c r="BE779" i="12"/>
  <c r="AG779" i="12" s="1"/>
  <c r="AI779" i="12" s="1"/>
  <c r="AN779" i="12" s="1"/>
  <c r="AH779" i="12"/>
  <c r="BB772" i="12"/>
  <c r="BA781" i="12"/>
  <c r="X781" i="12" s="1"/>
  <c r="BA774" i="12"/>
  <c r="X774" i="12"/>
  <c r="BA776" i="12"/>
  <c r="X776" i="12" s="1"/>
  <c r="BA778" i="12"/>
  <c r="X778" i="12"/>
  <c r="X772" i="12"/>
  <c r="BB774" i="12"/>
  <c r="BB776" i="12"/>
  <c r="BB778" i="12"/>
  <c r="BA780" i="12"/>
  <c r="X780" i="12" s="1"/>
  <c r="X782" i="12"/>
  <c r="X784" i="12"/>
  <c r="X786" i="12"/>
  <c r="X788" i="12"/>
  <c r="BA788" i="12"/>
  <c r="X790" i="12"/>
  <c r="BA790" i="12"/>
  <c r="X792" i="12"/>
  <c r="BA792" i="12"/>
  <c r="X794" i="12"/>
  <c r="BA794" i="12"/>
  <c r="X796" i="12"/>
  <c r="BA796" i="12"/>
  <c r="X798" i="12"/>
  <c r="BA798" i="12"/>
  <c r="X783" i="12"/>
  <c r="BA783" i="12"/>
  <c r="BA785" i="12"/>
  <c r="X785" i="12" s="1"/>
  <c r="X787" i="12"/>
  <c r="BA787" i="12"/>
  <c r="BA789" i="12"/>
  <c r="X789" i="12" s="1"/>
  <c r="BB799" i="12"/>
  <c r="BA799" i="12"/>
  <c r="X799" i="12" s="1"/>
  <c r="BB801" i="12"/>
  <c r="BA801" i="12"/>
  <c r="X801" i="12" s="1"/>
  <c r="BE812" i="12"/>
  <c r="AG812" i="12" s="1"/>
  <c r="AH812" i="12"/>
  <c r="BA814" i="12"/>
  <c r="X814" i="12"/>
  <c r="BB815" i="12"/>
  <c r="BA815" i="12"/>
  <c r="X815" i="12"/>
  <c r="BB811" i="12"/>
  <c r="BB812" i="12"/>
  <c r="BE822" i="12"/>
  <c r="AG822" i="12" s="1"/>
  <c r="AH822" i="12"/>
  <c r="AH824" i="12"/>
  <c r="BE824" i="12"/>
  <c r="AG824" i="12" s="1"/>
  <c r="AI824" i="12" s="1"/>
  <c r="AN824" i="12" s="1"/>
  <c r="X803" i="12"/>
  <c r="BA803" i="12"/>
  <c r="BA805" i="12"/>
  <c r="X805" i="12" s="1"/>
  <c r="X807" i="12"/>
  <c r="BA807" i="12"/>
  <c r="X809" i="12"/>
  <c r="BA809" i="12"/>
  <c r="BA813" i="12"/>
  <c r="X813" i="12" s="1"/>
  <c r="BB813" i="12"/>
  <c r="BA823" i="12"/>
  <c r="X823" i="12" s="1"/>
  <c r="BB824" i="12"/>
  <c r="X817" i="12"/>
  <c r="BA817" i="12"/>
  <c r="X819" i="12"/>
  <c r="BA819" i="12"/>
  <c r="X821" i="12"/>
  <c r="BA821" i="12"/>
  <c r="W823" i="12"/>
  <c r="BB823" i="12"/>
  <c r="BA825" i="12"/>
  <c r="X825" i="12" s="1"/>
  <c r="AH833" i="12"/>
  <c r="BE833" i="12"/>
  <c r="AG833" i="12" s="1"/>
  <c r="AI833" i="12" s="1"/>
  <c r="AN833" i="12" s="1"/>
  <c r="X816" i="12"/>
  <c r="X818" i="12"/>
  <c r="BB826" i="12"/>
  <c r="BA826" i="12"/>
  <c r="X826" i="12" s="1"/>
  <c r="X828" i="12"/>
  <c r="BA828" i="12"/>
  <c r="X830" i="12"/>
  <c r="BA830" i="12"/>
  <c r="X832" i="12"/>
  <c r="BB832" i="12"/>
  <c r="BA834" i="12"/>
  <c r="X834" i="12" s="1"/>
  <c r="BA836" i="12"/>
  <c r="X836" i="12" s="1"/>
  <c r="BB838" i="12"/>
  <c r="BA838" i="12"/>
  <c r="X838" i="12" s="1"/>
  <c r="BB834" i="12"/>
  <c r="BB836" i="12"/>
  <c r="X827" i="12"/>
  <c r="X829" i="12"/>
  <c r="X831" i="12"/>
  <c r="BA835" i="12"/>
  <c r="X835" i="12" s="1"/>
  <c r="BA837" i="12"/>
  <c r="X837" i="12" s="1"/>
  <c r="BA840" i="12"/>
  <c r="X840" i="12" s="1"/>
  <c r="X842" i="12"/>
  <c r="BA842" i="12"/>
  <c r="BA844" i="12"/>
  <c r="X844" i="12" s="1"/>
  <c r="X846" i="12"/>
  <c r="BA846" i="12"/>
  <c r="X839" i="12"/>
  <c r="X841" i="12"/>
  <c r="X843" i="12"/>
  <c r="X845" i="12"/>
  <c r="AI812" i="12" l="1"/>
  <c r="AN812" i="12" s="1"/>
  <c r="AI822" i="12"/>
  <c r="AN822" i="12" s="1"/>
  <c r="BE842" i="12"/>
  <c r="AG842" i="12" s="1"/>
  <c r="AI842" i="12" s="1"/>
  <c r="AN842" i="12" s="1"/>
  <c r="AH842" i="12"/>
  <c r="BE831" i="12"/>
  <c r="AG831" i="12" s="1"/>
  <c r="AH831" i="12"/>
  <c r="AH834" i="12"/>
  <c r="BE834" i="12"/>
  <c r="AG834" i="12" s="1"/>
  <c r="AH825" i="12"/>
  <c r="BE825" i="12"/>
  <c r="AG825" i="12" s="1"/>
  <c r="AI825" i="12" s="1"/>
  <c r="AN825" i="12" s="1"/>
  <c r="BE821" i="12"/>
  <c r="AG821" i="12" s="1"/>
  <c r="AI821" i="12" s="1"/>
  <c r="AN821" i="12" s="1"/>
  <c r="AH821" i="12"/>
  <c r="BE817" i="12"/>
  <c r="AG817" i="12" s="1"/>
  <c r="AH817" i="12"/>
  <c r="BE810" i="12"/>
  <c r="AG810" i="12" s="1"/>
  <c r="AH810" i="12"/>
  <c r="BE804" i="12"/>
  <c r="AG804" i="12" s="1"/>
  <c r="AI804" i="12" s="1"/>
  <c r="AN804" i="12" s="1"/>
  <c r="AH804" i="12"/>
  <c r="BE800" i="12"/>
  <c r="AG800" i="12" s="1"/>
  <c r="AH800" i="12"/>
  <c r="AO822" i="12"/>
  <c r="AP822" i="12" s="1"/>
  <c r="AQ822" i="12" s="1"/>
  <c r="BE811" i="12"/>
  <c r="AG811" i="12" s="1"/>
  <c r="AH811" i="12"/>
  <c r="BE787" i="12"/>
  <c r="AG787" i="12" s="1"/>
  <c r="AI787" i="12" s="1"/>
  <c r="AN787" i="12" s="1"/>
  <c r="AH787" i="12"/>
  <c r="BE796" i="12"/>
  <c r="AG796" i="12" s="1"/>
  <c r="AH796" i="12"/>
  <c r="BE792" i="12"/>
  <c r="AG792" i="12" s="1"/>
  <c r="AH792" i="12"/>
  <c r="BE788" i="12"/>
  <c r="AG788" i="12" s="1"/>
  <c r="AH788" i="12"/>
  <c r="AH776" i="12"/>
  <c r="BE776" i="12"/>
  <c r="AG776" i="12" s="1"/>
  <c r="BE840" i="12"/>
  <c r="AG840" i="12" s="1"/>
  <c r="AI840" i="12" s="1"/>
  <c r="AN840" i="12" s="1"/>
  <c r="AH840" i="12"/>
  <c r="BE838" i="12"/>
  <c r="AG838" i="12" s="1"/>
  <c r="AH838" i="12"/>
  <c r="BE816" i="12"/>
  <c r="AG816" i="12" s="1"/>
  <c r="AH816" i="12"/>
  <c r="AO824" i="12"/>
  <c r="AH801" i="12"/>
  <c r="BE801" i="12"/>
  <c r="AG801" i="12" s="1"/>
  <c r="BE798" i="12"/>
  <c r="AG798" i="12" s="1"/>
  <c r="AH798" i="12"/>
  <c r="BE790" i="12"/>
  <c r="AG790" i="12" s="1"/>
  <c r="AH790" i="12"/>
  <c r="BE785" i="12"/>
  <c r="AG785" i="12" s="1"/>
  <c r="AI785" i="12" s="1"/>
  <c r="AN785" i="12" s="1"/>
  <c r="AH785" i="12"/>
  <c r="BE786" i="12"/>
  <c r="AG786" i="12" s="1"/>
  <c r="AH786" i="12"/>
  <c r="BE780" i="12"/>
  <c r="AG780" i="12" s="1"/>
  <c r="AH780" i="12"/>
  <c r="BE772" i="12"/>
  <c r="AG772" i="12" s="1"/>
  <c r="AH772" i="12"/>
  <c r="AH774" i="12"/>
  <c r="BE774" i="12"/>
  <c r="AG774" i="12" s="1"/>
  <c r="AO775" i="12"/>
  <c r="BE843" i="12"/>
  <c r="AG843" i="12" s="1"/>
  <c r="AH843" i="12"/>
  <c r="BE846" i="12"/>
  <c r="AG846" i="12" s="1"/>
  <c r="AH846" i="12"/>
  <c r="BE829" i="12"/>
  <c r="AG829" i="12" s="1"/>
  <c r="AI829" i="12" s="1"/>
  <c r="AN829" i="12" s="1"/>
  <c r="AH829" i="12"/>
  <c r="AO833" i="12"/>
  <c r="AP833" i="12"/>
  <c r="BE807" i="12"/>
  <c r="AG807" i="12" s="1"/>
  <c r="AH807" i="12"/>
  <c r="BE841" i="12"/>
  <c r="AG841" i="12" s="1"/>
  <c r="AH841" i="12"/>
  <c r="BE844" i="12"/>
  <c r="AG844" i="12" s="1"/>
  <c r="AI844" i="12" s="1"/>
  <c r="AN844" i="12" s="1"/>
  <c r="AH844" i="12"/>
  <c r="AH837" i="12"/>
  <c r="BE837" i="12"/>
  <c r="AG837" i="12" s="1"/>
  <c r="BE827" i="12"/>
  <c r="AG827" i="12" s="1"/>
  <c r="AH827" i="12"/>
  <c r="BE830" i="12"/>
  <c r="AG830" i="12" s="1"/>
  <c r="AH830" i="12"/>
  <c r="AH826" i="12"/>
  <c r="BE826" i="12"/>
  <c r="AG826" i="12" s="1"/>
  <c r="BE819" i="12"/>
  <c r="AG819" i="12" s="1"/>
  <c r="AH819" i="12"/>
  <c r="BE809" i="12"/>
  <c r="AG809" i="12" s="1"/>
  <c r="AH809" i="12"/>
  <c r="BE806" i="12"/>
  <c r="AG806" i="12" s="1"/>
  <c r="AH806" i="12"/>
  <c r="BE803" i="12"/>
  <c r="AG803" i="12" s="1"/>
  <c r="AH803" i="12"/>
  <c r="BE789" i="12"/>
  <c r="AG789" i="12" s="1"/>
  <c r="AI789" i="12" s="1"/>
  <c r="AN789" i="12"/>
  <c r="AH789" i="12"/>
  <c r="BE794" i="12"/>
  <c r="AG794" i="12" s="1"/>
  <c r="AH794" i="12"/>
  <c r="AH778" i="12"/>
  <c r="BE778" i="12"/>
  <c r="AG778" i="12" s="1"/>
  <c r="BE845" i="12"/>
  <c r="AG845" i="12" s="1"/>
  <c r="AI845" i="12" s="1"/>
  <c r="AN845" i="12" s="1"/>
  <c r="AH845" i="12"/>
  <c r="BE839" i="12"/>
  <c r="AG839" i="12" s="1"/>
  <c r="AI839" i="12" s="1"/>
  <c r="AN839" i="12" s="1"/>
  <c r="AH839" i="12"/>
  <c r="AH835" i="12"/>
  <c r="BE835" i="12"/>
  <c r="AG835" i="12" s="1"/>
  <c r="AI835" i="12" s="1"/>
  <c r="AN835" i="12" s="1"/>
  <c r="AH836" i="12"/>
  <c r="BE836" i="12"/>
  <c r="AG836" i="12" s="1"/>
  <c r="AH813" i="12"/>
  <c r="BE813" i="12"/>
  <c r="AG813" i="12" s="1"/>
  <c r="BE808" i="12"/>
  <c r="AG808" i="12" s="1"/>
  <c r="AH808" i="12"/>
  <c r="BE805" i="12"/>
  <c r="AG805" i="12" s="1"/>
  <c r="AH805" i="12"/>
  <c r="BE802" i="12"/>
  <c r="AG802" i="12" s="1"/>
  <c r="AH802" i="12"/>
  <c r="BE815" i="12"/>
  <c r="AG815" i="12" s="1"/>
  <c r="AI815" i="12" s="1"/>
  <c r="AN815" i="12" s="1"/>
  <c r="AH815" i="12"/>
  <c r="AH799" i="12"/>
  <c r="BE799" i="12"/>
  <c r="AG799" i="12" s="1"/>
  <c r="BE782" i="12"/>
  <c r="AG782" i="12" s="1"/>
  <c r="AH782" i="12"/>
  <c r="AH781" i="12"/>
  <c r="BE781" i="12"/>
  <c r="AG781" i="12" s="1"/>
  <c r="AI781" i="12" s="1"/>
  <c r="AN781" i="12" s="1"/>
  <c r="AP779" i="12"/>
  <c r="AO779" i="12"/>
  <c r="BE783" i="12"/>
  <c r="AG783" i="12" s="1"/>
  <c r="AH783" i="12"/>
  <c r="BE791" i="12"/>
  <c r="AG791" i="12" s="1"/>
  <c r="AH791" i="12"/>
  <c r="BE820" i="12"/>
  <c r="AG820" i="12" s="1"/>
  <c r="AH820" i="12"/>
  <c r="BE784" i="12"/>
  <c r="AG784" i="12" s="1"/>
  <c r="AI784" i="12" s="1"/>
  <c r="AN784" i="12" s="1"/>
  <c r="AH784" i="12"/>
  <c r="BE797" i="12"/>
  <c r="AG797" i="12" s="1"/>
  <c r="AI797" i="12" s="1"/>
  <c r="AN797" i="12" s="1"/>
  <c r="AH797" i="12"/>
  <c r="BE828" i="12"/>
  <c r="AG828" i="12" s="1"/>
  <c r="AH828" i="12"/>
  <c r="BE832" i="12"/>
  <c r="AG832" i="12" s="1"/>
  <c r="AH832" i="12"/>
  <c r="BE818" i="12"/>
  <c r="AG818" i="12" s="1"/>
  <c r="AH818" i="12"/>
  <c r="BE814" i="12"/>
  <c r="AG814" i="12" s="1"/>
  <c r="AI814" i="12" s="1"/>
  <c r="AN814" i="12" s="1"/>
  <c r="AH814" i="12"/>
  <c r="AO812" i="12"/>
  <c r="BE795" i="12"/>
  <c r="AG795" i="12" s="1"/>
  <c r="AH795" i="12"/>
  <c r="BE773" i="12"/>
  <c r="AG773" i="12" s="1"/>
  <c r="AH773" i="12"/>
  <c r="AI777" i="12"/>
  <c r="AN777" i="12" s="1"/>
  <c r="BE793" i="12"/>
  <c r="AG793" i="12" s="1"/>
  <c r="AH793" i="12"/>
  <c r="AI834" i="12" l="1"/>
  <c r="AN834" i="12" s="1"/>
  <c r="AI783" i="12"/>
  <c r="AN783" i="12" s="1"/>
  <c r="AI836" i="12"/>
  <c r="AN836" i="12" s="1"/>
  <c r="AI808" i="12"/>
  <c r="AN808" i="12" s="1"/>
  <c r="AI819" i="12"/>
  <c r="AN819" i="12" s="1"/>
  <c r="AI772" i="12"/>
  <c r="AN772" i="12" s="1"/>
  <c r="AI786" i="12"/>
  <c r="AN786" i="12" s="1"/>
  <c r="AI796" i="12"/>
  <c r="AN796" i="12" s="1"/>
  <c r="AI803" i="12"/>
  <c r="AN803" i="12" s="1"/>
  <c r="AO803" i="12" s="1"/>
  <c r="AI800" i="12"/>
  <c r="AN800" i="12" s="1"/>
  <c r="AO784" i="12"/>
  <c r="AO845" i="12"/>
  <c r="AO786" i="12"/>
  <c r="AO814" i="12"/>
  <c r="AP814" i="12"/>
  <c r="AQ814" i="12" s="1"/>
  <c r="AO815" i="12"/>
  <c r="AO781" i="12"/>
  <c r="AP781" i="12"/>
  <c r="AO829" i="12"/>
  <c r="AP829" i="12"/>
  <c r="AO785" i="12"/>
  <c r="AP785" i="12" s="1"/>
  <c r="AP787" i="12"/>
  <c r="AO787" i="12"/>
  <c r="AO834" i="12"/>
  <c r="AP834" i="12" s="1"/>
  <c r="AO844" i="12"/>
  <c r="AO836" i="12"/>
  <c r="AO840" i="12"/>
  <c r="AO804" i="12"/>
  <c r="AP804" i="12" s="1"/>
  <c r="AO842" i="12"/>
  <c r="AP842" i="12" s="1"/>
  <c r="AI795" i="12"/>
  <c r="AN795" i="12" s="1"/>
  <c r="AI832" i="12"/>
  <c r="AN832" i="12" s="1"/>
  <c r="AI828" i="12"/>
  <c r="AN828" i="12" s="1"/>
  <c r="AI791" i="12"/>
  <c r="AN791" i="12" s="1"/>
  <c r="AI782" i="12"/>
  <c r="AN782" i="12" s="1"/>
  <c r="AI805" i="12"/>
  <c r="AN805" i="12" s="1"/>
  <c r="AI778" i="12"/>
  <c r="AN778" i="12" s="1"/>
  <c r="AI794" i="12"/>
  <c r="AN794" i="12" s="1"/>
  <c r="AI809" i="12"/>
  <c r="AN809" i="12" s="1"/>
  <c r="AI827" i="12"/>
  <c r="AN827" i="12" s="1"/>
  <c r="AI807" i="12"/>
  <c r="AN807" i="12" s="1"/>
  <c r="AQ833" i="12"/>
  <c r="AI843" i="12"/>
  <c r="AN843" i="12" s="1"/>
  <c r="AP775" i="12"/>
  <c r="AI780" i="12"/>
  <c r="AN780" i="12" s="1"/>
  <c r="AI798" i="12"/>
  <c r="AN798" i="12" s="1"/>
  <c r="AI838" i="12"/>
  <c r="AN838" i="12" s="1"/>
  <c r="AI792" i="12"/>
  <c r="AN792" i="12" s="1"/>
  <c r="AI817" i="12"/>
  <c r="AN817" i="12" s="1"/>
  <c r="AI831" i="12"/>
  <c r="AN831" i="12" s="1"/>
  <c r="AO777" i="12"/>
  <c r="AP777" i="12" s="1"/>
  <c r="AO783" i="12"/>
  <c r="AP812" i="12"/>
  <c r="AO772" i="12"/>
  <c r="AP772" i="12"/>
  <c r="AI793" i="12"/>
  <c r="AN793" i="12" s="1"/>
  <c r="AI773" i="12"/>
  <c r="AN773" i="12" s="1"/>
  <c r="AI818" i="12"/>
  <c r="AN818" i="12" s="1"/>
  <c r="BE823" i="12"/>
  <c r="AG823" i="12" s="1"/>
  <c r="AH823" i="12"/>
  <c r="AI820" i="12"/>
  <c r="AN820" i="12" s="1"/>
  <c r="AQ779" i="12"/>
  <c r="AR779" i="12" s="1"/>
  <c r="AI799" i="12"/>
  <c r="AN799" i="12" s="1"/>
  <c r="AI802" i="12"/>
  <c r="AN802" i="12" s="1"/>
  <c r="AI813" i="12"/>
  <c r="AN813" i="12" s="1"/>
  <c r="AI806" i="12"/>
  <c r="AN806" i="12" s="1"/>
  <c r="AI826" i="12"/>
  <c r="AN826" i="12" s="1"/>
  <c r="AI830" i="12"/>
  <c r="AN830" i="12" s="1"/>
  <c r="AI841" i="12"/>
  <c r="AN841" i="12" s="1"/>
  <c r="AI846" i="12"/>
  <c r="AN846" i="12" s="1"/>
  <c r="AI774" i="12"/>
  <c r="AN774" i="12" s="1"/>
  <c r="AI790" i="12"/>
  <c r="AN790" i="12" s="1"/>
  <c r="AP824" i="12"/>
  <c r="AI816" i="12"/>
  <c r="AN816" i="12" s="1"/>
  <c r="AI776" i="12"/>
  <c r="AN776" i="12" s="1"/>
  <c r="AI788" i="12"/>
  <c r="AN788" i="12" s="1"/>
  <c r="AI811" i="12"/>
  <c r="AN811" i="12" s="1"/>
  <c r="AI810" i="12"/>
  <c r="AN810" i="12" s="1"/>
  <c r="AI837" i="12"/>
  <c r="AN837" i="12" s="1"/>
  <c r="AQ775" i="12"/>
  <c r="AR775" i="12" s="1"/>
  <c r="AI801" i="12"/>
  <c r="AN801" i="12" s="1"/>
  <c r="AO796" i="12"/>
  <c r="AP800" i="12"/>
  <c r="AO800" i="12"/>
  <c r="AP821" i="12"/>
  <c r="AO821" i="12"/>
  <c r="AO825" i="12"/>
  <c r="AO797" i="12"/>
  <c r="AP808" i="12"/>
  <c r="AO808" i="12"/>
  <c r="AO835" i="12"/>
  <c r="AP835" i="12" s="1"/>
  <c r="AO839" i="12"/>
  <c r="AP839" i="12" s="1"/>
  <c r="AO789" i="12"/>
  <c r="AO819" i="12"/>
  <c r="AR822" i="12"/>
  <c r="AS822" i="12" s="1"/>
  <c r="AP803" i="12" l="1"/>
  <c r="AQ803" i="12" s="1"/>
  <c r="AQ781" i="12"/>
  <c r="AR781" i="12" s="1"/>
  <c r="AS775" i="12"/>
  <c r="AP789" i="12"/>
  <c r="AQ839" i="12"/>
  <c r="AQ835" i="12"/>
  <c r="AQ808" i="12"/>
  <c r="AR808" i="12" s="1"/>
  <c r="AP797" i="12"/>
  <c r="AT822" i="12"/>
  <c r="AJ822" i="12" s="1"/>
  <c r="AO816" i="12"/>
  <c r="AP816" i="12" s="1"/>
  <c r="AO774" i="12"/>
  <c r="AQ774" i="12" s="1"/>
  <c r="AP774" i="12"/>
  <c r="AP841" i="12"/>
  <c r="AO841" i="12"/>
  <c r="AO813" i="12"/>
  <c r="AP813" i="12" s="1"/>
  <c r="AQ813" i="12" s="1"/>
  <c r="AI823" i="12"/>
  <c r="AN823" i="12" s="1"/>
  <c r="AO773" i="12"/>
  <c r="AP773" i="12"/>
  <c r="AQ772" i="12"/>
  <c r="AP783" i="12"/>
  <c r="AQ777" i="12"/>
  <c r="AR777" i="12" s="1"/>
  <c r="AY822" i="12"/>
  <c r="AT775" i="12"/>
  <c r="AY775" i="12" s="1"/>
  <c r="AO827" i="12"/>
  <c r="AP827" i="12"/>
  <c r="AO805" i="12"/>
  <c r="AP828" i="12"/>
  <c r="AO828" i="12"/>
  <c r="AQ842" i="12"/>
  <c r="AP840" i="12"/>
  <c r="AQ812" i="12"/>
  <c r="AR812" i="12" s="1"/>
  <c r="AQ787" i="12"/>
  <c r="AQ829" i="12"/>
  <c r="AP786" i="12"/>
  <c r="AQ800" i="12"/>
  <c r="AO811" i="12"/>
  <c r="AQ824" i="12"/>
  <c r="AO830" i="12"/>
  <c r="AP830" i="12" s="1"/>
  <c r="AO802" i="12"/>
  <c r="AP802" i="12"/>
  <c r="AO820" i="12"/>
  <c r="AP820" i="12"/>
  <c r="AO818" i="12"/>
  <c r="AO793" i="12"/>
  <c r="AP793" i="12" s="1"/>
  <c r="AO843" i="12"/>
  <c r="AO809" i="12"/>
  <c r="AP809" i="12" s="1"/>
  <c r="AO782" i="12"/>
  <c r="AP782" i="12"/>
  <c r="AQ782" i="12" s="1"/>
  <c r="AO832" i="12"/>
  <c r="AP832" i="12" s="1"/>
  <c r="AO801" i="12"/>
  <c r="AP801" i="12" s="1"/>
  <c r="AO837" i="12"/>
  <c r="AP837" i="12"/>
  <c r="AO788" i="12"/>
  <c r="AO846" i="12"/>
  <c r="AO826" i="12"/>
  <c r="AP826" i="12" s="1"/>
  <c r="AO799" i="12"/>
  <c r="AP799" i="12" s="1"/>
  <c r="AR772" i="12"/>
  <c r="AO831" i="12"/>
  <c r="AP831" i="12" s="1"/>
  <c r="AP792" i="12"/>
  <c r="AO792" i="12"/>
  <c r="AP798" i="12"/>
  <c r="AO798" i="12"/>
  <c r="AR833" i="12"/>
  <c r="AO794" i="12"/>
  <c r="AP794" i="12" s="1"/>
  <c r="AS779" i="12"/>
  <c r="AO795" i="12"/>
  <c r="AP795" i="12" s="1"/>
  <c r="AR842" i="12"/>
  <c r="AQ840" i="12"/>
  <c r="AP836" i="12"/>
  <c r="AQ834" i="12"/>
  <c r="AR787" i="12"/>
  <c r="AR829" i="12"/>
  <c r="AQ786" i="12"/>
  <c r="AR839" i="12"/>
  <c r="AS839" i="12" s="1"/>
  <c r="AP819" i="12"/>
  <c r="AQ789" i="12"/>
  <c r="AR835" i="12"/>
  <c r="AS835" i="12" s="1"/>
  <c r="AQ797" i="12"/>
  <c r="AR797" i="12" s="1"/>
  <c r="AS797" i="12" s="1"/>
  <c r="AP825" i="12"/>
  <c r="AQ821" i="12"/>
  <c r="AR800" i="12"/>
  <c r="AS800" i="12" s="1"/>
  <c r="AP796" i="12"/>
  <c r="AO810" i="12"/>
  <c r="AP810" i="12" s="1"/>
  <c r="AO776" i="12"/>
  <c r="AP776" i="12" s="1"/>
  <c r="AO790" i="12"/>
  <c r="AO806" i="12"/>
  <c r="AP806" i="12" s="1"/>
  <c r="AT779" i="12"/>
  <c r="AY779" i="12" s="1"/>
  <c r="AP817" i="12"/>
  <c r="AO817" i="12"/>
  <c r="AO838" i="12"/>
  <c r="AP838" i="12" s="1"/>
  <c r="AO780" i="12"/>
  <c r="AP780" i="12" s="1"/>
  <c r="AO807" i="12"/>
  <c r="AP807" i="12" s="1"/>
  <c r="AQ807" i="12" s="1"/>
  <c r="AO778" i="12"/>
  <c r="AP778" i="12"/>
  <c r="AQ778" i="12" s="1"/>
  <c r="AO791" i="12"/>
  <c r="AQ804" i="12"/>
  <c r="AQ836" i="12"/>
  <c r="AP844" i="12"/>
  <c r="AQ785" i="12"/>
  <c r="AR785" i="12" s="1"/>
  <c r="AS785" i="12" s="1"/>
  <c r="AP815" i="12"/>
  <c r="AR814" i="12"/>
  <c r="AP845" i="12"/>
  <c r="AQ845" i="12" s="1"/>
  <c r="AP784" i="12"/>
  <c r="AS803" i="12" l="1"/>
  <c r="AR803" i="12"/>
  <c r="AS781" i="12"/>
  <c r="AT781" i="12" s="1"/>
  <c r="AY781" i="12" s="1"/>
  <c r="AQ802" i="12"/>
  <c r="AR774" i="12"/>
  <c r="AS774" i="12" s="1"/>
  <c r="AJ775" i="12"/>
  <c r="AT835" i="12"/>
  <c r="AS829" i="12"/>
  <c r="AQ817" i="12"/>
  <c r="AJ779" i="12"/>
  <c r="AR845" i="12"/>
  <c r="AQ801" i="12"/>
  <c r="AR801" i="12" s="1"/>
  <c r="AR809" i="12"/>
  <c r="AS809" i="12"/>
  <c r="AQ809" i="12"/>
  <c r="AT839" i="12"/>
  <c r="AS777" i="12"/>
  <c r="AT777" i="12"/>
  <c r="AY777" i="12" s="1"/>
  <c r="AQ793" i="12"/>
  <c r="AS812" i="12"/>
  <c r="AS808" i="12"/>
  <c r="AT808" i="12" s="1"/>
  <c r="AU779" i="12"/>
  <c r="AQ776" i="12"/>
  <c r="AR776" i="12"/>
  <c r="AJ839" i="12"/>
  <c r="AY835" i="12"/>
  <c r="AR836" i="12"/>
  <c r="AR778" i="12"/>
  <c r="AR807" i="12"/>
  <c r="AQ806" i="12"/>
  <c r="AR806" i="12" s="1"/>
  <c r="AR821" i="12"/>
  <c r="AR834" i="12"/>
  <c r="AQ795" i="12"/>
  <c r="AQ794" i="12"/>
  <c r="AR794" i="12" s="1"/>
  <c r="AQ792" i="12"/>
  <c r="AR792" i="12" s="1"/>
  <c r="AP788" i="12"/>
  <c r="AQ837" i="12"/>
  <c r="AJ835" i="12"/>
  <c r="AP843" i="12"/>
  <c r="AQ820" i="12"/>
  <c r="AQ811" i="12"/>
  <c r="AP811" i="12"/>
  <c r="AR789" i="12"/>
  <c r="AP805" i="12"/>
  <c r="AQ827" i="12"/>
  <c r="AU822" i="12"/>
  <c r="AV822" i="12"/>
  <c r="AQ783" i="12"/>
  <c r="AS821" i="12"/>
  <c r="AT785" i="12"/>
  <c r="AS772" i="12"/>
  <c r="AT800" i="12"/>
  <c r="AY800" i="12" s="1"/>
  <c r="AR817" i="12"/>
  <c r="AP791" i="12"/>
  <c r="AS778" i="12"/>
  <c r="AQ838" i="12"/>
  <c r="AR838" i="12" s="1"/>
  <c r="AS817" i="12"/>
  <c r="AP790" i="12"/>
  <c r="AQ810" i="12"/>
  <c r="AS845" i="12"/>
  <c r="AJ785" i="12"/>
  <c r="AQ798" i="12"/>
  <c r="AQ831" i="12"/>
  <c r="AQ799" i="12"/>
  <c r="AR799" i="12" s="1"/>
  <c r="AQ826" i="12"/>
  <c r="AP846" i="12"/>
  <c r="AS814" i="12"/>
  <c r="AS834" i="12"/>
  <c r="AR804" i="12"/>
  <c r="AQ830" i="12"/>
  <c r="AR811" i="12"/>
  <c r="AQ819" i="12"/>
  <c r="AQ828" i="12"/>
  <c r="AO823" i="12"/>
  <c r="AP823" i="12" s="1"/>
  <c r="AQ841" i="12"/>
  <c r="AQ816" i="12"/>
  <c r="AT845" i="12"/>
  <c r="AT797" i="12"/>
  <c r="AY797" i="12" s="1"/>
  <c r="AQ780" i="12"/>
  <c r="AQ788" i="12"/>
  <c r="AR788" i="12" s="1"/>
  <c r="AQ784" i="12"/>
  <c r="AR784" i="12" s="1"/>
  <c r="AQ844" i="12"/>
  <c r="AR820" i="12"/>
  <c r="AS820" i="12" s="1"/>
  <c r="AJ800" i="12"/>
  <c r="AT812" i="12"/>
  <c r="AJ812" i="12" s="1"/>
  <c r="AS842" i="12"/>
  <c r="AT842" i="12" s="1"/>
  <c r="AR827" i="12"/>
  <c r="AS827" i="12" s="1"/>
  <c r="AU775" i="12"/>
  <c r="AT829" i="12"/>
  <c r="AJ829" i="12" s="1"/>
  <c r="AQ815" i="12"/>
  <c r="AR815" i="12" s="1"/>
  <c r="AR786" i="12"/>
  <c r="AS787" i="12"/>
  <c r="AT787" i="12" s="1"/>
  <c r="AQ790" i="12"/>
  <c r="AQ825" i="12"/>
  <c r="AS833" i="12"/>
  <c r="AR831" i="12"/>
  <c r="AQ846" i="12"/>
  <c r="AR837" i="12"/>
  <c r="AS837" i="12"/>
  <c r="AJ797" i="12"/>
  <c r="AQ832" i="12"/>
  <c r="AR782" i="12"/>
  <c r="AQ843" i="12"/>
  <c r="AR843" i="12" s="1"/>
  <c r="AS843" i="12" s="1"/>
  <c r="AP818" i="12"/>
  <c r="AQ818" i="12" s="1"/>
  <c r="AR802" i="12"/>
  <c r="AR824" i="12"/>
  <c r="AS811" i="12"/>
  <c r="AQ796" i="12"/>
  <c r="AR796" i="12" s="1"/>
  <c r="AY839" i="12"/>
  <c r="AY785" i="12"/>
  <c r="AQ805" i="12"/>
  <c r="AS824" i="12"/>
  <c r="AQ773" i="12"/>
  <c r="AR813" i="12"/>
  <c r="AR840" i="12"/>
  <c r="AY808" i="12" l="1"/>
  <c r="AJ808" i="12"/>
  <c r="AT774" i="12"/>
  <c r="AY774" i="12" s="1"/>
  <c r="AJ774" i="12"/>
  <c r="AJ845" i="12"/>
  <c r="AT778" i="12"/>
  <c r="AY778" i="12" s="1"/>
  <c r="AU778" i="12" s="1"/>
  <c r="AV778" i="12" s="1"/>
  <c r="AT811" i="12"/>
  <c r="AY811" i="12" s="1"/>
  <c r="AU811" i="12" s="1"/>
  <c r="AT821" i="12"/>
  <c r="AS801" i="12"/>
  <c r="AT801" i="12" s="1"/>
  <c r="AS831" i="12"/>
  <c r="AT817" i="12"/>
  <c r="AS776" i="12"/>
  <c r="AJ778" i="12"/>
  <c r="AT776" i="12"/>
  <c r="AJ777" i="12"/>
  <c r="AT809" i="12"/>
  <c r="AT803" i="12"/>
  <c r="AY803" i="12" s="1"/>
  <c r="AJ781" i="12"/>
  <c r="AU800" i="12"/>
  <c r="AJ809" i="12"/>
  <c r="AY809" i="12"/>
  <c r="AS788" i="12"/>
  <c r="AT843" i="12"/>
  <c r="AT788" i="12"/>
  <c r="AS806" i="12"/>
  <c r="AU777" i="12"/>
  <c r="AS792" i="12"/>
  <c r="AT792" i="12"/>
  <c r="AY792" i="12" s="1"/>
  <c r="AJ821" i="12"/>
  <c r="AY821" i="12"/>
  <c r="AU808" i="12"/>
  <c r="AV808" i="12" s="1"/>
  <c r="AY801" i="12"/>
  <c r="AJ801" i="12"/>
  <c r="AY842" i="12"/>
  <c r="AJ842" i="12"/>
  <c r="AV797" i="12"/>
  <c r="AU797" i="12"/>
  <c r="AJ817" i="12"/>
  <c r="AY817" i="12"/>
  <c r="AT827" i="12"/>
  <c r="AJ827" i="12" s="1"/>
  <c r="AS794" i="12"/>
  <c r="AT794" i="12" s="1"/>
  <c r="AJ794" i="12" s="1"/>
  <c r="AS840" i="12"/>
  <c r="AU839" i="12"/>
  <c r="AT824" i="12"/>
  <c r="AY824" i="12" s="1"/>
  <c r="AR818" i="12"/>
  <c r="AY829" i="12"/>
  <c r="AJ811" i="12"/>
  <c r="AJ788" i="12"/>
  <c r="AS804" i="12"/>
  <c r="AS818" i="12"/>
  <c r="AT837" i="12"/>
  <c r="AJ837" i="12" s="1"/>
  <c r="AS799" i="12"/>
  <c r="AS796" i="12"/>
  <c r="AR783" i="12"/>
  <c r="AS783" i="12" s="1"/>
  <c r="AT783" i="12" s="1"/>
  <c r="AJ783" i="12" s="1"/>
  <c r="AS789" i="12"/>
  <c r="AS802" i="12"/>
  <c r="AT802" i="12" s="1"/>
  <c r="AT833" i="12"/>
  <c r="AJ833" i="12" s="1"/>
  <c r="AQ791" i="12"/>
  <c r="AR841" i="12"/>
  <c r="AR819" i="12"/>
  <c r="AS807" i="12"/>
  <c r="AR816" i="12"/>
  <c r="AS816" i="12" s="1"/>
  <c r="AT799" i="12"/>
  <c r="AR773" i="12"/>
  <c r="AR795" i="12"/>
  <c r="AS786" i="12"/>
  <c r="AS813" i="12"/>
  <c r="AR805" i="12"/>
  <c r="AS805" i="12" s="1"/>
  <c r="AR830" i="12"/>
  <c r="AS830" i="12" s="1"/>
  <c r="AS782" i="12"/>
  <c r="AS815" i="12"/>
  <c r="AS838" i="12"/>
  <c r="AR780" i="12"/>
  <c r="AS780" i="12" s="1"/>
  <c r="AT840" i="12"/>
  <c r="AY840" i="12" s="1"/>
  <c r="AY843" i="12"/>
  <c r="AU781" i="12"/>
  <c r="AV781" i="12" s="1"/>
  <c r="AR826" i="12"/>
  <c r="AT834" i="12"/>
  <c r="AJ834" i="12" s="1"/>
  <c r="AV779" i="12"/>
  <c r="AJ824" i="12"/>
  <c r="AR793" i="12"/>
  <c r="AT796" i="12"/>
  <c r="AY796" i="12" s="1"/>
  <c r="AY827" i="12"/>
  <c r="AR832" i="12"/>
  <c r="AS832" i="12" s="1"/>
  <c r="AT831" i="12"/>
  <c r="AS836" i="12"/>
  <c r="AT820" i="12"/>
  <c r="AJ820" i="12" s="1"/>
  <c r="AT818" i="12"/>
  <c r="AY818" i="12" s="1"/>
  <c r="AR825" i="12"/>
  <c r="AJ787" i="12"/>
  <c r="AY812" i="12"/>
  <c r="AJ843" i="12"/>
  <c r="AQ823" i="12"/>
  <c r="AR828" i="12"/>
  <c r="AS828" i="12" s="1"/>
  <c r="AT782" i="12"/>
  <c r="AS819" i="12"/>
  <c r="AS826" i="12"/>
  <c r="AY845" i="12"/>
  <c r="AY833" i="12"/>
  <c r="AT816" i="12"/>
  <c r="AJ816" i="12" s="1"/>
  <c r="AW822" i="12"/>
  <c r="AX822" i="12" s="1"/>
  <c r="AY787" i="12"/>
  <c r="AJ799" i="12"/>
  <c r="AS784" i="12"/>
  <c r="AT784" i="12" s="1"/>
  <c r="AJ784" i="12" s="1"/>
  <c r="AU835" i="12"/>
  <c r="AV835" i="12"/>
  <c r="AW835" i="12" s="1"/>
  <c r="AU803" i="12"/>
  <c r="AV803" i="12"/>
  <c r="AR790" i="12"/>
  <c r="AT789" i="12"/>
  <c r="AY789" i="12" s="1"/>
  <c r="AR810" i="12"/>
  <c r="AS810" i="12" s="1"/>
  <c r="AR846" i="12"/>
  <c r="AY834" i="12"/>
  <c r="AU785" i="12"/>
  <c r="AV785" i="12" s="1"/>
  <c r="AT815" i="12"/>
  <c r="AJ815" i="12" s="1"/>
  <c r="AV775" i="12"/>
  <c r="AR844" i="12"/>
  <c r="AY831" i="12"/>
  <c r="AT786" i="12"/>
  <c r="AY786" i="12" s="1"/>
  <c r="AJ831" i="12"/>
  <c r="AT772" i="12"/>
  <c r="AJ772" i="12" s="1"/>
  <c r="AR798" i="12"/>
  <c r="AT838" i="12"/>
  <c r="AJ838" i="12" s="1"/>
  <c r="AT814" i="12"/>
  <c r="AY814" i="12" s="1"/>
  <c r="AU774" i="12" l="1"/>
  <c r="AV774" i="12" s="1"/>
  <c r="AY815" i="12"/>
  <c r="AJ789" i="12"/>
  <c r="AY788" i="12"/>
  <c r="AJ803" i="12"/>
  <c r="AJ786" i="12"/>
  <c r="AJ782" i="12"/>
  <c r="AW808" i="12"/>
  <c r="AX808" i="12" s="1"/>
  <c r="AT826" i="12"/>
  <c r="AJ840" i="12"/>
  <c r="AY772" i="12"/>
  <c r="AT828" i="12"/>
  <c r="AY838" i="12"/>
  <c r="AJ796" i="12"/>
  <c r="AJ792" i="12"/>
  <c r="AJ776" i="12"/>
  <c r="AY776" i="12"/>
  <c r="AU776" i="12" s="1"/>
  <c r="AX785" i="12"/>
  <c r="AW785" i="12"/>
  <c r="AV789" i="12"/>
  <c r="AU789" i="12"/>
  <c r="AV840" i="12"/>
  <c r="AW840" i="12" s="1"/>
  <c r="AX840" i="12" s="1"/>
  <c r="AU840" i="12"/>
  <c r="AU786" i="12"/>
  <c r="AU818" i="12"/>
  <c r="AU792" i="12"/>
  <c r="AW778" i="12"/>
  <c r="AX778" i="12" s="1"/>
  <c r="AK778" i="12" s="1"/>
  <c r="AW781" i="12"/>
  <c r="AX781" i="12" s="1"/>
  <c r="AK781" i="12" s="1"/>
  <c r="AU838" i="12"/>
  <c r="AV838" i="12"/>
  <c r="AY802" i="12"/>
  <c r="AJ802" i="12"/>
  <c r="AU814" i="12"/>
  <c r="AU796" i="12"/>
  <c r="AU815" i="12"/>
  <c r="AU824" i="12"/>
  <c r="AV824" i="12" s="1"/>
  <c r="AW824" i="12" s="1"/>
  <c r="AV788" i="12"/>
  <c r="AU788" i="12"/>
  <c r="AU833" i="12"/>
  <c r="AV833" i="12" s="1"/>
  <c r="AX835" i="12"/>
  <c r="AR823" i="12"/>
  <c r="AS823" i="12" s="1"/>
  <c r="AT832" i="12"/>
  <c r="AJ832" i="12" s="1"/>
  <c r="AW803" i="12"/>
  <c r="AK835" i="12"/>
  <c r="AY826" i="12"/>
  <c r="AJ814" i="12"/>
  <c r="AY782" i="12"/>
  <c r="AS790" i="12"/>
  <c r="AT830" i="12"/>
  <c r="AJ830" i="12" s="1"/>
  <c r="AS793" i="12"/>
  <c r="AT780" i="12"/>
  <c r="AS846" i="12"/>
  <c r="AK808" i="12"/>
  <c r="AT813" i="12"/>
  <c r="AY813" i="12" s="1"/>
  <c r="AT806" i="12"/>
  <c r="AY806" i="12" s="1"/>
  <c r="AW775" i="12"/>
  <c r="AV772" i="12"/>
  <c r="AU772" i="12"/>
  <c r="AU845" i="12"/>
  <c r="AS798" i="12"/>
  <c r="AJ828" i="12"/>
  <c r="AY780" i="12"/>
  <c r="AY783" i="12"/>
  <c r="AJ780" i="12"/>
  <c r="AJ813" i="12"/>
  <c r="AS773" i="12"/>
  <c r="AY794" i="12"/>
  <c r="AU817" i="12"/>
  <c r="AV817" i="12"/>
  <c r="AY832" i="12"/>
  <c r="AU801" i="12"/>
  <c r="AV801" i="12"/>
  <c r="AS825" i="12"/>
  <c r="AT825" i="12" s="1"/>
  <c r="AS841" i="12"/>
  <c r="AT793" i="12"/>
  <c r="AJ793" i="12" s="1"/>
  <c r="AY837" i="12"/>
  <c r="AY784" i="12"/>
  <c r="AT836" i="12"/>
  <c r="AJ836" i="12" s="1"/>
  <c r="AU827" i="12"/>
  <c r="AJ826" i="12"/>
  <c r="AY825" i="12"/>
  <c r="AK822" i="12"/>
  <c r="AR791" i="12"/>
  <c r="AT804" i="12"/>
  <c r="AY804" i="12" s="1"/>
  <c r="AY816" i="12"/>
  <c r="AU829" i="12"/>
  <c r="AT807" i="12"/>
  <c r="AJ807" i="12" s="1"/>
  <c r="AW779" i="12"/>
  <c r="AY820" i="12"/>
  <c r="AU787" i="12"/>
  <c r="AV787" i="12" s="1"/>
  <c r="AV776" i="12"/>
  <c r="AJ818" i="12"/>
  <c r="AU831" i="12"/>
  <c r="AV831" i="12" s="1"/>
  <c r="AS844" i="12"/>
  <c r="AK785" i="12"/>
  <c r="AU834" i="12"/>
  <c r="AV834" i="12" s="1"/>
  <c r="AY828" i="12"/>
  <c r="AU812" i="12"/>
  <c r="AV843" i="12"/>
  <c r="AU843" i="12"/>
  <c r="AS795" i="12"/>
  <c r="AT819" i="12"/>
  <c r="AY819" i="12" s="1"/>
  <c r="AJ819" i="12"/>
  <c r="AY799" i="12"/>
  <c r="AT773" i="12"/>
  <c r="AV839" i="12"/>
  <c r="AW839" i="12" s="1"/>
  <c r="AT810" i="12"/>
  <c r="AJ810" i="12" s="1"/>
  <c r="AW797" i="12"/>
  <c r="AU842" i="12"/>
  <c r="AU821" i="12"/>
  <c r="AV777" i="12"/>
  <c r="AV811" i="12"/>
  <c r="AU809" i="12"/>
  <c r="AT805" i="12"/>
  <c r="AY805" i="12" s="1"/>
  <c r="AV800" i="12"/>
  <c r="AW834" i="12" l="1"/>
  <c r="AX834" i="12" s="1"/>
  <c r="AK834" i="12" s="1"/>
  <c r="AW774" i="12"/>
  <c r="AX774" i="12" s="1"/>
  <c r="AK774" i="12" s="1"/>
  <c r="AV812" i="12"/>
  <c r="AW812" i="12" s="1"/>
  <c r="AY810" i="12"/>
  <c r="AJ804" i="12"/>
  <c r="AY807" i="12"/>
  <c r="AV807" i="12" s="1"/>
  <c r="AT790" i="12"/>
  <c r="AJ790" i="12" s="1"/>
  <c r="AW801" i="12"/>
  <c r="AX801" i="12" s="1"/>
  <c r="AK801" i="12" s="1"/>
  <c r="AY793" i="12"/>
  <c r="AU793" i="12" s="1"/>
  <c r="AV793" i="12" s="1"/>
  <c r="AU805" i="12"/>
  <c r="AU813" i="12"/>
  <c r="AU804" i="12"/>
  <c r="AU819" i="12"/>
  <c r="AT823" i="12"/>
  <c r="AJ823" i="12" s="1"/>
  <c r="AS791" i="12"/>
  <c r="AU807" i="12"/>
  <c r="AW807" i="12" s="1"/>
  <c r="AU837" i="12"/>
  <c r="AV794" i="12"/>
  <c r="AU794" i="12"/>
  <c r="AU780" i="12"/>
  <c r="AT846" i="12"/>
  <c r="AY846" i="12" s="1"/>
  <c r="AU782" i="12"/>
  <c r="AU826" i="12"/>
  <c r="AV826" i="12" s="1"/>
  <c r="AW826" i="12" s="1"/>
  <c r="AT795" i="12"/>
  <c r="AY795" i="12" s="1"/>
  <c r="AJ846" i="12"/>
  <c r="AX839" i="12"/>
  <c r="AK839" i="12" s="1"/>
  <c r="AX803" i="12"/>
  <c r="AK803" i="12" s="1"/>
  <c r="AV842" i="12"/>
  <c r="AU828" i="12"/>
  <c r="AV828" i="12"/>
  <c r="AW831" i="12"/>
  <c r="AX831" i="12" s="1"/>
  <c r="AK831" i="12" s="1"/>
  <c r="AJ805" i="12"/>
  <c r="AV816" i="12"/>
  <c r="AU816" i="12"/>
  <c r="AU825" i="12"/>
  <c r="AV825" i="12" s="1"/>
  <c r="AV827" i="12"/>
  <c r="AW817" i="12"/>
  <c r="AX817" i="12" s="1"/>
  <c r="AK817" i="12" s="1"/>
  <c r="AY773" i="12"/>
  <c r="AU783" i="12"/>
  <c r="AV783" i="12" s="1"/>
  <c r="AW772" i="12"/>
  <c r="AX772" i="12" s="1"/>
  <c r="AK772" i="12" s="1"/>
  <c r="AU806" i="12"/>
  <c r="AX775" i="12"/>
  <c r="AK775" i="12" s="1"/>
  <c r="AT798" i="12"/>
  <c r="AY798" i="12" s="1"/>
  <c r="AX824" i="12"/>
  <c r="AV815" i="12"/>
  <c r="AX779" i="12"/>
  <c r="AK779" i="12" s="1"/>
  <c r="AV796" i="12"/>
  <c r="AU802" i="12"/>
  <c r="AW838" i="12"/>
  <c r="AX838" i="12" s="1"/>
  <c r="AK838" i="12" s="1"/>
  <c r="AY830" i="12"/>
  <c r="AV818" i="12"/>
  <c r="AW818" i="12" s="1"/>
  <c r="AX818" i="12" s="1"/>
  <c r="AV786" i="12"/>
  <c r="AJ825" i="12"/>
  <c r="AW789" i="12"/>
  <c r="AX789" i="12" s="1"/>
  <c r="AK789" i="12" s="1"/>
  <c r="AV809" i="12"/>
  <c r="AW809" i="12" s="1"/>
  <c r="AX809" i="12" s="1"/>
  <c r="AW842" i="12"/>
  <c r="AJ795" i="12"/>
  <c r="AU810" i="12"/>
  <c r="AU784" i="12"/>
  <c r="AV784" i="12" s="1"/>
  <c r="AU832" i="12"/>
  <c r="AW800" i="12"/>
  <c r="AX800" i="12" s="1"/>
  <c r="AW815" i="12"/>
  <c r="AW796" i="12"/>
  <c r="AV814" i="12"/>
  <c r="AW814" i="12" s="1"/>
  <c r="AX814" i="12" s="1"/>
  <c r="AX797" i="12"/>
  <c r="AK797" i="12" s="1"/>
  <c r="AW811" i="12"/>
  <c r="AX811" i="12" s="1"/>
  <c r="AV821" i="12"/>
  <c r="AW821" i="12" s="1"/>
  <c r="AU799" i="12"/>
  <c r="AY836" i="12"/>
  <c r="AX842" i="12"/>
  <c r="AT791" i="12"/>
  <c r="AY791" i="12" s="1"/>
  <c r="AW843" i="12"/>
  <c r="AX843" i="12" s="1"/>
  <c r="AW787" i="12"/>
  <c r="AX787" i="12" s="1"/>
  <c r="AU820" i="12"/>
  <c r="AV829" i="12"/>
  <c r="AW829" i="12" s="1"/>
  <c r="AT844" i="12"/>
  <c r="AY844" i="12" s="1"/>
  <c r="AT841" i="12"/>
  <c r="AJ841" i="12" s="1"/>
  <c r="AV845" i="12"/>
  <c r="AW845" i="12" s="1"/>
  <c r="AW833" i="12"/>
  <c r="AX833" i="12" s="1"/>
  <c r="AW788" i="12"/>
  <c r="AX788" i="12" s="1"/>
  <c r="AW777" i="12"/>
  <c r="AX777" i="12" s="1"/>
  <c r="AK824" i="12"/>
  <c r="AX815" i="12"/>
  <c r="AX796" i="12"/>
  <c r="AJ773" i="12"/>
  <c r="AV792" i="12"/>
  <c r="AW792" i="12" s="1"/>
  <c r="AJ806" i="12"/>
  <c r="AK840" i="12"/>
  <c r="AW776" i="12"/>
  <c r="AX776" i="12" s="1"/>
  <c r="AX812" i="12" l="1"/>
  <c r="AK812" i="12" s="1"/>
  <c r="AK815" i="12"/>
  <c r="AJ791" i="12"/>
  <c r="AK814" i="12"/>
  <c r="AW816" i="12"/>
  <c r="AX816" i="12" s="1"/>
  <c r="AK816" i="12" s="1"/>
  <c r="AX826" i="12"/>
  <c r="AX807" i="12"/>
  <c r="AK796" i="12"/>
  <c r="AW784" i="12"/>
  <c r="AK842" i="12"/>
  <c r="AV782" i="12"/>
  <c r="AW782" i="12" s="1"/>
  <c r="AX782" i="12" s="1"/>
  <c r="AY790" i="12"/>
  <c r="AX784" i="12"/>
  <c r="AU791" i="12"/>
  <c r="AK818" i="12"/>
  <c r="AU844" i="12"/>
  <c r="AW783" i="12"/>
  <c r="AX783" i="12" s="1"/>
  <c r="AK783" i="12" s="1"/>
  <c r="AW825" i="12"/>
  <c r="AX825" i="12" s="1"/>
  <c r="AK825" i="12" s="1"/>
  <c r="AV795" i="12"/>
  <c r="AU795" i="12"/>
  <c r="AK833" i="12"/>
  <c r="AK811" i="12"/>
  <c r="AK843" i="12"/>
  <c r="AK809" i="12"/>
  <c r="AU846" i="12"/>
  <c r="AX792" i="12"/>
  <c r="AK792" i="12" s="1"/>
  <c r="AX829" i="12"/>
  <c r="AK829" i="12" s="1"/>
  <c r="AY841" i="12"/>
  <c r="AK777" i="12"/>
  <c r="AV799" i="12"/>
  <c r="AW786" i="12"/>
  <c r="AX786" i="12" s="1"/>
  <c r="AW827" i="12"/>
  <c r="AX827" i="12" s="1"/>
  <c r="AK800" i="12"/>
  <c r="AV810" i="12"/>
  <c r="AK788" i="12"/>
  <c r="AU773" i="12"/>
  <c r="AV773" i="12"/>
  <c r="AK776" i="12"/>
  <c r="AW828" i="12"/>
  <c r="AX828" i="12" s="1"/>
  <c r="AK828" i="12" s="1"/>
  <c r="AV780" i="12"/>
  <c r="AW780" i="12" s="1"/>
  <c r="AX780" i="12" s="1"/>
  <c r="AW794" i="12"/>
  <c r="AX794" i="12" s="1"/>
  <c r="AK794" i="12" s="1"/>
  <c r="AV837" i="12"/>
  <c r="AW837" i="12" s="1"/>
  <c r="AJ798" i="12"/>
  <c r="AY823" i="12"/>
  <c r="AV819" i="12"/>
  <c r="AW819" i="12" s="1"/>
  <c r="AX819" i="12" s="1"/>
  <c r="AW793" i="12"/>
  <c r="AX793" i="12" s="1"/>
  <c r="AK793" i="12" s="1"/>
  <c r="AV813" i="12"/>
  <c r="AJ844" i="12"/>
  <c r="AV805" i="12"/>
  <c r="AU836" i="12"/>
  <c r="AW810" i="12"/>
  <c r="AU830" i="12"/>
  <c r="AV830" i="12" s="1"/>
  <c r="AU798" i="12"/>
  <c r="AK787" i="12"/>
  <c r="AK826" i="12"/>
  <c r="AK807" i="12"/>
  <c r="AX845" i="12"/>
  <c r="AK845" i="12" s="1"/>
  <c r="AV820" i="12"/>
  <c r="AW799" i="12"/>
  <c r="AX821" i="12"/>
  <c r="AK821" i="12" s="1"/>
  <c r="AV832" i="12"/>
  <c r="AW832" i="12" s="1"/>
  <c r="AK784" i="12"/>
  <c r="AV802" i="12"/>
  <c r="AW802" i="12" s="1"/>
  <c r="AV806" i="12"/>
  <c r="AW806" i="12" s="1"/>
  <c r="AV804" i="12"/>
  <c r="AW804" i="12" s="1"/>
  <c r="AW813" i="12"/>
  <c r="AX813" i="12" s="1"/>
  <c r="AX810" i="12" l="1"/>
  <c r="AK810" i="12" s="1"/>
  <c r="AW805" i="12"/>
  <c r="AX805" i="12" s="1"/>
  <c r="AV836" i="12"/>
  <c r="AW836" i="12" s="1"/>
  <c r="AX836" i="12" s="1"/>
  <c r="AK836" i="12" s="1"/>
  <c r="AK782" i="12"/>
  <c r="AW773" i="12"/>
  <c r="AU790" i="12"/>
  <c r="AK813" i="12"/>
  <c r="AK819" i="12"/>
  <c r="AK780" i="12"/>
  <c r="AU823" i="12"/>
  <c r="AW820" i="12"/>
  <c r="AX820" i="12" s="1"/>
  <c r="AK820" i="12" s="1"/>
  <c r="AX804" i="12"/>
  <c r="AX837" i="12"/>
  <c r="AK837" i="12" s="1"/>
  <c r="AV791" i="12"/>
  <c r="AW830" i="12"/>
  <c r="AX830" i="12" s="1"/>
  <c r="AK830" i="12" s="1"/>
  <c r="AX773" i="12"/>
  <c r="AK773" i="12" s="1"/>
  <c r="AX799" i="12"/>
  <c r="AK799" i="12" s="1"/>
  <c r="AK786" i="12"/>
  <c r="AK827" i="12"/>
  <c r="AW791" i="12"/>
  <c r="AX802" i="12"/>
  <c r="AV798" i="12"/>
  <c r="AV846" i="12"/>
  <c r="AW795" i="12"/>
  <c r="AX832" i="12"/>
  <c r="AK832" i="12" s="1"/>
  <c r="AK804" i="12"/>
  <c r="AK802" i="12"/>
  <c r="AU841" i="12"/>
  <c r="AX806" i="12"/>
  <c r="AK806" i="12" s="1"/>
  <c r="AV844" i="12"/>
  <c r="AV841" i="12" l="1"/>
  <c r="AX791" i="12"/>
  <c r="AK791" i="12" s="1"/>
  <c r="AV790" i="12"/>
  <c r="AW790" i="12" s="1"/>
  <c r="AK805" i="12"/>
  <c r="AW798" i="12"/>
  <c r="AX798" i="12" s="1"/>
  <c r="AK798" i="12" s="1"/>
  <c r="AW844" i="12"/>
  <c r="AX844" i="12" s="1"/>
  <c r="AK844" i="12" s="1"/>
  <c r="AX795" i="12"/>
  <c r="AK795" i="12" s="1"/>
  <c r="AW846" i="12"/>
  <c r="AX846" i="12" s="1"/>
  <c r="AV823" i="12"/>
  <c r="AW823" i="12"/>
  <c r="AX790" i="12" l="1"/>
  <c r="AK790" i="12" s="1"/>
  <c r="AW841" i="12"/>
  <c r="AX841" i="12" s="1"/>
  <c r="AK846" i="12"/>
  <c r="AX823" i="12"/>
  <c r="AK823" i="12" s="1"/>
  <c r="AK841" i="12" l="1"/>
  <c r="BD771" i="12"/>
  <c r="BB771" i="12"/>
  <c r="BA771" i="12"/>
  <c r="AZ771" i="12"/>
  <c r="Y771" i="12"/>
  <c r="X771" i="12"/>
  <c r="W771" i="12"/>
  <c r="M771" i="12"/>
  <c r="BD770" i="12"/>
  <c r="AZ770" i="12"/>
  <c r="BB770" i="12" s="1"/>
  <c r="Y770" i="12"/>
  <c r="M770" i="12"/>
  <c r="W770" i="12" s="1"/>
  <c r="X770" i="12" l="1"/>
  <c r="BA770" i="12"/>
  <c r="AH770" i="12" l="1"/>
  <c r="BE770" i="12"/>
  <c r="AG770" i="12" s="1"/>
  <c r="AI770" i="12" s="1"/>
  <c r="AN770" i="12" s="1"/>
  <c r="BE771" i="12"/>
  <c r="AG771" i="12" s="1"/>
  <c r="AH771" i="12"/>
  <c r="AO770" i="12" l="1"/>
  <c r="AP770" i="12" s="1"/>
  <c r="AI771" i="12"/>
  <c r="AN771" i="12" s="1"/>
  <c r="AQ770" i="12" l="1"/>
  <c r="AR770" i="12" s="1"/>
  <c r="AO771" i="12"/>
  <c r="AS770" i="12" l="1"/>
  <c r="AP771" i="12"/>
  <c r="AQ771" i="12" s="1"/>
  <c r="AT770" i="12"/>
  <c r="AY770" i="12" s="1"/>
  <c r="AJ770" i="12" l="1"/>
  <c r="AU770" i="12"/>
  <c r="AR771" i="12"/>
  <c r="AS771" i="12" s="1"/>
  <c r="AT771" i="12" l="1"/>
  <c r="AJ771" i="12" s="1"/>
  <c r="AV770" i="12"/>
  <c r="AY771" i="12" l="1"/>
  <c r="AW770" i="12"/>
  <c r="AX770" i="12" l="1"/>
  <c r="AK770" i="12" s="1"/>
  <c r="AU771" i="12"/>
  <c r="AV771" i="12" l="1"/>
  <c r="AW771" i="12" s="1"/>
  <c r="AX771" i="12" l="1"/>
  <c r="AK771" i="12" s="1"/>
  <c r="BD769" i="12" l="1"/>
  <c r="BB769" i="12"/>
  <c r="BA769" i="12"/>
  <c r="AZ769" i="12"/>
  <c r="Y769" i="12"/>
  <c r="X769" i="12"/>
  <c r="W769" i="12"/>
  <c r="M769" i="12"/>
  <c r="BD768" i="12"/>
  <c r="AZ768" i="12"/>
  <c r="BB768" i="12" s="1"/>
  <c r="Y768" i="12"/>
  <c r="M768" i="12"/>
  <c r="W768" i="12" s="1"/>
  <c r="BD767" i="12"/>
  <c r="BB767" i="12"/>
  <c r="BA767" i="12"/>
  <c r="AZ767" i="12"/>
  <c r="Y767" i="12"/>
  <c r="X767" i="12"/>
  <c r="W767" i="12"/>
  <c r="M767" i="12"/>
  <c r="BD766" i="12"/>
  <c r="AZ766" i="12"/>
  <c r="BB766" i="12" s="1"/>
  <c r="Y766" i="12"/>
  <c r="M766" i="12"/>
  <c r="BD765" i="12"/>
  <c r="BB765" i="12"/>
  <c r="BA765" i="12"/>
  <c r="AZ765" i="12"/>
  <c r="Y765" i="12"/>
  <c r="X765" i="12"/>
  <c r="W765" i="12"/>
  <c r="M765" i="12"/>
  <c r="BD764" i="12"/>
  <c r="AZ764" i="12"/>
  <c r="Y764" i="12"/>
  <c r="M764" i="12"/>
  <c r="W764" i="12" s="1"/>
  <c r="BD763" i="12"/>
  <c r="BA763" i="12"/>
  <c r="AZ763" i="12"/>
  <c r="BB763" i="12" s="1"/>
  <c r="Y763" i="12"/>
  <c r="X763" i="12"/>
  <c r="W763" i="12"/>
  <c r="M763" i="12"/>
  <c r="BD762" i="12"/>
  <c r="AZ762" i="12"/>
  <c r="Y762" i="12"/>
  <c r="M762" i="12"/>
  <c r="W762" i="12" s="1"/>
  <c r="BD761" i="12"/>
  <c r="AZ761" i="12"/>
  <c r="Y761" i="12"/>
  <c r="W761" i="12"/>
  <c r="M761" i="12"/>
  <c r="BD760" i="12"/>
  <c r="AZ760" i="12"/>
  <c r="Y760" i="12"/>
  <c r="M760" i="12"/>
  <c r="W760" i="12" s="1"/>
  <c r="BD759" i="12"/>
  <c r="AZ759" i="12"/>
  <c r="Y759" i="12"/>
  <c r="W759" i="12"/>
  <c r="M759" i="12"/>
  <c r="BD758" i="12"/>
  <c r="AZ758" i="12"/>
  <c r="Y758" i="12"/>
  <c r="M758" i="12"/>
  <c r="W758" i="12" s="1"/>
  <c r="BD757" i="12"/>
  <c r="AZ757" i="12"/>
  <c r="Y757" i="12"/>
  <c r="W757" i="12"/>
  <c r="M757" i="12"/>
  <c r="BD756" i="12"/>
  <c r="AZ756" i="12"/>
  <c r="Y756" i="12"/>
  <c r="M756" i="12"/>
  <c r="W756" i="12" s="1"/>
  <c r="BD755" i="12"/>
  <c r="AZ755" i="12"/>
  <c r="Y755" i="12"/>
  <c r="M755" i="12"/>
  <c r="W755" i="12" s="1"/>
  <c r="BD754" i="12"/>
  <c r="AZ754" i="12"/>
  <c r="BB754" i="12" s="1"/>
  <c r="Y754" i="12"/>
  <c r="W754" i="12"/>
  <c r="M754" i="12"/>
  <c r="BD753" i="12"/>
  <c r="BB753" i="12"/>
  <c r="AZ753" i="12"/>
  <c r="BA753" i="12" s="1"/>
  <c r="Y753" i="12"/>
  <c r="M753" i="12"/>
  <c r="W753" i="12" s="1"/>
  <c r="BD752" i="12"/>
  <c r="AZ752" i="12"/>
  <c r="BB752" i="12" s="1"/>
  <c r="Y752" i="12"/>
  <c r="W752" i="12"/>
  <c r="M752" i="12"/>
  <c r="BD751" i="12"/>
  <c r="AZ751" i="12"/>
  <c r="BA751" i="12" s="1"/>
  <c r="Y751" i="12"/>
  <c r="M751" i="12"/>
  <c r="W751" i="12" s="1"/>
  <c r="BD750" i="12"/>
  <c r="BB750" i="12"/>
  <c r="BA750" i="12"/>
  <c r="AZ750" i="12"/>
  <c r="Y750" i="12"/>
  <c r="X750" i="12"/>
  <c r="M750" i="12"/>
  <c r="W750" i="12" s="1"/>
  <c r="BB755" i="12" l="1"/>
  <c r="BA755" i="12"/>
  <c r="X755" i="12" s="1"/>
  <c r="BB759" i="12"/>
  <c r="BA759" i="12"/>
  <c r="BA754" i="12"/>
  <c r="X754" i="12" s="1"/>
  <c r="BB751" i="12"/>
  <c r="BE763" i="12"/>
  <c r="AG763" i="12" s="1"/>
  <c r="AI763" i="12" s="1"/>
  <c r="AN763" i="12" s="1"/>
  <c r="AH763" i="12"/>
  <c r="BA752" i="12"/>
  <c r="X751" i="12"/>
  <c r="X752" i="12"/>
  <c r="BB757" i="12"/>
  <c r="BA757" i="12"/>
  <c r="X757" i="12" s="1"/>
  <c r="X759" i="12"/>
  <c r="BB761" i="12"/>
  <c r="BA761" i="12"/>
  <c r="X761" i="12" s="1"/>
  <c r="W766" i="12"/>
  <c r="BA756" i="12"/>
  <c r="X756" i="12"/>
  <c r="BA758" i="12"/>
  <c r="X758" i="12"/>
  <c r="BA760" i="12"/>
  <c r="X760" i="12"/>
  <c r="BA762" i="12"/>
  <c r="X762" i="12"/>
  <c r="BA764" i="12"/>
  <c r="X764" i="12"/>
  <c r="X753" i="12"/>
  <c r="BB756" i="12"/>
  <c r="BB758" i="12"/>
  <c r="BB760" i="12"/>
  <c r="BB762" i="12"/>
  <c r="BB764" i="12"/>
  <c r="X766" i="12"/>
  <c r="BA766" i="12"/>
  <c r="BA768" i="12"/>
  <c r="X768" i="12" s="1"/>
  <c r="AH760" i="12" l="1"/>
  <c r="BE760" i="12"/>
  <c r="AG760" i="12" s="1"/>
  <c r="AI760" i="12" s="1"/>
  <c r="AN760" i="12" s="1"/>
  <c r="AH755" i="12"/>
  <c r="BE755" i="12"/>
  <c r="AG755" i="12" s="1"/>
  <c r="AI755" i="12" s="1"/>
  <c r="AN755" i="12" s="1"/>
  <c r="AH764" i="12"/>
  <c r="BE764" i="12"/>
  <c r="AG764" i="12" s="1"/>
  <c r="AI764" i="12" s="1"/>
  <c r="AN764" i="12" s="1"/>
  <c r="AH756" i="12"/>
  <c r="BE756" i="12"/>
  <c r="AG756" i="12" s="1"/>
  <c r="AI756" i="12" s="1"/>
  <c r="AN756" i="12" s="1"/>
  <c r="AH751" i="12"/>
  <c r="BE751" i="12"/>
  <c r="AG751" i="12" s="1"/>
  <c r="AI751" i="12" s="1"/>
  <c r="AN751" i="12" s="1"/>
  <c r="BE768" i="12"/>
  <c r="AG768" i="12" s="1"/>
  <c r="AH768" i="12"/>
  <c r="BE754" i="12"/>
  <c r="AG754" i="12" s="1"/>
  <c r="AI754" i="12" s="1"/>
  <c r="AN754" i="12"/>
  <c r="AH754" i="12"/>
  <c r="BE753" i="12"/>
  <c r="AG753" i="12" s="1"/>
  <c r="AH753" i="12"/>
  <c r="AP763" i="12"/>
  <c r="AO763" i="12"/>
  <c r="BE750" i="12"/>
  <c r="AG750" i="12" s="1"/>
  <c r="AI750" i="12" s="1"/>
  <c r="AN750" i="12" s="1"/>
  <c r="AH750" i="12"/>
  <c r="AH758" i="12"/>
  <c r="BE758" i="12"/>
  <c r="AG758" i="12" s="1"/>
  <c r="BE752" i="12"/>
  <c r="AG752" i="12" s="1"/>
  <c r="AH752" i="12"/>
  <c r="AH762" i="12"/>
  <c r="BE762" i="12"/>
  <c r="AG762" i="12" s="1"/>
  <c r="BE759" i="12"/>
  <c r="AG759" i="12" s="1"/>
  <c r="AH759" i="12"/>
  <c r="BE761" i="12"/>
  <c r="AG761" i="12" s="1"/>
  <c r="AI761" i="12" s="1"/>
  <c r="AN761" i="12" s="1"/>
  <c r="AH761" i="12"/>
  <c r="BE769" i="12"/>
  <c r="AG769" i="12" s="1"/>
  <c r="AI769" i="12" s="1"/>
  <c r="AN769" i="12" s="1"/>
  <c r="AH769" i="12"/>
  <c r="BE765" i="12"/>
  <c r="AG765" i="12" s="1"/>
  <c r="AH765" i="12"/>
  <c r="BE767" i="12"/>
  <c r="AG767" i="12" s="1"/>
  <c r="AH767" i="12"/>
  <c r="BE757" i="12"/>
  <c r="AG757" i="12" s="1"/>
  <c r="AI757" i="12" s="1"/>
  <c r="AN757" i="12" s="1"/>
  <c r="AH757" i="12"/>
  <c r="AI762" i="12" l="1"/>
  <c r="AN762" i="12" s="1"/>
  <c r="AO762" i="12" s="1"/>
  <c r="AI768" i="12"/>
  <c r="AN768" i="12" s="1"/>
  <c r="AQ768" i="12" s="1"/>
  <c r="AR768" i="12" s="1"/>
  <c r="AI767" i="12"/>
  <c r="AN767" i="12" s="1"/>
  <c r="AO767" i="12" s="1"/>
  <c r="AO751" i="12"/>
  <c r="AP751" i="12"/>
  <c r="AO764" i="12"/>
  <c r="AO761" i="12"/>
  <c r="AO757" i="12"/>
  <c r="AO760" i="12"/>
  <c r="AP760" i="12" s="1"/>
  <c r="AP768" i="12"/>
  <c r="AO768" i="12"/>
  <c r="AO750" i="12"/>
  <c r="AO756" i="12"/>
  <c r="AP756" i="12" s="1"/>
  <c r="AQ756" i="12" s="1"/>
  <c r="AR756" i="12" s="1"/>
  <c r="AP769" i="12"/>
  <c r="AO769" i="12"/>
  <c r="BE766" i="12"/>
  <c r="AG766" i="12" s="1"/>
  <c r="AI766" i="12" s="1"/>
  <c r="AN766" i="12" s="1"/>
  <c r="AH766" i="12"/>
  <c r="AO755" i="12"/>
  <c r="AQ755" i="12" s="1"/>
  <c r="AR755" i="12" s="1"/>
  <c r="AP755" i="12"/>
  <c r="AQ763" i="12"/>
  <c r="AR763" i="12" s="1"/>
  <c r="AI753" i="12"/>
  <c r="AN753" i="12" s="1"/>
  <c r="AP754" i="12"/>
  <c r="AQ754" i="12" s="1"/>
  <c r="AO754" i="12"/>
  <c r="AI765" i="12"/>
  <c r="AN765" i="12" s="1"/>
  <c r="AI752" i="12"/>
  <c r="AN752" i="12" s="1"/>
  <c r="AI759" i="12"/>
  <c r="AN759" i="12" s="1"/>
  <c r="AI758" i="12"/>
  <c r="AN758" i="12" s="1"/>
  <c r="AQ762" i="12" l="1"/>
  <c r="AR762" i="12" s="1"/>
  <c r="AS762" i="12" s="1"/>
  <c r="AP762" i="12"/>
  <c r="AQ760" i="12"/>
  <c r="AR760" i="12" s="1"/>
  <c r="AS760" i="12" s="1"/>
  <c r="AQ751" i="12"/>
  <c r="AS763" i="12"/>
  <c r="AO766" i="12"/>
  <c r="AP766" i="12" s="1"/>
  <c r="AO753" i="12"/>
  <c r="AS755" i="12"/>
  <c r="AT755" i="12" s="1"/>
  <c r="AJ755" i="12" s="1"/>
  <c r="AO758" i="12"/>
  <c r="AR754" i="12"/>
  <c r="AP767" i="12"/>
  <c r="AR767" i="12" s="1"/>
  <c r="AQ769" i="12"/>
  <c r="AP765" i="12"/>
  <c r="AO765" i="12"/>
  <c r="AP759" i="12"/>
  <c r="AO759" i="12"/>
  <c r="AS754" i="12"/>
  <c r="AS756" i="12"/>
  <c r="AT756" i="12" s="1"/>
  <c r="AJ756" i="12" s="1"/>
  <c r="AS768" i="12"/>
  <c r="AT768" i="12" s="1"/>
  <c r="AP764" i="12"/>
  <c r="AR751" i="12"/>
  <c r="AO752" i="12"/>
  <c r="AQ767" i="12"/>
  <c r="AP750" i="12"/>
  <c r="AP757" i="12"/>
  <c r="AP761" i="12"/>
  <c r="AQ764" i="12"/>
  <c r="AR764" i="12" s="1"/>
  <c r="AS767" i="12" l="1"/>
  <c r="AT767" i="12" s="1"/>
  <c r="AJ767" i="12" s="1"/>
  <c r="AP753" i="12"/>
  <c r="AQ753" i="12" s="1"/>
  <c r="AT754" i="12"/>
  <c r="AY754" i="12" s="1"/>
  <c r="AJ754" i="12"/>
  <c r="AQ766" i="12"/>
  <c r="AR766" i="12" s="1"/>
  <c r="AS766" i="12" s="1"/>
  <c r="AP752" i="12"/>
  <c r="AQ765" i="12"/>
  <c r="AS764" i="12"/>
  <c r="AT760" i="12"/>
  <c r="AJ760" i="12" s="1"/>
  <c r="AY767" i="12"/>
  <c r="AR769" i="12"/>
  <c r="AT763" i="12"/>
  <c r="AJ763" i="12" s="1"/>
  <c r="AY762" i="12"/>
  <c r="AJ768" i="12"/>
  <c r="AP758" i="12"/>
  <c r="AQ758" i="12" s="1"/>
  <c r="AS751" i="12"/>
  <c r="AY768" i="12"/>
  <c r="AT762" i="12"/>
  <c r="AJ762" i="12" s="1"/>
  <c r="AY755" i="12"/>
  <c r="AY763" i="12"/>
  <c r="AY756" i="12"/>
  <c r="AQ759" i="12"/>
  <c r="AR765" i="12"/>
  <c r="AQ750" i="12"/>
  <c r="AQ761" i="12"/>
  <c r="AR761" i="12" s="1"/>
  <c r="AQ757" i="12"/>
  <c r="AR757" i="12" s="1"/>
  <c r="AU754" i="12" l="1"/>
  <c r="AV754" i="12" s="1"/>
  <c r="AR753" i="12"/>
  <c r="AS753" i="12"/>
  <c r="AT753" i="12" s="1"/>
  <c r="AJ753" i="12" s="1"/>
  <c r="AY760" i="12"/>
  <c r="AQ752" i="12"/>
  <c r="AR752" i="12" s="1"/>
  <c r="AV756" i="12"/>
  <c r="AU756" i="12"/>
  <c r="AV762" i="12"/>
  <c r="AU762" i="12"/>
  <c r="AR758" i="12"/>
  <c r="AS758" i="12" s="1"/>
  <c r="AT758" i="12" s="1"/>
  <c r="AT751" i="12"/>
  <c r="AJ751" i="12" s="1"/>
  <c r="AS769" i="12"/>
  <c r="AT769" i="12" s="1"/>
  <c r="AT766" i="12"/>
  <c r="AJ766" i="12" s="1"/>
  <c r="AY751" i="12"/>
  <c r="AU760" i="12"/>
  <c r="AS757" i="12"/>
  <c r="AR750" i="12"/>
  <c r="AT764" i="12"/>
  <c r="AJ764" i="12" s="1"/>
  <c r="AS765" i="12"/>
  <c r="AU755" i="12"/>
  <c r="AS761" i="12"/>
  <c r="AU763" i="12"/>
  <c r="AU768" i="12"/>
  <c r="AS750" i="12"/>
  <c r="AT761" i="12"/>
  <c r="AJ761" i="12" s="1"/>
  <c r="AU767" i="12"/>
  <c r="AR759" i="12"/>
  <c r="AS759" i="12" s="1"/>
  <c r="AY753" i="12" l="1"/>
  <c r="AU753" i="12" s="1"/>
  <c r="AY758" i="12"/>
  <c r="AS752" i="12"/>
  <c r="AY761" i="12"/>
  <c r="AT757" i="12"/>
  <c r="AY757" i="12" s="1"/>
  <c r="AU757" i="12" s="1"/>
  <c r="AY766" i="12"/>
  <c r="AW754" i="12"/>
  <c r="AX754" i="12" s="1"/>
  <c r="AK754" i="12" s="1"/>
  <c r="AU758" i="12"/>
  <c r="AU761" i="12"/>
  <c r="AV761" i="12"/>
  <c r="AY769" i="12"/>
  <c r="AJ758" i="12"/>
  <c r="AW762" i="12"/>
  <c r="AX762" i="12" s="1"/>
  <c r="AK762" i="12" s="1"/>
  <c r="AW756" i="12"/>
  <c r="AT765" i="12"/>
  <c r="AJ765" i="12" s="1"/>
  <c r="AT750" i="12"/>
  <c r="AJ750" i="12" s="1"/>
  <c r="AV767" i="12"/>
  <c r="AV768" i="12"/>
  <c r="AV763" i="12"/>
  <c r="AV755" i="12"/>
  <c r="AT759" i="12"/>
  <c r="AY759" i="12" s="1"/>
  <c r="AV760" i="12"/>
  <c r="AY764" i="12"/>
  <c r="AU751" i="12"/>
  <c r="AJ769" i="12"/>
  <c r="AU766" i="12"/>
  <c r="AV766" i="12" s="1"/>
  <c r="AY750" i="12"/>
  <c r="AJ759" i="12" l="1"/>
  <c r="AX756" i="12"/>
  <c r="AK756" i="12" s="1"/>
  <c r="AW761" i="12"/>
  <c r="AX761" i="12" s="1"/>
  <c r="AT752" i="12"/>
  <c r="AJ752" i="12" s="1"/>
  <c r="AJ757" i="12"/>
  <c r="AU764" i="12"/>
  <c r="AU759" i="12"/>
  <c r="AV759" i="12" s="1"/>
  <c r="AV751" i="12"/>
  <c r="AW767" i="12"/>
  <c r="AX767" i="12" s="1"/>
  <c r="AK767" i="12" s="1"/>
  <c r="AY765" i="12"/>
  <c r="AV758" i="12"/>
  <c r="AW760" i="12"/>
  <c r="AX760" i="12"/>
  <c r="AW768" i="12"/>
  <c r="AV753" i="12"/>
  <c r="AW753" i="12" s="1"/>
  <c r="AU750" i="12"/>
  <c r="AW766" i="12"/>
  <c r="AX766" i="12" s="1"/>
  <c r="AW763" i="12"/>
  <c r="AW751" i="12"/>
  <c r="AW755" i="12"/>
  <c r="AX755" i="12"/>
  <c r="AX763" i="12"/>
  <c r="AU769" i="12"/>
  <c r="AV769" i="12" s="1"/>
  <c r="AV757" i="12"/>
  <c r="AW757" i="12" s="1"/>
  <c r="AK761" i="12"/>
  <c r="AW758" i="12"/>
  <c r="AX751" i="12" l="1"/>
  <c r="AK751" i="12" s="1"/>
  <c r="AY752" i="12"/>
  <c r="AK763" i="12"/>
  <c r="AW759" i="12"/>
  <c r="AX759" i="12" s="1"/>
  <c r="AX753" i="12"/>
  <c r="AK753" i="12" s="1"/>
  <c r="AV750" i="12"/>
  <c r="AX758" i="12"/>
  <c r="AK758" i="12" s="1"/>
  <c r="AK755" i="12"/>
  <c r="AW769" i="12"/>
  <c r="AW750" i="12"/>
  <c r="AX750" i="12" s="1"/>
  <c r="AK760" i="12"/>
  <c r="AU765" i="12"/>
  <c r="AK768" i="12"/>
  <c r="AX769" i="12"/>
  <c r="AK769" i="12" s="1"/>
  <c r="AX768" i="12"/>
  <c r="AK766" i="12"/>
  <c r="AX757" i="12"/>
  <c r="AK757" i="12" s="1"/>
  <c r="AK759" i="12"/>
  <c r="AV764" i="12"/>
  <c r="AU752" i="12" l="1"/>
  <c r="AV752" i="12" s="1"/>
  <c r="AK750" i="12"/>
  <c r="AW764" i="12"/>
  <c r="AX764" i="12" s="1"/>
  <c r="AK764" i="12" s="1"/>
  <c r="AV765" i="12"/>
  <c r="AW752" i="12" l="1"/>
  <c r="AX752" i="12" s="1"/>
  <c r="AK752" i="12" s="1"/>
  <c r="AW765" i="12"/>
  <c r="AX765" i="12" l="1"/>
  <c r="AK765" i="12" s="1"/>
  <c r="BD749" i="12" l="1"/>
  <c r="BB749" i="12"/>
  <c r="BA749" i="12"/>
  <c r="AZ749" i="12"/>
  <c r="Y749" i="12"/>
  <c r="X749" i="12"/>
  <c r="M749" i="12"/>
  <c r="W749" i="12" s="1"/>
  <c r="BD748" i="12"/>
  <c r="AZ748" i="12"/>
  <c r="Y748" i="12"/>
  <c r="W748" i="12"/>
  <c r="M748" i="12"/>
  <c r="BD747" i="12"/>
  <c r="BB747" i="12"/>
  <c r="BA747" i="12"/>
  <c r="X747" i="12" s="1"/>
  <c r="AZ747" i="12"/>
  <c r="Y747" i="12"/>
  <c r="M747" i="12"/>
  <c r="W747" i="12" s="1"/>
  <c r="BD746" i="12"/>
  <c r="AZ746" i="12"/>
  <c r="Y746" i="12"/>
  <c r="M746" i="12"/>
  <c r="BD745" i="12"/>
  <c r="BB745" i="12"/>
  <c r="BA745" i="12"/>
  <c r="AZ745" i="12"/>
  <c r="Y745" i="12"/>
  <c r="X745" i="12"/>
  <c r="M745" i="12"/>
  <c r="W745" i="12" s="1"/>
  <c r="BD744" i="12"/>
  <c r="AZ744" i="12"/>
  <c r="Y744" i="12"/>
  <c r="M744" i="12"/>
  <c r="BD743" i="12"/>
  <c r="BB743" i="12"/>
  <c r="BA743" i="12"/>
  <c r="X743" i="12" s="1"/>
  <c r="AZ743" i="12"/>
  <c r="Y743" i="12"/>
  <c r="W743" i="12"/>
  <c r="M743" i="12"/>
  <c r="BD742" i="12"/>
  <c r="AZ742" i="12"/>
  <c r="Y742" i="12"/>
  <c r="M742" i="12"/>
  <c r="W742" i="12" s="1"/>
  <c r="BD741" i="12"/>
  <c r="AZ741" i="12"/>
  <c r="Y741" i="12"/>
  <c r="W741" i="12"/>
  <c r="M741" i="12"/>
  <c r="BD740" i="12"/>
  <c r="AZ740" i="12"/>
  <c r="Y740" i="12"/>
  <c r="M740" i="12"/>
  <c r="W740" i="12" s="1"/>
  <c r="BD739" i="12"/>
  <c r="AZ739" i="12"/>
  <c r="Y739" i="12"/>
  <c r="W739" i="12"/>
  <c r="M739" i="12"/>
  <c r="BD738" i="12"/>
  <c r="AZ738" i="12"/>
  <c r="Y738" i="12"/>
  <c r="M738" i="12"/>
  <c r="BD737" i="12"/>
  <c r="BB737" i="12"/>
  <c r="BA737" i="12"/>
  <c r="AZ737" i="12"/>
  <c r="Y737" i="12"/>
  <c r="W737" i="12"/>
  <c r="M737" i="12"/>
  <c r="BD736" i="12"/>
  <c r="AZ736" i="12"/>
  <c r="Y736" i="12"/>
  <c r="W736" i="12"/>
  <c r="M736" i="12"/>
  <c r="BD735" i="12"/>
  <c r="BB735" i="12"/>
  <c r="AZ735" i="12"/>
  <c r="BA735" i="12" s="1"/>
  <c r="X735" i="12" s="1"/>
  <c r="Y735" i="12"/>
  <c r="M735" i="12"/>
  <c r="W735" i="12" s="1"/>
  <c r="BD734" i="12"/>
  <c r="BB734" i="12"/>
  <c r="BA734" i="12"/>
  <c r="AZ734" i="12"/>
  <c r="Y734" i="12"/>
  <c r="X734" i="12"/>
  <c r="M734" i="12"/>
  <c r="W734" i="12" s="1"/>
  <c r="BD733" i="12"/>
  <c r="BA733" i="12"/>
  <c r="AZ733" i="12"/>
  <c r="BB733" i="12" s="1"/>
  <c r="Y733" i="12"/>
  <c r="X733" i="12"/>
  <c r="M733" i="12"/>
  <c r="W733" i="12" s="1"/>
  <c r="BA736" i="12" l="1"/>
  <c r="X736" i="12"/>
  <c r="BE743" i="12"/>
  <c r="AG743" i="12" s="1"/>
  <c r="BB746" i="12"/>
  <c r="BA746" i="12"/>
  <c r="X746" i="12" s="1"/>
  <c r="BB736" i="12"/>
  <c r="W738" i="12"/>
  <c r="BA738" i="12"/>
  <c r="X738" i="12" s="1"/>
  <c r="X739" i="12"/>
  <c r="BB739" i="12"/>
  <c r="BB741" i="12"/>
  <c r="BB748" i="12"/>
  <c r="BA748" i="12"/>
  <c r="X748" i="12" s="1"/>
  <c r="BB738" i="12"/>
  <c r="BA739" i="12"/>
  <c r="BA740" i="12"/>
  <c r="X740" i="12"/>
  <c r="BB740" i="12"/>
  <c r="BA741" i="12"/>
  <c r="X741" i="12" s="1"/>
  <c r="BA742" i="12"/>
  <c r="X742" i="12"/>
  <c r="BB742" i="12"/>
  <c r="W744" i="12"/>
  <c r="X737" i="12"/>
  <c r="AH743" i="12"/>
  <c r="BB744" i="12"/>
  <c r="BA744" i="12"/>
  <c r="X744" i="12"/>
  <c r="W746" i="12"/>
  <c r="BE749" i="12" l="1"/>
  <c r="AG749" i="12" s="1"/>
  <c r="AH749" i="12"/>
  <c r="BE747" i="12"/>
  <c r="AG747" i="12" s="1"/>
  <c r="AI747" i="12" s="1"/>
  <c r="AN747" i="12" s="1"/>
  <c r="AH747" i="12"/>
  <c r="AH741" i="12"/>
  <c r="BE741" i="12"/>
  <c r="AG741" i="12" s="1"/>
  <c r="AH735" i="12"/>
  <c r="BE735" i="12"/>
  <c r="AG735" i="12" s="1"/>
  <c r="AH733" i="12"/>
  <c r="BE733" i="12"/>
  <c r="AG733" i="12" s="1"/>
  <c r="BE736" i="12"/>
  <c r="AG736" i="12" s="1"/>
  <c r="AH736" i="12"/>
  <c r="BE748" i="12"/>
  <c r="AG748" i="12" s="1"/>
  <c r="AH748" i="12"/>
  <c r="BE742" i="12"/>
  <c r="AG742" i="12" s="1"/>
  <c r="AI742" i="12" s="1"/>
  <c r="AN742" i="12" s="1"/>
  <c r="AH742" i="12"/>
  <c r="BE737" i="12"/>
  <c r="AG737" i="12" s="1"/>
  <c r="AH737" i="12"/>
  <c r="BE745" i="12"/>
  <c r="AG745" i="12" s="1"/>
  <c r="AH745" i="12"/>
  <c r="BE734" i="12"/>
  <c r="AG734" i="12" s="1"/>
  <c r="AH734" i="12"/>
  <c r="BE740" i="12"/>
  <c r="AG740" i="12" s="1"/>
  <c r="AH740" i="12"/>
  <c r="AH739" i="12"/>
  <c r="BE739" i="12"/>
  <c r="AG739" i="12" s="1"/>
  <c r="AI743" i="12"/>
  <c r="AN743" i="12" s="1"/>
  <c r="AI745" i="12" l="1"/>
  <c r="AN745" i="12" s="1"/>
  <c r="AP745" i="12" s="1"/>
  <c r="AI736" i="12"/>
  <c r="AN736" i="12" s="1"/>
  <c r="AI735" i="12"/>
  <c r="AN735" i="12" s="1"/>
  <c r="AI739" i="12"/>
  <c r="AN739" i="12" s="1"/>
  <c r="AI748" i="12"/>
  <c r="AN748" i="12" s="1"/>
  <c r="AO747" i="12"/>
  <c r="AP747" i="12" s="1"/>
  <c r="AO736" i="12"/>
  <c r="AO742" i="12"/>
  <c r="AP742" i="12" s="1"/>
  <c r="AO745" i="12"/>
  <c r="AQ745" i="12" s="1"/>
  <c r="AI737" i="12"/>
  <c r="AN737" i="12" s="1"/>
  <c r="AI740" i="12"/>
  <c r="AN740" i="12" s="1"/>
  <c r="AI734" i="12"/>
  <c r="AN734" i="12" s="1"/>
  <c r="BE744" i="12"/>
  <c r="AG744" i="12" s="1"/>
  <c r="AI744" i="12" s="1"/>
  <c r="AN744" i="12" s="1"/>
  <c r="AH744" i="12"/>
  <c r="BE746" i="12"/>
  <c r="AG746" i="12" s="1"/>
  <c r="AH746" i="12"/>
  <c r="AI733" i="12"/>
  <c r="AN733" i="12" s="1"/>
  <c r="AP739" i="12"/>
  <c r="AO739" i="12"/>
  <c r="AO735" i="12"/>
  <c r="AO743" i="12"/>
  <c r="AP743" i="12" s="1"/>
  <c r="AQ743" i="12" s="1"/>
  <c r="BE738" i="12"/>
  <c r="AG738" i="12" s="1"/>
  <c r="AH738" i="12"/>
  <c r="AI741" i="12"/>
  <c r="AN741" i="12" s="1"/>
  <c r="AI749" i="12"/>
  <c r="AN749" i="12" s="1"/>
  <c r="AO748" i="12" l="1"/>
  <c r="AR736" i="12"/>
  <c r="AQ742" i="12"/>
  <c r="AI738" i="12"/>
  <c r="AN738" i="12" s="1"/>
  <c r="AO738" i="12" s="1"/>
  <c r="AP738" i="12" s="1"/>
  <c r="AP736" i="12"/>
  <c r="AQ736" i="12" s="1"/>
  <c r="AI746" i="12"/>
  <c r="AN746" i="12" s="1"/>
  <c r="AO746" i="12" s="1"/>
  <c r="AP746" i="12" s="1"/>
  <c r="AO744" i="12"/>
  <c r="AP744" i="12" s="1"/>
  <c r="AQ744" i="12" s="1"/>
  <c r="AR743" i="12"/>
  <c r="AQ739" i="12"/>
  <c r="AO749" i="12"/>
  <c r="AP735" i="12"/>
  <c r="AP734" i="12"/>
  <c r="AO734" i="12"/>
  <c r="AQ747" i="12"/>
  <c r="AO741" i="12"/>
  <c r="AP741" i="12" s="1"/>
  <c r="AQ741" i="12" s="1"/>
  <c r="AO733" i="12"/>
  <c r="AP733" i="12" s="1"/>
  <c r="AQ733" i="12" s="1"/>
  <c r="AR733" i="12" s="1"/>
  <c r="AO740" i="12"/>
  <c r="AR745" i="12"/>
  <c r="AO737" i="12"/>
  <c r="AR742" i="12"/>
  <c r="AS742" i="12" s="1"/>
  <c r="AT736" i="12" l="1"/>
  <c r="AY736" i="12" s="1"/>
  <c r="AT743" i="12"/>
  <c r="AJ743" i="12" s="1"/>
  <c r="AS743" i="12"/>
  <c r="AT745" i="12"/>
  <c r="AS736" i="12"/>
  <c r="AP748" i="12"/>
  <c r="AQ748" i="12"/>
  <c r="AS745" i="12"/>
  <c r="AY745" i="12" s="1"/>
  <c r="AU745" i="12" s="1"/>
  <c r="AY743" i="12"/>
  <c r="AR741" i="12"/>
  <c r="AR744" i="12"/>
  <c r="AP740" i="12"/>
  <c r="AS733" i="12"/>
  <c r="AQ734" i="12"/>
  <c r="AP749" i="12"/>
  <c r="AQ749" i="12" s="1"/>
  <c r="AS747" i="12"/>
  <c r="AQ746" i="12"/>
  <c r="AR746" i="12" s="1"/>
  <c r="AR739" i="12"/>
  <c r="AT742" i="12"/>
  <c r="AY742" i="12" s="1"/>
  <c r="AP737" i="12"/>
  <c r="AQ735" i="12"/>
  <c r="AR747" i="12"/>
  <c r="AJ745" i="12"/>
  <c r="AQ740" i="12"/>
  <c r="AQ738" i="12"/>
  <c r="AR738" i="12"/>
  <c r="AS738" i="12" l="1"/>
  <c r="AS741" i="12"/>
  <c r="AU736" i="12"/>
  <c r="AV736" i="12" s="1"/>
  <c r="AR748" i="12"/>
  <c r="AS748" i="12" s="1"/>
  <c r="AQ737" i="12"/>
  <c r="AR737" i="12" s="1"/>
  <c r="AT733" i="12"/>
  <c r="AY733" i="12" s="1"/>
  <c r="AJ736" i="12"/>
  <c r="AU742" i="12"/>
  <c r="AT738" i="12"/>
  <c r="AJ738" i="12" s="1"/>
  <c r="AS735" i="12"/>
  <c r="AR735" i="12"/>
  <c r="AS739" i="12"/>
  <c r="AT747" i="12"/>
  <c r="AJ747" i="12" s="1"/>
  <c r="AJ742" i="12"/>
  <c r="AS744" i="12"/>
  <c r="AR749" i="12"/>
  <c r="AS749" i="12" s="1"/>
  <c r="AS746" i="12"/>
  <c r="AT746" i="12" s="1"/>
  <c r="AY746" i="12" s="1"/>
  <c r="AR734" i="12"/>
  <c r="AY747" i="12"/>
  <c r="AV745" i="12"/>
  <c r="AW745" i="12" s="1"/>
  <c r="AR740" i="12"/>
  <c r="AS740" i="12" s="1"/>
  <c r="AU743" i="12"/>
  <c r="AW736" i="12" l="1"/>
  <c r="AX736" i="12"/>
  <c r="AK736" i="12" s="1"/>
  <c r="AU733" i="12"/>
  <c r="AV733" i="12" s="1"/>
  <c r="AW733" i="12" s="1"/>
  <c r="AJ733" i="12"/>
  <c r="AJ741" i="12"/>
  <c r="AS737" i="12"/>
  <c r="AT737" i="12" s="1"/>
  <c r="AT741" i="12"/>
  <c r="AY741" i="12" s="1"/>
  <c r="AT748" i="12"/>
  <c r="AY748" i="12" s="1"/>
  <c r="AJ737" i="12"/>
  <c r="AY737" i="12"/>
  <c r="AU746" i="12"/>
  <c r="AY738" i="12"/>
  <c r="AT749" i="12"/>
  <c r="AJ749" i="12" s="1"/>
  <c r="AY749" i="12"/>
  <c r="AS734" i="12"/>
  <c r="AT734" i="12" s="1"/>
  <c r="AU741" i="12"/>
  <c r="AV741" i="12" s="1"/>
  <c r="AJ746" i="12"/>
  <c r="AU747" i="12"/>
  <c r="AV747" i="12" s="1"/>
  <c r="AT735" i="12"/>
  <c r="AJ735" i="12" s="1"/>
  <c r="AY735" i="12"/>
  <c r="AT744" i="12"/>
  <c r="AJ744" i="12" s="1"/>
  <c r="AV743" i="12"/>
  <c r="AY744" i="12"/>
  <c r="AX745" i="12"/>
  <c r="AK745" i="12" s="1"/>
  <c r="AT739" i="12"/>
  <c r="AJ739" i="12" s="1"/>
  <c r="AV742" i="12"/>
  <c r="AT740" i="12"/>
  <c r="AY740" i="12" s="1"/>
  <c r="AV748" i="12" l="1"/>
  <c r="AW748" i="12" s="1"/>
  <c r="AX748" i="12" s="1"/>
  <c r="AU748" i="12"/>
  <c r="AJ748" i="12"/>
  <c r="AX733" i="12"/>
  <c r="AK733" i="12" s="1"/>
  <c r="AY739" i="12"/>
  <c r="AU749" i="12"/>
  <c r="AU744" i="12"/>
  <c r="AJ740" i="12"/>
  <c r="AJ734" i="12"/>
  <c r="AY734" i="12"/>
  <c r="AV746" i="12"/>
  <c r="AU737" i="12"/>
  <c r="AV737" i="12" s="1"/>
  <c r="AU739" i="12"/>
  <c r="AV740" i="12"/>
  <c r="AU740" i="12"/>
  <c r="AW740" i="12" s="1"/>
  <c r="AW743" i="12"/>
  <c r="AX743" i="12" s="1"/>
  <c r="AU735" i="12"/>
  <c r="AU738" i="12"/>
  <c r="AW742" i="12"/>
  <c r="AX742" i="12" s="1"/>
  <c r="AW747" i="12"/>
  <c r="AX747" i="12" s="1"/>
  <c r="AW741" i="12"/>
  <c r="AX741" i="12" s="1"/>
  <c r="AW746" i="12" l="1"/>
  <c r="AX746" i="12" s="1"/>
  <c r="AV744" i="12"/>
  <c r="AW744" i="12" s="1"/>
  <c r="AK748" i="12"/>
  <c r="AK743" i="12"/>
  <c r="AK742" i="12"/>
  <c r="AV739" i="12"/>
  <c r="AK747" i="12"/>
  <c r="AU734" i="12"/>
  <c r="AV734" i="12" s="1"/>
  <c r="AW734" i="12" s="1"/>
  <c r="AX734" i="12" s="1"/>
  <c r="AV735" i="12"/>
  <c r="AW735" i="12" s="1"/>
  <c r="AW739" i="12"/>
  <c r="AX739" i="12" s="1"/>
  <c r="AW737" i="12"/>
  <c r="AX737" i="12" s="1"/>
  <c r="AV738" i="12"/>
  <c r="AX740" i="12"/>
  <c r="AK740" i="12" s="1"/>
  <c r="AK741" i="12"/>
  <c r="AV749" i="12"/>
  <c r="AW749" i="12" s="1"/>
  <c r="AX749" i="12" l="1"/>
  <c r="AK737" i="12"/>
  <c r="AX735" i="12"/>
  <c r="AK735" i="12" s="1"/>
  <c r="AX744" i="12"/>
  <c r="AK744" i="12" s="1"/>
  <c r="AK746" i="12"/>
  <c r="AK739" i="12"/>
  <c r="AK749" i="12"/>
  <c r="AK734" i="12"/>
  <c r="AW738" i="12"/>
  <c r="AX738" i="12" s="1"/>
  <c r="AK738" i="12" l="1"/>
  <c r="BD732" i="12" l="1"/>
  <c r="AZ732" i="12"/>
  <c r="BB732" i="12" s="1"/>
  <c r="Y732" i="12"/>
  <c r="M732" i="12"/>
  <c r="BD731" i="12"/>
  <c r="BA731" i="12"/>
  <c r="AZ731" i="12"/>
  <c r="BB731" i="12" s="1"/>
  <c r="Y731" i="12"/>
  <c r="W731" i="12"/>
  <c r="M731" i="12"/>
  <c r="BD730" i="12"/>
  <c r="BB730" i="12"/>
  <c r="BA730" i="12"/>
  <c r="AZ730" i="12"/>
  <c r="Y730" i="12"/>
  <c r="W730" i="12"/>
  <c r="M730" i="12"/>
  <c r="BD729" i="12"/>
  <c r="BB729" i="12"/>
  <c r="AZ729" i="12"/>
  <c r="BA729" i="12" s="1"/>
  <c r="Y729" i="12"/>
  <c r="M729" i="12"/>
  <c r="W729" i="12" s="1"/>
  <c r="BD728" i="12"/>
  <c r="AZ728" i="12"/>
  <c r="BB728" i="12" s="1"/>
  <c r="Y728" i="12"/>
  <c r="M728" i="12"/>
  <c r="BD727" i="12"/>
  <c r="BA727" i="12"/>
  <c r="AZ727" i="12"/>
  <c r="BB727" i="12" s="1"/>
  <c r="Y727" i="12"/>
  <c r="W727" i="12"/>
  <c r="M727" i="12"/>
  <c r="BD726" i="12"/>
  <c r="BB726" i="12"/>
  <c r="BA726" i="12"/>
  <c r="AZ726" i="12"/>
  <c r="Y726" i="12"/>
  <c r="W726" i="12"/>
  <c r="M726" i="12"/>
  <c r="BD725" i="12"/>
  <c r="BB725" i="12"/>
  <c r="AZ725" i="12"/>
  <c r="BA725" i="12" s="1"/>
  <c r="Y725" i="12"/>
  <c r="M725" i="12"/>
  <c r="W725" i="12" s="1"/>
  <c r="BD724" i="12"/>
  <c r="AZ724" i="12"/>
  <c r="BB724" i="12" s="1"/>
  <c r="Y724" i="12"/>
  <c r="M724" i="12"/>
  <c r="BD723" i="12"/>
  <c r="BA723" i="12"/>
  <c r="AZ723" i="12"/>
  <c r="BB723" i="12" s="1"/>
  <c r="Y723" i="12"/>
  <c r="W723" i="12"/>
  <c r="M723" i="12"/>
  <c r="BD722" i="12"/>
  <c r="BB722" i="12"/>
  <c r="BA722" i="12"/>
  <c r="AZ722" i="12"/>
  <c r="Y722" i="12"/>
  <c r="W722" i="12"/>
  <c r="M722" i="12"/>
  <c r="BD721" i="12"/>
  <c r="BB721" i="12"/>
  <c r="AZ721" i="12"/>
  <c r="BA721" i="12" s="1"/>
  <c r="Y721" i="12"/>
  <c r="M721" i="12"/>
  <c r="W721" i="12" s="1"/>
  <c r="BD720" i="12"/>
  <c r="AZ720" i="12"/>
  <c r="Y720" i="12"/>
  <c r="M720" i="12"/>
  <c r="W720" i="12" s="1"/>
  <c r="BD719" i="12"/>
  <c r="AZ719" i="12"/>
  <c r="BB719" i="12" s="1"/>
  <c r="Y719" i="12"/>
  <c r="W719" i="12"/>
  <c r="M719" i="12"/>
  <c r="BD718" i="12"/>
  <c r="BB718" i="12"/>
  <c r="BA718" i="12"/>
  <c r="AZ718" i="12"/>
  <c r="Y718" i="12"/>
  <c r="W718" i="12"/>
  <c r="M718" i="12"/>
  <c r="BD717" i="12"/>
  <c r="BB717" i="12"/>
  <c r="BA717" i="12"/>
  <c r="AZ717" i="12"/>
  <c r="Y717" i="12"/>
  <c r="W717" i="12"/>
  <c r="M717" i="12"/>
  <c r="BD716" i="12"/>
  <c r="AZ716" i="12"/>
  <c r="BB716" i="12" s="1"/>
  <c r="Y716" i="12"/>
  <c r="M716" i="12"/>
  <c r="W716" i="12" s="1"/>
  <c r="BD715" i="12"/>
  <c r="AZ715" i="12"/>
  <c r="BA715" i="12" s="1"/>
  <c r="Y715" i="12"/>
  <c r="M715" i="12"/>
  <c r="BD714" i="12"/>
  <c r="BB714" i="12"/>
  <c r="BA714" i="12"/>
  <c r="AZ714" i="12"/>
  <c r="Y714" i="12"/>
  <c r="W714" i="12"/>
  <c r="M714" i="12"/>
  <c r="AH719" i="12" l="1"/>
  <c r="BE719" i="12"/>
  <c r="AG719" i="12" s="1"/>
  <c r="BE716" i="12"/>
  <c r="AG716" i="12" s="1"/>
  <c r="AI716" i="12" s="1"/>
  <c r="AN716" i="12" s="1"/>
  <c r="AH716" i="12"/>
  <c r="BE717" i="12"/>
  <c r="AG717" i="12" s="1"/>
  <c r="AI717" i="12" s="1"/>
  <c r="AN717" i="12" s="1"/>
  <c r="AH717" i="12"/>
  <c r="BB715" i="12"/>
  <c r="BA716" i="12"/>
  <c r="BA719" i="12"/>
  <c r="BE725" i="12"/>
  <c r="AG725" i="12" s="1"/>
  <c r="AH725" i="12"/>
  <c r="BE729" i="12"/>
  <c r="AG729" i="12" s="1"/>
  <c r="AH729" i="12"/>
  <c r="W715" i="12"/>
  <c r="BE722" i="12"/>
  <c r="AG722" i="12" s="1"/>
  <c r="AH722" i="12"/>
  <c r="BE726" i="12"/>
  <c r="AG726" i="12" s="1"/>
  <c r="AI726" i="12" s="1"/>
  <c r="AN726" i="12" s="1"/>
  <c r="AH726" i="12"/>
  <c r="BE730" i="12"/>
  <c r="AG730" i="12" s="1"/>
  <c r="AI730" i="12" s="1"/>
  <c r="AN730" i="12" s="1"/>
  <c r="AH730" i="12"/>
  <c r="BB720" i="12"/>
  <c r="BA720" i="12"/>
  <c r="W724" i="12"/>
  <c r="BA724" i="12"/>
  <c r="W728" i="12"/>
  <c r="BA728" i="12"/>
  <c r="W732" i="12"/>
  <c r="BA732" i="12"/>
  <c r="AI722" i="12" l="1"/>
  <c r="AN722" i="12" s="1"/>
  <c r="AI729" i="12"/>
  <c r="AN729" i="12" s="1"/>
  <c r="AI725" i="12"/>
  <c r="AN725" i="12" s="1"/>
  <c r="AO725" i="12" s="1"/>
  <c r="AI719" i="12"/>
  <c r="AN719" i="12" s="1"/>
  <c r="AO716" i="12"/>
  <c r="AP716" i="12" s="1"/>
  <c r="AO726" i="12"/>
  <c r="AP726" i="12" s="1"/>
  <c r="AO730" i="12"/>
  <c r="AP730" i="12" s="1"/>
  <c r="AO722" i="12"/>
  <c r="AP722" i="12" s="1"/>
  <c r="AO729" i="12"/>
  <c r="AP729" i="12" s="1"/>
  <c r="AO717" i="12"/>
  <c r="AP717" i="12" s="1"/>
  <c r="AQ717" i="12" s="1"/>
  <c r="AH715" i="12"/>
  <c r="BE715" i="12"/>
  <c r="AG715" i="12" s="1"/>
  <c r="AI715" i="12" s="1"/>
  <c r="AN715" i="12" s="1"/>
  <c r="BE731" i="12"/>
  <c r="AG731" i="12" s="1"/>
  <c r="AH731" i="12"/>
  <c r="BE732" i="12"/>
  <c r="AG732" i="12" s="1"/>
  <c r="AH732" i="12"/>
  <c r="BE723" i="12"/>
  <c r="AG723" i="12" s="1"/>
  <c r="AI723" i="12" s="1"/>
  <c r="AN723" i="12" s="1"/>
  <c r="AH723" i="12"/>
  <c r="BE714" i="12"/>
  <c r="AG714" i="12" s="1"/>
  <c r="AI714" i="12" s="1"/>
  <c r="AN714" i="12" s="1"/>
  <c r="AH714" i="12"/>
  <c r="BE721" i="12"/>
  <c r="AG721" i="12" s="1"/>
  <c r="AH721" i="12"/>
  <c r="BE727" i="12"/>
  <c r="AG727" i="12" s="1"/>
  <c r="AH727" i="12"/>
  <c r="BE718" i="12"/>
  <c r="AG718" i="12" s="1"/>
  <c r="AH718" i="12"/>
  <c r="BE724" i="12"/>
  <c r="AG724" i="12" s="1"/>
  <c r="AI724" i="12" s="1"/>
  <c r="AN724" i="12" s="1"/>
  <c r="AH724" i="12"/>
  <c r="BE728" i="12"/>
  <c r="AG728" i="12" s="1"/>
  <c r="AH728" i="12"/>
  <c r="AH720" i="12"/>
  <c r="BE720" i="12"/>
  <c r="AG720" i="12" s="1"/>
  <c r="AI720" i="12" s="1"/>
  <c r="AN720" i="12"/>
  <c r="AI718" i="12" l="1"/>
  <c r="AN718" i="12" s="1"/>
  <c r="AO719" i="12"/>
  <c r="AP719" i="12" s="1"/>
  <c r="AQ719" i="12" s="1"/>
  <c r="AR717" i="12"/>
  <c r="AP723" i="12"/>
  <c r="AO723" i="12"/>
  <c r="AO718" i="12"/>
  <c r="AP718" i="12" s="1"/>
  <c r="AO715" i="12"/>
  <c r="AO714" i="12"/>
  <c r="AO720" i="12"/>
  <c r="AI728" i="12"/>
  <c r="AN728" i="12" s="1"/>
  <c r="AI721" i="12"/>
  <c r="AN721" i="12" s="1"/>
  <c r="AI731" i="12"/>
  <c r="AN731" i="12" s="1"/>
  <c r="AQ729" i="12"/>
  <c r="AR729" i="12" s="1"/>
  <c r="AS729" i="12" s="1"/>
  <c r="AQ722" i="12"/>
  <c r="AR722" i="12" s="1"/>
  <c r="AQ716" i="12"/>
  <c r="AR716" i="12" s="1"/>
  <c r="AP725" i="12"/>
  <c r="AP724" i="12"/>
  <c r="AO724" i="12"/>
  <c r="AQ725" i="12"/>
  <c r="AQ726" i="12"/>
  <c r="AI727" i="12"/>
  <c r="AN727" i="12" s="1"/>
  <c r="AI732" i="12"/>
  <c r="AN732" i="12" s="1"/>
  <c r="AQ730" i="12"/>
  <c r="AR726" i="12"/>
  <c r="AS716" i="12" l="1"/>
  <c r="AT716" i="12" s="1"/>
  <c r="AS726" i="12"/>
  <c r="AT726" i="12" s="1"/>
  <c r="AJ726" i="12" s="1"/>
  <c r="AQ723" i="12"/>
  <c r="AR723" i="12"/>
  <c r="AS723" i="12" s="1"/>
  <c r="AT730" i="12"/>
  <c r="AY730" i="12" s="1"/>
  <c r="AS722" i="12"/>
  <c r="AJ722" i="12" s="1"/>
  <c r="AT722" i="12"/>
  <c r="AR725" i="12"/>
  <c r="AR719" i="12"/>
  <c r="AS719" i="12" s="1"/>
  <c r="AO732" i="12"/>
  <c r="AP732" i="12" s="1"/>
  <c r="AR730" i="12"/>
  <c r="AS730" i="12" s="1"/>
  <c r="AQ724" i="12"/>
  <c r="AR724" i="12" s="1"/>
  <c r="AO731" i="12"/>
  <c r="AP731" i="12"/>
  <c r="AS717" i="12"/>
  <c r="AO727" i="12"/>
  <c r="AO721" i="12"/>
  <c r="AQ720" i="12"/>
  <c r="AR720" i="12" s="1"/>
  <c r="AP720" i="12"/>
  <c r="AP715" i="12"/>
  <c r="AT717" i="12"/>
  <c r="AO728" i="12"/>
  <c r="AP714" i="12"/>
  <c r="AT729" i="12"/>
  <c r="AJ729" i="12" s="1"/>
  <c r="AQ718" i="12"/>
  <c r="AR718" i="12" s="1"/>
  <c r="AY723" i="12" l="1"/>
  <c r="AT723" i="12"/>
  <c r="AJ723" i="12" s="1"/>
  <c r="AJ716" i="12"/>
  <c r="AY716" i="12"/>
  <c r="AU716" i="12" s="1"/>
  <c r="AV716" i="12" s="1"/>
  <c r="AP727" i="12"/>
  <c r="AQ727" i="12" s="1"/>
  <c r="AR727" i="12" s="1"/>
  <c r="AT719" i="12"/>
  <c r="AJ719" i="12" s="1"/>
  <c r="AY722" i="12"/>
  <c r="AU722" i="12" s="1"/>
  <c r="AY726" i="12"/>
  <c r="AU726" i="12" s="1"/>
  <c r="AY717" i="12"/>
  <c r="AU717" i="12"/>
  <c r="AV717" i="12"/>
  <c r="AU730" i="12"/>
  <c r="AU723" i="12"/>
  <c r="AS724" i="12"/>
  <c r="AY729" i="12"/>
  <c r="AS720" i="12"/>
  <c r="AR732" i="12"/>
  <c r="AQ731" i="12"/>
  <c r="AS731" i="12" s="1"/>
  <c r="AT718" i="12"/>
  <c r="AY718" i="12" s="1"/>
  <c r="AR731" i="12"/>
  <c r="AS725" i="12"/>
  <c r="AT725" i="12" s="1"/>
  <c r="AJ725" i="12" s="1"/>
  <c r="AQ715" i="12"/>
  <c r="AR715" i="12"/>
  <c r="AJ717" i="12"/>
  <c r="AP728" i="12"/>
  <c r="AQ728" i="12" s="1"/>
  <c r="AR728" i="12" s="1"/>
  <c r="AS718" i="12"/>
  <c r="AP721" i="12"/>
  <c r="AQ714" i="12"/>
  <c r="AJ730" i="12"/>
  <c r="AQ732" i="12"/>
  <c r="AY719" i="12"/>
  <c r="AV726" i="12" l="1"/>
  <c r="AY725" i="12"/>
  <c r="AU718" i="12"/>
  <c r="AU725" i="12"/>
  <c r="AU719" i="12"/>
  <c r="AV719" i="12" s="1"/>
  <c r="AU729" i="12"/>
  <c r="AV729" i="12"/>
  <c r="AW729" i="12" s="1"/>
  <c r="AV723" i="12"/>
  <c r="AV722" i="12"/>
  <c r="AW722" i="12" s="1"/>
  <c r="AX722" i="12" s="1"/>
  <c r="AS732" i="12"/>
  <c r="AR721" i="12"/>
  <c r="AQ721" i="12"/>
  <c r="AW723" i="12"/>
  <c r="AS727" i="12"/>
  <c r="AT727" i="12"/>
  <c r="AV730" i="12"/>
  <c r="AT731" i="12"/>
  <c r="AY731" i="12" s="1"/>
  <c r="AW717" i="12"/>
  <c r="AT720" i="12"/>
  <c r="AJ720" i="12" s="1"/>
  <c r="AS728" i="12"/>
  <c r="AJ718" i="12"/>
  <c r="AW726" i="12"/>
  <c r="AR714" i="12"/>
  <c r="AS715" i="12"/>
  <c r="AT715" i="12" s="1"/>
  <c r="AX723" i="12"/>
  <c r="AW716" i="12"/>
  <c r="AT732" i="12"/>
  <c r="AJ732" i="12" s="1"/>
  <c r="AW730" i="12"/>
  <c r="AT724" i="12"/>
  <c r="AJ724" i="12" s="1"/>
  <c r="AY732" i="12" l="1"/>
  <c r="AX716" i="12"/>
  <c r="AK716" i="12" s="1"/>
  <c r="AK723" i="12"/>
  <c r="AU732" i="12"/>
  <c r="AV732" i="12" s="1"/>
  <c r="AY715" i="12"/>
  <c r="AK722" i="12"/>
  <c r="AU731" i="12"/>
  <c r="AX729" i="12"/>
  <c r="AT728" i="12"/>
  <c r="AJ728" i="12" s="1"/>
  <c r="AY720" i="12"/>
  <c r="AV718" i="12"/>
  <c r="AX717" i="12"/>
  <c r="AK717" i="12" s="1"/>
  <c r="AX730" i="12"/>
  <c r="AK730" i="12" s="1"/>
  <c r="AY724" i="12"/>
  <c r="AS721" i="12"/>
  <c r="AT721" i="12" s="1"/>
  <c r="AK729" i="12"/>
  <c r="AW719" i="12"/>
  <c r="AX719" i="12" s="1"/>
  <c r="AJ731" i="12"/>
  <c r="AJ715" i="12"/>
  <c r="AX726" i="12"/>
  <c r="AK726" i="12" s="1"/>
  <c r="AJ727" i="12"/>
  <c r="AV725" i="12"/>
  <c r="AY727" i="12"/>
  <c r="AS714" i="12"/>
  <c r="AT714" i="12" s="1"/>
  <c r="AX718" i="12" l="1"/>
  <c r="AK718" i="12" s="1"/>
  <c r="AW718" i="12"/>
  <c r="AW732" i="12"/>
  <c r="AX732" i="12" s="1"/>
  <c r="AK732" i="12" s="1"/>
  <c r="AJ714" i="12"/>
  <c r="AU724" i="12"/>
  <c r="AU720" i="12"/>
  <c r="AY721" i="12"/>
  <c r="AW725" i="12"/>
  <c r="AX725" i="12" s="1"/>
  <c r="AU727" i="12"/>
  <c r="AJ721" i="12"/>
  <c r="AK719" i="12"/>
  <c r="AY714" i="12"/>
  <c r="AY728" i="12"/>
  <c r="AV731" i="12"/>
  <c r="AU715" i="12"/>
  <c r="AU721" i="12" l="1"/>
  <c r="AV727" i="12"/>
  <c r="AW731" i="12"/>
  <c r="AV724" i="12"/>
  <c r="AW724" i="12" s="1"/>
  <c r="AU728" i="12"/>
  <c r="AW727" i="12"/>
  <c r="AK725" i="12"/>
  <c r="AV715" i="12"/>
  <c r="AU714" i="12"/>
  <c r="AV714" i="12" s="1"/>
  <c r="AW714" i="12" s="1"/>
  <c r="AX727" i="12"/>
  <c r="AV720" i="12"/>
  <c r="AW720" i="12" s="1"/>
  <c r="AX720" i="12" s="1"/>
  <c r="AX724" i="12"/>
  <c r="AK727" i="12" l="1"/>
  <c r="AK720" i="12"/>
  <c r="AX714" i="12"/>
  <c r="AK714" i="12" s="1"/>
  <c r="AV728" i="12"/>
  <c r="AW715" i="12"/>
  <c r="AX715" i="12"/>
  <c r="AK715" i="12" s="1"/>
  <c r="AK724" i="12"/>
  <c r="AV721" i="12"/>
  <c r="AX731" i="12"/>
  <c r="AK731" i="12" s="1"/>
  <c r="AW721" i="12" l="1"/>
  <c r="AW728" i="12"/>
  <c r="AX721" i="12" l="1"/>
  <c r="AK721" i="12" s="1"/>
  <c r="AX728" i="12"/>
  <c r="AK728" i="12" s="1"/>
  <c r="BD713" i="12" l="1"/>
  <c r="BB713" i="12"/>
  <c r="BA713" i="12"/>
  <c r="AZ713" i="12"/>
  <c r="Y713" i="12"/>
  <c r="X713" i="12"/>
  <c r="W713" i="12"/>
  <c r="M713" i="12"/>
  <c r="BD712" i="12"/>
  <c r="BB712" i="12"/>
  <c r="BA712" i="12"/>
  <c r="AZ712" i="12"/>
  <c r="Y712" i="12"/>
  <c r="X712" i="12"/>
  <c r="M712" i="12"/>
  <c r="W712" i="12" s="1"/>
  <c r="BD711" i="12"/>
  <c r="BB711" i="12"/>
  <c r="BA711" i="12"/>
  <c r="AZ711" i="12"/>
  <c r="Y711" i="12"/>
  <c r="X711" i="12"/>
  <c r="W711" i="12"/>
  <c r="M711" i="12"/>
  <c r="BD710" i="12"/>
  <c r="BB710" i="12"/>
  <c r="BA710" i="12"/>
  <c r="AZ710" i="12"/>
  <c r="Y710" i="12"/>
  <c r="X710" i="12"/>
  <c r="M710" i="12"/>
  <c r="W710" i="12" s="1"/>
  <c r="BD709" i="12"/>
  <c r="BB709" i="12"/>
  <c r="BA709" i="12"/>
  <c r="AZ709" i="12"/>
  <c r="Y709" i="12"/>
  <c r="X709" i="12"/>
  <c r="W709" i="12"/>
  <c r="M709" i="12"/>
  <c r="BD708" i="12"/>
  <c r="BB708" i="12"/>
  <c r="BA708" i="12"/>
  <c r="AZ708" i="12"/>
  <c r="Y708" i="12"/>
  <c r="X708" i="12"/>
  <c r="M708" i="12"/>
  <c r="W708" i="12" s="1"/>
  <c r="BD707" i="12"/>
  <c r="BA707" i="12"/>
  <c r="X707" i="12" s="1"/>
  <c r="AZ707" i="12"/>
  <c r="BB707" i="12" s="1"/>
  <c r="Y707" i="12"/>
  <c r="W707" i="12"/>
  <c r="M707" i="12"/>
  <c r="BD706" i="12"/>
  <c r="BB706" i="12"/>
  <c r="BA706" i="12"/>
  <c r="AZ706" i="12"/>
  <c r="Y706" i="12"/>
  <c r="X706" i="12"/>
  <c r="M706" i="12"/>
  <c r="W706" i="12" s="1"/>
  <c r="BD705" i="12"/>
  <c r="BA705" i="12"/>
  <c r="X705" i="12" s="1"/>
  <c r="AZ705" i="12"/>
  <c r="BB705" i="12" s="1"/>
  <c r="Y705" i="12"/>
  <c r="W705" i="12"/>
  <c r="M705" i="12"/>
  <c r="BD704" i="12"/>
  <c r="BB704" i="12"/>
  <c r="BA704" i="12"/>
  <c r="AZ704" i="12"/>
  <c r="Y704" i="12"/>
  <c r="X704" i="12"/>
  <c r="M704" i="12"/>
  <c r="W704" i="12" s="1"/>
  <c r="BD703" i="12"/>
  <c r="BA703" i="12"/>
  <c r="X703" i="12" s="1"/>
  <c r="AZ703" i="12"/>
  <c r="BB703" i="12" s="1"/>
  <c r="Y703" i="12"/>
  <c r="W703" i="12"/>
  <c r="M703" i="12"/>
  <c r="BD702" i="12"/>
  <c r="BB702" i="12"/>
  <c r="BA702" i="12"/>
  <c r="AZ702" i="12"/>
  <c r="Y702" i="12"/>
  <c r="X702" i="12"/>
  <c r="M702" i="12"/>
  <c r="W702" i="12" s="1"/>
  <c r="BD701" i="12"/>
  <c r="BA701" i="12"/>
  <c r="X701" i="12" s="1"/>
  <c r="AZ701" i="12"/>
  <c r="BB701" i="12" s="1"/>
  <c r="Y701" i="12"/>
  <c r="W701" i="12"/>
  <c r="M701" i="12"/>
  <c r="BD700" i="12"/>
  <c r="BB700" i="12"/>
  <c r="BA700" i="12"/>
  <c r="AZ700" i="12"/>
  <c r="Y700" i="12"/>
  <c r="X700" i="12"/>
  <c r="M700" i="12"/>
  <c r="W700" i="12" s="1"/>
  <c r="BD699" i="12"/>
  <c r="AZ699" i="12"/>
  <c r="BB699" i="12" s="1"/>
  <c r="Y699" i="12"/>
  <c r="W699" i="12"/>
  <c r="M699" i="12"/>
  <c r="BD698" i="12"/>
  <c r="BB698" i="12"/>
  <c r="BA698" i="12"/>
  <c r="AZ698" i="12"/>
  <c r="Y698" i="12"/>
  <c r="X698" i="12"/>
  <c r="M698" i="12"/>
  <c r="W698" i="12" s="1"/>
  <c r="BD697" i="12"/>
  <c r="BA697" i="12"/>
  <c r="AZ697" i="12"/>
  <c r="BB697" i="12" s="1"/>
  <c r="Y697" i="12"/>
  <c r="W697" i="12"/>
  <c r="M697" i="12"/>
  <c r="BD696" i="12"/>
  <c r="BB696" i="12"/>
  <c r="BA696" i="12"/>
  <c r="AZ696" i="12"/>
  <c r="Y696" i="12"/>
  <c r="X696" i="12"/>
  <c r="M696" i="12"/>
  <c r="W696" i="12" s="1"/>
  <c r="X697" i="12" l="1"/>
  <c r="BA699" i="12"/>
  <c r="X699" i="12" s="1"/>
  <c r="BE709" i="12"/>
  <c r="AG709" i="12" s="1"/>
  <c r="AI709" i="12" s="1"/>
  <c r="AN709" i="12" s="1"/>
  <c r="AH709" i="12"/>
  <c r="BE711" i="12"/>
  <c r="AG711" i="12" s="1"/>
  <c r="AI711" i="12" s="1"/>
  <c r="AN711" i="12" s="1"/>
  <c r="AH711" i="12"/>
  <c r="BE713" i="12"/>
  <c r="AG713" i="12" s="1"/>
  <c r="AH713" i="12"/>
  <c r="AI713" i="12" s="1"/>
  <c r="AN713" i="12" s="1"/>
  <c r="AP709" i="12" l="1"/>
  <c r="AO709" i="12"/>
  <c r="BE712" i="12"/>
  <c r="AG712" i="12" s="1"/>
  <c r="AH712" i="12"/>
  <c r="BE696" i="12"/>
  <c r="AG696" i="12" s="1"/>
  <c r="AH696" i="12"/>
  <c r="BE708" i="12"/>
  <c r="AG708" i="12" s="1"/>
  <c r="AH708" i="12"/>
  <c r="BE710" i="12"/>
  <c r="AG710" i="12" s="1"/>
  <c r="AI710" i="12" s="1"/>
  <c r="AN710" i="12" s="1"/>
  <c r="AH710" i="12"/>
  <c r="AO711" i="12"/>
  <c r="AP711" i="12" s="1"/>
  <c r="AH699" i="12"/>
  <c r="BE699" i="12"/>
  <c r="AG699" i="12" s="1"/>
  <c r="AO713" i="12"/>
  <c r="BE698" i="12"/>
  <c r="AG698" i="12" s="1"/>
  <c r="AI698" i="12" s="1"/>
  <c r="AN698" i="12" s="1"/>
  <c r="AH698" i="12"/>
  <c r="BE700" i="12"/>
  <c r="AG700" i="12" s="1"/>
  <c r="AI700" i="12" s="1"/>
  <c r="AN700" i="12" s="1"/>
  <c r="AH700" i="12"/>
  <c r="AH697" i="12"/>
  <c r="BE697" i="12"/>
  <c r="AG697" i="12" s="1"/>
  <c r="BE707" i="12"/>
  <c r="AG707" i="12" s="1"/>
  <c r="AH707" i="12"/>
  <c r="BE702" i="12"/>
  <c r="AG702" i="12" s="1"/>
  <c r="AI702" i="12" s="1"/>
  <c r="AN702" i="12" s="1"/>
  <c r="AH702" i="12"/>
  <c r="BE705" i="12"/>
  <c r="AG705" i="12" s="1"/>
  <c r="AI705" i="12" s="1"/>
  <c r="AN705" i="12" s="1"/>
  <c r="AH705" i="12"/>
  <c r="BE704" i="12"/>
  <c r="AG704" i="12" s="1"/>
  <c r="AH704" i="12"/>
  <c r="BE701" i="12"/>
  <c r="AG701" i="12" s="1"/>
  <c r="AH701" i="12"/>
  <c r="BE706" i="12"/>
  <c r="AG706" i="12" s="1"/>
  <c r="AI706" i="12" s="1"/>
  <c r="AN706" i="12" s="1"/>
  <c r="AH706" i="12"/>
  <c r="BE703" i="12"/>
  <c r="AG703" i="12" s="1"/>
  <c r="AI703" i="12" s="1"/>
  <c r="AN703" i="12" s="1"/>
  <c r="AH703" i="12"/>
  <c r="AI712" i="12" l="1"/>
  <c r="AN712" i="12" s="1"/>
  <c r="AI697" i="12"/>
  <c r="AN697" i="12" s="1"/>
  <c r="AO703" i="12"/>
  <c r="AO705" i="12"/>
  <c r="AO700" i="12"/>
  <c r="AP700" i="12"/>
  <c r="AO697" i="12"/>
  <c r="AP697" i="12" s="1"/>
  <c r="AO710" i="12"/>
  <c r="AP710" i="12" s="1"/>
  <c r="AP706" i="12"/>
  <c r="AO706" i="12"/>
  <c r="AO702" i="12"/>
  <c r="AP702" i="12" s="1"/>
  <c r="AQ702" i="12" s="1"/>
  <c r="AO698" i="12"/>
  <c r="AO712" i="12"/>
  <c r="AP712" i="12" s="1"/>
  <c r="AQ712" i="12" s="1"/>
  <c r="AI704" i="12"/>
  <c r="AN704" i="12" s="1"/>
  <c r="AI696" i="12"/>
  <c r="AN696" i="12" s="1"/>
  <c r="AQ709" i="12"/>
  <c r="AR709" i="12" s="1"/>
  <c r="AS709" i="12" s="1"/>
  <c r="AI701" i="12"/>
  <c r="AN701" i="12" s="1"/>
  <c r="AI707" i="12"/>
  <c r="AN707" i="12" s="1"/>
  <c r="AP713" i="12"/>
  <c r="AQ711" i="12"/>
  <c r="AI708" i="12"/>
  <c r="AN708" i="12" s="1"/>
  <c r="AI699" i="12"/>
  <c r="AN699" i="12" s="1"/>
  <c r="AO699" i="12" l="1"/>
  <c r="AO708" i="12"/>
  <c r="AP708" i="12" s="1"/>
  <c r="AQ708" i="12" s="1"/>
  <c r="AO704" i="12"/>
  <c r="AP704" i="12" s="1"/>
  <c r="AO707" i="12"/>
  <c r="AO696" i="12"/>
  <c r="AP696" i="12" s="1"/>
  <c r="AR711" i="12"/>
  <c r="AP703" i="12"/>
  <c r="AO701" i="12"/>
  <c r="AQ713" i="12"/>
  <c r="AR712" i="12"/>
  <c r="AR702" i="12"/>
  <c r="AS702" i="12" s="1"/>
  <c r="AP705" i="12"/>
  <c r="AR713" i="12"/>
  <c r="AT709" i="12"/>
  <c r="AY709" i="12" s="1"/>
  <c r="AP698" i="12"/>
  <c r="AQ706" i="12"/>
  <c r="AQ710" i="12"/>
  <c r="AQ697" i="12"/>
  <c r="AQ700" i="12"/>
  <c r="AR706" i="12" l="1"/>
  <c r="AS706" i="12" s="1"/>
  <c r="AT706" i="12" s="1"/>
  <c r="AJ706" i="12" s="1"/>
  <c r="AQ704" i="12"/>
  <c r="AU709" i="12"/>
  <c r="AR700" i="12"/>
  <c r="AR698" i="12"/>
  <c r="AQ698" i="12"/>
  <c r="AQ705" i="12"/>
  <c r="AR705" i="12" s="1"/>
  <c r="AS705" i="12"/>
  <c r="AP701" i="12"/>
  <c r="AS711" i="12"/>
  <c r="AT711" i="12" s="1"/>
  <c r="AY711" i="12" s="1"/>
  <c r="AR708" i="12"/>
  <c r="AT708" i="12" s="1"/>
  <c r="AP699" i="12"/>
  <c r="AQ703" i="12"/>
  <c r="AR703" i="12" s="1"/>
  <c r="AR697" i="12"/>
  <c r="AS700" i="12"/>
  <c r="AS713" i="12"/>
  <c r="AT713" i="12" s="1"/>
  <c r="AR710" i="12"/>
  <c r="AP707" i="12"/>
  <c r="AT702" i="12"/>
  <c r="AJ702" i="12" s="1"/>
  <c r="AJ709" i="12"/>
  <c r="AQ696" i="12"/>
  <c r="AR696" i="12" s="1"/>
  <c r="AS696" i="12" s="1"/>
  <c r="AS712" i="12"/>
  <c r="AT712" i="12" s="1"/>
  <c r="AS708" i="12"/>
  <c r="AY708" i="12" l="1"/>
  <c r="AJ708" i="12"/>
  <c r="AS704" i="12"/>
  <c r="AT704" i="12" s="1"/>
  <c r="AY704" i="12" s="1"/>
  <c r="AR704" i="12"/>
  <c r="AT705" i="12"/>
  <c r="AJ705" i="12" s="1"/>
  <c r="AS697" i="12"/>
  <c r="AJ711" i="12"/>
  <c r="AY702" i="12"/>
  <c r="AS703" i="12"/>
  <c r="AT703" i="12" s="1"/>
  <c r="AU708" i="12"/>
  <c r="AV708" i="12" s="1"/>
  <c r="AV702" i="12"/>
  <c r="AU702" i="12"/>
  <c r="AQ701" i="12"/>
  <c r="AJ712" i="12"/>
  <c r="AY705" i="12"/>
  <c r="AY712" i="12"/>
  <c r="AV709" i="12"/>
  <c r="AV711" i="12"/>
  <c r="AU711" i="12"/>
  <c r="AW711" i="12" s="1"/>
  <c r="AT696" i="12"/>
  <c r="AJ696" i="12" s="1"/>
  <c r="AY713" i="12"/>
  <c r="AY706" i="12"/>
  <c r="AJ713" i="12"/>
  <c r="AQ707" i="12"/>
  <c r="AT700" i="12"/>
  <c r="AJ700" i="12" s="1"/>
  <c r="AW709" i="12"/>
  <c r="AQ699" i="12"/>
  <c r="AY696" i="12"/>
  <c r="AR699" i="12"/>
  <c r="AS710" i="12"/>
  <c r="AT710" i="12"/>
  <c r="AS698" i="12"/>
  <c r="AW708" i="12" l="1"/>
  <c r="AX708" i="12" s="1"/>
  <c r="AK708" i="12" s="1"/>
  <c r="AY697" i="12"/>
  <c r="AU697" i="12" s="1"/>
  <c r="AY710" i="12"/>
  <c r="AX711" i="12"/>
  <c r="AT697" i="12"/>
  <c r="AJ697" i="12" s="1"/>
  <c r="AV710" i="12"/>
  <c r="AU710" i="12"/>
  <c r="AU704" i="12"/>
  <c r="AV704" i="12" s="1"/>
  <c r="AJ703" i="12"/>
  <c r="AY703" i="12"/>
  <c r="AW696" i="12"/>
  <c r="AV696" i="12"/>
  <c r="AU696" i="12"/>
  <c r="AS699" i="12"/>
  <c r="AT698" i="12"/>
  <c r="AY698" i="12" s="1"/>
  <c r="AU706" i="12"/>
  <c r="AR707" i="12"/>
  <c r="AW702" i="12"/>
  <c r="AX702" i="12" s="1"/>
  <c r="AK702" i="12" s="1"/>
  <c r="AJ710" i="12"/>
  <c r="AY700" i="12"/>
  <c r="AJ704" i="12"/>
  <c r="AX709" i="12"/>
  <c r="AK709" i="12" s="1"/>
  <c r="AR701" i="12"/>
  <c r="AU713" i="12"/>
  <c r="AV713" i="12" s="1"/>
  <c r="AT699" i="12"/>
  <c r="AK711" i="12"/>
  <c r="AV712" i="12"/>
  <c r="AW712" i="12" s="1"/>
  <c r="AU712" i="12"/>
  <c r="AY699" i="12"/>
  <c r="AU705" i="12"/>
  <c r="AV705" i="12" s="1"/>
  <c r="AJ698" i="12" l="1"/>
  <c r="AV706" i="12"/>
  <c r="AX706" i="12" s="1"/>
  <c r="AK706" i="12" s="1"/>
  <c r="AJ699" i="12"/>
  <c r="AX712" i="12"/>
  <c r="AW706" i="12"/>
  <c r="AW713" i="12"/>
  <c r="AX713" i="12" s="1"/>
  <c r="AK713" i="12" s="1"/>
  <c r="AX696" i="12"/>
  <c r="AU700" i="12"/>
  <c r="AV700" i="12" s="1"/>
  <c r="AW700" i="12" s="1"/>
  <c r="AX700" i="12" s="1"/>
  <c r="AS701" i="12"/>
  <c r="AT701" i="12" s="1"/>
  <c r="AS707" i="12"/>
  <c r="AV697" i="12"/>
  <c r="AK696" i="12"/>
  <c r="AU703" i="12"/>
  <c r="AW704" i="12"/>
  <c r="AX704" i="12" s="1"/>
  <c r="AK704" i="12" s="1"/>
  <c r="AW710" i="12"/>
  <c r="AX710" i="12" s="1"/>
  <c r="AW705" i="12"/>
  <c r="AK712" i="12"/>
  <c r="AW697" i="12"/>
  <c r="AX697" i="12" s="1"/>
  <c r="AU699" i="12"/>
  <c r="AV699" i="12" s="1"/>
  <c r="AX705" i="12"/>
  <c r="AK705" i="12" s="1"/>
  <c r="AU698" i="12"/>
  <c r="AT707" i="12"/>
  <c r="AJ707" i="12" s="1"/>
  <c r="AX699" i="12" l="1"/>
  <c r="AW699" i="12"/>
  <c r="AK697" i="12"/>
  <c r="AY701" i="12"/>
  <c r="AJ701" i="12"/>
  <c r="AV703" i="12"/>
  <c r="AK710" i="12"/>
  <c r="AV698" i="12"/>
  <c r="AK699" i="12"/>
  <c r="AW703" i="12"/>
  <c r="AY707" i="12"/>
  <c r="AK700" i="12"/>
  <c r="AW698" i="12" l="1"/>
  <c r="AX698" i="12" s="1"/>
  <c r="AK698" i="12" s="1"/>
  <c r="AU707" i="12"/>
  <c r="AX703" i="12"/>
  <c r="AK703" i="12" s="1"/>
  <c r="AU701" i="12"/>
  <c r="AV701" i="12" s="1"/>
  <c r="AW701" i="12" l="1"/>
  <c r="AX701" i="12" s="1"/>
  <c r="AV707" i="12"/>
  <c r="AW707" i="12" s="1"/>
  <c r="AK701" i="12" l="1"/>
  <c r="AX707" i="12"/>
  <c r="AK707" i="12" s="1"/>
  <c r="BD695" i="12" l="1"/>
  <c r="BA695" i="12"/>
  <c r="X695" i="12" s="1"/>
  <c r="AZ695" i="12"/>
  <c r="BB695" i="12" s="1"/>
  <c r="Y695" i="12"/>
  <c r="W695" i="12"/>
  <c r="M695" i="12"/>
  <c r="BD694" i="12"/>
  <c r="BB694" i="12"/>
  <c r="AZ694" i="12"/>
  <c r="BA694" i="12" s="1"/>
  <c r="X694" i="12" s="1"/>
  <c r="Y694" i="12"/>
  <c r="M694" i="12"/>
  <c r="W694" i="12" s="1"/>
  <c r="BD693" i="12"/>
  <c r="BA693" i="12"/>
  <c r="AZ693" i="12"/>
  <c r="BB693" i="12" s="1"/>
  <c r="Y693" i="12"/>
  <c r="X693" i="12"/>
  <c r="W693" i="12"/>
  <c r="M693" i="12"/>
  <c r="BD692" i="12"/>
  <c r="BB692" i="12"/>
  <c r="BA692" i="12"/>
  <c r="AZ692" i="12"/>
  <c r="Y692" i="12"/>
  <c r="X692" i="12"/>
  <c r="M692" i="12"/>
  <c r="BD691" i="12"/>
  <c r="BA691" i="12"/>
  <c r="AZ691" i="12"/>
  <c r="BB691" i="12" s="1"/>
  <c r="Y691" i="12"/>
  <c r="X691" i="12"/>
  <c r="W691" i="12"/>
  <c r="M691" i="12"/>
  <c r="BD690" i="12"/>
  <c r="BB690" i="12"/>
  <c r="BA690" i="12"/>
  <c r="AZ690" i="12"/>
  <c r="Y690" i="12"/>
  <c r="X690" i="12"/>
  <c r="M690" i="12"/>
  <c r="BD689" i="12"/>
  <c r="BA689" i="12"/>
  <c r="AZ689" i="12"/>
  <c r="BB689" i="12" s="1"/>
  <c r="Y689" i="12"/>
  <c r="X689" i="12"/>
  <c r="W689" i="12"/>
  <c r="M689" i="12"/>
  <c r="BD688" i="12"/>
  <c r="BB688" i="12"/>
  <c r="AZ688" i="12"/>
  <c r="BA688" i="12" s="1"/>
  <c r="X688" i="12" s="1"/>
  <c r="Y688" i="12"/>
  <c r="M688" i="12"/>
  <c r="W688" i="12" s="1"/>
  <c r="BD687" i="12"/>
  <c r="BA687" i="12"/>
  <c r="X687" i="12" s="1"/>
  <c r="AZ687" i="12"/>
  <c r="BB687" i="12" s="1"/>
  <c r="Y687" i="12"/>
  <c r="W687" i="12"/>
  <c r="M687" i="12"/>
  <c r="BD686" i="12"/>
  <c r="BB686" i="12"/>
  <c r="AZ686" i="12"/>
  <c r="BA686" i="12" s="1"/>
  <c r="X686" i="12" s="1"/>
  <c r="Y686" i="12"/>
  <c r="M686" i="12"/>
  <c r="W686" i="12" s="1"/>
  <c r="BD685" i="12"/>
  <c r="BA685" i="12"/>
  <c r="X685" i="12" s="1"/>
  <c r="AZ685" i="12"/>
  <c r="BB685" i="12" s="1"/>
  <c r="Y685" i="12"/>
  <c r="W685" i="12"/>
  <c r="M685" i="12"/>
  <c r="BD684" i="12"/>
  <c r="BB684" i="12"/>
  <c r="AZ684" i="12"/>
  <c r="BA684" i="12" s="1"/>
  <c r="X684" i="12" s="1"/>
  <c r="Y684" i="12"/>
  <c r="M684" i="12"/>
  <c r="W684" i="12" s="1"/>
  <c r="BD683" i="12"/>
  <c r="BA683" i="12"/>
  <c r="X683" i="12" s="1"/>
  <c r="AZ683" i="12"/>
  <c r="BB683" i="12" s="1"/>
  <c r="Y683" i="12"/>
  <c r="W683" i="12"/>
  <c r="M683" i="12"/>
  <c r="BD682" i="12"/>
  <c r="BB682" i="12"/>
  <c r="AZ682" i="12"/>
  <c r="BA682" i="12" s="1"/>
  <c r="Y682" i="12"/>
  <c r="M682" i="12"/>
  <c r="W682" i="12" s="1"/>
  <c r="BD681" i="12"/>
  <c r="AZ681" i="12"/>
  <c r="Y681" i="12"/>
  <c r="M681" i="12"/>
  <c r="W681" i="12" s="1"/>
  <c r="BD680" i="12"/>
  <c r="AZ680" i="12"/>
  <c r="BB680" i="12" s="1"/>
  <c r="Y680" i="12"/>
  <c r="W680" i="12"/>
  <c r="M680" i="12"/>
  <c r="BD679" i="12"/>
  <c r="BB679" i="12"/>
  <c r="AZ679" i="12"/>
  <c r="Y679" i="12"/>
  <c r="W679" i="12"/>
  <c r="M679" i="12"/>
  <c r="BE687" i="12" l="1"/>
  <c r="AG687" i="12" s="1"/>
  <c r="AH687" i="12"/>
  <c r="AH685" i="12"/>
  <c r="BE685" i="12"/>
  <c r="AG685" i="12" s="1"/>
  <c r="BB681" i="12"/>
  <c r="BA681" i="12"/>
  <c r="X681" i="12" s="1"/>
  <c r="BE691" i="12"/>
  <c r="AG691" i="12" s="1"/>
  <c r="AI691" i="12" s="1"/>
  <c r="AN691" i="12"/>
  <c r="AH691" i="12"/>
  <c r="W690" i="12"/>
  <c r="W692" i="12"/>
  <c r="AH683" i="12"/>
  <c r="BE683" i="12"/>
  <c r="AG683" i="12" s="1"/>
  <c r="AI683" i="12" s="1"/>
  <c r="AN683" i="12" s="1"/>
  <c r="BA679" i="12"/>
  <c r="X679" i="12"/>
  <c r="BA680" i="12"/>
  <c r="X680" i="12" s="1"/>
  <c r="BE693" i="12"/>
  <c r="AG693" i="12" s="1"/>
  <c r="AI693" i="12" s="1"/>
  <c r="AN693" i="12" s="1"/>
  <c r="AH693" i="12"/>
  <c r="X682" i="12"/>
  <c r="AI687" i="12" l="1"/>
  <c r="AN687" i="12" s="1"/>
  <c r="BE682" i="12"/>
  <c r="AG682" i="12" s="1"/>
  <c r="AH682" i="12"/>
  <c r="AH679" i="12"/>
  <c r="BE679" i="12"/>
  <c r="AG679" i="12" s="1"/>
  <c r="AI679" i="12" s="1"/>
  <c r="AN679" i="12" s="1"/>
  <c r="BE681" i="12"/>
  <c r="AG681" i="12" s="1"/>
  <c r="AH681" i="12"/>
  <c r="AP683" i="12"/>
  <c r="AO683" i="12"/>
  <c r="AP693" i="12"/>
  <c r="AO693" i="12"/>
  <c r="AO687" i="12"/>
  <c r="BE695" i="12"/>
  <c r="AG695" i="12" s="1"/>
  <c r="AH695" i="12"/>
  <c r="AO691" i="12"/>
  <c r="AP691" i="12" s="1"/>
  <c r="BE694" i="12"/>
  <c r="AG694" i="12" s="1"/>
  <c r="AH694" i="12"/>
  <c r="AH680" i="12"/>
  <c r="BE680" i="12"/>
  <c r="AG680" i="12" s="1"/>
  <c r="AI680" i="12" s="1"/>
  <c r="AN680" i="12" s="1"/>
  <c r="BE686" i="12"/>
  <c r="AG686" i="12" s="1"/>
  <c r="AH686" i="12"/>
  <c r="BE688" i="12"/>
  <c r="AG688" i="12" s="1"/>
  <c r="AH688" i="12"/>
  <c r="BE684" i="12"/>
  <c r="AG684" i="12" s="1"/>
  <c r="AI684" i="12" s="1"/>
  <c r="AN684" i="12" s="1"/>
  <c r="AH684" i="12"/>
  <c r="BE689" i="12"/>
  <c r="AG689" i="12" s="1"/>
  <c r="AI689" i="12" s="1"/>
  <c r="AN689" i="12" s="1"/>
  <c r="AH689" i="12"/>
  <c r="AI685" i="12"/>
  <c r="AN685" i="12" s="1"/>
  <c r="AI694" i="12" l="1"/>
  <c r="AN694" i="12" s="1"/>
  <c r="AI682" i="12"/>
  <c r="AN682" i="12" s="1"/>
  <c r="AO684" i="12"/>
  <c r="AQ684" i="12" s="1"/>
  <c r="AR684" i="12" s="1"/>
  <c r="AP684" i="12"/>
  <c r="AO689" i="12"/>
  <c r="AO680" i="12"/>
  <c r="AO694" i="12"/>
  <c r="AO679" i="12"/>
  <c r="AP679" i="12" s="1"/>
  <c r="AO682" i="12"/>
  <c r="AO685" i="12"/>
  <c r="BE690" i="12"/>
  <c r="AG690" i="12" s="1"/>
  <c r="AH690" i="12"/>
  <c r="AI686" i="12"/>
  <c r="AN686" i="12" s="1"/>
  <c r="BE692" i="12"/>
  <c r="AG692" i="12" s="1"/>
  <c r="AH692" i="12"/>
  <c r="AQ691" i="12"/>
  <c r="AI688" i="12"/>
  <c r="AN688" i="12" s="1"/>
  <c r="AI695" i="12"/>
  <c r="AN695" i="12" s="1"/>
  <c r="AP687" i="12"/>
  <c r="AQ687" i="12" s="1"/>
  <c r="AQ693" i="12"/>
  <c r="AQ683" i="12"/>
  <c r="AI681" i="12"/>
  <c r="AN681" i="12" s="1"/>
  <c r="AI692" i="12" l="1"/>
  <c r="AN692" i="12" s="1"/>
  <c r="AS684" i="12"/>
  <c r="AO692" i="12"/>
  <c r="AO695" i="12"/>
  <c r="AO686" i="12"/>
  <c r="AR691" i="12"/>
  <c r="AR693" i="12"/>
  <c r="AS693" i="12" s="1"/>
  <c r="AP682" i="12"/>
  <c r="AQ679" i="12"/>
  <c r="AR679" i="12" s="1"/>
  <c r="AP680" i="12"/>
  <c r="AT684" i="12"/>
  <c r="AJ684" i="12" s="1"/>
  <c r="AO681" i="12"/>
  <c r="AR687" i="12"/>
  <c r="AT687" i="12" s="1"/>
  <c r="AJ687" i="12" s="1"/>
  <c r="AI690" i="12"/>
  <c r="AN690" i="12" s="1"/>
  <c r="AP685" i="12"/>
  <c r="AP694" i="12"/>
  <c r="AP689" i="12"/>
  <c r="AQ689" i="12" s="1"/>
  <c r="AR683" i="12"/>
  <c r="AS683" i="12" s="1"/>
  <c r="AS687" i="12"/>
  <c r="AO688" i="12"/>
  <c r="AR689" i="12" l="1"/>
  <c r="AY687" i="12"/>
  <c r="AU687" i="12" s="1"/>
  <c r="AT683" i="12"/>
  <c r="AY683" i="12" s="1"/>
  <c r="AJ683" i="12"/>
  <c r="AQ682" i="12"/>
  <c r="AP688" i="12"/>
  <c r="AO690" i="12"/>
  <c r="AQ685" i="12"/>
  <c r="AP695" i="12"/>
  <c r="AS679" i="12"/>
  <c r="AT679" i="12" s="1"/>
  <c r="AJ679" i="12" s="1"/>
  <c r="AQ680" i="12"/>
  <c r="AR680" i="12" s="1"/>
  <c r="AQ694" i="12"/>
  <c r="AP686" i="12"/>
  <c r="AP692" i="12"/>
  <c r="AR694" i="12"/>
  <c r="AY684" i="12"/>
  <c r="AS691" i="12"/>
  <c r="AT691" i="12" s="1"/>
  <c r="AP681" i="12"/>
  <c r="AQ681" i="12" s="1"/>
  <c r="AT693" i="12"/>
  <c r="AJ693" i="12" s="1"/>
  <c r="AQ695" i="12"/>
  <c r="AY679" i="12" l="1"/>
  <c r="AU679" i="12" s="1"/>
  <c r="AY693" i="12"/>
  <c r="AT694" i="12"/>
  <c r="AY694" i="12" s="1"/>
  <c r="AS694" i="12"/>
  <c r="AS689" i="12"/>
  <c r="AU683" i="12"/>
  <c r="AR695" i="12"/>
  <c r="AJ691" i="12"/>
  <c r="AS695" i="12"/>
  <c r="AT695" i="12" s="1"/>
  <c r="AY691" i="12"/>
  <c r="AV684" i="12"/>
  <c r="AU684" i="12"/>
  <c r="AR685" i="12"/>
  <c r="AQ692" i="12"/>
  <c r="AQ688" i="12"/>
  <c r="AV687" i="12"/>
  <c r="AR682" i="12"/>
  <c r="AS680" i="12"/>
  <c r="AT680" i="12" s="1"/>
  <c r="AR681" i="12"/>
  <c r="AQ686" i="12"/>
  <c r="AR686" i="12" s="1"/>
  <c r="AP690" i="12"/>
  <c r="AW687" i="12"/>
  <c r="AV693" i="12"/>
  <c r="AU693" i="12"/>
  <c r="AJ694" i="12" l="1"/>
  <c r="AY689" i="12"/>
  <c r="AW693" i="12"/>
  <c r="AX693" i="12" s="1"/>
  <c r="AK693" i="12" s="1"/>
  <c r="AW684" i="12"/>
  <c r="AX684" i="12" s="1"/>
  <c r="AK684" i="12" s="1"/>
  <c r="AT689" i="12"/>
  <c r="AJ689" i="12"/>
  <c r="AJ695" i="12"/>
  <c r="AK687" i="12"/>
  <c r="AX687" i="12"/>
  <c r="AR688" i="12"/>
  <c r="AS686" i="12"/>
  <c r="AU694" i="12"/>
  <c r="AV694" i="12" s="1"/>
  <c r="AY695" i="12"/>
  <c r="AV679" i="12"/>
  <c r="AW679" i="12" s="1"/>
  <c r="AV683" i="12"/>
  <c r="AJ680" i="12"/>
  <c r="AR692" i="12"/>
  <c r="AS692" i="12" s="1"/>
  <c r="AW683" i="12"/>
  <c r="AS681" i="12"/>
  <c r="AT681" i="12" s="1"/>
  <c r="AJ681" i="12" s="1"/>
  <c r="AY680" i="12"/>
  <c r="AS682" i="12"/>
  <c r="AT682" i="12" s="1"/>
  <c r="AQ690" i="12"/>
  <c r="AR690" i="12" s="1"/>
  <c r="AU691" i="12"/>
  <c r="AV691" i="12" s="1"/>
  <c r="AS685" i="12"/>
  <c r="AT685" i="12" s="1"/>
  <c r="AT692" i="12" l="1"/>
  <c r="AJ692" i="12" s="1"/>
  <c r="AU689" i="12"/>
  <c r="AY682" i="12"/>
  <c r="AU682" i="12" s="1"/>
  <c r="AT686" i="12"/>
  <c r="AJ686" i="12" s="1"/>
  <c r="AJ685" i="12"/>
  <c r="AX683" i="12"/>
  <c r="AK683" i="12" s="1"/>
  <c r="AW691" i="12"/>
  <c r="AX691" i="12" s="1"/>
  <c r="AS690" i="12"/>
  <c r="AW694" i="12"/>
  <c r="AX694" i="12" s="1"/>
  <c r="AK694" i="12" s="1"/>
  <c r="AS688" i="12"/>
  <c r="AX679" i="12"/>
  <c r="AK679" i="12" s="1"/>
  <c r="AU695" i="12"/>
  <c r="AY681" i="12"/>
  <c r="AU680" i="12"/>
  <c r="AV680" i="12" s="1"/>
  <c r="AY692" i="12"/>
  <c r="AJ682" i="12"/>
  <c r="AY685" i="12"/>
  <c r="AJ688" i="12" l="1"/>
  <c r="AY686" i="12"/>
  <c r="AT688" i="12"/>
  <c r="AV689" i="12"/>
  <c r="AU686" i="12"/>
  <c r="AV695" i="12"/>
  <c r="AW695" i="12" s="1"/>
  <c r="AU692" i="12"/>
  <c r="AU685" i="12"/>
  <c r="AV685" i="12"/>
  <c r="AW685" i="12" s="1"/>
  <c r="AK691" i="12"/>
  <c r="AY688" i="12"/>
  <c r="AT690" i="12"/>
  <c r="AY690" i="12" s="1"/>
  <c r="AV682" i="12"/>
  <c r="AW682" i="12" s="1"/>
  <c r="AX682" i="12" s="1"/>
  <c r="AW680" i="12"/>
  <c r="AU681" i="12"/>
  <c r="AW689" i="12" l="1"/>
  <c r="AX689" i="12" s="1"/>
  <c r="AK689" i="12" s="1"/>
  <c r="AU690" i="12"/>
  <c r="AX695" i="12"/>
  <c r="AK695" i="12"/>
  <c r="AK682" i="12"/>
  <c r="AV681" i="12"/>
  <c r="AX685" i="12"/>
  <c r="AK685" i="12" s="1"/>
  <c r="AV692" i="12"/>
  <c r="AW692" i="12" s="1"/>
  <c r="AV686" i="12"/>
  <c r="AJ690" i="12"/>
  <c r="AW681" i="12"/>
  <c r="AX680" i="12"/>
  <c r="AK680" i="12" s="1"/>
  <c r="AU688" i="12"/>
  <c r="AV688" i="12" s="1"/>
  <c r="AX681" i="12" l="1"/>
  <c r="AK681" i="12" s="1"/>
  <c r="AW688" i="12"/>
  <c r="AX688" i="12" s="1"/>
  <c r="AK688" i="12" s="1"/>
  <c r="AX692" i="12"/>
  <c r="AK692" i="12" s="1"/>
  <c r="AV690" i="12"/>
  <c r="AW686" i="12"/>
  <c r="AX686" i="12" s="1"/>
  <c r="AK686" i="12" s="1"/>
  <c r="AW690" i="12"/>
  <c r="AX690" i="12" s="1"/>
  <c r="AK690" i="12" l="1"/>
  <c r="BD678" i="12" l="1"/>
  <c r="BA678" i="12"/>
  <c r="AZ678" i="12"/>
  <c r="BB678" i="12" s="1"/>
  <c r="Y678" i="12"/>
  <c r="W678" i="12"/>
  <c r="M678" i="12"/>
  <c r="BD677" i="12"/>
  <c r="BB677" i="12"/>
  <c r="AZ677" i="12"/>
  <c r="BA677" i="12" s="1"/>
  <c r="Y677" i="12"/>
  <c r="M677" i="12"/>
  <c r="W677" i="12" s="1"/>
  <c r="BD676" i="12"/>
  <c r="BB676" i="12"/>
  <c r="BA676" i="12"/>
  <c r="AZ676" i="12"/>
  <c r="Y676" i="12"/>
  <c r="W676" i="12"/>
  <c r="M676" i="12"/>
  <c r="BD675" i="12"/>
  <c r="AZ675" i="12"/>
  <c r="Y675" i="12"/>
  <c r="M675" i="12"/>
  <c r="BD674" i="12"/>
  <c r="BA674" i="12"/>
  <c r="AZ674" i="12"/>
  <c r="BB674" i="12" s="1"/>
  <c r="Y674" i="12"/>
  <c r="W674" i="12"/>
  <c r="M674" i="12"/>
  <c r="BD673" i="12"/>
  <c r="BB673" i="12"/>
  <c r="AZ673" i="12"/>
  <c r="BA673" i="12" s="1"/>
  <c r="Y673" i="12"/>
  <c r="M673" i="12"/>
  <c r="W673" i="12" s="1"/>
  <c r="BD672" i="12"/>
  <c r="BB672" i="12"/>
  <c r="BA672" i="12"/>
  <c r="AZ672" i="12"/>
  <c r="Y672" i="12"/>
  <c r="W672" i="12"/>
  <c r="M672" i="12"/>
  <c r="BD671" i="12"/>
  <c r="AZ671" i="12"/>
  <c r="Y671" i="12"/>
  <c r="M671" i="12"/>
  <c r="BD670" i="12"/>
  <c r="BA670" i="12"/>
  <c r="AZ670" i="12"/>
  <c r="BB670" i="12" s="1"/>
  <c r="Y670" i="12"/>
  <c r="X670" i="12"/>
  <c r="M670" i="12"/>
  <c r="W670" i="12" s="1"/>
  <c r="BD669" i="12"/>
  <c r="BB669" i="12"/>
  <c r="BA669" i="12"/>
  <c r="AZ669" i="12"/>
  <c r="Y669" i="12"/>
  <c r="X669" i="12"/>
  <c r="M669" i="12"/>
  <c r="W669" i="12" s="1"/>
  <c r="BD668" i="12"/>
  <c r="BA668" i="12"/>
  <c r="X668" i="12" s="1"/>
  <c r="AZ668" i="12"/>
  <c r="BB668" i="12" s="1"/>
  <c r="Y668" i="12"/>
  <c r="M668" i="12"/>
  <c r="W668" i="12" s="1"/>
  <c r="BD667" i="12"/>
  <c r="BB667" i="12"/>
  <c r="BA667" i="12"/>
  <c r="AZ667" i="12"/>
  <c r="Y667" i="12"/>
  <c r="X667" i="12"/>
  <c r="M667" i="12"/>
  <c r="W667" i="12" s="1"/>
  <c r="BD666" i="12"/>
  <c r="BA666" i="12"/>
  <c r="AZ666" i="12"/>
  <c r="BB666" i="12" s="1"/>
  <c r="Y666" i="12"/>
  <c r="X666" i="12"/>
  <c r="M666" i="12"/>
  <c r="W666" i="12" s="1"/>
  <c r="BD665" i="12"/>
  <c r="BB665" i="12"/>
  <c r="BA665" i="12"/>
  <c r="X665" i="12" s="1"/>
  <c r="AZ665" i="12"/>
  <c r="Y665" i="12"/>
  <c r="M665" i="12"/>
  <c r="W665" i="12" s="1"/>
  <c r="BD664" i="12"/>
  <c r="AZ664" i="12"/>
  <c r="BB664" i="12" s="1"/>
  <c r="Y664" i="12"/>
  <c r="W664" i="12"/>
  <c r="M664" i="12"/>
  <c r="BD663" i="12"/>
  <c r="BB663" i="12"/>
  <c r="AZ663" i="12"/>
  <c r="BA663" i="12" s="1"/>
  <c r="Y663" i="12"/>
  <c r="W663" i="12"/>
  <c r="M663" i="12"/>
  <c r="BD662" i="12"/>
  <c r="AZ662" i="12"/>
  <c r="BB662" i="12" s="1"/>
  <c r="Y662" i="12"/>
  <c r="W662" i="12"/>
  <c r="M662" i="12"/>
  <c r="BD661" i="12"/>
  <c r="BB661" i="12"/>
  <c r="AZ661" i="12"/>
  <c r="BA661" i="12" s="1"/>
  <c r="Y661" i="12"/>
  <c r="W661" i="12"/>
  <c r="M661" i="12"/>
  <c r="BD660" i="12"/>
  <c r="AZ660" i="12"/>
  <c r="Y660" i="12"/>
  <c r="W660" i="12"/>
  <c r="M660" i="12"/>
  <c r="BD659" i="12"/>
  <c r="BB659" i="12"/>
  <c r="AZ659" i="12"/>
  <c r="BA659" i="12" s="1"/>
  <c r="Y659" i="12"/>
  <c r="W659" i="12"/>
  <c r="M659" i="12"/>
  <c r="BD658" i="12"/>
  <c r="AZ658" i="12"/>
  <c r="Y658" i="12"/>
  <c r="W658" i="12"/>
  <c r="M658" i="12"/>
  <c r="BB658" i="12" l="1"/>
  <c r="BA658" i="12"/>
  <c r="X658" i="12" s="1"/>
  <c r="BB660" i="12"/>
  <c r="BA660" i="12"/>
  <c r="X660" i="12" s="1"/>
  <c r="BE672" i="12"/>
  <c r="AG672" i="12" s="1"/>
  <c r="AH672" i="12"/>
  <c r="X662" i="12"/>
  <c r="BA662" i="12"/>
  <c r="X664" i="12"/>
  <c r="BE674" i="12"/>
  <c r="AG674" i="12" s="1"/>
  <c r="AH674" i="12"/>
  <c r="W675" i="12"/>
  <c r="BB671" i="12"/>
  <c r="BA671" i="12"/>
  <c r="X659" i="12"/>
  <c r="X661" i="12"/>
  <c r="X663" i="12"/>
  <c r="BA664" i="12"/>
  <c r="W671" i="12"/>
  <c r="AI672" i="12"/>
  <c r="AN672" i="12" s="1"/>
  <c r="BB675" i="12"/>
  <c r="BA675" i="12"/>
  <c r="AI674" i="12" l="1"/>
  <c r="AN674" i="12" s="1"/>
  <c r="BE660" i="12"/>
  <c r="AG660" i="12" s="1"/>
  <c r="AH660" i="12"/>
  <c r="AP674" i="12"/>
  <c r="AO674" i="12"/>
  <c r="AO672" i="12"/>
  <c r="AP672" i="12" s="1"/>
  <c r="BE661" i="12"/>
  <c r="AG661" i="12" s="1"/>
  <c r="AH661" i="12"/>
  <c r="BE658" i="12"/>
  <c r="AG658" i="12" s="1"/>
  <c r="AH658" i="12"/>
  <c r="BE677" i="12"/>
  <c r="AG677" i="12" s="1"/>
  <c r="AI677" i="12" s="1"/>
  <c r="AN677" i="12" s="1"/>
  <c r="AH677" i="12"/>
  <c r="BE663" i="12"/>
  <c r="AG663" i="12" s="1"/>
  <c r="AH663" i="12"/>
  <c r="BE662" i="12"/>
  <c r="AG662" i="12" s="1"/>
  <c r="AH662" i="12"/>
  <c r="BE673" i="12"/>
  <c r="AG673" i="12" s="1"/>
  <c r="AH673" i="12"/>
  <c r="BE659" i="12"/>
  <c r="AG659" i="12" s="1"/>
  <c r="AH659" i="12"/>
  <c r="BE664" i="12"/>
  <c r="AG664" i="12" s="1"/>
  <c r="AH664" i="12"/>
  <c r="BE666" i="12"/>
  <c r="AG666" i="12" s="1"/>
  <c r="AH666" i="12"/>
  <c r="BE678" i="12"/>
  <c r="AG678" i="12" s="1"/>
  <c r="AH678" i="12"/>
  <c r="BE676" i="12"/>
  <c r="AG676" i="12" s="1"/>
  <c r="AH676" i="12"/>
  <c r="BE667" i="12"/>
  <c r="AG667" i="12" s="1"/>
  <c r="AH667" i="12"/>
  <c r="BE668" i="12"/>
  <c r="AG668" i="12" s="1"/>
  <c r="AH668" i="12"/>
  <c r="BE670" i="12"/>
  <c r="AG670" i="12" s="1"/>
  <c r="AH670" i="12"/>
  <c r="BE669" i="12"/>
  <c r="AG669" i="12" s="1"/>
  <c r="AH669" i="12"/>
  <c r="BE665" i="12"/>
  <c r="AG665" i="12" s="1"/>
  <c r="AH665" i="12"/>
  <c r="AI667" i="12" l="1"/>
  <c r="AN667" i="12" s="1"/>
  <c r="AI664" i="12"/>
  <c r="AN664" i="12" s="1"/>
  <c r="AI663" i="12"/>
  <c r="AN663" i="12" s="1"/>
  <c r="AI668" i="12"/>
  <c r="AN668" i="12" s="1"/>
  <c r="AO668" i="12" s="1"/>
  <c r="AI676" i="12"/>
  <c r="AN676" i="12" s="1"/>
  <c r="AI659" i="12"/>
  <c r="AN659" i="12" s="1"/>
  <c r="AO659" i="12"/>
  <c r="AP659" i="12"/>
  <c r="AO667" i="12"/>
  <c r="AO664" i="12"/>
  <c r="AP664" i="12" s="1"/>
  <c r="AP676" i="12"/>
  <c r="AO676" i="12"/>
  <c r="AO677" i="12"/>
  <c r="AP677" i="12"/>
  <c r="AH675" i="12"/>
  <c r="BE675" i="12"/>
  <c r="AG675" i="12" s="1"/>
  <c r="AQ672" i="12"/>
  <c r="AI670" i="12"/>
  <c r="AN670" i="12" s="1"/>
  <c r="AI666" i="12"/>
  <c r="AN666" i="12" s="1"/>
  <c r="AI662" i="12"/>
  <c r="AN662" i="12" s="1"/>
  <c r="AI661" i="12"/>
  <c r="AN661" i="12" s="1"/>
  <c r="AQ674" i="12"/>
  <c r="AO663" i="12"/>
  <c r="AR674" i="12"/>
  <c r="AS674" i="12" s="1"/>
  <c r="BE671" i="12"/>
  <c r="AG671" i="12" s="1"/>
  <c r="AH671" i="12"/>
  <c r="AI665" i="12"/>
  <c r="AN665" i="12" s="1"/>
  <c r="AI669" i="12"/>
  <c r="AN669" i="12" s="1"/>
  <c r="AI678" i="12"/>
  <c r="AN678" i="12" s="1"/>
  <c r="AI673" i="12"/>
  <c r="AN673" i="12" s="1"/>
  <c r="AI658" i="12"/>
  <c r="AN658" i="12" s="1"/>
  <c r="AI660" i="12"/>
  <c r="AN660" i="12" s="1"/>
  <c r="AI675" i="12" l="1"/>
  <c r="AN675" i="12" s="1"/>
  <c r="AO678" i="12"/>
  <c r="AP678" i="12" s="1"/>
  <c r="AP675" i="12"/>
  <c r="AO675" i="12"/>
  <c r="AO669" i="12"/>
  <c r="AP669" i="12" s="1"/>
  <c r="AO661" i="12"/>
  <c r="AP661" i="12" s="1"/>
  <c r="AT674" i="12"/>
  <c r="AJ674" i="12" s="1"/>
  <c r="AP668" i="12"/>
  <c r="AO665" i="12"/>
  <c r="AP665" i="12" s="1"/>
  <c r="AO662" i="12"/>
  <c r="AQ677" i="12"/>
  <c r="AO670" i="12"/>
  <c r="AQ676" i="12"/>
  <c r="AI671" i="12"/>
  <c r="AN671" i="12" s="1"/>
  <c r="AP663" i="12"/>
  <c r="AR676" i="12"/>
  <c r="AS676" i="12" s="1"/>
  <c r="AO658" i="12"/>
  <c r="AP658" i="12" s="1"/>
  <c r="AO660" i="12"/>
  <c r="AP660" i="12" s="1"/>
  <c r="AO673" i="12"/>
  <c r="AO666" i="12"/>
  <c r="AR672" i="12"/>
  <c r="AQ664" i="12"/>
  <c r="AP667" i="12"/>
  <c r="AQ659" i="12"/>
  <c r="AT676" i="12" l="1"/>
  <c r="AJ676" i="12" s="1"/>
  <c r="AQ667" i="12"/>
  <c r="AP662" i="12"/>
  <c r="AQ662" i="12" s="1"/>
  <c r="AQ665" i="12"/>
  <c r="AR665" i="12" s="1"/>
  <c r="AQ668" i="12"/>
  <c r="AQ661" i="12"/>
  <c r="AQ678" i="12"/>
  <c r="AR678" i="12" s="1"/>
  <c r="AS672" i="12"/>
  <c r="AQ660" i="12"/>
  <c r="AP673" i="12"/>
  <c r="AP671" i="12"/>
  <c r="AO671" i="12"/>
  <c r="AR677" i="12"/>
  <c r="AR664" i="12"/>
  <c r="AP666" i="12"/>
  <c r="AQ666" i="12" s="1"/>
  <c r="AQ663" i="12"/>
  <c r="AR660" i="12"/>
  <c r="AS660" i="12" s="1"/>
  <c r="AQ658" i="12"/>
  <c r="AR658" i="12" s="1"/>
  <c r="AP670" i="12"/>
  <c r="AQ670" i="12" s="1"/>
  <c r="AR670" i="12" s="1"/>
  <c r="AR659" i="12"/>
  <c r="AQ669" i="12"/>
  <c r="AR669" i="12" s="1"/>
  <c r="AS669" i="12" s="1"/>
  <c r="AT669" i="12" s="1"/>
  <c r="AQ675" i="12"/>
  <c r="AY674" i="12"/>
  <c r="AJ669" i="12" l="1"/>
  <c r="AS678" i="12"/>
  <c r="AT678" i="12" s="1"/>
  <c r="AT672" i="12"/>
  <c r="AY672" i="12" s="1"/>
  <c r="AU672" i="12" s="1"/>
  <c r="AJ672" i="12"/>
  <c r="AR667" i="12"/>
  <c r="AY676" i="12"/>
  <c r="AR662" i="12"/>
  <c r="AS670" i="12"/>
  <c r="AT663" i="12"/>
  <c r="AS658" i="12"/>
  <c r="AT658" i="12" s="1"/>
  <c r="AJ658" i="12" s="1"/>
  <c r="AU676" i="12"/>
  <c r="AS677" i="12"/>
  <c r="AQ673" i="12"/>
  <c r="AS665" i="12"/>
  <c r="AT665" i="12" s="1"/>
  <c r="AJ665" i="12" s="1"/>
  <c r="AR661" i="12"/>
  <c r="AS661" i="12" s="1"/>
  <c r="AT661" i="12" s="1"/>
  <c r="AR668" i="12"/>
  <c r="AS659" i="12"/>
  <c r="AR675" i="12"/>
  <c r="AU674" i="12"/>
  <c r="AY669" i="12"/>
  <c r="AR663" i="12"/>
  <c r="AS663" i="12" s="1"/>
  <c r="AT660" i="12"/>
  <c r="AY660" i="12" s="1"/>
  <c r="AS664" i="12"/>
  <c r="AQ671" i="12"/>
  <c r="AR666" i="12"/>
  <c r="AS666" i="12" s="1"/>
  <c r="AT677" i="12"/>
  <c r="AY677" i="12" s="1"/>
  <c r="AT666" i="12"/>
  <c r="AY678" i="12" l="1"/>
  <c r="AJ678" i="12"/>
  <c r="AT667" i="12"/>
  <c r="AJ667" i="12" s="1"/>
  <c r="AJ677" i="12"/>
  <c r="AT670" i="12"/>
  <c r="AY670" i="12" s="1"/>
  <c r="AS667" i="12"/>
  <c r="AJ663" i="12"/>
  <c r="AU677" i="12"/>
  <c r="AV677" i="12" s="1"/>
  <c r="AW677" i="12" s="1"/>
  <c r="AU660" i="12"/>
  <c r="AV674" i="12"/>
  <c r="AW674" i="12" s="1"/>
  <c r="AX674" i="12" s="1"/>
  <c r="AK674" i="12" s="1"/>
  <c r="AS675" i="12"/>
  <c r="AV676" i="12"/>
  <c r="AY665" i="12"/>
  <c r="AS662" i="12"/>
  <c r="AY666" i="12"/>
  <c r="AS668" i="12"/>
  <c r="AT659" i="12"/>
  <c r="AY659" i="12" s="1"/>
  <c r="AS673" i="12"/>
  <c r="AR671" i="12"/>
  <c r="AY658" i="12"/>
  <c r="AU678" i="12"/>
  <c r="AJ660" i="12"/>
  <c r="AT664" i="12"/>
  <c r="AJ664" i="12" s="1"/>
  <c r="AU669" i="12"/>
  <c r="AV669" i="12" s="1"/>
  <c r="AJ661" i="12"/>
  <c r="AY661" i="12"/>
  <c r="AY663" i="12"/>
  <c r="AR673" i="12"/>
  <c r="AJ666" i="12"/>
  <c r="AV672" i="12"/>
  <c r="AU670" i="12" l="1"/>
  <c r="AV670" i="12" s="1"/>
  <c r="AY667" i="12"/>
  <c r="AV678" i="12"/>
  <c r="AW678" i="12" s="1"/>
  <c r="AJ675" i="12"/>
  <c r="AT675" i="12"/>
  <c r="AY675" i="12" s="1"/>
  <c r="AU675" i="12" s="1"/>
  <c r="AV675" i="12" s="1"/>
  <c r="AW675" i="12" s="1"/>
  <c r="AJ670" i="12"/>
  <c r="AX677" i="12"/>
  <c r="AK677" i="12" s="1"/>
  <c r="AU658" i="12"/>
  <c r="AU666" i="12"/>
  <c r="AV666" i="12" s="1"/>
  <c r="AT668" i="12"/>
  <c r="AJ668" i="12" s="1"/>
  <c r="AU659" i="12"/>
  <c r="AT673" i="12"/>
  <c r="AY673" i="12" s="1"/>
  <c r="AY664" i="12"/>
  <c r="AJ659" i="12"/>
  <c r="AS671" i="12"/>
  <c r="AT671" i="12" s="1"/>
  <c r="AV660" i="12"/>
  <c r="AU661" i="12"/>
  <c r="AV661" i="12" s="1"/>
  <c r="AW676" i="12"/>
  <c r="AX676" i="12" s="1"/>
  <c r="AW672" i="12"/>
  <c r="AX672" i="12" s="1"/>
  <c r="AU663" i="12"/>
  <c r="AV663" i="12" s="1"/>
  <c r="AW669" i="12"/>
  <c r="AU665" i="12"/>
  <c r="AV665" i="12" s="1"/>
  <c r="AT662" i="12"/>
  <c r="AY662" i="12" s="1"/>
  <c r="AX678" i="12" l="1"/>
  <c r="AK678" i="12" s="1"/>
  <c r="AW658" i="12"/>
  <c r="AX658" i="12" s="1"/>
  <c r="AW670" i="12"/>
  <c r="AU667" i="12"/>
  <c r="AV667" i="12" s="1"/>
  <c r="AY668" i="12"/>
  <c r="AU668" i="12" s="1"/>
  <c r="AV659" i="12"/>
  <c r="AW659" i="12" s="1"/>
  <c r="AX659" i="12" s="1"/>
  <c r="AV658" i="12"/>
  <c r="AX670" i="12"/>
  <c r="AK670" i="12" s="1"/>
  <c r="AU662" i="12"/>
  <c r="AV662" i="12" s="1"/>
  <c r="AW666" i="12"/>
  <c r="AX675" i="12"/>
  <c r="AX669" i="12"/>
  <c r="AK669" i="12" s="1"/>
  <c r="AW665" i="12"/>
  <c r="AX665" i="12" s="1"/>
  <c r="AK665" i="12" s="1"/>
  <c r="AJ671" i="12"/>
  <c r="AK676" i="12"/>
  <c r="AK658" i="12"/>
  <c r="AK672" i="12"/>
  <c r="AU673" i="12"/>
  <c r="AJ662" i="12"/>
  <c r="AJ673" i="12"/>
  <c r="AW660" i="12"/>
  <c r="AW663" i="12"/>
  <c r="AX663" i="12" s="1"/>
  <c r="AW661" i="12"/>
  <c r="AX661" i="12" s="1"/>
  <c r="AU664" i="12"/>
  <c r="AV664" i="12" s="1"/>
  <c r="AW664" i="12" s="1"/>
  <c r="AK675" i="12"/>
  <c r="AY671" i="12"/>
  <c r="AW667" i="12" l="1"/>
  <c r="AX667" i="12" s="1"/>
  <c r="AK667" i="12" s="1"/>
  <c r="AK659" i="12"/>
  <c r="AW662" i="12"/>
  <c r="AX662" i="12" s="1"/>
  <c r="AU671" i="12"/>
  <c r="AK661" i="12"/>
  <c r="AX660" i="12"/>
  <c r="AK660" i="12" s="1"/>
  <c r="AX666" i="12"/>
  <c r="AK666" i="12" s="1"/>
  <c r="AK663" i="12"/>
  <c r="AV673" i="12"/>
  <c r="AW673" i="12" s="1"/>
  <c r="AX664" i="12"/>
  <c r="AK664" i="12" s="1"/>
  <c r="AV668" i="12"/>
  <c r="AW668" i="12" l="1"/>
  <c r="AX668" i="12" s="1"/>
  <c r="AK662" i="12"/>
  <c r="AX673" i="12"/>
  <c r="AK673" i="12" s="1"/>
  <c r="AV671" i="12"/>
  <c r="AK668" i="12" l="1"/>
  <c r="AW671" i="12"/>
  <c r="AX671" i="12" s="1"/>
  <c r="AK671" i="12" l="1"/>
  <c r="BD657" i="12" l="1"/>
  <c r="BB657" i="12"/>
  <c r="BA657" i="12"/>
  <c r="AZ657" i="12"/>
  <c r="Y657" i="12"/>
  <c r="X657" i="12"/>
  <c r="M657" i="12"/>
  <c r="W657" i="12" s="1"/>
  <c r="BD656" i="12"/>
  <c r="AZ656" i="12"/>
  <c r="Y656" i="12"/>
  <c r="W656" i="12"/>
  <c r="M656" i="12"/>
  <c r="BD655" i="12"/>
  <c r="BB655" i="12"/>
  <c r="BA655" i="12"/>
  <c r="X655" i="12" s="1"/>
  <c r="AZ655" i="12"/>
  <c r="Y655" i="12"/>
  <c r="W655" i="12"/>
  <c r="M655" i="12"/>
  <c r="BD654" i="12"/>
  <c r="AZ654" i="12"/>
  <c r="Y654" i="12"/>
  <c r="M654" i="12"/>
  <c r="W654" i="12" s="1"/>
  <c r="BD653" i="12"/>
  <c r="BB653" i="12"/>
  <c r="BA653" i="12"/>
  <c r="AZ653" i="12"/>
  <c r="Y653" i="12"/>
  <c r="X653" i="12"/>
  <c r="M653" i="12"/>
  <c r="W653" i="12" s="1"/>
  <c r="BD652" i="12"/>
  <c r="BA652" i="12"/>
  <c r="AZ652" i="12"/>
  <c r="BB652" i="12" s="1"/>
  <c r="Y652" i="12"/>
  <c r="X652" i="12"/>
  <c r="M652" i="12"/>
  <c r="W652" i="12" s="1"/>
  <c r="BD651" i="12"/>
  <c r="BB651" i="12"/>
  <c r="BA651" i="12"/>
  <c r="AZ651" i="12"/>
  <c r="Y651" i="12"/>
  <c r="X651" i="12"/>
  <c r="M651" i="12"/>
  <c r="W651" i="12" s="1"/>
  <c r="BD650" i="12"/>
  <c r="BA650" i="12"/>
  <c r="AZ650" i="12"/>
  <c r="BB650" i="12" s="1"/>
  <c r="Y650" i="12"/>
  <c r="X650" i="12"/>
  <c r="M650" i="12"/>
  <c r="W650" i="12" s="1"/>
  <c r="BD649" i="12"/>
  <c r="BB649" i="12"/>
  <c r="BA649" i="12"/>
  <c r="AZ649" i="12"/>
  <c r="Y649" i="12"/>
  <c r="X649" i="12"/>
  <c r="M649" i="12"/>
  <c r="W649" i="12" s="1"/>
  <c r="BD648" i="12"/>
  <c r="BA648" i="12"/>
  <c r="AZ648" i="12"/>
  <c r="BB648" i="12" s="1"/>
  <c r="Y648" i="12"/>
  <c r="X648" i="12"/>
  <c r="M648" i="12"/>
  <c r="W648" i="12" s="1"/>
  <c r="BD647" i="12"/>
  <c r="BB647" i="12"/>
  <c r="BA647" i="12"/>
  <c r="AZ647" i="12"/>
  <c r="Y647" i="12"/>
  <c r="X647" i="12"/>
  <c r="M647" i="12"/>
  <c r="W647" i="12" s="1"/>
  <c r="BD646" i="12"/>
  <c r="BA646" i="12"/>
  <c r="AZ646" i="12"/>
  <c r="BB646" i="12" s="1"/>
  <c r="Y646" i="12"/>
  <c r="X646" i="12"/>
  <c r="M646" i="12"/>
  <c r="W646" i="12" s="1"/>
  <c r="BD645" i="12"/>
  <c r="BB645" i="12"/>
  <c r="BA645" i="12"/>
  <c r="AZ645" i="12"/>
  <c r="Y645" i="12"/>
  <c r="X645" i="12"/>
  <c r="M645" i="12"/>
  <c r="W645" i="12" s="1"/>
  <c r="BD644" i="12"/>
  <c r="BA644" i="12"/>
  <c r="AZ644" i="12"/>
  <c r="BB644" i="12" s="1"/>
  <c r="Y644" i="12"/>
  <c r="X644" i="12"/>
  <c r="M644" i="12"/>
  <c r="W644" i="12" s="1"/>
  <c r="BD643" i="12"/>
  <c r="BB643" i="12"/>
  <c r="BA643" i="12"/>
  <c r="AZ643" i="12"/>
  <c r="Y643" i="12"/>
  <c r="X643" i="12"/>
  <c r="M643" i="12"/>
  <c r="W643" i="12" s="1"/>
  <c r="BD642" i="12"/>
  <c r="AZ642" i="12"/>
  <c r="BB642" i="12" s="1"/>
  <c r="Y642" i="12"/>
  <c r="M642" i="12"/>
  <c r="W642" i="12" s="1"/>
  <c r="BD641" i="12"/>
  <c r="BB641" i="12"/>
  <c r="BA641" i="12"/>
  <c r="X641" i="12" s="1"/>
  <c r="AZ641" i="12"/>
  <c r="Y641" i="12"/>
  <c r="M641" i="12"/>
  <c r="W641" i="12" s="1"/>
  <c r="BD640" i="12"/>
  <c r="AZ640" i="12"/>
  <c r="BB640" i="12" s="1"/>
  <c r="Y640" i="12"/>
  <c r="M640" i="12"/>
  <c r="W640" i="12" s="1"/>
  <c r="BD639" i="12"/>
  <c r="BB639" i="12"/>
  <c r="BA639" i="12"/>
  <c r="AZ639" i="12"/>
  <c r="Y639" i="12"/>
  <c r="X639" i="12"/>
  <c r="M639" i="12"/>
  <c r="W639" i="12" s="1"/>
  <c r="BB656" i="12" l="1"/>
  <c r="BA656" i="12"/>
  <c r="X656" i="12"/>
  <c r="X640" i="12"/>
  <c r="BA640" i="12"/>
  <c r="BA642" i="12"/>
  <c r="X642" i="12" s="1"/>
  <c r="BB654" i="12"/>
  <c r="BA654" i="12"/>
  <c r="X654" i="12" s="1"/>
  <c r="AH652" i="12" l="1"/>
  <c r="BE652" i="12"/>
  <c r="AG652" i="12" s="1"/>
  <c r="AH644" i="12"/>
  <c r="BE644" i="12"/>
  <c r="AG644" i="12" s="1"/>
  <c r="BE639" i="12"/>
  <c r="AG639" i="12" s="1"/>
  <c r="AI639" i="12" s="1"/>
  <c r="AN639" i="12" s="1"/>
  <c r="AH639" i="12"/>
  <c r="BE656" i="12"/>
  <c r="AG656" i="12" s="1"/>
  <c r="AH656" i="12"/>
  <c r="AH642" i="12"/>
  <c r="BE642" i="12"/>
  <c r="AG642" i="12" s="1"/>
  <c r="AI642" i="12" s="1"/>
  <c r="AN642" i="12" s="1"/>
  <c r="AH654" i="12"/>
  <c r="BE654" i="12"/>
  <c r="AG654" i="12" s="1"/>
  <c r="BE657" i="12"/>
  <c r="AG657" i="12" s="1"/>
  <c r="AH657" i="12"/>
  <c r="AH640" i="12"/>
  <c r="BE640" i="12"/>
  <c r="AG640" i="12" s="1"/>
  <c r="BE647" i="12"/>
  <c r="AG647" i="12" s="1"/>
  <c r="AH647" i="12"/>
  <c r="BE653" i="12"/>
  <c r="AG653" i="12" s="1"/>
  <c r="AI653" i="12" s="1"/>
  <c r="AN653" i="12" s="1"/>
  <c r="AH653" i="12"/>
  <c r="AH648" i="12"/>
  <c r="BE648" i="12"/>
  <c r="AG648" i="12" s="1"/>
  <c r="BE655" i="12"/>
  <c r="AG655" i="12" s="1"/>
  <c r="AH655" i="12"/>
  <c r="BE643" i="12"/>
  <c r="AG643" i="12" s="1"/>
  <c r="AH643" i="12"/>
  <c r="AH650" i="12"/>
  <c r="BE650" i="12"/>
  <c r="AG650" i="12" s="1"/>
  <c r="BE645" i="12"/>
  <c r="AG645" i="12" s="1"/>
  <c r="AI645" i="12" s="1"/>
  <c r="AN645" i="12" s="1"/>
  <c r="AH645" i="12"/>
  <c r="BE651" i="12"/>
  <c r="AG651" i="12" s="1"/>
  <c r="AH651" i="12"/>
  <c r="AH646" i="12"/>
  <c r="BE646" i="12"/>
  <c r="AG646" i="12" s="1"/>
  <c r="BE649" i="12"/>
  <c r="AG649" i="12" s="1"/>
  <c r="AH649" i="12"/>
  <c r="BE641" i="12"/>
  <c r="AG641" i="12" s="1"/>
  <c r="AI641" i="12" s="1"/>
  <c r="AN641" i="12" s="1"/>
  <c r="AH641" i="12"/>
  <c r="AI649" i="12" l="1"/>
  <c r="AN649" i="12" s="1"/>
  <c r="AI640" i="12"/>
  <c r="AN640" i="12" s="1"/>
  <c r="AI657" i="12"/>
  <c r="AN657" i="12" s="1"/>
  <c r="AI648" i="12"/>
  <c r="AN648" i="12" s="1"/>
  <c r="AO648" i="12" s="1"/>
  <c r="AO642" i="12"/>
  <c r="AO653" i="12"/>
  <c r="AP653" i="12" s="1"/>
  <c r="AO645" i="12"/>
  <c r="AP645" i="12"/>
  <c r="AQ645" i="12" s="1"/>
  <c r="AO640" i="12"/>
  <c r="AO657" i="12"/>
  <c r="AO639" i="12"/>
  <c r="AP639" i="12"/>
  <c r="AQ639" i="12" s="1"/>
  <c r="AI646" i="12"/>
  <c r="AN646" i="12" s="1"/>
  <c r="AI651" i="12"/>
  <c r="AN651" i="12" s="1"/>
  <c r="AI655" i="12"/>
  <c r="AN655" i="12" s="1"/>
  <c r="AI654" i="12"/>
  <c r="AN654" i="12" s="1"/>
  <c r="AI656" i="12"/>
  <c r="AN656" i="12" s="1"/>
  <c r="AI652" i="12"/>
  <c r="AN652" i="12" s="1"/>
  <c r="AO641" i="12"/>
  <c r="AI650" i="12"/>
  <c r="AN650" i="12" s="1"/>
  <c r="AI643" i="12"/>
  <c r="AN643" i="12" s="1"/>
  <c r="AI647" i="12"/>
  <c r="AN647" i="12" s="1"/>
  <c r="AI644" i="12"/>
  <c r="AN644" i="12" s="1"/>
  <c r="AO649" i="12" l="1"/>
  <c r="AP649" i="12" s="1"/>
  <c r="AO647" i="12"/>
  <c r="AP647" i="12" s="1"/>
  <c r="AO643" i="12"/>
  <c r="AP643" i="12" s="1"/>
  <c r="AO654" i="12"/>
  <c r="AQ653" i="12"/>
  <c r="AO655" i="12"/>
  <c r="AP648" i="12"/>
  <c r="AO650" i="12"/>
  <c r="AP650" i="12" s="1"/>
  <c r="AQ650" i="12" s="1"/>
  <c r="AO652" i="12"/>
  <c r="AP652" i="12" s="1"/>
  <c r="AQ652" i="12" s="1"/>
  <c r="AO651" i="12"/>
  <c r="AR639" i="12"/>
  <c r="AP657" i="12"/>
  <c r="AQ657" i="12" s="1"/>
  <c r="AP644" i="12"/>
  <c r="AQ644" i="12" s="1"/>
  <c r="AO644" i="12"/>
  <c r="AP641" i="12"/>
  <c r="AO656" i="12"/>
  <c r="AP646" i="12"/>
  <c r="AQ646" i="12" s="1"/>
  <c r="AO646" i="12"/>
  <c r="AP640" i="12"/>
  <c r="AR645" i="12"/>
  <c r="AP642" i="12"/>
  <c r="AQ649" i="12" l="1"/>
  <c r="AR649" i="12"/>
  <c r="AS649" i="12" s="1"/>
  <c r="AQ647" i="12"/>
  <c r="AP655" i="12"/>
  <c r="AQ655" i="12" s="1"/>
  <c r="AS650" i="12"/>
  <c r="AR650" i="12"/>
  <c r="AR652" i="12"/>
  <c r="AS652" i="12" s="1"/>
  <c r="AR646" i="12"/>
  <c r="AQ648" i="12"/>
  <c r="AR648" i="12" s="1"/>
  <c r="AQ643" i="12"/>
  <c r="AR643" i="12" s="1"/>
  <c r="AQ641" i="12"/>
  <c r="AT649" i="12"/>
  <c r="AY649" i="12" s="1"/>
  <c r="AQ640" i="12"/>
  <c r="AR653" i="12"/>
  <c r="AS639" i="12"/>
  <c r="AS645" i="12"/>
  <c r="AT645" i="12" s="1"/>
  <c r="AJ645" i="12" s="1"/>
  <c r="AR657" i="12"/>
  <c r="AR644" i="12"/>
  <c r="AQ642" i="12"/>
  <c r="AP656" i="12"/>
  <c r="AP651" i="12"/>
  <c r="AP654" i="12"/>
  <c r="AQ654" i="12" s="1"/>
  <c r="AR647" i="12"/>
  <c r="AS655" i="12" l="1"/>
  <c r="AR655" i="12"/>
  <c r="AJ657" i="12"/>
  <c r="AT650" i="12"/>
  <c r="AR642" i="12"/>
  <c r="AS657" i="12"/>
  <c r="AT657" i="12" s="1"/>
  <c r="AY657" i="12" s="1"/>
  <c r="AS646" i="12"/>
  <c r="AT646" i="12" s="1"/>
  <c r="AJ646" i="12" s="1"/>
  <c r="AS653" i="12"/>
  <c r="AT653" i="12" s="1"/>
  <c r="AT652" i="12"/>
  <c r="AJ652" i="12"/>
  <c r="AY652" i="12"/>
  <c r="AY650" i="12"/>
  <c r="AJ650" i="12"/>
  <c r="AU657" i="12"/>
  <c r="AV649" i="12"/>
  <c r="AU649" i="12"/>
  <c r="AW649" i="12" s="1"/>
  <c r="AY645" i="12"/>
  <c r="AT639" i="12"/>
  <c r="AY639" i="12" s="1"/>
  <c r="AR641" i="12"/>
  <c r="AS643" i="12"/>
  <c r="AS644" i="12"/>
  <c r="AQ651" i="12"/>
  <c r="AR651" i="12" s="1"/>
  <c r="AJ649" i="12"/>
  <c r="AS647" i="12"/>
  <c r="AT647" i="12" s="1"/>
  <c r="AT643" i="12"/>
  <c r="AR654" i="12"/>
  <c r="AS654" i="12" s="1"/>
  <c r="AQ656" i="12"/>
  <c r="AT655" i="12"/>
  <c r="AJ655" i="12" s="1"/>
  <c r="AR640" i="12"/>
  <c r="AS640" i="12"/>
  <c r="AR656" i="12"/>
  <c r="AS648" i="12"/>
  <c r="AX649" i="12" l="1"/>
  <c r="AJ653" i="12"/>
  <c r="AY653" i="12"/>
  <c r="AS642" i="12"/>
  <c r="AT642" i="12" s="1"/>
  <c r="AY642" i="12" s="1"/>
  <c r="AY646" i="12"/>
  <c r="AJ647" i="12"/>
  <c r="AY647" i="12"/>
  <c r="AJ644" i="12"/>
  <c r="AT644" i="12"/>
  <c r="AY644" i="12" s="1"/>
  <c r="AS641" i="12"/>
  <c r="AT654" i="12"/>
  <c r="AY654" i="12" s="1"/>
  <c r="AS651" i="12"/>
  <c r="AJ643" i="12"/>
  <c r="AU639" i="12"/>
  <c r="AT648" i="12"/>
  <c r="AY648" i="12" s="1"/>
  <c r="AY643" i="12"/>
  <c r="AU650" i="12"/>
  <c r="AV650" i="12"/>
  <c r="AU652" i="12"/>
  <c r="AV652" i="12"/>
  <c r="AU645" i="12"/>
  <c r="AS656" i="12"/>
  <c r="AT656" i="12" s="1"/>
  <c r="AJ639" i="12"/>
  <c r="AK649" i="12"/>
  <c r="AY655" i="12"/>
  <c r="AV657" i="12"/>
  <c r="AT640" i="12"/>
  <c r="AY640" i="12" s="1"/>
  <c r="AU642" i="12" l="1"/>
  <c r="AV642" i="12" s="1"/>
  <c r="AW642" i="12" s="1"/>
  <c r="AX642" i="12" s="1"/>
  <c r="AJ640" i="12"/>
  <c r="AJ654" i="12"/>
  <c r="AU653" i="12"/>
  <c r="AV653" i="12" s="1"/>
  <c r="AJ656" i="12"/>
  <c r="AT641" i="12"/>
  <c r="AJ641" i="12" s="1"/>
  <c r="AT651" i="12"/>
  <c r="AJ651" i="12" s="1"/>
  <c r="AV639" i="12"/>
  <c r="AW639" i="12" s="1"/>
  <c r="AJ648" i="12"/>
  <c r="AU646" i="12"/>
  <c r="AV646" i="12" s="1"/>
  <c r="AJ642" i="12"/>
  <c r="AU648" i="12"/>
  <c r="AU644" i="12"/>
  <c r="AV644" i="12" s="1"/>
  <c r="AU654" i="12"/>
  <c r="AW657" i="12"/>
  <c r="AX657" i="12" s="1"/>
  <c r="AW652" i="12"/>
  <c r="AX652" i="12" s="1"/>
  <c r="AK652" i="12" s="1"/>
  <c r="AW650" i="12"/>
  <c r="AX650" i="12" s="1"/>
  <c r="AK650" i="12" s="1"/>
  <c r="AU655" i="12"/>
  <c r="AV645" i="12"/>
  <c r="AW645" i="12" s="1"/>
  <c r="AU640" i="12"/>
  <c r="AV640" i="12" s="1"/>
  <c r="AW640" i="12" s="1"/>
  <c r="AY656" i="12"/>
  <c r="AV643" i="12"/>
  <c r="AU643" i="12"/>
  <c r="AW643" i="12" s="1"/>
  <c r="AU647" i="12"/>
  <c r="AV647" i="12" s="1"/>
  <c r="AX639" i="12" l="1"/>
  <c r="AK639" i="12" s="1"/>
  <c r="AX653" i="12"/>
  <c r="AW653" i="12"/>
  <c r="AX643" i="12"/>
  <c r="AK643" i="12" s="1"/>
  <c r="AW644" i="12"/>
  <c r="AX644" i="12" s="1"/>
  <c r="AK644" i="12" s="1"/>
  <c r="AY641" i="12"/>
  <c r="AK653" i="12"/>
  <c r="AY651" i="12"/>
  <c r="AX645" i="12"/>
  <c r="AK645" i="12" s="1"/>
  <c r="AW646" i="12"/>
  <c r="AX646" i="12" s="1"/>
  <c r="AX640" i="12"/>
  <c r="AK640" i="12" s="1"/>
  <c r="AV655" i="12"/>
  <c r="AV654" i="12"/>
  <c r="AW654" i="12" s="1"/>
  <c r="AW655" i="12"/>
  <c r="AK657" i="12"/>
  <c r="AK642" i="12"/>
  <c r="AW647" i="12"/>
  <c r="AX647" i="12" s="1"/>
  <c r="AU656" i="12"/>
  <c r="AV648" i="12"/>
  <c r="AW648" i="12" s="1"/>
  <c r="AU651" i="12" l="1"/>
  <c r="AV651" i="12" s="1"/>
  <c r="AK646" i="12"/>
  <c r="AU641" i="12"/>
  <c r="AV641" i="12" s="1"/>
  <c r="AX655" i="12"/>
  <c r="AK655" i="12" s="1"/>
  <c r="AX654" i="12"/>
  <c r="AK654" i="12" s="1"/>
  <c r="AV656" i="12"/>
  <c r="AK647" i="12"/>
  <c r="AX648" i="12"/>
  <c r="AK648" i="12" s="1"/>
  <c r="AW651" i="12" l="1"/>
  <c r="AX651" i="12" s="1"/>
  <c r="AK651" i="12" s="1"/>
  <c r="AW641" i="12"/>
  <c r="AX641" i="12" s="1"/>
  <c r="AW656" i="12"/>
  <c r="AK641" i="12" l="1"/>
  <c r="AX656" i="12"/>
  <c r="AK656" i="12" s="1"/>
  <c r="BD638" i="12" l="1"/>
  <c r="BB638" i="12"/>
  <c r="BA638" i="12"/>
  <c r="AZ638" i="12"/>
  <c r="Y638" i="12"/>
  <c r="X638" i="12"/>
  <c r="W638" i="12"/>
  <c r="M638" i="12"/>
  <c r="BD637" i="12"/>
  <c r="BB637" i="12"/>
  <c r="BA637" i="12"/>
  <c r="AZ637" i="12"/>
  <c r="Y637" i="12"/>
  <c r="X637" i="12"/>
  <c r="M637" i="12"/>
  <c r="W637" i="12" s="1"/>
  <c r="BD636" i="12"/>
  <c r="BB636" i="12"/>
  <c r="BA636" i="12"/>
  <c r="X636" i="12" s="1"/>
  <c r="AZ636" i="12"/>
  <c r="Y636" i="12"/>
  <c r="W636" i="12"/>
  <c r="M636" i="12"/>
  <c r="BD635" i="12"/>
  <c r="BB635" i="12"/>
  <c r="BA635" i="12"/>
  <c r="AZ635" i="12"/>
  <c r="Y635" i="12"/>
  <c r="X635" i="12"/>
  <c r="M635" i="12"/>
  <c r="BD634" i="12"/>
  <c r="BB634" i="12"/>
  <c r="BA634" i="12"/>
  <c r="AZ634" i="12"/>
  <c r="Y634" i="12"/>
  <c r="X634" i="12"/>
  <c r="W634" i="12"/>
  <c r="M634" i="12"/>
  <c r="BD633" i="12"/>
  <c r="BB633" i="12"/>
  <c r="BA633" i="12"/>
  <c r="AZ633" i="12"/>
  <c r="Y633" i="12"/>
  <c r="X633" i="12"/>
  <c r="M633" i="12"/>
  <c r="W633" i="12" s="1"/>
  <c r="BD632" i="12"/>
  <c r="BB632" i="12"/>
  <c r="BA632" i="12"/>
  <c r="X632" i="12" s="1"/>
  <c r="AZ632" i="12"/>
  <c r="Y632" i="12"/>
  <c r="W632" i="12"/>
  <c r="M632" i="12"/>
  <c r="BD631" i="12"/>
  <c r="BB631" i="12"/>
  <c r="BA631" i="12"/>
  <c r="AZ631" i="12"/>
  <c r="Y631" i="12"/>
  <c r="X631" i="12"/>
  <c r="M631" i="12"/>
  <c r="BD630" i="12"/>
  <c r="BB630" i="12"/>
  <c r="BA630" i="12"/>
  <c r="AZ630" i="12"/>
  <c r="Y630" i="12"/>
  <c r="X630" i="12"/>
  <c r="W630" i="12"/>
  <c r="M630" i="12"/>
  <c r="BD629" i="12"/>
  <c r="BB629" i="12"/>
  <c r="BA629" i="12"/>
  <c r="AZ629" i="12"/>
  <c r="Y629" i="12"/>
  <c r="X629" i="12"/>
  <c r="M629" i="12"/>
  <c r="W629" i="12" s="1"/>
  <c r="BD628" i="12"/>
  <c r="BB628" i="12"/>
  <c r="BA628" i="12"/>
  <c r="X628" i="12" s="1"/>
  <c r="AZ628" i="12"/>
  <c r="Y628" i="12"/>
  <c r="W628" i="12"/>
  <c r="M628" i="12"/>
  <c r="BD627" i="12"/>
  <c r="BB627" i="12"/>
  <c r="BA627" i="12"/>
  <c r="AZ627" i="12"/>
  <c r="Y627" i="12"/>
  <c r="X627" i="12"/>
  <c r="M627" i="12"/>
  <c r="BD626" i="12"/>
  <c r="BA626" i="12"/>
  <c r="AZ626" i="12"/>
  <c r="BB626" i="12" s="1"/>
  <c r="AH626" i="12"/>
  <c r="Y626" i="12"/>
  <c r="X626" i="12"/>
  <c r="W626" i="12"/>
  <c r="M626" i="12"/>
  <c r="BD625" i="12"/>
  <c r="BB625" i="12"/>
  <c r="BA625" i="12"/>
  <c r="AZ625" i="12"/>
  <c r="Y625" i="12"/>
  <c r="X625" i="12"/>
  <c r="M625" i="12"/>
  <c r="W625" i="12" s="1"/>
  <c r="BD624" i="12"/>
  <c r="BA624" i="12"/>
  <c r="AZ624" i="12"/>
  <c r="BB624" i="12" s="1"/>
  <c r="Y624" i="12"/>
  <c r="X624" i="12"/>
  <c r="W624" i="12"/>
  <c r="M624" i="12"/>
  <c r="BD623" i="12"/>
  <c r="BB623" i="12"/>
  <c r="AZ623" i="12"/>
  <c r="BA623" i="12" s="1"/>
  <c r="Y623" i="12"/>
  <c r="W623" i="12"/>
  <c r="M623" i="12"/>
  <c r="BD622" i="12"/>
  <c r="BB622" i="12"/>
  <c r="AZ622" i="12"/>
  <c r="BA622" i="12" s="1"/>
  <c r="Y622" i="12"/>
  <c r="W622" i="12"/>
  <c r="M622" i="12"/>
  <c r="BD621" i="12"/>
  <c r="BB621" i="12"/>
  <c r="AZ621" i="12"/>
  <c r="BA621" i="12" s="1"/>
  <c r="Y621" i="12"/>
  <c r="X621" i="12"/>
  <c r="W621" i="12"/>
  <c r="M621" i="12"/>
  <c r="BD620" i="12"/>
  <c r="AZ620" i="12"/>
  <c r="Y620" i="12"/>
  <c r="W620" i="12"/>
  <c r="M620" i="12"/>
  <c r="BD619" i="12"/>
  <c r="BB619" i="12"/>
  <c r="AZ619" i="12"/>
  <c r="BA619" i="12" s="1"/>
  <c r="Y619" i="12"/>
  <c r="W619" i="12"/>
  <c r="M619" i="12"/>
  <c r="BD618" i="12"/>
  <c r="AZ618" i="12"/>
  <c r="Y618" i="12"/>
  <c r="W618" i="12"/>
  <c r="M618" i="12"/>
  <c r="BD617" i="12"/>
  <c r="AZ617" i="12"/>
  <c r="Y617" i="12"/>
  <c r="W617" i="12"/>
  <c r="M617" i="12"/>
  <c r="BD616" i="12"/>
  <c r="AZ616" i="12"/>
  <c r="Y616" i="12"/>
  <c r="W616" i="12"/>
  <c r="M616" i="12"/>
  <c r="BD615" i="12"/>
  <c r="AZ615" i="12"/>
  <c r="Y615" i="12"/>
  <c r="W615" i="12"/>
  <c r="M615" i="12"/>
  <c r="BD614" i="12"/>
  <c r="AZ614" i="12"/>
  <c r="Y614" i="12"/>
  <c r="W614" i="12"/>
  <c r="M614" i="12"/>
  <c r="BD613" i="12"/>
  <c r="AZ613" i="12"/>
  <c r="Y613" i="12"/>
  <c r="W613" i="12"/>
  <c r="M613" i="12"/>
  <c r="BD612" i="12"/>
  <c r="AZ612" i="12"/>
  <c r="BA612" i="12" s="1"/>
  <c r="Y612" i="12"/>
  <c r="W612" i="12"/>
  <c r="M612" i="12"/>
  <c r="BD611" i="12"/>
  <c r="AZ611" i="12"/>
  <c r="BB611" i="12" s="1"/>
  <c r="Y611" i="12"/>
  <c r="W611" i="12"/>
  <c r="M611" i="12"/>
  <c r="BD610" i="12"/>
  <c r="BB610" i="12"/>
  <c r="AZ610" i="12"/>
  <c r="BA610" i="12" s="1"/>
  <c r="Y610" i="12"/>
  <c r="W610" i="12"/>
  <c r="M610" i="12"/>
  <c r="BA613" i="12" l="1"/>
  <c r="X613" i="12"/>
  <c r="BA615" i="12"/>
  <c r="X615" i="12" s="1"/>
  <c r="BA617" i="12"/>
  <c r="X617" i="12"/>
  <c r="W627" i="12"/>
  <c r="W631" i="12"/>
  <c r="W635" i="12"/>
  <c r="BA611" i="12"/>
  <c r="X611" i="12" s="1"/>
  <c r="BB613" i="12"/>
  <c r="BB615" i="12"/>
  <c r="BB617" i="12"/>
  <c r="BE626" i="12"/>
  <c r="AG626" i="12" s="1"/>
  <c r="AI626" i="12" s="1"/>
  <c r="AN626" i="12" s="1"/>
  <c r="BA614" i="12"/>
  <c r="X614" i="12" s="1"/>
  <c r="BB618" i="12"/>
  <c r="BA618" i="12"/>
  <c r="X618" i="12" s="1"/>
  <c r="AH624" i="12"/>
  <c r="BE632" i="12"/>
  <c r="AG632" i="12" s="1"/>
  <c r="AI632" i="12" s="1"/>
  <c r="AN632" i="12" s="1"/>
  <c r="AH632" i="12"/>
  <c r="BE636" i="12"/>
  <c r="AG636" i="12" s="1"/>
  <c r="AH636" i="12"/>
  <c r="AI636" i="12" s="1"/>
  <c r="AN636" i="12" s="1"/>
  <c r="BA616" i="12"/>
  <c r="X616" i="12" s="1"/>
  <c r="X610" i="12"/>
  <c r="X612" i="12"/>
  <c r="BB612" i="12"/>
  <c r="BB614" i="12"/>
  <c r="BB616" i="12"/>
  <c r="BB620" i="12"/>
  <c r="BA620" i="12"/>
  <c r="X620" i="12"/>
  <c r="BE624" i="12"/>
  <c r="AG624" i="12" s="1"/>
  <c r="AI624" i="12" s="1"/>
  <c r="AN624" i="12" s="1"/>
  <c r="X622" i="12"/>
  <c r="X619" i="12"/>
  <c r="BE630" i="12"/>
  <c r="AG630" i="12" s="1"/>
  <c r="AH630" i="12"/>
  <c r="BE634" i="12"/>
  <c r="AG634" i="12" s="1"/>
  <c r="AH634" i="12"/>
  <c r="BE638" i="12"/>
  <c r="AG638" i="12" s="1"/>
  <c r="AH638" i="12"/>
  <c r="X623" i="12"/>
  <c r="AI630" i="12" l="1"/>
  <c r="AN630" i="12" s="1"/>
  <c r="AP630" i="12" s="1"/>
  <c r="AO624" i="12"/>
  <c r="AP624" i="12" s="1"/>
  <c r="BE613" i="12"/>
  <c r="AG613" i="12" s="1"/>
  <c r="AI613" i="12" s="1"/>
  <c r="AN613" i="12" s="1"/>
  <c r="AH613" i="12"/>
  <c r="AO630" i="12"/>
  <c r="BE610" i="12"/>
  <c r="AG610" i="12" s="1"/>
  <c r="AH610" i="12"/>
  <c r="AO636" i="12"/>
  <c r="AH614" i="12"/>
  <c r="BE614" i="12"/>
  <c r="AG614" i="12" s="1"/>
  <c r="BE619" i="12"/>
  <c r="AG619" i="12" s="1"/>
  <c r="AI619" i="12" s="1"/>
  <c r="AN619" i="12" s="1"/>
  <c r="AH619" i="12"/>
  <c r="AO626" i="12"/>
  <c r="AH611" i="12"/>
  <c r="BE611" i="12"/>
  <c r="AG611" i="12" s="1"/>
  <c r="AO632" i="12"/>
  <c r="AP632" i="12" s="1"/>
  <c r="BE622" i="12"/>
  <c r="AG622" i="12" s="1"/>
  <c r="AH622" i="12"/>
  <c r="AH616" i="12"/>
  <c r="BE616" i="12"/>
  <c r="AG616" i="12" s="1"/>
  <c r="AH618" i="12"/>
  <c r="BE618" i="12"/>
  <c r="AG618" i="12" s="1"/>
  <c r="AI618" i="12" s="1"/>
  <c r="AN618" i="12" s="1"/>
  <c r="BE615" i="12"/>
  <c r="AG615" i="12" s="1"/>
  <c r="AH615" i="12"/>
  <c r="AH620" i="12"/>
  <c r="BE620" i="12"/>
  <c r="AG620" i="12" s="1"/>
  <c r="AI620" i="12" s="1"/>
  <c r="AN620" i="12" s="1"/>
  <c r="BE623" i="12"/>
  <c r="AG623" i="12" s="1"/>
  <c r="AH623" i="12"/>
  <c r="AH612" i="12"/>
  <c r="BE612" i="12"/>
  <c r="AG612" i="12" s="1"/>
  <c r="AI612" i="12" s="1"/>
  <c r="AN612" i="12" s="1"/>
  <c r="AI634" i="12"/>
  <c r="AN634" i="12" s="1"/>
  <c r="BE629" i="12"/>
  <c r="AG629" i="12" s="1"/>
  <c r="AH629" i="12"/>
  <c r="BE617" i="12"/>
  <c r="AG617" i="12" s="1"/>
  <c r="AH617" i="12"/>
  <c r="AI638" i="12"/>
  <c r="AN638" i="12" s="1"/>
  <c r="BE637" i="12"/>
  <c r="AG637" i="12" s="1"/>
  <c r="AH637" i="12"/>
  <c r="BE625" i="12"/>
  <c r="AG625" i="12" s="1"/>
  <c r="AH625" i="12"/>
  <c r="BE628" i="12"/>
  <c r="AG628" i="12" s="1"/>
  <c r="AI628" i="12" s="1"/>
  <c r="AN628" i="12" s="1"/>
  <c r="AH628" i="12"/>
  <c r="BE633" i="12"/>
  <c r="AG633" i="12" s="1"/>
  <c r="AI633" i="12" s="1"/>
  <c r="AN633" i="12" s="1"/>
  <c r="AH633" i="12"/>
  <c r="BE621" i="12"/>
  <c r="AG621" i="12" s="1"/>
  <c r="AH621" i="12"/>
  <c r="AI629" i="12" l="1"/>
  <c r="AN629" i="12" s="1"/>
  <c r="AI615" i="12"/>
  <c r="AN615" i="12" s="1"/>
  <c r="AI611" i="12"/>
  <c r="AN611" i="12" s="1"/>
  <c r="AQ611" i="12" s="1"/>
  <c r="AO628" i="12"/>
  <c r="AO613" i="12"/>
  <c r="AP613" i="12" s="1"/>
  <c r="AO615" i="12"/>
  <c r="AO612" i="12"/>
  <c r="AP612" i="12" s="1"/>
  <c r="AP620" i="12"/>
  <c r="AO620" i="12"/>
  <c r="AO618" i="12"/>
  <c r="AP618" i="12" s="1"/>
  <c r="AP611" i="12"/>
  <c r="AO611" i="12"/>
  <c r="AP633" i="12"/>
  <c r="AQ633" i="12" s="1"/>
  <c r="AO633" i="12"/>
  <c r="AO629" i="12"/>
  <c r="AP629" i="12" s="1"/>
  <c r="AO619" i="12"/>
  <c r="AP619" i="12"/>
  <c r="AI616" i="12"/>
  <c r="AN616" i="12" s="1"/>
  <c r="AI622" i="12"/>
  <c r="AN622" i="12" s="1"/>
  <c r="AO634" i="12"/>
  <c r="AI621" i="12"/>
  <c r="AN621" i="12" s="1"/>
  <c r="AI637" i="12"/>
  <c r="AN637" i="12" s="1"/>
  <c r="BE627" i="12"/>
  <c r="AG627" i="12" s="1"/>
  <c r="AI627" i="12" s="1"/>
  <c r="AN627" i="12" s="1"/>
  <c r="AH627" i="12"/>
  <c r="AI623" i="12"/>
  <c r="AN623" i="12" s="1"/>
  <c r="AQ632" i="12"/>
  <c r="AP626" i="12"/>
  <c r="AI610" i="12"/>
  <c r="AN610" i="12" s="1"/>
  <c r="AR624" i="12"/>
  <c r="AS624" i="12" s="1"/>
  <c r="AQ624" i="12"/>
  <c r="AI617" i="12"/>
  <c r="AN617" i="12" s="1"/>
  <c r="BE631" i="12"/>
  <c r="AG631" i="12" s="1"/>
  <c r="AI631" i="12" s="1"/>
  <c r="AN631" i="12" s="1"/>
  <c r="AH631" i="12"/>
  <c r="AI625" i="12"/>
  <c r="AN625" i="12" s="1"/>
  <c r="AO638" i="12"/>
  <c r="BE635" i="12"/>
  <c r="AG635" i="12" s="1"/>
  <c r="AH635" i="12"/>
  <c r="AI614" i="12"/>
  <c r="AN614" i="12" s="1"/>
  <c r="AP636" i="12"/>
  <c r="AQ630" i="12"/>
  <c r="AR630" i="12" s="1"/>
  <c r="AS632" i="12" l="1"/>
  <c r="AT632" i="12" s="1"/>
  <c r="AJ632" i="12" s="1"/>
  <c r="AR632" i="12"/>
  <c r="AQ626" i="12"/>
  <c r="AP638" i="12"/>
  <c r="AI635" i="12"/>
  <c r="AN635" i="12" s="1"/>
  <c r="AO631" i="12"/>
  <c r="AP631" i="12" s="1"/>
  <c r="AO635" i="12"/>
  <c r="AP635" i="12" s="1"/>
  <c r="AO616" i="12"/>
  <c r="AO625" i="12"/>
  <c r="AP625" i="12"/>
  <c r="AO617" i="12"/>
  <c r="AP617" i="12"/>
  <c r="AO610" i="12"/>
  <c r="AO621" i="12"/>
  <c r="AP634" i="12"/>
  <c r="AQ629" i="12"/>
  <c r="AR633" i="12"/>
  <c r="AR611" i="12"/>
  <c r="AQ612" i="12"/>
  <c r="AO637" i="12"/>
  <c r="AP637" i="12" s="1"/>
  <c r="AO627" i="12"/>
  <c r="AP627" i="12" s="1"/>
  <c r="AT624" i="12"/>
  <c r="AY624" i="12" s="1"/>
  <c r="AQ636" i="12"/>
  <c r="AQ620" i="12"/>
  <c r="AR620" i="12" s="1"/>
  <c r="AO623" i="12"/>
  <c r="AS630" i="12"/>
  <c r="AO614" i="12"/>
  <c r="AQ634" i="12"/>
  <c r="AP622" i="12"/>
  <c r="AQ622" i="12" s="1"/>
  <c r="AR622" i="12" s="1"/>
  <c r="AO622" i="12"/>
  <c r="AQ619" i="12"/>
  <c r="AQ618" i="12"/>
  <c r="AT630" i="12"/>
  <c r="AY630" i="12" s="1"/>
  <c r="AP615" i="12"/>
  <c r="AQ613" i="12"/>
  <c r="AR613" i="12" s="1"/>
  <c r="AP628" i="12"/>
  <c r="AP621" i="12" l="1"/>
  <c r="AQ621" i="12" s="1"/>
  <c r="AQ617" i="12"/>
  <c r="AQ638" i="12"/>
  <c r="AS626" i="12"/>
  <c r="AT626" i="12" s="1"/>
  <c r="AR626" i="12"/>
  <c r="AQ635" i="12"/>
  <c r="AR635" i="12" s="1"/>
  <c r="AU624" i="12"/>
  <c r="AV624" i="12" s="1"/>
  <c r="AQ631" i="12"/>
  <c r="AR631" i="12" s="1"/>
  <c r="AU630" i="12"/>
  <c r="AR618" i="12"/>
  <c r="AS618" i="12" s="1"/>
  <c r="AQ615" i="12"/>
  <c r="AS620" i="12"/>
  <c r="AJ620" i="12" s="1"/>
  <c r="AP623" i="12"/>
  <c r="AR612" i="12"/>
  <c r="AY632" i="12"/>
  <c r="AP616" i="12"/>
  <c r="AT620" i="12"/>
  <c r="AJ624" i="12"/>
  <c r="AS611" i="12"/>
  <c r="AR629" i="12"/>
  <c r="AS612" i="12"/>
  <c r="AS633" i="12"/>
  <c r="AT633" i="12" s="1"/>
  <c r="AY633" i="12" s="1"/>
  <c r="AQ637" i="12"/>
  <c r="AR617" i="12"/>
  <c r="AR636" i="12"/>
  <c r="AS636" i="12" s="1"/>
  <c r="AS622" i="12"/>
  <c r="AP614" i="12"/>
  <c r="AJ630" i="12"/>
  <c r="AQ627" i="12"/>
  <c r="AR627" i="12" s="1"/>
  <c r="AR637" i="12"/>
  <c r="AR615" i="12"/>
  <c r="AP610" i="12"/>
  <c r="AQ625" i="12"/>
  <c r="AQ628" i="12"/>
  <c r="AR619" i="12"/>
  <c r="AS619" i="12" s="1"/>
  <c r="AR634" i="12"/>
  <c r="AS613" i="12"/>
  <c r="AR621" i="12" l="1"/>
  <c r="AS621" i="12" s="1"/>
  <c r="AY612" i="12"/>
  <c r="AU612" i="12" s="1"/>
  <c r="AV612" i="12" s="1"/>
  <c r="AJ633" i="12"/>
  <c r="AJ626" i="12"/>
  <c r="AT612" i="12"/>
  <c r="AJ612" i="12" s="1"/>
  <c r="AT622" i="12"/>
  <c r="AJ622" i="12" s="1"/>
  <c r="AT613" i="12"/>
  <c r="AJ613" i="12" s="1"/>
  <c r="AY620" i="12"/>
  <c r="AR638" i="12"/>
  <c r="AY626" i="12"/>
  <c r="AS631" i="12"/>
  <c r="AS627" i="12"/>
  <c r="AU620" i="12"/>
  <c r="AV620" i="12" s="1"/>
  <c r="AT618" i="12"/>
  <c r="AY618" i="12" s="1"/>
  <c r="AS635" i="12"/>
  <c r="AT635" i="12" s="1"/>
  <c r="AU633" i="12"/>
  <c r="AV633" i="12" s="1"/>
  <c r="AQ616" i="12"/>
  <c r="AT611" i="12"/>
  <c r="AY611" i="12" s="1"/>
  <c r="AU632" i="12"/>
  <c r="AV632" i="12" s="1"/>
  <c r="AS637" i="12"/>
  <c r="AQ623" i="12"/>
  <c r="AR628" i="12"/>
  <c r="AS628" i="12" s="1"/>
  <c r="AS617" i="12"/>
  <c r="AV630" i="12"/>
  <c r="AW630" i="12" s="1"/>
  <c r="AR623" i="12"/>
  <c r="AT634" i="12"/>
  <c r="AT619" i="12"/>
  <c r="AY619" i="12" s="1"/>
  <c r="AS629" i="12"/>
  <c r="AT629" i="12" s="1"/>
  <c r="AS634" i="12"/>
  <c r="AQ614" i="12"/>
  <c r="AQ610" i="12"/>
  <c r="AJ636" i="12"/>
  <c r="AT636" i="12"/>
  <c r="AY636" i="12" s="1"/>
  <c r="AR610" i="12"/>
  <c r="AS615" i="12"/>
  <c r="AW624" i="12"/>
  <c r="AX624" i="12" s="1"/>
  <c r="AR625" i="12"/>
  <c r="AT638" i="12" l="1"/>
  <c r="AJ638" i="12" s="1"/>
  <c r="AT621" i="12"/>
  <c r="AJ621" i="12" s="1"/>
  <c r="AS610" i="12"/>
  <c r="AY621" i="12"/>
  <c r="AU621" i="12" s="1"/>
  <c r="AU626" i="12"/>
  <c r="AY622" i="12"/>
  <c r="AS638" i="12"/>
  <c r="AY613" i="12"/>
  <c r="AU613" i="12" s="1"/>
  <c r="AV613" i="12" s="1"/>
  <c r="AJ634" i="12"/>
  <c r="AU619" i="12"/>
  <c r="AX630" i="12"/>
  <c r="AK630" i="12" s="1"/>
  <c r="AW612" i="12"/>
  <c r="AX612" i="12" s="1"/>
  <c r="AK612" i="12" s="1"/>
  <c r="AJ635" i="12"/>
  <c r="AY635" i="12"/>
  <c r="AS616" i="12"/>
  <c r="AU618" i="12"/>
  <c r="AV618" i="12"/>
  <c r="AU636" i="12"/>
  <c r="AT628" i="12"/>
  <c r="AR614" i="12"/>
  <c r="AK624" i="12"/>
  <c r="AR616" i="12"/>
  <c r="AY623" i="12"/>
  <c r="AS623" i="12"/>
  <c r="AT623" i="12" s="1"/>
  <c r="AW632" i="12"/>
  <c r="AJ611" i="12"/>
  <c r="AY634" i="12"/>
  <c r="AJ629" i="12"/>
  <c r="AW613" i="12"/>
  <c r="AX613" i="12" s="1"/>
  <c r="AK613" i="12" s="1"/>
  <c r="AJ628" i="12"/>
  <c r="AY629" i="12"/>
  <c r="AJ619" i="12"/>
  <c r="AT627" i="12"/>
  <c r="AJ627" i="12" s="1"/>
  <c r="AU611" i="12"/>
  <c r="AV611" i="12"/>
  <c r="AW611" i="12" s="1"/>
  <c r="AX611" i="12" s="1"/>
  <c r="AJ618" i="12"/>
  <c r="AW620" i="12"/>
  <c r="AT617" i="12"/>
  <c r="AJ617" i="12" s="1"/>
  <c r="AT631" i="12"/>
  <c r="AY631" i="12" s="1"/>
  <c r="AS625" i="12"/>
  <c r="AY628" i="12"/>
  <c r="AY615" i="12"/>
  <c r="AT615" i="12"/>
  <c r="AJ615" i="12" s="1"/>
  <c r="AT610" i="12"/>
  <c r="AY610" i="12" s="1"/>
  <c r="AT637" i="12"/>
  <c r="AY637" i="12" s="1"/>
  <c r="AY617" i="12"/>
  <c r="AW633" i="12"/>
  <c r="AX633" i="12" s="1"/>
  <c r="AV621" i="12" l="1"/>
  <c r="AJ623" i="12"/>
  <c r="AW618" i="12"/>
  <c r="AU622" i="12"/>
  <c r="AV622" i="12"/>
  <c r="AW622" i="12"/>
  <c r="AX620" i="12"/>
  <c r="AK620" i="12" s="1"/>
  <c r="AJ610" i="12"/>
  <c r="AY627" i="12"/>
  <c r="AT616" i="12"/>
  <c r="AJ616" i="12" s="1"/>
  <c r="AY638" i="12"/>
  <c r="AV626" i="12"/>
  <c r="AW626" i="12" s="1"/>
  <c r="AX626" i="12" s="1"/>
  <c r="AU631" i="12"/>
  <c r="AV631" i="12" s="1"/>
  <c r="AY616" i="12"/>
  <c r="AU610" i="12"/>
  <c r="AV610" i="12" s="1"/>
  <c r="AX618" i="12"/>
  <c r="AT625" i="12"/>
  <c r="AJ625" i="12" s="1"/>
  <c r="AS614" i="12"/>
  <c r="AX632" i="12"/>
  <c r="AK632" i="12" s="1"/>
  <c r="AK611" i="12"/>
  <c r="AJ631" i="12"/>
  <c r="AU634" i="12"/>
  <c r="AV634" i="12" s="1"/>
  <c r="AY625" i="12"/>
  <c r="AT614" i="12"/>
  <c r="AV619" i="12"/>
  <c r="AK619" i="12" s="1"/>
  <c r="AU615" i="12"/>
  <c r="AU627" i="12"/>
  <c r="AV627" i="12" s="1"/>
  <c r="AV628" i="12"/>
  <c r="AU628" i="12"/>
  <c r="AU629" i="12"/>
  <c r="AV629" i="12" s="1"/>
  <c r="AK633" i="12"/>
  <c r="AU623" i="12"/>
  <c r="AW619" i="12"/>
  <c r="AU617" i="12"/>
  <c r="AV637" i="12"/>
  <c r="AU637" i="12"/>
  <c r="AJ637" i="12"/>
  <c r="AW621" i="12"/>
  <c r="AX621" i="12" s="1"/>
  <c r="AV636" i="12"/>
  <c r="AW636" i="12" s="1"/>
  <c r="AK618" i="12"/>
  <c r="AU635" i="12"/>
  <c r="AV635" i="12" s="1"/>
  <c r="AX619" i="12"/>
  <c r="AY614" i="12" l="1"/>
  <c r="AK626" i="12"/>
  <c r="AU638" i="12"/>
  <c r="AV638" i="12" s="1"/>
  <c r="AW638" i="12" s="1"/>
  <c r="AX622" i="12"/>
  <c r="AK622" i="12"/>
  <c r="AW610" i="12"/>
  <c r="AX610" i="12" s="1"/>
  <c r="AK610" i="12" s="1"/>
  <c r="AU614" i="12"/>
  <c r="AX636" i="12"/>
  <c r="AK636" i="12" s="1"/>
  <c r="AW637" i="12"/>
  <c r="AX637" i="12" s="1"/>
  <c r="AK637" i="12" s="1"/>
  <c r="AW629" i="12"/>
  <c r="AX629" i="12" s="1"/>
  <c r="AW627" i="12"/>
  <c r="AX627" i="12" s="1"/>
  <c r="AK627" i="12" s="1"/>
  <c r="AV625" i="12"/>
  <c r="AU625" i="12"/>
  <c r="AW625" i="12" s="1"/>
  <c r="AX625" i="12" s="1"/>
  <c r="AU616" i="12"/>
  <c r="AK621" i="12"/>
  <c r="AW634" i="12"/>
  <c r="AK634" i="12" s="1"/>
  <c r="AJ614" i="12"/>
  <c r="AW631" i="12"/>
  <c r="AW635" i="12"/>
  <c r="AV617" i="12"/>
  <c r="AW617" i="12" s="1"/>
  <c r="AV623" i="12"/>
  <c r="AW623" i="12" s="1"/>
  <c r="AW628" i="12"/>
  <c r="AX628" i="12" s="1"/>
  <c r="AV615" i="12"/>
  <c r="AX634" i="12"/>
  <c r="AX631" i="12"/>
  <c r="AK631" i="12" l="1"/>
  <c r="AX638" i="12"/>
  <c r="AK638" i="12" s="1"/>
  <c r="AW615" i="12"/>
  <c r="AX615" i="12"/>
  <c r="AK615" i="12" s="1"/>
  <c r="AX617" i="12"/>
  <c r="AK617" i="12" s="1"/>
  <c r="AX623" i="12"/>
  <c r="AK623" i="12" s="1"/>
  <c r="AV616" i="12"/>
  <c r="AK625" i="12"/>
  <c r="AX635" i="12"/>
  <c r="AK635" i="12" s="1"/>
  <c r="AK629" i="12"/>
  <c r="AK628" i="12"/>
  <c r="AV614" i="12"/>
  <c r="AW616" i="12" l="1"/>
  <c r="AW614" i="12"/>
  <c r="AX614" i="12" s="1"/>
  <c r="AX616" i="12" l="1"/>
  <c r="AK616" i="12" s="1"/>
  <c r="AK614" i="12"/>
  <c r="BD609" i="12" l="1"/>
  <c r="BA609" i="12"/>
  <c r="AZ609" i="12"/>
  <c r="BB609" i="12" s="1"/>
  <c r="Y609" i="12"/>
  <c r="X609" i="12"/>
  <c r="W609" i="12"/>
  <c r="M609" i="12"/>
  <c r="BD608" i="12"/>
  <c r="BB608" i="12"/>
  <c r="BA608" i="12"/>
  <c r="AZ608" i="12"/>
  <c r="Y608" i="12"/>
  <c r="X608" i="12"/>
  <c r="M608" i="12"/>
  <c r="BD607" i="12"/>
  <c r="BA607" i="12"/>
  <c r="AZ607" i="12"/>
  <c r="BB607" i="12" s="1"/>
  <c r="Y607" i="12"/>
  <c r="X607" i="12"/>
  <c r="W607" i="12"/>
  <c r="M607" i="12"/>
  <c r="BD606" i="12"/>
  <c r="BB606" i="12"/>
  <c r="BA606" i="12"/>
  <c r="AZ606" i="12"/>
  <c r="Y606" i="12"/>
  <c r="X606" i="12"/>
  <c r="M606" i="12"/>
  <c r="W606" i="12" s="1"/>
  <c r="BD605" i="12"/>
  <c r="BA605" i="12"/>
  <c r="AZ605" i="12"/>
  <c r="BB605" i="12" s="1"/>
  <c r="Y605" i="12"/>
  <c r="X605" i="12"/>
  <c r="W605" i="12"/>
  <c r="M605" i="12"/>
  <c r="BD604" i="12"/>
  <c r="BB604" i="12"/>
  <c r="BA604" i="12"/>
  <c r="AZ604" i="12"/>
  <c r="Y604" i="12"/>
  <c r="X604" i="12"/>
  <c r="M604" i="12"/>
  <c r="W604" i="12" s="1"/>
  <c r="BD603" i="12"/>
  <c r="BA603" i="12"/>
  <c r="AZ603" i="12"/>
  <c r="BB603" i="12" s="1"/>
  <c r="Y603" i="12"/>
  <c r="X603" i="12"/>
  <c r="W603" i="12"/>
  <c r="M603" i="12"/>
  <c r="BD602" i="12"/>
  <c r="BB602" i="12"/>
  <c r="BA602" i="12"/>
  <c r="AZ602" i="12"/>
  <c r="Y602" i="12"/>
  <c r="X602" i="12"/>
  <c r="M602" i="12"/>
  <c r="W602" i="12" s="1"/>
  <c r="BD601" i="12"/>
  <c r="BA601" i="12"/>
  <c r="AZ601" i="12"/>
  <c r="BB601" i="12" s="1"/>
  <c r="Y601" i="12"/>
  <c r="W601" i="12"/>
  <c r="M601" i="12"/>
  <c r="BD600" i="12"/>
  <c r="BB600" i="12"/>
  <c r="BA600" i="12"/>
  <c r="AZ600" i="12"/>
  <c r="Y600" i="12"/>
  <c r="X600" i="12"/>
  <c r="M600" i="12"/>
  <c r="BD599" i="12"/>
  <c r="AZ599" i="12"/>
  <c r="Y599" i="12"/>
  <c r="W599" i="12"/>
  <c r="M599" i="12"/>
  <c r="BD598" i="12"/>
  <c r="BB598" i="12"/>
  <c r="BA598" i="12"/>
  <c r="AZ598" i="12"/>
  <c r="Y598" i="12"/>
  <c r="X598" i="12"/>
  <c r="W598" i="12"/>
  <c r="M598" i="12"/>
  <c r="BD597" i="12"/>
  <c r="BB597" i="12"/>
  <c r="AZ597" i="12"/>
  <c r="Y597" i="12"/>
  <c r="W597" i="12"/>
  <c r="M597" i="12"/>
  <c r="BD596" i="12"/>
  <c r="BB596" i="12"/>
  <c r="BA596" i="12"/>
  <c r="AZ596" i="12"/>
  <c r="Y596" i="12"/>
  <c r="X596" i="12"/>
  <c r="W596" i="12"/>
  <c r="M596" i="12"/>
  <c r="BD595" i="12"/>
  <c r="BB595" i="12"/>
  <c r="AZ595" i="12"/>
  <c r="Y595" i="12"/>
  <c r="W595" i="12"/>
  <c r="M595" i="12"/>
  <c r="BD594" i="12"/>
  <c r="AZ594" i="12"/>
  <c r="Y594" i="12"/>
  <c r="W594" i="12"/>
  <c r="M594" i="12"/>
  <c r="BD593" i="12"/>
  <c r="BB593" i="12"/>
  <c r="AZ593" i="12"/>
  <c r="Y593" i="12"/>
  <c r="W593" i="12"/>
  <c r="M593" i="12"/>
  <c r="BD592" i="12"/>
  <c r="AZ592" i="12"/>
  <c r="Y592" i="12"/>
  <c r="W592" i="12"/>
  <c r="M592" i="12"/>
  <c r="BD591" i="12"/>
  <c r="BB591" i="12"/>
  <c r="AZ591" i="12"/>
  <c r="Y591" i="12"/>
  <c r="W591" i="12"/>
  <c r="M591" i="12"/>
  <c r="BD590" i="12"/>
  <c r="AZ590" i="12"/>
  <c r="Y590" i="12"/>
  <c r="W590" i="12"/>
  <c r="M590" i="12"/>
  <c r="BD589" i="12"/>
  <c r="BB589" i="12"/>
  <c r="AZ589" i="12"/>
  <c r="Y589" i="12"/>
  <c r="W589" i="12"/>
  <c r="M589" i="12"/>
  <c r="BD588" i="12"/>
  <c r="AZ588" i="12"/>
  <c r="Y588" i="12"/>
  <c r="W588" i="12"/>
  <c r="M588" i="12"/>
  <c r="BD587" i="12"/>
  <c r="BB587" i="12"/>
  <c r="AZ587" i="12"/>
  <c r="Y587" i="12"/>
  <c r="W587" i="12"/>
  <c r="M587" i="12"/>
  <c r="BD586" i="12"/>
  <c r="AZ586" i="12"/>
  <c r="Y586" i="12"/>
  <c r="W586" i="12"/>
  <c r="M586" i="12"/>
  <c r="BD585" i="12"/>
  <c r="BB585" i="12"/>
  <c r="AZ585" i="12"/>
  <c r="Y585" i="12"/>
  <c r="W585" i="12"/>
  <c r="M585" i="12"/>
  <c r="BD584" i="12"/>
  <c r="AZ584" i="12"/>
  <c r="Y584" i="12"/>
  <c r="W584" i="12"/>
  <c r="M584" i="12"/>
  <c r="BD583" i="12"/>
  <c r="BB583" i="12"/>
  <c r="AZ583" i="12"/>
  <c r="Y583" i="12"/>
  <c r="W583" i="12"/>
  <c r="M583" i="12"/>
  <c r="BD582" i="12"/>
  <c r="AZ582" i="12"/>
  <c r="BA582" i="12" s="1"/>
  <c r="Y582" i="12"/>
  <c r="X582" i="12"/>
  <c r="W582" i="12"/>
  <c r="M582" i="12"/>
  <c r="AH582" i="12" l="1"/>
  <c r="AI582" i="12" s="1"/>
  <c r="AN582" i="12" s="1"/>
  <c r="BE582" i="12"/>
  <c r="AG582" i="12" s="1"/>
  <c r="BB592" i="12"/>
  <c r="BA592" i="12"/>
  <c r="X592" i="12" s="1"/>
  <c r="BE598" i="12"/>
  <c r="AG598" i="12" s="1"/>
  <c r="AI598" i="12" s="1"/>
  <c r="AN598" i="12" s="1"/>
  <c r="AH598" i="12"/>
  <c r="BB599" i="12"/>
  <c r="BA599" i="12"/>
  <c r="W608" i="12"/>
  <c r="BB582" i="12"/>
  <c r="BB584" i="12"/>
  <c r="BA584" i="12"/>
  <c r="X584" i="12" s="1"/>
  <c r="BB586" i="12"/>
  <c r="BA586" i="12"/>
  <c r="X586" i="12" s="1"/>
  <c r="BB594" i="12"/>
  <c r="BA594" i="12"/>
  <c r="X594" i="12" s="1"/>
  <c r="BB588" i="12"/>
  <c r="BA588" i="12"/>
  <c r="X588" i="12" s="1"/>
  <c r="BE599" i="12"/>
  <c r="AG599" i="12" s="1"/>
  <c r="AH599" i="12"/>
  <c r="W600" i="12"/>
  <c r="BB590" i="12"/>
  <c r="BA590" i="12"/>
  <c r="X590" i="12" s="1"/>
  <c r="BE596" i="12"/>
  <c r="AG596" i="12" s="1"/>
  <c r="AI596" i="12" s="1"/>
  <c r="AN596" i="12" s="1"/>
  <c r="AH596" i="12"/>
  <c r="BA583" i="12"/>
  <c r="X583" i="12" s="1"/>
  <c r="BA585" i="12"/>
  <c r="X585" i="12"/>
  <c r="BA587" i="12"/>
  <c r="X587" i="12" s="1"/>
  <c r="BA589" i="12"/>
  <c r="X589" i="12"/>
  <c r="BA591" i="12"/>
  <c r="X591" i="12" s="1"/>
  <c r="BA593" i="12"/>
  <c r="X593" i="12"/>
  <c r="BA595" i="12"/>
  <c r="X595" i="12" s="1"/>
  <c r="X601" i="12"/>
  <c r="BA597" i="12"/>
  <c r="X597" i="12" s="1"/>
  <c r="BE609" i="12"/>
  <c r="AG609" i="12" s="1"/>
  <c r="AI609" i="12" s="1"/>
  <c r="AN609" i="12" s="1"/>
  <c r="AH609" i="12"/>
  <c r="AI599" i="12" l="1"/>
  <c r="AN599" i="12" s="1"/>
  <c r="AH601" i="12"/>
  <c r="BE601" i="12"/>
  <c r="AG601" i="12" s="1"/>
  <c r="AH591" i="12"/>
  <c r="BE591" i="12"/>
  <c r="AG591" i="12" s="1"/>
  <c r="AH585" i="12"/>
  <c r="BE585" i="12"/>
  <c r="AG585" i="12" s="1"/>
  <c r="AI585" i="12" s="1"/>
  <c r="AN585" i="12" s="1"/>
  <c r="AP596" i="12"/>
  <c r="AO596" i="12"/>
  <c r="AO599" i="12"/>
  <c r="AH594" i="12"/>
  <c r="BE594" i="12"/>
  <c r="AG594" i="12" s="1"/>
  <c r="AH595" i="12"/>
  <c r="BE595" i="12"/>
  <c r="AG595" i="12" s="1"/>
  <c r="AI595" i="12" s="1"/>
  <c r="AN595" i="12" s="1"/>
  <c r="AH589" i="12"/>
  <c r="BE589" i="12"/>
  <c r="AG589" i="12" s="1"/>
  <c r="BE590" i="12"/>
  <c r="AG590" i="12" s="1"/>
  <c r="AH590" i="12"/>
  <c r="BE588" i="12"/>
  <c r="AG588" i="12" s="1"/>
  <c r="AH588" i="12"/>
  <c r="AO598" i="12"/>
  <c r="AP598" i="12" s="1"/>
  <c r="AO609" i="12"/>
  <c r="AH597" i="12"/>
  <c r="BE597" i="12"/>
  <c r="AG597" i="12" s="1"/>
  <c r="AH593" i="12"/>
  <c r="BE593" i="12"/>
  <c r="AG593" i="12" s="1"/>
  <c r="AH583" i="12"/>
  <c r="BE583" i="12"/>
  <c r="AG583" i="12" s="1"/>
  <c r="BE592" i="12"/>
  <c r="AG592" i="12" s="1"/>
  <c r="AH592" i="12"/>
  <c r="AH587" i="12"/>
  <c r="BE587" i="12"/>
  <c r="AG587" i="12" s="1"/>
  <c r="AO582" i="12"/>
  <c r="BE604" i="12"/>
  <c r="AG604" i="12" s="1"/>
  <c r="AH604" i="12"/>
  <c r="AH586" i="12"/>
  <c r="BE586" i="12"/>
  <c r="AG586" i="12" s="1"/>
  <c r="BE605" i="12"/>
  <c r="AG605" i="12" s="1"/>
  <c r="AH605" i="12"/>
  <c r="BE602" i="12"/>
  <c r="AG602" i="12" s="1"/>
  <c r="AH602" i="12"/>
  <c r="BE584" i="12"/>
  <c r="AG584" i="12" s="1"/>
  <c r="AH584" i="12"/>
  <c r="BE606" i="12"/>
  <c r="AG606" i="12" s="1"/>
  <c r="AI606" i="12" s="1"/>
  <c r="AN606" i="12"/>
  <c r="AH606" i="12"/>
  <c r="BE607" i="12"/>
  <c r="AG607" i="12" s="1"/>
  <c r="AH607" i="12"/>
  <c r="AH603" i="12"/>
  <c r="BE603" i="12"/>
  <c r="AG603" i="12" s="1"/>
  <c r="AI584" i="12" l="1"/>
  <c r="AN584" i="12" s="1"/>
  <c r="AI583" i="12"/>
  <c r="AN583" i="12" s="1"/>
  <c r="AI590" i="12"/>
  <c r="AN590" i="12" s="1"/>
  <c r="AO590" i="12" s="1"/>
  <c r="AI586" i="12"/>
  <c r="AN586" i="12" s="1"/>
  <c r="AI588" i="12"/>
  <c r="AN588" i="12" s="1"/>
  <c r="AP586" i="12"/>
  <c r="AO586" i="12"/>
  <c r="AQ586" i="12" s="1"/>
  <c r="AO588" i="12"/>
  <c r="AO595" i="12"/>
  <c r="AP595" i="12"/>
  <c r="AO585" i="12"/>
  <c r="AP585" i="12"/>
  <c r="AQ598" i="12"/>
  <c r="AP599" i="12"/>
  <c r="AQ599" i="12" s="1"/>
  <c r="AI603" i="12"/>
  <c r="AN603" i="12" s="1"/>
  <c r="AI607" i="12"/>
  <c r="AN607" i="12" s="1"/>
  <c r="AI605" i="12"/>
  <c r="AN605" i="12" s="1"/>
  <c r="AI604" i="12"/>
  <c r="AN604" i="12" s="1"/>
  <c r="AI592" i="12"/>
  <c r="AN592" i="12" s="1"/>
  <c r="AI589" i="12"/>
  <c r="AN589" i="12" s="1"/>
  <c r="AQ596" i="12"/>
  <c r="BE600" i="12"/>
  <c r="AG600" i="12" s="1"/>
  <c r="AH600" i="12"/>
  <c r="AO583" i="12"/>
  <c r="AQ583" i="12" s="1"/>
  <c r="AP583" i="12"/>
  <c r="AI602" i="12"/>
  <c r="AN602" i="12" s="1"/>
  <c r="BE608" i="12"/>
  <c r="AG608" i="12" s="1"/>
  <c r="AH608" i="12"/>
  <c r="AP582" i="12"/>
  <c r="AI587" i="12"/>
  <c r="AN587" i="12" s="1"/>
  <c r="AI593" i="12"/>
  <c r="AN593" i="12" s="1"/>
  <c r="AI597" i="12"/>
  <c r="AN597" i="12" s="1"/>
  <c r="AP609" i="12"/>
  <c r="AI594" i="12"/>
  <c r="AN594" i="12" s="1"/>
  <c r="AI591" i="12"/>
  <c r="AN591" i="12" s="1"/>
  <c r="AI601" i="12"/>
  <c r="AN601" i="12" s="1"/>
  <c r="AP606" i="12"/>
  <c r="AO606" i="12"/>
  <c r="AP584" i="12" l="1"/>
  <c r="AQ595" i="12"/>
  <c r="AR585" i="12"/>
  <c r="AO584" i="12"/>
  <c r="AR586" i="12"/>
  <c r="AQ585" i="12"/>
  <c r="AQ582" i="12"/>
  <c r="AI608" i="12"/>
  <c r="AN608" i="12" s="1"/>
  <c r="AR583" i="12"/>
  <c r="AI600" i="12"/>
  <c r="AN600" i="12" s="1"/>
  <c r="AR599" i="12"/>
  <c r="AO604" i="12"/>
  <c r="AP604" i="12"/>
  <c r="AR596" i="12"/>
  <c r="AO587" i="12"/>
  <c r="AS595" i="12"/>
  <c r="AO601" i="12"/>
  <c r="AO597" i="12"/>
  <c r="AP597" i="12" s="1"/>
  <c r="AQ597" i="12" s="1"/>
  <c r="AO602" i="12"/>
  <c r="AP602" i="12" s="1"/>
  <c r="AQ602" i="12" s="1"/>
  <c r="AP590" i="12"/>
  <c r="AO589" i="12"/>
  <c r="AO605" i="12"/>
  <c r="AQ609" i="12"/>
  <c r="AR609" i="12" s="1"/>
  <c r="AT595" i="12"/>
  <c r="AR595" i="12"/>
  <c r="AQ584" i="12"/>
  <c r="AR584" i="12" s="1"/>
  <c r="AP588" i="12"/>
  <c r="AQ606" i="12"/>
  <c r="AR606" i="12" s="1"/>
  <c r="AP603" i="12"/>
  <c r="AO603" i="12"/>
  <c r="AQ603" i="12" s="1"/>
  <c r="AO591" i="12"/>
  <c r="AP591" i="12" s="1"/>
  <c r="AQ591" i="12" s="1"/>
  <c r="AO594" i="12"/>
  <c r="AP594" i="12" s="1"/>
  <c r="AO593" i="12"/>
  <c r="AR598" i="12"/>
  <c r="AO592" i="12"/>
  <c r="AP592" i="12" s="1"/>
  <c r="AO607" i="12"/>
  <c r="AP607" i="12" s="1"/>
  <c r="AS585" i="12"/>
  <c r="AT585" i="12" s="1"/>
  <c r="AS586" i="12"/>
  <c r="AR594" i="12" l="1"/>
  <c r="AQ594" i="12"/>
  <c r="AT586" i="12"/>
  <c r="AY586" i="12" s="1"/>
  <c r="AU586" i="12" s="1"/>
  <c r="AJ595" i="12"/>
  <c r="AY595" i="12"/>
  <c r="AU595" i="12" s="1"/>
  <c r="AS598" i="12"/>
  <c r="AT598" i="12" s="1"/>
  <c r="AY598" i="12" s="1"/>
  <c r="AU598" i="12"/>
  <c r="AV598" i="12" s="1"/>
  <c r="AR603" i="12"/>
  <c r="AS603" i="12" s="1"/>
  <c r="AJ585" i="12"/>
  <c r="AR597" i="12"/>
  <c r="AS583" i="12"/>
  <c r="AS584" i="12"/>
  <c r="AP593" i="12"/>
  <c r="AR591" i="12"/>
  <c r="AS591" i="12" s="1"/>
  <c r="AP605" i="12"/>
  <c r="AQ605" i="12" s="1"/>
  <c r="AP589" i="12"/>
  <c r="AR602" i="12"/>
  <c r="AP587" i="12"/>
  <c r="AQ587" i="12" s="1"/>
  <c r="AT584" i="12"/>
  <c r="AY584" i="12" s="1"/>
  <c r="AQ604" i="12"/>
  <c r="AR604" i="12"/>
  <c r="AS599" i="12"/>
  <c r="AT599" i="12" s="1"/>
  <c r="AY599" i="12" s="1"/>
  <c r="AQ590" i="12"/>
  <c r="AR582" i="12"/>
  <c r="AQ607" i="12"/>
  <c r="AQ592" i="12"/>
  <c r="AS594" i="12"/>
  <c r="AT594" i="12" s="1"/>
  <c r="AS596" i="12"/>
  <c r="AS609" i="12"/>
  <c r="AS597" i="12"/>
  <c r="AP601" i="12"/>
  <c r="AY585" i="12"/>
  <c r="AO600" i="12"/>
  <c r="AT609" i="12"/>
  <c r="AS606" i="12"/>
  <c r="AT606" i="12" s="1"/>
  <c r="AQ588" i="12"/>
  <c r="AR588" i="12" s="1"/>
  <c r="AO608" i="12"/>
  <c r="AV586" i="12" l="1"/>
  <c r="AW595" i="12"/>
  <c r="AX595" i="12" s="1"/>
  <c r="AK595" i="12" s="1"/>
  <c r="AV595" i="12"/>
  <c r="AT597" i="12"/>
  <c r="AY597" i="12" s="1"/>
  <c r="AU597" i="12" s="1"/>
  <c r="AJ598" i="12"/>
  <c r="AJ586" i="12"/>
  <c r="AU599" i="12"/>
  <c r="AR587" i="12"/>
  <c r="AJ603" i="12"/>
  <c r="AT591" i="12"/>
  <c r="AY591" i="12" s="1"/>
  <c r="AY594" i="12"/>
  <c r="AJ594" i="12"/>
  <c r="AU584" i="12"/>
  <c r="AV584" i="12"/>
  <c r="AW598" i="12"/>
  <c r="AX598" i="12" s="1"/>
  <c r="AK598" i="12" s="1"/>
  <c r="AR592" i="12"/>
  <c r="AS592" i="12" s="1"/>
  <c r="AQ601" i="12"/>
  <c r="AP608" i="12"/>
  <c r="AS588" i="12"/>
  <c r="AP600" i="12"/>
  <c r="AU585" i="12"/>
  <c r="AJ591" i="12"/>
  <c r="AR590" i="12"/>
  <c r="AS604" i="12"/>
  <c r="AT604" i="12" s="1"/>
  <c r="AY604" i="12" s="1"/>
  <c r="AR601" i="12"/>
  <c r="AS601" i="12" s="1"/>
  <c r="AJ584" i="12"/>
  <c r="AT596" i="12"/>
  <c r="AY596" i="12" s="1"/>
  <c r="AS602" i="12"/>
  <c r="AJ609" i="12"/>
  <c r="AY609" i="12"/>
  <c r="AS582" i="12"/>
  <c r="AR607" i="12"/>
  <c r="AQ589" i="12"/>
  <c r="AY606" i="12"/>
  <c r="AJ606" i="12"/>
  <c r="AT603" i="12"/>
  <c r="AY603" i="12" s="1"/>
  <c r="AJ599" i="12"/>
  <c r="AR605" i="12"/>
  <c r="AS605" i="12" s="1"/>
  <c r="AS587" i="12"/>
  <c r="AT583" i="12"/>
  <c r="AY583" i="12" s="1"/>
  <c r="AQ593" i="12"/>
  <c r="AT587" i="12" l="1"/>
  <c r="AY587" i="12" s="1"/>
  <c r="AJ597" i="12"/>
  <c r="AW584" i="12"/>
  <c r="AW586" i="12"/>
  <c r="AX586" i="12" s="1"/>
  <c r="AT601" i="12"/>
  <c r="AJ601" i="12" s="1"/>
  <c r="AU604" i="12"/>
  <c r="AJ587" i="12"/>
  <c r="AT592" i="12"/>
  <c r="AY592" i="12" s="1"/>
  <c r="AU583" i="12"/>
  <c r="AV583" i="12" s="1"/>
  <c r="AW583" i="12" s="1"/>
  <c r="AX583" i="12" s="1"/>
  <c r="AU594" i="12"/>
  <c r="AV594" i="12" s="1"/>
  <c r="AJ596" i="12"/>
  <c r="AW606" i="12"/>
  <c r="AV606" i="12"/>
  <c r="AU606" i="12"/>
  <c r="AX606" i="12" s="1"/>
  <c r="AT602" i="12"/>
  <c r="AY602" i="12" s="1"/>
  <c r="AT588" i="12"/>
  <c r="AY588" i="12" s="1"/>
  <c r="AT605" i="12"/>
  <c r="AY605" i="12" s="1"/>
  <c r="AJ604" i="12"/>
  <c r="AQ600" i="12"/>
  <c r="AR600" i="12" s="1"/>
  <c r="AS590" i="12"/>
  <c r="AV599" i="12"/>
  <c r="AU609" i="12"/>
  <c r="AV609" i="12" s="1"/>
  <c r="AJ583" i="12"/>
  <c r="AJ605" i="12"/>
  <c r="AJ602" i="12"/>
  <c r="AV591" i="12"/>
  <c r="AU591" i="12"/>
  <c r="AU596" i="12"/>
  <c r="AS607" i="12"/>
  <c r="AR593" i="12"/>
  <c r="AR589" i="12"/>
  <c r="AS589" i="12" s="1"/>
  <c r="AV597" i="12"/>
  <c r="AW597" i="12" s="1"/>
  <c r="AT582" i="12"/>
  <c r="AJ582" i="12" s="1"/>
  <c r="AU603" i="12"/>
  <c r="AV585" i="12"/>
  <c r="AW585" i="12" s="1"/>
  <c r="AQ608" i="12"/>
  <c r="AR608" i="12" s="1"/>
  <c r="AX584" i="12"/>
  <c r="AK584" i="12" s="1"/>
  <c r="AW609" i="12" l="1"/>
  <c r="AX609" i="12" s="1"/>
  <c r="AK609" i="12" s="1"/>
  <c r="AY582" i="12"/>
  <c r="AY601" i="12"/>
  <c r="AW591" i="12"/>
  <c r="AU587" i="12"/>
  <c r="AV587" i="12" s="1"/>
  <c r="AV604" i="12"/>
  <c r="AW604" i="12" s="1"/>
  <c r="AW594" i="12"/>
  <c r="AK586" i="12"/>
  <c r="AU602" i="12"/>
  <c r="AV602" i="12" s="1"/>
  <c r="AU605" i="12"/>
  <c r="AX594" i="12"/>
  <c r="AU592" i="12"/>
  <c r="AU601" i="12"/>
  <c r="AV601" i="12" s="1"/>
  <c r="AJ588" i="12"/>
  <c r="AS608" i="12"/>
  <c r="AV603" i="12"/>
  <c r="AV596" i="12"/>
  <c r="AW596" i="12" s="1"/>
  <c r="AX591" i="12"/>
  <c r="AK591" i="12" s="1"/>
  <c r="AJ592" i="12"/>
  <c r="AJ590" i="12"/>
  <c r="AT590" i="12"/>
  <c r="AS593" i="12"/>
  <c r="AK606" i="12"/>
  <c r="AK583" i="12"/>
  <c r="AX585" i="12"/>
  <c r="AK585" i="12" s="1"/>
  <c r="AX597" i="12"/>
  <c r="AK597" i="12" s="1"/>
  <c r="AY590" i="12"/>
  <c r="AT593" i="12"/>
  <c r="AW603" i="12"/>
  <c r="AW599" i="12"/>
  <c r="AX599" i="12" s="1"/>
  <c r="AS600" i="12"/>
  <c r="AT607" i="12"/>
  <c r="AY607" i="12" s="1"/>
  <c r="AT589" i="12"/>
  <c r="AJ589" i="12" s="1"/>
  <c r="AU582" i="12"/>
  <c r="AV582" i="12" s="1"/>
  <c r="AJ607" i="12"/>
  <c r="AU588" i="12"/>
  <c r="AV588" i="12"/>
  <c r="AK594" i="12"/>
  <c r="AW587" i="12" l="1"/>
  <c r="AX587" i="12" s="1"/>
  <c r="AK604" i="12"/>
  <c r="AX604" i="12"/>
  <c r="AY593" i="12"/>
  <c r="AU593" i="12" s="1"/>
  <c r="AW601" i="12"/>
  <c r="AX601" i="12" s="1"/>
  <c r="AK601" i="12" s="1"/>
  <c r="AX592" i="12"/>
  <c r="AK592" i="12" s="1"/>
  <c r="AV605" i="12"/>
  <c r="AJ593" i="12"/>
  <c r="AV592" i="12"/>
  <c r="AW592" i="12" s="1"/>
  <c r="AW605" i="12"/>
  <c r="AX605" i="12" s="1"/>
  <c r="AJ608" i="12"/>
  <c r="AK599" i="12"/>
  <c r="AW588" i="12"/>
  <c r="AX588" i="12" s="1"/>
  <c r="AK588" i="12" s="1"/>
  <c r="AW582" i="12"/>
  <c r="AX582" i="12" s="1"/>
  <c r="AK582" i="12" s="1"/>
  <c r="AX603" i="12"/>
  <c r="AK603" i="12" s="1"/>
  <c r="AT608" i="12"/>
  <c r="AX596" i="12"/>
  <c r="AK596" i="12" s="1"/>
  <c r="AW602" i="12"/>
  <c r="AX602" i="12" s="1"/>
  <c r="AY589" i="12"/>
  <c r="AY608" i="12"/>
  <c r="AT600" i="12"/>
  <c r="AJ600" i="12" s="1"/>
  <c r="AU607" i="12"/>
  <c r="AV607" i="12" s="1"/>
  <c r="AU590" i="12"/>
  <c r="AV590" i="12"/>
  <c r="AW590" i="12" s="1"/>
  <c r="AX590" i="12" s="1"/>
  <c r="AK605" i="12" l="1"/>
  <c r="AK587" i="12"/>
  <c r="AU608" i="12"/>
  <c r="AK602" i="12"/>
  <c r="AK590" i="12"/>
  <c r="AV589" i="12"/>
  <c r="AU589" i="12"/>
  <c r="AW589" i="12" s="1"/>
  <c r="AY600" i="12"/>
  <c r="AV593" i="12"/>
  <c r="AX593" i="12" s="1"/>
  <c r="AW607" i="12"/>
  <c r="AX607" i="12" s="1"/>
  <c r="AK607" i="12" s="1"/>
  <c r="AW593" i="12"/>
  <c r="AX589" i="12" l="1"/>
  <c r="AK593" i="12"/>
  <c r="AV600" i="12"/>
  <c r="AW600" i="12" s="1"/>
  <c r="AU600" i="12"/>
  <c r="AK589" i="12"/>
  <c r="AV608" i="12"/>
  <c r="AX608" i="12" s="1"/>
  <c r="AK608" i="12" s="1"/>
  <c r="AW608" i="12"/>
  <c r="AX600" i="12" l="1"/>
  <c r="AK600" i="12" s="1"/>
  <c r="BD581" i="12" l="1"/>
  <c r="BA581" i="12"/>
  <c r="X581" i="12" s="1"/>
  <c r="AZ581" i="12"/>
  <c r="BB581" i="12" s="1"/>
  <c r="Y581" i="12"/>
  <c r="W581" i="12"/>
  <c r="M581" i="12"/>
  <c r="BD580" i="12"/>
  <c r="BB580" i="12"/>
  <c r="AZ580" i="12"/>
  <c r="BA580" i="12" s="1"/>
  <c r="Y580" i="12"/>
  <c r="M580" i="12"/>
  <c r="W580" i="12" s="1"/>
  <c r="BD579" i="12"/>
  <c r="BA579" i="12"/>
  <c r="AZ579" i="12"/>
  <c r="BB579" i="12" s="1"/>
  <c r="Y579" i="12"/>
  <c r="X579" i="12"/>
  <c r="W579" i="12"/>
  <c r="M579" i="12"/>
  <c r="BD578" i="12"/>
  <c r="BB578" i="12"/>
  <c r="AZ578" i="12"/>
  <c r="BA578" i="12" s="1"/>
  <c r="Y578" i="12"/>
  <c r="M578" i="12"/>
  <c r="W578" i="12" s="1"/>
  <c r="BD577" i="12"/>
  <c r="BA577" i="12"/>
  <c r="X577" i="12" s="1"/>
  <c r="AZ577" i="12"/>
  <c r="BB577" i="12" s="1"/>
  <c r="Y577" i="12"/>
  <c r="W577" i="12"/>
  <c r="M577" i="12"/>
  <c r="BD576" i="12"/>
  <c r="BB576" i="12"/>
  <c r="AZ576" i="12"/>
  <c r="BA576" i="12" s="1"/>
  <c r="Y576" i="12"/>
  <c r="M576" i="12"/>
  <c r="W576" i="12" s="1"/>
  <c r="BD575" i="12"/>
  <c r="AZ575" i="12"/>
  <c r="Y575" i="12"/>
  <c r="W575" i="12"/>
  <c r="M575" i="12"/>
  <c r="BD574" i="12"/>
  <c r="BB574" i="12"/>
  <c r="AZ574" i="12"/>
  <c r="BA574" i="12" s="1"/>
  <c r="Y574" i="12"/>
  <c r="M574" i="12"/>
  <c r="W574" i="12" s="1"/>
  <c r="BD573" i="12"/>
  <c r="AZ573" i="12"/>
  <c r="Y573" i="12"/>
  <c r="W573" i="12"/>
  <c r="M573" i="12"/>
  <c r="BD572" i="12"/>
  <c r="BB572" i="12"/>
  <c r="AZ572" i="12"/>
  <c r="BA572" i="12" s="1"/>
  <c r="Y572" i="12"/>
  <c r="M572" i="12"/>
  <c r="W572" i="12" s="1"/>
  <c r="BD571" i="12"/>
  <c r="AZ571" i="12"/>
  <c r="Y571" i="12"/>
  <c r="W571" i="12"/>
  <c r="M571" i="12"/>
  <c r="BD570" i="12"/>
  <c r="BB570" i="12"/>
  <c r="AZ570" i="12"/>
  <c r="BA570" i="12" s="1"/>
  <c r="Y570" i="12"/>
  <c r="M570" i="12"/>
  <c r="W570" i="12" s="1"/>
  <c r="BD569" i="12"/>
  <c r="BA569" i="12"/>
  <c r="X569" i="12" s="1"/>
  <c r="AZ569" i="12"/>
  <c r="BB569" i="12" s="1"/>
  <c r="Y569" i="12"/>
  <c r="W569" i="12"/>
  <c r="M569" i="12"/>
  <c r="BD568" i="12"/>
  <c r="AZ568" i="12"/>
  <c r="Y568" i="12"/>
  <c r="M568" i="12"/>
  <c r="W568" i="12" s="1"/>
  <c r="BD567" i="12"/>
  <c r="AZ567" i="12"/>
  <c r="Y567" i="12"/>
  <c r="M567" i="12"/>
  <c r="W567" i="12" s="1"/>
  <c r="BD566" i="12"/>
  <c r="AZ566" i="12"/>
  <c r="BA566" i="12" s="1"/>
  <c r="Y566" i="12"/>
  <c r="W566" i="12"/>
  <c r="M566" i="12"/>
  <c r="BD565" i="12"/>
  <c r="AZ565" i="12"/>
  <c r="Y565" i="12"/>
  <c r="M565" i="12"/>
  <c r="W565" i="12" s="1"/>
  <c r="BD564" i="12"/>
  <c r="AZ564" i="12"/>
  <c r="BA564" i="12" s="1"/>
  <c r="Y564" i="12"/>
  <c r="W564" i="12"/>
  <c r="M564" i="12"/>
  <c r="BD563" i="12"/>
  <c r="AZ563" i="12"/>
  <c r="BB563" i="12" s="1"/>
  <c r="Y563" i="12"/>
  <c r="M563" i="12"/>
  <c r="W563" i="12" s="1"/>
  <c r="BD562" i="12"/>
  <c r="AZ562" i="12"/>
  <c r="BA562" i="12" s="1"/>
  <c r="Y562" i="12"/>
  <c r="W562" i="12"/>
  <c r="M562" i="12"/>
  <c r="BD561" i="12"/>
  <c r="AZ561" i="12"/>
  <c r="BA561" i="12" s="1"/>
  <c r="Y561" i="12"/>
  <c r="M561" i="12"/>
  <c r="BD560" i="12"/>
  <c r="BB560" i="12"/>
  <c r="BA560" i="12"/>
  <c r="AZ560" i="12"/>
  <c r="Y560" i="12"/>
  <c r="X560" i="12"/>
  <c r="M560" i="12"/>
  <c r="W560" i="12" s="1"/>
  <c r="BE569" i="12" l="1"/>
  <c r="AG569" i="12" s="1"/>
  <c r="AH569" i="12"/>
  <c r="W561" i="12"/>
  <c r="BA565" i="12"/>
  <c r="X565" i="12" s="1"/>
  <c r="X561" i="12"/>
  <c r="BB561" i="12"/>
  <c r="BB562" i="12"/>
  <c r="BB564" i="12"/>
  <c r="BB565" i="12"/>
  <c r="BB566" i="12"/>
  <c r="BB571" i="12"/>
  <c r="X571" i="12"/>
  <c r="BB575" i="12"/>
  <c r="X562" i="12"/>
  <c r="X564" i="12"/>
  <c r="X566" i="12"/>
  <c r="BA571" i="12"/>
  <c r="BA575" i="12"/>
  <c r="X575" i="12" s="1"/>
  <c r="BB567" i="12"/>
  <c r="BA568" i="12"/>
  <c r="X568" i="12"/>
  <c r="BB568" i="12"/>
  <c r="BB573" i="12"/>
  <c r="BE579" i="12"/>
  <c r="AG579" i="12" s="1"/>
  <c r="AH579" i="12"/>
  <c r="BE581" i="12"/>
  <c r="AG581" i="12" s="1"/>
  <c r="AI581" i="12" s="1"/>
  <c r="AN581" i="12" s="1"/>
  <c r="AH581" i="12"/>
  <c r="BA563" i="12"/>
  <c r="X563" i="12" s="1"/>
  <c r="BA567" i="12"/>
  <c r="X567" i="12" s="1"/>
  <c r="BA573" i="12"/>
  <c r="X573" i="12" s="1"/>
  <c r="X570" i="12"/>
  <c r="X572" i="12"/>
  <c r="X574" i="12"/>
  <c r="X576" i="12"/>
  <c r="X578" i="12"/>
  <c r="X580" i="12"/>
  <c r="AI569" i="12" l="1"/>
  <c r="AN569" i="12" s="1"/>
  <c r="BE572" i="12"/>
  <c r="AG572" i="12" s="1"/>
  <c r="AI572" i="12" s="1"/>
  <c r="AN572" i="12" s="1"/>
  <c r="AH572" i="12"/>
  <c r="AH568" i="12"/>
  <c r="BE568" i="12"/>
  <c r="AG568" i="12" s="1"/>
  <c r="AH565" i="12"/>
  <c r="BE565" i="12"/>
  <c r="AG565" i="12" s="1"/>
  <c r="AI565" i="12" s="1"/>
  <c r="AN565" i="12" s="1"/>
  <c r="BE578" i="12"/>
  <c r="AG578" i="12" s="1"/>
  <c r="AH578" i="12"/>
  <c r="BE563" i="12"/>
  <c r="AG563" i="12" s="1"/>
  <c r="AI563" i="12" s="1"/>
  <c r="AN563" i="12" s="1"/>
  <c r="AH563" i="12"/>
  <c r="AH567" i="12"/>
  <c r="BE567" i="12"/>
  <c r="AG567" i="12" s="1"/>
  <c r="BE575" i="12"/>
  <c r="AG575" i="12" s="1"/>
  <c r="AH575" i="12"/>
  <c r="AO569" i="12"/>
  <c r="BE580" i="12"/>
  <c r="AG580" i="12" s="1"/>
  <c r="AH580" i="12"/>
  <c r="BE573" i="12"/>
  <c r="AG573" i="12" s="1"/>
  <c r="AH573" i="12"/>
  <c r="AO581" i="12"/>
  <c r="BE560" i="12"/>
  <c r="AG560" i="12" s="1"/>
  <c r="AH560" i="12"/>
  <c r="BE564" i="12"/>
  <c r="AG564" i="12" s="1"/>
  <c r="AH564" i="12"/>
  <c r="BE562" i="12"/>
  <c r="AG562" i="12" s="1"/>
  <c r="AH562" i="12"/>
  <c r="BE570" i="12"/>
  <c r="AG570" i="12" s="1"/>
  <c r="AH570" i="12"/>
  <c r="BE574" i="12"/>
  <c r="AG574" i="12" s="1"/>
  <c r="AH574" i="12"/>
  <c r="BE577" i="12"/>
  <c r="AG577" i="12" s="1"/>
  <c r="AI577" i="12" s="1"/>
  <c r="AN577" i="12" s="1"/>
  <c r="AH577" i="12"/>
  <c r="AI579" i="12"/>
  <c r="AN579" i="12" s="1"/>
  <c r="BE576" i="12"/>
  <c r="AG576" i="12" s="1"/>
  <c r="AH576" i="12"/>
  <c r="BE566" i="12"/>
  <c r="AG566" i="12" s="1"/>
  <c r="AH566" i="12"/>
  <c r="BE571" i="12"/>
  <c r="AG571" i="12" s="1"/>
  <c r="AH571" i="12"/>
  <c r="AI573" i="12" l="1"/>
  <c r="AN573" i="12" s="1"/>
  <c r="AI564" i="12"/>
  <c r="AN564" i="12" s="1"/>
  <c r="AI580" i="12"/>
  <c r="AN580" i="12" s="1"/>
  <c r="AO580" i="12" s="1"/>
  <c r="AI576" i="12"/>
  <c r="AN576" i="12" s="1"/>
  <c r="AO563" i="12"/>
  <c r="AP563" i="12"/>
  <c r="AQ563" i="12" s="1"/>
  <c r="AO577" i="12"/>
  <c r="AP577" i="12" s="1"/>
  <c r="AO564" i="12"/>
  <c r="AP564" i="12" s="1"/>
  <c r="AQ564" i="12" s="1"/>
  <c r="AR564" i="12" s="1"/>
  <c r="AO572" i="12"/>
  <c r="AP572" i="12"/>
  <c r="AQ572" i="12" s="1"/>
  <c r="AR572" i="12" s="1"/>
  <c r="AO576" i="12"/>
  <c r="AP576" i="12" s="1"/>
  <c r="AO573" i="12"/>
  <c r="AI566" i="12"/>
  <c r="AN566" i="12" s="1"/>
  <c r="AP569" i="12"/>
  <c r="AI571" i="12"/>
  <c r="AN571" i="12" s="1"/>
  <c r="AI570" i="12"/>
  <c r="AN570" i="12" s="1"/>
  <c r="AP581" i="12"/>
  <c r="AQ569" i="12"/>
  <c r="AI575" i="12"/>
  <c r="AN575" i="12" s="1"/>
  <c r="AO565" i="12"/>
  <c r="AP565" i="12" s="1"/>
  <c r="AO579" i="12"/>
  <c r="AI562" i="12"/>
  <c r="AN562" i="12" s="1"/>
  <c r="BE561" i="12"/>
  <c r="AG561" i="12" s="1"/>
  <c r="AH561" i="12"/>
  <c r="AI574" i="12"/>
  <c r="AN574" i="12" s="1"/>
  <c r="AI560" i="12"/>
  <c r="AN560" i="12" s="1"/>
  <c r="AI567" i="12"/>
  <c r="AN567" i="12" s="1"/>
  <c r="AI578" i="12"/>
  <c r="AN578" i="12" s="1"/>
  <c r="AI568" i="12"/>
  <c r="AN568" i="12" s="1"/>
  <c r="AR581" i="12" l="1"/>
  <c r="AQ565" i="12"/>
  <c r="AR565" i="12" s="1"/>
  <c r="AS565" i="12" s="1"/>
  <c r="AT565" i="12" s="1"/>
  <c r="AY565" i="12" s="1"/>
  <c r="AQ581" i="12"/>
  <c r="AS581" i="12"/>
  <c r="AT581" i="12" s="1"/>
  <c r="AR563" i="12"/>
  <c r="AS563" i="12" s="1"/>
  <c r="AS572" i="12"/>
  <c r="AO568" i="12"/>
  <c r="AP568" i="12"/>
  <c r="AO575" i="12"/>
  <c r="AQ576" i="12"/>
  <c r="AR576" i="12" s="1"/>
  <c r="AS576" i="12" s="1"/>
  <c r="AO578" i="12"/>
  <c r="AO571" i="12"/>
  <c r="AO566" i="12"/>
  <c r="AP566" i="12" s="1"/>
  <c r="AQ566" i="12" s="1"/>
  <c r="AR566" i="12" s="1"/>
  <c r="AS564" i="12"/>
  <c r="AO567" i="12"/>
  <c r="AP567" i="12" s="1"/>
  <c r="AO560" i="12"/>
  <c r="AI561" i="12"/>
  <c r="AN561" i="12" s="1"/>
  <c r="AR569" i="12"/>
  <c r="AP573" i="12"/>
  <c r="AT572" i="12"/>
  <c r="AJ572" i="12" s="1"/>
  <c r="AP580" i="12"/>
  <c r="AO574" i="12"/>
  <c r="AP574" i="12"/>
  <c r="AY581" i="12"/>
  <c r="AP579" i="12"/>
  <c r="AT564" i="12"/>
  <c r="AY564" i="12" s="1"/>
  <c r="AQ577" i="12"/>
  <c r="AR577" i="12" s="1"/>
  <c r="AO562" i="12"/>
  <c r="AP562" i="12" s="1"/>
  <c r="AO570" i="12"/>
  <c r="AJ581" i="12" l="1"/>
  <c r="AT576" i="12"/>
  <c r="AJ576" i="12" s="1"/>
  <c r="AU564" i="12"/>
  <c r="AV564" i="12" s="1"/>
  <c r="AQ567" i="12"/>
  <c r="AY563" i="12"/>
  <c r="AT563" i="12"/>
  <c r="AJ563" i="12" s="1"/>
  <c r="AU565" i="12"/>
  <c r="AY576" i="12"/>
  <c r="AJ564" i="12"/>
  <c r="AS569" i="12"/>
  <c r="AT569" i="12" s="1"/>
  <c r="AS566" i="12"/>
  <c r="AJ566" i="12" s="1"/>
  <c r="AP575" i="12"/>
  <c r="AQ568" i="12"/>
  <c r="AR568" i="12" s="1"/>
  <c r="AP570" i="12"/>
  <c r="AQ570" i="12" s="1"/>
  <c r="AS577" i="12"/>
  <c r="AT577" i="12" s="1"/>
  <c r="AJ577" i="12" s="1"/>
  <c r="AQ574" i="12"/>
  <c r="AR574" i="12" s="1"/>
  <c r="AQ573" i="12"/>
  <c r="AR573" i="12" s="1"/>
  <c r="AO561" i="12"/>
  <c r="AP561" i="12"/>
  <c r="AP571" i="12"/>
  <c r="AJ565" i="12"/>
  <c r="AP578" i="12"/>
  <c r="AY572" i="12"/>
  <c r="AQ562" i="12"/>
  <c r="AU581" i="12"/>
  <c r="AQ580" i="12"/>
  <c r="AP560" i="12"/>
  <c r="AQ560" i="12" s="1"/>
  <c r="AT566" i="12"/>
  <c r="AY566" i="12" s="1"/>
  <c r="AQ579" i="12"/>
  <c r="AR579" i="12" s="1"/>
  <c r="AS579" i="12" s="1"/>
  <c r="AW565" i="12" l="1"/>
  <c r="AV565" i="12"/>
  <c r="AS570" i="12"/>
  <c r="AR570" i="12"/>
  <c r="AY569" i="12"/>
  <c r="AJ569" i="12"/>
  <c r="AS568" i="12"/>
  <c r="AT568" i="12" s="1"/>
  <c r="AY568" i="12" s="1"/>
  <c r="AR567" i="12"/>
  <c r="AS567" i="12" s="1"/>
  <c r="AR580" i="12"/>
  <c r="AU572" i="12"/>
  <c r="AS574" i="12"/>
  <c r="AY577" i="12"/>
  <c r="AS580" i="12"/>
  <c r="AU563" i="12"/>
  <c r="AW564" i="12"/>
  <c r="AX564" i="12" s="1"/>
  <c r="AK564" i="12" s="1"/>
  <c r="AR560" i="12"/>
  <c r="AS560" i="12" s="1"/>
  <c r="AV581" i="12"/>
  <c r="AR562" i="12"/>
  <c r="AQ561" i="12"/>
  <c r="AR561" i="12" s="1"/>
  <c r="AS561" i="12" s="1"/>
  <c r="AU576" i="12"/>
  <c r="AQ575" i="12"/>
  <c r="AS573" i="12"/>
  <c r="AR575" i="12"/>
  <c r="AQ571" i="12"/>
  <c r="AT579" i="12"/>
  <c r="AY579" i="12" s="1"/>
  <c r="AQ578" i="12"/>
  <c r="AR578" i="12" s="1"/>
  <c r="AT580" i="12"/>
  <c r="AY580" i="12" s="1"/>
  <c r="AU566" i="12"/>
  <c r="AV566" i="12" s="1"/>
  <c r="AT570" i="12" l="1"/>
  <c r="AT560" i="12"/>
  <c r="AJ573" i="12"/>
  <c r="AT573" i="12"/>
  <c r="AJ580" i="12"/>
  <c r="AX565" i="12"/>
  <c r="AK565" i="12" s="1"/>
  <c r="AY560" i="12"/>
  <c r="AU560" i="12" s="1"/>
  <c r="AU579" i="12"/>
  <c r="AU568" i="12"/>
  <c r="AU580" i="12"/>
  <c r="AY570" i="12"/>
  <c r="AJ579" i="12"/>
  <c r="AV576" i="12"/>
  <c r="AW576" i="12" s="1"/>
  <c r="AT561" i="12"/>
  <c r="AY561" i="12" s="1"/>
  <c r="AV572" i="12"/>
  <c r="AW581" i="12"/>
  <c r="AX581" i="12" s="1"/>
  <c r="AK581" i="12" s="1"/>
  <c r="AT567" i="12"/>
  <c r="AY567" i="12" s="1"/>
  <c r="AJ570" i="12"/>
  <c r="AW566" i="12"/>
  <c r="AS575" i="12"/>
  <c r="AT575" i="12" s="1"/>
  <c r="AY575" i="12" s="1"/>
  <c r="AY573" i="12"/>
  <c r="AJ561" i="12"/>
  <c r="AJ568" i="12"/>
  <c r="AX566" i="12"/>
  <c r="AS578" i="12"/>
  <c r="AT578" i="12" s="1"/>
  <c r="AJ578" i="12" s="1"/>
  <c r="AR571" i="12"/>
  <c r="AS571" i="12" s="1"/>
  <c r="AJ560" i="12"/>
  <c r="AV563" i="12"/>
  <c r="AS562" i="12"/>
  <c r="AT562" i="12" s="1"/>
  <c r="AT574" i="12"/>
  <c r="AJ574" i="12" s="1"/>
  <c r="AU577" i="12"/>
  <c r="AU569" i="12"/>
  <c r="AV569" i="12"/>
  <c r="AW569" i="12" s="1"/>
  <c r="AJ562" i="12" l="1"/>
  <c r="AK566" i="12"/>
  <c r="AY578" i="12"/>
  <c r="AU578" i="12" s="1"/>
  <c r="AU561" i="12"/>
  <c r="AU567" i="12"/>
  <c r="AV567" i="12"/>
  <c r="AJ575" i="12"/>
  <c r="AY574" i="12"/>
  <c r="AV580" i="12"/>
  <c r="AV560" i="12"/>
  <c r="AX576" i="12"/>
  <c r="AK576" i="12"/>
  <c r="AW563" i="12"/>
  <c r="AX563" i="12"/>
  <c r="AU573" i="12"/>
  <c r="AV573" i="12" s="1"/>
  <c r="AW573" i="12" s="1"/>
  <c r="AX573" i="12" s="1"/>
  <c r="AJ567" i="12"/>
  <c r="AU570" i="12"/>
  <c r="AV570" i="12" s="1"/>
  <c r="AV568" i="12"/>
  <c r="AW560" i="12"/>
  <c r="AX560" i="12" s="1"/>
  <c r="AX569" i="12"/>
  <c r="AK569" i="12" s="1"/>
  <c r="AY562" i="12"/>
  <c r="AV577" i="12"/>
  <c r="AT571" i="12"/>
  <c r="AY571" i="12" s="1"/>
  <c r="AW572" i="12"/>
  <c r="AX572" i="12" s="1"/>
  <c r="AK572" i="12" s="1"/>
  <c r="AV579" i="12"/>
  <c r="AU575" i="12"/>
  <c r="AV578" i="12" l="1"/>
  <c r="AV561" i="12"/>
  <c r="AW561" i="12" s="1"/>
  <c r="AK560" i="12"/>
  <c r="AU571" i="12"/>
  <c r="AV571" i="12" s="1"/>
  <c r="AW580" i="12"/>
  <c r="AX580" i="12" s="1"/>
  <c r="AW570" i="12"/>
  <c r="AX570" i="12" s="1"/>
  <c r="AK570" i="12" s="1"/>
  <c r="AK563" i="12"/>
  <c r="AU574" i="12"/>
  <c r="AV574" i="12" s="1"/>
  <c r="AW574" i="12" s="1"/>
  <c r="AX574" i="12" s="1"/>
  <c r="AW578" i="12"/>
  <c r="AX578" i="12" s="1"/>
  <c r="AU562" i="12"/>
  <c r="AX579" i="12"/>
  <c r="AK579" i="12" s="1"/>
  <c r="AW579" i="12"/>
  <c r="AK573" i="12"/>
  <c r="AW567" i="12"/>
  <c r="AX567" i="12" s="1"/>
  <c r="AV575" i="12"/>
  <c r="AW568" i="12"/>
  <c r="AX568" i="12" s="1"/>
  <c r="AK568" i="12" s="1"/>
  <c r="AW577" i="12"/>
  <c r="AX577" i="12" s="1"/>
  <c r="AJ571" i="12"/>
  <c r="AK578" i="12" l="1"/>
  <c r="AX561" i="12"/>
  <c r="AK561" i="12" s="1"/>
  <c r="AK577" i="12"/>
  <c r="AW575" i="12"/>
  <c r="AX575" i="12" s="1"/>
  <c r="AV562" i="12"/>
  <c r="AX562" i="12" s="1"/>
  <c r="AK574" i="12"/>
  <c r="AK580" i="12"/>
  <c r="AW571" i="12"/>
  <c r="AX571" i="12" s="1"/>
  <c r="AK571" i="12" s="1"/>
  <c r="AW562" i="12"/>
  <c r="AK567" i="12"/>
  <c r="AK575" i="12" l="1"/>
  <c r="AK562" i="12"/>
  <c r="BD559" i="12"/>
  <c r="BB559" i="12"/>
  <c r="BA559" i="12"/>
  <c r="X559" i="12" s="1"/>
  <c r="AZ559" i="12"/>
  <c r="Y559" i="12"/>
  <c r="M559" i="12"/>
  <c r="W559" i="12" s="1"/>
  <c r="BD558" i="12"/>
  <c r="AZ558" i="12"/>
  <c r="Y558" i="12"/>
  <c r="M558" i="12"/>
  <c r="BD557" i="12"/>
  <c r="BB557" i="12"/>
  <c r="BA557" i="12"/>
  <c r="X557" i="12" s="1"/>
  <c r="AZ557" i="12"/>
  <c r="Y557" i="12"/>
  <c r="M557" i="12"/>
  <c r="W557" i="12" s="1"/>
  <c r="BD556" i="12"/>
  <c r="AZ556" i="12"/>
  <c r="Y556" i="12"/>
  <c r="M556" i="12"/>
  <c r="BD555" i="12"/>
  <c r="BB555" i="12"/>
  <c r="BA555" i="12"/>
  <c r="X555" i="12" s="1"/>
  <c r="AZ555" i="12"/>
  <c r="Y555" i="12"/>
  <c r="M555" i="12"/>
  <c r="W555" i="12" s="1"/>
  <c r="BD554" i="12"/>
  <c r="AZ554" i="12"/>
  <c r="Y554" i="12"/>
  <c r="M554" i="12"/>
  <c r="BD553" i="12"/>
  <c r="BB553" i="12"/>
  <c r="BA553" i="12"/>
  <c r="X553" i="12" s="1"/>
  <c r="AZ553" i="12"/>
  <c r="Y553" i="12"/>
  <c r="M553" i="12"/>
  <c r="W553" i="12" s="1"/>
  <c r="BD552" i="12"/>
  <c r="AZ552" i="12"/>
  <c r="Y552" i="12"/>
  <c r="M552" i="12"/>
  <c r="BD551" i="12"/>
  <c r="BB551" i="12"/>
  <c r="BA551" i="12"/>
  <c r="X551" i="12" s="1"/>
  <c r="AZ551" i="12"/>
  <c r="Y551" i="12"/>
  <c r="M551" i="12"/>
  <c r="W551" i="12" s="1"/>
  <c r="BD550" i="12"/>
  <c r="AZ550" i="12"/>
  <c r="Y550" i="12"/>
  <c r="M550" i="12"/>
  <c r="BD549" i="12"/>
  <c r="BB549" i="12"/>
  <c r="BA549" i="12"/>
  <c r="X549" i="12" s="1"/>
  <c r="AZ549" i="12"/>
  <c r="Y549" i="12"/>
  <c r="M549" i="12"/>
  <c r="W549" i="12" s="1"/>
  <c r="BD548" i="12"/>
  <c r="AZ548" i="12"/>
  <c r="Y548" i="12"/>
  <c r="M548" i="12"/>
  <c r="BD547" i="12"/>
  <c r="BB547" i="12"/>
  <c r="BA547" i="12"/>
  <c r="X547" i="12" s="1"/>
  <c r="AZ547" i="12"/>
  <c r="Y547" i="12"/>
  <c r="M547" i="12"/>
  <c r="W547" i="12" s="1"/>
  <c r="BD546" i="12"/>
  <c r="AZ546" i="12"/>
  <c r="Y546" i="12"/>
  <c r="M546" i="12"/>
  <c r="BD545" i="12"/>
  <c r="AZ545" i="12"/>
  <c r="BB545" i="12" s="1"/>
  <c r="Y545" i="12"/>
  <c r="W545" i="12"/>
  <c r="M545" i="12"/>
  <c r="BD544" i="12"/>
  <c r="BB544" i="12"/>
  <c r="AZ544" i="12"/>
  <c r="BA544" i="12" s="1"/>
  <c r="Y544" i="12"/>
  <c r="W544" i="12"/>
  <c r="M544" i="12"/>
  <c r="BD543" i="12"/>
  <c r="BB543" i="12"/>
  <c r="AZ543" i="12"/>
  <c r="BA543" i="12" s="1"/>
  <c r="X543" i="12" s="1"/>
  <c r="Y543" i="12"/>
  <c r="W543" i="12"/>
  <c r="M543" i="12"/>
  <c r="BD542" i="12"/>
  <c r="BB542" i="12"/>
  <c r="AZ542" i="12"/>
  <c r="Y542" i="12"/>
  <c r="W542" i="12"/>
  <c r="M542" i="12"/>
  <c r="BD541" i="12"/>
  <c r="BB541" i="12"/>
  <c r="AZ541" i="12"/>
  <c r="BA541" i="12" s="1"/>
  <c r="X541" i="12" s="1"/>
  <c r="Y541" i="12"/>
  <c r="W541" i="12"/>
  <c r="M541" i="12"/>
  <c r="BD540" i="12"/>
  <c r="BB540" i="12"/>
  <c r="AZ540" i="12"/>
  <c r="Y540" i="12"/>
  <c r="W540" i="12"/>
  <c r="M540" i="12"/>
  <c r="BD539" i="12"/>
  <c r="BB539" i="12"/>
  <c r="AZ539" i="12"/>
  <c r="BA539" i="12" s="1"/>
  <c r="X539" i="12" s="1"/>
  <c r="Y539" i="12"/>
  <c r="W539" i="12"/>
  <c r="M539" i="12"/>
  <c r="BD538" i="12"/>
  <c r="BB538" i="12"/>
  <c r="AZ538" i="12"/>
  <c r="Y538" i="12"/>
  <c r="W538" i="12"/>
  <c r="M538" i="12"/>
  <c r="AH541" i="12" l="1"/>
  <c r="BE541" i="12"/>
  <c r="AG541" i="12" s="1"/>
  <c r="AI541" i="12" s="1"/>
  <c r="AN541" i="12" s="1"/>
  <c r="BE539" i="12"/>
  <c r="AG539" i="12" s="1"/>
  <c r="AI539" i="12" s="1"/>
  <c r="AN539" i="12" s="1"/>
  <c r="AH539" i="12"/>
  <c r="BE543" i="12"/>
  <c r="AG543" i="12" s="1"/>
  <c r="AI543" i="12" s="1"/>
  <c r="AN543" i="12" s="1"/>
  <c r="AH543" i="12"/>
  <c r="W550" i="12"/>
  <c r="W556" i="12"/>
  <c r="BB550" i="12"/>
  <c r="BA550" i="12"/>
  <c r="X550" i="12"/>
  <c r="BB552" i="12"/>
  <c r="BA552" i="12"/>
  <c r="X552" i="12"/>
  <c r="BB554" i="12"/>
  <c r="BA554" i="12"/>
  <c r="X554" i="12"/>
  <c r="BB556" i="12"/>
  <c r="BA556" i="12"/>
  <c r="X556" i="12" s="1"/>
  <c r="BB558" i="12"/>
  <c r="BA558" i="12"/>
  <c r="X558" i="12"/>
  <c r="W546" i="12"/>
  <c r="W548" i="12"/>
  <c r="W552" i="12"/>
  <c r="W554" i="12"/>
  <c r="W558" i="12"/>
  <c r="BA545" i="12"/>
  <c r="X545" i="12" s="1"/>
  <c r="BB546" i="12"/>
  <c r="BA546" i="12"/>
  <c r="X546" i="12"/>
  <c r="BB548" i="12"/>
  <c r="BA548" i="12"/>
  <c r="X548" i="12"/>
  <c r="BA538" i="12"/>
  <c r="X538" i="12"/>
  <c r="BA540" i="12"/>
  <c r="X540" i="12"/>
  <c r="BA542" i="12"/>
  <c r="X542" i="12"/>
  <c r="X544" i="12"/>
  <c r="BE559" i="12" l="1"/>
  <c r="AG559" i="12" s="1"/>
  <c r="AH559" i="12"/>
  <c r="BE557" i="12"/>
  <c r="AG557" i="12" s="1"/>
  <c r="AI557" i="12" s="1"/>
  <c r="AN557" i="12" s="1"/>
  <c r="AH557" i="12"/>
  <c r="BE549" i="12"/>
  <c r="AG549" i="12" s="1"/>
  <c r="AH549" i="12"/>
  <c r="AH540" i="12"/>
  <c r="BE540" i="12"/>
  <c r="AG540" i="12" s="1"/>
  <c r="AI540" i="12" s="1"/>
  <c r="AN540" i="12" s="1"/>
  <c r="BE555" i="12"/>
  <c r="AG555" i="12" s="1"/>
  <c r="AH555" i="12"/>
  <c r="BE547" i="12"/>
  <c r="AG547" i="12" s="1"/>
  <c r="AH547" i="12"/>
  <c r="BE544" i="12"/>
  <c r="AG544" i="12" s="1"/>
  <c r="AI544" i="12" s="1"/>
  <c r="AN544" i="12"/>
  <c r="AH544" i="12"/>
  <c r="BE553" i="12"/>
  <c r="AG553" i="12" s="1"/>
  <c r="AH553" i="12"/>
  <c r="AH542" i="12"/>
  <c r="BE542" i="12"/>
  <c r="AG542" i="12" s="1"/>
  <c r="AH538" i="12"/>
  <c r="BE538" i="12"/>
  <c r="AG538" i="12" s="1"/>
  <c r="AO543" i="12"/>
  <c r="BE545" i="12"/>
  <c r="AG545" i="12" s="1"/>
  <c r="AH545" i="12"/>
  <c r="BE546" i="12"/>
  <c r="AG546" i="12" s="1"/>
  <c r="AH546" i="12"/>
  <c r="AO539" i="12"/>
  <c r="BE551" i="12"/>
  <c r="AG551" i="12" s="1"/>
  <c r="AH551" i="12"/>
  <c r="BE554" i="12"/>
  <c r="AG554" i="12" s="1"/>
  <c r="AH554" i="12"/>
  <c r="AO541" i="12"/>
  <c r="AQ543" i="12" l="1"/>
  <c r="AP543" i="12"/>
  <c r="AI542" i="12"/>
  <c r="AN542" i="12" s="1"/>
  <c r="AP542" i="12" s="1"/>
  <c r="AI547" i="12"/>
  <c r="AN547" i="12" s="1"/>
  <c r="AI554" i="12"/>
  <c r="AN554" i="12" s="1"/>
  <c r="AO554" i="12" s="1"/>
  <c r="AP554" i="12" s="1"/>
  <c r="AQ554" i="12" s="1"/>
  <c r="AI549" i="12"/>
  <c r="AN549" i="12" s="1"/>
  <c r="AO542" i="12"/>
  <c r="AO547" i="12"/>
  <c r="AO557" i="12"/>
  <c r="AO540" i="12"/>
  <c r="BE552" i="12"/>
  <c r="AG552" i="12" s="1"/>
  <c r="AH552" i="12"/>
  <c r="BE558" i="12"/>
  <c r="AG558" i="12" s="1"/>
  <c r="AH558" i="12"/>
  <c r="AO549" i="12"/>
  <c r="BE548" i="12"/>
  <c r="AG548" i="12" s="1"/>
  <c r="AI548" i="12" s="1"/>
  <c r="AN548" i="12" s="1"/>
  <c r="AH548" i="12"/>
  <c r="AP541" i="12"/>
  <c r="AR541" i="12" s="1"/>
  <c r="AP539" i="12"/>
  <c r="AI546" i="12"/>
  <c r="AN546" i="12" s="1"/>
  <c r="AI545" i="12"/>
  <c r="AN545" i="12" s="1"/>
  <c r="AI553" i="12"/>
  <c r="AN553" i="12" s="1"/>
  <c r="AO544" i="12"/>
  <c r="AP544" i="12"/>
  <c r="BE556" i="12"/>
  <c r="AG556" i="12" s="1"/>
  <c r="AH556" i="12"/>
  <c r="BE550" i="12"/>
  <c r="AG550" i="12" s="1"/>
  <c r="AI550" i="12" s="1"/>
  <c r="AN550" i="12" s="1"/>
  <c r="AH550" i="12"/>
  <c r="AR543" i="12"/>
  <c r="AQ541" i="12"/>
  <c r="AI551" i="12"/>
  <c r="AN551" i="12" s="1"/>
  <c r="AI538" i="12"/>
  <c r="AN538" i="12" s="1"/>
  <c r="AI555" i="12"/>
  <c r="AN555" i="12" s="1"/>
  <c r="AI559" i="12"/>
  <c r="AN559" i="12" s="1"/>
  <c r="AS541" i="12" l="1"/>
  <c r="AT541" i="12" s="1"/>
  <c r="AQ542" i="12"/>
  <c r="AR542" i="12" s="1"/>
  <c r="AS542" i="12" s="1"/>
  <c r="AT542" i="12" s="1"/>
  <c r="AI556" i="12"/>
  <c r="AN556" i="12" s="1"/>
  <c r="AO550" i="12"/>
  <c r="AJ541" i="12"/>
  <c r="AO559" i="12"/>
  <c r="AP559" i="12"/>
  <c r="AQ559" i="12" s="1"/>
  <c r="AO553" i="12"/>
  <c r="AO548" i="12"/>
  <c r="AO555" i="12"/>
  <c r="AI558" i="12"/>
  <c r="AN558" i="12" s="1"/>
  <c r="AS543" i="12"/>
  <c r="AT543" i="12" s="1"/>
  <c r="AJ543" i="12" s="1"/>
  <c r="AO538" i="12"/>
  <c r="AP538" i="12"/>
  <c r="AO545" i="12"/>
  <c r="AP545" i="12" s="1"/>
  <c r="AY541" i="12"/>
  <c r="AO551" i="12"/>
  <c r="AP551" i="12"/>
  <c r="AQ551" i="12" s="1"/>
  <c r="AO556" i="12"/>
  <c r="AQ544" i="12"/>
  <c r="AR544" i="12" s="1"/>
  <c r="AP549" i="12"/>
  <c r="AI552" i="12"/>
  <c r="AN552" i="12" s="1"/>
  <c r="AQ539" i="12"/>
  <c r="AO546" i="12"/>
  <c r="AR554" i="12"/>
  <c r="AS554" i="12" s="1"/>
  <c r="AP540" i="12"/>
  <c r="AP557" i="12"/>
  <c r="AP547" i="12"/>
  <c r="AR551" i="12" l="1"/>
  <c r="AR559" i="12"/>
  <c r="AJ542" i="12"/>
  <c r="AY542" i="12"/>
  <c r="AU541" i="12"/>
  <c r="AT554" i="12"/>
  <c r="AY554" i="12" s="1"/>
  <c r="AP550" i="12"/>
  <c r="AQ540" i="12"/>
  <c r="AP556" i="12"/>
  <c r="AS551" i="12"/>
  <c r="AT551" i="12" s="1"/>
  <c r="AQ547" i="12"/>
  <c r="AR547" i="12" s="1"/>
  <c r="AQ549" i="12"/>
  <c r="AS544" i="12"/>
  <c r="AQ538" i="12"/>
  <c r="AP555" i="12"/>
  <c r="AQ555" i="12" s="1"/>
  <c r="AR555" i="12" s="1"/>
  <c r="AP553" i="12"/>
  <c r="AS559" i="12"/>
  <c r="AT559" i="12" s="1"/>
  <c r="AJ559" i="12" s="1"/>
  <c r="AP546" i="12"/>
  <c r="AQ557" i="12"/>
  <c r="AR557" i="12" s="1"/>
  <c r="AQ545" i="12"/>
  <c r="AP552" i="12"/>
  <c r="AQ552" i="12" s="1"/>
  <c r="AO552" i="12"/>
  <c r="AR539" i="12"/>
  <c r="AR538" i="12"/>
  <c r="AY543" i="12"/>
  <c r="AO558" i="12"/>
  <c r="AP548" i="12"/>
  <c r="AQ550" i="12"/>
  <c r="AS547" i="12" l="1"/>
  <c r="AT547" i="12" s="1"/>
  <c r="AU554" i="12"/>
  <c r="AQ548" i="12"/>
  <c r="AP558" i="12"/>
  <c r="AQ556" i="12"/>
  <c r="AR556" i="12"/>
  <c r="AT544" i="12"/>
  <c r="AY544" i="12" s="1"/>
  <c r="AQ553" i="12"/>
  <c r="AY551" i="12"/>
  <c r="AJ554" i="12"/>
  <c r="AR553" i="12"/>
  <c r="AJ551" i="12"/>
  <c r="AS557" i="12"/>
  <c r="AR549" i="12"/>
  <c r="AS549" i="12" s="1"/>
  <c r="AT549" i="12" s="1"/>
  <c r="AR550" i="12"/>
  <c r="AS550" i="12" s="1"/>
  <c r="AQ546" i="12"/>
  <c r="AU542" i="12"/>
  <c r="AV542" i="12" s="1"/>
  <c r="AW542" i="12" s="1"/>
  <c r="AX542" i="12" s="1"/>
  <c r="AS555" i="12"/>
  <c r="AT555" i="12" s="1"/>
  <c r="AU543" i="12"/>
  <c r="AV543" i="12" s="1"/>
  <c r="AR545" i="12"/>
  <c r="AR552" i="12"/>
  <c r="AS552" i="12" s="1"/>
  <c r="AS538" i="12"/>
  <c r="AS539" i="12"/>
  <c r="AR540" i="12"/>
  <c r="AV541" i="12"/>
  <c r="AW541" i="12" s="1"/>
  <c r="AY559" i="12"/>
  <c r="AR548" i="12"/>
  <c r="AJ547" i="12" l="1"/>
  <c r="AY547" i="12"/>
  <c r="AJ555" i="12"/>
  <c r="AJ544" i="12"/>
  <c r="AJ549" i="12"/>
  <c r="AY555" i="12"/>
  <c r="AS556" i="12"/>
  <c r="AT556" i="12" s="1"/>
  <c r="AT552" i="12"/>
  <c r="AJ552" i="12" s="1"/>
  <c r="AY552" i="12"/>
  <c r="AT550" i="12"/>
  <c r="AY550" i="12" s="1"/>
  <c r="AX541" i="12"/>
  <c r="AK541" i="12" s="1"/>
  <c r="AS548" i="12"/>
  <c r="AS553" i="12"/>
  <c r="AY553" i="12" s="1"/>
  <c r="AU559" i="12"/>
  <c r="AV559" i="12" s="1"/>
  <c r="AW559" i="12" s="1"/>
  <c r="AX559" i="12" s="1"/>
  <c r="AT553" i="12"/>
  <c r="AV554" i="12"/>
  <c r="AW554" i="12" s="1"/>
  <c r="AV547" i="12"/>
  <c r="AU547" i="12"/>
  <c r="AR546" i="12"/>
  <c r="AQ558" i="12"/>
  <c r="AK542" i="12"/>
  <c r="AS540" i="12"/>
  <c r="AT540" i="12" s="1"/>
  <c r="AY540" i="12" s="1"/>
  <c r="AJ553" i="12"/>
  <c r="AT538" i="12"/>
  <c r="AJ538" i="12" s="1"/>
  <c r="AS545" i="12"/>
  <c r="AT545" i="12" s="1"/>
  <c r="AJ545" i="12" s="1"/>
  <c r="AR558" i="12"/>
  <c r="AT557" i="12"/>
  <c r="AJ557" i="12" s="1"/>
  <c r="AU551" i="12"/>
  <c r="AV551" i="12" s="1"/>
  <c r="AW543" i="12"/>
  <c r="AX543" i="12" s="1"/>
  <c r="AK543" i="12" s="1"/>
  <c r="AY549" i="12"/>
  <c r="AT539" i="12"/>
  <c r="AY539" i="12" s="1"/>
  <c r="AU544" i="12"/>
  <c r="AV544" i="12" s="1"/>
  <c r="AW544" i="12" s="1"/>
  <c r="AJ556" i="12" l="1"/>
  <c r="AY556" i="12"/>
  <c r="AJ539" i="12"/>
  <c r="AU555" i="12"/>
  <c r="AV555" i="12" s="1"/>
  <c r="AW555" i="12" s="1"/>
  <c r="AX555" i="12" s="1"/>
  <c r="AU550" i="12"/>
  <c r="AU540" i="12"/>
  <c r="AV540" i="12"/>
  <c r="AU549" i="12"/>
  <c r="AU539" i="12"/>
  <c r="AV539" i="12" s="1"/>
  <c r="AS558" i="12"/>
  <c r="AT558" i="12" s="1"/>
  <c r="AW547" i="12"/>
  <c r="AX547" i="12" s="1"/>
  <c r="AY545" i="12"/>
  <c r="AK559" i="12"/>
  <c r="AJ550" i="12"/>
  <c r="AT548" i="12"/>
  <c r="AY548" i="12" s="1"/>
  <c r="AU556" i="12"/>
  <c r="AS546" i="12"/>
  <c r="AT546" i="12" s="1"/>
  <c r="AU553" i="12"/>
  <c r="AV553" i="12" s="1"/>
  <c r="AV552" i="12"/>
  <c r="AW552" i="12" s="1"/>
  <c r="AU552" i="12"/>
  <c r="AK551" i="12"/>
  <c r="AX554" i="12"/>
  <c r="AK554" i="12" s="1"/>
  <c r="AX544" i="12"/>
  <c r="AK544" i="12" s="1"/>
  <c r="AW551" i="12"/>
  <c r="AX551" i="12" s="1"/>
  <c r="AJ540" i="12"/>
  <c r="AY557" i="12"/>
  <c r="AY538" i="12"/>
  <c r="AX552" i="12" l="1"/>
  <c r="AK552" i="12" s="1"/>
  <c r="AJ546" i="12"/>
  <c r="AY546" i="12"/>
  <c r="AU546" i="12" s="1"/>
  <c r="AU548" i="12"/>
  <c r="AW553" i="12"/>
  <c r="AX553" i="12" s="1"/>
  <c r="AK553" i="12" s="1"/>
  <c r="AK555" i="12"/>
  <c r="AJ558" i="12"/>
  <c r="AU538" i="12"/>
  <c r="AV538" i="12"/>
  <c r="AW538" i="12" s="1"/>
  <c r="AX538" i="12" s="1"/>
  <c r="AJ548" i="12"/>
  <c r="AK547" i="12"/>
  <c r="AV556" i="12"/>
  <c r="AW556" i="12" s="1"/>
  <c r="AU557" i="12"/>
  <c r="AU545" i="12"/>
  <c r="AW539" i="12"/>
  <c r="AY558" i="12"/>
  <c r="AV549" i="12"/>
  <c r="AW540" i="12"/>
  <c r="AX540" i="12" s="1"/>
  <c r="AV550" i="12"/>
  <c r="AW549" i="12" l="1"/>
  <c r="AX549" i="12" s="1"/>
  <c r="AK549" i="12" s="1"/>
  <c r="AX539" i="12"/>
  <c r="AK539" i="12" s="1"/>
  <c r="AV548" i="12"/>
  <c r="AV545" i="12"/>
  <c r="AW545" i="12" s="1"/>
  <c r="AK540" i="12"/>
  <c r="AK538" i="12"/>
  <c r="AV546" i="12"/>
  <c r="AW548" i="12"/>
  <c r="AW550" i="12"/>
  <c r="AX556" i="12"/>
  <c r="AK556" i="12" s="1"/>
  <c r="AU558" i="12"/>
  <c r="AV557" i="12"/>
  <c r="AW546" i="12"/>
  <c r="AX548" i="12"/>
  <c r="AK548" i="12" s="1"/>
  <c r="AX550" i="12" l="1"/>
  <c r="AK550" i="12" s="1"/>
  <c r="AV558" i="12"/>
  <c r="AW558" i="12" s="1"/>
  <c r="AX546" i="12"/>
  <c r="AK546" i="12" s="1"/>
  <c r="AW557" i="12"/>
  <c r="AX557" i="12" s="1"/>
  <c r="AX545" i="12"/>
  <c r="AK545" i="12" s="1"/>
  <c r="AX558" i="12" l="1"/>
  <c r="AK558" i="12" s="1"/>
  <c r="AK557" i="12"/>
  <c r="BD537" i="12" l="1"/>
  <c r="BB537" i="12"/>
  <c r="BA537" i="12"/>
  <c r="AZ537" i="12"/>
  <c r="Y537" i="12"/>
  <c r="X537" i="12"/>
  <c r="W537" i="12"/>
  <c r="M537" i="12"/>
  <c r="BD536" i="12"/>
  <c r="AZ536" i="12"/>
  <c r="BB536" i="12" s="1"/>
  <c r="Y536" i="12"/>
  <c r="M536" i="12"/>
  <c r="W536" i="12" s="1"/>
  <c r="BD535" i="12"/>
  <c r="BB535" i="12"/>
  <c r="BA535" i="12"/>
  <c r="AZ535" i="12"/>
  <c r="Y535" i="12"/>
  <c r="X535" i="12"/>
  <c r="W535" i="12"/>
  <c r="M535" i="12"/>
  <c r="BD534" i="12"/>
  <c r="AZ534" i="12"/>
  <c r="BB534" i="12" s="1"/>
  <c r="Y534" i="12"/>
  <c r="M534" i="12"/>
  <c r="W534" i="12" s="1"/>
  <c r="BD533" i="12"/>
  <c r="BB533" i="12"/>
  <c r="BA533" i="12"/>
  <c r="AZ533" i="12"/>
  <c r="Y533" i="12"/>
  <c r="X533" i="12"/>
  <c r="M533" i="12"/>
  <c r="W533" i="12" s="1"/>
  <c r="BD532" i="12"/>
  <c r="AZ532" i="12"/>
  <c r="Y532" i="12"/>
  <c r="M532" i="12"/>
  <c r="BD531" i="12"/>
  <c r="BB531" i="12"/>
  <c r="BA531" i="12"/>
  <c r="AZ531" i="12"/>
  <c r="Y531" i="12"/>
  <c r="X531" i="12"/>
  <c r="M531" i="12"/>
  <c r="W531" i="12" s="1"/>
  <c r="BD530" i="12"/>
  <c r="AZ530" i="12"/>
  <c r="Y530" i="12"/>
  <c r="M530" i="12"/>
  <c r="BD529" i="12"/>
  <c r="BB529" i="12"/>
  <c r="BA529" i="12"/>
  <c r="AZ529" i="12"/>
  <c r="Y529" i="12"/>
  <c r="X529" i="12"/>
  <c r="W529" i="12"/>
  <c r="M529" i="12"/>
  <c r="BD528" i="12"/>
  <c r="BB528" i="12"/>
  <c r="AZ528" i="12"/>
  <c r="BA528" i="12" s="1"/>
  <c r="Y528" i="12"/>
  <c r="M528" i="12"/>
  <c r="W528" i="12" s="1"/>
  <c r="BD527" i="12"/>
  <c r="AZ527" i="12"/>
  <c r="BB527" i="12" s="1"/>
  <c r="Y527" i="12"/>
  <c r="W527" i="12"/>
  <c r="M527" i="12"/>
  <c r="BB530" i="12" l="1"/>
  <c r="BA530" i="12"/>
  <c r="X530" i="12"/>
  <c r="BB532" i="12"/>
  <c r="BA532" i="12"/>
  <c r="X532" i="12"/>
  <c r="W530" i="12"/>
  <c r="W532" i="12"/>
  <c r="BA527" i="12"/>
  <c r="X527" i="12" s="1"/>
  <c r="X534" i="12"/>
  <c r="BA534" i="12"/>
  <c r="BA536" i="12"/>
  <c r="X536" i="12" s="1"/>
  <c r="X528" i="12"/>
  <c r="BE528" i="12" l="1"/>
  <c r="AG528" i="12" s="1"/>
  <c r="AH528" i="12"/>
  <c r="BE533" i="12"/>
  <c r="AG533" i="12" s="1"/>
  <c r="AI533" i="12" s="1"/>
  <c r="AN533" i="12" s="1"/>
  <c r="AH533" i="12"/>
  <c r="AH536" i="12"/>
  <c r="BE536" i="12"/>
  <c r="AG536" i="12" s="1"/>
  <c r="BE531" i="12"/>
  <c r="AG531" i="12" s="1"/>
  <c r="AH531" i="12"/>
  <c r="BE534" i="12"/>
  <c r="AG534" i="12" s="1"/>
  <c r="AH534" i="12"/>
  <c r="AN527" i="12"/>
  <c r="AH527" i="12"/>
  <c r="BE527" i="12"/>
  <c r="AG527" i="12" s="1"/>
  <c r="AI527" i="12" s="1"/>
  <c r="BE535" i="12"/>
  <c r="AG535" i="12" s="1"/>
  <c r="AI535" i="12" s="1"/>
  <c r="AN535" i="12"/>
  <c r="AH535" i="12"/>
  <c r="AH530" i="12"/>
  <c r="BE530" i="12"/>
  <c r="AG530" i="12" s="1"/>
  <c r="BE537" i="12"/>
  <c r="AG537" i="12" s="1"/>
  <c r="AH537" i="12"/>
  <c r="BE529" i="12"/>
  <c r="AG529" i="12" s="1"/>
  <c r="AI529" i="12" s="1"/>
  <c r="AN529" i="12" s="1"/>
  <c r="AH529" i="12"/>
  <c r="AI530" i="12" l="1"/>
  <c r="AN530" i="12" s="1"/>
  <c r="AO530" i="12" s="1"/>
  <c r="AO533" i="12"/>
  <c r="AP533" i="12" s="1"/>
  <c r="AO529" i="12"/>
  <c r="AP529" i="12" s="1"/>
  <c r="AO535" i="12"/>
  <c r="AP527" i="12"/>
  <c r="AO527" i="12"/>
  <c r="BE532" i="12"/>
  <c r="AG532" i="12" s="1"/>
  <c r="AI532" i="12" s="1"/>
  <c r="AN532" i="12" s="1"/>
  <c r="AH532" i="12"/>
  <c r="AI534" i="12"/>
  <c r="AN534" i="12" s="1"/>
  <c r="AI531" i="12"/>
  <c r="AN531" i="12" s="1"/>
  <c r="AI537" i="12"/>
  <c r="AN537" i="12" s="1"/>
  <c r="AI536" i="12"/>
  <c r="AN536" i="12" s="1"/>
  <c r="AI528" i="12"/>
  <c r="AN528" i="12" s="1"/>
  <c r="AQ527" i="12" l="1"/>
  <c r="AO532" i="12"/>
  <c r="AO534" i="12"/>
  <c r="AP534" i="12" s="1"/>
  <c r="AQ534" i="12" s="1"/>
  <c r="AQ533" i="12"/>
  <c r="AO536" i="12"/>
  <c r="AP536" i="12" s="1"/>
  <c r="AR527" i="12"/>
  <c r="AS527" i="12" s="1"/>
  <c r="AP535" i="12"/>
  <c r="AR535" i="12" s="1"/>
  <c r="AO531" i="12"/>
  <c r="AP531" i="12" s="1"/>
  <c r="AO528" i="12"/>
  <c r="AO537" i="12"/>
  <c r="AQ535" i="12"/>
  <c r="AQ529" i="12"/>
  <c r="AP530" i="12"/>
  <c r="AQ528" i="12" l="1"/>
  <c r="AS528" i="12" s="1"/>
  <c r="AT528" i="12" s="1"/>
  <c r="AP528" i="12"/>
  <c r="AP532" i="12"/>
  <c r="AQ531" i="12"/>
  <c r="AS535" i="12"/>
  <c r="AT535" i="12" s="1"/>
  <c r="AQ530" i="12"/>
  <c r="AP537" i="12"/>
  <c r="AQ537" i="12" s="1"/>
  <c r="AR528" i="12"/>
  <c r="AT527" i="12"/>
  <c r="AJ527" i="12" s="1"/>
  <c r="AR533" i="12"/>
  <c r="AR529" i="12"/>
  <c r="AR530" i="12"/>
  <c r="AQ536" i="12"/>
  <c r="AR536" i="12"/>
  <c r="AS536" i="12" s="1"/>
  <c r="AR534" i="12"/>
  <c r="AQ532" i="12" l="1"/>
  <c r="AS530" i="12"/>
  <c r="AT530" i="12" s="1"/>
  <c r="AY527" i="12"/>
  <c r="AU527" i="12" s="1"/>
  <c r="AR537" i="12"/>
  <c r="AS533" i="12"/>
  <c r="AJ528" i="12"/>
  <c r="AJ535" i="12"/>
  <c r="AY535" i="12"/>
  <c r="AS537" i="12"/>
  <c r="AY528" i="12"/>
  <c r="AT533" i="12"/>
  <c r="AJ533" i="12" s="1"/>
  <c r="AS529" i="12"/>
  <c r="AT529" i="12" s="1"/>
  <c r="AS534" i="12"/>
  <c r="AT536" i="12"/>
  <c r="AJ536" i="12" s="1"/>
  <c r="AR531" i="12"/>
  <c r="AY530" i="12" l="1"/>
  <c r="AJ530" i="12"/>
  <c r="AY536" i="12"/>
  <c r="AR532" i="12"/>
  <c r="AS532" i="12" s="1"/>
  <c r="AJ529" i="12"/>
  <c r="AY529" i="12"/>
  <c r="AU535" i="12"/>
  <c r="AV535" i="12" s="1"/>
  <c r="AW535" i="12" s="1"/>
  <c r="AY533" i="12"/>
  <c r="AT537" i="12"/>
  <c r="AY537" i="12" s="1"/>
  <c r="AU530" i="12"/>
  <c r="AV530" i="12" s="1"/>
  <c r="AU528" i="12"/>
  <c r="AV527" i="12"/>
  <c r="AW527" i="12" s="1"/>
  <c r="AX527" i="12" s="1"/>
  <c r="AJ537" i="12"/>
  <c r="AS531" i="12"/>
  <c r="AT534" i="12"/>
  <c r="AY534" i="12" s="1"/>
  <c r="AT532" i="12" l="1"/>
  <c r="AJ532" i="12" s="1"/>
  <c r="AU536" i="12"/>
  <c r="AX535" i="12"/>
  <c r="AY532" i="12"/>
  <c r="AU534" i="12"/>
  <c r="AX530" i="12"/>
  <c r="AK530" i="12" s="1"/>
  <c r="AU537" i="12"/>
  <c r="AK527" i="12"/>
  <c r="AU529" i="12"/>
  <c r="AV533" i="12"/>
  <c r="AU533" i="12"/>
  <c r="AT531" i="12"/>
  <c r="AY531" i="12" s="1"/>
  <c r="AJ534" i="12"/>
  <c r="AV528" i="12"/>
  <c r="AW528" i="12" s="1"/>
  <c r="AW530" i="12"/>
  <c r="AK535" i="12"/>
  <c r="AJ531" i="12" l="1"/>
  <c r="AV536" i="12"/>
  <c r="AW536" i="12" s="1"/>
  <c r="AU532" i="12"/>
  <c r="AV532" i="12"/>
  <c r="AW533" i="12"/>
  <c r="AX533" i="12" s="1"/>
  <c r="AU531" i="12"/>
  <c r="AV531" i="12" s="1"/>
  <c r="AW531" i="12" s="1"/>
  <c r="AV529" i="12"/>
  <c r="AV534" i="12"/>
  <c r="AW534" i="12" s="1"/>
  <c r="AV537" i="12"/>
  <c r="AX528" i="12"/>
  <c r="AK528" i="12" s="1"/>
  <c r="AX536" i="12" l="1"/>
  <c r="AK536" i="12" s="1"/>
  <c r="AX531" i="12"/>
  <c r="AW532" i="12"/>
  <c r="AW529" i="12"/>
  <c r="AX529" i="12" s="1"/>
  <c r="AX534" i="12"/>
  <c r="AK534" i="12" s="1"/>
  <c r="AK533" i="12"/>
  <c r="AW537" i="12"/>
  <c r="AK531" i="12"/>
  <c r="AK532" i="12" l="1"/>
  <c r="AX532" i="12"/>
  <c r="AK537" i="12"/>
  <c r="AX537" i="12"/>
  <c r="AK529" i="12"/>
  <c r="BD526" i="12" l="1"/>
  <c r="BA526" i="12"/>
  <c r="AZ526" i="12"/>
  <c r="BB526" i="12" s="1"/>
  <c r="Y526" i="12"/>
  <c r="X526" i="12"/>
  <c r="W526" i="12"/>
  <c r="M526" i="12"/>
  <c r="BD525" i="12"/>
  <c r="BB525" i="12"/>
  <c r="AZ525" i="12"/>
  <c r="BA525" i="12" s="1"/>
  <c r="X525" i="12" s="1"/>
  <c r="Y525" i="12"/>
  <c r="M525" i="12"/>
  <c r="W525" i="12" s="1"/>
  <c r="BD524" i="12"/>
  <c r="BA524" i="12"/>
  <c r="X524" i="12" s="1"/>
  <c r="AZ524" i="12"/>
  <c r="BB524" i="12" s="1"/>
  <c r="Y524" i="12"/>
  <c r="W524" i="12"/>
  <c r="M524" i="12"/>
  <c r="BD523" i="12"/>
  <c r="BB523" i="12"/>
  <c r="BA523" i="12"/>
  <c r="AZ523" i="12"/>
  <c r="Y523" i="12"/>
  <c r="X523" i="12"/>
  <c r="M523" i="12"/>
  <c r="W523" i="12" s="1"/>
  <c r="BD522" i="12"/>
  <c r="BA522" i="12"/>
  <c r="X522" i="12" s="1"/>
  <c r="AZ522" i="12"/>
  <c r="BB522" i="12" s="1"/>
  <c r="Y522" i="12"/>
  <c r="W522" i="12"/>
  <c r="M522" i="12"/>
  <c r="BD521" i="12"/>
  <c r="BB521" i="12"/>
  <c r="BA521" i="12"/>
  <c r="AZ521" i="12"/>
  <c r="Y521" i="12"/>
  <c r="X521" i="12"/>
  <c r="M521" i="12"/>
  <c r="W521" i="12" s="1"/>
  <c r="BD520" i="12"/>
  <c r="BA520" i="12"/>
  <c r="X520" i="12" s="1"/>
  <c r="AZ520" i="12"/>
  <c r="BB520" i="12" s="1"/>
  <c r="Y520" i="12"/>
  <c r="W520" i="12"/>
  <c r="M520" i="12"/>
  <c r="BD519" i="12"/>
  <c r="BB519" i="12"/>
  <c r="BA519" i="12"/>
  <c r="AZ519" i="12"/>
  <c r="Y519" i="12"/>
  <c r="X519" i="12"/>
  <c r="M519" i="12"/>
  <c r="W519" i="12" s="1"/>
  <c r="BD518" i="12"/>
  <c r="BA518" i="12"/>
  <c r="X518" i="12" s="1"/>
  <c r="AZ518" i="12"/>
  <c r="BB518" i="12" s="1"/>
  <c r="Y518" i="12"/>
  <c r="W518" i="12"/>
  <c r="M518" i="12"/>
  <c r="BD517" i="12"/>
  <c r="BB517" i="12"/>
  <c r="BA517" i="12"/>
  <c r="AZ517" i="12"/>
  <c r="Y517" i="12"/>
  <c r="X517" i="12"/>
  <c r="M517" i="12"/>
  <c r="W517" i="12" s="1"/>
  <c r="BD516" i="12"/>
  <c r="AZ516" i="12"/>
  <c r="BB516" i="12" s="1"/>
  <c r="Y516" i="12"/>
  <c r="W516" i="12"/>
  <c r="M516" i="12"/>
  <c r="BD515" i="12"/>
  <c r="BB515" i="12"/>
  <c r="BA515" i="12"/>
  <c r="AZ515" i="12"/>
  <c r="Y515" i="12"/>
  <c r="X515" i="12"/>
  <c r="M515" i="12"/>
  <c r="BD514" i="12"/>
  <c r="AZ514" i="12"/>
  <c r="Y514" i="12"/>
  <c r="W514" i="12"/>
  <c r="M514" i="12"/>
  <c r="BD513" i="12"/>
  <c r="BB513" i="12"/>
  <c r="BA513" i="12"/>
  <c r="AZ513" i="12"/>
  <c r="Y513" i="12"/>
  <c r="X513" i="12"/>
  <c r="M513" i="12"/>
  <c r="W513" i="12" s="1"/>
  <c r="BD512" i="12"/>
  <c r="AZ512" i="12"/>
  <c r="BB512" i="12" s="1"/>
  <c r="Y512" i="12"/>
  <c r="W512" i="12"/>
  <c r="M512" i="12"/>
  <c r="BD511" i="12"/>
  <c r="AZ511" i="12"/>
  <c r="Y511" i="12"/>
  <c r="W511" i="12"/>
  <c r="M511" i="12"/>
  <c r="BD510" i="12"/>
  <c r="BB510" i="12"/>
  <c r="AZ510" i="12"/>
  <c r="BA510" i="12" s="1"/>
  <c r="Y510" i="12"/>
  <c r="W510" i="12"/>
  <c r="M510" i="12"/>
  <c r="BD509" i="12"/>
  <c r="AZ509" i="12"/>
  <c r="Y509" i="12"/>
  <c r="W509" i="12"/>
  <c r="M509" i="12"/>
  <c r="BD508" i="12"/>
  <c r="AZ508" i="12"/>
  <c r="Y508" i="12"/>
  <c r="W508" i="12"/>
  <c r="M508" i="12"/>
  <c r="BD507" i="12"/>
  <c r="AZ507" i="12"/>
  <c r="Y507" i="12"/>
  <c r="W507" i="12"/>
  <c r="M507" i="12"/>
  <c r="BD506" i="12"/>
  <c r="AZ506" i="12"/>
  <c r="BB506" i="12" s="1"/>
  <c r="Y506" i="12"/>
  <c r="W506" i="12"/>
  <c r="M506" i="12"/>
  <c r="BD505" i="12"/>
  <c r="AZ505" i="12"/>
  <c r="Y505" i="12"/>
  <c r="W505" i="12"/>
  <c r="M505" i="12"/>
  <c r="BA508" i="12" l="1"/>
  <c r="X508" i="12"/>
  <c r="W515" i="12"/>
  <c r="BB508" i="12"/>
  <c r="BB511" i="12"/>
  <c r="BA511" i="12"/>
  <c r="X511" i="12" s="1"/>
  <c r="BA505" i="12"/>
  <c r="X505" i="12" s="1"/>
  <c r="BA509" i="12"/>
  <c r="X509" i="12" s="1"/>
  <c r="BB514" i="12"/>
  <c r="BA514" i="12"/>
  <c r="X514" i="12" s="1"/>
  <c r="BA506" i="12"/>
  <c r="X506" i="12"/>
  <c r="BA507" i="12"/>
  <c r="X507" i="12" s="1"/>
  <c r="BB505" i="12"/>
  <c r="BB507" i="12"/>
  <c r="BB509" i="12"/>
  <c r="BE526" i="12"/>
  <c r="AG526" i="12" s="1"/>
  <c r="AI526" i="12" s="1"/>
  <c r="AN526" i="12" s="1"/>
  <c r="AH526" i="12"/>
  <c r="X510" i="12"/>
  <c r="BA512" i="12"/>
  <c r="X512" i="12" s="1"/>
  <c r="BA516" i="12"/>
  <c r="X516" i="12" s="1"/>
  <c r="AH516" i="12" l="1"/>
  <c r="BE516" i="12"/>
  <c r="AG516" i="12" s="1"/>
  <c r="BE514" i="12"/>
  <c r="AG514" i="12" s="1"/>
  <c r="AI514" i="12" s="1"/>
  <c r="AN514" i="12" s="1"/>
  <c r="AH514" i="12"/>
  <c r="BE511" i="12"/>
  <c r="AG511" i="12" s="1"/>
  <c r="AH511" i="12"/>
  <c r="AH512" i="12"/>
  <c r="BE512" i="12"/>
  <c r="AG512" i="12" s="1"/>
  <c r="AI512" i="12" s="1"/>
  <c r="AN512" i="12" s="1"/>
  <c r="BE517" i="12"/>
  <c r="AG517" i="12" s="1"/>
  <c r="AH517" i="12"/>
  <c r="AH507" i="12"/>
  <c r="BE507" i="12"/>
  <c r="AG507" i="12" s="1"/>
  <c r="AH505" i="12"/>
  <c r="BE505" i="12"/>
  <c r="AG505" i="12" s="1"/>
  <c r="BE513" i="12"/>
  <c r="AG513" i="12" s="1"/>
  <c r="AH513" i="12"/>
  <c r="AH509" i="12"/>
  <c r="BE509" i="12"/>
  <c r="AG509" i="12" s="1"/>
  <c r="AI509" i="12" s="1"/>
  <c r="AN509" i="12" s="1"/>
  <c r="AH510" i="12"/>
  <c r="BE510" i="12"/>
  <c r="AG510" i="12" s="1"/>
  <c r="BE518" i="12"/>
  <c r="AG518" i="12" s="1"/>
  <c r="AI518" i="12" s="1"/>
  <c r="AN518" i="12" s="1"/>
  <c r="AH518" i="12"/>
  <c r="BE525" i="12"/>
  <c r="AG525" i="12" s="1"/>
  <c r="AH525" i="12"/>
  <c r="BE522" i="12"/>
  <c r="AG522" i="12" s="1"/>
  <c r="AH522" i="12"/>
  <c r="BE515" i="12"/>
  <c r="AG515" i="12" s="1"/>
  <c r="AH515" i="12"/>
  <c r="BE524" i="12"/>
  <c r="AG524" i="12" s="1"/>
  <c r="AH524" i="12"/>
  <c r="BE519" i="12"/>
  <c r="AG519" i="12" s="1"/>
  <c r="AH519" i="12"/>
  <c r="BE521" i="12"/>
  <c r="AG521" i="12" s="1"/>
  <c r="AH521" i="12"/>
  <c r="AP526" i="12"/>
  <c r="AO526" i="12"/>
  <c r="BE506" i="12"/>
  <c r="AG506" i="12" s="1"/>
  <c r="AH506" i="12"/>
  <c r="BE508" i="12"/>
  <c r="AG508" i="12" s="1"/>
  <c r="AH508" i="12"/>
  <c r="BE523" i="12"/>
  <c r="AG523" i="12" s="1"/>
  <c r="AH523" i="12"/>
  <c r="BE520" i="12"/>
  <c r="AG520" i="12" s="1"/>
  <c r="AI520" i="12" s="1"/>
  <c r="AN520" i="12" s="1"/>
  <c r="AH520" i="12"/>
  <c r="AI515" i="12" l="1"/>
  <c r="AN515" i="12" s="1"/>
  <c r="AI510" i="12"/>
  <c r="AN510" i="12" s="1"/>
  <c r="AI505" i="12"/>
  <c r="AN505" i="12" s="1"/>
  <c r="AI506" i="12"/>
  <c r="AN506" i="12" s="1"/>
  <c r="AI508" i="12"/>
  <c r="AN508" i="12" s="1"/>
  <c r="AI524" i="12"/>
  <c r="AN524" i="12" s="1"/>
  <c r="AI516" i="12"/>
  <c r="AN516" i="12" s="1"/>
  <c r="AI511" i="12"/>
  <c r="AN511" i="12" s="1"/>
  <c r="AO515" i="12"/>
  <c r="AO520" i="12"/>
  <c r="AP520" i="12" s="1"/>
  <c r="AO514" i="12"/>
  <c r="AP514" i="12" s="1"/>
  <c r="AO516" i="12"/>
  <c r="AO512" i="12"/>
  <c r="AO508" i="12"/>
  <c r="AP508" i="12" s="1"/>
  <c r="AP511" i="12"/>
  <c r="AO511" i="12"/>
  <c r="AO506" i="12"/>
  <c r="AP506" i="12" s="1"/>
  <c r="AP524" i="12"/>
  <c r="AO524" i="12"/>
  <c r="AO518" i="12"/>
  <c r="AO505" i="12"/>
  <c r="AQ526" i="12"/>
  <c r="AI525" i="12"/>
  <c r="AN525" i="12" s="1"/>
  <c r="AO509" i="12"/>
  <c r="AI513" i="12"/>
  <c r="AN513" i="12" s="1"/>
  <c r="AI507" i="12"/>
  <c r="AN507" i="12" s="1"/>
  <c r="AO510" i="12"/>
  <c r="AI519" i="12"/>
  <c r="AN519" i="12" s="1"/>
  <c r="AI523" i="12"/>
  <c r="AN523" i="12" s="1"/>
  <c r="AI521" i="12"/>
  <c r="AN521" i="12" s="1"/>
  <c r="AI522" i="12"/>
  <c r="AN522" i="12" s="1"/>
  <c r="AI517" i="12"/>
  <c r="AN517" i="12" s="1"/>
  <c r="AQ514" i="12" l="1"/>
  <c r="AP510" i="12"/>
  <c r="AQ510" i="12" s="1"/>
  <c r="AR510" i="12" s="1"/>
  <c r="AO522" i="12"/>
  <c r="AO521" i="12"/>
  <c r="AP521" i="12" s="1"/>
  <c r="AQ521" i="12" s="1"/>
  <c r="AO519" i="12"/>
  <c r="AP519" i="12" s="1"/>
  <c r="AO507" i="12"/>
  <c r="AP507" i="12" s="1"/>
  <c r="AP505" i="12"/>
  <c r="AQ506" i="12"/>
  <c r="AR506" i="12" s="1"/>
  <c r="AP515" i="12"/>
  <c r="AO523" i="12"/>
  <c r="AP525" i="12"/>
  <c r="AQ525" i="12" s="1"/>
  <c r="AO525" i="12"/>
  <c r="AQ505" i="12"/>
  <c r="AP518" i="12"/>
  <c r="AQ518" i="12" s="1"/>
  <c r="AR518" i="12" s="1"/>
  <c r="AQ511" i="12"/>
  <c r="AR526" i="12"/>
  <c r="AQ520" i="12"/>
  <c r="AO513" i="12"/>
  <c r="AO517" i="12"/>
  <c r="AP517" i="12" s="1"/>
  <c r="AQ517" i="12" s="1"/>
  <c r="AP509" i="12"/>
  <c r="AQ524" i="12"/>
  <c r="AR524" i="12" s="1"/>
  <c r="AQ508" i="12"/>
  <c r="AP512" i="12"/>
  <c r="AQ512" i="12" s="1"/>
  <c r="AP516" i="12"/>
  <c r="AR514" i="12"/>
  <c r="AS514" i="12" s="1"/>
  <c r="AR525" i="12" l="1"/>
  <c r="AT514" i="12"/>
  <c r="AY514" i="12" s="1"/>
  <c r="AP523" i="12"/>
  <c r="AQ507" i="12"/>
  <c r="AR507" i="12" s="1"/>
  <c r="AS506" i="12"/>
  <c r="AT506" i="12" s="1"/>
  <c r="AJ506" i="12" s="1"/>
  <c r="AQ516" i="12"/>
  <c r="AS518" i="12"/>
  <c r="AR512" i="12"/>
  <c r="AQ509" i="12"/>
  <c r="AR509" i="12" s="1"/>
  <c r="AR517" i="12"/>
  <c r="AS526" i="12"/>
  <c r="AT526" i="12" s="1"/>
  <c r="AJ526" i="12" s="1"/>
  <c r="AR505" i="12"/>
  <c r="AS505" i="12" s="1"/>
  <c r="AQ515" i="12"/>
  <c r="AR515" i="12" s="1"/>
  <c r="AR516" i="12"/>
  <c r="AR508" i="12"/>
  <c r="AQ519" i="12"/>
  <c r="AR521" i="12"/>
  <c r="AS521" i="12" s="1"/>
  <c r="AR520" i="12"/>
  <c r="AP513" i="12"/>
  <c r="AQ513" i="12" s="1"/>
  <c r="AS525" i="12"/>
  <c r="AS512" i="12"/>
  <c r="AT512" i="12" s="1"/>
  <c r="AR511" i="12"/>
  <c r="AP522" i="12"/>
  <c r="AQ522" i="12" s="1"/>
  <c r="AS510" i="12"/>
  <c r="AS516" i="12"/>
  <c r="AS524" i="12"/>
  <c r="AT524" i="12" s="1"/>
  <c r="AS517" i="12"/>
  <c r="AJ514" i="12"/>
  <c r="AT517" i="12" l="1"/>
  <c r="AY517" i="12" s="1"/>
  <c r="AY506" i="12"/>
  <c r="AU506" i="12" s="1"/>
  <c r="AQ523" i="12"/>
  <c r="AR519" i="12"/>
  <c r="AS519" i="12" s="1"/>
  <c r="AJ517" i="12"/>
  <c r="AY512" i="12"/>
  <c r="AJ512" i="12"/>
  <c r="AU514" i="12"/>
  <c r="AV514" i="12" s="1"/>
  <c r="AY526" i="12"/>
  <c r="AT525" i="12"/>
  <c r="AY525" i="12" s="1"/>
  <c r="AJ524" i="12"/>
  <c r="AR522" i="12"/>
  <c r="AS522" i="12" s="1"/>
  <c r="AT516" i="12"/>
  <c r="AJ516" i="12" s="1"/>
  <c r="AS520" i="12"/>
  <c r="AT520" i="12" s="1"/>
  <c r="AS509" i="12"/>
  <c r="AS507" i="12"/>
  <c r="AT505" i="12"/>
  <c r="AJ505" i="12" s="1"/>
  <c r="AT521" i="12"/>
  <c r="AJ521" i="12" s="1"/>
  <c r="AS508" i="12"/>
  <c r="AT510" i="12"/>
  <c r="AJ510" i="12" s="1"/>
  <c r="AT508" i="12"/>
  <c r="AJ508" i="12" s="1"/>
  <c r="AS511" i="12"/>
  <c r="AT511" i="12" s="1"/>
  <c r="AY511" i="12" s="1"/>
  <c r="AT518" i="12"/>
  <c r="AY518" i="12" s="1"/>
  <c r="AR513" i="12"/>
  <c r="AS513" i="12" s="1"/>
  <c r="AY524" i="12"/>
  <c r="AS515" i="12"/>
  <c r="AT515" i="12" s="1"/>
  <c r="AY510" i="12"/>
  <c r="AT519" i="12" l="1"/>
  <c r="AY519" i="12" s="1"/>
  <c r="AT509" i="12"/>
  <c r="AY509" i="12" s="1"/>
  <c r="AJ525" i="12"/>
  <c r="AY521" i="12"/>
  <c r="AV521" i="12" s="1"/>
  <c r="AJ520" i="12"/>
  <c r="AJ509" i="12"/>
  <c r="AR523" i="12"/>
  <c r="AU525" i="12"/>
  <c r="AU511" i="12"/>
  <c r="AV511" i="12" s="1"/>
  <c r="AT522" i="12"/>
  <c r="AY522" i="12" s="1"/>
  <c r="AU519" i="12"/>
  <c r="AT513" i="12"/>
  <c r="AJ513" i="12" s="1"/>
  <c r="AU517" i="12"/>
  <c r="AU521" i="12"/>
  <c r="AY515" i="12"/>
  <c r="AY520" i="12"/>
  <c r="AY516" i="12"/>
  <c r="AU512" i="12"/>
  <c r="AY513" i="12"/>
  <c r="AT507" i="12"/>
  <c r="AJ507" i="12" s="1"/>
  <c r="AU510" i="12"/>
  <c r="AY508" i="12"/>
  <c r="AY505" i="12"/>
  <c r="AW514" i="12"/>
  <c r="AV506" i="12"/>
  <c r="AW506" i="12" s="1"/>
  <c r="AX506" i="12" s="1"/>
  <c r="AJ518" i="12"/>
  <c r="AJ515" i="12"/>
  <c r="AV524" i="12"/>
  <c r="AW524" i="12" s="1"/>
  <c r="AX524" i="12" s="1"/>
  <c r="AU524" i="12"/>
  <c r="AV518" i="12"/>
  <c r="AW518" i="12" s="1"/>
  <c r="AX518" i="12" s="1"/>
  <c r="AU518" i="12"/>
  <c r="AJ511" i="12"/>
  <c r="AU526" i="12"/>
  <c r="AU509" i="12" l="1"/>
  <c r="AV509" i="12"/>
  <c r="AY507" i="12"/>
  <c r="AS523" i="12"/>
  <c r="AW511" i="12"/>
  <c r="AX511" i="12" s="1"/>
  <c r="AK511" i="12" s="1"/>
  <c r="AV517" i="12"/>
  <c r="AW517" i="12" s="1"/>
  <c r="AJ519" i="12"/>
  <c r="AU522" i="12"/>
  <c r="AX514" i="12"/>
  <c r="AK514" i="12" s="1"/>
  <c r="AV526" i="12"/>
  <c r="AK518" i="12"/>
  <c r="AK524" i="12"/>
  <c r="AK506" i="12"/>
  <c r="AV513" i="12"/>
  <c r="AU513" i="12"/>
  <c r="AV512" i="12"/>
  <c r="AU520" i="12"/>
  <c r="AV520" i="12" s="1"/>
  <c r="AW521" i="12"/>
  <c r="AV519" i="12"/>
  <c r="AJ522" i="12"/>
  <c r="AV525" i="12"/>
  <c r="AW526" i="12"/>
  <c r="AX526" i="12" s="1"/>
  <c r="AW512" i="12"/>
  <c r="AU515" i="12"/>
  <c r="AW525" i="12"/>
  <c r="AU508" i="12"/>
  <c r="AV508" i="12" s="1"/>
  <c r="AU507" i="12"/>
  <c r="AW507" i="12" s="1"/>
  <c r="AV507" i="12"/>
  <c r="AU505" i="12"/>
  <c r="AV510" i="12"/>
  <c r="AW510" i="12" s="1"/>
  <c r="AX512" i="12"/>
  <c r="AU516" i="12"/>
  <c r="AV516" i="12"/>
  <c r="AW516" i="12" s="1"/>
  <c r="AX525" i="12"/>
  <c r="AK517" i="12" l="1"/>
  <c r="AX516" i="12"/>
  <c r="AV515" i="12"/>
  <c r="AW513" i="12"/>
  <c r="AX507" i="12"/>
  <c r="AK525" i="12"/>
  <c r="AX513" i="12"/>
  <c r="AK526" i="12"/>
  <c r="AW519" i="12"/>
  <c r="AX519" i="12" s="1"/>
  <c r="AX517" i="12"/>
  <c r="AW509" i="12"/>
  <c r="AX509" i="12" s="1"/>
  <c r="AK509" i="12" s="1"/>
  <c r="AK512" i="12"/>
  <c r="AJ523" i="12"/>
  <c r="AT523" i="12"/>
  <c r="AY523" i="12" s="1"/>
  <c r="AK507" i="12"/>
  <c r="AW508" i="12"/>
  <c r="AW520" i="12"/>
  <c r="AX520" i="12" s="1"/>
  <c r="AX521" i="12"/>
  <c r="AK521" i="12" s="1"/>
  <c r="AK516" i="12"/>
  <c r="AV505" i="12"/>
  <c r="AK513" i="12"/>
  <c r="AK508" i="12"/>
  <c r="AX508" i="12"/>
  <c r="AV522" i="12"/>
  <c r="AW522" i="12" s="1"/>
  <c r="AX510" i="12"/>
  <c r="AK510" i="12" s="1"/>
  <c r="AV523" i="12" l="1"/>
  <c r="AU523" i="12"/>
  <c r="AW523" i="12"/>
  <c r="AX523" i="12" s="1"/>
  <c r="AK519" i="12"/>
  <c r="AX515" i="12"/>
  <c r="AW515" i="12"/>
  <c r="AX522" i="12"/>
  <c r="AK522" i="12" s="1"/>
  <c r="AK520" i="12"/>
  <c r="AW505" i="12"/>
  <c r="AX505" i="12" s="1"/>
  <c r="AK505" i="12" s="1"/>
  <c r="AK515" i="12" l="1"/>
  <c r="AK523" i="12"/>
  <c r="BD504" i="12"/>
  <c r="BA504" i="12"/>
  <c r="AZ504" i="12"/>
  <c r="BB504" i="12" s="1"/>
  <c r="Y504" i="12"/>
  <c r="X504" i="12"/>
  <c r="W504" i="12"/>
  <c r="M504" i="12"/>
  <c r="BD503" i="12"/>
  <c r="BB503" i="12"/>
  <c r="AZ503" i="12"/>
  <c r="BA503" i="12" s="1"/>
  <c r="Y503" i="12"/>
  <c r="M503" i="12"/>
  <c r="W503" i="12" s="1"/>
  <c r="BD502" i="12"/>
  <c r="BA502" i="12"/>
  <c r="AZ502" i="12"/>
  <c r="BB502" i="12" s="1"/>
  <c r="Y502" i="12"/>
  <c r="X502" i="12"/>
  <c r="W502" i="12"/>
  <c r="M502" i="12"/>
  <c r="BD501" i="12"/>
  <c r="BB501" i="12"/>
  <c r="AZ501" i="12"/>
  <c r="BA501" i="12" s="1"/>
  <c r="Y501" i="12"/>
  <c r="M501" i="12"/>
  <c r="BD500" i="12"/>
  <c r="BA500" i="12"/>
  <c r="AZ500" i="12"/>
  <c r="BB500" i="12" s="1"/>
  <c r="Y500" i="12"/>
  <c r="X500" i="12"/>
  <c r="W500" i="12"/>
  <c r="M500" i="12"/>
  <c r="BD499" i="12"/>
  <c r="BB499" i="12"/>
  <c r="AZ499" i="12"/>
  <c r="BA499" i="12" s="1"/>
  <c r="Y499" i="12"/>
  <c r="M499" i="12"/>
  <c r="W499" i="12" s="1"/>
  <c r="BD498" i="12"/>
  <c r="BA498" i="12"/>
  <c r="AZ498" i="12"/>
  <c r="BB498" i="12" s="1"/>
  <c r="Y498" i="12"/>
  <c r="X498" i="12"/>
  <c r="W498" i="12"/>
  <c r="M498" i="12"/>
  <c r="BD497" i="12"/>
  <c r="BB497" i="12"/>
  <c r="AZ497" i="12"/>
  <c r="BA497" i="12" s="1"/>
  <c r="Y497" i="12"/>
  <c r="M497" i="12"/>
  <c r="W497" i="12" s="1"/>
  <c r="BD496" i="12"/>
  <c r="BA496" i="12"/>
  <c r="AZ496" i="12"/>
  <c r="BB496" i="12" s="1"/>
  <c r="Y496" i="12"/>
  <c r="X496" i="12"/>
  <c r="W496" i="12"/>
  <c r="M496" i="12"/>
  <c r="BD495" i="12"/>
  <c r="BB495" i="12"/>
  <c r="AZ495" i="12"/>
  <c r="BA495" i="12" s="1"/>
  <c r="Y495" i="12"/>
  <c r="M495" i="12"/>
  <c r="W495" i="12" s="1"/>
  <c r="BD494" i="12"/>
  <c r="AZ494" i="12"/>
  <c r="BB494" i="12" s="1"/>
  <c r="Y494" i="12"/>
  <c r="W494" i="12"/>
  <c r="M494" i="12"/>
  <c r="BD493" i="12"/>
  <c r="BB493" i="12"/>
  <c r="AZ493" i="12"/>
  <c r="BA493" i="12" s="1"/>
  <c r="Y493" i="12"/>
  <c r="M493" i="12"/>
  <c r="W493" i="12" s="1"/>
  <c r="BE496" i="12" l="1"/>
  <c r="AG496" i="12" s="1"/>
  <c r="AI496" i="12" s="1"/>
  <c r="AN496" i="12" s="1"/>
  <c r="AH496" i="12"/>
  <c r="BA494" i="12"/>
  <c r="X494" i="12" s="1"/>
  <c r="W501" i="12"/>
  <c r="X493" i="12"/>
  <c r="X495" i="12"/>
  <c r="X497" i="12"/>
  <c r="X499" i="12"/>
  <c r="X501" i="12"/>
  <c r="X503" i="12"/>
  <c r="BE493" i="12" l="1"/>
  <c r="AG493" i="12" s="1"/>
  <c r="AI493" i="12" s="1"/>
  <c r="AN493" i="12" s="1"/>
  <c r="AH493" i="12"/>
  <c r="BE497" i="12"/>
  <c r="AG497" i="12" s="1"/>
  <c r="AH497" i="12"/>
  <c r="BE499" i="12"/>
  <c r="AG499" i="12" s="1"/>
  <c r="AH499" i="12"/>
  <c r="AO496" i="12"/>
  <c r="AP496" i="12" s="1"/>
  <c r="BE503" i="12"/>
  <c r="AG503" i="12" s="1"/>
  <c r="AI503" i="12" s="1"/>
  <c r="AN503" i="12"/>
  <c r="AH503" i="12"/>
  <c r="BE495" i="12"/>
  <c r="AG495" i="12" s="1"/>
  <c r="AH495" i="12"/>
  <c r="BE502" i="12"/>
  <c r="AG502" i="12" s="1"/>
  <c r="AH502" i="12"/>
  <c r="BE504" i="12"/>
  <c r="AG504" i="12" s="1"/>
  <c r="AH504" i="12"/>
  <c r="BE500" i="12"/>
  <c r="AG500" i="12" s="1"/>
  <c r="AI500" i="12" s="1"/>
  <c r="AN500" i="12" s="1"/>
  <c r="AH500" i="12"/>
  <c r="BE498" i="12"/>
  <c r="AG498" i="12" s="1"/>
  <c r="AI498" i="12" s="1"/>
  <c r="AN498" i="12" s="1"/>
  <c r="AH498" i="12"/>
  <c r="AH494" i="12"/>
  <c r="BE494" i="12"/>
  <c r="AG494" i="12" s="1"/>
  <c r="AI494" i="12" s="1"/>
  <c r="AN494" i="12" s="1"/>
  <c r="AP500" i="12" l="1"/>
  <c r="AO500" i="12"/>
  <c r="AO494" i="12"/>
  <c r="AO498" i="12"/>
  <c r="AO503" i="12"/>
  <c r="AP503" i="12" s="1"/>
  <c r="AO493" i="12"/>
  <c r="AP493" i="12"/>
  <c r="AI502" i="12"/>
  <c r="AN502" i="12" s="1"/>
  <c r="AI495" i="12"/>
  <c r="AN495" i="12" s="1"/>
  <c r="AI497" i="12"/>
  <c r="AN497" i="12" s="1"/>
  <c r="AI504" i="12"/>
  <c r="AN504" i="12" s="1"/>
  <c r="BE501" i="12"/>
  <c r="AG501" i="12" s="1"/>
  <c r="AH501" i="12"/>
  <c r="AQ496" i="12"/>
  <c r="AI499" i="12"/>
  <c r="AN499" i="12" s="1"/>
  <c r="AI501" i="12" l="1"/>
  <c r="AN501" i="12" s="1"/>
  <c r="AO501" i="12" s="1"/>
  <c r="AQ503" i="12"/>
  <c r="AO497" i="12"/>
  <c r="AO502" i="12"/>
  <c r="AP502" i="12" s="1"/>
  <c r="AO499" i="12"/>
  <c r="AP498" i="12"/>
  <c r="AQ500" i="12"/>
  <c r="AR500" i="12" s="1"/>
  <c r="AP494" i="12"/>
  <c r="AR496" i="12"/>
  <c r="AO504" i="12"/>
  <c r="AP504" i="12" s="1"/>
  <c r="AO495" i="12"/>
  <c r="AQ493" i="12"/>
  <c r="AR493" i="12" s="1"/>
  <c r="AS493" i="12" s="1"/>
  <c r="AP499" i="12" l="1"/>
  <c r="AQ499" i="12" s="1"/>
  <c r="AR499" i="12" s="1"/>
  <c r="AP495" i="12"/>
  <c r="AQ495" i="12" s="1"/>
  <c r="AQ498" i="12"/>
  <c r="AQ504" i="12"/>
  <c r="AS496" i="12"/>
  <c r="AT496" i="12" s="1"/>
  <c r="AJ496" i="12" s="1"/>
  <c r="AR498" i="12"/>
  <c r="AT493" i="12"/>
  <c r="AY493" i="12" s="1"/>
  <c r="AR503" i="12"/>
  <c r="AS503" i="12" s="1"/>
  <c r="AP501" i="12"/>
  <c r="AQ501" i="12" s="1"/>
  <c r="AR501" i="12" s="1"/>
  <c r="AQ494" i="12"/>
  <c r="AS500" i="12"/>
  <c r="AQ502" i="12"/>
  <c r="AP497" i="12"/>
  <c r="AQ497" i="12" s="1"/>
  <c r="AR495" i="12" l="1"/>
  <c r="AS495" i="12" s="1"/>
  <c r="AT500" i="12"/>
  <c r="AY500" i="12" s="1"/>
  <c r="AJ493" i="12"/>
  <c r="AS498" i="12"/>
  <c r="AU493" i="12"/>
  <c r="AT498" i="12"/>
  <c r="AY498" i="12" s="1"/>
  <c r="AR504" i="12"/>
  <c r="AR494" i="12"/>
  <c r="AS494" i="12" s="1"/>
  <c r="AT494" i="12" s="1"/>
  <c r="AY496" i="12"/>
  <c r="AY503" i="12"/>
  <c r="AT503" i="12"/>
  <c r="AJ503" i="12" s="1"/>
  <c r="AS499" i="12"/>
  <c r="AR497" i="12"/>
  <c r="AS497" i="12" s="1"/>
  <c r="AS501" i="12"/>
  <c r="AT501" i="12" s="1"/>
  <c r="AR502" i="12"/>
  <c r="AS504" i="12"/>
  <c r="AT495" i="12" l="1"/>
  <c r="AY495" i="12" s="1"/>
  <c r="AU495" i="12" s="1"/>
  <c r="AU500" i="12"/>
  <c r="AV500" i="12" s="1"/>
  <c r="AJ495" i="12"/>
  <c r="AJ500" i="12"/>
  <c r="AU498" i="12"/>
  <c r="AJ501" i="12"/>
  <c r="AS502" i="12"/>
  <c r="AT502" i="12" s="1"/>
  <c r="AJ502" i="12" s="1"/>
  <c r="AU496" i="12"/>
  <c r="AV493" i="12"/>
  <c r="AW493" i="12" s="1"/>
  <c r="AV503" i="12"/>
  <c r="AU503" i="12"/>
  <c r="AT499" i="12"/>
  <c r="AY499" i="12" s="1"/>
  <c r="AJ494" i="12"/>
  <c r="AJ498" i="12"/>
  <c r="AT504" i="12"/>
  <c r="AY504" i="12" s="1"/>
  <c r="AY501" i="12"/>
  <c r="AT497" i="12"/>
  <c r="AY497" i="12" s="1"/>
  <c r="AY494" i="12"/>
  <c r="AX503" i="12" l="1"/>
  <c r="AK503" i="12" s="1"/>
  <c r="AW500" i="12"/>
  <c r="AX500" i="12" s="1"/>
  <c r="AK500" i="12"/>
  <c r="AW503" i="12"/>
  <c r="AU497" i="12"/>
  <c r="AU504" i="12"/>
  <c r="AV499" i="12"/>
  <c r="AU499" i="12"/>
  <c r="AJ497" i="12"/>
  <c r="AV495" i="12"/>
  <c r="AJ504" i="12"/>
  <c r="AY502" i="12"/>
  <c r="AV496" i="12"/>
  <c r="AJ499" i="12"/>
  <c r="AV498" i="12"/>
  <c r="AU501" i="12"/>
  <c r="AV501" i="12" s="1"/>
  <c r="AW496" i="12"/>
  <c r="AW498" i="12"/>
  <c r="AX498" i="12" s="1"/>
  <c r="AU494" i="12"/>
  <c r="AX493" i="12"/>
  <c r="AK493" i="12" s="1"/>
  <c r="AX496" i="12"/>
  <c r="AK498" i="12" l="1"/>
  <c r="AW499" i="12"/>
  <c r="AX499" i="12" s="1"/>
  <c r="AK499" i="12" s="1"/>
  <c r="AK496" i="12"/>
  <c r="AU502" i="12"/>
  <c r="AV497" i="12"/>
  <c r="AV494" i="12"/>
  <c r="AW494" i="12" s="1"/>
  <c r="AW501" i="12"/>
  <c r="AX501" i="12" s="1"/>
  <c r="AW495" i="12"/>
  <c r="AV504" i="12"/>
  <c r="AW504" i="12" s="1"/>
  <c r="AX504" i="12" l="1"/>
  <c r="AK504" i="12" s="1"/>
  <c r="AK501" i="12"/>
  <c r="AW497" i="12"/>
  <c r="AX497" i="12" s="1"/>
  <c r="AX495" i="12"/>
  <c r="AK495" i="12" s="1"/>
  <c r="AV502" i="12"/>
  <c r="AW502" i="12" s="1"/>
  <c r="AX494" i="12"/>
  <c r="AK494" i="12" s="1"/>
  <c r="AK497" i="12" l="1"/>
  <c r="AX502" i="12"/>
  <c r="AK502" i="12" s="1"/>
  <c r="BD492" i="12" l="1"/>
  <c r="BA492" i="12"/>
  <c r="X492" i="12" s="1"/>
  <c r="AZ492" i="12"/>
  <c r="BB492" i="12" s="1"/>
  <c r="Y492" i="12"/>
  <c r="W492" i="12"/>
  <c r="M492" i="12"/>
  <c r="BD491" i="12"/>
  <c r="BB491" i="12"/>
  <c r="BA491" i="12"/>
  <c r="AZ491" i="12"/>
  <c r="Y491" i="12"/>
  <c r="X491" i="12"/>
  <c r="M491" i="12"/>
  <c r="W491" i="12" s="1"/>
  <c r="BD490" i="12"/>
  <c r="BA490" i="12"/>
  <c r="X490" i="12" s="1"/>
  <c r="AZ490" i="12"/>
  <c r="BB490" i="12" s="1"/>
  <c r="Y490" i="12"/>
  <c r="W490" i="12"/>
  <c r="M490" i="12"/>
  <c r="BD489" i="12"/>
  <c r="BB489" i="12"/>
  <c r="BA489" i="12"/>
  <c r="AZ489" i="12"/>
  <c r="Y489" i="12"/>
  <c r="X489" i="12"/>
  <c r="M489" i="12"/>
  <c r="W489" i="12" s="1"/>
  <c r="BD488" i="12"/>
  <c r="BA488" i="12"/>
  <c r="X488" i="12" s="1"/>
  <c r="AZ488" i="12"/>
  <c r="BB488" i="12" s="1"/>
  <c r="Y488" i="12"/>
  <c r="W488" i="12"/>
  <c r="M488" i="12"/>
  <c r="BD487" i="12"/>
  <c r="BB487" i="12"/>
  <c r="BA487" i="12"/>
  <c r="AZ487" i="12"/>
  <c r="Y487" i="12"/>
  <c r="X487" i="12"/>
  <c r="M487" i="12"/>
  <c r="W487" i="12" s="1"/>
  <c r="BD486" i="12"/>
  <c r="BA486" i="12"/>
  <c r="X486" i="12" s="1"/>
  <c r="AZ486" i="12"/>
  <c r="BB486" i="12" s="1"/>
  <c r="Y486" i="12"/>
  <c r="W486" i="12"/>
  <c r="M486" i="12"/>
  <c r="BD485" i="12"/>
  <c r="BB485" i="12"/>
  <c r="BA485" i="12"/>
  <c r="AZ485" i="12"/>
  <c r="Y485" i="12"/>
  <c r="X485" i="12"/>
  <c r="M485" i="12"/>
  <c r="W485" i="12" s="1"/>
  <c r="BD484" i="12"/>
  <c r="BA484" i="12"/>
  <c r="AZ484" i="12"/>
  <c r="BB484" i="12" s="1"/>
  <c r="Y484" i="12"/>
  <c r="X484" i="12"/>
  <c r="W484" i="12"/>
  <c r="M484" i="12"/>
  <c r="BD483" i="12"/>
  <c r="BB483" i="12"/>
  <c r="BA483" i="12"/>
  <c r="AZ483" i="12"/>
  <c r="Y483" i="12"/>
  <c r="X483" i="12"/>
  <c r="M483" i="12"/>
  <c r="W483" i="12" s="1"/>
  <c r="BD482" i="12"/>
  <c r="BA482" i="12"/>
  <c r="AZ482" i="12"/>
  <c r="BB482" i="12" s="1"/>
  <c r="Y482" i="12"/>
  <c r="W482" i="12"/>
  <c r="M482" i="12"/>
  <c r="BD481" i="12"/>
  <c r="BB481" i="12"/>
  <c r="BA481" i="12"/>
  <c r="AZ481" i="12"/>
  <c r="Y481" i="12"/>
  <c r="X481" i="12"/>
  <c r="M481" i="12"/>
  <c r="W481" i="12" s="1"/>
  <c r="BD480" i="12"/>
  <c r="BA480" i="12"/>
  <c r="AZ480" i="12"/>
  <c r="BB480" i="12" s="1"/>
  <c r="Y480" i="12"/>
  <c r="X480" i="12"/>
  <c r="M480" i="12"/>
  <c r="BD479" i="12"/>
  <c r="BB479" i="12"/>
  <c r="BA479" i="12"/>
  <c r="AZ479" i="12"/>
  <c r="Y479" i="12"/>
  <c r="X479" i="12"/>
  <c r="M479" i="12"/>
  <c r="W479" i="12" s="1"/>
  <c r="BD478" i="12"/>
  <c r="BA478" i="12"/>
  <c r="AZ478" i="12"/>
  <c r="BB478" i="12" s="1"/>
  <c r="Y478" i="12"/>
  <c r="X478" i="12"/>
  <c r="M478" i="12"/>
  <c r="W478" i="12" s="1"/>
  <c r="BD477" i="12"/>
  <c r="BA477" i="12"/>
  <c r="X477" i="12" s="1"/>
  <c r="AZ477" i="12"/>
  <c r="BB477" i="12" s="1"/>
  <c r="Y477" i="12"/>
  <c r="W477" i="12"/>
  <c r="M477" i="12"/>
  <c r="BD476" i="12"/>
  <c r="BB476" i="12"/>
  <c r="BA476" i="12"/>
  <c r="AZ476" i="12"/>
  <c r="Y476" i="12"/>
  <c r="X476" i="12"/>
  <c r="M476" i="12"/>
  <c r="W476" i="12" s="1"/>
  <c r="BD475" i="12"/>
  <c r="BA475" i="12"/>
  <c r="X475" i="12" s="1"/>
  <c r="AZ475" i="12"/>
  <c r="BB475" i="12" s="1"/>
  <c r="Y475" i="12"/>
  <c r="W475" i="12"/>
  <c r="M475" i="12"/>
  <c r="BD474" i="12"/>
  <c r="BB474" i="12"/>
  <c r="BA474" i="12"/>
  <c r="AZ474" i="12"/>
  <c r="Y474" i="12"/>
  <c r="X474" i="12"/>
  <c r="M474" i="12"/>
  <c r="W474" i="12" s="1"/>
  <c r="BD473" i="12"/>
  <c r="BA473" i="12"/>
  <c r="X473" i="12" s="1"/>
  <c r="AZ473" i="12"/>
  <c r="BB473" i="12" s="1"/>
  <c r="Y473" i="12"/>
  <c r="W473" i="12"/>
  <c r="M473" i="12"/>
  <c r="BD472" i="12"/>
  <c r="BB472" i="12"/>
  <c r="BA472" i="12"/>
  <c r="AZ472" i="12"/>
  <c r="Y472" i="12"/>
  <c r="X472" i="12"/>
  <c r="M472" i="12"/>
  <c r="W472" i="12" s="1"/>
  <c r="BD471" i="12"/>
  <c r="BA471" i="12"/>
  <c r="X471" i="12" s="1"/>
  <c r="AZ471" i="12"/>
  <c r="BB471" i="12" s="1"/>
  <c r="Y471" i="12"/>
  <c r="W471" i="12"/>
  <c r="M471" i="12"/>
  <c r="BE484" i="12" l="1"/>
  <c r="AG484" i="12" s="1"/>
  <c r="AH484" i="12"/>
  <c r="W480" i="12"/>
  <c r="X482" i="12"/>
  <c r="AI484" i="12" l="1"/>
  <c r="AN484" i="12" s="1"/>
  <c r="BE487" i="12"/>
  <c r="AG487" i="12" s="1"/>
  <c r="AI487" i="12" s="1"/>
  <c r="AN487" i="12" s="1"/>
  <c r="AH487" i="12"/>
  <c r="BE485" i="12"/>
  <c r="AG485" i="12" s="1"/>
  <c r="AH485" i="12"/>
  <c r="BE491" i="12"/>
  <c r="AG491" i="12" s="1"/>
  <c r="AH491" i="12"/>
  <c r="BE483" i="12"/>
  <c r="AG483" i="12" s="1"/>
  <c r="AI483" i="12" s="1"/>
  <c r="AN483" i="12" s="1"/>
  <c r="AH483" i="12"/>
  <c r="AO484" i="12"/>
  <c r="BE492" i="12"/>
  <c r="AG492" i="12" s="1"/>
  <c r="AH492" i="12"/>
  <c r="BE471" i="12"/>
  <c r="AG471" i="12" s="1"/>
  <c r="AH471" i="12"/>
  <c r="BE489" i="12"/>
  <c r="AG489" i="12" s="1"/>
  <c r="AI489" i="12" s="1"/>
  <c r="AN489" i="12" s="1"/>
  <c r="AH489" i="12"/>
  <c r="AH478" i="12"/>
  <c r="BE478" i="12"/>
  <c r="AG478" i="12" s="1"/>
  <c r="BE486" i="12"/>
  <c r="AG486" i="12" s="1"/>
  <c r="AH486" i="12"/>
  <c r="AH480" i="12"/>
  <c r="BE480" i="12"/>
  <c r="AG480" i="12" s="1"/>
  <c r="BE488" i="12"/>
  <c r="AG488" i="12" s="1"/>
  <c r="AI488" i="12" s="1"/>
  <c r="AN488" i="12" s="1"/>
  <c r="AH488" i="12"/>
  <c r="BE474" i="12"/>
  <c r="AG474" i="12" s="1"/>
  <c r="AH474" i="12"/>
  <c r="BE477" i="12"/>
  <c r="AG477" i="12" s="1"/>
  <c r="AH477" i="12"/>
  <c r="AH482" i="12"/>
  <c r="BE482" i="12"/>
  <c r="AG482" i="12" s="1"/>
  <c r="AI482" i="12" s="1"/>
  <c r="AN482" i="12" s="1"/>
  <c r="BE472" i="12"/>
  <c r="AG472" i="12" s="1"/>
  <c r="AI472" i="12" s="1"/>
  <c r="AN472" i="12" s="1"/>
  <c r="AH472" i="12"/>
  <c r="BE476" i="12"/>
  <c r="AG476" i="12" s="1"/>
  <c r="AI476" i="12" s="1"/>
  <c r="AN476" i="12" s="1"/>
  <c r="AH476" i="12"/>
  <c r="BE481" i="12"/>
  <c r="AG481" i="12" s="1"/>
  <c r="AH481" i="12"/>
  <c r="BE475" i="12"/>
  <c r="AG475" i="12" s="1"/>
  <c r="AH475" i="12"/>
  <c r="BE479" i="12"/>
  <c r="AG479" i="12" s="1"/>
  <c r="AH479" i="12"/>
  <c r="BE490" i="12"/>
  <c r="AG490" i="12" s="1"/>
  <c r="AH490" i="12"/>
  <c r="BE473" i="12"/>
  <c r="AG473" i="12" s="1"/>
  <c r="AH473" i="12"/>
  <c r="AI490" i="12" l="1"/>
  <c r="AN490" i="12" s="1"/>
  <c r="AP484" i="12"/>
  <c r="AI479" i="12"/>
  <c r="AN479" i="12" s="1"/>
  <c r="AI480" i="12"/>
  <c r="AN480" i="12" s="1"/>
  <c r="AI474" i="12"/>
  <c r="AN474" i="12" s="1"/>
  <c r="AP472" i="12"/>
  <c r="AO472" i="12"/>
  <c r="AO483" i="12"/>
  <c r="AP483" i="12"/>
  <c r="AQ483" i="12" s="1"/>
  <c r="AO488" i="12"/>
  <c r="AO489" i="12"/>
  <c r="AO479" i="12"/>
  <c r="AP479" i="12"/>
  <c r="AO480" i="12"/>
  <c r="AO482" i="12"/>
  <c r="AI473" i="12"/>
  <c r="AN473" i="12" s="1"/>
  <c r="AI481" i="12"/>
  <c r="AN481" i="12" s="1"/>
  <c r="AI477" i="12"/>
  <c r="AN477" i="12" s="1"/>
  <c r="AI486" i="12"/>
  <c r="AN486" i="12" s="1"/>
  <c r="AI492" i="12"/>
  <c r="AN492" i="12" s="1"/>
  <c r="AI485" i="12"/>
  <c r="AN485" i="12" s="1"/>
  <c r="AI475" i="12"/>
  <c r="AN475" i="12" s="1"/>
  <c r="AI478" i="12"/>
  <c r="AN478" i="12" s="1"/>
  <c r="AI471" i="12"/>
  <c r="AN471" i="12" s="1"/>
  <c r="AI491" i="12"/>
  <c r="AN491" i="12" s="1"/>
  <c r="AO487" i="12"/>
  <c r="AP487" i="12" s="1"/>
  <c r="AO490" i="12"/>
  <c r="AO476" i="12"/>
  <c r="AP474" i="12"/>
  <c r="AO474" i="12"/>
  <c r="AQ487" i="12" l="1"/>
  <c r="AQ484" i="12"/>
  <c r="AO477" i="12"/>
  <c r="AP480" i="12"/>
  <c r="AQ480" i="12" s="1"/>
  <c r="AR483" i="12"/>
  <c r="AO485" i="12"/>
  <c r="AO481" i="12"/>
  <c r="AO471" i="12"/>
  <c r="AO492" i="12"/>
  <c r="AO473" i="12"/>
  <c r="AQ479" i="12"/>
  <c r="AR479" i="12" s="1"/>
  <c r="AS483" i="12"/>
  <c r="AQ474" i="12"/>
  <c r="AP476" i="12"/>
  <c r="AP490" i="12"/>
  <c r="AO491" i="12"/>
  <c r="AP491" i="12" s="1"/>
  <c r="AO478" i="12"/>
  <c r="AO486" i="12"/>
  <c r="AP482" i="12"/>
  <c r="AP489" i="12"/>
  <c r="AP488" i="12"/>
  <c r="AT483" i="12"/>
  <c r="AJ483" i="12" s="1"/>
  <c r="AQ472" i="12"/>
  <c r="AR472" i="12" s="1"/>
  <c r="AO475" i="12"/>
  <c r="AR487" i="12" l="1"/>
  <c r="AP478" i="12"/>
  <c r="AQ478" i="12" s="1"/>
  <c r="AR478" i="12" s="1"/>
  <c r="AY483" i="12"/>
  <c r="AV483" i="12" s="1"/>
  <c r="AR484" i="12"/>
  <c r="AS484" i="12" s="1"/>
  <c r="AU483" i="12"/>
  <c r="AQ482" i="12"/>
  <c r="AR482" i="12" s="1"/>
  <c r="AS482" i="12" s="1"/>
  <c r="AT482" i="12" s="1"/>
  <c r="AP475" i="12"/>
  <c r="AP471" i="12"/>
  <c r="AR480" i="12"/>
  <c r="AS472" i="12"/>
  <c r="AT472" i="12" s="1"/>
  <c r="AY472" i="12" s="1"/>
  <c r="AS479" i="12"/>
  <c r="AP492" i="12"/>
  <c r="AQ476" i="12"/>
  <c r="AQ488" i="12"/>
  <c r="AP485" i="12"/>
  <c r="AQ490" i="12"/>
  <c r="AS490" i="12" s="1"/>
  <c r="AR474" i="12"/>
  <c r="AQ475" i="12"/>
  <c r="AS480" i="12"/>
  <c r="AP486" i="12"/>
  <c r="AQ491" i="12"/>
  <c r="AR490" i="12"/>
  <c r="AQ489" i="12"/>
  <c r="AR489" i="12" s="1"/>
  <c r="AP473" i="12"/>
  <c r="AQ471" i="12"/>
  <c r="AR471" i="12" s="1"/>
  <c r="AS471" i="12" s="1"/>
  <c r="AP481" i="12"/>
  <c r="AP477" i="12"/>
  <c r="AQ492" i="12"/>
  <c r="AS474" i="12" l="1"/>
  <c r="AT474" i="12" s="1"/>
  <c r="AJ474" i="12" s="1"/>
  <c r="AW483" i="12"/>
  <c r="AX483" i="12" s="1"/>
  <c r="AK483" i="12" s="1"/>
  <c r="AT484" i="12"/>
  <c r="AY484" i="12" s="1"/>
  <c r="AJ484" i="12"/>
  <c r="AS487" i="12"/>
  <c r="AU472" i="12"/>
  <c r="AJ482" i="12"/>
  <c r="AJ471" i="12"/>
  <c r="AT490" i="12"/>
  <c r="AY490" i="12" s="1"/>
  <c r="AQ477" i="12"/>
  <c r="AQ473" i="12"/>
  <c r="AQ481" i="12"/>
  <c r="AR481" i="12" s="1"/>
  <c r="AS481" i="12" s="1"/>
  <c r="AT471" i="12"/>
  <c r="AQ485" i="12"/>
  <c r="AR475" i="12"/>
  <c r="AY471" i="12"/>
  <c r="AT479" i="12"/>
  <c r="AJ479" i="12" s="1"/>
  <c r="AY482" i="12"/>
  <c r="AQ486" i="12"/>
  <c r="AT480" i="12"/>
  <c r="AJ480" i="12" s="1"/>
  <c r="AR492" i="12"/>
  <c r="AJ472" i="12"/>
  <c r="AR491" i="12"/>
  <c r="AS489" i="12"/>
  <c r="AR488" i="12"/>
  <c r="AS488" i="12" s="1"/>
  <c r="AR476" i="12"/>
  <c r="AS476" i="12" s="1"/>
  <c r="AS478" i="12"/>
  <c r="AT476" i="12" l="1"/>
  <c r="AY476" i="12" s="1"/>
  <c r="AJ490" i="12"/>
  <c r="AT487" i="12"/>
  <c r="AY487" i="12" s="1"/>
  <c r="AY480" i="12"/>
  <c r="AJ476" i="12"/>
  <c r="AY474" i="12"/>
  <c r="AU484" i="12"/>
  <c r="AV484" i="12" s="1"/>
  <c r="AT489" i="12"/>
  <c r="AJ489" i="12" s="1"/>
  <c r="AU476" i="12"/>
  <c r="AR485" i="12"/>
  <c r="AS485" i="12" s="1"/>
  <c r="AS475" i="12"/>
  <c r="AT475" i="12" s="1"/>
  <c r="AS491" i="12"/>
  <c r="AU482" i="12"/>
  <c r="AR473" i="12"/>
  <c r="AU474" i="12"/>
  <c r="AV474" i="12" s="1"/>
  <c r="AY479" i="12"/>
  <c r="AV472" i="12"/>
  <c r="AS492" i="12"/>
  <c r="AT481" i="12"/>
  <c r="AY481" i="12" s="1"/>
  <c r="AR477" i="12"/>
  <c r="AU490" i="12"/>
  <c r="AT488" i="12"/>
  <c r="AY488" i="12" s="1"/>
  <c r="AR486" i="12"/>
  <c r="AT492" i="12"/>
  <c r="AU480" i="12"/>
  <c r="AU471" i="12"/>
  <c r="AT478" i="12"/>
  <c r="AY478" i="12" s="1"/>
  <c r="AX484" i="12" l="1"/>
  <c r="AY485" i="12"/>
  <c r="AV485" i="12" s="1"/>
  <c r="AT485" i="12"/>
  <c r="AJ485" i="12" s="1"/>
  <c r="AV487" i="12"/>
  <c r="AW487" i="12" s="1"/>
  <c r="AX487" i="12" s="1"/>
  <c r="AU487" i="12"/>
  <c r="AJ488" i="12"/>
  <c r="AJ487" i="12"/>
  <c r="AK484" i="12"/>
  <c r="AY489" i="12"/>
  <c r="AU489" i="12" s="1"/>
  <c r="AJ492" i="12"/>
  <c r="AW484" i="12"/>
  <c r="AU478" i="12"/>
  <c r="AU481" i="12"/>
  <c r="AV481" i="12" s="1"/>
  <c r="AU488" i="12"/>
  <c r="AV488" i="12" s="1"/>
  <c r="AJ478" i="12"/>
  <c r="AY475" i="12"/>
  <c r="AV471" i="12"/>
  <c r="AW471" i="12" s="1"/>
  <c r="AS486" i="12"/>
  <c r="AT486" i="12"/>
  <c r="AY486" i="12" s="1"/>
  <c r="AU485" i="12"/>
  <c r="AW474" i="12"/>
  <c r="AX474" i="12" s="1"/>
  <c r="AK474" i="12" s="1"/>
  <c r="AT491" i="12"/>
  <c r="AJ491" i="12" s="1"/>
  <c r="AJ475" i="12"/>
  <c r="AJ481" i="12"/>
  <c r="AW472" i="12"/>
  <c r="AX472" i="12" s="1"/>
  <c r="AV490" i="12"/>
  <c r="AU479" i="12"/>
  <c r="AV482" i="12"/>
  <c r="AY492" i="12"/>
  <c r="AV489" i="12"/>
  <c r="AV476" i="12"/>
  <c r="AW476" i="12" s="1"/>
  <c r="AV480" i="12"/>
  <c r="AW490" i="12"/>
  <c r="AS477" i="12"/>
  <c r="AS473" i="12"/>
  <c r="AW482" i="12"/>
  <c r="AX471" i="12" l="1"/>
  <c r="AK471" i="12" s="1"/>
  <c r="AK487" i="12"/>
  <c r="AV486" i="12"/>
  <c r="AU486" i="12"/>
  <c r="AX489" i="12"/>
  <c r="AK489" i="12" s="1"/>
  <c r="AU475" i="12"/>
  <c r="AW489" i="12"/>
  <c r="AW480" i="12"/>
  <c r="AX480" i="12"/>
  <c r="AJ486" i="12"/>
  <c r="AW485" i="12"/>
  <c r="AX485" i="12" s="1"/>
  <c r="AK485" i="12" s="1"/>
  <c r="AW488" i="12"/>
  <c r="AX488" i="12" s="1"/>
  <c r="AK488" i="12" s="1"/>
  <c r="AK472" i="12"/>
  <c r="AU492" i="12"/>
  <c r="AV478" i="12"/>
  <c r="AW478" i="12" s="1"/>
  <c r="AX478" i="12" s="1"/>
  <c r="AY491" i="12"/>
  <c r="AT477" i="12"/>
  <c r="AJ477" i="12" s="1"/>
  <c r="AX476" i="12"/>
  <c r="AK476" i="12" s="1"/>
  <c r="AX482" i="12"/>
  <c r="AK482" i="12" s="1"/>
  <c r="AV479" i="12"/>
  <c r="AW479" i="12" s="1"/>
  <c r="AW481" i="12"/>
  <c r="AX481" i="12" s="1"/>
  <c r="AT473" i="12"/>
  <c r="AJ473" i="12" s="1"/>
  <c r="AX490" i="12"/>
  <c r="AK490" i="12" s="1"/>
  <c r="AK481" i="12" l="1"/>
  <c r="AK480" i="12"/>
  <c r="AY473" i="12"/>
  <c r="AY477" i="12"/>
  <c r="AK478" i="12"/>
  <c r="AU473" i="12"/>
  <c r="AU477" i="12"/>
  <c r="AW486" i="12"/>
  <c r="AU491" i="12"/>
  <c r="AV491" i="12" s="1"/>
  <c r="AW491" i="12" s="1"/>
  <c r="AX491" i="12" s="1"/>
  <c r="AX479" i="12"/>
  <c r="AK479" i="12" s="1"/>
  <c r="AV492" i="12"/>
  <c r="AV475" i="12"/>
  <c r="AK486" i="12" l="1"/>
  <c r="AX486" i="12"/>
  <c r="AW477" i="12"/>
  <c r="AX477" i="12" s="1"/>
  <c r="AW492" i="12"/>
  <c r="AX492" i="12" s="1"/>
  <c r="AK492" i="12" s="1"/>
  <c r="AK491" i="12"/>
  <c r="AV477" i="12"/>
  <c r="AV473" i="12"/>
  <c r="AW473" i="12" s="1"/>
  <c r="AW475" i="12"/>
  <c r="AX475" i="12" s="1"/>
  <c r="AK475" i="12" s="1"/>
  <c r="AK473" i="12" l="1"/>
  <c r="AX473" i="12"/>
  <c r="AK477" i="12"/>
  <c r="BD470" i="12"/>
  <c r="AZ470" i="12"/>
  <c r="BB470" i="12" s="1"/>
  <c r="Y470" i="12"/>
  <c r="W470" i="12"/>
  <c r="M470" i="12"/>
  <c r="BD469" i="12"/>
  <c r="BB469" i="12"/>
  <c r="BA469" i="12"/>
  <c r="AZ469" i="12"/>
  <c r="Y469" i="12"/>
  <c r="X469" i="12"/>
  <c r="W469" i="12"/>
  <c r="M469" i="12"/>
  <c r="BD468" i="12"/>
  <c r="AZ468" i="12"/>
  <c r="Y468" i="12"/>
  <c r="M468" i="12"/>
  <c r="BD467" i="12"/>
  <c r="BB467" i="12"/>
  <c r="BA467" i="12"/>
  <c r="AZ467" i="12"/>
  <c r="Y467" i="12"/>
  <c r="X467" i="12"/>
  <c r="W467" i="12"/>
  <c r="M467" i="12"/>
  <c r="BD466" i="12"/>
  <c r="AZ466" i="12"/>
  <c r="Y466" i="12"/>
  <c r="W466" i="12"/>
  <c r="M466" i="12"/>
  <c r="BD465" i="12"/>
  <c r="BB465" i="12"/>
  <c r="BA465" i="12"/>
  <c r="X465" i="12" s="1"/>
  <c r="AZ465" i="12"/>
  <c r="Y465" i="12"/>
  <c r="W465" i="12"/>
  <c r="M465" i="12"/>
  <c r="BD464" i="12"/>
  <c r="AZ464" i="12"/>
  <c r="Y464" i="12"/>
  <c r="M464" i="12"/>
  <c r="W464" i="12" s="1"/>
  <c r="BD463" i="12"/>
  <c r="BB463" i="12"/>
  <c r="BA463" i="12"/>
  <c r="AZ463" i="12"/>
  <c r="Y463" i="12"/>
  <c r="X463" i="12"/>
  <c r="W463" i="12"/>
  <c r="M463" i="12"/>
  <c r="BD462" i="12"/>
  <c r="AZ462" i="12"/>
  <c r="Y462" i="12"/>
  <c r="M462" i="12"/>
  <c r="BD461" i="12"/>
  <c r="BA461" i="12"/>
  <c r="X461" i="12" s="1"/>
  <c r="AZ461" i="12"/>
  <c r="BB461" i="12" s="1"/>
  <c r="Y461" i="12"/>
  <c r="W461" i="12"/>
  <c r="M461" i="12"/>
  <c r="BD460" i="12"/>
  <c r="AZ460" i="12"/>
  <c r="Y460" i="12"/>
  <c r="M460" i="12"/>
  <c r="BD459" i="12"/>
  <c r="BA459" i="12"/>
  <c r="X459" i="12" s="1"/>
  <c r="AZ459" i="12"/>
  <c r="BB459" i="12" s="1"/>
  <c r="Y459" i="12"/>
  <c r="W459" i="12"/>
  <c r="M459" i="12"/>
  <c r="BD458" i="12"/>
  <c r="AZ458" i="12"/>
  <c r="Y458" i="12"/>
  <c r="M458" i="12"/>
  <c r="BD457" i="12"/>
  <c r="BA457" i="12"/>
  <c r="X457" i="12" s="1"/>
  <c r="AZ457" i="12"/>
  <c r="BB457" i="12" s="1"/>
  <c r="Y457" i="12"/>
  <c r="W457" i="12"/>
  <c r="M457" i="12"/>
  <c r="BD456" i="12"/>
  <c r="AZ456" i="12"/>
  <c r="BA456" i="12" s="1"/>
  <c r="Y456" i="12"/>
  <c r="W456" i="12"/>
  <c r="M456" i="12"/>
  <c r="BD455" i="12"/>
  <c r="BB455" i="12"/>
  <c r="AZ455" i="12"/>
  <c r="BA455" i="12" s="1"/>
  <c r="Y455" i="12"/>
  <c r="W455" i="12"/>
  <c r="M455" i="12"/>
  <c r="BD454" i="12"/>
  <c r="AZ454" i="12"/>
  <c r="BB454" i="12" s="1"/>
  <c r="Y454" i="12"/>
  <c r="W454" i="12"/>
  <c r="M454" i="12"/>
  <c r="BD453" i="12"/>
  <c r="BB453" i="12"/>
  <c r="AZ453" i="12"/>
  <c r="BA453" i="12" s="1"/>
  <c r="Y453" i="12"/>
  <c r="W453" i="12"/>
  <c r="M453" i="12"/>
  <c r="BE459" i="12" l="1"/>
  <c r="AG459" i="12" s="1"/>
  <c r="AI459" i="12" s="1"/>
  <c r="AN459" i="12" s="1"/>
  <c r="AH459" i="12"/>
  <c r="BE461" i="12"/>
  <c r="AG461" i="12" s="1"/>
  <c r="AH461" i="12"/>
  <c r="BE457" i="12"/>
  <c r="AG457" i="12" s="1"/>
  <c r="AH457" i="12"/>
  <c r="BA458" i="12"/>
  <c r="X458" i="12"/>
  <c r="BA460" i="12"/>
  <c r="X460" i="12" s="1"/>
  <c r="BA462" i="12"/>
  <c r="X462" i="12"/>
  <c r="BB468" i="12"/>
  <c r="BA468" i="12"/>
  <c r="X468" i="12"/>
  <c r="BA454" i="12"/>
  <c r="X454" i="12" s="1"/>
  <c r="X456" i="12"/>
  <c r="BB456" i="12"/>
  <c r="W458" i="12"/>
  <c r="BB458" i="12"/>
  <c r="W460" i="12"/>
  <c r="BB460" i="12"/>
  <c r="W462" i="12"/>
  <c r="BB462" i="12"/>
  <c r="W468" i="12"/>
  <c r="BB464" i="12"/>
  <c r="BA464" i="12"/>
  <c r="X464" i="12" s="1"/>
  <c r="X453" i="12"/>
  <c r="X455" i="12"/>
  <c r="BB466" i="12"/>
  <c r="BA466" i="12"/>
  <c r="X466" i="12" s="1"/>
  <c r="BA470" i="12"/>
  <c r="X470" i="12" s="1"/>
  <c r="AI461" i="12" l="1"/>
  <c r="AN461" i="12" s="1"/>
  <c r="AI457" i="12"/>
  <c r="AN457" i="12" s="1"/>
  <c r="AH464" i="12"/>
  <c r="BE464" i="12"/>
  <c r="AG464" i="12" s="1"/>
  <c r="AO457" i="12"/>
  <c r="AP457" i="12" s="1"/>
  <c r="AQ457" i="12" s="1"/>
  <c r="BE455" i="12"/>
  <c r="AG455" i="12" s="1"/>
  <c r="AH455" i="12"/>
  <c r="BE453" i="12"/>
  <c r="AG453" i="12" s="1"/>
  <c r="AI453" i="12" s="1"/>
  <c r="AN453" i="12" s="1"/>
  <c r="AH453" i="12"/>
  <c r="BE456" i="12"/>
  <c r="AG456" i="12" s="1"/>
  <c r="AH456" i="12"/>
  <c r="BE470" i="12"/>
  <c r="AG470" i="12" s="1"/>
  <c r="AH470" i="12"/>
  <c r="BE454" i="12"/>
  <c r="AG454" i="12" s="1"/>
  <c r="AI454" i="12" s="1"/>
  <c r="AN454" i="12" s="1"/>
  <c r="AH454" i="12"/>
  <c r="AH466" i="12"/>
  <c r="BE466" i="12"/>
  <c r="AG466" i="12" s="1"/>
  <c r="AO459" i="12"/>
  <c r="AP459" i="12" s="1"/>
  <c r="AQ459" i="12" s="1"/>
  <c r="BE467" i="12"/>
  <c r="AG467" i="12" s="1"/>
  <c r="AH467" i="12"/>
  <c r="BE465" i="12"/>
  <c r="AG465" i="12" s="1"/>
  <c r="AI465" i="12" s="1"/>
  <c r="AN465" i="12" s="1"/>
  <c r="AH465" i="12"/>
  <c r="BE463" i="12"/>
  <c r="AG463" i="12" s="1"/>
  <c r="AI463" i="12" s="1"/>
  <c r="AN463" i="12" s="1"/>
  <c r="AH463" i="12"/>
  <c r="BE462" i="12"/>
  <c r="AG462" i="12" s="1"/>
  <c r="AH462" i="12"/>
  <c r="BE469" i="12"/>
  <c r="AG469" i="12" s="1"/>
  <c r="AI469" i="12" s="1"/>
  <c r="AN469" i="12" s="1"/>
  <c r="AH469" i="12"/>
  <c r="AO461" i="12" l="1"/>
  <c r="AI464" i="12"/>
  <c r="AN464" i="12" s="1"/>
  <c r="AP464" i="12" s="1"/>
  <c r="AI466" i="12"/>
  <c r="AN466" i="12" s="1"/>
  <c r="AO466" i="12" s="1"/>
  <c r="AO469" i="12"/>
  <c r="AO464" i="12"/>
  <c r="AP454" i="12"/>
  <c r="AO454" i="12"/>
  <c r="AP465" i="12"/>
  <c r="AO465" i="12"/>
  <c r="AO463" i="12"/>
  <c r="AO453" i="12"/>
  <c r="AP453" i="12" s="1"/>
  <c r="BE460" i="12"/>
  <c r="AG460" i="12" s="1"/>
  <c r="AH460" i="12"/>
  <c r="BE468" i="12"/>
  <c r="AG468" i="12" s="1"/>
  <c r="AH468" i="12"/>
  <c r="AR459" i="12"/>
  <c r="AR457" i="12"/>
  <c r="AT457" i="12" s="1"/>
  <c r="AJ457" i="12" s="1"/>
  <c r="AI456" i="12"/>
  <c r="AN456" i="12" s="1"/>
  <c r="AS457" i="12"/>
  <c r="BE458" i="12"/>
  <c r="AG458" i="12" s="1"/>
  <c r="AI458" i="12" s="1"/>
  <c r="AN458" i="12" s="1"/>
  <c r="AH458" i="12"/>
  <c r="AI462" i="12"/>
  <c r="AN462" i="12" s="1"/>
  <c r="AI467" i="12"/>
  <c r="AN467" i="12" s="1"/>
  <c r="AI470" i="12"/>
  <c r="AN470" i="12" s="1"/>
  <c r="AI455" i="12"/>
  <c r="AN455" i="12" s="1"/>
  <c r="AQ453" i="12" l="1"/>
  <c r="AI460" i="12"/>
  <c r="AN460" i="12" s="1"/>
  <c r="AP461" i="12"/>
  <c r="AO460" i="12"/>
  <c r="AO456" i="12"/>
  <c r="AO455" i="12"/>
  <c r="AO462" i="12"/>
  <c r="AP462" i="12" s="1"/>
  <c r="AR453" i="12"/>
  <c r="AS453" i="12" s="1"/>
  <c r="AP463" i="12"/>
  <c r="AQ463" i="12" s="1"/>
  <c r="AR463" i="12" s="1"/>
  <c r="AQ465" i="12"/>
  <c r="AR465" i="12" s="1"/>
  <c r="AQ454" i="12"/>
  <c r="AO467" i="12"/>
  <c r="AS459" i="12"/>
  <c r="AY457" i="12"/>
  <c r="AO470" i="12"/>
  <c r="AI468" i="12"/>
  <c r="AN468" i="12" s="1"/>
  <c r="AP466" i="12"/>
  <c r="AP469" i="12"/>
  <c r="AQ469" i="12" s="1"/>
  <c r="AQ464" i="12"/>
  <c r="AO458" i="12"/>
  <c r="AP458" i="12" s="1"/>
  <c r="AS463" i="12" l="1"/>
  <c r="AT463" i="12" s="1"/>
  <c r="AJ463" i="12" s="1"/>
  <c r="AQ461" i="12"/>
  <c r="AP467" i="12"/>
  <c r="AQ458" i="12"/>
  <c r="AO468" i="12"/>
  <c r="AP470" i="12"/>
  <c r="AQ467" i="12"/>
  <c r="AQ462" i="12"/>
  <c r="AT453" i="12"/>
  <c r="AJ453" i="12" s="1"/>
  <c r="AR458" i="12"/>
  <c r="AR469" i="12"/>
  <c r="AS469" i="12" s="1"/>
  <c r="AR464" i="12"/>
  <c r="AQ466" i="12"/>
  <c r="AR462" i="12"/>
  <c r="AS462" i="12" s="1"/>
  <c r="AT459" i="12"/>
  <c r="AJ459" i="12" s="1"/>
  <c r="AP456" i="12"/>
  <c r="AS464" i="12"/>
  <c r="AP460" i="12"/>
  <c r="AQ460" i="12" s="1"/>
  <c r="AQ470" i="12"/>
  <c r="AU457" i="12"/>
  <c r="AR467" i="12"/>
  <c r="AR454" i="12"/>
  <c r="AS465" i="12"/>
  <c r="AY453" i="12"/>
  <c r="AP455" i="12"/>
  <c r="AT462" i="12" l="1"/>
  <c r="AJ462" i="12" s="1"/>
  <c r="AS458" i="12"/>
  <c r="AR461" i="12"/>
  <c r="AY463" i="12"/>
  <c r="AS461" i="12"/>
  <c r="AS454" i="12"/>
  <c r="AV457" i="12"/>
  <c r="AW457" i="12" s="1"/>
  <c r="AT454" i="12"/>
  <c r="AY454" i="12" s="1"/>
  <c r="AR466" i="12"/>
  <c r="AS467" i="12"/>
  <c r="AP468" i="12"/>
  <c r="AQ468" i="12" s="1"/>
  <c r="AY459" i="12"/>
  <c r="AY462" i="12"/>
  <c r="AV453" i="12"/>
  <c r="AW453" i="12" s="1"/>
  <c r="AX453" i="12" s="1"/>
  <c r="AU453" i="12"/>
  <c r="AT469" i="12"/>
  <c r="AY469" i="12" s="1"/>
  <c r="AS466" i="12"/>
  <c r="AT466" i="12" s="1"/>
  <c r="AR470" i="12"/>
  <c r="AQ456" i="12"/>
  <c r="AJ469" i="12"/>
  <c r="AQ455" i="12"/>
  <c r="AR455" i="12" s="1"/>
  <c r="AT464" i="12"/>
  <c r="AY464" i="12" s="1"/>
  <c r="AT465" i="12"/>
  <c r="AY465" i="12" s="1"/>
  <c r="AJ454" i="12"/>
  <c r="AT458" i="12"/>
  <c r="AJ458" i="12" s="1"/>
  <c r="AR460" i="12"/>
  <c r="AU463" i="12"/>
  <c r="AT461" i="12" l="1"/>
  <c r="AX457" i="12"/>
  <c r="AK457" i="12" s="1"/>
  <c r="AU469" i="12"/>
  <c r="AU454" i="12"/>
  <c r="AU465" i="12"/>
  <c r="AU464" i="12"/>
  <c r="AV464" i="12" s="1"/>
  <c r="AJ466" i="12"/>
  <c r="AR456" i="12"/>
  <c r="AU459" i="12"/>
  <c r="AW459" i="12" s="1"/>
  <c r="AX459" i="12" s="1"/>
  <c r="AV459" i="12"/>
  <c r="AT467" i="12"/>
  <c r="AJ467" i="12" s="1"/>
  <c r="AS460" i="12"/>
  <c r="AJ464" i="12"/>
  <c r="AS455" i="12"/>
  <c r="AT455" i="12" s="1"/>
  <c r="AJ455" i="12" s="1"/>
  <c r="AK453" i="12"/>
  <c r="AJ465" i="12"/>
  <c r="AY458" i="12"/>
  <c r="AY466" i="12"/>
  <c r="AS470" i="12"/>
  <c r="AT470" i="12" s="1"/>
  <c r="AV463" i="12"/>
  <c r="AR468" i="12"/>
  <c r="AU462" i="12"/>
  <c r="AV462" i="12" s="1"/>
  <c r="AW462" i="12" l="1"/>
  <c r="AX462" i="12" s="1"/>
  <c r="AK462" i="12" s="1"/>
  <c r="AY461" i="12"/>
  <c r="AJ461" i="12"/>
  <c r="AW464" i="12"/>
  <c r="AX464" i="12" s="1"/>
  <c r="AK464" i="12" s="1"/>
  <c r="AY470" i="12"/>
  <c r="AJ470" i="12"/>
  <c r="AT460" i="12"/>
  <c r="AY460" i="12" s="1"/>
  <c r="AY467" i="12"/>
  <c r="AS456" i="12"/>
  <c r="AW463" i="12"/>
  <c r="AX463" i="12" s="1"/>
  <c r="AK459" i="12"/>
  <c r="AV454" i="12"/>
  <c r="AY455" i="12"/>
  <c r="AS468" i="12"/>
  <c r="AU458" i="12"/>
  <c r="AU466" i="12"/>
  <c r="AV465" i="12"/>
  <c r="AV469" i="12"/>
  <c r="AW469" i="12" s="1"/>
  <c r="AU461" i="12" l="1"/>
  <c r="AW461" i="12" s="1"/>
  <c r="AX461" i="12" s="1"/>
  <c r="AK461" i="12" s="1"/>
  <c r="AV461" i="12"/>
  <c r="AX469" i="12"/>
  <c r="AK469" i="12" s="1"/>
  <c r="AJ460" i="12"/>
  <c r="AU460" i="12"/>
  <c r="AT456" i="12"/>
  <c r="AY456" i="12" s="1"/>
  <c r="AU455" i="12"/>
  <c r="AV455" i="12" s="1"/>
  <c r="AW455" i="12" s="1"/>
  <c r="AW465" i="12"/>
  <c r="AV470" i="12"/>
  <c r="AW470" i="12" s="1"/>
  <c r="AU470" i="12"/>
  <c r="AT468" i="12"/>
  <c r="AY468" i="12" s="1"/>
  <c r="AU467" i="12"/>
  <c r="AV467" i="12" s="1"/>
  <c r="AW454" i="12"/>
  <c r="AV466" i="12"/>
  <c r="AV458" i="12"/>
  <c r="AK463" i="12"/>
  <c r="AJ468" i="12" l="1"/>
  <c r="AJ456" i="12"/>
  <c r="AX470" i="12"/>
  <c r="AK470" i="12" s="1"/>
  <c r="AU456" i="12"/>
  <c r="AX455" i="12"/>
  <c r="AW467" i="12"/>
  <c r="AX467" i="12" s="1"/>
  <c r="AK467" i="12" s="1"/>
  <c r="AW466" i="12"/>
  <c r="AX466" i="12" s="1"/>
  <c r="AU468" i="12"/>
  <c r="AV468" i="12" s="1"/>
  <c r="AW458" i="12"/>
  <c r="AX454" i="12"/>
  <c r="AK454" i="12" s="1"/>
  <c r="AX465" i="12"/>
  <c r="AK465" i="12" s="1"/>
  <c r="AK455" i="12"/>
  <c r="AV460" i="12"/>
  <c r="AX458" i="12" l="1"/>
  <c r="AK458" i="12" s="1"/>
  <c r="AW460" i="12"/>
  <c r="AX460" i="12" s="1"/>
  <c r="AK466" i="12"/>
  <c r="AW468" i="12"/>
  <c r="AX468" i="12" s="1"/>
  <c r="AV456" i="12"/>
  <c r="AK468" i="12" l="1"/>
  <c r="AW456" i="12"/>
  <c r="AX456" i="12" s="1"/>
  <c r="AK460" i="12"/>
  <c r="AK456" i="12" l="1"/>
  <c r="BD452" i="12" l="1"/>
  <c r="BB452" i="12"/>
  <c r="BA452" i="12"/>
  <c r="AZ452" i="12"/>
  <c r="Y452" i="12"/>
  <c r="X452" i="12"/>
  <c r="W452" i="12"/>
  <c r="M452" i="12"/>
  <c r="BD451" i="12"/>
  <c r="AZ451" i="12"/>
  <c r="Y451" i="12"/>
  <c r="W451" i="12"/>
  <c r="M451" i="12"/>
  <c r="BD450" i="12"/>
  <c r="BB450" i="12"/>
  <c r="BA450" i="12"/>
  <c r="X450" i="12" s="1"/>
  <c r="AZ450" i="12"/>
  <c r="Y450" i="12"/>
  <c r="W450" i="12"/>
  <c r="M450" i="12"/>
  <c r="BD449" i="12"/>
  <c r="AZ449" i="12"/>
  <c r="Y449" i="12"/>
  <c r="M449" i="12"/>
  <c r="BD448" i="12"/>
  <c r="BA448" i="12"/>
  <c r="X448" i="12" s="1"/>
  <c r="AZ448" i="12"/>
  <c r="BB448" i="12" s="1"/>
  <c r="Y448" i="12"/>
  <c r="W448" i="12"/>
  <c r="M448" i="12"/>
  <c r="BD447" i="12"/>
  <c r="AZ447" i="12"/>
  <c r="Y447" i="12"/>
  <c r="M447" i="12"/>
  <c r="BD446" i="12"/>
  <c r="BA446" i="12"/>
  <c r="X446" i="12" s="1"/>
  <c r="AZ446" i="12"/>
  <c r="BB446" i="12" s="1"/>
  <c r="Y446" i="12"/>
  <c r="W446" i="12"/>
  <c r="M446" i="12"/>
  <c r="BD445" i="12"/>
  <c r="AZ445" i="12"/>
  <c r="Y445" i="12"/>
  <c r="M445" i="12"/>
  <c r="BD444" i="12"/>
  <c r="BA444" i="12"/>
  <c r="X444" i="12" s="1"/>
  <c r="AZ444" i="12"/>
  <c r="BB444" i="12" s="1"/>
  <c r="Y444" i="12"/>
  <c r="W444" i="12"/>
  <c r="M444" i="12"/>
  <c r="BD443" i="12"/>
  <c r="AZ443" i="12"/>
  <c r="Y443" i="12"/>
  <c r="M443" i="12"/>
  <c r="BD442" i="12"/>
  <c r="BA442" i="12"/>
  <c r="X442" i="12" s="1"/>
  <c r="AZ442" i="12"/>
  <c r="BB442" i="12" s="1"/>
  <c r="Y442" i="12"/>
  <c r="W442" i="12"/>
  <c r="M442" i="12"/>
  <c r="BD441" i="12"/>
  <c r="AZ441" i="12"/>
  <c r="Y441" i="12"/>
  <c r="M441" i="12"/>
  <c r="BD440" i="12"/>
  <c r="BA440" i="12"/>
  <c r="X440" i="12" s="1"/>
  <c r="AZ440" i="12"/>
  <c r="BB440" i="12" s="1"/>
  <c r="Y440" i="12"/>
  <c r="W440" i="12"/>
  <c r="M440" i="12"/>
  <c r="BD439" i="12"/>
  <c r="AZ439" i="12"/>
  <c r="Y439" i="12"/>
  <c r="M439" i="12"/>
  <c r="BD438" i="12"/>
  <c r="BA438" i="12"/>
  <c r="AZ438" i="12"/>
  <c r="BB438" i="12" s="1"/>
  <c r="Y438" i="12"/>
  <c r="W438" i="12"/>
  <c r="M438" i="12"/>
  <c r="BD437" i="12"/>
  <c r="BB437" i="12"/>
  <c r="AZ437" i="12"/>
  <c r="BA437" i="12" s="1"/>
  <c r="Y437" i="12"/>
  <c r="W437" i="12"/>
  <c r="M437" i="12"/>
  <c r="BD436" i="12"/>
  <c r="AZ436" i="12"/>
  <c r="Y436" i="12"/>
  <c r="W436" i="12"/>
  <c r="M436" i="12"/>
  <c r="BD435" i="12"/>
  <c r="BB435" i="12"/>
  <c r="AZ435" i="12"/>
  <c r="BA435" i="12" s="1"/>
  <c r="X435" i="12" s="1"/>
  <c r="Y435" i="12"/>
  <c r="M435" i="12"/>
  <c r="W435" i="12" s="1"/>
  <c r="BD434" i="12"/>
  <c r="BB434" i="12"/>
  <c r="BA434" i="12"/>
  <c r="AZ434" i="12"/>
  <c r="Y434" i="12"/>
  <c r="X434" i="12"/>
  <c r="M434" i="12"/>
  <c r="W434" i="12" s="1"/>
  <c r="BD433" i="12"/>
  <c r="AZ433" i="12"/>
  <c r="BB433" i="12" s="1"/>
  <c r="Y433" i="12"/>
  <c r="M433" i="12"/>
  <c r="W433" i="12" s="1"/>
  <c r="BD432" i="12"/>
  <c r="BB432" i="12"/>
  <c r="BA432" i="12"/>
  <c r="AZ432" i="12"/>
  <c r="Y432" i="12"/>
  <c r="X432" i="12"/>
  <c r="M432" i="12"/>
  <c r="W432" i="12" s="1"/>
  <c r="BE442" i="12" l="1"/>
  <c r="AG442" i="12" s="1"/>
  <c r="AH442" i="12"/>
  <c r="BE446" i="12"/>
  <c r="AG446" i="12" s="1"/>
  <c r="AH446" i="12"/>
  <c r="BE450" i="12"/>
  <c r="AG450" i="12" s="1"/>
  <c r="AI450" i="12" s="1"/>
  <c r="AN450" i="12" s="1"/>
  <c r="AH450" i="12"/>
  <c r="BE440" i="12"/>
  <c r="AG440" i="12" s="1"/>
  <c r="AH440" i="12"/>
  <c r="BE444" i="12"/>
  <c r="AG444" i="12" s="1"/>
  <c r="AH444" i="12"/>
  <c r="BE448" i="12"/>
  <c r="AG448" i="12" s="1"/>
  <c r="AH448" i="12"/>
  <c r="W441" i="12"/>
  <c r="W445" i="12"/>
  <c r="BA449" i="12"/>
  <c r="X449" i="12"/>
  <c r="BB449" i="12"/>
  <c r="BA441" i="12"/>
  <c r="X441" i="12"/>
  <c r="BB441" i="12"/>
  <c r="W449" i="12"/>
  <c r="BA433" i="12"/>
  <c r="X433" i="12" s="1"/>
  <c r="W439" i="12"/>
  <c r="BA439" i="12"/>
  <c r="X439" i="12" s="1"/>
  <c r="BB439" i="12"/>
  <c r="W443" i="12"/>
  <c r="BA443" i="12"/>
  <c r="X443" i="12"/>
  <c r="BB443" i="12"/>
  <c r="W447" i="12"/>
  <c r="BA447" i="12"/>
  <c r="X447" i="12"/>
  <c r="BB447" i="12"/>
  <c r="BA436" i="12"/>
  <c r="X436" i="12"/>
  <c r="BA445" i="12"/>
  <c r="X445" i="12" s="1"/>
  <c r="BB445" i="12"/>
  <c r="BB436" i="12"/>
  <c r="X438" i="12"/>
  <c r="X437" i="12"/>
  <c r="BB451" i="12"/>
  <c r="BA451" i="12"/>
  <c r="X451" i="12"/>
  <c r="BE433" i="12" l="1"/>
  <c r="AG433" i="12" s="1"/>
  <c r="AI433" i="12" s="1"/>
  <c r="AN433" i="12" s="1"/>
  <c r="AH433" i="12"/>
  <c r="BE437" i="12"/>
  <c r="AG437" i="12" s="1"/>
  <c r="AH437" i="12"/>
  <c r="BE432" i="12"/>
  <c r="AG432" i="12" s="1"/>
  <c r="AI432" i="12" s="1"/>
  <c r="AN432" i="12"/>
  <c r="AH432" i="12"/>
  <c r="BE436" i="12"/>
  <c r="AG436" i="12" s="1"/>
  <c r="AH436" i="12"/>
  <c r="BE434" i="12"/>
  <c r="AG434" i="12" s="1"/>
  <c r="AH434" i="12"/>
  <c r="BE435" i="12"/>
  <c r="AG435" i="12" s="1"/>
  <c r="AI435" i="12" s="1"/>
  <c r="AN435" i="12" s="1"/>
  <c r="AH435" i="12"/>
  <c r="AO450" i="12"/>
  <c r="AP450" i="12"/>
  <c r="AQ450" i="12" s="1"/>
  <c r="BE438" i="12"/>
  <c r="AG438" i="12" s="1"/>
  <c r="AH438" i="12"/>
  <c r="AH451" i="12"/>
  <c r="BE451" i="12"/>
  <c r="AG451" i="12" s="1"/>
  <c r="AI451" i="12" s="1"/>
  <c r="AN451" i="12" s="1"/>
  <c r="BE449" i="12"/>
  <c r="AG449" i="12" s="1"/>
  <c r="AI449" i="12" s="1"/>
  <c r="AN449" i="12" s="1"/>
  <c r="AH449" i="12"/>
  <c r="AI440" i="12"/>
  <c r="AN440" i="12" s="1"/>
  <c r="BE443" i="12"/>
  <c r="AG443" i="12" s="1"/>
  <c r="AH443" i="12"/>
  <c r="BE452" i="12"/>
  <c r="AG452" i="12" s="1"/>
  <c r="AH452" i="12"/>
  <c r="AI444" i="12"/>
  <c r="AN444" i="12" s="1"/>
  <c r="AI442" i="12"/>
  <c r="AN442" i="12" s="1"/>
  <c r="AI448" i="12"/>
  <c r="AN448" i="12" s="1"/>
  <c r="AI446" i="12"/>
  <c r="AN446" i="12" s="1"/>
  <c r="AI452" i="12" l="1"/>
  <c r="AN452" i="12" s="1"/>
  <c r="AO452" i="12" s="1"/>
  <c r="AI437" i="12"/>
  <c r="AN437" i="12" s="1"/>
  <c r="AQ437" i="12" s="1"/>
  <c r="AO437" i="12"/>
  <c r="AP437" i="12"/>
  <c r="AO449" i="12"/>
  <c r="AQ449" i="12" s="1"/>
  <c r="AP449" i="12"/>
  <c r="AR449" i="12" s="1"/>
  <c r="AO435" i="12"/>
  <c r="AR450" i="12"/>
  <c r="AS450" i="12" s="1"/>
  <c r="AP432" i="12"/>
  <c r="AO432" i="12"/>
  <c r="BE445" i="12"/>
  <c r="AG445" i="12" s="1"/>
  <c r="AI445" i="12" s="1"/>
  <c r="AN445" i="12" s="1"/>
  <c r="AH445" i="12"/>
  <c r="BE441" i="12"/>
  <c r="AG441" i="12" s="1"/>
  <c r="AH441" i="12"/>
  <c r="AO442" i="12"/>
  <c r="AP442" i="12"/>
  <c r="AI438" i="12"/>
  <c r="AN438" i="12" s="1"/>
  <c r="AI436" i="12"/>
  <c r="AN436" i="12" s="1"/>
  <c r="AO448" i="12"/>
  <c r="BE447" i="12"/>
  <c r="AG447" i="12" s="1"/>
  <c r="AH447" i="12"/>
  <c r="AO440" i="12"/>
  <c r="AP440" i="12"/>
  <c r="AQ440" i="12" s="1"/>
  <c r="BE439" i="12"/>
  <c r="AG439" i="12" s="1"/>
  <c r="AH439" i="12"/>
  <c r="AO451" i="12"/>
  <c r="AP433" i="12"/>
  <c r="AO433" i="12"/>
  <c r="AO446" i="12"/>
  <c r="AP446" i="12" s="1"/>
  <c r="AO444" i="12"/>
  <c r="AI443" i="12"/>
  <c r="AN443" i="12" s="1"/>
  <c r="AI434" i="12"/>
  <c r="AN434" i="12" s="1"/>
  <c r="AQ433" i="12" l="1"/>
  <c r="AI447" i="12"/>
  <c r="AN447" i="12" s="1"/>
  <c r="AS449" i="12"/>
  <c r="AR440" i="12"/>
  <c r="AR433" i="12"/>
  <c r="AY433" i="12" s="1"/>
  <c r="AO445" i="12"/>
  <c r="AP445" i="12"/>
  <c r="AQ445" i="12" s="1"/>
  <c r="AQ446" i="12"/>
  <c r="AR446" i="12" s="1"/>
  <c r="AS433" i="12"/>
  <c r="AO436" i="12"/>
  <c r="AP436" i="12"/>
  <c r="AQ442" i="12"/>
  <c r="AR442" i="12" s="1"/>
  <c r="AT450" i="12"/>
  <c r="AP452" i="12"/>
  <c r="AY450" i="12"/>
  <c r="AR437" i="12"/>
  <c r="AS437" i="12" s="1"/>
  <c r="AT437" i="12" s="1"/>
  <c r="AS440" i="12"/>
  <c r="AP448" i="12"/>
  <c r="AQ448" i="12" s="1"/>
  <c r="AR448" i="12" s="1"/>
  <c r="AJ450" i="12"/>
  <c r="AI441" i="12"/>
  <c r="AN441" i="12" s="1"/>
  <c r="AQ432" i="12"/>
  <c r="AP435" i="12"/>
  <c r="AQ452" i="12"/>
  <c r="AO443" i="12"/>
  <c r="AO447" i="12"/>
  <c r="AP444" i="12"/>
  <c r="AT433" i="12"/>
  <c r="AJ433" i="12" s="1"/>
  <c r="AO434" i="12"/>
  <c r="AP451" i="12"/>
  <c r="AQ451" i="12" s="1"/>
  <c r="AI439" i="12"/>
  <c r="AN439" i="12" s="1"/>
  <c r="AO438" i="12"/>
  <c r="AQ435" i="12"/>
  <c r="AT440" i="12" l="1"/>
  <c r="AJ440" i="12" s="1"/>
  <c r="AR445" i="12"/>
  <c r="AS442" i="12"/>
  <c r="AR435" i="12"/>
  <c r="AO441" i="12"/>
  <c r="AP441" i="12" s="1"/>
  <c r="AS448" i="12"/>
  <c r="AJ448" i="12" s="1"/>
  <c r="AS446" i="12"/>
  <c r="AT446" i="12" s="1"/>
  <c r="AJ446" i="12" s="1"/>
  <c r="AU450" i="12"/>
  <c r="AR452" i="12"/>
  <c r="AY437" i="12"/>
  <c r="AY449" i="12"/>
  <c r="AO439" i="12"/>
  <c r="AP439" i="12"/>
  <c r="AP434" i="12"/>
  <c r="AQ434" i="12"/>
  <c r="AJ437" i="12"/>
  <c r="AQ444" i="12"/>
  <c r="AT449" i="12"/>
  <c r="AJ449" i="12" s="1"/>
  <c r="AT448" i="12"/>
  <c r="AY448" i="12" s="1"/>
  <c r="AU433" i="12"/>
  <c r="AV433" i="12" s="1"/>
  <c r="AW433" i="12" s="1"/>
  <c r="AP438" i="12"/>
  <c r="AR451" i="12"/>
  <c r="AT451" i="12" s="1"/>
  <c r="AP447" i="12"/>
  <c r="AQ447" i="12" s="1"/>
  <c r="AP443" i="12"/>
  <c r="AQ443" i="12" s="1"/>
  <c r="AR432" i="12"/>
  <c r="AS432" i="12"/>
  <c r="AS451" i="12"/>
  <c r="AR444" i="12"/>
  <c r="AQ436" i="12"/>
  <c r="AT442" i="12"/>
  <c r="AJ442" i="12" s="1"/>
  <c r="AR434" i="12" l="1"/>
  <c r="AS434" i="12" s="1"/>
  <c r="AY442" i="12"/>
  <c r="AU442" i="12" s="1"/>
  <c r="AY440" i="12"/>
  <c r="AU440" i="12" s="1"/>
  <c r="AX433" i="12"/>
  <c r="AU448" i="12"/>
  <c r="AV448" i="12" s="1"/>
  <c r="AW448" i="12" s="1"/>
  <c r="AT432" i="12"/>
  <c r="AJ432" i="12" s="1"/>
  <c r="AY451" i="12"/>
  <c r="AR436" i="12"/>
  <c r="AQ439" i="12"/>
  <c r="AU437" i="12"/>
  <c r="AR443" i="12"/>
  <c r="AS435" i="12"/>
  <c r="AS445" i="12"/>
  <c r="AT445" i="12" s="1"/>
  <c r="AW449" i="12"/>
  <c r="AV449" i="12"/>
  <c r="AX449" i="12" s="1"/>
  <c r="AU449" i="12"/>
  <c r="AJ451" i="12"/>
  <c r="AS444" i="12"/>
  <c r="AR439" i="12"/>
  <c r="AQ438" i="12"/>
  <c r="AR438" i="12" s="1"/>
  <c r="AV450" i="12"/>
  <c r="AQ441" i="12"/>
  <c r="AV440" i="12"/>
  <c r="AY446" i="12"/>
  <c r="AY432" i="12"/>
  <c r="AT444" i="12"/>
  <c r="AY444" i="12" s="1"/>
  <c r="AS436" i="12"/>
  <c r="AK433" i="12"/>
  <c r="AT435" i="12"/>
  <c r="AS452" i="12"/>
  <c r="AW450" i="12"/>
  <c r="AR447" i="12"/>
  <c r="AS447" i="12" s="1"/>
  <c r="AJ445" i="12" l="1"/>
  <c r="AY445" i="12"/>
  <c r="AT434" i="12"/>
  <c r="AJ434" i="12" s="1"/>
  <c r="AJ444" i="12"/>
  <c r="AV442" i="12"/>
  <c r="AW442" i="12" s="1"/>
  <c r="AT452" i="12"/>
  <c r="AY452" i="12" s="1"/>
  <c r="AU452" i="12" s="1"/>
  <c r="AS439" i="12"/>
  <c r="AT439" i="12" s="1"/>
  <c r="AY435" i="12"/>
  <c r="AX448" i="12"/>
  <c r="AU435" i="12"/>
  <c r="AV435" i="12"/>
  <c r="AU445" i="12"/>
  <c r="AT436" i="12"/>
  <c r="AJ436" i="12" s="1"/>
  <c r="AV451" i="12"/>
  <c r="AW451" i="12" s="1"/>
  <c r="AU451" i="12"/>
  <c r="AJ452" i="12"/>
  <c r="AR441" i="12"/>
  <c r="AS441" i="12" s="1"/>
  <c r="AW440" i="12"/>
  <c r="AT447" i="12"/>
  <c r="AJ447" i="12" s="1"/>
  <c r="AK449" i="12"/>
  <c r="AS443" i="12"/>
  <c r="AU446" i="12"/>
  <c r="AU444" i="12"/>
  <c r="AX450" i="12"/>
  <c r="AK450" i="12" s="1"/>
  <c r="AY447" i="12"/>
  <c r="AU432" i="12"/>
  <c r="AS438" i="12"/>
  <c r="AJ435" i="12"/>
  <c r="AV437" i="12"/>
  <c r="AK448" i="12"/>
  <c r="AJ439" i="12" l="1"/>
  <c r="AY439" i="12"/>
  <c r="AY434" i="12"/>
  <c r="AT441" i="12"/>
  <c r="AJ441" i="12" s="1"/>
  <c r="AX442" i="12"/>
  <c r="AK442" i="12" s="1"/>
  <c r="AV432" i="12"/>
  <c r="AU447" i="12"/>
  <c r="AX451" i="12"/>
  <c r="AY436" i="12"/>
  <c r="AV445" i="12"/>
  <c r="AW445" i="12" s="1"/>
  <c r="AU439" i="12"/>
  <c r="AV439" i="12" s="1"/>
  <c r="AW439" i="12" s="1"/>
  <c r="AV444" i="12"/>
  <c r="AW444" i="12" s="1"/>
  <c r="AV446" i="12"/>
  <c r="AX440" i="12"/>
  <c r="AK440" i="12" s="1"/>
  <c r="AY441" i="12"/>
  <c r="AW432" i="12"/>
  <c r="AT443" i="12"/>
  <c r="AY443" i="12" s="1"/>
  <c r="AK451" i="12"/>
  <c r="AW437" i="12"/>
  <c r="AW435" i="12"/>
  <c r="AX435" i="12" s="1"/>
  <c r="AT438" i="12"/>
  <c r="AJ438" i="12" s="1"/>
  <c r="AV452" i="12"/>
  <c r="AJ443" i="12" l="1"/>
  <c r="AU434" i="12"/>
  <c r="AV434" i="12" s="1"/>
  <c r="AW434" i="12" s="1"/>
  <c r="AX432" i="12"/>
  <c r="AK432" i="12" s="1"/>
  <c r="AW446" i="12"/>
  <c r="AX446" i="12" s="1"/>
  <c r="AX444" i="12"/>
  <c r="AK444" i="12" s="1"/>
  <c r="AU443" i="12"/>
  <c r="AV443" i="12" s="1"/>
  <c r="AW443" i="12" s="1"/>
  <c r="AX443" i="12" s="1"/>
  <c r="AU441" i="12"/>
  <c r="AV441" i="12" s="1"/>
  <c r="AY438" i="12"/>
  <c r="AX439" i="12"/>
  <c r="AK439" i="12" s="1"/>
  <c r="AU436" i="12"/>
  <c r="AV436" i="12"/>
  <c r="AK435" i="12"/>
  <c r="AX445" i="12"/>
  <c r="AK445" i="12" s="1"/>
  <c r="AW452" i="12"/>
  <c r="AX452" i="12" s="1"/>
  <c r="AX437" i="12"/>
  <c r="AK437" i="12" s="1"/>
  <c r="AV447" i="12"/>
  <c r="AW436" i="12" l="1"/>
  <c r="AX436" i="12" s="1"/>
  <c r="AK436" i="12" s="1"/>
  <c r="AK446" i="12"/>
  <c r="AX434" i="12"/>
  <c r="AK434" i="12" s="1"/>
  <c r="AK452" i="12"/>
  <c r="AW441" i="12"/>
  <c r="AX441" i="12" s="1"/>
  <c r="AU438" i="12"/>
  <c r="AV438" i="12" s="1"/>
  <c r="AW438" i="12" s="1"/>
  <c r="AK443" i="12"/>
  <c r="AW447" i="12"/>
  <c r="AX447" i="12" s="1"/>
  <c r="AK441" i="12" l="1"/>
  <c r="AX438" i="12"/>
  <c r="AK438" i="12" s="1"/>
  <c r="AK447" i="12"/>
  <c r="BD431" i="12" l="1"/>
  <c r="BA431" i="12"/>
  <c r="AZ431" i="12"/>
  <c r="BB431" i="12" s="1"/>
  <c r="Y431" i="12"/>
  <c r="X431" i="12"/>
  <c r="W431" i="12"/>
  <c r="M431" i="12"/>
  <c r="BD430" i="12"/>
  <c r="BB430" i="12"/>
  <c r="AZ430" i="12"/>
  <c r="BA430" i="12" s="1"/>
  <c r="X430" i="12" s="1"/>
  <c r="Y430" i="12"/>
  <c r="M430" i="12"/>
  <c r="W430" i="12" s="1"/>
  <c r="BD429" i="12"/>
  <c r="BA429" i="12"/>
  <c r="X429" i="12" s="1"/>
  <c r="AZ429" i="12"/>
  <c r="BB429" i="12" s="1"/>
  <c r="Y429" i="12"/>
  <c r="W429" i="12"/>
  <c r="M429" i="12"/>
  <c r="BD428" i="12"/>
  <c r="BB428" i="12"/>
  <c r="BA428" i="12"/>
  <c r="AZ428" i="12"/>
  <c r="Y428" i="12"/>
  <c r="X428" i="12"/>
  <c r="M428" i="12"/>
  <c r="W428" i="12" s="1"/>
  <c r="BD427" i="12"/>
  <c r="BA427" i="12"/>
  <c r="X427" i="12" s="1"/>
  <c r="AZ427" i="12"/>
  <c r="BB427" i="12" s="1"/>
  <c r="Y427" i="12"/>
  <c r="W427" i="12"/>
  <c r="M427" i="12"/>
  <c r="BD426" i="12"/>
  <c r="BB426" i="12"/>
  <c r="BA426" i="12"/>
  <c r="AZ426" i="12"/>
  <c r="Y426" i="12"/>
  <c r="X426" i="12"/>
  <c r="M426" i="12"/>
  <c r="W426" i="12" s="1"/>
  <c r="BD425" i="12"/>
  <c r="BA425" i="12"/>
  <c r="X425" i="12" s="1"/>
  <c r="AZ425" i="12"/>
  <c r="BB425" i="12" s="1"/>
  <c r="Y425" i="12"/>
  <c r="W425" i="12"/>
  <c r="M425" i="12"/>
  <c r="BD424" i="12"/>
  <c r="BB424" i="12"/>
  <c r="BA424" i="12"/>
  <c r="AZ424" i="12"/>
  <c r="Y424" i="12"/>
  <c r="X424" i="12"/>
  <c r="M424" i="12"/>
  <c r="W424" i="12" s="1"/>
  <c r="BD423" i="12"/>
  <c r="BA423" i="12"/>
  <c r="X423" i="12" s="1"/>
  <c r="AZ423" i="12"/>
  <c r="BB423" i="12" s="1"/>
  <c r="Y423" i="12"/>
  <c r="W423" i="12"/>
  <c r="M423" i="12"/>
  <c r="BD422" i="12"/>
  <c r="BB422" i="12"/>
  <c r="AZ422" i="12"/>
  <c r="BA422" i="12" s="1"/>
  <c r="X422" i="12" s="1"/>
  <c r="Y422" i="12"/>
  <c r="M422" i="12"/>
  <c r="BD421" i="12"/>
  <c r="BA421" i="12"/>
  <c r="AZ421" i="12"/>
  <c r="BB421" i="12" s="1"/>
  <c r="Y421" i="12"/>
  <c r="X421" i="12"/>
  <c r="W421" i="12"/>
  <c r="M421" i="12"/>
  <c r="BD420" i="12"/>
  <c r="BB420" i="12"/>
  <c r="AZ420" i="12"/>
  <c r="BA420" i="12" s="1"/>
  <c r="X420" i="12" s="1"/>
  <c r="Y420" i="12"/>
  <c r="M420" i="12"/>
  <c r="W420" i="12" s="1"/>
  <c r="BD419" i="12"/>
  <c r="BA419" i="12"/>
  <c r="X419" i="12" s="1"/>
  <c r="AZ419" i="12"/>
  <c r="BB419" i="12" s="1"/>
  <c r="Y419" i="12"/>
  <c r="W419" i="12"/>
  <c r="M419" i="12"/>
  <c r="BD418" i="12"/>
  <c r="BB418" i="12"/>
  <c r="AZ418" i="12"/>
  <c r="BA418" i="12" s="1"/>
  <c r="Y418" i="12"/>
  <c r="M418" i="12"/>
  <c r="W418" i="12" s="1"/>
  <c r="BD417" i="12"/>
  <c r="BA417" i="12"/>
  <c r="X417" i="12" s="1"/>
  <c r="AZ417" i="12"/>
  <c r="BB417" i="12" s="1"/>
  <c r="Y417" i="12"/>
  <c r="W417" i="12"/>
  <c r="M417" i="12"/>
  <c r="BD416" i="12"/>
  <c r="AZ416" i="12"/>
  <c r="Y416" i="12"/>
  <c r="W416" i="12"/>
  <c r="M416" i="12"/>
  <c r="BD415" i="12"/>
  <c r="AZ415" i="12"/>
  <c r="Y415" i="12"/>
  <c r="W415" i="12"/>
  <c r="M415" i="12"/>
  <c r="BD414" i="12"/>
  <c r="AZ414" i="12"/>
  <c r="Y414" i="12"/>
  <c r="W414" i="12"/>
  <c r="M414" i="12"/>
  <c r="BD413" i="12"/>
  <c r="AZ413" i="12"/>
  <c r="Y413" i="12"/>
  <c r="W413" i="12"/>
  <c r="M413" i="12"/>
  <c r="BD412" i="12"/>
  <c r="AZ412" i="12"/>
  <c r="Y412" i="12"/>
  <c r="W412" i="12"/>
  <c r="M412" i="12"/>
  <c r="BD411" i="12"/>
  <c r="AZ411" i="12"/>
  <c r="Y411" i="12"/>
  <c r="W411" i="12"/>
  <c r="M411" i="12"/>
  <c r="BD410" i="12"/>
  <c r="AZ410" i="12"/>
  <c r="Y410" i="12"/>
  <c r="W410" i="12"/>
  <c r="M410" i="12"/>
  <c r="BD409" i="12"/>
  <c r="AZ409" i="12"/>
  <c r="Y409" i="12"/>
  <c r="W409" i="12"/>
  <c r="M409" i="12"/>
  <c r="BD408" i="12"/>
  <c r="AZ408" i="12"/>
  <c r="Y408" i="12"/>
  <c r="W408" i="12"/>
  <c r="M408" i="12"/>
  <c r="BD407" i="12"/>
  <c r="AZ407" i="12"/>
  <c r="Y407" i="12"/>
  <c r="M407" i="12"/>
  <c r="W407" i="12" s="1"/>
  <c r="BD406" i="12"/>
  <c r="BA406" i="12"/>
  <c r="X406" i="12" s="1"/>
  <c r="AZ406" i="12"/>
  <c r="BB406" i="12" s="1"/>
  <c r="Y406" i="12"/>
  <c r="M406" i="12"/>
  <c r="W406" i="12" s="1"/>
  <c r="BD405" i="12"/>
  <c r="BB405" i="12"/>
  <c r="BA405" i="12"/>
  <c r="AZ405" i="12"/>
  <c r="Y405" i="12"/>
  <c r="X405" i="12"/>
  <c r="M405" i="12"/>
  <c r="W405" i="12" s="1"/>
  <c r="BD404" i="12"/>
  <c r="BA404" i="12"/>
  <c r="AZ404" i="12"/>
  <c r="BB404" i="12" s="1"/>
  <c r="Y404" i="12"/>
  <c r="X404" i="12"/>
  <c r="M404" i="12"/>
  <c r="W404" i="12" s="1"/>
  <c r="BD403" i="12"/>
  <c r="BB403" i="12"/>
  <c r="BA403" i="12"/>
  <c r="AZ403" i="12"/>
  <c r="Y403" i="12"/>
  <c r="X403" i="12"/>
  <c r="M403" i="12"/>
  <c r="W403" i="12" s="1"/>
  <c r="BD402" i="12"/>
  <c r="BA402" i="12"/>
  <c r="X402" i="12" s="1"/>
  <c r="AZ402" i="12"/>
  <c r="BB402" i="12" s="1"/>
  <c r="Y402" i="12"/>
  <c r="M402" i="12"/>
  <c r="W402" i="12" s="1"/>
  <c r="BD401" i="12"/>
  <c r="BB401" i="12"/>
  <c r="BA401" i="12"/>
  <c r="AZ401" i="12"/>
  <c r="Y401" i="12"/>
  <c r="X401" i="12"/>
  <c r="M401" i="12"/>
  <c r="W401" i="12" s="1"/>
  <c r="BD400" i="12"/>
  <c r="BA400" i="12"/>
  <c r="AZ400" i="12"/>
  <c r="BB400" i="12" s="1"/>
  <c r="Y400" i="12"/>
  <c r="X400" i="12"/>
  <c r="M400" i="12"/>
  <c r="W400" i="12" s="1"/>
  <c r="BD399" i="12"/>
  <c r="BB399" i="12"/>
  <c r="BA399" i="12"/>
  <c r="AZ399" i="12"/>
  <c r="Y399" i="12"/>
  <c r="X399" i="12"/>
  <c r="M399" i="12"/>
  <c r="W399" i="12" s="1"/>
  <c r="BD398" i="12"/>
  <c r="BA398" i="12"/>
  <c r="X398" i="12" s="1"/>
  <c r="AZ398" i="12"/>
  <c r="BB398" i="12" s="1"/>
  <c r="Y398" i="12"/>
  <c r="M398" i="12"/>
  <c r="W398" i="12" s="1"/>
  <c r="BD397" i="12"/>
  <c r="BB397" i="12"/>
  <c r="BA397" i="12"/>
  <c r="AZ397" i="12"/>
  <c r="Y397" i="12"/>
  <c r="X397" i="12"/>
  <c r="M397" i="12"/>
  <c r="W397" i="12" s="1"/>
  <c r="BD396" i="12"/>
  <c r="BA396" i="12"/>
  <c r="AZ396" i="12"/>
  <c r="BB396" i="12" s="1"/>
  <c r="Y396" i="12"/>
  <c r="X396" i="12"/>
  <c r="W396" i="12"/>
  <c r="M396" i="12"/>
  <c r="BD395" i="12"/>
  <c r="BB395" i="12"/>
  <c r="BA395" i="12"/>
  <c r="X395" i="12" s="1"/>
  <c r="AZ395" i="12"/>
  <c r="Y395" i="12"/>
  <c r="M395" i="12"/>
  <c r="W395" i="12" s="1"/>
  <c r="BD394" i="12"/>
  <c r="AZ394" i="12"/>
  <c r="BB394" i="12" s="1"/>
  <c r="Y394" i="12"/>
  <c r="W394" i="12"/>
  <c r="M394" i="12"/>
  <c r="BD393" i="12"/>
  <c r="BB393" i="12"/>
  <c r="BA393" i="12"/>
  <c r="AZ393" i="12"/>
  <c r="Y393" i="12"/>
  <c r="X393" i="12"/>
  <c r="M393" i="12"/>
  <c r="W393" i="12" s="1"/>
  <c r="BE421" i="12" l="1"/>
  <c r="AG421" i="12" s="1"/>
  <c r="AI421" i="12" s="1"/>
  <c r="AN421" i="12" s="1"/>
  <c r="AH421" i="12"/>
  <c r="BA394" i="12"/>
  <c r="X394" i="12" s="1"/>
  <c r="BA409" i="12"/>
  <c r="X409" i="12" s="1"/>
  <c r="BB409" i="12"/>
  <c r="BA413" i="12"/>
  <c r="X413" i="12" s="1"/>
  <c r="BB413" i="12"/>
  <c r="AH417" i="12"/>
  <c r="BE417" i="12"/>
  <c r="AG417" i="12" s="1"/>
  <c r="AH419" i="12"/>
  <c r="BE419" i="12"/>
  <c r="AG419" i="12" s="1"/>
  <c r="AI419" i="12" s="1"/>
  <c r="AN419" i="12" s="1"/>
  <c r="BA407" i="12"/>
  <c r="X407" i="12"/>
  <c r="BB407" i="12"/>
  <c r="BA411" i="12"/>
  <c r="X411" i="12"/>
  <c r="BB411" i="12"/>
  <c r="BA415" i="12"/>
  <c r="X415" i="12"/>
  <c r="BB415" i="12"/>
  <c r="W422" i="12"/>
  <c r="BA408" i="12"/>
  <c r="X408" i="12"/>
  <c r="BA410" i="12"/>
  <c r="X410" i="12" s="1"/>
  <c r="BA412" i="12"/>
  <c r="X412" i="12"/>
  <c r="BA414" i="12"/>
  <c r="X414" i="12" s="1"/>
  <c r="BA416" i="12"/>
  <c r="X416" i="12" s="1"/>
  <c r="BB416" i="12"/>
  <c r="BB408" i="12"/>
  <c r="BB410" i="12"/>
  <c r="BB412" i="12"/>
  <c r="BB414" i="12"/>
  <c r="BE431" i="12"/>
  <c r="AG431" i="12" s="1"/>
  <c r="AH431" i="12"/>
  <c r="X418" i="12"/>
  <c r="AH414" i="12" l="1"/>
  <c r="BE414" i="12"/>
  <c r="AG414" i="12" s="1"/>
  <c r="BE403" i="12"/>
  <c r="AG403" i="12" s="1"/>
  <c r="AI403" i="12" s="1"/>
  <c r="AN403" i="12" s="1"/>
  <c r="AH403" i="12"/>
  <c r="BE393" i="12"/>
  <c r="AG393" i="12" s="1"/>
  <c r="AH393" i="12"/>
  <c r="BE394" i="12"/>
  <c r="AG394" i="12" s="1"/>
  <c r="AH394" i="12"/>
  <c r="BE400" i="12"/>
  <c r="AG400" i="12" s="1"/>
  <c r="AI400" i="12" s="1"/>
  <c r="AN400" i="12"/>
  <c r="AH400" i="12"/>
  <c r="BE411" i="12"/>
  <c r="AG411" i="12" s="1"/>
  <c r="AI411" i="12" s="1"/>
  <c r="AN411" i="12" s="1"/>
  <c r="AH411" i="12"/>
  <c r="BE409" i="12"/>
  <c r="AG409" i="12" s="1"/>
  <c r="AH409" i="12"/>
  <c r="BE428" i="12"/>
  <c r="AG428" i="12" s="1"/>
  <c r="AH428" i="12"/>
  <c r="BE402" i="12"/>
  <c r="AG402" i="12" s="1"/>
  <c r="AH402" i="12"/>
  <c r="BE406" i="12"/>
  <c r="AG406" i="12" s="1"/>
  <c r="AH406" i="12"/>
  <c r="BE415" i="12"/>
  <c r="AG415" i="12" s="1"/>
  <c r="AH415" i="12"/>
  <c r="AO419" i="12"/>
  <c r="AO421" i="12"/>
  <c r="BE418" i="12"/>
  <c r="AG418" i="12" s="1"/>
  <c r="AI418" i="12" s="1"/>
  <c r="AN418" i="12" s="1"/>
  <c r="AH418" i="12"/>
  <c r="BE407" i="12"/>
  <c r="AG407" i="12" s="1"/>
  <c r="AH407" i="12"/>
  <c r="BE424" i="12"/>
  <c r="AG424" i="12" s="1"/>
  <c r="AH424" i="12"/>
  <c r="BE398" i="12"/>
  <c r="AG398" i="12" s="1"/>
  <c r="AH398" i="12"/>
  <c r="BE416" i="12"/>
  <c r="AG416" i="12" s="1"/>
  <c r="AH416" i="12"/>
  <c r="AH410" i="12"/>
  <c r="BE410" i="12"/>
  <c r="AG410" i="12" s="1"/>
  <c r="AI410" i="12" s="1"/>
  <c r="AN410" i="12" s="1"/>
  <c r="BE413" i="12"/>
  <c r="AG413" i="12" s="1"/>
  <c r="AH413" i="12"/>
  <c r="BE426" i="12"/>
  <c r="AG426" i="12" s="1"/>
  <c r="AH426" i="12"/>
  <c r="BE395" i="12"/>
  <c r="AG395" i="12" s="1"/>
  <c r="AH395" i="12"/>
  <c r="BE425" i="12"/>
  <c r="AG425" i="12" s="1"/>
  <c r="AH425" i="12"/>
  <c r="BE405" i="12"/>
  <c r="AG405" i="12" s="1"/>
  <c r="AH405" i="12"/>
  <c r="BE397" i="12"/>
  <c r="AG397" i="12" s="1"/>
  <c r="AH397" i="12"/>
  <c r="AI417" i="12"/>
  <c r="AN417" i="12" s="1"/>
  <c r="BE401" i="12"/>
  <c r="AG401" i="12" s="1"/>
  <c r="AH401" i="12"/>
  <c r="BE423" i="12"/>
  <c r="AG423" i="12" s="1"/>
  <c r="AH423" i="12"/>
  <c r="BE422" i="12"/>
  <c r="AG422" i="12" s="1"/>
  <c r="AH422" i="12"/>
  <c r="BE430" i="12"/>
  <c r="AG430" i="12" s="1"/>
  <c r="AH430" i="12"/>
  <c r="AI431" i="12"/>
  <c r="AN431" i="12" s="1"/>
  <c r="BE404" i="12"/>
  <c r="AG404" i="12" s="1"/>
  <c r="AH404" i="12"/>
  <c r="BE396" i="12"/>
  <c r="AG396" i="12" s="1"/>
  <c r="AH396" i="12"/>
  <c r="BE420" i="12"/>
  <c r="AG420" i="12" s="1"/>
  <c r="AI420" i="12" s="1"/>
  <c r="AN420" i="12" s="1"/>
  <c r="AH420" i="12"/>
  <c r="AH408" i="12"/>
  <c r="BE408" i="12"/>
  <c r="AG408" i="12" s="1"/>
  <c r="BE399" i="12"/>
  <c r="AG399" i="12" s="1"/>
  <c r="AH399" i="12"/>
  <c r="BE427" i="12"/>
  <c r="AG427" i="12" s="1"/>
  <c r="AH427" i="12"/>
  <c r="AH412" i="12"/>
  <c r="BE412" i="12"/>
  <c r="AG412" i="12" s="1"/>
  <c r="BE429" i="12"/>
  <c r="AG429" i="12" s="1"/>
  <c r="AH429" i="12"/>
  <c r="AI427" i="12" l="1"/>
  <c r="AN427" i="12" s="1"/>
  <c r="AI396" i="12"/>
  <c r="AN396" i="12" s="1"/>
  <c r="AI422" i="12"/>
  <c r="AN422" i="12" s="1"/>
  <c r="AI425" i="12"/>
  <c r="AN425" i="12" s="1"/>
  <c r="AI415" i="12"/>
  <c r="AN415" i="12" s="1"/>
  <c r="AI407" i="12"/>
  <c r="AN407" i="12" s="1"/>
  <c r="AI409" i="12"/>
  <c r="AN409" i="12" s="1"/>
  <c r="AI408" i="12"/>
  <c r="AN408" i="12" s="1"/>
  <c r="AI423" i="12"/>
  <c r="AN423" i="12" s="1"/>
  <c r="AO423" i="12" s="1"/>
  <c r="AI395" i="12"/>
  <c r="AN395" i="12" s="1"/>
  <c r="AI416" i="12"/>
  <c r="AN416" i="12" s="1"/>
  <c r="AO416" i="12" s="1"/>
  <c r="AP416" i="12" s="1"/>
  <c r="AI406" i="12"/>
  <c r="AN406" i="12" s="1"/>
  <c r="AI414" i="12"/>
  <c r="AN414" i="12" s="1"/>
  <c r="AO414" i="12" s="1"/>
  <c r="AP414" i="12" s="1"/>
  <c r="AQ414" i="12" s="1"/>
  <c r="AI393" i="12"/>
  <c r="AN393" i="12" s="1"/>
  <c r="AO395" i="12"/>
  <c r="AO420" i="12"/>
  <c r="AP420" i="12" s="1"/>
  <c r="AP403" i="12"/>
  <c r="AO403" i="12"/>
  <c r="AO408" i="12"/>
  <c r="AP408" i="12" s="1"/>
  <c r="AO406" i="12"/>
  <c r="AO410" i="12"/>
  <c r="AO418" i="12"/>
  <c r="AP418" i="12" s="1"/>
  <c r="AO411" i="12"/>
  <c r="AO422" i="12"/>
  <c r="AP422" i="12" s="1"/>
  <c r="AO409" i="12"/>
  <c r="AO393" i="12"/>
  <c r="AP393" i="12"/>
  <c r="AQ393" i="12" s="1"/>
  <c r="AI429" i="12"/>
  <c r="AN429" i="12" s="1"/>
  <c r="AP425" i="12"/>
  <c r="AO425" i="12"/>
  <c r="AO427" i="12"/>
  <c r="AO396" i="12"/>
  <c r="AI404" i="12"/>
  <c r="AN404" i="12" s="1"/>
  <c r="AI430" i="12"/>
  <c r="AN430" i="12" s="1"/>
  <c r="AI405" i="12"/>
  <c r="AN405" i="12" s="1"/>
  <c r="AI413" i="12"/>
  <c r="AN413" i="12" s="1"/>
  <c r="AI424" i="12"/>
  <c r="AN424" i="12" s="1"/>
  <c r="AI428" i="12"/>
  <c r="AN428" i="12" s="1"/>
  <c r="AO400" i="12"/>
  <c r="AI394" i="12"/>
  <c r="AN394" i="12" s="1"/>
  <c r="AO417" i="12"/>
  <c r="AO407" i="12"/>
  <c r="AP407" i="12" s="1"/>
  <c r="AQ407" i="12" s="1"/>
  <c r="AO415" i="12"/>
  <c r="AI399" i="12"/>
  <c r="AN399" i="12" s="1"/>
  <c r="AI412" i="12"/>
  <c r="AN412" i="12" s="1"/>
  <c r="AO431" i="12"/>
  <c r="AP431" i="12" s="1"/>
  <c r="AI401" i="12"/>
  <c r="AN401" i="12" s="1"/>
  <c r="AI397" i="12"/>
  <c r="AN397" i="12" s="1"/>
  <c r="AI426" i="12"/>
  <c r="AN426" i="12" s="1"/>
  <c r="AI398" i="12"/>
  <c r="AN398" i="12" s="1"/>
  <c r="AP421" i="12"/>
  <c r="AP419" i="12"/>
  <c r="AI402" i="12"/>
  <c r="AN402" i="12" s="1"/>
  <c r="AQ408" i="12" l="1"/>
  <c r="AR393" i="12"/>
  <c r="AQ418" i="12"/>
  <c r="AQ420" i="12"/>
  <c r="AR420" i="12"/>
  <c r="AS420" i="12" s="1"/>
  <c r="AO398" i="12"/>
  <c r="AP398" i="12" s="1"/>
  <c r="AQ431" i="12"/>
  <c r="AO413" i="12"/>
  <c r="AO426" i="12"/>
  <c r="AP426" i="12" s="1"/>
  <c r="AR407" i="12"/>
  <c r="AP400" i="12"/>
  <c r="AO405" i="12"/>
  <c r="AP396" i="12"/>
  <c r="AP427" i="12"/>
  <c r="AQ419" i="12"/>
  <c r="AR419" i="12" s="1"/>
  <c r="AO429" i="12"/>
  <c r="AQ422" i="12"/>
  <c r="AP411" i="12"/>
  <c r="AP410" i="12"/>
  <c r="AQ410" i="12" s="1"/>
  <c r="AQ416" i="12"/>
  <c r="AP423" i="12"/>
  <c r="AR408" i="12"/>
  <c r="AS408" i="12" s="1"/>
  <c r="AO399" i="12"/>
  <c r="AP394" i="12"/>
  <c r="AO394" i="12"/>
  <c r="AP428" i="12"/>
  <c r="AO428" i="12"/>
  <c r="AQ428" i="12" s="1"/>
  <c r="AP430" i="12"/>
  <c r="AO430" i="12"/>
  <c r="AQ425" i="12"/>
  <c r="AS393" i="12"/>
  <c r="AQ411" i="12"/>
  <c r="AR411" i="12" s="1"/>
  <c r="AS411" i="12" s="1"/>
  <c r="AP395" i="12"/>
  <c r="AQ395" i="12" s="1"/>
  <c r="AR395" i="12" s="1"/>
  <c r="AP402" i="12"/>
  <c r="AO402" i="12"/>
  <c r="AO397" i="12"/>
  <c r="AP397" i="12" s="1"/>
  <c r="AO401" i="12"/>
  <c r="AP401" i="12" s="1"/>
  <c r="AO412" i="12"/>
  <c r="AP415" i="12"/>
  <c r="AP417" i="12"/>
  <c r="AQ400" i="12"/>
  <c r="AP424" i="12"/>
  <c r="AQ424" i="12" s="1"/>
  <c r="AO424" i="12"/>
  <c r="AO404" i="12"/>
  <c r="AQ427" i="12"/>
  <c r="AQ421" i="12"/>
  <c r="AT393" i="12"/>
  <c r="AP409" i="12"/>
  <c r="AQ423" i="12"/>
  <c r="AR414" i="12"/>
  <c r="AS414" i="12" s="1"/>
  <c r="AP406" i="12"/>
  <c r="AQ403" i="12"/>
  <c r="AR428" i="12" l="1"/>
  <c r="AJ393" i="12"/>
  <c r="AP405" i="12"/>
  <c r="AR400" i="12"/>
  <c r="AS419" i="12"/>
  <c r="AY393" i="12"/>
  <c r="AT420" i="12"/>
  <c r="AT408" i="12"/>
  <c r="AY408" i="12" s="1"/>
  <c r="AY420" i="12"/>
  <c r="AS395" i="12"/>
  <c r="AT395" i="12" s="1"/>
  <c r="AR410" i="12"/>
  <c r="AS410" i="12" s="1"/>
  <c r="AJ420" i="12"/>
  <c r="AU393" i="12"/>
  <c r="AV393" i="12" s="1"/>
  <c r="AW393" i="12" s="1"/>
  <c r="AQ415" i="12"/>
  <c r="AQ406" i="12"/>
  <c r="AR406" i="12" s="1"/>
  <c r="AR422" i="12"/>
  <c r="AQ409" i="12"/>
  <c r="AR424" i="12"/>
  <c r="AQ417" i="12"/>
  <c r="AR417" i="12" s="1"/>
  <c r="AP412" i="12"/>
  <c r="AQ401" i="12"/>
  <c r="AQ397" i="12"/>
  <c r="AQ394" i="12"/>
  <c r="AR403" i="12"/>
  <c r="AS403" i="12" s="1"/>
  <c r="AR409" i="12"/>
  <c r="AP429" i="12"/>
  <c r="AR415" i="12"/>
  <c r="AQ426" i="12"/>
  <c r="AQ398" i="12"/>
  <c r="AT414" i="12"/>
  <c r="AJ414" i="12" s="1"/>
  <c r="AR425" i="12"/>
  <c r="AR423" i="12"/>
  <c r="AR418" i="12"/>
  <c r="AP404" i="12"/>
  <c r="AQ404" i="12" s="1"/>
  <c r="AS407" i="12"/>
  <c r="AQ412" i="12"/>
  <c r="AQ402" i="12"/>
  <c r="AR402" i="12" s="1"/>
  <c r="AS402" i="12" s="1"/>
  <c r="AS428" i="12"/>
  <c r="AT428" i="12" s="1"/>
  <c r="AY428" i="12" s="1"/>
  <c r="AQ399" i="12"/>
  <c r="AP399" i="12"/>
  <c r="AR416" i="12"/>
  <c r="AS416" i="12" s="1"/>
  <c r="AT419" i="12"/>
  <c r="AJ419" i="12" s="1"/>
  <c r="AY414" i="12"/>
  <c r="AS422" i="12"/>
  <c r="AT422" i="12" s="1"/>
  <c r="AQ396" i="12"/>
  <c r="AR421" i="12"/>
  <c r="AS424" i="12"/>
  <c r="AS400" i="12"/>
  <c r="AS415" i="12"/>
  <c r="AR401" i="12"/>
  <c r="AR431" i="12"/>
  <c r="AQ430" i="12"/>
  <c r="AR399" i="12"/>
  <c r="AT411" i="12"/>
  <c r="AY411" i="12" s="1"/>
  <c r="AQ429" i="12"/>
  <c r="AP413" i="12"/>
  <c r="AR398" i="12"/>
  <c r="AR427" i="12"/>
  <c r="AJ422" i="12" l="1"/>
  <c r="AS399" i="12"/>
  <c r="AY422" i="12"/>
  <c r="AS401" i="12"/>
  <c r="AT424" i="12"/>
  <c r="AT400" i="12"/>
  <c r="AJ400" i="12" s="1"/>
  <c r="AT415" i="12"/>
  <c r="AY415" i="12" s="1"/>
  <c r="AS418" i="12"/>
  <c r="AT418" i="12" s="1"/>
  <c r="AQ405" i="12"/>
  <c r="AU411" i="12"/>
  <c r="AV411" i="12"/>
  <c r="AJ395" i="12"/>
  <c r="AY395" i="12"/>
  <c r="AT399" i="12"/>
  <c r="AY399" i="12" s="1"/>
  <c r="AJ399" i="12"/>
  <c r="AV422" i="12"/>
  <c r="AU422" i="12"/>
  <c r="AY424" i="12"/>
  <c r="AJ424" i="12"/>
  <c r="AT416" i="12"/>
  <c r="AJ416" i="12" s="1"/>
  <c r="AU428" i="12"/>
  <c r="AU415" i="12"/>
  <c r="AV415" i="12" s="1"/>
  <c r="AU408" i="12"/>
  <c r="AU420" i="12"/>
  <c r="AT402" i="12"/>
  <c r="AY402" i="12" s="1"/>
  <c r="AS417" i="12"/>
  <c r="AS406" i="12"/>
  <c r="AT401" i="12"/>
  <c r="AJ401" i="12" s="1"/>
  <c r="AR396" i="12"/>
  <c r="AR404" i="12"/>
  <c r="AS404" i="12" s="1"/>
  <c r="AT407" i="12"/>
  <c r="AJ407" i="12" s="1"/>
  <c r="AY419" i="12"/>
  <c r="AR394" i="12"/>
  <c r="AT417" i="12"/>
  <c r="AJ417" i="12" s="1"/>
  <c r="AS409" i="12"/>
  <c r="AX393" i="12"/>
  <c r="AT410" i="12"/>
  <c r="AY410" i="12" s="1"/>
  <c r="AR429" i="12"/>
  <c r="AR397" i="12"/>
  <c r="AR426" i="12"/>
  <c r="AJ408" i="12"/>
  <c r="AS425" i="12"/>
  <c r="AS398" i="12"/>
  <c r="AT398" i="12" s="1"/>
  <c r="AJ398" i="12" s="1"/>
  <c r="AJ428" i="12"/>
  <c r="AS431" i="12"/>
  <c r="AT431" i="12" s="1"/>
  <c r="AJ411" i="12"/>
  <c r="AS427" i="12"/>
  <c r="AT427" i="12" s="1"/>
  <c r="AQ413" i="12"/>
  <c r="AS421" i="12"/>
  <c r="AT421" i="12" s="1"/>
  <c r="AU414" i="12"/>
  <c r="AV414" i="12" s="1"/>
  <c r="AR412" i="12"/>
  <c r="AS423" i="12"/>
  <c r="AR430" i="12"/>
  <c r="AS430" i="12" s="1"/>
  <c r="AK393" i="12"/>
  <c r="AT403" i="12"/>
  <c r="AT425" i="12"/>
  <c r="AY418" i="12" l="1"/>
  <c r="AJ418" i="12"/>
  <c r="AY398" i="12"/>
  <c r="AY400" i="12"/>
  <c r="AU400" i="12" s="1"/>
  <c r="AJ415" i="12"/>
  <c r="AJ427" i="12"/>
  <c r="AJ425" i="12"/>
  <c r="AT404" i="12"/>
  <c r="AY404" i="12" s="1"/>
  <c r="AY417" i="12"/>
  <c r="AT406" i="12"/>
  <c r="AJ406" i="12" s="1"/>
  <c r="AT405" i="12"/>
  <c r="AS405" i="12"/>
  <c r="AR405" i="12"/>
  <c r="AY405" i="12" s="1"/>
  <c r="AU404" i="12"/>
  <c r="AU417" i="12"/>
  <c r="AU410" i="12"/>
  <c r="AV410" i="12" s="1"/>
  <c r="AV402" i="12"/>
  <c r="AW402" i="12" s="1"/>
  <c r="AU402" i="12"/>
  <c r="AJ431" i="12"/>
  <c r="AY431" i="12"/>
  <c r="AU399" i="12"/>
  <c r="AJ402" i="12"/>
  <c r="AJ421" i="12"/>
  <c r="AY425" i="12"/>
  <c r="AS397" i="12"/>
  <c r="AT397" i="12" s="1"/>
  <c r="AT423" i="12"/>
  <c r="AJ423" i="12" s="1"/>
  <c r="AU419" i="12"/>
  <c r="AW419" i="12" s="1"/>
  <c r="AV419" i="12"/>
  <c r="AY407" i="12"/>
  <c r="AJ404" i="12"/>
  <c r="AY416" i="12"/>
  <c r="AY397" i="12"/>
  <c r="AU398" i="12"/>
  <c r="AV398" i="12" s="1"/>
  <c r="AW398" i="12" s="1"/>
  <c r="AY401" i="12"/>
  <c r="AT409" i="12"/>
  <c r="AJ409" i="12" s="1"/>
  <c r="AJ403" i="12"/>
  <c r="AY403" i="12"/>
  <c r="AJ410" i="12"/>
  <c r="AS396" i="12"/>
  <c r="AY406" i="12"/>
  <c r="AY421" i="12"/>
  <c r="AU395" i="12"/>
  <c r="AS426" i="12"/>
  <c r="AT426" i="12" s="1"/>
  <c r="AJ426" i="12" s="1"/>
  <c r="AY423" i="12"/>
  <c r="AX414" i="12"/>
  <c r="AK414" i="12" s="1"/>
  <c r="AS429" i="12"/>
  <c r="AW414" i="12"/>
  <c r="AS413" i="12"/>
  <c r="AR413" i="12"/>
  <c r="AY427" i="12"/>
  <c r="AS394" i="12"/>
  <c r="AV420" i="12"/>
  <c r="AV408" i="12"/>
  <c r="AS412" i="12"/>
  <c r="AW415" i="12"/>
  <c r="AX415" i="12" s="1"/>
  <c r="AK415" i="12" s="1"/>
  <c r="AV428" i="12"/>
  <c r="AW428" i="12" s="1"/>
  <c r="AT430" i="12"/>
  <c r="AY430" i="12" s="1"/>
  <c r="AU424" i="12"/>
  <c r="AV400" i="12"/>
  <c r="AW400" i="12" s="1"/>
  <c r="AW422" i="12"/>
  <c r="AX422" i="12" s="1"/>
  <c r="AW411" i="12"/>
  <c r="AX411" i="12" s="1"/>
  <c r="AU405" i="12" l="1"/>
  <c r="AV405" i="12" s="1"/>
  <c r="AX398" i="12"/>
  <c r="AJ405" i="12"/>
  <c r="AY426" i="12"/>
  <c r="AX419" i="12"/>
  <c r="AW410" i="12"/>
  <c r="AY409" i="12"/>
  <c r="AT412" i="12"/>
  <c r="AJ412" i="12" s="1"/>
  <c r="AV395" i="12"/>
  <c r="AU418" i="12"/>
  <c r="AV418" i="12" s="1"/>
  <c r="AU426" i="12"/>
  <c r="AX402" i="12"/>
  <c r="AU430" i="12"/>
  <c r="AU421" i="12"/>
  <c r="AT429" i="12"/>
  <c r="AJ429" i="12" s="1"/>
  <c r="AT394" i="12"/>
  <c r="AJ394" i="12" s="1"/>
  <c r="AY412" i="12"/>
  <c r="AT396" i="12"/>
  <c r="AY396" i="12" s="1"/>
  <c r="AK398" i="12"/>
  <c r="AK422" i="12"/>
  <c r="AJ397" i="12"/>
  <c r="AX410" i="12"/>
  <c r="AV417" i="12"/>
  <c r="AW417" i="12" s="1"/>
  <c r="AV424" i="12"/>
  <c r="AW424" i="12" s="1"/>
  <c r="AW420" i="12"/>
  <c r="AX420" i="12" s="1"/>
  <c r="AU409" i="12"/>
  <c r="AV409" i="12" s="1"/>
  <c r="AW409" i="12" s="1"/>
  <c r="AX409" i="12" s="1"/>
  <c r="AT413" i="12"/>
  <c r="AJ413" i="12" s="1"/>
  <c r="AY413" i="12"/>
  <c r="AK411" i="12"/>
  <c r="AJ396" i="12"/>
  <c r="AU406" i="12"/>
  <c r="AU401" i="12"/>
  <c r="AU416" i="12"/>
  <c r="AJ430" i="12"/>
  <c r="AK419" i="12"/>
  <c r="AU425" i="12"/>
  <c r="AX400" i="12"/>
  <c r="AK400" i="12" s="1"/>
  <c r="AK402" i="12"/>
  <c r="AU427" i="12"/>
  <c r="AY429" i="12"/>
  <c r="AU423" i="12"/>
  <c r="AV423" i="12" s="1"/>
  <c r="AW423" i="12" s="1"/>
  <c r="AX423" i="12" s="1"/>
  <c r="AU403" i="12"/>
  <c r="AX428" i="12"/>
  <c r="AK428" i="12" s="1"/>
  <c r="AU431" i="12"/>
  <c r="AV431" i="12" s="1"/>
  <c r="AW431" i="12" s="1"/>
  <c r="AK410" i="12"/>
  <c r="AU397" i="12"/>
  <c r="AU407" i="12"/>
  <c r="AV399" i="12"/>
  <c r="AW408" i="12"/>
  <c r="AV404" i="12"/>
  <c r="AW405" i="12" l="1"/>
  <c r="AX405" i="12" s="1"/>
  <c r="AV421" i="12"/>
  <c r="AW421" i="12" s="1"/>
  <c r="AX421" i="12" s="1"/>
  <c r="AK421" i="12" s="1"/>
  <c r="AW395" i="12"/>
  <c r="AW418" i="12"/>
  <c r="AX418" i="12" s="1"/>
  <c r="AK418" i="12" s="1"/>
  <c r="AV416" i="12"/>
  <c r="AX424" i="12"/>
  <c r="AK424" i="12" s="1"/>
  <c r="AU396" i="12"/>
  <c r="AV396" i="12" s="1"/>
  <c r="AX431" i="12"/>
  <c r="AK431" i="12" s="1"/>
  <c r="AW399" i="12"/>
  <c r="AX399" i="12" s="1"/>
  <c r="AK399" i="12" s="1"/>
  <c r="AK420" i="12"/>
  <c r="AX408" i="12"/>
  <c r="AK408" i="12" s="1"/>
  <c r="AV407" i="12"/>
  <c r="AW407" i="12" s="1"/>
  <c r="AV397" i="12"/>
  <c r="AW397" i="12" s="1"/>
  <c r="AK423" i="12"/>
  <c r="AV425" i="12"/>
  <c r="AV401" i="12"/>
  <c r="AW404" i="12"/>
  <c r="AX404" i="12" s="1"/>
  <c r="AK404" i="12" s="1"/>
  <c r="AW425" i="12"/>
  <c r="AU413" i="12"/>
  <c r="AX417" i="12"/>
  <c r="AK417" i="12" s="1"/>
  <c r="AV426" i="12"/>
  <c r="AW426" i="12" s="1"/>
  <c r="AV403" i="12"/>
  <c r="AW403" i="12" s="1"/>
  <c r="AU429" i="12"/>
  <c r="AV427" i="12"/>
  <c r="AW427" i="12" s="1"/>
  <c r="AV406" i="12"/>
  <c r="AW406" i="12" s="1"/>
  <c r="AK409" i="12"/>
  <c r="AU412" i="12"/>
  <c r="AV430" i="12"/>
  <c r="AW430" i="12" s="1"/>
  <c r="AY394" i="12"/>
  <c r="AX407" i="12" l="1"/>
  <c r="AK407" i="12" s="1"/>
  <c r="AK405" i="12"/>
  <c r="AX397" i="12"/>
  <c r="AW416" i="12"/>
  <c r="AX416" i="12" s="1"/>
  <c r="AX395" i="12"/>
  <c r="AK395" i="12" s="1"/>
  <c r="AV412" i="12"/>
  <c r="AW412" i="12" s="1"/>
  <c r="AX425" i="12"/>
  <c r="AK425" i="12" s="1"/>
  <c r="AV413" i="12"/>
  <c r="AW413" i="12" s="1"/>
  <c r="AK397" i="12"/>
  <c r="AW396" i="12"/>
  <c r="AX426" i="12"/>
  <c r="AK426" i="12" s="1"/>
  <c r="AU394" i="12"/>
  <c r="AV394" i="12" s="1"/>
  <c r="AW394" i="12" s="1"/>
  <c r="AV429" i="12"/>
  <c r="AW401" i="12"/>
  <c r="AX401" i="12" s="1"/>
  <c r="AX430" i="12"/>
  <c r="AK430" i="12" s="1"/>
  <c r="AX406" i="12"/>
  <c r="AK406" i="12" s="1"/>
  <c r="AX427" i="12"/>
  <c r="AK427" i="12" s="1"/>
  <c r="AX403" i="12"/>
  <c r="AK403" i="12" s="1"/>
  <c r="AK416" i="12" l="1"/>
  <c r="AX429" i="12"/>
  <c r="AK429" i="12" s="1"/>
  <c r="AW429" i="12"/>
  <c r="AX396" i="12"/>
  <c r="AK396" i="12" s="1"/>
  <c r="AX412" i="12"/>
  <c r="AK412" i="12" s="1"/>
  <c r="AX394" i="12"/>
  <c r="AK394" i="12" s="1"/>
  <c r="AX413" i="12"/>
  <c r="AK413" i="12"/>
  <c r="AK401" i="12"/>
  <c r="BD392" i="12" l="1"/>
  <c r="BA392" i="12"/>
  <c r="AZ392" i="12"/>
  <c r="BB392" i="12" s="1"/>
  <c r="Y392" i="12"/>
  <c r="X392" i="12"/>
  <c r="W392" i="12"/>
  <c r="M392" i="12"/>
  <c r="BD391" i="12"/>
  <c r="BB391" i="12"/>
  <c r="AZ391" i="12"/>
  <c r="BA391" i="12" s="1"/>
  <c r="X391" i="12" s="1"/>
  <c r="Y391" i="12"/>
  <c r="M391" i="12"/>
  <c r="W391" i="12" s="1"/>
  <c r="BD390" i="12"/>
  <c r="BA390" i="12"/>
  <c r="X390" i="12" s="1"/>
  <c r="AZ390" i="12"/>
  <c r="BB390" i="12" s="1"/>
  <c r="Y390" i="12"/>
  <c r="W390" i="12"/>
  <c r="M390" i="12"/>
  <c r="BD389" i="12"/>
  <c r="BB389" i="12"/>
  <c r="BA389" i="12"/>
  <c r="AZ389" i="12"/>
  <c r="Y389" i="12"/>
  <c r="X389" i="12"/>
  <c r="M389" i="12"/>
  <c r="W389" i="12" s="1"/>
  <c r="BD388" i="12"/>
  <c r="BA388" i="12"/>
  <c r="X388" i="12" s="1"/>
  <c r="AZ388" i="12"/>
  <c r="BB388" i="12" s="1"/>
  <c r="Y388" i="12"/>
  <c r="W388" i="12"/>
  <c r="M388" i="12"/>
  <c r="BD387" i="12"/>
  <c r="BB387" i="12"/>
  <c r="BA387" i="12"/>
  <c r="AZ387" i="12"/>
  <c r="Y387" i="12"/>
  <c r="X387" i="12"/>
  <c r="M387" i="12"/>
  <c r="W387" i="12" s="1"/>
  <c r="BD386" i="12"/>
  <c r="BA386" i="12"/>
  <c r="X386" i="12" s="1"/>
  <c r="AZ386" i="12"/>
  <c r="BB386" i="12" s="1"/>
  <c r="Y386" i="12"/>
  <c r="W386" i="12"/>
  <c r="M386" i="12"/>
  <c r="BD385" i="12"/>
  <c r="BB385" i="12"/>
  <c r="BA385" i="12"/>
  <c r="AZ385" i="12"/>
  <c r="Y385" i="12"/>
  <c r="X385" i="12"/>
  <c r="M385" i="12"/>
  <c r="W385" i="12" s="1"/>
  <c r="BD384" i="12"/>
  <c r="BA384" i="12"/>
  <c r="X384" i="12" s="1"/>
  <c r="AZ384" i="12"/>
  <c r="BB384" i="12" s="1"/>
  <c r="Y384" i="12"/>
  <c r="W384" i="12"/>
  <c r="M384" i="12"/>
  <c r="BD383" i="12"/>
  <c r="AZ383" i="12"/>
  <c r="BB383" i="12" s="1"/>
  <c r="Y383" i="12"/>
  <c r="M383" i="12"/>
  <c r="W383" i="12" s="1"/>
  <c r="BD382" i="12"/>
  <c r="BA382" i="12"/>
  <c r="AZ382" i="12"/>
  <c r="BB382" i="12" s="1"/>
  <c r="Y382" i="12"/>
  <c r="X382" i="12"/>
  <c r="W382" i="12"/>
  <c r="M382" i="12"/>
  <c r="BD381" i="12"/>
  <c r="AZ381" i="12"/>
  <c r="BB381" i="12" s="1"/>
  <c r="Y381" i="12"/>
  <c r="M381" i="12"/>
  <c r="BD380" i="12"/>
  <c r="BA380" i="12"/>
  <c r="X380" i="12" s="1"/>
  <c r="AZ380" i="12"/>
  <c r="BB380" i="12" s="1"/>
  <c r="Y380" i="12"/>
  <c r="M380" i="12"/>
  <c r="W380" i="12" s="1"/>
  <c r="BD379" i="12"/>
  <c r="BA379" i="12"/>
  <c r="AZ379" i="12"/>
  <c r="BB379" i="12" s="1"/>
  <c r="Y379" i="12"/>
  <c r="X379" i="12"/>
  <c r="M379" i="12"/>
  <c r="W379" i="12" s="1"/>
  <c r="BD378" i="12"/>
  <c r="AZ378" i="12"/>
  <c r="BB378" i="12" s="1"/>
  <c r="Y378" i="12"/>
  <c r="W378" i="12"/>
  <c r="M378" i="12"/>
  <c r="BD377" i="12"/>
  <c r="BB377" i="12"/>
  <c r="AZ377" i="12"/>
  <c r="Y377" i="12"/>
  <c r="W377" i="12"/>
  <c r="M377" i="12"/>
  <c r="BD376" i="12"/>
  <c r="BB376" i="12"/>
  <c r="AZ376" i="12"/>
  <c r="Y376" i="12"/>
  <c r="W376" i="12"/>
  <c r="M376" i="12"/>
  <c r="BD375" i="12"/>
  <c r="BB375" i="12"/>
  <c r="AZ375" i="12"/>
  <c r="Y375" i="12"/>
  <c r="W375" i="12"/>
  <c r="M375" i="12"/>
  <c r="BD374" i="12"/>
  <c r="BB374" i="12"/>
  <c r="AZ374" i="12"/>
  <c r="Y374" i="12"/>
  <c r="W374" i="12"/>
  <c r="M374" i="12"/>
  <c r="BD373" i="12"/>
  <c r="BB373" i="12"/>
  <c r="AZ373" i="12"/>
  <c r="Y373" i="12"/>
  <c r="W373" i="12"/>
  <c r="M373" i="12"/>
  <c r="BD372" i="12"/>
  <c r="BB372" i="12"/>
  <c r="AZ372" i="12"/>
  <c r="Y372" i="12"/>
  <c r="W372" i="12"/>
  <c r="M372" i="12"/>
  <c r="BD371" i="12"/>
  <c r="BB371" i="12"/>
  <c r="AZ371" i="12"/>
  <c r="Y371" i="12"/>
  <c r="W371" i="12"/>
  <c r="M371" i="12"/>
  <c r="BD370" i="12"/>
  <c r="BB370" i="12"/>
  <c r="AZ370" i="12"/>
  <c r="Y370" i="12"/>
  <c r="W370" i="12"/>
  <c r="M370" i="12"/>
  <c r="BD369" i="12"/>
  <c r="BB369" i="12"/>
  <c r="AZ369" i="12"/>
  <c r="Y369" i="12"/>
  <c r="W369" i="12"/>
  <c r="M369" i="12"/>
  <c r="BD368" i="12"/>
  <c r="BB368" i="12"/>
  <c r="AZ368" i="12"/>
  <c r="BA368" i="12" s="1"/>
  <c r="Y368" i="12"/>
  <c r="X368" i="12"/>
  <c r="M368" i="12"/>
  <c r="BD367" i="12"/>
  <c r="BA367" i="12"/>
  <c r="AZ367" i="12"/>
  <c r="BB367" i="12" s="1"/>
  <c r="Y367" i="12"/>
  <c r="X367" i="12"/>
  <c r="W367" i="12"/>
  <c r="M367" i="12"/>
  <c r="W381" i="12" l="1"/>
  <c r="W368" i="12"/>
  <c r="BA370" i="12"/>
  <c r="X370" i="12"/>
  <c r="BA372" i="12"/>
  <c r="X372" i="12" s="1"/>
  <c r="BA374" i="12"/>
  <c r="X374" i="12"/>
  <c r="BA376" i="12"/>
  <c r="X376" i="12" s="1"/>
  <c r="BA369" i="12"/>
  <c r="X369" i="12"/>
  <c r="BA371" i="12"/>
  <c r="X371" i="12" s="1"/>
  <c r="BA373" i="12"/>
  <c r="X373" i="12"/>
  <c r="BA375" i="12"/>
  <c r="X375" i="12" s="1"/>
  <c r="BA377" i="12"/>
  <c r="X377" i="12"/>
  <c r="BE392" i="12"/>
  <c r="AG392" i="12" s="1"/>
  <c r="AI392" i="12" s="1"/>
  <c r="AN392" i="12" s="1"/>
  <c r="AH392" i="12"/>
  <c r="BA378" i="12"/>
  <c r="X378" i="12" s="1"/>
  <c r="BA381" i="12"/>
  <c r="X381" i="12" s="1"/>
  <c r="X383" i="12"/>
  <c r="BA383" i="12"/>
  <c r="AH372" i="12" l="1"/>
  <c r="BE372" i="12"/>
  <c r="AG372" i="12" s="1"/>
  <c r="BE379" i="12"/>
  <c r="AG379" i="12" s="1"/>
  <c r="AI379" i="12" s="1"/>
  <c r="AN379" i="12" s="1"/>
  <c r="AH379" i="12"/>
  <c r="BE376" i="12"/>
  <c r="AG376" i="12" s="1"/>
  <c r="AI376" i="12" s="1"/>
  <c r="AN376" i="12" s="1"/>
  <c r="AH376" i="12"/>
  <c r="BE370" i="12"/>
  <c r="AG370" i="12" s="1"/>
  <c r="AH370" i="12"/>
  <c r="AH378" i="12"/>
  <c r="BE378" i="12"/>
  <c r="AG378" i="12" s="1"/>
  <c r="AH374" i="12"/>
  <c r="BE374" i="12"/>
  <c r="AG374" i="12" s="1"/>
  <c r="AI374" i="12" s="1"/>
  <c r="AN374" i="12" s="1"/>
  <c r="BE383" i="12"/>
  <c r="AG383" i="12" s="1"/>
  <c r="AI383" i="12" s="1"/>
  <c r="AN383" i="12"/>
  <c r="AH383" i="12"/>
  <c r="AH371" i="12"/>
  <c r="BE371" i="12"/>
  <c r="AG371" i="12" s="1"/>
  <c r="AH375" i="12"/>
  <c r="BE375" i="12"/>
  <c r="AG375" i="12" s="1"/>
  <c r="AI375" i="12" s="1"/>
  <c r="AN375" i="12" s="1"/>
  <c r="BE385" i="12"/>
  <c r="AG385" i="12" s="1"/>
  <c r="AI385" i="12" s="1"/>
  <c r="AN385" i="12" s="1"/>
  <c r="AH385" i="12"/>
  <c r="AH377" i="12"/>
  <c r="BE377" i="12"/>
  <c r="AG377" i="12" s="1"/>
  <c r="BE380" i="12"/>
  <c r="AG380" i="12" s="1"/>
  <c r="AH380" i="12"/>
  <c r="BE387" i="12"/>
  <c r="AG387" i="12" s="1"/>
  <c r="AH387" i="12"/>
  <c r="BE384" i="12"/>
  <c r="AG384" i="12" s="1"/>
  <c r="AI384" i="12" s="1"/>
  <c r="AN384" i="12" s="1"/>
  <c r="AH384" i="12"/>
  <c r="BE382" i="12"/>
  <c r="AG382" i="12" s="1"/>
  <c r="AH382" i="12"/>
  <c r="AH368" i="12"/>
  <c r="BE368" i="12"/>
  <c r="AG368" i="12" s="1"/>
  <c r="AI368" i="12" s="1"/>
  <c r="AN368" i="12" s="1"/>
  <c r="BE390" i="12"/>
  <c r="AG390" i="12" s="1"/>
  <c r="AH390" i="12"/>
  <c r="AH369" i="12"/>
  <c r="BE369" i="12"/>
  <c r="AG369" i="12" s="1"/>
  <c r="BE389" i="12"/>
  <c r="AG389" i="12" s="1"/>
  <c r="AI389" i="12" s="1"/>
  <c r="AN389" i="12"/>
  <c r="AH389" i="12"/>
  <c r="BE386" i="12"/>
  <c r="AG386" i="12" s="1"/>
  <c r="AH386" i="12"/>
  <c r="AH373" i="12"/>
  <c r="BE373" i="12"/>
  <c r="AG373" i="12" s="1"/>
  <c r="BE367" i="12"/>
  <c r="AG367" i="12" s="1"/>
  <c r="AH367" i="12"/>
  <c r="AO392" i="12"/>
  <c r="AP392" i="12" s="1"/>
  <c r="BE391" i="12"/>
  <c r="AG391" i="12" s="1"/>
  <c r="AH391" i="12"/>
  <c r="BE388" i="12"/>
  <c r="AG388" i="12" s="1"/>
  <c r="AH388" i="12"/>
  <c r="AI373" i="12" l="1"/>
  <c r="AN373" i="12" s="1"/>
  <c r="AI367" i="12"/>
  <c r="AN367" i="12" s="1"/>
  <c r="AI377" i="12"/>
  <c r="AN377" i="12" s="1"/>
  <c r="AI371" i="12"/>
  <c r="AN371" i="12" s="1"/>
  <c r="AI378" i="12"/>
  <c r="AN378" i="12" s="1"/>
  <c r="AO378" i="12" s="1"/>
  <c r="AP378" i="12" s="1"/>
  <c r="AQ378" i="12" s="1"/>
  <c r="AI382" i="12"/>
  <c r="AN382" i="12" s="1"/>
  <c r="AO384" i="12"/>
  <c r="AO385" i="12"/>
  <c r="AO379" i="12"/>
  <c r="AO377" i="12"/>
  <c r="AP377" i="12" s="1"/>
  <c r="AQ377" i="12" s="1"/>
  <c r="AO367" i="12"/>
  <c r="AO368" i="12"/>
  <c r="AP368" i="12" s="1"/>
  <c r="AO376" i="12"/>
  <c r="AP376" i="12"/>
  <c r="BE381" i="12"/>
  <c r="AG381" i="12" s="1"/>
  <c r="AH381" i="12"/>
  <c r="AO371" i="12"/>
  <c r="AO373" i="12"/>
  <c r="AO375" i="12"/>
  <c r="AP375" i="12" s="1"/>
  <c r="AQ375" i="12" s="1"/>
  <c r="AI370" i="12"/>
  <c r="AN370" i="12" s="1"/>
  <c r="AI372" i="12"/>
  <c r="AN372" i="12" s="1"/>
  <c r="AO389" i="12"/>
  <c r="AI391" i="12"/>
  <c r="AN391" i="12" s="1"/>
  <c r="AI386" i="12"/>
  <c r="AN386" i="12" s="1"/>
  <c r="AI380" i="12"/>
  <c r="AN380" i="12" s="1"/>
  <c r="AO382" i="12"/>
  <c r="AO383" i="12"/>
  <c r="AO374" i="12"/>
  <c r="AQ374" i="12" s="1"/>
  <c r="AP374" i="12"/>
  <c r="AI388" i="12"/>
  <c r="AN388" i="12" s="1"/>
  <c r="AQ392" i="12"/>
  <c r="AI369" i="12"/>
  <c r="AN369" i="12" s="1"/>
  <c r="AI390" i="12"/>
  <c r="AN390" i="12" s="1"/>
  <c r="AI387" i="12"/>
  <c r="AN387" i="12" s="1"/>
  <c r="AP383" i="12" l="1"/>
  <c r="AQ383" i="12" s="1"/>
  <c r="AR383" i="12" s="1"/>
  <c r="AO388" i="12"/>
  <c r="AR378" i="12"/>
  <c r="AS378" i="12" s="1"/>
  <c r="AO369" i="12"/>
  <c r="AP369" i="12"/>
  <c r="AR374" i="12"/>
  <c r="AP382" i="12"/>
  <c r="AR382" i="12" s="1"/>
  <c r="AS382" i="12" s="1"/>
  <c r="AT382" i="12" s="1"/>
  <c r="AO391" i="12"/>
  <c r="AO372" i="12"/>
  <c r="AR375" i="12"/>
  <c r="AQ368" i="12"/>
  <c r="AP367" i="12"/>
  <c r="AR377" i="12"/>
  <c r="AP385" i="12"/>
  <c r="AP384" i="12"/>
  <c r="AQ384" i="12" s="1"/>
  <c r="AO390" i="12"/>
  <c r="AO380" i="12"/>
  <c r="AO370" i="12"/>
  <c r="AQ370" i="12" s="1"/>
  <c r="AP370" i="12"/>
  <c r="AP371" i="12"/>
  <c r="AQ371" i="12" s="1"/>
  <c r="AI381" i="12"/>
  <c r="AN381" i="12" s="1"/>
  <c r="AQ376" i="12"/>
  <c r="AR376" i="12" s="1"/>
  <c r="AR368" i="12"/>
  <c r="AP387" i="12"/>
  <c r="AQ387" i="12" s="1"/>
  <c r="AO387" i="12"/>
  <c r="AS374" i="12"/>
  <c r="AQ382" i="12"/>
  <c r="AP386" i="12"/>
  <c r="AO386" i="12"/>
  <c r="AP389" i="12"/>
  <c r="AQ389" i="12" s="1"/>
  <c r="AP373" i="12"/>
  <c r="AQ373" i="12"/>
  <c r="AS377" i="12"/>
  <c r="AT377" i="12" s="1"/>
  <c r="AJ377" i="12" s="1"/>
  <c r="AP379" i="12"/>
  <c r="AR392" i="12"/>
  <c r="AS392" i="12" s="1"/>
  <c r="AS383" i="12" l="1"/>
  <c r="AT383" i="12" s="1"/>
  <c r="AR370" i="12"/>
  <c r="AS370" i="12" s="1"/>
  <c r="AS368" i="12"/>
  <c r="AQ369" i="12"/>
  <c r="AS376" i="12"/>
  <c r="AJ382" i="12"/>
  <c r="AT378" i="12"/>
  <c r="AJ378" i="12" s="1"/>
  <c r="AR384" i="12"/>
  <c r="AS384" i="12" s="1"/>
  <c r="AR369" i="12"/>
  <c r="AS369" i="12"/>
  <c r="AT369" i="12" s="1"/>
  <c r="AY377" i="12"/>
  <c r="AT368" i="12"/>
  <c r="AY368" i="12" s="1"/>
  <c r="AQ379" i="12"/>
  <c r="AR373" i="12"/>
  <c r="AS373" i="12" s="1"/>
  <c r="AT374" i="12"/>
  <c r="AJ374" i="12" s="1"/>
  <c r="AR387" i="12"/>
  <c r="AQ367" i="12"/>
  <c r="AP372" i="12"/>
  <c r="AS389" i="12"/>
  <c r="AT389" i="12" s="1"/>
  <c r="AR389" i="12"/>
  <c r="AP391" i="12"/>
  <c r="AY382" i="12"/>
  <c r="AT392" i="12"/>
  <c r="AJ392" i="12" s="1"/>
  <c r="AS375" i="12"/>
  <c r="AT375" i="12" s="1"/>
  <c r="AQ386" i="12"/>
  <c r="AO381" i="12"/>
  <c r="AP381" i="12" s="1"/>
  <c r="AJ368" i="12"/>
  <c r="AR371" i="12"/>
  <c r="AS371" i="12" s="1"/>
  <c r="AP380" i="12"/>
  <c r="AP390" i="12"/>
  <c r="AQ390" i="12" s="1"/>
  <c r="AQ385" i="12"/>
  <c r="AP388" i="12"/>
  <c r="AJ383" i="12" l="1"/>
  <c r="AY383" i="12"/>
  <c r="AJ376" i="12"/>
  <c r="AT370" i="12"/>
  <c r="AJ370" i="12"/>
  <c r="AY370" i="12"/>
  <c r="AT387" i="12"/>
  <c r="AS387" i="12"/>
  <c r="AY392" i="12"/>
  <c r="AT376" i="12"/>
  <c r="AY376" i="12" s="1"/>
  <c r="AU368" i="12"/>
  <c r="AY387" i="12"/>
  <c r="AU376" i="12"/>
  <c r="AV376" i="12" s="1"/>
  <c r="AY389" i="12"/>
  <c r="AR390" i="12"/>
  <c r="AQ381" i="12"/>
  <c r="AR381" i="12" s="1"/>
  <c r="AU383" i="12"/>
  <c r="AV383" i="12" s="1"/>
  <c r="AW383" i="12" s="1"/>
  <c r="AX383" i="12" s="1"/>
  <c r="AT371" i="12"/>
  <c r="AJ371" i="12" s="1"/>
  <c r="AQ388" i="12"/>
  <c r="AR388" i="12" s="1"/>
  <c r="AR367" i="12"/>
  <c r="AS367" i="12" s="1"/>
  <c r="AJ375" i="12"/>
  <c r="AR379" i="12"/>
  <c r="AR386" i="12"/>
  <c r="AY374" i="12"/>
  <c r="AT384" i="12"/>
  <c r="AY384" i="12" s="1"/>
  <c r="AY378" i="12"/>
  <c r="AU382" i="12"/>
  <c r="AS390" i="12"/>
  <c r="AJ389" i="12"/>
  <c r="AJ387" i="12"/>
  <c r="AQ391" i="12"/>
  <c r="AT373" i="12"/>
  <c r="AY373" i="12" s="1"/>
  <c r="AY375" i="12"/>
  <c r="AY369" i="12"/>
  <c r="AJ384" i="12"/>
  <c r="AU370" i="12"/>
  <c r="AR385" i="12"/>
  <c r="AS385" i="12" s="1"/>
  <c r="AV392" i="12"/>
  <c r="AW392" i="12" s="1"/>
  <c r="AX392" i="12" s="1"/>
  <c r="AU392" i="12"/>
  <c r="AJ369" i="12"/>
  <c r="AJ373" i="12"/>
  <c r="AQ372" i="12"/>
  <c r="AQ380" i="12"/>
  <c r="AU377" i="12"/>
  <c r="AS381" i="12" l="1"/>
  <c r="AU384" i="12"/>
  <c r="AT385" i="12"/>
  <c r="AY385" i="12" s="1"/>
  <c r="AU373" i="12"/>
  <c r="AJ390" i="12"/>
  <c r="AU378" i="12"/>
  <c r="AV377" i="12"/>
  <c r="AK392" i="12"/>
  <c r="AU375" i="12"/>
  <c r="AY390" i="12"/>
  <c r="AK383" i="12"/>
  <c r="AY371" i="12"/>
  <c r="AS388" i="12"/>
  <c r="AS379" i="12"/>
  <c r="AT379" i="12" s="1"/>
  <c r="AT390" i="12"/>
  <c r="AU374" i="12"/>
  <c r="AU387" i="12"/>
  <c r="AV387" i="12" s="1"/>
  <c r="AV368" i="12"/>
  <c r="AR391" i="12"/>
  <c r="AS391" i="12" s="1"/>
  <c r="AT391" i="12" s="1"/>
  <c r="AU389" i="12"/>
  <c r="AV389" i="12" s="1"/>
  <c r="AR372" i="12"/>
  <c r="AS372" i="12" s="1"/>
  <c r="AR380" i="12"/>
  <c r="AS380" i="12" s="1"/>
  <c r="AV370" i="12"/>
  <c r="AU369" i="12"/>
  <c r="AV382" i="12"/>
  <c r="AW382" i="12" s="1"/>
  <c r="AS386" i="12"/>
  <c r="AT367" i="12"/>
  <c r="AJ367" i="12" s="1"/>
  <c r="AJ385" i="12"/>
  <c r="AW376" i="12"/>
  <c r="AX376" i="12" s="1"/>
  <c r="AK376" i="12" s="1"/>
  <c r="AW368" i="12"/>
  <c r="AT381" i="12" l="1"/>
  <c r="AJ381" i="12" s="1"/>
  <c r="AV369" i="12"/>
  <c r="AW369" i="12" s="1"/>
  <c r="AX369" i="12" s="1"/>
  <c r="AV378" i="12"/>
  <c r="AW378" i="12" s="1"/>
  <c r="AX368" i="12"/>
  <c r="AU385" i="12"/>
  <c r="AT386" i="12"/>
  <c r="AY386" i="12" s="1"/>
  <c r="AY379" i="12"/>
  <c r="AY367" i="12"/>
  <c r="AW377" i="12"/>
  <c r="AW389" i="12"/>
  <c r="AX389" i="12" s="1"/>
  <c r="AK389" i="12" s="1"/>
  <c r="AJ379" i="12"/>
  <c r="AT388" i="12"/>
  <c r="AY388" i="12" s="1"/>
  <c r="AV375" i="12"/>
  <c r="AW375" i="12" s="1"/>
  <c r="AW370" i="12"/>
  <c r="AK368" i="12"/>
  <c r="AV373" i="12"/>
  <c r="AX382" i="12"/>
  <c r="AK382" i="12" s="1"/>
  <c r="AU390" i="12"/>
  <c r="AW387" i="12"/>
  <c r="AU371" i="12"/>
  <c r="AV371" i="12" s="1"/>
  <c r="AT372" i="12"/>
  <c r="AY372" i="12" s="1"/>
  <c r="AT380" i="12"/>
  <c r="AJ380" i="12" s="1"/>
  <c r="AX387" i="12"/>
  <c r="AV374" i="12"/>
  <c r="AW374" i="12" s="1"/>
  <c r="AX374" i="12" s="1"/>
  <c r="AJ391" i="12"/>
  <c r="AY391" i="12"/>
  <c r="AW373" i="12"/>
  <c r="AX373" i="12" s="1"/>
  <c r="AV384" i="12"/>
  <c r="AW384" i="12" s="1"/>
  <c r="AX378" i="12" l="1"/>
  <c r="AK378" i="12" s="1"/>
  <c r="AK387" i="12"/>
  <c r="AV390" i="12"/>
  <c r="AW390" i="12" s="1"/>
  <c r="AX370" i="12"/>
  <c r="AK370" i="12" s="1"/>
  <c r="AX377" i="12"/>
  <c r="AK377" i="12" s="1"/>
  <c r="AK369" i="12"/>
  <c r="AY381" i="12"/>
  <c r="AU381" i="12" s="1"/>
  <c r="AU372" i="12"/>
  <c r="AV372" i="12" s="1"/>
  <c r="AK373" i="12"/>
  <c r="AU388" i="12"/>
  <c r="AV388" i="12" s="1"/>
  <c r="AU386" i="12"/>
  <c r="AX375" i="12"/>
  <c r="AK375" i="12"/>
  <c r="AJ372" i="12"/>
  <c r="AK374" i="12"/>
  <c r="AJ388" i="12"/>
  <c r="AY380" i="12"/>
  <c r="AU367" i="12"/>
  <c r="AV367" i="12" s="1"/>
  <c r="AW367" i="12" s="1"/>
  <c r="AX384" i="12"/>
  <c r="AK384" i="12" s="1"/>
  <c r="AU391" i="12"/>
  <c r="AV391" i="12" s="1"/>
  <c r="AW371" i="12"/>
  <c r="AX371" i="12" s="1"/>
  <c r="AK371" i="12" s="1"/>
  <c r="AU379" i="12"/>
  <c r="AV379" i="12" s="1"/>
  <c r="AV385" i="12"/>
  <c r="AW385" i="12" s="1"/>
  <c r="AJ386" i="12"/>
  <c r="AX390" i="12" l="1"/>
  <c r="AK390" i="12" s="1"/>
  <c r="AV381" i="12"/>
  <c r="AW381" i="12" s="1"/>
  <c r="AU380" i="12"/>
  <c r="AW379" i="12"/>
  <c r="AX385" i="12"/>
  <c r="AK385" i="12" s="1"/>
  <c r="AW391" i="12"/>
  <c r="AX391" i="12"/>
  <c r="AX367" i="12"/>
  <c r="AK367" i="12" s="1"/>
  <c r="AV386" i="12"/>
  <c r="AW386" i="12" s="1"/>
  <c r="AW388" i="12"/>
  <c r="AX388" i="12" s="1"/>
  <c r="AW372" i="12"/>
  <c r="AX381" i="12" l="1"/>
  <c r="AK381" i="12" s="1"/>
  <c r="AX379" i="12"/>
  <c r="AK379" i="12" s="1"/>
  <c r="AK391" i="12"/>
  <c r="AK388" i="12"/>
  <c r="AV380" i="12"/>
  <c r="AX372" i="12"/>
  <c r="AK372" i="12" s="1"/>
  <c r="AX386" i="12"/>
  <c r="AK386" i="12" s="1"/>
  <c r="AW380" i="12" l="1"/>
  <c r="AX380" i="12" l="1"/>
  <c r="AK380" i="12" s="1"/>
  <c r="BD366" i="12" l="1"/>
  <c r="BA366" i="12"/>
  <c r="X366" i="12" s="1"/>
  <c r="AZ366" i="12"/>
  <c r="BB366" i="12" s="1"/>
  <c r="Y366" i="12"/>
  <c r="W366" i="12"/>
  <c r="M366" i="12"/>
  <c r="BD365" i="12"/>
  <c r="BB365" i="12"/>
  <c r="AZ365" i="12"/>
  <c r="BA365" i="12" s="1"/>
  <c r="Y365" i="12"/>
  <c r="M365" i="12"/>
  <c r="W365" i="12" s="1"/>
  <c r="BD364" i="12"/>
  <c r="BA364" i="12"/>
  <c r="AZ364" i="12"/>
  <c r="BB364" i="12" s="1"/>
  <c r="Y364" i="12"/>
  <c r="W364" i="12"/>
  <c r="M364" i="12"/>
  <c r="BD363" i="12"/>
  <c r="BB363" i="12"/>
  <c r="AZ363" i="12"/>
  <c r="BA363" i="12" s="1"/>
  <c r="Y363" i="12"/>
  <c r="M363" i="12"/>
  <c r="W363" i="12" s="1"/>
  <c r="BD362" i="12"/>
  <c r="AZ362" i="12"/>
  <c r="BA362" i="12" s="1"/>
  <c r="Y362" i="12"/>
  <c r="W362" i="12"/>
  <c r="M362" i="12"/>
  <c r="BD361" i="12"/>
  <c r="BB361" i="12"/>
  <c r="AZ361" i="12"/>
  <c r="BA361" i="12" s="1"/>
  <c r="Y361" i="12"/>
  <c r="M361" i="12"/>
  <c r="BD360" i="12"/>
  <c r="BA360" i="12"/>
  <c r="AZ360" i="12"/>
  <c r="Y360" i="12"/>
  <c r="W360" i="12"/>
  <c r="M360" i="12"/>
  <c r="BD359" i="12"/>
  <c r="BB359" i="12"/>
  <c r="AZ359" i="12"/>
  <c r="BA359" i="12" s="1"/>
  <c r="Y359" i="12"/>
  <c r="M359" i="12"/>
  <c r="BD358" i="12"/>
  <c r="AZ358" i="12"/>
  <c r="Y358" i="12"/>
  <c r="W358" i="12"/>
  <c r="M358" i="12"/>
  <c r="BD357" i="12"/>
  <c r="BB357" i="12"/>
  <c r="AZ357" i="12"/>
  <c r="BA357" i="12" s="1"/>
  <c r="Y357" i="12"/>
  <c r="M357" i="12"/>
  <c r="W357" i="12" s="1"/>
  <c r="BD356" i="12"/>
  <c r="BB356" i="12"/>
  <c r="BA356" i="12"/>
  <c r="X356" i="12" s="1"/>
  <c r="AZ356" i="12"/>
  <c r="Y356" i="12"/>
  <c r="W356" i="12"/>
  <c r="M356" i="12"/>
  <c r="BD355" i="12"/>
  <c r="AZ355" i="12"/>
  <c r="Y355" i="12"/>
  <c r="W355" i="12"/>
  <c r="M355" i="12"/>
  <c r="BD354" i="12"/>
  <c r="BB354" i="12"/>
  <c r="BA354" i="12"/>
  <c r="X354" i="12" s="1"/>
  <c r="AZ354" i="12"/>
  <c r="Y354" i="12"/>
  <c r="W354" i="12"/>
  <c r="M354" i="12"/>
  <c r="BD353" i="12"/>
  <c r="AZ353" i="12"/>
  <c r="BB353" i="12" s="1"/>
  <c r="Y353" i="12"/>
  <c r="M353" i="12"/>
  <c r="BD352" i="12"/>
  <c r="BB352" i="12"/>
  <c r="BA352" i="12"/>
  <c r="AZ352" i="12"/>
  <c r="Y352" i="12"/>
  <c r="X352" i="12"/>
  <c r="W352" i="12"/>
  <c r="M352" i="12"/>
  <c r="BD351" i="12"/>
  <c r="AZ351" i="12"/>
  <c r="Y351" i="12"/>
  <c r="M351" i="12"/>
  <c r="W351" i="12" s="1"/>
  <c r="BE352" i="12" l="1"/>
  <c r="AG352" i="12" s="1"/>
  <c r="AI352" i="12" s="1"/>
  <c r="AN352" i="12" s="1"/>
  <c r="AH352" i="12"/>
  <c r="BE356" i="12"/>
  <c r="AG356" i="12" s="1"/>
  <c r="AH356" i="12"/>
  <c r="W359" i="12"/>
  <c r="BA351" i="12"/>
  <c r="X351" i="12" s="1"/>
  <c r="W353" i="12"/>
  <c r="BA355" i="12"/>
  <c r="X355" i="12"/>
  <c r="BB358" i="12"/>
  <c r="W361" i="12"/>
  <c r="BB351" i="12"/>
  <c r="BB355" i="12"/>
  <c r="BA358" i="12"/>
  <c r="X358" i="12" s="1"/>
  <c r="BB360" i="12"/>
  <c r="X360" i="12"/>
  <c r="BB362" i="12"/>
  <c r="X362" i="12"/>
  <c r="BA353" i="12"/>
  <c r="X353" i="12"/>
  <c r="X364" i="12"/>
  <c r="X357" i="12"/>
  <c r="X359" i="12"/>
  <c r="X361" i="12"/>
  <c r="X363" i="12"/>
  <c r="X365" i="12"/>
  <c r="BE357" i="12" l="1"/>
  <c r="AG357" i="12" s="1"/>
  <c r="AI357" i="12" s="1"/>
  <c r="AN357" i="12" s="1"/>
  <c r="AH357" i="12"/>
  <c r="BE358" i="12"/>
  <c r="AG358" i="12" s="1"/>
  <c r="AI358" i="12" s="1"/>
  <c r="AN358" i="12" s="1"/>
  <c r="AH358" i="12"/>
  <c r="BE363" i="12"/>
  <c r="AG363" i="12" s="1"/>
  <c r="AH363" i="12"/>
  <c r="AO352" i="12"/>
  <c r="BE351" i="12"/>
  <c r="AG351" i="12" s="1"/>
  <c r="AH351" i="12"/>
  <c r="BE355" i="12"/>
  <c r="AG355" i="12" s="1"/>
  <c r="AH355" i="12"/>
  <c r="BE365" i="12"/>
  <c r="AG365" i="12" s="1"/>
  <c r="AH365" i="12"/>
  <c r="BE360" i="12"/>
  <c r="AG360" i="12" s="1"/>
  <c r="AH360" i="12"/>
  <c r="BE362" i="12"/>
  <c r="AG362" i="12" s="1"/>
  <c r="AI362" i="12" s="1"/>
  <c r="AN362" i="12" s="1"/>
  <c r="AH362" i="12"/>
  <c r="AH364" i="12"/>
  <c r="BE364" i="12"/>
  <c r="AG364" i="12" s="1"/>
  <c r="BE354" i="12"/>
  <c r="AG354" i="12" s="1"/>
  <c r="AI354" i="12" s="1"/>
  <c r="AN354" i="12" s="1"/>
  <c r="AH354" i="12"/>
  <c r="BE366" i="12"/>
  <c r="AG366" i="12" s="1"/>
  <c r="AH366" i="12"/>
  <c r="AI356" i="12"/>
  <c r="AN356" i="12" s="1"/>
  <c r="AI351" i="12" l="1"/>
  <c r="AN351" i="12" s="1"/>
  <c r="AO351" i="12" s="1"/>
  <c r="AI366" i="12"/>
  <c r="AN366" i="12" s="1"/>
  <c r="AP366" i="12" s="1"/>
  <c r="AQ366" i="12" s="1"/>
  <c r="AI355" i="12"/>
  <c r="AN355" i="12" s="1"/>
  <c r="AO355" i="12" s="1"/>
  <c r="AO358" i="12"/>
  <c r="AO362" i="12"/>
  <c r="AP362" i="12" s="1"/>
  <c r="AQ362" i="12" s="1"/>
  <c r="AO366" i="12"/>
  <c r="AO357" i="12"/>
  <c r="BE353" i="12"/>
  <c r="AG353" i="12" s="1"/>
  <c r="AH353" i="12"/>
  <c r="AI365" i="12"/>
  <c r="AN365" i="12" s="1"/>
  <c r="AI363" i="12"/>
  <c r="AN363" i="12" s="1"/>
  <c r="AO354" i="12"/>
  <c r="AP354" i="12"/>
  <c r="BE361" i="12"/>
  <c r="AG361" i="12" s="1"/>
  <c r="AH361" i="12"/>
  <c r="AI364" i="12"/>
  <c r="AN364" i="12" s="1"/>
  <c r="AI360" i="12"/>
  <c r="AN360" i="12" s="1"/>
  <c r="AP352" i="12"/>
  <c r="AO356" i="12"/>
  <c r="BE359" i="12"/>
  <c r="AG359" i="12" s="1"/>
  <c r="AI359" i="12" s="1"/>
  <c r="AN359" i="12" s="1"/>
  <c r="AH359" i="12"/>
  <c r="AQ352" i="12" l="1"/>
  <c r="AR352" i="12" s="1"/>
  <c r="AO359" i="12"/>
  <c r="AP359" i="12" s="1"/>
  <c r="AO364" i="12"/>
  <c r="AP364" i="12" s="1"/>
  <c r="AR366" i="12"/>
  <c r="AT366" i="12" s="1"/>
  <c r="AQ354" i="12"/>
  <c r="AP355" i="12"/>
  <c r="AR362" i="12"/>
  <c r="AP356" i="12"/>
  <c r="AO365" i="12"/>
  <c r="AP357" i="12"/>
  <c r="AS366" i="12"/>
  <c r="AS362" i="12"/>
  <c r="AP351" i="12"/>
  <c r="AO360" i="12"/>
  <c r="AI361" i="12"/>
  <c r="AN361" i="12" s="1"/>
  <c r="AO363" i="12"/>
  <c r="AI353" i="12"/>
  <c r="AN353" i="12" s="1"/>
  <c r="AQ355" i="12"/>
  <c r="AP358" i="12"/>
  <c r="AQ351" i="12"/>
  <c r="AY366" i="12" l="1"/>
  <c r="AJ366" i="12"/>
  <c r="AR356" i="12"/>
  <c r="AQ356" i="12"/>
  <c r="AT362" i="12"/>
  <c r="AJ362" i="12" s="1"/>
  <c r="AS352" i="12"/>
  <c r="AT352" i="12" s="1"/>
  <c r="AJ352" i="12" s="1"/>
  <c r="AU366" i="12"/>
  <c r="AS351" i="12"/>
  <c r="AQ357" i="12"/>
  <c r="AR351" i="12"/>
  <c r="AR355" i="12"/>
  <c r="AS355" i="12" s="1"/>
  <c r="AR354" i="12"/>
  <c r="AQ359" i="12"/>
  <c r="AR359" i="12" s="1"/>
  <c r="AO353" i="12"/>
  <c r="AP353" i="12"/>
  <c r="AQ353" i="12" s="1"/>
  <c r="AP363" i="12"/>
  <c r="AQ363" i="12" s="1"/>
  <c r="AP365" i="12"/>
  <c r="AS356" i="12"/>
  <c r="AQ364" i="12"/>
  <c r="AS364" i="12" s="1"/>
  <c r="AQ358" i="12"/>
  <c r="AO361" i="12"/>
  <c r="AP360" i="12"/>
  <c r="AR364" i="12"/>
  <c r="AP361" i="12" l="1"/>
  <c r="AQ361" i="12" s="1"/>
  <c r="AY362" i="12"/>
  <c r="AU362" i="12" s="1"/>
  <c r="AY352" i="12"/>
  <c r="AU352" i="12" s="1"/>
  <c r="AV352" i="12" s="1"/>
  <c r="AT355" i="12"/>
  <c r="AY355" i="12" s="1"/>
  <c r="AS359" i="12"/>
  <c r="AR353" i="12"/>
  <c r="AS353" i="12" s="1"/>
  <c r="AR363" i="12"/>
  <c r="AQ365" i="12"/>
  <c r="AS354" i="12"/>
  <c r="AT351" i="12"/>
  <c r="AJ351" i="12" s="1"/>
  <c r="AR357" i="12"/>
  <c r="AS357" i="12" s="1"/>
  <c r="AT364" i="12"/>
  <c r="AY364" i="12" s="1"/>
  <c r="AT359" i="12"/>
  <c r="AJ359" i="12" s="1"/>
  <c r="AV366" i="12"/>
  <c r="AW366" i="12" s="1"/>
  <c r="AX366" i="12" s="1"/>
  <c r="AW352" i="12"/>
  <c r="AT356" i="12"/>
  <c r="AJ356" i="12" s="1"/>
  <c r="AR358" i="12"/>
  <c r="AV362" i="12"/>
  <c r="AW362" i="12" s="1"/>
  <c r="AQ360" i="12"/>
  <c r="AR361" i="12" l="1"/>
  <c r="AS361" i="12" s="1"/>
  <c r="AY359" i="12"/>
  <c r="AJ355" i="12"/>
  <c r="AU364" i="12"/>
  <c r="AU355" i="12"/>
  <c r="AV355" i="12"/>
  <c r="AK366" i="12"/>
  <c r="AJ364" i="12"/>
  <c r="AX352" i="12"/>
  <c r="AK352" i="12" s="1"/>
  <c r="AR365" i="12"/>
  <c r="AS365" i="12" s="1"/>
  <c r="AT357" i="12"/>
  <c r="AT354" i="12"/>
  <c r="AJ354" i="12" s="1"/>
  <c r="AJ357" i="12"/>
  <c r="AY351" i="12"/>
  <c r="AX362" i="12"/>
  <c r="AK362" i="12" s="1"/>
  <c r="AT353" i="12"/>
  <c r="AJ353" i="12" s="1"/>
  <c r="AU359" i="12"/>
  <c r="AV359" i="12" s="1"/>
  <c r="AR360" i="12"/>
  <c r="AY356" i="12"/>
  <c r="AY357" i="12"/>
  <c r="AS358" i="12"/>
  <c r="AT365" i="12"/>
  <c r="AJ365" i="12" s="1"/>
  <c r="AS363" i="12"/>
  <c r="AT361" i="12" l="1"/>
  <c r="AJ361" i="12" s="1"/>
  <c r="AY354" i="12"/>
  <c r="AY353" i="12"/>
  <c r="AU353" i="12" s="1"/>
  <c r="AY365" i="12"/>
  <c r="AU356" i="12"/>
  <c r="AU351" i="12"/>
  <c r="AU354" i="12"/>
  <c r="AU357" i="12"/>
  <c r="AW359" i="12"/>
  <c r="AX359" i="12" s="1"/>
  <c r="AK359" i="12" s="1"/>
  <c r="AU365" i="12"/>
  <c r="AS360" i="12"/>
  <c r="AT363" i="12"/>
  <c r="AJ363" i="12" s="1"/>
  <c r="AT358" i="12"/>
  <c r="AJ358" i="12" s="1"/>
  <c r="AW355" i="12"/>
  <c r="AX355" i="12" s="1"/>
  <c r="AK355" i="12" s="1"/>
  <c r="AV364" i="12"/>
  <c r="AY361" i="12" l="1"/>
  <c r="AU361" i="12" s="1"/>
  <c r="AY363" i="12"/>
  <c r="AV354" i="12"/>
  <c r="AV356" i="12"/>
  <c r="AY358" i="12"/>
  <c r="AW364" i="12"/>
  <c r="AX364" i="12" s="1"/>
  <c r="AT360" i="12"/>
  <c r="AY360" i="12" s="1"/>
  <c r="AV357" i="12"/>
  <c r="AV353" i="12"/>
  <c r="AW353" i="12" s="1"/>
  <c r="AV351" i="12"/>
  <c r="AW351" i="12" s="1"/>
  <c r="AW356" i="12"/>
  <c r="AU363" i="12"/>
  <c r="AV365" i="12"/>
  <c r="AX353" i="12"/>
  <c r="AK353" i="12" s="1"/>
  <c r="AV361" i="12" l="1"/>
  <c r="AW361" i="12" s="1"/>
  <c r="AJ360" i="12"/>
  <c r="AU360" i="12"/>
  <c r="AV360" i="12" s="1"/>
  <c r="AX357" i="12"/>
  <c r="AK364" i="12"/>
  <c r="AX356" i="12"/>
  <c r="AK356" i="12" s="1"/>
  <c r="AW357" i="12"/>
  <c r="AX351" i="12"/>
  <c r="AK351" i="12" s="1"/>
  <c r="AW365" i="12"/>
  <c r="AX365" i="12" s="1"/>
  <c r="AK365" i="12" s="1"/>
  <c r="AV363" i="12"/>
  <c r="AW354" i="12"/>
  <c r="AX354" i="12" s="1"/>
  <c r="AU358" i="12"/>
  <c r="AV358" i="12" s="1"/>
  <c r="AW363" i="12"/>
  <c r="AX361" i="12"/>
  <c r="AK361" i="12" s="1"/>
  <c r="AK357" i="12"/>
  <c r="AW358" i="12" l="1"/>
  <c r="AX358" i="12" s="1"/>
  <c r="AK358" i="12" s="1"/>
  <c r="AW360" i="12"/>
  <c r="AX360" i="12" s="1"/>
  <c r="AK360" i="12" s="1"/>
  <c r="AK354" i="12"/>
  <c r="AX363" i="12"/>
  <c r="AK363" i="12" s="1"/>
  <c r="BD350" i="12" l="1"/>
  <c r="AZ350" i="12"/>
  <c r="BB350" i="12" s="1"/>
  <c r="Y350" i="12"/>
  <c r="W350" i="12"/>
  <c r="M350" i="12"/>
  <c r="BD349" i="12"/>
  <c r="BB349" i="12"/>
  <c r="AZ349" i="12"/>
  <c r="BA349" i="12" s="1"/>
  <c r="X349" i="12" s="1"/>
  <c r="Y349" i="12"/>
  <c r="W349" i="12"/>
  <c r="M349" i="12"/>
  <c r="BD348" i="12"/>
  <c r="AZ348" i="12"/>
  <c r="BB348" i="12" s="1"/>
  <c r="Y348" i="12"/>
  <c r="W348" i="12"/>
  <c r="M348" i="12"/>
  <c r="BD347" i="12"/>
  <c r="BB347" i="12"/>
  <c r="AZ347" i="12"/>
  <c r="BA347" i="12" s="1"/>
  <c r="Y347" i="12"/>
  <c r="W347" i="12"/>
  <c r="M347" i="12"/>
  <c r="BD346" i="12"/>
  <c r="AZ346" i="12"/>
  <c r="BB346" i="12" s="1"/>
  <c r="Y346" i="12"/>
  <c r="W346" i="12"/>
  <c r="M346" i="12"/>
  <c r="BD345" i="12"/>
  <c r="BB345" i="12"/>
  <c r="AZ345" i="12"/>
  <c r="BA345" i="12" s="1"/>
  <c r="Y345" i="12"/>
  <c r="W345" i="12"/>
  <c r="M345" i="12"/>
  <c r="BD344" i="12"/>
  <c r="AZ344" i="12"/>
  <c r="BB344" i="12" s="1"/>
  <c r="Y344" i="12"/>
  <c r="W344" i="12"/>
  <c r="M344" i="12"/>
  <c r="BD343" i="12"/>
  <c r="BB343" i="12"/>
  <c r="AZ343" i="12"/>
  <c r="BA343" i="12" s="1"/>
  <c r="Y343" i="12"/>
  <c r="W343" i="12"/>
  <c r="M343" i="12"/>
  <c r="BD342" i="12"/>
  <c r="AZ342" i="12"/>
  <c r="Y342" i="12"/>
  <c r="W342" i="12"/>
  <c r="M342" i="12"/>
  <c r="BD341" i="12"/>
  <c r="BB341" i="12"/>
  <c r="AZ341" i="12"/>
  <c r="Y341" i="12"/>
  <c r="W341" i="12"/>
  <c r="M341" i="12"/>
  <c r="BD340" i="12"/>
  <c r="BB340" i="12"/>
  <c r="AZ340" i="12"/>
  <c r="Y340" i="12"/>
  <c r="W340" i="12"/>
  <c r="M340" i="12"/>
  <c r="BD339" i="12"/>
  <c r="BB339" i="12"/>
  <c r="AZ339" i="12"/>
  <c r="Y339" i="12"/>
  <c r="W339" i="12"/>
  <c r="M339" i="12"/>
  <c r="BD338" i="12"/>
  <c r="BB338" i="12"/>
  <c r="AZ338" i="12"/>
  <c r="Y338" i="12"/>
  <c r="M338" i="12"/>
  <c r="W338" i="12" s="1"/>
  <c r="BD337" i="12"/>
  <c r="BA337" i="12"/>
  <c r="X337" i="12" s="1"/>
  <c r="AZ337" i="12"/>
  <c r="BB337" i="12" s="1"/>
  <c r="Y337" i="12"/>
  <c r="W337" i="12"/>
  <c r="M337" i="12"/>
  <c r="BD336" i="12"/>
  <c r="AZ336" i="12"/>
  <c r="BA336" i="12" s="1"/>
  <c r="Y336" i="12"/>
  <c r="W336" i="12"/>
  <c r="M336" i="12"/>
  <c r="BD335" i="12"/>
  <c r="BB335" i="12"/>
  <c r="AZ335" i="12"/>
  <c r="BA335" i="12" s="1"/>
  <c r="Y335" i="12"/>
  <c r="W335" i="12"/>
  <c r="M335" i="12"/>
  <c r="BD334" i="12"/>
  <c r="AZ334" i="12"/>
  <c r="BA334" i="12" s="1"/>
  <c r="Y334" i="12"/>
  <c r="W334" i="12"/>
  <c r="M334" i="12"/>
  <c r="BD333" i="12"/>
  <c r="BB333" i="12"/>
  <c r="AZ333" i="12"/>
  <c r="BA333" i="12" s="1"/>
  <c r="Y333" i="12"/>
  <c r="W333" i="12"/>
  <c r="M333" i="12"/>
  <c r="BD332" i="12"/>
  <c r="AZ332" i="12"/>
  <c r="BA332" i="12" s="1"/>
  <c r="Y332" i="12"/>
  <c r="W332" i="12"/>
  <c r="M332" i="12"/>
  <c r="BD331" i="12"/>
  <c r="BB331" i="12"/>
  <c r="AZ331" i="12"/>
  <c r="BA331" i="12" s="1"/>
  <c r="Y331" i="12"/>
  <c r="W331" i="12"/>
  <c r="M331" i="12"/>
  <c r="BD330" i="12"/>
  <c r="AZ330" i="12"/>
  <c r="BA330" i="12" s="1"/>
  <c r="Y330" i="12"/>
  <c r="W330" i="12"/>
  <c r="M330" i="12"/>
  <c r="BE337" i="12" l="1"/>
  <c r="AG337" i="12" s="1"/>
  <c r="AI337" i="12" s="1"/>
  <c r="AN337" i="12" s="1"/>
  <c r="AH337" i="12"/>
  <c r="BB330" i="12"/>
  <c r="BB332" i="12"/>
  <c r="BB334" i="12"/>
  <c r="X331" i="12"/>
  <c r="X333" i="12"/>
  <c r="X335" i="12"/>
  <c r="BA338" i="12"/>
  <c r="X338" i="12" s="1"/>
  <c r="BA340" i="12"/>
  <c r="X340" i="12"/>
  <c r="BB342" i="12"/>
  <c r="BA342" i="12"/>
  <c r="X342" i="12"/>
  <c r="BE349" i="12"/>
  <c r="AG349" i="12" s="1"/>
  <c r="AI349" i="12" s="1"/>
  <c r="AN349" i="12" s="1"/>
  <c r="AH349" i="12"/>
  <c r="X330" i="12"/>
  <c r="X332" i="12"/>
  <c r="X334" i="12"/>
  <c r="X336" i="12"/>
  <c r="BB336" i="12"/>
  <c r="BA339" i="12"/>
  <c r="X339" i="12" s="1"/>
  <c r="BA341" i="12"/>
  <c r="X341" i="12" s="1"/>
  <c r="BA344" i="12"/>
  <c r="X344" i="12" s="1"/>
  <c r="X346" i="12"/>
  <c r="BA346" i="12"/>
  <c r="BA348" i="12"/>
  <c r="X348" i="12" s="1"/>
  <c r="X350" i="12"/>
  <c r="BA350" i="12"/>
  <c r="X343" i="12"/>
  <c r="X345" i="12"/>
  <c r="X347" i="12"/>
  <c r="AH341" i="12" l="1"/>
  <c r="BE341" i="12"/>
  <c r="AG341" i="12" s="1"/>
  <c r="BE334" i="12"/>
  <c r="AG334" i="12" s="1"/>
  <c r="AH334" i="12"/>
  <c r="AO349" i="12"/>
  <c r="BE335" i="12"/>
  <c r="AG335" i="12" s="1"/>
  <c r="AH335" i="12"/>
  <c r="BE345" i="12"/>
  <c r="AG345" i="12" s="1"/>
  <c r="AH345" i="12"/>
  <c r="BE343" i="12"/>
  <c r="AG343" i="12" s="1"/>
  <c r="AH343" i="12"/>
  <c r="AH339" i="12"/>
  <c r="BE339" i="12"/>
  <c r="AG339" i="12" s="1"/>
  <c r="BE332" i="12"/>
  <c r="AG332" i="12" s="1"/>
  <c r="AH332" i="12"/>
  <c r="BE333" i="12"/>
  <c r="AG333" i="12" s="1"/>
  <c r="AI333" i="12" s="1"/>
  <c r="AN333" i="12"/>
  <c r="AH333" i="12"/>
  <c r="BE348" i="12"/>
  <c r="AG348" i="12" s="1"/>
  <c r="AH348" i="12"/>
  <c r="BE346" i="12"/>
  <c r="AG346" i="12" s="1"/>
  <c r="AH346" i="12"/>
  <c r="AH330" i="12"/>
  <c r="BE330" i="12"/>
  <c r="AG330" i="12" s="1"/>
  <c r="AH338" i="12"/>
  <c r="BE338" i="12"/>
  <c r="AG338" i="12" s="1"/>
  <c r="AH331" i="12"/>
  <c r="BE331" i="12"/>
  <c r="AG331" i="12" s="1"/>
  <c r="AI331" i="12" s="1"/>
  <c r="AN331" i="12" s="1"/>
  <c r="BE347" i="12"/>
  <c r="AG347" i="12" s="1"/>
  <c r="AH347" i="12"/>
  <c r="BE350" i="12"/>
  <c r="AG350" i="12" s="1"/>
  <c r="AH350" i="12"/>
  <c r="BE344" i="12"/>
  <c r="AG344" i="12" s="1"/>
  <c r="AI344" i="12" s="1"/>
  <c r="AN344" i="12" s="1"/>
  <c r="AH344" i="12"/>
  <c r="AH336" i="12"/>
  <c r="BE336" i="12"/>
  <c r="AG336" i="12" s="1"/>
  <c r="AI336" i="12" s="1"/>
  <c r="AN336" i="12" s="1"/>
  <c r="AO337" i="12"/>
  <c r="AP337" i="12" s="1"/>
  <c r="BE342" i="12"/>
  <c r="AG342" i="12" s="1"/>
  <c r="AI342" i="12" s="1"/>
  <c r="AN342" i="12" s="1"/>
  <c r="AH342" i="12"/>
  <c r="AH340" i="12"/>
  <c r="BE340" i="12"/>
  <c r="AG340" i="12" s="1"/>
  <c r="AI350" i="12" l="1"/>
  <c r="AN350" i="12" s="1"/>
  <c r="AI345" i="12"/>
  <c r="AN345" i="12" s="1"/>
  <c r="AI339" i="12"/>
  <c r="AN339" i="12" s="1"/>
  <c r="AI335" i="12"/>
  <c r="AN335" i="12" s="1"/>
  <c r="AI341" i="12"/>
  <c r="AN341" i="12" s="1"/>
  <c r="AO331" i="12"/>
  <c r="AP331" i="12" s="1"/>
  <c r="AO350" i="12"/>
  <c r="AO342" i="12"/>
  <c r="AO335" i="12"/>
  <c r="AP335" i="12" s="1"/>
  <c r="AO341" i="12"/>
  <c r="AO336" i="12"/>
  <c r="AO344" i="12"/>
  <c r="AP344" i="12" s="1"/>
  <c r="AQ337" i="12"/>
  <c r="AI348" i="12"/>
  <c r="AN348" i="12" s="1"/>
  <c r="AI343" i="12"/>
  <c r="AN343" i="12" s="1"/>
  <c r="AP349" i="12"/>
  <c r="AI334" i="12"/>
  <c r="AN334" i="12" s="1"/>
  <c r="AI340" i="12"/>
  <c r="AN340" i="12" s="1"/>
  <c r="AI347" i="12"/>
  <c r="AN347" i="12" s="1"/>
  <c r="AI338" i="12"/>
  <c r="AN338" i="12" s="1"/>
  <c r="AI330" i="12"/>
  <c r="AN330" i="12" s="1"/>
  <c r="AI346" i="12"/>
  <c r="AN346" i="12" s="1"/>
  <c r="AI332" i="12"/>
  <c r="AN332" i="12" s="1"/>
  <c r="AO333" i="12"/>
  <c r="AP333" i="12" s="1"/>
  <c r="AO345" i="12"/>
  <c r="AO339" i="12"/>
  <c r="AQ349" i="12"/>
  <c r="AQ336" i="12" l="1"/>
  <c r="AP341" i="12"/>
  <c r="AQ341" i="12" s="1"/>
  <c r="AP336" i="12"/>
  <c r="AO332" i="12"/>
  <c r="AO346" i="12"/>
  <c r="AP346" i="12" s="1"/>
  <c r="AP345" i="12"/>
  <c r="AO330" i="12"/>
  <c r="AP330" i="12" s="1"/>
  <c r="AR336" i="12"/>
  <c r="AP342" i="12"/>
  <c r="AR337" i="12"/>
  <c r="AP350" i="12"/>
  <c r="AO334" i="12"/>
  <c r="AP334" i="12" s="1"/>
  <c r="AP339" i="12"/>
  <c r="AQ339" i="12" s="1"/>
  <c r="AR339" i="12" s="1"/>
  <c r="AR349" i="12"/>
  <c r="AO338" i="12"/>
  <c r="AP338" i="12"/>
  <c r="AO340" i="12"/>
  <c r="AP340" i="12"/>
  <c r="AQ340" i="12" s="1"/>
  <c r="AO343" i="12"/>
  <c r="AP343" i="12"/>
  <c r="AQ344" i="12"/>
  <c r="AR344" i="12" s="1"/>
  <c r="AP348" i="12"/>
  <c r="AO348" i="12"/>
  <c r="AS336" i="12"/>
  <c r="AQ342" i="12"/>
  <c r="AR342" i="12" s="1"/>
  <c r="AQ350" i="12"/>
  <c r="AR350" i="12" s="1"/>
  <c r="AS350" i="12" s="1"/>
  <c r="AQ331" i="12"/>
  <c r="AP347" i="12"/>
  <c r="AQ347" i="12" s="1"/>
  <c r="AO347" i="12"/>
  <c r="AQ333" i="12"/>
  <c r="AQ335" i="12"/>
  <c r="AR341" i="12" l="1"/>
  <c r="AQ330" i="12"/>
  <c r="AP332" i="12"/>
  <c r="AQ332" i="12" s="1"/>
  <c r="AR347" i="12"/>
  <c r="AT336" i="12"/>
  <c r="AJ336" i="12" s="1"/>
  <c r="AS342" i="12"/>
  <c r="AT350" i="12"/>
  <c r="AR330" i="12"/>
  <c r="AJ350" i="12"/>
  <c r="AQ348" i="12"/>
  <c r="AR331" i="12"/>
  <c r="AQ338" i="12"/>
  <c r="AQ345" i="12"/>
  <c r="AQ334" i="12"/>
  <c r="AS330" i="12"/>
  <c r="AT330" i="12" s="1"/>
  <c r="AQ346" i="12"/>
  <c r="AR335" i="12"/>
  <c r="AY336" i="12"/>
  <c r="AY350" i="12"/>
  <c r="AS344" i="12"/>
  <c r="AT344" i="12" s="1"/>
  <c r="AY344" i="12" s="1"/>
  <c r="AQ343" i="12"/>
  <c r="AR338" i="12"/>
  <c r="AR345" i="12"/>
  <c r="AS339" i="12"/>
  <c r="AT339" i="12" s="1"/>
  <c r="AJ339" i="12" s="1"/>
  <c r="AR348" i="12"/>
  <c r="AS348" i="12" s="1"/>
  <c r="AR334" i="12"/>
  <c r="AR346" i="12"/>
  <c r="AS337" i="12"/>
  <c r="AR333" i="12"/>
  <c r="AS347" i="12"/>
  <c r="AR340" i="12"/>
  <c r="AS349" i="12"/>
  <c r="AJ330" i="12" l="1"/>
  <c r="AY330" i="12"/>
  <c r="AS340" i="12"/>
  <c r="AT340" i="12" s="1"/>
  <c r="AR332" i="12"/>
  <c r="AS332" i="12" s="1"/>
  <c r="AT332" i="12" s="1"/>
  <c r="AJ332" i="12" s="1"/>
  <c r="AS341" i="12"/>
  <c r="AU344" i="12"/>
  <c r="AT348" i="12"/>
  <c r="AJ348" i="12" s="1"/>
  <c r="AS346" i="12"/>
  <c r="AY339" i="12"/>
  <c r="AR343" i="12"/>
  <c r="AT342" i="12"/>
  <c r="AY342" i="12" s="1"/>
  <c r="AT349" i="12"/>
  <c r="AY349" i="12" s="1"/>
  <c r="AS334" i="12"/>
  <c r="AS338" i="12"/>
  <c r="AT338" i="12"/>
  <c r="AT347" i="12"/>
  <c r="AY347" i="12" s="1"/>
  <c r="AJ342" i="12"/>
  <c r="AS333" i="12"/>
  <c r="AY348" i="12"/>
  <c r="AU350" i="12"/>
  <c r="AS331" i="12"/>
  <c r="AS335" i="12"/>
  <c r="AJ344" i="12"/>
  <c r="AU330" i="12"/>
  <c r="AT337" i="12"/>
  <c r="AJ337" i="12" s="1"/>
  <c r="AU336" i="12"/>
  <c r="AS345" i="12"/>
  <c r="AY340" i="12" l="1"/>
  <c r="AV340" i="12" s="1"/>
  <c r="AJ340" i="12"/>
  <c r="AY334" i="12"/>
  <c r="AU334" i="12" s="1"/>
  <c r="AT334" i="12"/>
  <c r="AJ341" i="12"/>
  <c r="AT341" i="12"/>
  <c r="AY341" i="12"/>
  <c r="AJ349" i="12"/>
  <c r="AT333" i="12"/>
  <c r="AJ333" i="12" s="1"/>
  <c r="AU349" i="12"/>
  <c r="AU347" i="12"/>
  <c r="AU342" i="12"/>
  <c r="AU340" i="12"/>
  <c r="AV350" i="12"/>
  <c r="AX350" i="12" s="1"/>
  <c r="AK350" i="12" s="1"/>
  <c r="AY337" i="12"/>
  <c r="AY332" i="12"/>
  <c r="AT331" i="12"/>
  <c r="AY331" i="12" s="1"/>
  <c r="AT345" i="12"/>
  <c r="AY345" i="12" s="1"/>
  <c r="AW350" i="12"/>
  <c r="AU348" i="12"/>
  <c r="AJ338" i="12"/>
  <c r="AT346" i="12"/>
  <c r="AJ346" i="12" s="1"/>
  <c r="AV344" i="12"/>
  <c r="AW344" i="12" s="1"/>
  <c r="AS343" i="12"/>
  <c r="AV330" i="12"/>
  <c r="AV336" i="12"/>
  <c r="AJ334" i="12"/>
  <c r="AJ347" i="12"/>
  <c r="AT335" i="12"/>
  <c r="AJ335" i="12" s="1"/>
  <c r="AU339" i="12"/>
  <c r="AY338" i="12"/>
  <c r="AJ331" i="12" l="1"/>
  <c r="AY333" i="12"/>
  <c r="AU341" i="12"/>
  <c r="AJ345" i="12"/>
  <c r="AW330" i="12"/>
  <c r="AX330" i="12" s="1"/>
  <c r="AU345" i="12"/>
  <c r="AV345" i="12" s="1"/>
  <c r="AW345" i="12" s="1"/>
  <c r="AU338" i="12"/>
  <c r="AV348" i="12"/>
  <c r="AU331" i="12"/>
  <c r="AV331" i="12" s="1"/>
  <c r="AW331" i="12" s="1"/>
  <c r="AX331" i="12" s="1"/>
  <c r="AU337" i="12"/>
  <c r="AV337" i="12"/>
  <c r="AW337" i="12" s="1"/>
  <c r="AW340" i="12"/>
  <c r="AX340" i="12" s="1"/>
  <c r="AK340" i="12" s="1"/>
  <c r="AV347" i="12"/>
  <c r="AY335" i="12"/>
  <c r="AY346" i="12"/>
  <c r="AV339" i="12"/>
  <c r="AW336" i="12"/>
  <c r="AX336" i="12"/>
  <c r="AT343" i="12"/>
  <c r="AJ343" i="12" s="1"/>
  <c r="AW348" i="12"/>
  <c r="AV342" i="12"/>
  <c r="AV334" i="12"/>
  <c r="AW347" i="12"/>
  <c r="AX347" i="12" s="1"/>
  <c r="AK347" i="12" s="1"/>
  <c r="AV349" i="12"/>
  <c r="AX344" i="12"/>
  <c r="AK344" i="12" s="1"/>
  <c r="AU332" i="12"/>
  <c r="AY343" i="12" l="1"/>
  <c r="AU343" i="12" s="1"/>
  <c r="AU333" i="12"/>
  <c r="AV333" i="12" s="1"/>
  <c r="AK330" i="12"/>
  <c r="AV341" i="12"/>
  <c r="AX345" i="12"/>
  <c r="AW342" i="12"/>
  <c r="AW339" i="12"/>
  <c r="AX339" i="12" s="1"/>
  <c r="AK339" i="12" s="1"/>
  <c r="AW349" i="12"/>
  <c r="AU346" i="12"/>
  <c r="AK331" i="12"/>
  <c r="AV338" i="12"/>
  <c r="AV332" i="12"/>
  <c r="AK336" i="12"/>
  <c r="AX337" i="12"/>
  <c r="AK337" i="12" s="1"/>
  <c r="AX348" i="12"/>
  <c r="AK348" i="12" s="1"/>
  <c r="AK345" i="12"/>
  <c r="AU335" i="12"/>
  <c r="AV335" i="12"/>
  <c r="AW335" i="12" s="1"/>
  <c r="AW334" i="12"/>
  <c r="AW333" i="12" l="1"/>
  <c r="AX333" i="12" s="1"/>
  <c r="AK333" i="12" s="1"/>
  <c r="AX335" i="12"/>
  <c r="AW341" i="12"/>
  <c r="AK334" i="12"/>
  <c r="AW332" i="12"/>
  <c r="AX332" i="12" s="1"/>
  <c r="AK332" i="12" s="1"/>
  <c r="AX334" i="12"/>
  <c r="AK335" i="12"/>
  <c r="AV346" i="12"/>
  <c r="AW346" i="12" s="1"/>
  <c r="AX349" i="12"/>
  <c r="AK349" i="12" s="1"/>
  <c r="AX342" i="12"/>
  <c r="AK342" i="12" s="1"/>
  <c r="AV343" i="12"/>
  <c r="AW338" i="12"/>
  <c r="AX338" i="12" s="1"/>
  <c r="AX341" i="12" l="1"/>
  <c r="AK341" i="12" s="1"/>
  <c r="AX343" i="12"/>
  <c r="AW343" i="12"/>
  <c r="AK343" i="12" s="1"/>
  <c r="AK338" i="12"/>
  <c r="AX346" i="12"/>
  <c r="AK346" i="12" s="1"/>
  <c r="BD329" i="12" l="1"/>
  <c r="BA329" i="12"/>
  <c r="X329" i="12" s="1"/>
  <c r="AZ329" i="12"/>
  <c r="BB329" i="12" s="1"/>
  <c r="Y329" i="12"/>
  <c r="W329" i="12"/>
  <c r="M329" i="12"/>
  <c r="BD328" i="12"/>
  <c r="AZ328" i="12"/>
  <c r="BB328" i="12" s="1"/>
  <c r="Y328" i="12"/>
  <c r="M328" i="12"/>
  <c r="W328" i="12" s="1"/>
  <c r="BD327" i="12"/>
  <c r="BB327" i="12"/>
  <c r="BA327" i="12"/>
  <c r="X327" i="12" s="1"/>
  <c r="AZ327" i="12"/>
  <c r="Y327" i="12"/>
  <c r="W327" i="12"/>
  <c r="M327" i="12"/>
  <c r="BD326" i="12"/>
  <c r="AZ326" i="12"/>
  <c r="BB326" i="12" s="1"/>
  <c r="Y326" i="12"/>
  <c r="M326" i="12"/>
  <c r="W326" i="12" s="1"/>
  <c r="BD325" i="12"/>
  <c r="BB325" i="12"/>
  <c r="BA325" i="12"/>
  <c r="AZ325" i="12"/>
  <c r="Y325" i="12"/>
  <c r="X325" i="12"/>
  <c r="W325" i="12"/>
  <c r="M325" i="12"/>
  <c r="BD324" i="12"/>
  <c r="AZ324" i="12"/>
  <c r="BB324" i="12" s="1"/>
  <c r="Y324" i="12"/>
  <c r="M324" i="12"/>
  <c r="W324" i="12" s="1"/>
  <c r="BD323" i="12"/>
  <c r="BB323" i="12"/>
  <c r="BA323" i="12"/>
  <c r="X323" i="12" s="1"/>
  <c r="AZ323" i="12"/>
  <c r="Y323" i="12"/>
  <c r="W323" i="12"/>
  <c r="M323" i="12"/>
  <c r="BD322" i="12"/>
  <c r="AZ322" i="12"/>
  <c r="BB322" i="12" s="1"/>
  <c r="Y322" i="12"/>
  <c r="M322" i="12"/>
  <c r="BD321" i="12"/>
  <c r="BB321" i="12"/>
  <c r="BA321" i="12"/>
  <c r="AZ321" i="12"/>
  <c r="AH321" i="12"/>
  <c r="Y321" i="12"/>
  <c r="X321" i="12"/>
  <c r="W321" i="12"/>
  <c r="M321" i="12"/>
  <c r="BD320" i="12"/>
  <c r="AZ320" i="12"/>
  <c r="Y320" i="12"/>
  <c r="M320" i="12"/>
  <c r="W320" i="12" s="1"/>
  <c r="BD319" i="12"/>
  <c r="AZ319" i="12"/>
  <c r="Y319" i="12"/>
  <c r="W319" i="12"/>
  <c r="M319" i="12"/>
  <c r="BD318" i="12"/>
  <c r="AZ318" i="12"/>
  <c r="Y318" i="12"/>
  <c r="M318" i="12"/>
  <c r="W318" i="12" s="1"/>
  <c r="BD317" i="12"/>
  <c r="AZ317" i="12"/>
  <c r="Y317" i="12"/>
  <c r="W317" i="12"/>
  <c r="M317" i="12"/>
  <c r="BD316" i="12"/>
  <c r="AZ316" i="12"/>
  <c r="Y316" i="12"/>
  <c r="M316" i="12"/>
  <c r="W316" i="12" s="1"/>
  <c r="BD315" i="12"/>
  <c r="AZ315" i="12"/>
  <c r="Y315" i="12"/>
  <c r="M315" i="12"/>
  <c r="W315" i="12" s="1"/>
  <c r="BD314" i="12"/>
  <c r="BB314" i="12"/>
  <c r="BA314" i="12"/>
  <c r="AZ314" i="12"/>
  <c r="Y314" i="12"/>
  <c r="X314" i="12"/>
  <c r="W314" i="12"/>
  <c r="M314" i="12"/>
  <c r="BD313" i="12"/>
  <c r="AZ313" i="12"/>
  <c r="BB313" i="12" s="1"/>
  <c r="Y313" i="12"/>
  <c r="M313" i="12"/>
  <c r="W313" i="12" s="1"/>
  <c r="BD312" i="12"/>
  <c r="BB312" i="12"/>
  <c r="BA312" i="12"/>
  <c r="X312" i="12" s="1"/>
  <c r="AZ312" i="12"/>
  <c r="Y312" i="12"/>
  <c r="W312" i="12"/>
  <c r="M312" i="12"/>
  <c r="BD311" i="12"/>
  <c r="AZ311" i="12"/>
  <c r="BB311" i="12" s="1"/>
  <c r="Y311" i="12"/>
  <c r="M311" i="12"/>
  <c r="W311" i="12" s="1"/>
  <c r="BD310" i="12"/>
  <c r="BA310" i="12"/>
  <c r="X310" i="12" s="1"/>
  <c r="AZ310" i="12"/>
  <c r="BB310" i="12" s="1"/>
  <c r="Y310" i="12"/>
  <c r="W310" i="12"/>
  <c r="M310" i="12"/>
  <c r="BD309" i="12"/>
  <c r="BB309" i="12"/>
  <c r="AZ309" i="12"/>
  <c r="BA309" i="12" s="1"/>
  <c r="Y309" i="12"/>
  <c r="M309" i="12"/>
  <c r="W309" i="12" s="1"/>
  <c r="BD308" i="12"/>
  <c r="BA308" i="12"/>
  <c r="X308" i="12" s="1"/>
  <c r="AZ308" i="12"/>
  <c r="BB308" i="12" s="1"/>
  <c r="Y308" i="12"/>
  <c r="W308" i="12"/>
  <c r="M308" i="12"/>
  <c r="BB317" i="12" l="1"/>
  <c r="BA317" i="12"/>
  <c r="X317" i="12" s="1"/>
  <c r="BB315" i="12"/>
  <c r="X315" i="12"/>
  <c r="BA315" i="12"/>
  <c r="BE321" i="12"/>
  <c r="AG321" i="12" s="1"/>
  <c r="AI321" i="12" s="1"/>
  <c r="AN321" i="12" s="1"/>
  <c r="X319" i="12"/>
  <c r="BB319" i="12"/>
  <c r="BA319" i="12"/>
  <c r="W322" i="12"/>
  <c r="BA316" i="12"/>
  <c r="X316" i="12" s="1"/>
  <c r="BA318" i="12"/>
  <c r="X318" i="12" s="1"/>
  <c r="BA320" i="12"/>
  <c r="X320" i="12" s="1"/>
  <c r="BE325" i="12"/>
  <c r="AG325" i="12" s="1"/>
  <c r="AH325" i="12"/>
  <c r="X309" i="12"/>
  <c r="BA311" i="12"/>
  <c r="X311" i="12" s="1"/>
  <c r="BA313" i="12"/>
  <c r="X313" i="12" s="1"/>
  <c r="BB316" i="12"/>
  <c r="BB318" i="12"/>
  <c r="BB320" i="12"/>
  <c r="BA322" i="12"/>
  <c r="X322" i="12" s="1"/>
  <c r="BA324" i="12"/>
  <c r="X324" i="12" s="1"/>
  <c r="BA326" i="12"/>
  <c r="X326" i="12" s="1"/>
  <c r="BA328" i="12"/>
  <c r="X328" i="12" s="1"/>
  <c r="AI325" i="12" l="1"/>
  <c r="AN325" i="12" s="1"/>
  <c r="AO325" i="12" s="1"/>
  <c r="AO321" i="12"/>
  <c r="BE328" i="12"/>
  <c r="AG328" i="12" s="1"/>
  <c r="AI328" i="12" s="1"/>
  <c r="AN328" i="12" s="1"/>
  <c r="AH328" i="12"/>
  <c r="AH318" i="12"/>
  <c r="BE318" i="12"/>
  <c r="AG318" i="12" s="1"/>
  <c r="BE317" i="12"/>
  <c r="AG317" i="12" s="1"/>
  <c r="AH317" i="12"/>
  <c r="BE309" i="12"/>
  <c r="AG309" i="12" s="1"/>
  <c r="AH309" i="12"/>
  <c r="BE326" i="12"/>
  <c r="AG326" i="12" s="1"/>
  <c r="AI326" i="12" s="1"/>
  <c r="AN326" i="12" s="1"/>
  <c r="AH326" i="12"/>
  <c r="BE313" i="12"/>
  <c r="AG313" i="12" s="1"/>
  <c r="AH313" i="12"/>
  <c r="AH316" i="12"/>
  <c r="BE316" i="12"/>
  <c r="AG316" i="12" s="1"/>
  <c r="AI316" i="12" s="1"/>
  <c r="AN316" i="12" s="1"/>
  <c r="AH315" i="12"/>
  <c r="BE315" i="12"/>
  <c r="AG315" i="12" s="1"/>
  <c r="AH320" i="12"/>
  <c r="BE320" i="12"/>
  <c r="AG320" i="12" s="1"/>
  <c r="BE324" i="12"/>
  <c r="AG324" i="12" s="1"/>
  <c r="AI324" i="12" s="1"/>
  <c r="AN324" i="12" s="1"/>
  <c r="AH324" i="12"/>
  <c r="BE311" i="12"/>
  <c r="AG311" i="12" s="1"/>
  <c r="AH311" i="12"/>
  <c r="BE323" i="12"/>
  <c r="AG323" i="12" s="1"/>
  <c r="AH323" i="12"/>
  <c r="BE329" i="12"/>
  <c r="AG329" i="12" s="1"/>
  <c r="AI329" i="12" s="1"/>
  <c r="AN329" i="12" s="1"/>
  <c r="AH329" i="12"/>
  <c r="BE310" i="12"/>
  <c r="AG310" i="12" s="1"/>
  <c r="AH310" i="12"/>
  <c r="BE319" i="12"/>
  <c r="AG319" i="12" s="1"/>
  <c r="AH319" i="12"/>
  <c r="BE308" i="12"/>
  <c r="AG308" i="12" s="1"/>
  <c r="AH308" i="12"/>
  <c r="BE327" i="12"/>
  <c r="AG327" i="12" s="1"/>
  <c r="AH327" i="12"/>
  <c r="BE314" i="12"/>
  <c r="AG314" i="12" s="1"/>
  <c r="AI314" i="12" s="1"/>
  <c r="AN314" i="12"/>
  <c r="AH314" i="12"/>
  <c r="BE312" i="12"/>
  <c r="AG312" i="12" s="1"/>
  <c r="AH312" i="12"/>
  <c r="AI310" i="12" l="1"/>
  <c r="AN310" i="12" s="1"/>
  <c r="AI327" i="12"/>
  <c r="AN327" i="12" s="1"/>
  <c r="AI315" i="12"/>
  <c r="AN315" i="12" s="1"/>
  <c r="AO315" i="12" s="1"/>
  <c r="AI318" i="12"/>
  <c r="AN318" i="12" s="1"/>
  <c r="AI313" i="12"/>
  <c r="AN313" i="12" s="1"/>
  <c r="AP313" i="12" s="1"/>
  <c r="AO327" i="12"/>
  <c r="AP329" i="12"/>
  <c r="AO329" i="12"/>
  <c r="AO326" i="12"/>
  <c r="AO328" i="12"/>
  <c r="AO318" i="12"/>
  <c r="AP318" i="12" s="1"/>
  <c r="AO310" i="12"/>
  <c r="AI319" i="12"/>
  <c r="AN319" i="12" s="1"/>
  <c r="AI317" i="12"/>
  <c r="AN317" i="12" s="1"/>
  <c r="AO324" i="12"/>
  <c r="AO313" i="12"/>
  <c r="AI312" i="12"/>
  <c r="AN312" i="12" s="1"/>
  <c r="AI311" i="12"/>
  <c r="AN311" i="12" s="1"/>
  <c r="AI320" i="12"/>
  <c r="AN320" i="12" s="1"/>
  <c r="AO314" i="12"/>
  <c r="AP314" i="12" s="1"/>
  <c r="BE322" i="12"/>
  <c r="AG322" i="12" s="1"/>
  <c r="AH322" i="12"/>
  <c r="AO316" i="12"/>
  <c r="AI308" i="12"/>
  <c r="AN308" i="12" s="1"/>
  <c r="AI323" i="12"/>
  <c r="AN323" i="12" s="1"/>
  <c r="AP325" i="12"/>
  <c r="AI309" i="12"/>
  <c r="AN309" i="12" s="1"/>
  <c r="AP321" i="12"/>
  <c r="AQ321" i="12" s="1"/>
  <c r="AP315" i="12" l="1"/>
  <c r="AI322" i="12"/>
  <c r="AN322" i="12" s="1"/>
  <c r="AO322" i="12" s="1"/>
  <c r="AP324" i="12"/>
  <c r="AQ325" i="12"/>
  <c r="AR321" i="12"/>
  <c r="AS321" i="12" s="1"/>
  <c r="AT321" i="12" s="1"/>
  <c r="AJ321" i="12" s="1"/>
  <c r="AO323" i="12"/>
  <c r="AP316" i="12"/>
  <c r="AQ314" i="12"/>
  <c r="AP310" i="12"/>
  <c r="AQ318" i="12"/>
  <c r="AR318" i="12" s="1"/>
  <c r="AP326" i="12"/>
  <c r="AP309" i="12"/>
  <c r="AO309" i="12"/>
  <c r="AO308" i="12"/>
  <c r="AQ316" i="12"/>
  <c r="AO320" i="12"/>
  <c r="AO312" i="12"/>
  <c r="AO319" i="12"/>
  <c r="AP328" i="12"/>
  <c r="AQ328" i="12" s="1"/>
  <c r="AR328" i="12" s="1"/>
  <c r="AQ329" i="12"/>
  <c r="AR329" i="12" s="1"/>
  <c r="AR325" i="12"/>
  <c r="AR316" i="12"/>
  <c r="AP311" i="12"/>
  <c r="AO311" i="12"/>
  <c r="AQ313" i="12"/>
  <c r="AP317" i="12"/>
  <c r="AQ317" i="12" s="1"/>
  <c r="AO317" i="12"/>
  <c r="AQ310" i="12"/>
  <c r="AR310" i="12" s="1"/>
  <c r="AP327" i="12"/>
  <c r="AQ311" i="12" l="1"/>
  <c r="AR311" i="12" s="1"/>
  <c r="AP312" i="12"/>
  <c r="AQ312" i="12" s="1"/>
  <c r="AS316" i="12"/>
  <c r="AQ327" i="12"/>
  <c r="AR327" i="12" s="1"/>
  <c r="AS327" i="12" s="1"/>
  <c r="AT327" i="12" s="1"/>
  <c r="AJ327" i="12" s="1"/>
  <c r="AQ315" i="12"/>
  <c r="AR317" i="12"/>
  <c r="AP320" i="12"/>
  <c r="AQ320" i="12" s="1"/>
  <c r="AQ324" i="12"/>
  <c r="AR324" i="12" s="1"/>
  <c r="AS329" i="12"/>
  <c r="AT329" i="12"/>
  <c r="AJ329" i="12" s="1"/>
  <c r="AS318" i="12"/>
  <c r="AT318" i="12" s="1"/>
  <c r="AP308" i="12"/>
  <c r="AS328" i="12"/>
  <c r="AT328" i="12" s="1"/>
  <c r="AS310" i="12"/>
  <c r="AR313" i="12"/>
  <c r="AS313" i="12" s="1"/>
  <c r="AP323" i="12"/>
  <c r="AS317" i="12"/>
  <c r="AP319" i="12"/>
  <c r="AQ309" i="12"/>
  <c r="AS325" i="12"/>
  <c r="AY321" i="12"/>
  <c r="AT316" i="12"/>
  <c r="AJ316" i="12" s="1"/>
  <c r="AR314" i="12"/>
  <c r="AS314" i="12" s="1"/>
  <c r="AT314" i="12" s="1"/>
  <c r="AP322" i="12"/>
  <c r="AT310" i="12"/>
  <c r="AY310" i="12" s="1"/>
  <c r="AT317" i="12"/>
  <c r="AJ317" i="12" s="1"/>
  <c r="AQ308" i="12"/>
  <c r="AQ326" i="12"/>
  <c r="AQ323" i="12"/>
  <c r="AR323" i="12" s="1"/>
  <c r="AQ322" i="12"/>
  <c r="AT311" i="12" l="1"/>
  <c r="AY317" i="12"/>
  <c r="AU317" i="12" s="1"/>
  <c r="AS324" i="12"/>
  <c r="AR320" i="12"/>
  <c r="AR322" i="12"/>
  <c r="AR312" i="12"/>
  <c r="AS312" i="12" s="1"/>
  <c r="AS311" i="12"/>
  <c r="AY311" i="12" s="1"/>
  <c r="AJ310" i="12"/>
  <c r="AY329" i="12"/>
  <c r="AT324" i="12"/>
  <c r="AJ324" i="12" s="1"/>
  <c r="AR315" i="12"/>
  <c r="AU310" i="12"/>
  <c r="AJ328" i="12"/>
  <c r="AY328" i="12"/>
  <c r="AR308" i="12"/>
  <c r="AS308" i="12" s="1"/>
  <c r="AU321" i="12"/>
  <c r="AV321" i="12" s="1"/>
  <c r="AS323" i="12"/>
  <c r="AQ319" i="12"/>
  <c r="AJ318" i="12"/>
  <c r="AT313" i="12"/>
  <c r="AJ313" i="12" s="1"/>
  <c r="AY327" i="12"/>
  <c r="AU329" i="12"/>
  <c r="AR309" i="12"/>
  <c r="AY318" i="12"/>
  <c r="AS322" i="12"/>
  <c r="AT322" i="12" s="1"/>
  <c r="AY316" i="12"/>
  <c r="AT325" i="12"/>
  <c r="AJ325" i="12" s="1"/>
  <c r="AR326" i="12"/>
  <c r="AY314" i="12"/>
  <c r="AJ314" i="12"/>
  <c r="AS309" i="12"/>
  <c r="AT323" i="12"/>
  <c r="AV311" i="12" l="1"/>
  <c r="AU311" i="12"/>
  <c r="AW317" i="12"/>
  <c r="AV317" i="12"/>
  <c r="AT312" i="12"/>
  <c r="AY312" i="12" s="1"/>
  <c r="AT309" i="12"/>
  <c r="AS326" i="12"/>
  <c r="AS315" i="12"/>
  <c r="AJ311" i="12"/>
  <c r="AJ323" i="12"/>
  <c r="AW321" i="12"/>
  <c r="AX321" i="12" s="1"/>
  <c r="AK321" i="12" s="1"/>
  <c r="AY324" i="12"/>
  <c r="AJ312" i="12"/>
  <c r="AS320" i="12"/>
  <c r="AT308" i="12"/>
  <c r="AX317" i="12"/>
  <c r="AJ309" i="12"/>
  <c r="AY309" i="12"/>
  <c r="AJ308" i="12"/>
  <c r="AY322" i="12"/>
  <c r="AJ322" i="12"/>
  <c r="AU314" i="12"/>
  <c r="AV314" i="12" s="1"/>
  <c r="AW314" i="12" s="1"/>
  <c r="AX314" i="12" s="1"/>
  <c r="AV318" i="12"/>
  <c r="AW318" i="12" s="1"/>
  <c r="AU318" i="12"/>
  <c r="AV329" i="12"/>
  <c r="AW329" i="12" s="1"/>
  <c r="AX329" i="12" s="1"/>
  <c r="AY323" i="12"/>
  <c r="AU316" i="12"/>
  <c r="AY308" i="12"/>
  <c r="AU328" i="12"/>
  <c r="AV328" i="12" s="1"/>
  <c r="AY313" i="12"/>
  <c r="AU327" i="12"/>
  <c r="AR319" i="12"/>
  <c r="AY325" i="12"/>
  <c r="AK317" i="12"/>
  <c r="AV310" i="12"/>
  <c r="AW310" i="12" s="1"/>
  <c r="AW327" i="12" l="1"/>
  <c r="AX327" i="12" s="1"/>
  <c r="AU312" i="12"/>
  <c r="AV312" i="12" s="1"/>
  <c r="AW312" i="12" s="1"/>
  <c r="AX312" i="12" s="1"/>
  <c r="AK312" i="12" s="1"/>
  <c r="AJ320" i="12"/>
  <c r="AV327" i="12"/>
  <c r="AX310" i="12"/>
  <c r="AT320" i="12"/>
  <c r="AY320" i="12"/>
  <c r="AU324" i="12"/>
  <c r="AV324" i="12" s="1"/>
  <c r="AJ315" i="12"/>
  <c r="AT315" i="12"/>
  <c r="AY315" i="12"/>
  <c r="AK329" i="12"/>
  <c r="AY326" i="12"/>
  <c r="AU326" i="12" s="1"/>
  <c r="AV326" i="12" s="1"/>
  <c r="AW326" i="12" s="1"/>
  <c r="AT326" i="12"/>
  <c r="AJ326" i="12" s="1"/>
  <c r="AW311" i="12"/>
  <c r="AX318" i="12"/>
  <c r="AV308" i="12"/>
  <c r="AU308" i="12"/>
  <c r="AU313" i="12"/>
  <c r="AV313" i="12" s="1"/>
  <c r="AW328" i="12"/>
  <c r="AX328" i="12" s="1"/>
  <c r="AK328" i="12" s="1"/>
  <c r="AU323" i="12"/>
  <c r="AV323" i="12" s="1"/>
  <c r="AK314" i="12"/>
  <c r="AU309" i="12"/>
  <c r="AS319" i="12"/>
  <c r="AT319" i="12" s="1"/>
  <c r="AK327" i="12"/>
  <c r="AK310" i="12"/>
  <c r="AV316" i="12"/>
  <c r="AW316" i="12" s="1"/>
  <c r="AV322" i="12"/>
  <c r="AU322" i="12"/>
  <c r="AU325" i="12"/>
  <c r="AV325" i="12" s="1"/>
  <c r="AK318" i="12"/>
  <c r="AX316" i="12" l="1"/>
  <c r="AX322" i="12"/>
  <c r="AV315" i="12"/>
  <c r="AU315" i="12"/>
  <c r="AW315" i="12" s="1"/>
  <c r="AW324" i="12"/>
  <c r="AX324" i="12" s="1"/>
  <c r="AK324" i="12" s="1"/>
  <c r="AX326" i="12"/>
  <c r="AK326" i="12" s="1"/>
  <c r="AW322" i="12"/>
  <c r="AX311" i="12"/>
  <c r="AK311" i="12" s="1"/>
  <c r="AU320" i="12"/>
  <c r="AJ319" i="12"/>
  <c r="AY319" i="12"/>
  <c r="AW325" i="12"/>
  <c r="AX325" i="12" s="1"/>
  <c r="AK325" i="12" s="1"/>
  <c r="AV309" i="12"/>
  <c r="AW309" i="12" s="1"/>
  <c r="AW323" i="12"/>
  <c r="AX323" i="12" s="1"/>
  <c r="AK323" i="12" s="1"/>
  <c r="AW308" i="12"/>
  <c r="AX308" i="12" s="1"/>
  <c r="AK308" i="12" s="1"/>
  <c r="AK322" i="12"/>
  <c r="AK316" i="12"/>
  <c r="AW313" i="12"/>
  <c r="AX320" i="12" l="1"/>
  <c r="AX313" i="12"/>
  <c r="AK313" i="12" s="1"/>
  <c r="AV320" i="12"/>
  <c r="AW320" i="12" s="1"/>
  <c r="AX315" i="12"/>
  <c r="AK315" i="12" s="1"/>
  <c r="AK320" i="12"/>
  <c r="AU319" i="12"/>
  <c r="AV319" i="12"/>
  <c r="AX309" i="12"/>
  <c r="AK309" i="12" s="1"/>
  <c r="AW319" i="12" l="1"/>
  <c r="AX319" i="12" s="1"/>
  <c r="AK319" i="12" l="1"/>
  <c r="BD307" i="12" l="1"/>
  <c r="AZ307" i="12"/>
  <c r="Y307" i="12"/>
  <c r="W307" i="12"/>
  <c r="M307" i="12"/>
  <c r="BD306" i="12"/>
  <c r="BB306" i="12"/>
  <c r="BA306" i="12"/>
  <c r="X306" i="12" s="1"/>
  <c r="AZ306" i="12"/>
  <c r="Y306" i="12"/>
  <c r="W306" i="12"/>
  <c r="M306" i="12"/>
  <c r="BD305" i="12"/>
  <c r="AZ305" i="12"/>
  <c r="Y305" i="12"/>
  <c r="W305" i="12"/>
  <c r="M305" i="12"/>
  <c r="BD304" i="12"/>
  <c r="BB304" i="12"/>
  <c r="BA304" i="12"/>
  <c r="X304" i="12" s="1"/>
  <c r="AZ304" i="12"/>
  <c r="Y304" i="12"/>
  <c r="W304" i="12"/>
  <c r="M304" i="12"/>
  <c r="BD303" i="12"/>
  <c r="AZ303" i="12"/>
  <c r="Y303" i="12"/>
  <c r="M303" i="12"/>
  <c r="BD302" i="12"/>
  <c r="BB302" i="12"/>
  <c r="BA302" i="12"/>
  <c r="AZ302" i="12"/>
  <c r="Y302" i="12"/>
  <c r="X302" i="12"/>
  <c r="W302" i="12"/>
  <c r="M302" i="12"/>
  <c r="BD301" i="12"/>
  <c r="AZ301" i="12"/>
  <c r="Y301" i="12"/>
  <c r="M301" i="12"/>
  <c r="BD300" i="12"/>
  <c r="BB300" i="12"/>
  <c r="BA300" i="12"/>
  <c r="X300" i="12" s="1"/>
  <c r="AZ300" i="12"/>
  <c r="Y300" i="12"/>
  <c r="W300" i="12"/>
  <c r="M300" i="12"/>
  <c r="BD299" i="12"/>
  <c r="AZ299" i="12"/>
  <c r="Y299" i="12"/>
  <c r="M299" i="12"/>
  <c r="W299" i="12" s="1"/>
  <c r="BD298" i="12"/>
  <c r="BA298" i="12"/>
  <c r="AZ298" i="12"/>
  <c r="Y298" i="12"/>
  <c r="W298" i="12"/>
  <c r="M298" i="12"/>
  <c r="BD297" i="12"/>
  <c r="AZ297" i="12"/>
  <c r="Y297" i="12"/>
  <c r="M297" i="12"/>
  <c r="W297" i="12" s="1"/>
  <c r="BD296" i="12"/>
  <c r="BA296" i="12"/>
  <c r="AZ296" i="12"/>
  <c r="Y296" i="12"/>
  <c r="W296" i="12"/>
  <c r="M296" i="12"/>
  <c r="BD295" i="12"/>
  <c r="AZ295" i="12"/>
  <c r="Y295" i="12"/>
  <c r="M295" i="12"/>
  <c r="W295" i="12" s="1"/>
  <c r="BD294" i="12"/>
  <c r="BA294" i="12"/>
  <c r="AZ294" i="12"/>
  <c r="Y294" i="12"/>
  <c r="W294" i="12"/>
  <c r="M294" i="12"/>
  <c r="BD293" i="12"/>
  <c r="AZ293" i="12"/>
  <c r="Y293" i="12"/>
  <c r="M293" i="12"/>
  <c r="BD292" i="12"/>
  <c r="BB292" i="12"/>
  <c r="BA292" i="12"/>
  <c r="AZ292" i="12"/>
  <c r="Y292" i="12"/>
  <c r="X292" i="12"/>
  <c r="W292" i="12"/>
  <c r="M292" i="12"/>
  <c r="BD291" i="12"/>
  <c r="AZ291" i="12"/>
  <c r="Y291" i="12"/>
  <c r="W291" i="12"/>
  <c r="M291" i="12"/>
  <c r="BD290" i="12"/>
  <c r="BB290" i="12"/>
  <c r="BA290" i="12"/>
  <c r="X290" i="12" s="1"/>
  <c r="AZ290" i="12"/>
  <c r="Y290" i="12"/>
  <c r="W290" i="12"/>
  <c r="M290" i="12"/>
  <c r="BD289" i="12"/>
  <c r="AZ289" i="12"/>
  <c r="Y289" i="12"/>
  <c r="W289" i="12"/>
  <c r="M289" i="12"/>
  <c r="BD288" i="12"/>
  <c r="BB288" i="12"/>
  <c r="BA288" i="12"/>
  <c r="X288" i="12" s="1"/>
  <c r="AZ288" i="12"/>
  <c r="Y288" i="12"/>
  <c r="W288" i="12"/>
  <c r="M288" i="12"/>
  <c r="BD287" i="12"/>
  <c r="AZ287" i="12"/>
  <c r="Y287" i="12"/>
  <c r="M287" i="12"/>
  <c r="W287" i="12" s="1"/>
  <c r="BD286" i="12"/>
  <c r="BB286" i="12"/>
  <c r="BA286" i="12"/>
  <c r="AZ286" i="12"/>
  <c r="Y286" i="12"/>
  <c r="X286" i="12"/>
  <c r="W286" i="12"/>
  <c r="M286" i="12"/>
  <c r="BD285" i="12"/>
  <c r="AZ285" i="12"/>
  <c r="Y285" i="12"/>
  <c r="M285" i="12"/>
  <c r="BD284" i="12"/>
  <c r="BB284" i="12"/>
  <c r="BA284" i="12"/>
  <c r="AZ284" i="12"/>
  <c r="Y284" i="12"/>
  <c r="X284" i="12"/>
  <c r="W284" i="12"/>
  <c r="M284" i="12"/>
  <c r="BE284" i="12" l="1"/>
  <c r="AG284" i="12" s="1"/>
  <c r="AI284" i="12" s="1"/>
  <c r="AN284" i="12" s="1"/>
  <c r="AH284" i="12"/>
  <c r="BE300" i="12"/>
  <c r="AG300" i="12" s="1"/>
  <c r="AI300" i="12" s="1"/>
  <c r="AN300" i="12" s="1"/>
  <c r="AH300" i="12"/>
  <c r="BE286" i="12"/>
  <c r="AG286" i="12" s="1"/>
  <c r="AI286" i="12" s="1"/>
  <c r="AN286" i="12" s="1"/>
  <c r="AH286" i="12"/>
  <c r="BA285" i="12"/>
  <c r="X285" i="12" s="1"/>
  <c r="BA293" i="12"/>
  <c r="X293" i="12" s="1"/>
  <c r="BB293" i="12"/>
  <c r="BA295" i="12"/>
  <c r="X295" i="12"/>
  <c r="BB295" i="12"/>
  <c r="BA299" i="12"/>
  <c r="X299" i="12" s="1"/>
  <c r="BB299" i="12"/>
  <c r="BB289" i="12"/>
  <c r="BA289" i="12"/>
  <c r="X289" i="12" s="1"/>
  <c r="BA297" i="12"/>
  <c r="X297" i="12"/>
  <c r="BB297" i="12"/>
  <c r="W285" i="12"/>
  <c r="BB285" i="12"/>
  <c r="BB287" i="12"/>
  <c r="BA287" i="12"/>
  <c r="X287" i="12" s="1"/>
  <c r="W293" i="12"/>
  <c r="BB291" i="12"/>
  <c r="BA291" i="12"/>
  <c r="X291" i="12" s="1"/>
  <c r="X294" i="12"/>
  <c r="BB294" i="12"/>
  <c r="X296" i="12"/>
  <c r="BB296" i="12"/>
  <c r="X298" i="12"/>
  <c r="BB298" i="12"/>
  <c r="W301" i="12"/>
  <c r="W303" i="12"/>
  <c r="BB305" i="12"/>
  <c r="BA305" i="12"/>
  <c r="X305" i="12"/>
  <c r="BB307" i="12"/>
  <c r="BA307" i="12"/>
  <c r="X307" i="12" s="1"/>
  <c r="BB301" i="12"/>
  <c r="BA301" i="12"/>
  <c r="X301" i="12"/>
  <c r="BB303" i="12"/>
  <c r="BA303" i="12"/>
  <c r="X303" i="12" s="1"/>
  <c r="BD283" i="12"/>
  <c r="BB283" i="12"/>
  <c r="BA283" i="12"/>
  <c r="AZ283" i="12"/>
  <c r="Y283" i="12"/>
  <c r="X283" i="12"/>
  <c r="W283" i="12"/>
  <c r="M283" i="12"/>
  <c r="BD282" i="12"/>
  <c r="AZ282" i="12"/>
  <c r="Y282" i="12"/>
  <c r="W282" i="12"/>
  <c r="M282" i="12"/>
  <c r="BD281" i="12"/>
  <c r="BB281" i="12"/>
  <c r="BA281" i="12"/>
  <c r="X281" i="12" s="1"/>
  <c r="AZ281" i="12"/>
  <c r="Y281" i="12"/>
  <c r="W281" i="12"/>
  <c r="M281" i="12"/>
  <c r="BD280" i="12"/>
  <c r="BB280" i="12"/>
  <c r="AZ280" i="12"/>
  <c r="Y280" i="12"/>
  <c r="W280" i="12"/>
  <c r="M280" i="12"/>
  <c r="BD279" i="12"/>
  <c r="BB279" i="12"/>
  <c r="BA279" i="12"/>
  <c r="X279" i="12" s="1"/>
  <c r="AZ279" i="12"/>
  <c r="Y279" i="12"/>
  <c r="W279" i="12"/>
  <c r="M279" i="12"/>
  <c r="BD278" i="12"/>
  <c r="AZ278" i="12"/>
  <c r="Y278" i="12"/>
  <c r="M278" i="12"/>
  <c r="BD277" i="12"/>
  <c r="BB277" i="12"/>
  <c r="BA277" i="12"/>
  <c r="X277" i="12" s="1"/>
  <c r="AZ277" i="12"/>
  <c r="Y277" i="12"/>
  <c r="W277" i="12"/>
  <c r="M277" i="12"/>
  <c r="BD276" i="12"/>
  <c r="AZ276" i="12"/>
  <c r="BB276" i="12" s="1"/>
  <c r="Y276" i="12"/>
  <c r="M276" i="12"/>
  <c r="BD275" i="12"/>
  <c r="BB275" i="12"/>
  <c r="BA275" i="12"/>
  <c r="X275" i="12" s="1"/>
  <c r="AZ275" i="12"/>
  <c r="Y275" i="12"/>
  <c r="W275" i="12"/>
  <c r="M275" i="12"/>
  <c r="BD274" i="12"/>
  <c r="BB274" i="12"/>
  <c r="AZ274" i="12"/>
  <c r="Y274" i="12"/>
  <c r="W274" i="12"/>
  <c r="M274" i="12"/>
  <c r="BD273" i="12"/>
  <c r="BB273" i="12"/>
  <c r="BA273" i="12"/>
  <c r="X273" i="12" s="1"/>
  <c r="AZ273" i="12"/>
  <c r="Y273" i="12"/>
  <c r="W273" i="12"/>
  <c r="M273" i="12"/>
  <c r="BD272" i="12"/>
  <c r="BB272" i="12"/>
  <c r="AZ272" i="12"/>
  <c r="Y272" i="12"/>
  <c r="W272" i="12"/>
  <c r="M272" i="12"/>
  <c r="BD271" i="12"/>
  <c r="BB271" i="12"/>
  <c r="BA271" i="12"/>
  <c r="AZ271" i="12"/>
  <c r="Y271" i="12"/>
  <c r="W271" i="12"/>
  <c r="M271" i="12"/>
  <c r="BD270" i="12"/>
  <c r="AZ270" i="12"/>
  <c r="Y270" i="12"/>
  <c r="M270" i="12"/>
  <c r="BD269" i="12"/>
  <c r="BB269" i="12"/>
  <c r="BA269" i="12"/>
  <c r="X269" i="12" s="1"/>
  <c r="AH269" i="12" s="1"/>
  <c r="AZ269" i="12"/>
  <c r="Y269" i="12"/>
  <c r="W269" i="12"/>
  <c r="M269" i="12"/>
  <c r="BD268" i="12"/>
  <c r="BB268" i="12"/>
  <c r="AZ268" i="12"/>
  <c r="BA268" i="12" s="1"/>
  <c r="X268" i="12" s="1"/>
  <c r="Y268" i="12"/>
  <c r="M268" i="12"/>
  <c r="BD267" i="12"/>
  <c r="AZ267" i="12"/>
  <c r="Y267" i="12"/>
  <c r="W267" i="12"/>
  <c r="M267" i="12"/>
  <c r="BD266" i="12"/>
  <c r="BB266" i="12"/>
  <c r="AZ266" i="12"/>
  <c r="BA266" i="12" s="1"/>
  <c r="Y266" i="12"/>
  <c r="X266" i="12"/>
  <c r="W266" i="12"/>
  <c r="M266" i="12"/>
  <c r="BD265" i="12"/>
  <c r="AZ265" i="12"/>
  <c r="BB265" i="12" s="1"/>
  <c r="Y265" i="12"/>
  <c r="M265" i="12"/>
  <c r="W265" i="12" s="1"/>
  <c r="BD264" i="12"/>
  <c r="BB264" i="12"/>
  <c r="BA264" i="12"/>
  <c r="X264" i="12" s="1"/>
  <c r="AZ264" i="12"/>
  <c r="Y264" i="12"/>
  <c r="W264" i="12"/>
  <c r="M264" i="12"/>
  <c r="BD263" i="12"/>
  <c r="AZ263" i="12"/>
  <c r="BB263" i="12" s="1"/>
  <c r="Y263" i="12"/>
  <c r="M263" i="12"/>
  <c r="W263" i="12" s="1"/>
  <c r="BD262" i="12"/>
  <c r="BB262" i="12"/>
  <c r="BA262" i="12"/>
  <c r="AZ262" i="12"/>
  <c r="Y262" i="12"/>
  <c r="X262" i="12"/>
  <c r="W262" i="12"/>
  <c r="M262" i="12"/>
  <c r="BD261" i="12"/>
  <c r="AZ261" i="12"/>
  <c r="BB261" i="12" s="1"/>
  <c r="Y261" i="12"/>
  <c r="M261" i="12"/>
  <c r="W261" i="12" s="1"/>
  <c r="BD260" i="12"/>
  <c r="BB260" i="12"/>
  <c r="BA260" i="12"/>
  <c r="AZ260" i="12"/>
  <c r="Y260" i="12"/>
  <c r="X260" i="12"/>
  <c r="M260" i="12"/>
  <c r="W260" i="12" s="1"/>
  <c r="BD259" i="12"/>
  <c r="AZ259" i="12"/>
  <c r="BB259" i="12" s="1"/>
  <c r="Y259" i="12"/>
  <c r="M259" i="12"/>
  <c r="W259" i="12" s="1"/>
  <c r="BD258" i="12"/>
  <c r="BB258" i="12"/>
  <c r="BA258" i="12"/>
  <c r="AZ258" i="12"/>
  <c r="Y258" i="12"/>
  <c r="X258" i="12"/>
  <c r="W258" i="12"/>
  <c r="M258" i="12"/>
  <c r="BD257" i="12"/>
  <c r="AZ257" i="12"/>
  <c r="BB257" i="12" s="1"/>
  <c r="Y257" i="12"/>
  <c r="M257" i="12"/>
  <c r="W257" i="12" s="1"/>
  <c r="BD256" i="12"/>
  <c r="BB256" i="12"/>
  <c r="BA256" i="12"/>
  <c r="X256" i="12" s="1"/>
  <c r="AZ256" i="12"/>
  <c r="Y256" i="12"/>
  <c r="W256" i="12"/>
  <c r="M256" i="12"/>
  <c r="BD255" i="12"/>
  <c r="AZ255" i="12"/>
  <c r="Y255" i="12"/>
  <c r="W255" i="12"/>
  <c r="M255" i="12"/>
  <c r="BD254" i="12"/>
  <c r="BB254" i="12"/>
  <c r="BA254" i="12"/>
  <c r="X254" i="12" s="1"/>
  <c r="AZ254" i="12"/>
  <c r="Y254" i="12"/>
  <c r="W254" i="12"/>
  <c r="M254" i="12"/>
  <c r="BD253" i="12"/>
  <c r="AZ253" i="12"/>
  <c r="Y253" i="12"/>
  <c r="M253" i="12"/>
  <c r="W253" i="12" s="1"/>
  <c r="BE307" i="12" l="1"/>
  <c r="AG307" i="12" s="1"/>
  <c r="AI307" i="12" s="1"/>
  <c r="AN307" i="12" s="1"/>
  <c r="AH307" i="12"/>
  <c r="AH291" i="12"/>
  <c r="BE291" i="12"/>
  <c r="AG291" i="12" s="1"/>
  <c r="BE287" i="12"/>
  <c r="AG287" i="12" s="1"/>
  <c r="AH287" i="12"/>
  <c r="AH289" i="12"/>
  <c r="BE289" i="12"/>
  <c r="AG289" i="12" s="1"/>
  <c r="BE297" i="12"/>
  <c r="AG297" i="12" s="1"/>
  <c r="AH297" i="12"/>
  <c r="BE295" i="12"/>
  <c r="AG295" i="12" s="1"/>
  <c r="AH295" i="12"/>
  <c r="AO300" i="12"/>
  <c r="AP300" i="12"/>
  <c r="BE305" i="12"/>
  <c r="AG305" i="12" s="1"/>
  <c r="AH305" i="12"/>
  <c r="BE299" i="12"/>
  <c r="AG299" i="12" s="1"/>
  <c r="AH299" i="12"/>
  <c r="AO286" i="12"/>
  <c r="AP286" i="12" s="1"/>
  <c r="AO284" i="12"/>
  <c r="BE304" i="12"/>
  <c r="AG304" i="12" s="1"/>
  <c r="AH304" i="12"/>
  <c r="BE292" i="12"/>
  <c r="AG292" i="12" s="1"/>
  <c r="AH292" i="12"/>
  <c r="BE298" i="12"/>
  <c r="AG298" i="12" s="1"/>
  <c r="AH298" i="12"/>
  <c r="AH296" i="12"/>
  <c r="BE296" i="12"/>
  <c r="AG296" i="12" s="1"/>
  <c r="BE302" i="12"/>
  <c r="AG302" i="12" s="1"/>
  <c r="AH302" i="12"/>
  <c r="BE306" i="12"/>
  <c r="AG306" i="12" s="1"/>
  <c r="AH306" i="12"/>
  <c r="AH294" i="12"/>
  <c r="BE294" i="12"/>
  <c r="AG294" i="12" s="1"/>
  <c r="BE288" i="12"/>
  <c r="AG288" i="12" s="1"/>
  <c r="AH288" i="12"/>
  <c r="BE290" i="12"/>
  <c r="AG290" i="12" s="1"/>
  <c r="AI290" i="12" s="1"/>
  <c r="AN290" i="12" s="1"/>
  <c r="AH290" i="12"/>
  <c r="W268" i="12"/>
  <c r="W270" i="12"/>
  <c r="BA270" i="12"/>
  <c r="X270" i="12"/>
  <c r="BB270" i="12"/>
  <c r="BB253" i="12"/>
  <c r="BA253" i="12"/>
  <c r="X253" i="12" s="1"/>
  <c r="BB267" i="12"/>
  <c r="BA267" i="12"/>
  <c r="X267" i="12" s="1"/>
  <c r="BE258" i="12"/>
  <c r="AG258" i="12" s="1"/>
  <c r="AI258" i="12" s="1"/>
  <c r="AN258" i="12"/>
  <c r="AH258" i="12"/>
  <c r="BA278" i="12"/>
  <c r="X278" i="12"/>
  <c r="BB278" i="12"/>
  <c r="BE269" i="12"/>
  <c r="AG269" i="12" s="1"/>
  <c r="AI269" i="12" s="1"/>
  <c r="AN269" i="12"/>
  <c r="BB255" i="12"/>
  <c r="BA255" i="12"/>
  <c r="X255" i="12" s="1"/>
  <c r="BE275" i="12"/>
  <c r="AG275" i="12" s="1"/>
  <c r="AI275" i="12" s="1"/>
  <c r="AN275" i="12" s="1"/>
  <c r="AH275" i="12"/>
  <c r="W278" i="12"/>
  <c r="BE273" i="12"/>
  <c r="AG273" i="12" s="1"/>
  <c r="AH273" i="12"/>
  <c r="BA257" i="12"/>
  <c r="X257" i="12" s="1"/>
  <c r="X259" i="12"/>
  <c r="BA259" i="12"/>
  <c r="BA261" i="12"/>
  <c r="X261" i="12" s="1"/>
  <c r="BA263" i="12"/>
  <c r="X263" i="12" s="1"/>
  <c r="BA265" i="12"/>
  <c r="X265" i="12" s="1"/>
  <c r="BA274" i="12"/>
  <c r="X274" i="12"/>
  <c r="W276" i="12"/>
  <c r="BA276" i="12"/>
  <c r="X276" i="12"/>
  <c r="BE281" i="12"/>
  <c r="AG281" i="12" s="1"/>
  <c r="AH281" i="12"/>
  <c r="X271" i="12"/>
  <c r="BA272" i="12"/>
  <c r="X272" i="12"/>
  <c r="BA280" i="12"/>
  <c r="X280" i="12" s="1"/>
  <c r="BB282" i="12"/>
  <c r="BA282" i="12"/>
  <c r="X282" i="12" s="1"/>
  <c r="AI296" i="12" l="1"/>
  <c r="AN296" i="12" s="1"/>
  <c r="AO296" i="12" s="1"/>
  <c r="AI304" i="12"/>
  <c r="AN304" i="12" s="1"/>
  <c r="AQ286" i="12"/>
  <c r="AR286" i="12" s="1"/>
  <c r="AI305" i="12"/>
  <c r="AN305" i="12" s="1"/>
  <c r="AI295" i="12"/>
  <c r="AN295" i="12" s="1"/>
  <c r="AP295" i="12" s="1"/>
  <c r="AI291" i="12"/>
  <c r="AN291" i="12" s="1"/>
  <c r="AI294" i="12"/>
  <c r="AN294" i="12" s="1"/>
  <c r="AO294" i="12" s="1"/>
  <c r="AP294" i="12" s="1"/>
  <c r="AQ294" i="12" s="1"/>
  <c r="AI292" i="12"/>
  <c r="AN292" i="12" s="1"/>
  <c r="AI299" i="12"/>
  <c r="AN299" i="12" s="1"/>
  <c r="AQ300" i="12"/>
  <c r="AI297" i="12"/>
  <c r="AN297" i="12" s="1"/>
  <c r="AQ297" i="12" s="1"/>
  <c r="AP304" i="12"/>
  <c r="AQ304" i="12" s="1"/>
  <c r="AO304" i="12"/>
  <c r="AO305" i="12"/>
  <c r="AP305" i="12" s="1"/>
  <c r="AO291" i="12"/>
  <c r="AP291" i="12" s="1"/>
  <c r="AO290" i="12"/>
  <c r="AP307" i="12"/>
  <c r="AO307" i="12"/>
  <c r="AO295" i="12"/>
  <c r="AR300" i="12"/>
  <c r="AS300" i="12" s="1"/>
  <c r="AO297" i="12"/>
  <c r="AP297" i="12"/>
  <c r="AI302" i="12"/>
  <c r="AN302" i="12" s="1"/>
  <c r="AP284" i="12"/>
  <c r="AI288" i="12"/>
  <c r="AN288" i="12" s="1"/>
  <c r="AH303" i="12"/>
  <c r="BE303" i="12"/>
  <c r="AG303" i="12" s="1"/>
  <c r="AI306" i="12"/>
  <c r="AN306" i="12" s="1"/>
  <c r="BE285" i="12"/>
  <c r="AG285" i="12" s="1"/>
  <c r="AH285" i="12"/>
  <c r="AH301" i="12"/>
  <c r="BE301" i="12"/>
  <c r="AG301" i="12" s="1"/>
  <c r="AQ284" i="12"/>
  <c r="AI289" i="12"/>
  <c r="AN289" i="12" s="1"/>
  <c r="AI287" i="12"/>
  <c r="AN287" i="12" s="1"/>
  <c r="AH293" i="12"/>
  <c r="BE293" i="12"/>
  <c r="AG293" i="12" s="1"/>
  <c r="AI293" i="12" s="1"/>
  <c r="AN293" i="12" s="1"/>
  <c r="AP292" i="12"/>
  <c r="AQ292" i="12" s="1"/>
  <c r="AO292" i="12"/>
  <c r="AI298" i="12"/>
  <c r="AN298" i="12" s="1"/>
  <c r="BE280" i="12"/>
  <c r="AG280" i="12" s="1"/>
  <c r="AH280" i="12"/>
  <c r="BE263" i="12"/>
  <c r="AG263" i="12" s="1"/>
  <c r="AH263" i="12"/>
  <c r="AH259" i="12"/>
  <c r="BE259" i="12"/>
  <c r="AG259" i="12" s="1"/>
  <c r="AO275" i="12"/>
  <c r="AP275" i="12"/>
  <c r="BE255" i="12"/>
  <c r="AG255" i="12" s="1"/>
  <c r="AH255" i="12"/>
  <c r="BE267" i="12"/>
  <c r="AG267" i="12" s="1"/>
  <c r="AH267" i="12"/>
  <c r="BE261" i="12"/>
  <c r="AG261" i="12" s="1"/>
  <c r="AH261" i="12"/>
  <c r="BE257" i="12"/>
  <c r="AG257" i="12" s="1"/>
  <c r="AH257" i="12"/>
  <c r="BE253" i="12"/>
  <c r="AG253" i="12" s="1"/>
  <c r="AH253" i="12"/>
  <c r="AH282" i="12"/>
  <c r="BE282" i="12"/>
  <c r="AG282" i="12" s="1"/>
  <c r="BE271" i="12"/>
  <c r="AG271" i="12" s="1"/>
  <c r="AH271" i="12"/>
  <c r="BE265" i="12"/>
  <c r="AG265" i="12" s="1"/>
  <c r="AH265" i="12"/>
  <c r="BE276" i="12"/>
  <c r="AG276" i="12" s="1"/>
  <c r="AH276" i="12"/>
  <c r="BE270" i="12"/>
  <c r="AG270" i="12" s="1"/>
  <c r="AH270" i="12"/>
  <c r="BE279" i="12"/>
  <c r="AG279" i="12" s="1"/>
  <c r="AH279" i="12"/>
  <c r="BE262" i="12"/>
  <c r="AG262" i="12" s="1"/>
  <c r="AH262" i="12"/>
  <c r="AO269" i="12"/>
  <c r="AP269" i="12" s="1"/>
  <c r="AQ269" i="12" s="1"/>
  <c r="AO258" i="12"/>
  <c r="AP258" i="12" s="1"/>
  <c r="BE272" i="12"/>
  <c r="AG272" i="12" s="1"/>
  <c r="AH272" i="12"/>
  <c r="AI281" i="12"/>
  <c r="AN281" i="12" s="1"/>
  <c r="BE274" i="12"/>
  <c r="AG274" i="12" s="1"/>
  <c r="AI274" i="12" s="1"/>
  <c r="AN274" i="12"/>
  <c r="AH274" i="12"/>
  <c r="BE256" i="12"/>
  <c r="AG256" i="12" s="1"/>
  <c r="AI256" i="12" s="1"/>
  <c r="AN256" i="12" s="1"/>
  <c r="AH256" i="12"/>
  <c r="BE260" i="12"/>
  <c r="AG260" i="12" s="1"/>
  <c r="AH260" i="12"/>
  <c r="BE283" i="12"/>
  <c r="AG283" i="12" s="1"/>
  <c r="AH283" i="12"/>
  <c r="BE266" i="12"/>
  <c r="AG266" i="12" s="1"/>
  <c r="AH266" i="12"/>
  <c r="BE254" i="12"/>
  <c r="AG254" i="12" s="1"/>
  <c r="AI254" i="12" s="1"/>
  <c r="AN254" i="12" s="1"/>
  <c r="AH254" i="12"/>
  <c r="AI273" i="12"/>
  <c r="AN273" i="12" s="1"/>
  <c r="BE277" i="12"/>
  <c r="AG277" i="12" s="1"/>
  <c r="AH277" i="12"/>
  <c r="BE264" i="12"/>
  <c r="AG264" i="12" s="1"/>
  <c r="AH264" i="12"/>
  <c r="AP299" i="12" l="1"/>
  <c r="AT300" i="12"/>
  <c r="AJ300" i="12" s="1"/>
  <c r="AI272" i="12"/>
  <c r="AN272" i="12" s="1"/>
  <c r="AI261" i="12"/>
  <c r="AN261" i="12" s="1"/>
  <c r="AI303" i="12"/>
  <c r="AN303" i="12" s="1"/>
  <c r="AS286" i="12"/>
  <c r="AO299" i="12"/>
  <c r="AI266" i="12"/>
  <c r="AN266" i="12" s="1"/>
  <c r="AI270" i="12"/>
  <c r="AN270" i="12" s="1"/>
  <c r="AI267" i="12"/>
  <c r="AN267" i="12" s="1"/>
  <c r="AI263" i="12"/>
  <c r="AN263" i="12" s="1"/>
  <c r="AR292" i="12"/>
  <c r="AS292" i="12" s="1"/>
  <c r="AO298" i="12"/>
  <c r="AP298" i="12"/>
  <c r="AY300" i="12"/>
  <c r="AR297" i="12"/>
  <c r="AS297" i="12" s="1"/>
  <c r="AR305" i="12"/>
  <c r="AS305" i="12" s="1"/>
  <c r="AO289" i="12"/>
  <c r="AP289" i="12" s="1"/>
  <c r="AP302" i="12"/>
  <c r="AO302" i="12"/>
  <c r="AI301" i="12"/>
  <c r="AN301" i="12" s="1"/>
  <c r="AI285" i="12"/>
  <c r="AN285" i="12" s="1"/>
  <c r="AP296" i="12"/>
  <c r="AP290" i="12"/>
  <c r="AR294" i="12"/>
  <c r="AQ291" i="12"/>
  <c r="AQ305" i="12"/>
  <c r="AR304" i="12"/>
  <c r="AO287" i="12"/>
  <c r="AO306" i="12"/>
  <c r="AP306" i="12" s="1"/>
  <c r="AQ306" i="12" s="1"/>
  <c r="AO288" i="12"/>
  <c r="AR284" i="12"/>
  <c r="AQ295" i="12"/>
  <c r="AR295" i="12" s="1"/>
  <c r="AQ307" i="12"/>
  <c r="AR307" i="12" s="1"/>
  <c r="AS294" i="12"/>
  <c r="AT286" i="12"/>
  <c r="AJ286" i="12" s="1"/>
  <c r="AO293" i="12"/>
  <c r="AO303" i="12"/>
  <c r="AP303" i="12" s="1"/>
  <c r="AS304" i="12"/>
  <c r="AO266" i="12"/>
  <c r="AO270" i="12"/>
  <c r="AP270" i="12" s="1"/>
  <c r="AQ270" i="12" s="1"/>
  <c r="AP267" i="12"/>
  <c r="AQ267" i="12" s="1"/>
  <c r="AO267" i="12"/>
  <c r="AO263" i="12"/>
  <c r="AO261" i="12"/>
  <c r="AP261" i="12" s="1"/>
  <c r="AO254" i="12"/>
  <c r="AO256" i="12"/>
  <c r="AO274" i="12"/>
  <c r="AP274" i="12"/>
  <c r="AQ274" i="12" s="1"/>
  <c r="AO272" i="12"/>
  <c r="AP272" i="12"/>
  <c r="AI277" i="12"/>
  <c r="AN277" i="12" s="1"/>
  <c r="AR269" i="12"/>
  <c r="AI279" i="12"/>
  <c r="AN279" i="12" s="1"/>
  <c r="AI271" i="12"/>
  <c r="AN271" i="12" s="1"/>
  <c r="AQ275" i="12"/>
  <c r="AI264" i="12"/>
  <c r="AN264" i="12" s="1"/>
  <c r="AO273" i="12"/>
  <c r="AP273" i="12" s="1"/>
  <c r="AI260" i="12"/>
  <c r="AN260" i="12" s="1"/>
  <c r="BE278" i="12"/>
  <c r="AG278" i="12" s="1"/>
  <c r="AH278" i="12"/>
  <c r="AO281" i="12"/>
  <c r="AQ258" i="12"/>
  <c r="AI262" i="12"/>
  <c r="AN262" i="12" s="1"/>
  <c r="AI265" i="12"/>
  <c r="AN265" i="12" s="1"/>
  <c r="AI257" i="12"/>
  <c r="AN257" i="12" s="1"/>
  <c r="BE268" i="12"/>
  <c r="AG268" i="12" s="1"/>
  <c r="AI268" i="12" s="1"/>
  <c r="AN268" i="12" s="1"/>
  <c r="AH268" i="12"/>
  <c r="AI283" i="12"/>
  <c r="AN283" i="12" s="1"/>
  <c r="AI276" i="12"/>
  <c r="AN276" i="12" s="1"/>
  <c r="AI282" i="12"/>
  <c r="AN282" i="12" s="1"/>
  <c r="AI253" i="12"/>
  <c r="AN253" i="12" s="1"/>
  <c r="AI255" i="12"/>
  <c r="AN255" i="12" s="1"/>
  <c r="AI259" i="12"/>
  <c r="AN259" i="12" s="1"/>
  <c r="AI280" i="12"/>
  <c r="AN280" i="12" s="1"/>
  <c r="AT305" i="12" l="1"/>
  <c r="AJ305" i="12" s="1"/>
  <c r="AQ299" i="12"/>
  <c r="AR302" i="12"/>
  <c r="AR258" i="12"/>
  <c r="AS258" i="12" s="1"/>
  <c r="AQ302" i="12"/>
  <c r="AQ298" i="12"/>
  <c r="AT304" i="12"/>
  <c r="AT292" i="12"/>
  <c r="AJ292" i="12" s="1"/>
  <c r="AT297" i="12"/>
  <c r="AJ297" i="12" s="1"/>
  <c r="AR306" i="12"/>
  <c r="AP288" i="12"/>
  <c r="AJ304" i="12"/>
  <c r="AS295" i="12"/>
  <c r="AT295" i="12" s="1"/>
  <c r="AJ295" i="12" s="1"/>
  <c r="AO301" i="12"/>
  <c r="AQ290" i="12"/>
  <c r="AT294" i="12"/>
  <c r="AY294" i="12" s="1"/>
  <c r="AY304" i="12"/>
  <c r="AR291" i="12"/>
  <c r="AQ303" i="12"/>
  <c r="AP293" i="12"/>
  <c r="AQ293" i="12" s="1"/>
  <c r="AP287" i="12"/>
  <c r="AQ287" i="12" s="1"/>
  <c r="AU300" i="12"/>
  <c r="AY286" i="12"/>
  <c r="AQ288" i="12"/>
  <c r="AQ289" i="12"/>
  <c r="AR289" i="12" s="1"/>
  <c r="AR298" i="12"/>
  <c r="AS298" i="12" s="1"/>
  <c r="AY305" i="12"/>
  <c r="AS307" i="12"/>
  <c r="AT307" i="12" s="1"/>
  <c r="AY307" i="12" s="1"/>
  <c r="AQ296" i="12"/>
  <c r="AO285" i="12"/>
  <c r="AP285" i="12"/>
  <c r="AS284" i="12"/>
  <c r="AS274" i="12"/>
  <c r="AR274" i="12"/>
  <c r="AO259" i="12"/>
  <c r="AP282" i="12"/>
  <c r="AO282" i="12"/>
  <c r="AO268" i="12"/>
  <c r="AP268" i="12" s="1"/>
  <c r="AQ268" i="12" s="1"/>
  <c r="AO265" i="12"/>
  <c r="AR275" i="12"/>
  <c r="AS275" i="12" s="1"/>
  <c r="AO276" i="12"/>
  <c r="AP276" i="12" s="1"/>
  <c r="AQ276" i="12" s="1"/>
  <c r="AP262" i="12"/>
  <c r="AO262" i="12"/>
  <c r="AP281" i="12"/>
  <c r="AQ281" i="12" s="1"/>
  <c r="AQ273" i="12"/>
  <c r="AR273" i="12" s="1"/>
  <c r="AO271" i="12"/>
  <c r="AP271" i="12"/>
  <c r="AO277" i="12"/>
  <c r="AR272" i="12"/>
  <c r="AR267" i="12"/>
  <c r="AP255" i="12"/>
  <c r="AO255" i="12"/>
  <c r="AQ255" i="12"/>
  <c r="AO283" i="12"/>
  <c r="AS269" i="12"/>
  <c r="AI278" i="12"/>
  <c r="AN278" i="12" s="1"/>
  <c r="AO279" i="12"/>
  <c r="AP279" i="12"/>
  <c r="AP254" i="12"/>
  <c r="AS267" i="12"/>
  <c r="AR270" i="12"/>
  <c r="AO280" i="12"/>
  <c r="AP280" i="12" s="1"/>
  <c r="AP253" i="12"/>
  <c r="AO253" i="12"/>
  <c r="AP257" i="12"/>
  <c r="AO257" i="12"/>
  <c r="AP260" i="12"/>
  <c r="AO260" i="12"/>
  <c r="AO264" i="12"/>
  <c r="AQ272" i="12"/>
  <c r="AP256" i="12"/>
  <c r="AQ256" i="12" s="1"/>
  <c r="AQ261" i="12"/>
  <c r="AP263" i="12"/>
  <c r="AQ263" i="12" s="1"/>
  <c r="AP266" i="12"/>
  <c r="AQ266" i="12" s="1"/>
  <c r="AP264" i="12" l="1"/>
  <c r="AQ264" i="12" s="1"/>
  <c r="AR264" i="12" s="1"/>
  <c r="AS264" i="12" s="1"/>
  <c r="AR261" i="12"/>
  <c r="AS272" i="12"/>
  <c r="AQ285" i="12"/>
  <c r="AR285" i="12" s="1"/>
  <c r="AY295" i="12"/>
  <c r="AY292" i="12"/>
  <c r="AT258" i="12"/>
  <c r="AR256" i="12"/>
  <c r="AS256" i="12" s="1"/>
  <c r="AT256" i="12" s="1"/>
  <c r="AY256" i="12" s="1"/>
  <c r="AQ280" i="12"/>
  <c r="AR280" i="12" s="1"/>
  <c r="AS280" i="12" s="1"/>
  <c r="AT280" i="12" s="1"/>
  <c r="AS302" i="12"/>
  <c r="AR299" i="12"/>
  <c r="AS299" i="12" s="1"/>
  <c r="AT269" i="12"/>
  <c r="AJ269" i="12" s="1"/>
  <c r="AJ307" i="12"/>
  <c r="AR293" i="12"/>
  <c r="AU307" i="12"/>
  <c r="AV307" i="12" s="1"/>
  <c r="AU294" i="12"/>
  <c r="AR296" i="12"/>
  <c r="AS296" i="12" s="1"/>
  <c r="AT284" i="12"/>
  <c r="AY284" i="12" s="1"/>
  <c r="AR287" i="12"/>
  <c r="AP301" i="12"/>
  <c r="AR290" i="12"/>
  <c r="AS290" i="12" s="1"/>
  <c r="AS287" i="12"/>
  <c r="AS306" i="12"/>
  <c r="AT306" i="12" s="1"/>
  <c r="AY297" i="12"/>
  <c r="AU286" i="12"/>
  <c r="AV305" i="12"/>
  <c r="AW305" i="12" s="1"/>
  <c r="AU305" i="12"/>
  <c r="AT298" i="12"/>
  <c r="AY298" i="12" s="1"/>
  <c r="AU292" i="12"/>
  <c r="AU295" i="12"/>
  <c r="AR303" i="12"/>
  <c r="AS303" i="12" s="1"/>
  <c r="AS291" i="12"/>
  <c r="AS289" i="12"/>
  <c r="AR288" i="12"/>
  <c r="AS288" i="12" s="1"/>
  <c r="AV300" i="12"/>
  <c r="AU304" i="12"/>
  <c r="AQ301" i="12"/>
  <c r="AJ294" i="12"/>
  <c r="AS276" i="12"/>
  <c r="AR276" i="12"/>
  <c r="AR268" i="12"/>
  <c r="AS268" i="12" s="1"/>
  <c r="AQ260" i="12"/>
  <c r="AR281" i="12"/>
  <c r="AS281" i="12" s="1"/>
  <c r="AR263" i="12"/>
  <c r="AT263" i="12" s="1"/>
  <c r="AY263" i="12" s="1"/>
  <c r="AR260" i="12"/>
  <c r="AQ257" i="12"/>
  <c r="AQ279" i="12"/>
  <c r="AQ253" i="12"/>
  <c r="AR253" i="12" s="1"/>
  <c r="AP277" i="12"/>
  <c r="AQ271" i="12"/>
  <c r="AT274" i="12"/>
  <c r="AY274" i="12" s="1"/>
  <c r="AS263" i="12"/>
  <c r="AQ254" i="12"/>
  <c r="AT272" i="12"/>
  <c r="AY272" i="12" s="1"/>
  <c r="AS273" i="12"/>
  <c r="AT273" i="12" s="1"/>
  <c r="AR255" i="12"/>
  <c r="AS255" i="12" s="1"/>
  <c r="AT267" i="12"/>
  <c r="AJ267" i="12" s="1"/>
  <c r="AQ277" i="12"/>
  <c r="AT275" i="12"/>
  <c r="AJ275" i="12" s="1"/>
  <c r="AP265" i="12"/>
  <c r="AQ265" i="12" s="1"/>
  <c r="AR266" i="12"/>
  <c r="AS266" i="12" s="1"/>
  <c r="AS253" i="12"/>
  <c r="AS270" i="12"/>
  <c r="AR279" i="12"/>
  <c r="AO278" i="12"/>
  <c r="AP283" i="12"/>
  <c r="AQ262" i="12"/>
  <c r="AR262" i="12" s="1"/>
  <c r="AQ282" i="12"/>
  <c r="AP259" i="12"/>
  <c r="AQ259" i="12" s="1"/>
  <c r="AS260" i="12" l="1"/>
  <c r="AT260" i="12" s="1"/>
  <c r="AS279" i="12"/>
  <c r="AT287" i="12"/>
  <c r="AJ284" i="12"/>
  <c r="AY269" i="12"/>
  <c r="AU269" i="12" s="1"/>
  <c r="AT302" i="12"/>
  <c r="AY302" i="12" s="1"/>
  <c r="AJ302" i="12"/>
  <c r="AJ258" i="12"/>
  <c r="AY258" i="12"/>
  <c r="AU258" i="12" s="1"/>
  <c r="AR277" i="12"/>
  <c r="AT299" i="12"/>
  <c r="AJ299" i="12" s="1"/>
  <c r="AR265" i="12"/>
  <c r="AY270" i="12"/>
  <c r="AX305" i="12"/>
  <c r="AS261" i="12"/>
  <c r="AJ263" i="12"/>
  <c r="AT270" i="12"/>
  <c r="AJ270" i="12" s="1"/>
  <c r="AJ272" i="12"/>
  <c r="AJ274" i="12"/>
  <c r="AR301" i="12"/>
  <c r="AY299" i="12"/>
  <c r="AS285" i="12"/>
  <c r="AT285" i="12" s="1"/>
  <c r="AT290" i="12"/>
  <c r="AJ290" i="12" s="1"/>
  <c r="AU298" i="12"/>
  <c r="AV298" i="12" s="1"/>
  <c r="AW298" i="12" s="1"/>
  <c r="AY303" i="12"/>
  <c r="AT303" i="12"/>
  <c r="AJ303" i="12" s="1"/>
  <c r="AS301" i="12"/>
  <c r="AV295" i="12"/>
  <c r="AW295" i="12" s="1"/>
  <c r="AT289" i="12"/>
  <c r="AJ289" i="12" s="1"/>
  <c r="AV292" i="12"/>
  <c r="AW292" i="12" s="1"/>
  <c r="AT288" i="12"/>
  <c r="AJ288" i="12" s="1"/>
  <c r="AY287" i="12"/>
  <c r="AV286" i="12"/>
  <c r="AJ306" i="12"/>
  <c r="AW300" i="12"/>
  <c r="AX300" i="12" s="1"/>
  <c r="AW307" i="12"/>
  <c r="AX307" i="12" s="1"/>
  <c r="AT293" i="12"/>
  <c r="AS293" i="12"/>
  <c r="AJ298" i="12"/>
  <c r="AT291" i="12"/>
  <c r="AY291" i="12" s="1"/>
  <c r="AK305" i="12"/>
  <c r="AU297" i="12"/>
  <c r="AJ287" i="12"/>
  <c r="AU284" i="12"/>
  <c r="AV284" i="12" s="1"/>
  <c r="AV294" i="12"/>
  <c r="AY293" i="12"/>
  <c r="AY306" i="12"/>
  <c r="AW286" i="12"/>
  <c r="AX286" i="12" s="1"/>
  <c r="AJ291" i="12"/>
  <c r="AY288" i="12"/>
  <c r="AV304" i="12"/>
  <c r="AW304" i="12" s="1"/>
  <c r="AT296" i="12"/>
  <c r="AY296" i="12" s="1"/>
  <c r="AT266" i="12"/>
  <c r="AY266" i="12" s="1"/>
  <c r="AJ264" i="12"/>
  <c r="AT264" i="12"/>
  <c r="AY264" i="12" s="1"/>
  <c r="AU272" i="12"/>
  <c r="AT277" i="12"/>
  <c r="AJ277" i="12" s="1"/>
  <c r="AJ280" i="12"/>
  <c r="AY280" i="12"/>
  <c r="AT279" i="12"/>
  <c r="AY279" i="12" s="1"/>
  <c r="AU263" i="12"/>
  <c r="AJ279" i="12"/>
  <c r="AU274" i="12"/>
  <c r="AV256" i="12"/>
  <c r="AW256" i="12" s="1"/>
  <c r="AU256" i="12"/>
  <c r="AT255" i="12"/>
  <c r="AJ255" i="12" s="1"/>
  <c r="AJ273" i="12"/>
  <c r="AU270" i="12"/>
  <c r="AV270" i="12" s="1"/>
  <c r="AW270" i="12" s="1"/>
  <c r="AR282" i="12"/>
  <c r="AJ266" i="12"/>
  <c r="AV269" i="12"/>
  <c r="AW269" i="12" s="1"/>
  <c r="AT253" i="12"/>
  <c r="AY253" i="12" s="1"/>
  <c r="AS262" i="12"/>
  <c r="AT262" i="12" s="1"/>
  <c r="AS277" i="12"/>
  <c r="AQ283" i="12"/>
  <c r="AR259" i="12"/>
  <c r="AS259" i="12" s="1"/>
  <c r="AT268" i="12"/>
  <c r="AJ268" i="12" s="1"/>
  <c r="AY275" i="12"/>
  <c r="AY267" i="12"/>
  <c r="AT281" i="12"/>
  <c r="AJ281" i="12" s="1"/>
  <c r="AR257" i="12"/>
  <c r="AY273" i="12"/>
  <c r="AR254" i="12"/>
  <c r="AS254" i="12" s="1"/>
  <c r="AV258" i="12"/>
  <c r="AT276" i="12"/>
  <c r="AJ276" i="12" s="1"/>
  <c r="AP278" i="12"/>
  <c r="AQ278" i="12" s="1"/>
  <c r="AJ256" i="12"/>
  <c r="AJ253" i="12"/>
  <c r="AS265" i="12"/>
  <c r="AR271" i="12"/>
  <c r="AJ260" i="12" l="1"/>
  <c r="AY260" i="12"/>
  <c r="AU260" i="12" s="1"/>
  <c r="AY281" i="12"/>
  <c r="AY277" i="12"/>
  <c r="AY276" i="12"/>
  <c r="AT261" i="12"/>
  <c r="AJ261" i="12" s="1"/>
  <c r="AY261" i="12"/>
  <c r="AT265" i="12"/>
  <c r="AY265" i="12" s="1"/>
  <c r="AK286" i="12"/>
  <c r="AU299" i="12"/>
  <c r="AJ285" i="12"/>
  <c r="AW258" i="12"/>
  <c r="AJ293" i="12"/>
  <c r="AT301" i="12"/>
  <c r="AJ301" i="12" s="1"/>
  <c r="AU302" i="12"/>
  <c r="AY285" i="12"/>
  <c r="AJ265" i="12"/>
  <c r="AU291" i="12"/>
  <c r="AW284" i="12"/>
  <c r="AX284" i="12" s="1"/>
  <c r="AU296" i="12"/>
  <c r="AU293" i="12"/>
  <c r="AV293" i="12" s="1"/>
  <c r="AU288" i="12"/>
  <c r="AX294" i="12"/>
  <c r="AK294" i="12" s="1"/>
  <c r="AW294" i="12"/>
  <c r="AY289" i="12"/>
  <c r="AX304" i="12"/>
  <c r="AK304" i="12" s="1"/>
  <c r="AX298" i="12"/>
  <c r="AJ296" i="12"/>
  <c r="AV297" i="12"/>
  <c r="AW297" i="12" s="1"/>
  <c r="AK307" i="12"/>
  <c r="AU306" i="12"/>
  <c r="AK298" i="12"/>
  <c r="AY290" i="12"/>
  <c r="AX292" i="12"/>
  <c r="AK292" i="12" s="1"/>
  <c r="AU303" i="12"/>
  <c r="AY301" i="12"/>
  <c r="AU287" i="12"/>
  <c r="AK300" i="12"/>
  <c r="AX295" i="12"/>
  <c r="AK295" i="12" s="1"/>
  <c r="AU253" i="12"/>
  <c r="AV253" i="12"/>
  <c r="AU279" i="12"/>
  <c r="AV279" i="12" s="1"/>
  <c r="AW279" i="12" s="1"/>
  <c r="AT254" i="12"/>
  <c r="AJ254" i="12" s="1"/>
  <c r="AU277" i="12"/>
  <c r="AV266" i="12"/>
  <c r="AW266" i="12" s="1"/>
  <c r="AU266" i="12"/>
  <c r="AJ262" i="12"/>
  <c r="AU264" i="12"/>
  <c r="AV264" i="12" s="1"/>
  <c r="AR278" i="12"/>
  <c r="AS278" i="12" s="1"/>
  <c r="AV263" i="12"/>
  <c r="AU276" i="12"/>
  <c r="AX269" i="12"/>
  <c r="AK269" i="12" s="1"/>
  <c r="AU275" i="12"/>
  <c r="AS257" i="12"/>
  <c r="AY268" i="12"/>
  <c r="AY255" i="12"/>
  <c r="AW263" i="12"/>
  <c r="AU280" i="12"/>
  <c r="AU281" i="12"/>
  <c r="AU273" i="12"/>
  <c r="AU267" i="12"/>
  <c r="AS271" i="12"/>
  <c r="AT259" i="12"/>
  <c r="AY259" i="12" s="1"/>
  <c r="AR283" i="12"/>
  <c r="AS283" i="12" s="1"/>
  <c r="AY262" i="12"/>
  <c r="AS282" i="12"/>
  <c r="AX270" i="12"/>
  <c r="AK270" i="12" s="1"/>
  <c r="AV260" i="12"/>
  <c r="AW260" i="12" s="1"/>
  <c r="AX256" i="12"/>
  <c r="AK256" i="12" s="1"/>
  <c r="AV274" i="12"/>
  <c r="AX263" i="12"/>
  <c r="AV272" i="12"/>
  <c r="AV265" i="12" l="1"/>
  <c r="AW265" i="12" s="1"/>
  <c r="AU265" i="12"/>
  <c r="AX266" i="12"/>
  <c r="AU285" i="12"/>
  <c r="AV285" i="12"/>
  <c r="AK263" i="12"/>
  <c r="AV277" i="12"/>
  <c r="AW277" i="12" s="1"/>
  <c r="AT271" i="12"/>
  <c r="AY271" i="12" s="1"/>
  <c r="AW253" i="12"/>
  <c r="AV302" i="12"/>
  <c r="AK302" i="12" s="1"/>
  <c r="AV299" i="12"/>
  <c r="AV261" i="12"/>
  <c r="AU261" i="12"/>
  <c r="AX258" i="12"/>
  <c r="AK258" i="12" s="1"/>
  <c r="AJ259" i="12"/>
  <c r="AW302" i="12"/>
  <c r="AX302" i="12" s="1"/>
  <c r="AV303" i="12"/>
  <c r="AK284" i="12"/>
  <c r="AV306" i="12"/>
  <c r="AW306" i="12" s="1"/>
  <c r="AX297" i="12"/>
  <c r="AK297" i="12" s="1"/>
  <c r="AV291" i="12"/>
  <c r="AU301" i="12"/>
  <c r="AV301" i="12"/>
  <c r="AW303" i="12"/>
  <c r="AU290" i="12"/>
  <c r="AV296" i="12"/>
  <c r="AW291" i="12"/>
  <c r="AV287" i="12"/>
  <c r="AU289" i="12"/>
  <c r="AV289" i="12"/>
  <c r="AV288" i="12"/>
  <c r="AW293" i="12"/>
  <c r="AX293" i="12" s="1"/>
  <c r="AK293" i="12" s="1"/>
  <c r="AX279" i="12"/>
  <c r="AX265" i="12"/>
  <c r="AT278" i="12"/>
  <c r="AY278" i="12" s="1"/>
  <c r="AU271" i="12"/>
  <c r="AV271" i="12"/>
  <c r="AW271" i="12" s="1"/>
  <c r="AW255" i="12"/>
  <c r="AX255" i="12" s="1"/>
  <c r="AV255" i="12"/>
  <c r="AU255" i="12"/>
  <c r="AV267" i="12"/>
  <c r="AW267" i="12" s="1"/>
  <c r="AV281" i="12"/>
  <c r="AW281" i="12" s="1"/>
  <c r="AX260" i="12"/>
  <c r="AK260" i="12" s="1"/>
  <c r="AW274" i="12"/>
  <c r="AX274" i="12" s="1"/>
  <c r="AT282" i="12"/>
  <c r="AJ282" i="12" s="1"/>
  <c r="AY282" i="12"/>
  <c r="AV262" i="12"/>
  <c r="AW262" i="12" s="1"/>
  <c r="AU262" i="12"/>
  <c r="AV280" i="12"/>
  <c r="AW280" i="12" s="1"/>
  <c r="AV268" i="12"/>
  <c r="AW268" i="12" s="1"/>
  <c r="AU268" i="12"/>
  <c r="AV275" i="12"/>
  <c r="AJ278" i="12"/>
  <c r="AY254" i="12"/>
  <c r="AW272" i="12"/>
  <c r="AX272" i="12" s="1"/>
  <c r="AT257" i="12"/>
  <c r="AY257" i="12" s="1"/>
  <c r="AU259" i="12"/>
  <c r="AV259" i="12" s="1"/>
  <c r="AW259" i="12" s="1"/>
  <c r="AV273" i="12"/>
  <c r="AW273" i="12" s="1"/>
  <c r="AW275" i="12"/>
  <c r="AX280" i="12"/>
  <c r="AK280" i="12" s="1"/>
  <c r="AT283" i="12"/>
  <c r="AJ283" i="12" s="1"/>
  <c r="AV276" i="12"/>
  <c r="AW276" i="12" s="1"/>
  <c r="AW264" i="12"/>
  <c r="AX264" i="12" s="1"/>
  <c r="AK265" i="12"/>
  <c r="AK266" i="12"/>
  <c r="AK279" i="12"/>
  <c r="AX253" i="12"/>
  <c r="AK253" i="12" s="1"/>
  <c r="AX277" i="12" l="1"/>
  <c r="AK277" i="12" s="1"/>
  <c r="AY283" i="12"/>
  <c r="AX275" i="12"/>
  <c r="AW299" i="12"/>
  <c r="AJ271" i="12"/>
  <c r="AX306" i="12"/>
  <c r="AW285" i="12"/>
  <c r="AX285" i="12" s="1"/>
  <c r="AX291" i="12"/>
  <c r="AK291" i="12" s="1"/>
  <c r="AW261" i="12"/>
  <c r="AX288" i="12"/>
  <c r="AW288" i="12"/>
  <c r="AX303" i="12"/>
  <c r="AK303" i="12" s="1"/>
  <c r="AW296" i="12"/>
  <c r="AX296" i="12" s="1"/>
  <c r="AW287" i="12"/>
  <c r="AX287" i="12" s="1"/>
  <c r="AW289" i="12"/>
  <c r="AX289" i="12" s="1"/>
  <c r="AK289" i="12" s="1"/>
  <c r="AV290" i="12"/>
  <c r="AW301" i="12"/>
  <c r="AX301" i="12" s="1"/>
  <c r="AK306" i="12"/>
  <c r="AV278" i="12"/>
  <c r="AU278" i="12"/>
  <c r="AX267" i="12"/>
  <c r="AK267" i="12"/>
  <c r="AU257" i="12"/>
  <c r="AX281" i="12"/>
  <c r="AK281" i="12" s="1"/>
  <c r="AX268" i="12"/>
  <c r="AK268" i="12" s="1"/>
  <c r="AX262" i="12"/>
  <c r="AK262" i="12" s="1"/>
  <c r="AJ257" i="12"/>
  <c r="AX259" i="12"/>
  <c r="AK275" i="12"/>
  <c r="AX271" i="12"/>
  <c r="AK271" i="12" s="1"/>
  <c r="AX273" i="12"/>
  <c r="AK273" i="12" s="1"/>
  <c r="AK259" i="12"/>
  <c r="AK264" i="12"/>
  <c r="AU254" i="12"/>
  <c r="AK274" i="12"/>
  <c r="AK255" i="12"/>
  <c r="AU283" i="12"/>
  <c r="AK272" i="12"/>
  <c r="AU282" i="12"/>
  <c r="AV282" i="12" s="1"/>
  <c r="AW282" i="12" s="1"/>
  <c r="AX282" i="12" s="1"/>
  <c r="AX276" i="12"/>
  <c r="AK276" i="12" s="1"/>
  <c r="AK301" i="12" l="1"/>
  <c r="AX299" i="12"/>
  <c r="AK299" i="12" s="1"/>
  <c r="AW278" i="12"/>
  <c r="AV254" i="12"/>
  <c r="AK287" i="12"/>
  <c r="AK261" i="12"/>
  <c r="AX261" i="12"/>
  <c r="AK285" i="12"/>
  <c r="AK288" i="12"/>
  <c r="AK296" i="12"/>
  <c r="AW290" i="12"/>
  <c r="AX290" i="12" s="1"/>
  <c r="AK290" i="12" s="1"/>
  <c r="AX278" i="12"/>
  <c r="AV283" i="12"/>
  <c r="AK282" i="12"/>
  <c r="AV257" i="12"/>
  <c r="AK278" i="12"/>
  <c r="AW254" i="12" l="1"/>
  <c r="AW257" i="12"/>
  <c r="AW283" i="12"/>
  <c r="AX283" i="12" s="1"/>
  <c r="AX254" i="12" l="1"/>
  <c r="AK254" i="12" s="1"/>
  <c r="AX257" i="12"/>
  <c r="AK257" i="12" s="1"/>
  <c r="AK283" i="12"/>
  <c r="BD252" i="12" l="1"/>
  <c r="BB252" i="12"/>
  <c r="BA252" i="12"/>
  <c r="AZ252" i="12"/>
  <c r="Y252" i="12"/>
  <c r="X252" i="12"/>
  <c r="W252" i="12"/>
  <c r="M252" i="12"/>
  <c r="BD251" i="12"/>
  <c r="AZ251" i="12"/>
  <c r="Y251" i="12"/>
  <c r="W251" i="12"/>
  <c r="M251" i="12"/>
  <c r="BD250" i="12"/>
  <c r="BB250" i="12"/>
  <c r="BA250" i="12"/>
  <c r="X250" i="12" s="1"/>
  <c r="AZ250" i="12"/>
  <c r="Y250" i="12"/>
  <c r="W250" i="12"/>
  <c r="M250" i="12"/>
  <c r="BD249" i="12"/>
  <c r="AZ249" i="12"/>
  <c r="Y249" i="12"/>
  <c r="M249" i="12"/>
  <c r="W249" i="12" s="1"/>
  <c r="BD248" i="12"/>
  <c r="BB248" i="12"/>
  <c r="BA248" i="12"/>
  <c r="AZ248" i="12"/>
  <c r="Y248" i="12"/>
  <c r="X248" i="12"/>
  <c r="W248" i="12"/>
  <c r="M248" i="12"/>
  <c r="BD247" i="12"/>
  <c r="AZ247" i="12"/>
  <c r="Y247" i="12"/>
  <c r="M247" i="12"/>
  <c r="W247" i="12" s="1"/>
  <c r="BD246" i="12"/>
  <c r="AZ246" i="12"/>
  <c r="Y246" i="12"/>
  <c r="W246" i="12"/>
  <c r="M246" i="12"/>
  <c r="BD245" i="12"/>
  <c r="AZ245" i="12"/>
  <c r="Y245" i="12"/>
  <c r="M245" i="12"/>
  <c r="W245" i="12" s="1"/>
  <c r="BD244" i="12"/>
  <c r="AZ244" i="12"/>
  <c r="Y244" i="12"/>
  <c r="W244" i="12"/>
  <c r="M244" i="12"/>
  <c r="BD243" i="12"/>
  <c r="AZ243" i="12"/>
  <c r="Y243" i="12"/>
  <c r="M243" i="12"/>
  <c r="W243" i="12" s="1"/>
  <c r="BD242" i="12"/>
  <c r="AZ242" i="12"/>
  <c r="Y242" i="12"/>
  <c r="W242" i="12"/>
  <c r="M242" i="12"/>
  <c r="BD241" i="12"/>
  <c r="AZ241" i="12"/>
  <c r="Y241" i="12"/>
  <c r="M241" i="12"/>
  <c r="W241" i="12" s="1"/>
  <c r="BD240" i="12"/>
  <c r="AZ240" i="12"/>
  <c r="Y240" i="12"/>
  <c r="W240" i="12"/>
  <c r="M240" i="12"/>
  <c r="BD239" i="12"/>
  <c r="AZ239" i="12"/>
  <c r="Y239" i="12"/>
  <c r="M239" i="12"/>
  <c r="W239" i="12" s="1"/>
  <c r="BD238" i="12"/>
  <c r="AZ238" i="12"/>
  <c r="Y238" i="12"/>
  <c r="M238" i="12"/>
  <c r="W238" i="12" s="1"/>
  <c r="BD237" i="12"/>
  <c r="BB237" i="12"/>
  <c r="BA237" i="12"/>
  <c r="AZ237" i="12"/>
  <c r="Y237" i="12"/>
  <c r="X237" i="12"/>
  <c r="W237" i="12"/>
  <c r="M237" i="12"/>
  <c r="BD236" i="12"/>
  <c r="AZ236" i="12"/>
  <c r="Y236" i="12"/>
  <c r="M236" i="12"/>
  <c r="W236" i="12" s="1"/>
  <c r="BD235" i="12"/>
  <c r="BB235" i="12"/>
  <c r="BA235" i="12"/>
  <c r="AZ235" i="12"/>
  <c r="Y235" i="12"/>
  <c r="X235" i="12"/>
  <c r="W235" i="12"/>
  <c r="M235" i="12"/>
  <c r="BD234" i="12"/>
  <c r="AZ234" i="12"/>
  <c r="Y234" i="12"/>
  <c r="M234" i="12"/>
  <c r="BB234" i="12" l="1"/>
  <c r="BA234" i="12"/>
  <c r="X234" i="12"/>
  <c r="BE235" i="12"/>
  <c r="AG235" i="12" s="1"/>
  <c r="AI235" i="12" s="1"/>
  <c r="AN235" i="12" s="1"/>
  <c r="AH235" i="12"/>
  <c r="W234" i="12"/>
  <c r="BB236" i="12"/>
  <c r="BA236" i="12"/>
  <c r="X236" i="12" s="1"/>
  <c r="BB238" i="12"/>
  <c r="BB240" i="12"/>
  <c r="X246" i="12"/>
  <c r="BA246" i="12"/>
  <c r="BB246" i="12"/>
  <c r="BA238" i="12"/>
  <c r="X238" i="12" s="1"/>
  <c r="BA239" i="12"/>
  <c r="X239" i="12"/>
  <c r="BB239" i="12"/>
  <c r="BA240" i="12"/>
  <c r="X240" i="12" s="1"/>
  <c r="BB244" i="12"/>
  <c r="BA244" i="12"/>
  <c r="X244" i="12" s="1"/>
  <c r="BA242" i="12"/>
  <c r="X242" i="12" s="1"/>
  <c r="BB242" i="12"/>
  <c r="BA241" i="12"/>
  <c r="X241" i="12"/>
  <c r="BA243" i="12"/>
  <c r="X243" i="12"/>
  <c r="BA245" i="12"/>
  <c r="X245" i="12"/>
  <c r="BB247" i="12"/>
  <c r="BA247" i="12"/>
  <c r="X247" i="12"/>
  <c r="BB241" i="12"/>
  <c r="BB243" i="12"/>
  <c r="BB245" i="12"/>
  <c r="BB249" i="12"/>
  <c r="BA249" i="12"/>
  <c r="X249" i="12"/>
  <c r="BB251" i="12"/>
  <c r="BA251" i="12"/>
  <c r="X251" i="12"/>
  <c r="AO235" i="12" l="1"/>
  <c r="AH249" i="12"/>
  <c r="BE249" i="12"/>
  <c r="AG249" i="12" s="1"/>
  <c r="AH243" i="12"/>
  <c r="BE243" i="12"/>
  <c r="AG243" i="12" s="1"/>
  <c r="AI243" i="12" s="1"/>
  <c r="AN243" i="12" s="1"/>
  <c r="AH244" i="12"/>
  <c r="BE244" i="12"/>
  <c r="AG244" i="12" s="1"/>
  <c r="AI244" i="12" s="1"/>
  <c r="AN244" i="12" s="1"/>
  <c r="AH245" i="12"/>
  <c r="BE245" i="12"/>
  <c r="AG245" i="12" s="1"/>
  <c r="AI245" i="12" s="1"/>
  <c r="AN245" i="12" s="1"/>
  <c r="AH240" i="12"/>
  <c r="BE240" i="12"/>
  <c r="AG240" i="12" s="1"/>
  <c r="AH238" i="12"/>
  <c r="BE238" i="12"/>
  <c r="AG238" i="12" s="1"/>
  <c r="AI238" i="12" s="1"/>
  <c r="AN238" i="12" s="1"/>
  <c r="AH251" i="12"/>
  <c r="BE251" i="12"/>
  <c r="AG251" i="12" s="1"/>
  <c r="AI251" i="12" s="1"/>
  <c r="AN251" i="12" s="1"/>
  <c r="BE242" i="12"/>
  <c r="AG242" i="12" s="1"/>
  <c r="AH242" i="12"/>
  <c r="BE236" i="12"/>
  <c r="AG236" i="12" s="1"/>
  <c r="AI236" i="12" s="1"/>
  <c r="AN236" i="12" s="1"/>
  <c r="AH236" i="12"/>
  <c r="BE250" i="12"/>
  <c r="AG250" i="12" s="1"/>
  <c r="AI250" i="12" s="1"/>
  <c r="AN250" i="12" s="1"/>
  <c r="AH250" i="12"/>
  <c r="BE248" i="12"/>
  <c r="AG248" i="12" s="1"/>
  <c r="AH248" i="12"/>
  <c r="BE246" i="12"/>
  <c r="AG246" i="12" s="1"/>
  <c r="AH246" i="12"/>
  <c r="BE241" i="12"/>
  <c r="AG241" i="12" s="1"/>
  <c r="AH241" i="12"/>
  <c r="BE247" i="12"/>
  <c r="AG247" i="12" s="1"/>
  <c r="AH247" i="12"/>
  <c r="BE239" i="12"/>
  <c r="AG239" i="12" s="1"/>
  <c r="AH239" i="12"/>
  <c r="BE237" i="12"/>
  <c r="AG237" i="12" s="1"/>
  <c r="AH237" i="12"/>
  <c r="BE252" i="12"/>
  <c r="AG252" i="12" s="1"/>
  <c r="AI252" i="12" s="1"/>
  <c r="AN252" i="12" s="1"/>
  <c r="AH252" i="12"/>
  <c r="AI241" i="12" l="1"/>
  <c r="AN241" i="12" s="1"/>
  <c r="AO241" i="12" s="1"/>
  <c r="AI247" i="12"/>
  <c r="AN247" i="12" s="1"/>
  <c r="AO236" i="12"/>
  <c r="AP244" i="12"/>
  <c r="AO244" i="12"/>
  <c r="AO252" i="12"/>
  <c r="AO238" i="12"/>
  <c r="AP238" i="12" s="1"/>
  <c r="AQ238" i="12" s="1"/>
  <c r="AO245" i="12"/>
  <c r="AP245" i="12"/>
  <c r="AQ245" i="12" s="1"/>
  <c r="AO243" i="12"/>
  <c r="AO247" i="12"/>
  <c r="AP247" i="12" s="1"/>
  <c r="AO250" i="12"/>
  <c r="BE234" i="12"/>
  <c r="AG234" i="12" s="1"/>
  <c r="AH234" i="12"/>
  <c r="AI246" i="12"/>
  <c r="AN246" i="12" s="1"/>
  <c r="AI248" i="12"/>
  <c r="AN248" i="12" s="1"/>
  <c r="AI242" i="12"/>
  <c r="AN242" i="12" s="1"/>
  <c r="AI240" i="12"/>
  <c r="AN240" i="12" s="1"/>
  <c r="AO251" i="12"/>
  <c r="AP251" i="12" s="1"/>
  <c r="AI239" i="12"/>
  <c r="AN239" i="12" s="1"/>
  <c r="AP235" i="12"/>
  <c r="AQ235" i="12" s="1"/>
  <c r="AI237" i="12"/>
  <c r="AN237" i="12" s="1"/>
  <c r="AI249" i="12"/>
  <c r="AN249" i="12" s="1"/>
  <c r="AQ251" i="12" l="1"/>
  <c r="AR245" i="12"/>
  <c r="AS245" i="12" s="1"/>
  <c r="AP241" i="12"/>
  <c r="AQ244" i="12"/>
  <c r="AR244" i="12" s="1"/>
  <c r="AS244" i="12" s="1"/>
  <c r="AO237" i="12"/>
  <c r="AO240" i="12"/>
  <c r="AO239" i="12"/>
  <c r="AR251" i="12"/>
  <c r="AS251" i="12" s="1"/>
  <c r="AP248" i="12"/>
  <c r="AO248" i="12"/>
  <c r="AP250" i="12"/>
  <c r="AP243" i="12"/>
  <c r="AQ243" i="12" s="1"/>
  <c r="AR243" i="12" s="1"/>
  <c r="AR238" i="12"/>
  <c r="AS238" i="12" s="1"/>
  <c r="AR235" i="12"/>
  <c r="AS235" i="12" s="1"/>
  <c r="AO242" i="12"/>
  <c r="AP242" i="12" s="1"/>
  <c r="AO249" i="12"/>
  <c r="AO246" i="12"/>
  <c r="AI234" i="12"/>
  <c r="AN234" i="12" s="1"/>
  <c r="AQ247" i="12"/>
  <c r="AR247" i="12" s="1"/>
  <c r="AP252" i="12"/>
  <c r="AP236" i="12"/>
  <c r="AQ236" i="12" s="1"/>
  <c r="AQ241" i="12"/>
  <c r="AJ245" i="12" l="1"/>
  <c r="AT245" i="12"/>
  <c r="AY245" i="12" s="1"/>
  <c r="AT251" i="12"/>
  <c r="AJ251" i="12" s="1"/>
  <c r="AT238" i="12"/>
  <c r="AY238" i="12" s="1"/>
  <c r="AO234" i="12"/>
  <c r="AS247" i="12"/>
  <c r="AT247" i="12" s="1"/>
  <c r="AY247" i="12" s="1"/>
  <c r="AQ250" i="12"/>
  <c r="AT235" i="12"/>
  <c r="AJ235" i="12" s="1"/>
  <c r="AP240" i="12"/>
  <c r="AQ240" i="12"/>
  <c r="AT244" i="12"/>
  <c r="AJ244" i="12" s="1"/>
  <c r="AP239" i="12"/>
  <c r="AP237" i="12"/>
  <c r="AR236" i="12"/>
  <c r="AQ252" i="12"/>
  <c r="AP246" i="12"/>
  <c r="AQ246" i="12" s="1"/>
  <c r="AP249" i="12"/>
  <c r="AQ249" i="12" s="1"/>
  <c r="AQ242" i="12"/>
  <c r="AQ248" i="12"/>
  <c r="AR241" i="12"/>
  <c r="AS243" i="12"/>
  <c r="AT243" i="12" s="1"/>
  <c r="AY251" i="12"/>
  <c r="AU245" i="12" l="1"/>
  <c r="AV245" i="12" s="1"/>
  <c r="AY244" i="12"/>
  <c r="AY235" i="12"/>
  <c r="AU247" i="12"/>
  <c r="AU238" i="12"/>
  <c r="AV238" i="12"/>
  <c r="AJ243" i="12"/>
  <c r="AR242" i="12"/>
  <c r="AR248" i="12"/>
  <c r="AJ238" i="12"/>
  <c r="AR252" i="12"/>
  <c r="AS252" i="12" s="1"/>
  <c r="AY243" i="12"/>
  <c r="AR246" i="12"/>
  <c r="AQ237" i="12"/>
  <c r="AR240" i="12"/>
  <c r="AQ239" i="12"/>
  <c r="AS242" i="12"/>
  <c r="AT242" i="12" s="1"/>
  <c r="AJ247" i="12"/>
  <c r="AU244" i="12"/>
  <c r="AU235" i="12"/>
  <c r="AS241" i="12"/>
  <c r="AT241" i="12" s="1"/>
  <c r="AS248" i="12"/>
  <c r="AT248" i="12" s="1"/>
  <c r="AJ248" i="12" s="1"/>
  <c r="AU251" i="12"/>
  <c r="AR249" i="12"/>
  <c r="AS236" i="12"/>
  <c r="AR250" i="12"/>
  <c r="AS250" i="12" s="1"/>
  <c r="AP234" i="12"/>
  <c r="AX245" i="12" l="1"/>
  <c r="AW245" i="12"/>
  <c r="AY242" i="12"/>
  <c r="AJ242" i="12"/>
  <c r="AT236" i="12"/>
  <c r="AY236" i="12" s="1"/>
  <c r="AU243" i="12"/>
  <c r="AV243" i="12"/>
  <c r="AW243" i="12" s="1"/>
  <c r="AQ234" i="12"/>
  <c r="AS246" i="12"/>
  <c r="AR239" i="12"/>
  <c r="AY248" i="12"/>
  <c r="AV247" i="12"/>
  <c r="AT250" i="12"/>
  <c r="AY250" i="12" s="1"/>
  <c r="AV251" i="12"/>
  <c r="AJ241" i="12"/>
  <c r="AV235" i="12"/>
  <c r="AW235" i="12" s="1"/>
  <c r="AT246" i="12"/>
  <c r="AY246" i="12" s="1"/>
  <c r="AT252" i="12"/>
  <c r="AJ252" i="12" s="1"/>
  <c r="AW238" i="12"/>
  <c r="AW247" i="12"/>
  <c r="AR237" i="12"/>
  <c r="AW251" i="12"/>
  <c r="AX235" i="12"/>
  <c r="AV244" i="12"/>
  <c r="AS240" i="12"/>
  <c r="AX238" i="12"/>
  <c r="AY241" i="12"/>
  <c r="AS249" i="12"/>
  <c r="AK238" i="12" l="1"/>
  <c r="AX247" i="12"/>
  <c r="AK247" i="12" s="1"/>
  <c r="AK235" i="12"/>
  <c r="AY252" i="12"/>
  <c r="AK245" i="12"/>
  <c r="AY240" i="12"/>
  <c r="AT240" i="12"/>
  <c r="AU236" i="12"/>
  <c r="AV236" i="12" s="1"/>
  <c r="AU240" i="12"/>
  <c r="AU246" i="12"/>
  <c r="AU250" i="12"/>
  <c r="AV250" i="12" s="1"/>
  <c r="AX244" i="12"/>
  <c r="AK244" i="12" s="1"/>
  <c r="AW244" i="12"/>
  <c r="AJ240" i="12"/>
  <c r="AJ246" i="12"/>
  <c r="AJ236" i="12"/>
  <c r="AU242" i="12"/>
  <c r="AU241" i="12"/>
  <c r="AJ250" i="12"/>
  <c r="AS239" i="12"/>
  <c r="AS237" i="12"/>
  <c r="AX251" i="12"/>
  <c r="AK251" i="12" s="1"/>
  <c r="AT239" i="12"/>
  <c r="AU252" i="12"/>
  <c r="AT249" i="12"/>
  <c r="AJ249" i="12" s="1"/>
  <c r="AY249" i="12"/>
  <c r="AU248" i="12"/>
  <c r="AX243" i="12"/>
  <c r="AK243" i="12" s="1"/>
  <c r="AR234" i="12"/>
  <c r="AS234" i="12" l="1"/>
  <c r="AV248" i="12"/>
  <c r="AJ239" i="12"/>
  <c r="AW250" i="12"/>
  <c r="AX250" i="12" s="1"/>
  <c r="AV246" i="12"/>
  <c r="AY239" i="12"/>
  <c r="AW236" i="12"/>
  <c r="AX236" i="12" s="1"/>
  <c r="AK236" i="12" s="1"/>
  <c r="AU249" i="12"/>
  <c r="AW241" i="12"/>
  <c r="AT237" i="12"/>
  <c r="AY237" i="12" s="1"/>
  <c r="AV252" i="12"/>
  <c r="AV241" i="12"/>
  <c r="AV242" i="12"/>
  <c r="AV240" i="12"/>
  <c r="AV249" i="12" l="1"/>
  <c r="AW249" i="12" s="1"/>
  <c r="AJ237" i="12"/>
  <c r="AU237" i="12"/>
  <c r="AV237" i="12" s="1"/>
  <c r="AW242" i="12"/>
  <c r="AX242" i="12" s="1"/>
  <c r="AU239" i="12"/>
  <c r="AW240" i="12"/>
  <c r="AW252" i="12"/>
  <c r="AW246" i="12"/>
  <c r="AX246" i="12" s="1"/>
  <c r="AW248" i="12"/>
  <c r="AX248" i="12" s="1"/>
  <c r="AK248" i="12" s="1"/>
  <c r="AT234" i="12"/>
  <c r="AY234" i="12" s="1"/>
  <c r="AK250" i="12"/>
  <c r="AX241" i="12"/>
  <c r="AK241" i="12" s="1"/>
  <c r="AX249" i="12" l="1"/>
  <c r="AK249" i="12" s="1"/>
  <c r="AJ234" i="12"/>
  <c r="AU234" i="12"/>
  <c r="AX240" i="12"/>
  <c r="AK240" i="12" s="1"/>
  <c r="AW237" i="12"/>
  <c r="AX237" i="12" s="1"/>
  <c r="AK237" i="12" s="1"/>
  <c r="AK246" i="12"/>
  <c r="AX252" i="12"/>
  <c r="AK252" i="12" s="1"/>
  <c r="AK242" i="12"/>
  <c r="AV239" i="12"/>
  <c r="AW239" i="12" l="1"/>
  <c r="AX239" i="12" s="1"/>
  <c r="AV234" i="12"/>
  <c r="AW234" i="12" l="1"/>
  <c r="AX234" i="12" s="1"/>
  <c r="AK234" i="12" s="1"/>
  <c r="AK239" i="12"/>
  <c r="BD233" i="12" l="1"/>
  <c r="BB233" i="12"/>
  <c r="BA233" i="12"/>
  <c r="AZ233" i="12"/>
  <c r="Y233" i="12"/>
  <c r="X233" i="12"/>
  <c r="M233" i="12"/>
  <c r="W233" i="12" s="1"/>
  <c r="BD232" i="12"/>
  <c r="AZ232" i="12"/>
  <c r="Y232" i="12"/>
  <c r="W232" i="12"/>
  <c r="M232" i="12"/>
  <c r="BD231" i="12"/>
  <c r="BB231" i="12"/>
  <c r="BA231" i="12"/>
  <c r="X231" i="12" s="1"/>
  <c r="AZ231" i="12"/>
  <c r="Y231" i="12"/>
  <c r="M231" i="12"/>
  <c r="W231" i="12" s="1"/>
  <c r="BD230" i="12"/>
  <c r="AZ230" i="12"/>
  <c r="Y230" i="12"/>
  <c r="W230" i="12"/>
  <c r="M230" i="12"/>
  <c r="BD229" i="12"/>
  <c r="BB229" i="12"/>
  <c r="BA229" i="12"/>
  <c r="AZ229" i="12"/>
  <c r="Y229" i="12"/>
  <c r="X229" i="12"/>
  <c r="M229" i="12"/>
  <c r="BD228" i="12"/>
  <c r="BA228" i="12"/>
  <c r="AZ228" i="12"/>
  <c r="BB228" i="12" s="1"/>
  <c r="Y228" i="12"/>
  <c r="X228" i="12"/>
  <c r="W228" i="12"/>
  <c r="M228" i="12"/>
  <c r="BD227" i="12"/>
  <c r="BB227" i="12"/>
  <c r="BA227" i="12"/>
  <c r="AZ227" i="12"/>
  <c r="Y227" i="12"/>
  <c r="X227" i="12"/>
  <c r="M227" i="12"/>
  <c r="BD226" i="12"/>
  <c r="AZ226" i="12"/>
  <c r="BB226" i="12" s="1"/>
  <c r="Y226" i="12"/>
  <c r="W226" i="12"/>
  <c r="M226" i="12"/>
  <c r="BD225" i="12"/>
  <c r="BB225" i="12"/>
  <c r="BA225" i="12"/>
  <c r="X225" i="12" s="1"/>
  <c r="AZ225" i="12"/>
  <c r="Y225" i="12"/>
  <c r="M225" i="12"/>
  <c r="BD224" i="12"/>
  <c r="AZ224" i="12"/>
  <c r="BB224" i="12" s="1"/>
  <c r="Y224" i="12"/>
  <c r="W224" i="12"/>
  <c r="M224" i="12"/>
  <c r="BD223" i="12"/>
  <c r="BB223" i="12"/>
  <c r="BA223" i="12"/>
  <c r="X223" i="12" s="1"/>
  <c r="AZ223" i="12"/>
  <c r="Y223" i="12"/>
  <c r="M223" i="12"/>
  <c r="BD222" i="12"/>
  <c r="AZ222" i="12"/>
  <c r="BB222" i="12" s="1"/>
  <c r="Y222" i="12"/>
  <c r="W222" i="12"/>
  <c r="M222" i="12"/>
  <c r="BD221" i="12"/>
  <c r="BB221" i="12"/>
  <c r="BA221" i="12"/>
  <c r="X221" i="12" s="1"/>
  <c r="AZ221" i="12"/>
  <c r="Y221" i="12"/>
  <c r="M221" i="12"/>
  <c r="BD220" i="12"/>
  <c r="BA220" i="12"/>
  <c r="AZ220" i="12"/>
  <c r="BB220" i="12" s="1"/>
  <c r="Y220" i="12"/>
  <c r="X220" i="12"/>
  <c r="W220" i="12"/>
  <c r="M220" i="12"/>
  <c r="BD219" i="12"/>
  <c r="BB219" i="12"/>
  <c r="BA219" i="12"/>
  <c r="X219" i="12" s="1"/>
  <c r="AZ219" i="12"/>
  <c r="Y219" i="12"/>
  <c r="W219" i="12"/>
  <c r="M219" i="12"/>
  <c r="BD218" i="12"/>
  <c r="AZ218" i="12"/>
  <c r="Y218" i="12"/>
  <c r="M218" i="12"/>
  <c r="W218" i="12" s="1"/>
  <c r="BD217" i="12"/>
  <c r="BB217" i="12"/>
  <c r="BA217" i="12"/>
  <c r="AZ217" i="12"/>
  <c r="Y217" i="12"/>
  <c r="X217" i="12"/>
  <c r="W217" i="12"/>
  <c r="M217" i="12"/>
  <c r="BD216" i="12"/>
  <c r="AZ216" i="12"/>
  <c r="Y216" i="12"/>
  <c r="M216" i="12"/>
  <c r="BD215" i="12"/>
  <c r="BB215" i="12"/>
  <c r="BA215" i="12"/>
  <c r="AZ215" i="12"/>
  <c r="Y215" i="12"/>
  <c r="X215" i="12"/>
  <c r="W215" i="12"/>
  <c r="M215" i="12"/>
  <c r="BD214" i="12"/>
  <c r="AZ214" i="12"/>
  <c r="Y214" i="12"/>
  <c r="W214" i="12"/>
  <c r="M214" i="12"/>
  <c r="BD213" i="12"/>
  <c r="BB213" i="12"/>
  <c r="BA213" i="12"/>
  <c r="AZ213" i="12"/>
  <c r="Y213" i="12"/>
  <c r="X213" i="12"/>
  <c r="M213" i="12"/>
  <c r="W213" i="12" s="1"/>
  <c r="BD212" i="12"/>
  <c r="AZ212" i="12"/>
  <c r="BB212" i="12" s="1"/>
  <c r="Y212" i="12"/>
  <c r="W212" i="12"/>
  <c r="M212" i="12"/>
  <c r="BD211" i="12"/>
  <c r="BB211" i="12"/>
  <c r="AZ211" i="12"/>
  <c r="BA211" i="12" s="1"/>
  <c r="X211" i="12" s="1"/>
  <c r="Y211" i="12"/>
  <c r="M211" i="12"/>
  <c r="W211" i="12" s="1"/>
  <c r="BE220" i="12" l="1"/>
  <c r="AG220" i="12" s="1"/>
  <c r="AH220" i="12"/>
  <c r="BE228" i="12"/>
  <c r="AG228" i="12" s="1"/>
  <c r="AH228" i="12"/>
  <c r="BB216" i="12"/>
  <c r="BA216" i="12"/>
  <c r="X216" i="12" s="1"/>
  <c r="BE217" i="12"/>
  <c r="AG217" i="12" s="1"/>
  <c r="AH217" i="12"/>
  <c r="W225" i="12"/>
  <c r="BB230" i="12"/>
  <c r="BA230" i="12"/>
  <c r="BA212" i="12"/>
  <c r="X212" i="12" s="1"/>
  <c r="BB232" i="12"/>
  <c r="BA232" i="12"/>
  <c r="X232" i="12"/>
  <c r="W221" i="12"/>
  <c r="BA224" i="12"/>
  <c r="X224" i="12" s="1"/>
  <c r="W229" i="12"/>
  <c r="W216" i="12"/>
  <c r="BB218" i="12"/>
  <c r="BA218" i="12"/>
  <c r="X218" i="12"/>
  <c r="W223" i="12"/>
  <c r="X226" i="12"/>
  <c r="BA226" i="12"/>
  <c r="BB214" i="12"/>
  <c r="BA214" i="12"/>
  <c r="X214" i="12"/>
  <c r="BA222" i="12"/>
  <c r="X222" i="12" s="1"/>
  <c r="W227" i="12"/>
  <c r="X230" i="12"/>
  <c r="AI217" i="12" l="1"/>
  <c r="AN217" i="12" s="1"/>
  <c r="AI228" i="12"/>
  <c r="AN228" i="12" s="1"/>
  <c r="AI220" i="12"/>
  <c r="AN220" i="12" s="1"/>
  <c r="BE226" i="12"/>
  <c r="AG226" i="12" s="1"/>
  <c r="AH226" i="12"/>
  <c r="BE233" i="12"/>
  <c r="AG233" i="12" s="1"/>
  <c r="AH233" i="12"/>
  <c r="BE212" i="12"/>
  <c r="AG212" i="12" s="1"/>
  <c r="AH212" i="12"/>
  <c r="BE231" i="12"/>
  <c r="AG231" i="12" s="1"/>
  <c r="AH231" i="12"/>
  <c r="BE222" i="12"/>
  <c r="AG222" i="12" s="1"/>
  <c r="AH222" i="12"/>
  <c r="BE211" i="12"/>
  <c r="AG211" i="12" s="1"/>
  <c r="AI211" i="12" s="1"/>
  <c r="AN211" i="12" s="1"/>
  <c r="AH211" i="12"/>
  <c r="AO220" i="12"/>
  <c r="AH214" i="12"/>
  <c r="BE214" i="12"/>
  <c r="AG214" i="12" s="1"/>
  <c r="AI214" i="12" s="1"/>
  <c r="AN214" i="12" s="1"/>
  <c r="BE213" i="12"/>
  <c r="AG213" i="12" s="1"/>
  <c r="AI213" i="12" s="1"/>
  <c r="AH213" i="12"/>
  <c r="AN213" i="12"/>
  <c r="BE224" i="12"/>
  <c r="AG224" i="12" s="1"/>
  <c r="AI224" i="12" s="1"/>
  <c r="AN224" i="12" s="1"/>
  <c r="AH224" i="12"/>
  <c r="BE218" i="12"/>
  <c r="AG218" i="12" s="1"/>
  <c r="AH218" i="12"/>
  <c r="AO217" i="12"/>
  <c r="AP217" i="12"/>
  <c r="AO228" i="12"/>
  <c r="BE232" i="12"/>
  <c r="AG232" i="12" s="1"/>
  <c r="AI232" i="12" s="1"/>
  <c r="AN232" i="12" s="1"/>
  <c r="AH232" i="12"/>
  <c r="BE219" i="12"/>
  <c r="AG219" i="12" s="1"/>
  <c r="AH219" i="12"/>
  <c r="BE230" i="12"/>
  <c r="AG230" i="12" s="1"/>
  <c r="AH230" i="12"/>
  <c r="BE227" i="12"/>
  <c r="AG227" i="12" s="1"/>
  <c r="AI227" i="12" s="1"/>
  <c r="AN227" i="12" s="1"/>
  <c r="AH227" i="12"/>
  <c r="BE215" i="12"/>
  <c r="AG215" i="12" s="1"/>
  <c r="AH215" i="12"/>
  <c r="BE221" i="12"/>
  <c r="AG221" i="12" s="1"/>
  <c r="AI221" i="12" s="1"/>
  <c r="AN221" i="12" s="1"/>
  <c r="AH221" i="12"/>
  <c r="AI212" i="12" l="1"/>
  <c r="AN212" i="12" s="1"/>
  <c r="AI219" i="12"/>
  <c r="AN219" i="12" s="1"/>
  <c r="AI218" i="12"/>
  <c r="AN218" i="12" s="1"/>
  <c r="AI233" i="12"/>
  <c r="AN233" i="12" s="1"/>
  <c r="AI215" i="12"/>
  <c r="AN215" i="12" s="1"/>
  <c r="AO227" i="12"/>
  <c r="AP227" i="12" s="1"/>
  <c r="AP233" i="12"/>
  <c r="AQ233" i="12" s="1"/>
  <c r="AO233" i="12"/>
  <c r="AO211" i="12"/>
  <c r="AP211" i="12"/>
  <c r="AO232" i="12"/>
  <c r="AO224" i="12"/>
  <c r="BE216" i="12"/>
  <c r="AG216" i="12" s="1"/>
  <c r="AI216" i="12" s="1"/>
  <c r="AN216" i="12" s="1"/>
  <c r="AH216" i="12"/>
  <c r="BE223" i="12"/>
  <c r="AG223" i="12" s="1"/>
  <c r="AH223" i="12"/>
  <c r="AP228" i="12"/>
  <c r="AI231" i="12"/>
  <c r="AN231" i="12" s="1"/>
  <c r="AO221" i="12"/>
  <c r="AP221" i="12" s="1"/>
  <c r="AO215" i="12"/>
  <c r="BE225" i="12"/>
  <c r="AG225" i="12" s="1"/>
  <c r="AI225" i="12" s="1"/>
  <c r="AN225" i="12" s="1"/>
  <c r="AH225" i="12"/>
  <c r="AO219" i="12"/>
  <c r="AQ217" i="12"/>
  <c r="AR217" i="12" s="1"/>
  <c r="AO218" i="12"/>
  <c r="AP218" i="12" s="1"/>
  <c r="AQ218" i="12" s="1"/>
  <c r="AO214" i="12"/>
  <c r="AP220" i="12"/>
  <c r="AO212" i="12"/>
  <c r="BE229" i="12"/>
  <c r="AG229" i="12" s="1"/>
  <c r="AI229" i="12" s="1"/>
  <c r="AN229" i="12" s="1"/>
  <c r="AH229" i="12"/>
  <c r="AO213" i="12"/>
  <c r="AI230" i="12"/>
  <c r="AN230" i="12" s="1"/>
  <c r="AQ220" i="12"/>
  <c r="AI222" i="12"/>
  <c r="AN222" i="12" s="1"/>
  <c r="AI226" i="12"/>
  <c r="AN226" i="12" s="1"/>
  <c r="AT217" i="12" l="1"/>
  <c r="AS217" i="12"/>
  <c r="AQ215" i="12"/>
  <c r="AR215" i="12" s="1"/>
  <c r="AP215" i="12"/>
  <c r="AO229" i="12"/>
  <c r="AQ227" i="12"/>
  <c r="AP225" i="12"/>
  <c r="AO225" i="12"/>
  <c r="AQ225" i="12"/>
  <c r="AO231" i="12"/>
  <c r="AP231" i="12" s="1"/>
  <c r="AP216" i="12"/>
  <c r="AQ216" i="12" s="1"/>
  <c r="AO216" i="12"/>
  <c r="AY217" i="12"/>
  <c r="AO226" i="12"/>
  <c r="AJ217" i="12"/>
  <c r="AP213" i="12"/>
  <c r="AQ213" i="12" s="1"/>
  <c r="AO222" i="12"/>
  <c r="AO230" i="12"/>
  <c r="AP214" i="12"/>
  <c r="AR218" i="12"/>
  <c r="AP219" i="12"/>
  <c r="AQ219" i="12" s="1"/>
  <c r="AR219" i="12" s="1"/>
  <c r="AQ221" i="12"/>
  <c r="AQ228" i="12"/>
  <c r="AI223" i="12"/>
  <c r="AN223" i="12" s="1"/>
  <c r="AQ232" i="12"/>
  <c r="AP232" i="12"/>
  <c r="AQ211" i="12"/>
  <c r="AR220" i="12"/>
  <c r="AS220" i="12" s="1"/>
  <c r="AP212" i="12"/>
  <c r="AQ212" i="12" s="1"/>
  <c r="AP224" i="12"/>
  <c r="AR233" i="12"/>
  <c r="AS233" i="12" s="1"/>
  <c r="AR227" i="12"/>
  <c r="AT233" i="12" l="1"/>
  <c r="AJ233" i="12" s="1"/>
  <c r="AS211" i="12"/>
  <c r="AY233" i="12"/>
  <c r="AV233" i="12" s="1"/>
  <c r="AT220" i="12"/>
  <c r="AR232" i="12"/>
  <c r="AR211" i="12"/>
  <c r="AT211" i="12" s="1"/>
  <c r="AY211" i="12" s="1"/>
  <c r="AU211" i="12" s="1"/>
  <c r="AU233" i="12"/>
  <c r="AJ220" i="12"/>
  <c r="AY220" i="12"/>
  <c r="AU217" i="12"/>
  <c r="AS221" i="12"/>
  <c r="AQ224" i="12"/>
  <c r="AS215" i="12"/>
  <c r="AT215" i="12" s="1"/>
  <c r="AS219" i="12"/>
  <c r="AT219" i="12" s="1"/>
  <c r="AJ219" i="12" s="1"/>
  <c r="AR221" i="12"/>
  <c r="AT221" i="12" s="1"/>
  <c r="AJ221" i="12" s="1"/>
  <c r="AR212" i="12"/>
  <c r="AS212" i="12" s="1"/>
  <c r="AO223" i="12"/>
  <c r="AR228" i="12"/>
  <c r="AP222" i="12"/>
  <c r="AS232" i="12"/>
  <c r="AT232" i="12" s="1"/>
  <c r="AJ232" i="12" s="1"/>
  <c r="AQ226" i="12"/>
  <c r="AP226" i="12"/>
  <c r="AQ231" i="12"/>
  <c r="AR231" i="12" s="1"/>
  <c r="AS218" i="12"/>
  <c r="AT218" i="12" s="1"/>
  <c r="AJ218" i="12" s="1"/>
  <c r="AS227" i="12"/>
  <c r="AT227" i="12" s="1"/>
  <c r="AP230" i="12"/>
  <c r="AQ214" i="12"/>
  <c r="AR213" i="12"/>
  <c r="AR216" i="12"/>
  <c r="AS216" i="12"/>
  <c r="AR225" i="12"/>
  <c r="AP229" i="12"/>
  <c r="AS231" i="12" l="1"/>
  <c r="AJ215" i="12"/>
  <c r="AY221" i="12"/>
  <c r="AT216" i="12"/>
  <c r="AJ216" i="12" s="1"/>
  <c r="AJ211" i="12"/>
  <c r="AY227" i="12"/>
  <c r="AY232" i="12"/>
  <c r="AV232" i="12" s="1"/>
  <c r="AW232" i="12" s="1"/>
  <c r="AY216" i="12"/>
  <c r="AJ227" i="12"/>
  <c r="AV227" i="12"/>
  <c r="AW227" i="12" s="1"/>
  <c r="AU227" i="12"/>
  <c r="AU221" i="12"/>
  <c r="AV221" i="12" s="1"/>
  <c r="AW221" i="12" s="1"/>
  <c r="AV216" i="12"/>
  <c r="AW216" i="12" s="1"/>
  <c r="AU216" i="12"/>
  <c r="AU232" i="12"/>
  <c r="AY218" i="12"/>
  <c r="AS229" i="12"/>
  <c r="AQ229" i="12"/>
  <c r="AR226" i="12"/>
  <c r="AQ222" i="12"/>
  <c r="AR222" i="12" s="1"/>
  <c r="AR229" i="12"/>
  <c r="AV217" i="12"/>
  <c r="AY219" i="12"/>
  <c r="AW233" i="12"/>
  <c r="AX233" i="12" s="1"/>
  <c r="AK233" i="12" s="1"/>
  <c r="AS225" i="12"/>
  <c r="AS213" i="12"/>
  <c r="AS228" i="12"/>
  <c r="AT228" i="12" s="1"/>
  <c r="AT212" i="12"/>
  <c r="AY212" i="12" s="1"/>
  <c r="AY215" i="12"/>
  <c r="AJ212" i="12"/>
  <c r="AV211" i="12"/>
  <c r="AR214" i="12"/>
  <c r="AQ230" i="12"/>
  <c r="AR230" i="12" s="1"/>
  <c r="AS230" i="12" s="1"/>
  <c r="AS226" i="12"/>
  <c r="AP223" i="12"/>
  <c r="AQ223" i="12" s="1"/>
  <c r="AR224" i="12"/>
  <c r="AV220" i="12"/>
  <c r="AW220" i="12" s="1"/>
  <c r="AU220" i="12"/>
  <c r="AW211" i="12"/>
  <c r="AT225" i="12" l="1"/>
  <c r="AJ225" i="12" s="1"/>
  <c r="AT229" i="12"/>
  <c r="AY229" i="12" s="1"/>
  <c r="AX216" i="12"/>
  <c r="AX227" i="12"/>
  <c r="AR223" i="12"/>
  <c r="AS223" i="12" s="1"/>
  <c r="AT223" i="12" s="1"/>
  <c r="AY223" i="12" s="1"/>
  <c r="AT231" i="12"/>
  <c r="AJ231" i="12" s="1"/>
  <c r="AX220" i="12"/>
  <c r="AJ228" i="12"/>
  <c r="AJ229" i="12"/>
  <c r="AU229" i="12"/>
  <c r="AX232" i="12"/>
  <c r="AK232" i="12" s="1"/>
  <c r="AU218" i="12"/>
  <c r="AV218" i="12" s="1"/>
  <c r="AS224" i="12"/>
  <c r="AX211" i="12"/>
  <c r="AK211" i="12" s="1"/>
  <c r="AU215" i="12"/>
  <c r="AV215" i="12" s="1"/>
  <c r="AT213" i="12"/>
  <c r="AJ213" i="12" s="1"/>
  <c r="AY228" i="12"/>
  <c r="AS214" i="12"/>
  <c r="AY214" i="12" s="1"/>
  <c r="AT230" i="12"/>
  <c r="AJ230" i="12" s="1"/>
  <c r="AU219" i="12"/>
  <c r="AV219" i="12" s="1"/>
  <c r="AW219" i="12" s="1"/>
  <c r="AT226" i="12"/>
  <c r="AY226" i="12" s="1"/>
  <c r="AK220" i="12"/>
  <c r="AW217" i="12"/>
  <c r="AX217" i="12" s="1"/>
  <c r="AT214" i="12"/>
  <c r="AU212" i="12"/>
  <c r="AS222" i="12"/>
  <c r="AK216" i="12"/>
  <c r="AX221" i="12"/>
  <c r="AK221" i="12" s="1"/>
  <c r="AK227" i="12"/>
  <c r="AY231" i="12" l="1"/>
  <c r="AJ226" i="12"/>
  <c r="AY225" i="12"/>
  <c r="AU225" i="12" s="1"/>
  <c r="AJ214" i="12"/>
  <c r="AT224" i="12"/>
  <c r="AY224" i="12" s="1"/>
  <c r="AU224" i="12" s="1"/>
  <c r="AU223" i="12"/>
  <c r="AU226" i="12"/>
  <c r="AX215" i="12"/>
  <c r="AK215" i="12" s="1"/>
  <c r="AT222" i="12"/>
  <c r="AY222" i="12" s="1"/>
  <c r="AU228" i="12"/>
  <c r="AV228" i="12" s="1"/>
  <c r="AW218" i="12"/>
  <c r="AX218" i="12" s="1"/>
  <c r="AK218" i="12" s="1"/>
  <c r="AY230" i="12"/>
  <c r="AX219" i="12"/>
  <c r="AK219" i="12" s="1"/>
  <c r="AW215" i="12"/>
  <c r="AK217" i="12"/>
  <c r="AV214" i="12"/>
  <c r="AU214" i="12"/>
  <c r="AJ224" i="12"/>
  <c r="AV225" i="12"/>
  <c r="AW225" i="12" s="1"/>
  <c r="AJ223" i="12"/>
  <c r="AV229" i="12"/>
  <c r="AW229" i="12" s="1"/>
  <c r="AV212" i="12"/>
  <c r="AY213" i="12"/>
  <c r="AX225" i="12"/>
  <c r="AX229" i="12"/>
  <c r="AK229" i="12" s="1"/>
  <c r="AU231" i="12" l="1"/>
  <c r="AV222" i="12"/>
  <c r="AW222" i="12" s="1"/>
  <c r="AU222" i="12"/>
  <c r="AU213" i="12"/>
  <c r="AV213" i="12"/>
  <c r="AW213" i="12" s="1"/>
  <c r="AX213" i="12" s="1"/>
  <c r="AW214" i="12"/>
  <c r="AX214" i="12" s="1"/>
  <c r="AK214" i="12" s="1"/>
  <c r="AJ222" i="12"/>
  <c r="AU230" i="12"/>
  <c r="AV226" i="12"/>
  <c r="AW226" i="12" s="1"/>
  <c r="AX226" i="12" s="1"/>
  <c r="AX212" i="12"/>
  <c r="AW212" i="12"/>
  <c r="AK225" i="12"/>
  <c r="AW228" i="12"/>
  <c r="AK212" i="12"/>
  <c r="AV224" i="12"/>
  <c r="AV223" i="12"/>
  <c r="AX222" i="12" l="1"/>
  <c r="AV230" i="12"/>
  <c r="AW230" i="12" s="1"/>
  <c r="AV231" i="12"/>
  <c r="AW231" i="12" s="1"/>
  <c r="AW224" i="12"/>
  <c r="AX224" i="12" s="1"/>
  <c r="AK226" i="12"/>
  <c r="AX228" i="12"/>
  <c r="AK228" i="12" s="1"/>
  <c r="AK213" i="12"/>
  <c r="AX223" i="12"/>
  <c r="AW223" i="12"/>
  <c r="AK222" i="12"/>
  <c r="AX230" i="12" l="1"/>
  <c r="AK230" i="12" s="1"/>
  <c r="AX231" i="12"/>
  <c r="AK231" i="12" s="1"/>
  <c r="AK224" i="12"/>
  <c r="AK223" i="12"/>
  <c r="BD210" i="12" l="1"/>
  <c r="BA210" i="12"/>
  <c r="AZ210" i="12"/>
  <c r="BB210" i="12" s="1"/>
  <c r="Y210" i="12"/>
  <c r="X210" i="12"/>
  <c r="W210" i="12"/>
  <c r="M210" i="12"/>
  <c r="BD209" i="12"/>
  <c r="BB209" i="12"/>
  <c r="AZ209" i="12"/>
  <c r="BA209" i="12" s="1"/>
  <c r="X209" i="12" s="1"/>
  <c r="Y209" i="12"/>
  <c r="M209" i="12"/>
  <c r="W209" i="12" s="1"/>
  <c r="BD208" i="12"/>
  <c r="BA208" i="12"/>
  <c r="X208" i="12" s="1"/>
  <c r="AZ208" i="12"/>
  <c r="BB208" i="12" s="1"/>
  <c r="Y208" i="12"/>
  <c r="W208" i="12"/>
  <c r="M208" i="12"/>
  <c r="BD207" i="12"/>
  <c r="BB207" i="12"/>
  <c r="BA207" i="12"/>
  <c r="AZ207" i="12"/>
  <c r="Y207" i="12"/>
  <c r="X207" i="12"/>
  <c r="M207" i="12"/>
  <c r="W207" i="12" s="1"/>
  <c r="BD206" i="12"/>
  <c r="BA206" i="12"/>
  <c r="X206" i="12" s="1"/>
  <c r="AZ206" i="12"/>
  <c r="BB206" i="12" s="1"/>
  <c r="Y206" i="12"/>
  <c r="W206" i="12"/>
  <c r="M206" i="12"/>
  <c r="BD205" i="12"/>
  <c r="BB205" i="12"/>
  <c r="BA205" i="12"/>
  <c r="AZ205" i="12"/>
  <c r="Y205" i="12"/>
  <c r="X205" i="12"/>
  <c r="M205" i="12"/>
  <c r="W205" i="12" s="1"/>
  <c r="BD204" i="12"/>
  <c r="BA204" i="12"/>
  <c r="X204" i="12" s="1"/>
  <c r="AZ204" i="12"/>
  <c r="BB204" i="12" s="1"/>
  <c r="Y204" i="12"/>
  <c r="W204" i="12"/>
  <c r="M204" i="12"/>
  <c r="BD203" i="12"/>
  <c r="BB203" i="12"/>
  <c r="BA203" i="12"/>
  <c r="AZ203" i="12"/>
  <c r="Y203" i="12"/>
  <c r="X203" i="12"/>
  <c r="M203" i="12"/>
  <c r="W203" i="12" s="1"/>
  <c r="BD202" i="12"/>
  <c r="BA202" i="12"/>
  <c r="X202" i="12" s="1"/>
  <c r="AZ202" i="12"/>
  <c r="BB202" i="12" s="1"/>
  <c r="Y202" i="12"/>
  <c r="W202" i="12"/>
  <c r="M202" i="12"/>
  <c r="BD201" i="12"/>
  <c r="BB201" i="12"/>
  <c r="BA201" i="12"/>
  <c r="AZ201" i="12"/>
  <c r="Y201" i="12"/>
  <c r="X201" i="12"/>
  <c r="M201" i="12"/>
  <c r="W201" i="12" s="1"/>
  <c r="BD200" i="12"/>
  <c r="AZ200" i="12"/>
  <c r="BB200" i="12" s="1"/>
  <c r="Y200" i="12"/>
  <c r="W200" i="12"/>
  <c r="M200" i="12"/>
  <c r="BD199" i="12"/>
  <c r="BB199" i="12"/>
  <c r="BA199" i="12"/>
  <c r="AZ199" i="12"/>
  <c r="Y199" i="12"/>
  <c r="X199" i="12"/>
  <c r="M199" i="12"/>
  <c r="BD198" i="12"/>
  <c r="AZ198" i="12"/>
  <c r="Y198" i="12"/>
  <c r="W198" i="12"/>
  <c r="M198" i="12"/>
  <c r="BD197" i="12"/>
  <c r="BB197" i="12"/>
  <c r="BA197" i="12"/>
  <c r="AZ197" i="12"/>
  <c r="Y197" i="12"/>
  <c r="X197" i="12"/>
  <c r="M197" i="12"/>
  <c r="W197" i="12" s="1"/>
  <c r="BD196" i="12"/>
  <c r="AZ196" i="12"/>
  <c r="BB196" i="12" s="1"/>
  <c r="Y196" i="12"/>
  <c r="W196" i="12"/>
  <c r="M196" i="12"/>
  <c r="BD195" i="12"/>
  <c r="AZ195" i="12"/>
  <c r="BB195" i="12" s="1"/>
  <c r="Y195" i="12"/>
  <c r="W195" i="12"/>
  <c r="M195" i="12"/>
  <c r="BD194" i="12"/>
  <c r="BB194" i="12"/>
  <c r="AZ194" i="12"/>
  <c r="Y194" i="12"/>
  <c r="W194" i="12"/>
  <c r="M194" i="12"/>
  <c r="BD193" i="12"/>
  <c r="AZ193" i="12"/>
  <c r="Y193" i="12"/>
  <c r="W193" i="12"/>
  <c r="M193" i="12"/>
  <c r="BD192" i="12"/>
  <c r="BB192" i="12"/>
  <c r="AZ192" i="12"/>
  <c r="Y192" i="12"/>
  <c r="W192" i="12"/>
  <c r="M192" i="12"/>
  <c r="BD191" i="12"/>
  <c r="AZ191" i="12"/>
  <c r="Y191" i="12"/>
  <c r="W191" i="12"/>
  <c r="M191" i="12"/>
  <c r="BD190" i="12"/>
  <c r="BB190" i="12"/>
  <c r="AZ190" i="12"/>
  <c r="Y190" i="12"/>
  <c r="W190" i="12"/>
  <c r="M190" i="12"/>
  <c r="BD189" i="12"/>
  <c r="AZ189" i="12"/>
  <c r="Y189" i="12"/>
  <c r="W189" i="12"/>
  <c r="M189" i="12"/>
  <c r="BD188" i="12"/>
  <c r="BB188" i="12"/>
  <c r="AZ188" i="12"/>
  <c r="Y188" i="12"/>
  <c r="W188" i="12"/>
  <c r="M188" i="12"/>
  <c r="BD187" i="12"/>
  <c r="AZ187" i="12"/>
  <c r="Y187" i="12"/>
  <c r="M187" i="12"/>
  <c r="W187" i="12" s="1"/>
  <c r="BD186" i="12"/>
  <c r="AZ186" i="12"/>
  <c r="Y186" i="12"/>
  <c r="W186" i="12"/>
  <c r="M186" i="12"/>
  <c r="BD185" i="12"/>
  <c r="BB185" i="12"/>
  <c r="BA185" i="12"/>
  <c r="X185" i="12" s="1"/>
  <c r="AZ185" i="12"/>
  <c r="Y185" i="12"/>
  <c r="M185" i="12"/>
  <c r="W185" i="12" s="1"/>
  <c r="BD184" i="12"/>
  <c r="AZ184" i="12"/>
  <c r="Y184" i="12"/>
  <c r="W184" i="12"/>
  <c r="M184" i="12"/>
  <c r="BD183" i="12"/>
  <c r="BB183" i="12"/>
  <c r="BA183" i="12"/>
  <c r="X183" i="12" s="1"/>
  <c r="AZ183" i="12"/>
  <c r="Y183" i="12"/>
  <c r="M183" i="12"/>
  <c r="W183" i="12" s="1"/>
  <c r="BD182" i="12"/>
  <c r="AZ182" i="12"/>
  <c r="Y182" i="12"/>
  <c r="W182" i="12"/>
  <c r="M182" i="12"/>
  <c r="BD181" i="12"/>
  <c r="BB181" i="12"/>
  <c r="BA181" i="12"/>
  <c r="X181" i="12" s="1"/>
  <c r="AZ181" i="12"/>
  <c r="Y181" i="12"/>
  <c r="M181" i="12"/>
  <c r="W181" i="12" s="1"/>
  <c r="BD180" i="12"/>
  <c r="AZ180" i="12"/>
  <c r="Y180" i="12"/>
  <c r="W180" i="12"/>
  <c r="M180" i="12"/>
  <c r="BD179" i="12"/>
  <c r="BB179" i="12"/>
  <c r="BA179" i="12"/>
  <c r="X179" i="12" s="1"/>
  <c r="AZ179" i="12"/>
  <c r="Y179" i="12"/>
  <c r="M179" i="12"/>
  <c r="W179" i="12" s="1"/>
  <c r="BA191" i="12" l="1"/>
  <c r="X191" i="12"/>
  <c r="BB191" i="12"/>
  <c r="BA187" i="12"/>
  <c r="BB187" i="12"/>
  <c r="BB180" i="12"/>
  <c r="BA180" i="12"/>
  <c r="X180" i="12"/>
  <c r="BB182" i="12"/>
  <c r="BA182" i="12"/>
  <c r="X182" i="12" s="1"/>
  <c r="BB184" i="12"/>
  <c r="BA184" i="12"/>
  <c r="X184" i="12"/>
  <c r="BB186" i="12"/>
  <c r="BA186" i="12"/>
  <c r="X186" i="12" s="1"/>
  <c r="X187" i="12"/>
  <c r="BA189" i="12"/>
  <c r="X189" i="12" s="1"/>
  <c r="BB189" i="12"/>
  <c r="BA193" i="12"/>
  <c r="X193" i="12" s="1"/>
  <c r="BB193" i="12"/>
  <c r="W199" i="12"/>
  <c r="BA188" i="12"/>
  <c r="X188" i="12"/>
  <c r="BA190" i="12"/>
  <c r="X190" i="12" s="1"/>
  <c r="BA192" i="12"/>
  <c r="X192" i="12"/>
  <c r="BA194" i="12"/>
  <c r="X194" i="12" s="1"/>
  <c r="BB198" i="12"/>
  <c r="BA198" i="12"/>
  <c r="X198" i="12" s="1"/>
  <c r="BA195" i="12"/>
  <c r="X195" i="12"/>
  <c r="BE210" i="12"/>
  <c r="AG210" i="12" s="1"/>
  <c r="AI210" i="12" s="1"/>
  <c r="AN210" i="12" s="1"/>
  <c r="AH210" i="12"/>
  <c r="X196" i="12"/>
  <c r="BA196" i="12"/>
  <c r="BA200" i="12"/>
  <c r="X200" i="12" s="1"/>
  <c r="BE201" i="12" l="1"/>
  <c r="AG201" i="12" s="1"/>
  <c r="AI201" i="12" s="1"/>
  <c r="AN201" i="12" s="1"/>
  <c r="AH201" i="12"/>
  <c r="AH190" i="12"/>
  <c r="BE190" i="12"/>
  <c r="AG190" i="12" s="1"/>
  <c r="AH189" i="12"/>
  <c r="BE189" i="12"/>
  <c r="AG189" i="12" s="1"/>
  <c r="BE179" i="12"/>
  <c r="AG179" i="12" s="1"/>
  <c r="AH179" i="12"/>
  <c r="BE197" i="12"/>
  <c r="AG197" i="12" s="1"/>
  <c r="AI197" i="12" s="1"/>
  <c r="AN197" i="12" s="1"/>
  <c r="AH197" i="12"/>
  <c r="AH195" i="12"/>
  <c r="BE195" i="12"/>
  <c r="AG195" i="12" s="1"/>
  <c r="AH194" i="12"/>
  <c r="BE194" i="12"/>
  <c r="AG194" i="12" s="1"/>
  <c r="AH187" i="12"/>
  <c r="BE187" i="12"/>
  <c r="AG187" i="12" s="1"/>
  <c r="AH180" i="12"/>
  <c r="BE180" i="12"/>
  <c r="AG180" i="12" s="1"/>
  <c r="BE205" i="12"/>
  <c r="AG205" i="12" s="1"/>
  <c r="AI205" i="12" s="1"/>
  <c r="AN205" i="12" s="1"/>
  <c r="AH205" i="12"/>
  <c r="BE193" i="12"/>
  <c r="AG193" i="12" s="1"/>
  <c r="AH193" i="12"/>
  <c r="AH186" i="12"/>
  <c r="BE186" i="12"/>
  <c r="AG186" i="12" s="1"/>
  <c r="AH200" i="12"/>
  <c r="BE200" i="12"/>
  <c r="AG200" i="12" s="1"/>
  <c r="BE198" i="12"/>
  <c r="AG198" i="12" s="1"/>
  <c r="AI198" i="12" s="1"/>
  <c r="AN198" i="12" s="1"/>
  <c r="AH198" i="12"/>
  <c r="BE183" i="12"/>
  <c r="AG183" i="12" s="1"/>
  <c r="AH183" i="12"/>
  <c r="AH182" i="12"/>
  <c r="BE182" i="12"/>
  <c r="AG182" i="12" s="1"/>
  <c r="BE208" i="12"/>
  <c r="AG208" i="12" s="1"/>
  <c r="AI208" i="12" s="1"/>
  <c r="AN208" i="12" s="1"/>
  <c r="AH208" i="12"/>
  <c r="AH188" i="12"/>
  <c r="BE188" i="12"/>
  <c r="AG188" i="12" s="1"/>
  <c r="BE181" i="12"/>
  <c r="AG181" i="12" s="1"/>
  <c r="AH181" i="12"/>
  <c r="BE185" i="12"/>
  <c r="AG185" i="12" s="1"/>
  <c r="AH185" i="12"/>
  <c r="BE191" i="12"/>
  <c r="AG191" i="12" s="1"/>
  <c r="AH191" i="12"/>
  <c r="AH184" i="12"/>
  <c r="BE184" i="12"/>
  <c r="AG184" i="12" s="1"/>
  <c r="BE202" i="12"/>
  <c r="AG202" i="12" s="1"/>
  <c r="AH202" i="12"/>
  <c r="BE203" i="12"/>
  <c r="AG203" i="12" s="1"/>
  <c r="AH203" i="12"/>
  <c r="BE207" i="12"/>
  <c r="AG207" i="12" s="1"/>
  <c r="AH207" i="12"/>
  <c r="AO210" i="12"/>
  <c r="AP210" i="12" s="1"/>
  <c r="AH192" i="12"/>
  <c r="BE192" i="12"/>
  <c r="AG192" i="12" s="1"/>
  <c r="AI192" i="12" s="1"/>
  <c r="AN192" i="12" s="1"/>
  <c r="BE199" i="12"/>
  <c r="AG199" i="12" s="1"/>
  <c r="AH199" i="12"/>
  <c r="BE196" i="12"/>
  <c r="AG196" i="12" s="1"/>
  <c r="AH196" i="12"/>
  <c r="BE204" i="12"/>
  <c r="AG204" i="12" s="1"/>
  <c r="AH204" i="12"/>
  <c r="BE209" i="12"/>
  <c r="AG209" i="12" s="1"/>
  <c r="AH209" i="12"/>
  <c r="BE206" i="12"/>
  <c r="AG206" i="12" s="1"/>
  <c r="AH206" i="12"/>
  <c r="AI204" i="12" l="1"/>
  <c r="AN204" i="12" s="1"/>
  <c r="AO204" i="12" s="1"/>
  <c r="AP204" i="12" s="1"/>
  <c r="AI187" i="12"/>
  <c r="AN187" i="12" s="1"/>
  <c r="AI196" i="12"/>
  <c r="AN196" i="12" s="1"/>
  <c r="AO196" i="12" s="1"/>
  <c r="AI207" i="12"/>
  <c r="AN207" i="12" s="1"/>
  <c r="AI191" i="12"/>
  <c r="AN191" i="12" s="1"/>
  <c r="AP207" i="12"/>
  <c r="AO207" i="12"/>
  <c r="AQ207" i="12"/>
  <c r="AO208" i="12"/>
  <c r="AO197" i="12"/>
  <c r="AP197" i="12" s="1"/>
  <c r="AO201" i="12"/>
  <c r="AP201" i="12" s="1"/>
  <c r="AO187" i="12"/>
  <c r="AO192" i="12"/>
  <c r="AP192" i="12"/>
  <c r="AO198" i="12"/>
  <c r="AP198" i="12" s="1"/>
  <c r="AQ198" i="12" s="1"/>
  <c r="AO205" i="12"/>
  <c r="AI209" i="12"/>
  <c r="AN209" i="12" s="1"/>
  <c r="AI202" i="12"/>
  <c r="AN202" i="12" s="1"/>
  <c r="AI181" i="12"/>
  <c r="AN181" i="12" s="1"/>
  <c r="AI182" i="12"/>
  <c r="AN182" i="12" s="1"/>
  <c r="AI183" i="12"/>
  <c r="AN183" i="12" s="1"/>
  <c r="AI186" i="12"/>
  <c r="AN186" i="12" s="1"/>
  <c r="AI193" i="12"/>
  <c r="AN193" i="12" s="1"/>
  <c r="AI206" i="12"/>
  <c r="AN206" i="12" s="1"/>
  <c r="AI199" i="12"/>
  <c r="AN199" i="12" s="1"/>
  <c r="AQ210" i="12"/>
  <c r="AI203" i="12"/>
  <c r="AN203" i="12" s="1"/>
  <c r="AI185" i="12"/>
  <c r="AN185" i="12" s="1"/>
  <c r="AI200" i="12"/>
  <c r="AN200" i="12" s="1"/>
  <c r="AI180" i="12"/>
  <c r="AN180" i="12" s="1"/>
  <c r="AI179" i="12"/>
  <c r="AN179" i="12" s="1"/>
  <c r="AI184" i="12"/>
  <c r="AN184" i="12" s="1"/>
  <c r="AO191" i="12"/>
  <c r="AP191" i="12" s="1"/>
  <c r="AI188" i="12"/>
  <c r="AN188" i="12" s="1"/>
  <c r="AI194" i="12"/>
  <c r="AN194" i="12" s="1"/>
  <c r="AI195" i="12"/>
  <c r="AN195" i="12" s="1"/>
  <c r="AI189" i="12"/>
  <c r="AN189" i="12" s="1"/>
  <c r="AI190" i="12"/>
  <c r="AN190" i="12" s="1"/>
  <c r="AO189" i="12" l="1"/>
  <c r="AP189" i="12" s="1"/>
  <c r="AQ189" i="12" s="1"/>
  <c r="AO185" i="12"/>
  <c r="AO186" i="12"/>
  <c r="AO195" i="12"/>
  <c r="AQ191" i="12"/>
  <c r="AR191" i="12" s="1"/>
  <c r="AO179" i="12"/>
  <c r="AO203" i="12"/>
  <c r="AP203" i="12" s="1"/>
  <c r="AO206" i="12"/>
  <c r="AO183" i="12"/>
  <c r="AO209" i="12"/>
  <c r="AR198" i="12"/>
  <c r="AP187" i="12"/>
  <c r="AQ197" i="12"/>
  <c r="AR197" i="12" s="1"/>
  <c r="AO194" i="12"/>
  <c r="AO180" i="12"/>
  <c r="AR210" i="12"/>
  <c r="AS210" i="12" s="1"/>
  <c r="AO182" i="12"/>
  <c r="AQ201" i="12"/>
  <c r="AP208" i="12"/>
  <c r="AR207" i="12"/>
  <c r="AO190" i="12"/>
  <c r="AP190" i="12" s="1"/>
  <c r="AO188" i="12"/>
  <c r="AP188" i="12" s="1"/>
  <c r="AO184" i="12"/>
  <c r="AP200" i="12"/>
  <c r="AO200" i="12"/>
  <c r="AO193" i="12"/>
  <c r="AO181" i="12"/>
  <c r="AP181" i="12" s="1"/>
  <c r="AP205" i="12"/>
  <c r="AQ192" i="12"/>
  <c r="AR192" i="12" s="1"/>
  <c r="AS192" i="12" s="1"/>
  <c r="AQ204" i="12"/>
  <c r="AP196" i="12"/>
  <c r="AQ196" i="12" s="1"/>
  <c r="AO199" i="12"/>
  <c r="AO202" i="12"/>
  <c r="AP202" i="12" s="1"/>
  <c r="AR203" i="12" l="1"/>
  <c r="AQ203" i="12"/>
  <c r="AS203" i="12" s="1"/>
  <c r="AQ188" i="12"/>
  <c r="AP183" i="12"/>
  <c r="AQ190" i="12"/>
  <c r="AR196" i="12"/>
  <c r="AS196" i="12" s="1"/>
  <c r="AT196" i="12" s="1"/>
  <c r="AT192" i="12"/>
  <c r="AJ192" i="12" s="1"/>
  <c r="AQ205" i="12"/>
  <c r="AP184" i="12"/>
  <c r="AR190" i="12"/>
  <c r="AS190" i="12" s="1"/>
  <c r="AS198" i="12"/>
  <c r="AP182" i="12"/>
  <c r="AP180" i="12"/>
  <c r="AP194" i="12"/>
  <c r="AP206" i="12"/>
  <c r="AQ208" i="12"/>
  <c r="AP186" i="12"/>
  <c r="AP185" i="12"/>
  <c r="AQ202" i="12"/>
  <c r="AS191" i="12"/>
  <c r="AT191" i="12" s="1"/>
  <c r="AY191" i="12" s="1"/>
  <c r="AS197" i="12"/>
  <c r="AT197" i="12" s="1"/>
  <c r="AY197" i="12" s="1"/>
  <c r="AQ181" i="12"/>
  <c r="AQ200" i="12"/>
  <c r="AR188" i="12"/>
  <c r="AS188" i="12" s="1"/>
  <c r="AR204" i="12"/>
  <c r="AS204" i="12" s="1"/>
  <c r="AP209" i="12"/>
  <c r="AP179" i="12"/>
  <c r="AQ179" i="12" s="1"/>
  <c r="AP195" i="12"/>
  <c r="AQ195" i="12"/>
  <c r="AR195" i="12" s="1"/>
  <c r="AS195" i="12" s="1"/>
  <c r="AT210" i="12"/>
  <c r="AJ210" i="12" s="1"/>
  <c r="AR181" i="12"/>
  <c r="AP199" i="12"/>
  <c r="AQ199" i="12" s="1"/>
  <c r="AR199" i="12"/>
  <c r="AS199" i="12" s="1"/>
  <c r="AQ187" i="12"/>
  <c r="AP193" i="12"/>
  <c r="AS207" i="12"/>
  <c r="AT207" i="12" s="1"/>
  <c r="AY207" i="12" s="1"/>
  <c r="AR201" i="12"/>
  <c r="AQ206" i="12"/>
  <c r="AR206" i="12" s="1"/>
  <c r="AQ185" i="12"/>
  <c r="AR189" i="12"/>
  <c r="AJ203" i="12" l="1"/>
  <c r="AT203" i="12"/>
  <c r="AY203" i="12"/>
  <c r="AS181" i="12"/>
  <c r="AY192" i="12"/>
  <c r="AQ183" i="12"/>
  <c r="AU191" i="12"/>
  <c r="AV191" i="12" s="1"/>
  <c r="AY190" i="12"/>
  <c r="AT190" i="12"/>
  <c r="AJ190" i="12" s="1"/>
  <c r="AV197" i="12"/>
  <c r="AU197" i="12"/>
  <c r="AS189" i="12"/>
  <c r="AT189" i="12" s="1"/>
  <c r="AJ189" i="12" s="1"/>
  <c r="AR187" i="12"/>
  <c r="AR194" i="12"/>
  <c r="AQ194" i="12"/>
  <c r="AR179" i="12"/>
  <c r="AU207" i="12"/>
  <c r="AJ191" i="12"/>
  <c r="AJ197" i="12"/>
  <c r="AR200" i="12"/>
  <c r="AS200" i="12" s="1"/>
  <c r="AR202" i="12"/>
  <c r="AQ186" i="12"/>
  <c r="AR186" i="12" s="1"/>
  <c r="AT195" i="12"/>
  <c r="AY195" i="12" s="1"/>
  <c r="AS206" i="12"/>
  <c r="AQ209" i="12"/>
  <c r="AQ180" i="12"/>
  <c r="AJ198" i="12"/>
  <c r="AS201" i="12"/>
  <c r="AT198" i="12"/>
  <c r="AY198" i="12" s="1"/>
  <c r="AR185" i="12"/>
  <c r="AT204" i="12"/>
  <c r="AJ204" i="12" s="1"/>
  <c r="AR209" i="12"/>
  <c r="AJ207" i="12"/>
  <c r="AT181" i="12"/>
  <c r="AJ181" i="12" s="1"/>
  <c r="AS202" i="12"/>
  <c r="AT188" i="12"/>
  <c r="AJ188" i="12" s="1"/>
  <c r="AQ193" i="12"/>
  <c r="AS179" i="12"/>
  <c r="AY210" i="12"/>
  <c r="AQ184" i="12"/>
  <c r="AJ196" i="12"/>
  <c r="AR205" i="12"/>
  <c r="AY181" i="12"/>
  <c r="AS208" i="12"/>
  <c r="AR208" i="12"/>
  <c r="AT208" i="12"/>
  <c r="AQ182" i="12"/>
  <c r="AY196" i="12"/>
  <c r="AU203" i="12"/>
  <c r="AV203" i="12" s="1"/>
  <c r="AS187" i="12"/>
  <c r="AU192" i="12"/>
  <c r="AT201" i="12"/>
  <c r="AT199" i="12"/>
  <c r="AJ199" i="12" s="1"/>
  <c r="AJ208" i="12" l="1"/>
  <c r="AS186" i="12"/>
  <c r="AW197" i="12"/>
  <c r="AY201" i="12"/>
  <c r="AT179" i="12"/>
  <c r="AJ179" i="12" s="1"/>
  <c r="AV207" i="12"/>
  <c r="AW207" i="12" s="1"/>
  <c r="AT187" i="12"/>
  <c r="AJ187" i="12" s="1"/>
  <c r="AR183" i="12"/>
  <c r="AS183" i="12" s="1"/>
  <c r="AT183" i="12" s="1"/>
  <c r="AJ183" i="12" s="1"/>
  <c r="AU195" i="12"/>
  <c r="AV201" i="12"/>
  <c r="AU201" i="12"/>
  <c r="AU198" i="12"/>
  <c r="AV198" i="12" s="1"/>
  <c r="AW198" i="12" s="1"/>
  <c r="AX198" i="12" s="1"/>
  <c r="AW191" i="12"/>
  <c r="AX191" i="12"/>
  <c r="AS205" i="12"/>
  <c r="AY189" i="12"/>
  <c r="AU190" i="12"/>
  <c r="AV190" i="12" s="1"/>
  <c r="AV192" i="12"/>
  <c r="AW192" i="12" s="1"/>
  <c r="AY204" i="12"/>
  <c r="AY208" i="12"/>
  <c r="AY199" i="12"/>
  <c r="AR180" i="12"/>
  <c r="AT202" i="12"/>
  <c r="AY202" i="12" s="1"/>
  <c r="AT200" i="12"/>
  <c r="AJ200" i="12" s="1"/>
  <c r="AS185" i="12"/>
  <c r="AR182" i="12"/>
  <c r="AS182" i="12" s="1"/>
  <c r="AW203" i="12"/>
  <c r="AT206" i="12"/>
  <c r="AY206" i="12" s="1"/>
  <c r="AU181" i="12"/>
  <c r="AR184" i="12"/>
  <c r="AS184" i="12" s="1"/>
  <c r="AY188" i="12"/>
  <c r="AS194" i="12"/>
  <c r="AT194" i="12" s="1"/>
  <c r="AY194" i="12" s="1"/>
  <c r="AY187" i="12"/>
  <c r="AR193" i="12"/>
  <c r="AS193" i="12" s="1"/>
  <c r="AY200" i="12"/>
  <c r="AJ195" i="12"/>
  <c r="AU196" i="12"/>
  <c r="AV196" i="12" s="1"/>
  <c r="AU210" i="12"/>
  <c r="AJ201" i="12"/>
  <c r="AS209" i="12"/>
  <c r="AX197" i="12"/>
  <c r="AK197" i="12" s="1"/>
  <c r="AK191" i="12"/>
  <c r="AK207" i="12" l="1"/>
  <c r="AX207" i="12"/>
  <c r="AJ194" i="12"/>
  <c r="AT184" i="12"/>
  <c r="AW201" i="12"/>
  <c r="AT186" i="12"/>
  <c r="AJ186" i="12" s="1"/>
  <c r="AY183" i="12"/>
  <c r="AU183" i="12" s="1"/>
  <c r="AY179" i="12"/>
  <c r="AU179" i="12" s="1"/>
  <c r="AU194" i="12"/>
  <c r="AV194" i="12" s="1"/>
  <c r="AU202" i="12"/>
  <c r="AV202" i="12" s="1"/>
  <c r="AV206" i="12"/>
  <c r="AW206" i="12" s="1"/>
  <c r="AX206" i="12" s="1"/>
  <c r="AU206" i="12"/>
  <c r="AX190" i="12"/>
  <c r="AW190" i="12"/>
  <c r="AX203" i="12"/>
  <c r="AK203" i="12" s="1"/>
  <c r="AU200" i="12"/>
  <c r="AV200" i="12" s="1"/>
  <c r="AW200" i="12" s="1"/>
  <c r="AX200" i="12" s="1"/>
  <c r="AJ202" i="12"/>
  <c r="AU199" i="12"/>
  <c r="AT205" i="12"/>
  <c r="AJ205" i="12" s="1"/>
  <c r="AK198" i="12"/>
  <c r="AJ206" i="12"/>
  <c r="AV179" i="12"/>
  <c r="AU187" i="12"/>
  <c r="AV187" i="12" s="1"/>
  <c r="AT182" i="12"/>
  <c r="AJ182" i="12" s="1"/>
  <c r="AS180" i="12"/>
  <c r="AT180" i="12" s="1"/>
  <c r="AJ180" i="12" s="1"/>
  <c r="AT209" i="12"/>
  <c r="AJ209" i="12" s="1"/>
  <c r="AT193" i="12"/>
  <c r="AJ193" i="12" s="1"/>
  <c r="AU208" i="12"/>
  <c r="AU189" i="12"/>
  <c r="AV189" i="12" s="1"/>
  <c r="AT185" i="12"/>
  <c r="AY185" i="12" s="1"/>
  <c r="AV210" i="12"/>
  <c r="AW210" i="12" s="1"/>
  <c r="AW196" i="12"/>
  <c r="AX196" i="12" s="1"/>
  <c r="AU188" i="12"/>
  <c r="AV188" i="12" s="1"/>
  <c r="AV183" i="12"/>
  <c r="AW183" i="12" s="1"/>
  <c r="AV181" i="12"/>
  <c r="AW181" i="12" s="1"/>
  <c r="AU204" i="12"/>
  <c r="AK190" i="12"/>
  <c r="AX201" i="12"/>
  <c r="AK201" i="12" s="1"/>
  <c r="AX192" i="12"/>
  <c r="AK192" i="12" s="1"/>
  <c r="AW179" i="12"/>
  <c r="AV195" i="12"/>
  <c r="AW195" i="12" s="1"/>
  <c r="AY184" i="12" l="1"/>
  <c r="AJ184" i="12"/>
  <c r="AY180" i="12"/>
  <c r="AY205" i="12"/>
  <c r="AY186" i="12"/>
  <c r="AW202" i="12"/>
  <c r="AW189" i="12"/>
  <c r="AX189" i="12" s="1"/>
  <c r="AK189" i="12" s="1"/>
  <c r="AX202" i="12"/>
  <c r="AU185" i="12"/>
  <c r="AU180" i="12"/>
  <c r="AY193" i="12"/>
  <c r="AU205" i="12"/>
  <c r="AX179" i="12"/>
  <c r="AK179" i="12" s="1"/>
  <c r="AJ185" i="12"/>
  <c r="AY182" i="12"/>
  <c r="AK200" i="12"/>
  <c r="AK206" i="12"/>
  <c r="AX181" i="12"/>
  <c r="AK181" i="12" s="1"/>
  <c r="AK196" i="12"/>
  <c r="AV199" i="12"/>
  <c r="AX183" i="12"/>
  <c r="AK183" i="12" s="1"/>
  <c r="AY209" i="12"/>
  <c r="AX195" i="12"/>
  <c r="AK195" i="12" s="1"/>
  <c r="AV204" i="12"/>
  <c r="AW204" i="12" s="1"/>
  <c r="AW188" i="12"/>
  <c r="AX188" i="12" s="1"/>
  <c r="AK188" i="12" s="1"/>
  <c r="AV208" i="12"/>
  <c r="AW208" i="12" s="1"/>
  <c r="AW187" i="12"/>
  <c r="AW199" i="12"/>
  <c r="AK202" i="12"/>
  <c r="AX210" i="12"/>
  <c r="AK210" i="12" s="1"/>
  <c r="AW194" i="12"/>
  <c r="AX199" i="12" l="1"/>
  <c r="AX204" i="12"/>
  <c r="AK204" i="12" s="1"/>
  <c r="AX187" i="12"/>
  <c r="AK187" i="12" s="1"/>
  <c r="AU186" i="12"/>
  <c r="AV186" i="12"/>
  <c r="AU184" i="12"/>
  <c r="AV184" i="12"/>
  <c r="AU209" i="12"/>
  <c r="AU182" i="12"/>
  <c r="AU193" i="12"/>
  <c r="AV205" i="12"/>
  <c r="AX194" i="12"/>
  <c r="AK194" i="12" s="1"/>
  <c r="AK199" i="12"/>
  <c r="AV180" i="12"/>
  <c r="AV185" i="12"/>
  <c r="AX208" i="12"/>
  <c r="AK208" i="12" s="1"/>
  <c r="AW184" i="12" l="1"/>
  <c r="AX184" i="12" s="1"/>
  <c r="AK184" i="12" s="1"/>
  <c r="AW186" i="12"/>
  <c r="AX186" i="12" s="1"/>
  <c r="AK186" i="12" s="1"/>
  <c r="AW185" i="12"/>
  <c r="AV209" i="12"/>
  <c r="AW209" i="12" s="1"/>
  <c r="AW180" i="12"/>
  <c r="AW205" i="12"/>
  <c r="AX205" i="12" s="1"/>
  <c r="AK205" i="12" s="1"/>
  <c r="AV193" i="12"/>
  <c r="AV182" i="12"/>
  <c r="AW182" i="12" s="1"/>
  <c r="AK180" i="12" l="1"/>
  <c r="AX180" i="12"/>
  <c r="AX209" i="12"/>
  <c r="AK209" i="12" s="1"/>
  <c r="AX182" i="12"/>
  <c r="AK182" i="12" s="1"/>
  <c r="AX185" i="12"/>
  <c r="AK185" i="12" s="1"/>
  <c r="AW193" i="12"/>
  <c r="AX193" i="12" l="1"/>
  <c r="AK193" i="12" s="1"/>
  <c r="BD178" i="12" l="1"/>
  <c r="BA178" i="12"/>
  <c r="AZ178" i="12"/>
  <c r="BB178" i="12" s="1"/>
  <c r="Y178" i="12"/>
  <c r="X178" i="12"/>
  <c r="W178" i="12"/>
  <c r="M178" i="12"/>
  <c r="BD177" i="12"/>
  <c r="BB177" i="12"/>
  <c r="AZ177" i="12"/>
  <c r="BA177" i="12" s="1"/>
  <c r="X177" i="12" s="1"/>
  <c r="Y177" i="12"/>
  <c r="M177" i="12"/>
  <c r="W177" i="12" s="1"/>
  <c r="BD176" i="12"/>
  <c r="BA176" i="12"/>
  <c r="X176" i="12" s="1"/>
  <c r="AZ176" i="12"/>
  <c r="BB176" i="12" s="1"/>
  <c r="Y176" i="12"/>
  <c r="W176" i="12"/>
  <c r="M176" i="12"/>
  <c r="BD175" i="12"/>
  <c r="BB175" i="12"/>
  <c r="BA175" i="12"/>
  <c r="AZ175" i="12"/>
  <c r="Y175" i="12"/>
  <c r="X175" i="12"/>
  <c r="M175" i="12"/>
  <c r="W175" i="12" s="1"/>
  <c r="BD174" i="12"/>
  <c r="BA174" i="12"/>
  <c r="X174" i="12" s="1"/>
  <c r="AZ174" i="12"/>
  <c r="BB174" i="12" s="1"/>
  <c r="Y174" i="12"/>
  <c r="W174" i="12"/>
  <c r="M174" i="12"/>
  <c r="BD173" i="12"/>
  <c r="BB173" i="12"/>
  <c r="BA173" i="12"/>
  <c r="AZ173" i="12"/>
  <c r="Y173" i="12"/>
  <c r="X173" i="12"/>
  <c r="M173" i="12"/>
  <c r="W173" i="12" s="1"/>
  <c r="BD172" i="12"/>
  <c r="BA172" i="12"/>
  <c r="X172" i="12" s="1"/>
  <c r="AZ172" i="12"/>
  <c r="BB172" i="12" s="1"/>
  <c r="Y172" i="12"/>
  <c r="W172" i="12"/>
  <c r="M172" i="12"/>
  <c r="BD171" i="12"/>
  <c r="BB171" i="12"/>
  <c r="AZ171" i="12"/>
  <c r="BA171" i="12" s="1"/>
  <c r="X171" i="12" s="1"/>
  <c r="Y171" i="12"/>
  <c r="M171" i="12"/>
  <c r="BD170" i="12"/>
  <c r="BA170" i="12"/>
  <c r="X170" i="12" s="1"/>
  <c r="AZ170" i="12"/>
  <c r="BB170" i="12" s="1"/>
  <c r="Y170" i="12"/>
  <c r="W170" i="12"/>
  <c r="M170" i="12"/>
  <c r="BD169" i="12"/>
  <c r="BB169" i="12"/>
  <c r="AZ169" i="12"/>
  <c r="BA169" i="12" s="1"/>
  <c r="Y169" i="12"/>
  <c r="M169" i="12"/>
  <c r="W169" i="12" s="1"/>
  <c r="BD168" i="12"/>
  <c r="AZ168" i="12"/>
  <c r="BB168" i="12" s="1"/>
  <c r="Y168" i="12"/>
  <c r="W168" i="12"/>
  <c r="M168" i="12"/>
  <c r="BD167" i="12"/>
  <c r="BB167" i="12"/>
  <c r="AZ167" i="12"/>
  <c r="BA167" i="12" s="1"/>
  <c r="Y167" i="12"/>
  <c r="M167" i="12"/>
  <c r="W167" i="12" s="1"/>
  <c r="BD166" i="12"/>
  <c r="AZ166" i="12"/>
  <c r="BB166" i="12" s="1"/>
  <c r="Y166" i="12"/>
  <c r="W166" i="12"/>
  <c r="M166" i="12"/>
  <c r="BD165" i="12"/>
  <c r="BB165" i="12"/>
  <c r="AZ165" i="12"/>
  <c r="BA165" i="12" s="1"/>
  <c r="Y165" i="12"/>
  <c r="W165" i="12"/>
  <c r="M165" i="12"/>
  <c r="BD164" i="12"/>
  <c r="AZ164" i="12"/>
  <c r="Y164" i="12"/>
  <c r="M164" i="12"/>
  <c r="W164" i="12" s="1"/>
  <c r="BD163" i="12"/>
  <c r="BA163" i="12"/>
  <c r="X163" i="12" s="1"/>
  <c r="AZ163" i="12"/>
  <c r="BB163" i="12" s="1"/>
  <c r="Y163" i="12"/>
  <c r="M163" i="12"/>
  <c r="W163" i="12" s="1"/>
  <c r="BD162" i="12"/>
  <c r="BA162" i="12"/>
  <c r="AZ162" i="12"/>
  <c r="BB162" i="12" s="1"/>
  <c r="Y162" i="12"/>
  <c r="X162" i="12"/>
  <c r="M162" i="12"/>
  <c r="W162" i="12" s="1"/>
  <c r="BD161" i="12"/>
  <c r="BA161" i="12"/>
  <c r="X161" i="12" s="1"/>
  <c r="AZ161" i="12"/>
  <c r="BB161" i="12" s="1"/>
  <c r="Y161" i="12"/>
  <c r="M161" i="12"/>
  <c r="W161" i="12" s="1"/>
  <c r="BD160" i="12"/>
  <c r="BA160" i="12"/>
  <c r="AZ160" i="12"/>
  <c r="BB160" i="12" s="1"/>
  <c r="Y160" i="12"/>
  <c r="X160" i="12"/>
  <c r="M160" i="12"/>
  <c r="W160" i="12" s="1"/>
  <c r="BD159" i="12"/>
  <c r="BA159" i="12"/>
  <c r="X159" i="12" s="1"/>
  <c r="AZ159" i="12"/>
  <c r="BB159" i="12" s="1"/>
  <c r="Y159" i="12"/>
  <c r="M159" i="12"/>
  <c r="W159" i="12" s="1"/>
  <c r="BD158" i="12"/>
  <c r="BA158" i="12"/>
  <c r="AZ158" i="12"/>
  <c r="BB158" i="12" s="1"/>
  <c r="Y158" i="12"/>
  <c r="X158" i="12"/>
  <c r="M158" i="12"/>
  <c r="W158" i="12" s="1"/>
  <c r="BD157" i="12"/>
  <c r="BA157" i="12"/>
  <c r="X157" i="12" s="1"/>
  <c r="AZ157" i="12"/>
  <c r="BB157" i="12" s="1"/>
  <c r="Y157" i="12"/>
  <c r="M157" i="12"/>
  <c r="W157" i="12" s="1"/>
  <c r="BB164" i="12" l="1"/>
  <c r="BA164" i="12"/>
  <c r="X164" i="12" s="1"/>
  <c r="W171" i="12"/>
  <c r="BE178" i="12"/>
  <c r="AG178" i="12" s="1"/>
  <c r="AI178" i="12" s="1"/>
  <c r="AN178" i="12" s="1"/>
  <c r="AH178" i="12"/>
  <c r="X166" i="12"/>
  <c r="BA166" i="12"/>
  <c r="BA168" i="12"/>
  <c r="X168" i="12" s="1"/>
  <c r="X165" i="12"/>
  <c r="X167" i="12"/>
  <c r="X169" i="12"/>
  <c r="BE164" i="12" l="1"/>
  <c r="AG164" i="12" s="1"/>
  <c r="AI164" i="12" s="1"/>
  <c r="AN164" i="12" s="1"/>
  <c r="AH164" i="12"/>
  <c r="BE165" i="12"/>
  <c r="AG165" i="12" s="1"/>
  <c r="AI165" i="12" s="1"/>
  <c r="AN165" i="12" s="1"/>
  <c r="AH165" i="12"/>
  <c r="BE161" i="12"/>
  <c r="AG161" i="12" s="1"/>
  <c r="AI161" i="12" s="1"/>
  <c r="AN161" i="12" s="1"/>
  <c r="AH161" i="12"/>
  <c r="AH166" i="12"/>
  <c r="BE166" i="12"/>
  <c r="AG166" i="12" s="1"/>
  <c r="AI166" i="12" s="1"/>
  <c r="AN166" i="12" s="1"/>
  <c r="BE157" i="12"/>
  <c r="AG157" i="12" s="1"/>
  <c r="AH157" i="12"/>
  <c r="AH168" i="12"/>
  <c r="BE168" i="12"/>
  <c r="AG168" i="12" s="1"/>
  <c r="BE159" i="12"/>
  <c r="AG159" i="12" s="1"/>
  <c r="AH159" i="12"/>
  <c r="BE162" i="12"/>
  <c r="AG162" i="12" s="1"/>
  <c r="AH162" i="12"/>
  <c r="BE173" i="12"/>
  <c r="AG173" i="12" s="1"/>
  <c r="AI173" i="12" s="1"/>
  <c r="AN173" i="12" s="1"/>
  <c r="AH173" i="12"/>
  <c r="AP178" i="12"/>
  <c r="AO178" i="12"/>
  <c r="BE169" i="12"/>
  <c r="AG169" i="12" s="1"/>
  <c r="AH169" i="12"/>
  <c r="BE163" i="12"/>
  <c r="AG163" i="12" s="1"/>
  <c r="AH163" i="12"/>
  <c r="BE158" i="12"/>
  <c r="AG158" i="12" s="1"/>
  <c r="AI158" i="12" s="1"/>
  <c r="AN158" i="12" s="1"/>
  <c r="AH158" i="12"/>
  <c r="BE176" i="12"/>
  <c r="AG176" i="12" s="1"/>
  <c r="AI176" i="12" s="1"/>
  <c r="AN176" i="12" s="1"/>
  <c r="AH176" i="12"/>
  <c r="BE167" i="12"/>
  <c r="AG167" i="12" s="1"/>
  <c r="AH167" i="12"/>
  <c r="BE160" i="12"/>
  <c r="AG160" i="12" s="1"/>
  <c r="AH160" i="12"/>
  <c r="BE170" i="12"/>
  <c r="AG170" i="12" s="1"/>
  <c r="AI170" i="12" s="1"/>
  <c r="AN170" i="12" s="1"/>
  <c r="AH170" i="12"/>
  <c r="BE174" i="12"/>
  <c r="AG174" i="12" s="1"/>
  <c r="AI174" i="12" s="1"/>
  <c r="AN174" i="12" s="1"/>
  <c r="AH174" i="12"/>
  <c r="BE171" i="12"/>
  <c r="AG171" i="12" s="1"/>
  <c r="AH171" i="12"/>
  <c r="BE177" i="12"/>
  <c r="AG177" i="12" s="1"/>
  <c r="AH177" i="12"/>
  <c r="BE175" i="12"/>
  <c r="AG175" i="12" s="1"/>
  <c r="AI175" i="12" s="1"/>
  <c r="AN175" i="12" s="1"/>
  <c r="AH175" i="12"/>
  <c r="BE172" i="12"/>
  <c r="AG172" i="12" s="1"/>
  <c r="AI172" i="12" s="1"/>
  <c r="AN172" i="12" s="1"/>
  <c r="AH172" i="12"/>
  <c r="AO170" i="12" l="1"/>
  <c r="AO173" i="12"/>
  <c r="AO165" i="12"/>
  <c r="AO172" i="12"/>
  <c r="AO175" i="12"/>
  <c r="AO158" i="12"/>
  <c r="AP174" i="12"/>
  <c r="AO174" i="12"/>
  <c r="AO176" i="12"/>
  <c r="AO164" i="12"/>
  <c r="AI171" i="12"/>
  <c r="AN171" i="12" s="1"/>
  <c r="AI167" i="12"/>
  <c r="AN167" i="12" s="1"/>
  <c r="AI169" i="12"/>
  <c r="AN169" i="12" s="1"/>
  <c r="AI159" i="12"/>
  <c r="AN159" i="12" s="1"/>
  <c r="AO166" i="12"/>
  <c r="AP166" i="12" s="1"/>
  <c r="AO161" i="12"/>
  <c r="AI177" i="12"/>
  <c r="AN177" i="12" s="1"/>
  <c r="AI160" i="12"/>
  <c r="AN160" i="12" s="1"/>
  <c r="AI163" i="12"/>
  <c r="AN163" i="12" s="1"/>
  <c r="AQ178" i="12"/>
  <c r="AI162" i="12"/>
  <c r="AN162" i="12" s="1"/>
  <c r="AI168" i="12"/>
  <c r="AN168" i="12" s="1"/>
  <c r="AI157" i="12"/>
  <c r="AN157" i="12" s="1"/>
  <c r="AQ166" i="12" l="1"/>
  <c r="AR166" i="12" s="1"/>
  <c r="AP165" i="12"/>
  <c r="AQ165" i="12" s="1"/>
  <c r="AO163" i="12"/>
  <c r="AO169" i="12"/>
  <c r="AQ169" i="12"/>
  <c r="AP169" i="12"/>
  <c r="AO162" i="12"/>
  <c r="AO160" i="12"/>
  <c r="AP160" i="12" s="1"/>
  <c r="AP161" i="12"/>
  <c r="AR178" i="12"/>
  <c r="AO167" i="12"/>
  <c r="AQ167" i="12"/>
  <c r="AP167" i="12"/>
  <c r="AP164" i="12"/>
  <c r="AP176" i="12"/>
  <c r="AQ175" i="12"/>
  <c r="AR175" i="12" s="1"/>
  <c r="AP175" i="12"/>
  <c r="AP172" i="12"/>
  <c r="AO168" i="12"/>
  <c r="AP168" i="12" s="1"/>
  <c r="AO157" i="12"/>
  <c r="AP157" i="12" s="1"/>
  <c r="AO177" i="12"/>
  <c r="AO159" i="12"/>
  <c r="AO171" i="12"/>
  <c r="AQ174" i="12"/>
  <c r="AR174" i="12" s="1"/>
  <c r="AP158" i="12"/>
  <c r="AQ158" i="12" s="1"/>
  <c r="AQ173" i="12"/>
  <c r="AP173" i="12"/>
  <c r="AP170" i="12"/>
  <c r="AQ170" i="12" s="1"/>
  <c r="AQ157" i="12" l="1"/>
  <c r="AR157" i="12" s="1"/>
  <c r="AS157" i="12" s="1"/>
  <c r="AT157" i="12" s="1"/>
  <c r="AR167" i="12"/>
  <c r="AP162" i="12"/>
  <c r="AR169" i="12"/>
  <c r="AQ162" i="12"/>
  <c r="AQ168" i="12"/>
  <c r="AR168" i="12" s="1"/>
  <c r="AS169" i="12"/>
  <c r="AS167" i="12"/>
  <c r="AS166" i="12"/>
  <c r="AQ172" i="12"/>
  <c r="AR170" i="12"/>
  <c r="AP171" i="12"/>
  <c r="AQ171" i="12" s="1"/>
  <c r="AR171" i="12" s="1"/>
  <c r="AP159" i="12"/>
  <c r="AT167" i="12"/>
  <c r="AS174" i="12"/>
  <c r="AR158" i="12"/>
  <c r="AP177" i="12"/>
  <c r="AQ177" i="12" s="1"/>
  <c r="AR165" i="12"/>
  <c r="AJ167" i="12"/>
  <c r="AS175" i="12"/>
  <c r="AT175" i="12" s="1"/>
  <c r="AP163" i="12"/>
  <c r="AQ163" i="12" s="1"/>
  <c r="AQ176" i="12"/>
  <c r="AR173" i="12"/>
  <c r="AS173" i="12" s="1"/>
  <c r="AT173" i="12" s="1"/>
  <c r="AQ159" i="12"/>
  <c r="AS170" i="12"/>
  <c r="AT170" i="12" s="1"/>
  <c r="AR172" i="12"/>
  <c r="AS172" i="12" s="1"/>
  <c r="AS158" i="12"/>
  <c r="AT158" i="12" s="1"/>
  <c r="AQ160" i="12"/>
  <c r="AR160" i="12" s="1"/>
  <c r="AQ161" i="12"/>
  <c r="AQ164" i="12"/>
  <c r="AR164" i="12" s="1"/>
  <c r="AS178" i="12"/>
  <c r="AT174" i="12"/>
  <c r="AJ174" i="12" l="1"/>
  <c r="AY167" i="12"/>
  <c r="AJ175" i="12"/>
  <c r="AR159" i="12"/>
  <c r="AS164" i="12"/>
  <c r="AT169" i="12"/>
  <c r="AY169" i="12" s="1"/>
  <c r="AT166" i="12"/>
  <c r="AY166" i="12" s="1"/>
  <c r="AU166" i="12" s="1"/>
  <c r="AV166" i="12" s="1"/>
  <c r="AR161" i="12"/>
  <c r="AS161" i="12" s="1"/>
  <c r="AT161" i="12" s="1"/>
  <c r="AY161" i="12" s="1"/>
  <c r="AR162" i="12"/>
  <c r="AR177" i="12"/>
  <c r="AJ170" i="12"/>
  <c r="AU167" i="12"/>
  <c r="AS168" i="12"/>
  <c r="AT168" i="12" s="1"/>
  <c r="AT178" i="12"/>
  <c r="AJ178" i="12" s="1"/>
  <c r="AT172" i="12"/>
  <c r="AJ172" i="12" s="1"/>
  <c r="AY170" i="12"/>
  <c r="AY158" i="12"/>
  <c r="AJ158" i="12"/>
  <c r="AT164" i="12"/>
  <c r="AY164" i="12" s="1"/>
  <c r="AY174" i="12"/>
  <c r="AS165" i="12"/>
  <c r="AY165" i="12" s="1"/>
  <c r="AJ173" i="12"/>
  <c r="AS160" i="12"/>
  <c r="AS171" i="12"/>
  <c r="AY178" i="12"/>
  <c r="AR163" i="12"/>
  <c r="AS163" i="12" s="1"/>
  <c r="AY172" i="12"/>
  <c r="AR176" i="12"/>
  <c r="AY157" i="12"/>
  <c r="AJ164" i="12"/>
  <c r="AY175" i="12"/>
  <c r="AT165" i="12"/>
  <c r="AY173" i="12"/>
  <c r="AJ157" i="12"/>
  <c r="AS159" i="12"/>
  <c r="AT171" i="12"/>
  <c r="AJ171" i="12" s="1"/>
  <c r="AU169" i="12" l="1"/>
  <c r="AT160" i="12"/>
  <c r="AJ160" i="12" s="1"/>
  <c r="AJ166" i="12"/>
  <c r="AS162" i="12"/>
  <c r="AT162" i="12" s="1"/>
  <c r="AJ162" i="12" s="1"/>
  <c r="AJ169" i="12"/>
  <c r="AJ165" i="12"/>
  <c r="AU161" i="12"/>
  <c r="AV173" i="12"/>
  <c r="AU173" i="12"/>
  <c r="AU164" i="12"/>
  <c r="AU165" i="12"/>
  <c r="AJ161" i="12"/>
  <c r="AV175" i="12"/>
  <c r="AU175" i="12"/>
  <c r="AT163" i="12"/>
  <c r="AJ163" i="12" s="1"/>
  <c r="AY168" i="12"/>
  <c r="AV167" i="12"/>
  <c r="AW167" i="12" s="1"/>
  <c r="AS177" i="12"/>
  <c r="AT177" i="12" s="1"/>
  <c r="AS176" i="12"/>
  <c r="AU174" i="12"/>
  <c r="AV174" i="12" s="1"/>
  <c r="AU172" i="12"/>
  <c r="AU178" i="12"/>
  <c r="AJ168" i="12"/>
  <c r="AW166" i="12"/>
  <c r="AT159" i="12"/>
  <c r="AJ159" i="12" s="1"/>
  <c r="AY171" i="12"/>
  <c r="AU170" i="12"/>
  <c r="AU157" i="12"/>
  <c r="AU158" i="12"/>
  <c r="AX166" i="12"/>
  <c r="AV164" i="12" l="1"/>
  <c r="AW164" i="12" s="1"/>
  <c r="AY162" i="12"/>
  <c r="AK166" i="12"/>
  <c r="AY159" i="12"/>
  <c r="AW175" i="12"/>
  <c r="AX175" i="12" s="1"/>
  <c r="AK175" i="12" s="1"/>
  <c r="AV169" i="12"/>
  <c r="AY160" i="12"/>
  <c r="AU168" i="12"/>
  <c r="AV157" i="12"/>
  <c r="AW157" i="12" s="1"/>
  <c r="AV170" i="12"/>
  <c r="AY177" i="12"/>
  <c r="AV165" i="12"/>
  <c r="AW173" i="12"/>
  <c r="AX173" i="12" s="1"/>
  <c r="AY163" i="12"/>
  <c r="AU159" i="12"/>
  <c r="AW174" i="12"/>
  <c r="AV171" i="12"/>
  <c r="AU171" i="12"/>
  <c r="AV158" i="12"/>
  <c r="AW158" i="12" s="1"/>
  <c r="AT176" i="12"/>
  <c r="AY176" i="12" s="1"/>
  <c r="AV178" i="12"/>
  <c r="AW178" i="12" s="1"/>
  <c r="AV172" i="12"/>
  <c r="AW172" i="12" s="1"/>
  <c r="AX167" i="12"/>
  <c r="AK167" i="12" s="1"/>
  <c r="AJ177" i="12"/>
  <c r="AV161" i="12"/>
  <c r="AW161" i="12" s="1"/>
  <c r="AK173" i="12" l="1"/>
  <c r="AW171" i="12"/>
  <c r="AX171" i="12" s="1"/>
  <c r="AK171" i="12" s="1"/>
  <c r="AU162" i="12"/>
  <c r="AV160" i="12"/>
  <c r="AW160" i="12" s="1"/>
  <c r="AU160" i="12"/>
  <c r="AX174" i="12"/>
  <c r="AK174" i="12" s="1"/>
  <c r="AK164" i="12"/>
  <c r="AW170" i="12"/>
  <c r="AX170" i="12" s="1"/>
  <c r="AK170" i="12" s="1"/>
  <c r="AX164" i="12"/>
  <c r="AW169" i="12"/>
  <c r="AX169" i="12" s="1"/>
  <c r="AK169" i="12" s="1"/>
  <c r="AX157" i="12"/>
  <c r="AV159" i="12"/>
  <c r="AV168" i="12"/>
  <c r="AW165" i="12"/>
  <c r="AX165" i="12" s="1"/>
  <c r="AW159" i="12"/>
  <c r="AV163" i="12"/>
  <c r="AU163" i="12"/>
  <c r="AU177" i="12"/>
  <c r="AW168" i="12"/>
  <c r="AX168" i="12" s="1"/>
  <c r="AK157" i="12"/>
  <c r="AX158" i="12"/>
  <c r="AK158" i="12" s="1"/>
  <c r="AJ176" i="12"/>
  <c r="AU176" i="12"/>
  <c r="AV176" i="12" s="1"/>
  <c r="AX159" i="12"/>
  <c r="AX161" i="12"/>
  <c r="AK161" i="12" s="1"/>
  <c r="AX172" i="12"/>
  <c r="AK172" i="12" s="1"/>
  <c r="AX178" i="12"/>
  <c r="AK178" i="12" s="1"/>
  <c r="AX160" i="12" l="1"/>
  <c r="AK160" i="12" s="1"/>
  <c r="AK168" i="12"/>
  <c r="AV162" i="12"/>
  <c r="AW162" i="12" s="1"/>
  <c r="AK159" i="12"/>
  <c r="AW176" i="12"/>
  <c r="AX176" i="12" s="1"/>
  <c r="AK176" i="12" s="1"/>
  <c r="AW163" i="12"/>
  <c r="AX163" i="12" s="1"/>
  <c r="AK163" i="12" s="1"/>
  <c r="AV177" i="12"/>
  <c r="AK165" i="12"/>
  <c r="AX162" i="12" l="1"/>
  <c r="AK162" i="12" s="1"/>
  <c r="AW177" i="12"/>
  <c r="AX177" i="12" s="1"/>
  <c r="AK177" i="12" l="1"/>
  <c r="BD156" i="12" l="1"/>
  <c r="BA156" i="12"/>
  <c r="AZ156" i="12"/>
  <c r="BB156" i="12" s="1"/>
  <c r="Y156" i="12"/>
  <c r="X156" i="12"/>
  <c r="W156" i="12"/>
  <c r="M156" i="12"/>
  <c r="BD155" i="12"/>
  <c r="BB155" i="12"/>
  <c r="AZ155" i="12"/>
  <c r="BA155" i="12" s="1"/>
  <c r="X155" i="12" s="1"/>
  <c r="Y155" i="12"/>
  <c r="M155" i="12"/>
  <c r="W155" i="12" s="1"/>
  <c r="BD154" i="12"/>
  <c r="BA154" i="12"/>
  <c r="X154" i="12" s="1"/>
  <c r="AZ154" i="12"/>
  <c r="BB154" i="12" s="1"/>
  <c r="Y154" i="12"/>
  <c r="W154" i="12"/>
  <c r="M154" i="12"/>
  <c r="BD153" i="12"/>
  <c r="BB153" i="12"/>
  <c r="BA153" i="12"/>
  <c r="AZ153" i="12"/>
  <c r="Y153" i="12"/>
  <c r="X153" i="12"/>
  <c r="M153" i="12"/>
  <c r="W153" i="12" s="1"/>
  <c r="BD152" i="12"/>
  <c r="BA152" i="12"/>
  <c r="X152" i="12" s="1"/>
  <c r="AZ152" i="12"/>
  <c r="BB152" i="12" s="1"/>
  <c r="Y152" i="12"/>
  <c r="W152" i="12"/>
  <c r="M152" i="12"/>
  <c r="BD151" i="12"/>
  <c r="BB151" i="12"/>
  <c r="BA151" i="12"/>
  <c r="AZ151" i="12"/>
  <c r="Y151" i="12"/>
  <c r="X151" i="12"/>
  <c r="M151" i="12"/>
  <c r="W151" i="12" s="1"/>
  <c r="BD150" i="12"/>
  <c r="BA150" i="12"/>
  <c r="X150" i="12" s="1"/>
  <c r="AZ150" i="12"/>
  <c r="BB150" i="12" s="1"/>
  <c r="Y150" i="12"/>
  <c r="W150" i="12"/>
  <c r="M150" i="12"/>
  <c r="BD149" i="12"/>
  <c r="BB149" i="12"/>
  <c r="BA149" i="12"/>
  <c r="AZ149" i="12"/>
  <c r="Y149" i="12"/>
  <c r="X149" i="12"/>
  <c r="M149" i="12"/>
  <c r="W149" i="12" s="1"/>
  <c r="BD148" i="12"/>
  <c r="BA148" i="12"/>
  <c r="X148" i="12" s="1"/>
  <c r="AZ148" i="12"/>
  <c r="BB148" i="12" s="1"/>
  <c r="Y148" i="12"/>
  <c r="W148" i="12"/>
  <c r="M148" i="12"/>
  <c r="BD147" i="12"/>
  <c r="BB147" i="12"/>
  <c r="BA147" i="12"/>
  <c r="AZ147" i="12"/>
  <c r="Y147" i="12"/>
  <c r="X147" i="12"/>
  <c r="M147" i="12"/>
  <c r="W147" i="12" s="1"/>
  <c r="BD146" i="12"/>
  <c r="AZ146" i="12"/>
  <c r="BB146" i="12" s="1"/>
  <c r="Y146" i="12"/>
  <c r="W146" i="12"/>
  <c r="M146" i="12"/>
  <c r="BD145" i="12"/>
  <c r="BB145" i="12"/>
  <c r="BA145" i="12"/>
  <c r="AZ145" i="12"/>
  <c r="Y145" i="12"/>
  <c r="X145" i="12"/>
  <c r="M145" i="12"/>
  <c r="W145" i="12" s="1"/>
  <c r="BD144" i="12"/>
  <c r="AZ144" i="12"/>
  <c r="BB144" i="12" s="1"/>
  <c r="Y144" i="12"/>
  <c r="W144" i="12"/>
  <c r="M144" i="12"/>
  <c r="BD143" i="12"/>
  <c r="BB143" i="12"/>
  <c r="AZ143" i="12"/>
  <c r="BA143" i="12" s="1"/>
  <c r="X143" i="12" s="1"/>
  <c r="Y143" i="12"/>
  <c r="M143" i="12"/>
  <c r="BD142" i="12"/>
  <c r="AZ142" i="12"/>
  <c r="Y142" i="12"/>
  <c r="W142" i="12"/>
  <c r="M142" i="12"/>
  <c r="BD141" i="12"/>
  <c r="BB141" i="12"/>
  <c r="AZ141" i="12"/>
  <c r="BA141" i="12" s="1"/>
  <c r="Y141" i="12"/>
  <c r="W141" i="12"/>
  <c r="M141" i="12"/>
  <c r="BD140" i="12"/>
  <c r="AZ140" i="12"/>
  <c r="Y140" i="12"/>
  <c r="W140" i="12"/>
  <c r="M140" i="12"/>
  <c r="BD139" i="12"/>
  <c r="BB139" i="12"/>
  <c r="AZ139" i="12"/>
  <c r="BA139" i="12" s="1"/>
  <c r="Y139" i="12"/>
  <c r="W139" i="12"/>
  <c r="M139" i="12"/>
  <c r="BD138" i="12"/>
  <c r="AZ138" i="12"/>
  <c r="Y138" i="12"/>
  <c r="W138" i="12"/>
  <c r="M138" i="12"/>
  <c r="BD137" i="12"/>
  <c r="BB137" i="12"/>
  <c r="AZ137" i="12"/>
  <c r="BA137" i="12" s="1"/>
  <c r="Y137" i="12"/>
  <c r="W137" i="12"/>
  <c r="M137" i="12"/>
  <c r="BD136" i="12"/>
  <c r="AZ136" i="12"/>
  <c r="Y136" i="12"/>
  <c r="W136" i="12"/>
  <c r="M136" i="12"/>
  <c r="BB140" i="12" l="1"/>
  <c r="BA140" i="12"/>
  <c r="X140" i="12" s="1"/>
  <c r="BB142" i="12"/>
  <c r="BA142" i="12"/>
  <c r="X142" i="12" s="1"/>
  <c r="BB138" i="12"/>
  <c r="BA138" i="12"/>
  <c r="X138" i="12" s="1"/>
  <c r="BB136" i="12"/>
  <c r="BA136" i="12"/>
  <c r="X136" i="12"/>
  <c r="W143" i="12"/>
  <c r="BE156" i="12"/>
  <c r="AG156" i="12" s="1"/>
  <c r="AI156" i="12" s="1"/>
  <c r="AN156" i="12" s="1"/>
  <c r="AH156" i="12"/>
  <c r="BA144" i="12"/>
  <c r="X137" i="12"/>
  <c r="X139" i="12"/>
  <c r="X141" i="12"/>
  <c r="X144" i="12"/>
  <c r="BA146" i="12"/>
  <c r="X146" i="12" s="1"/>
  <c r="BE139" i="12" l="1"/>
  <c r="AG139" i="12" s="1"/>
  <c r="AI139" i="12" s="1"/>
  <c r="AN139" i="12" s="1"/>
  <c r="AH139" i="12"/>
  <c r="BE142" i="12"/>
  <c r="AG142" i="12" s="1"/>
  <c r="AI142" i="12" s="1"/>
  <c r="AN142" i="12" s="1"/>
  <c r="AH142" i="12"/>
  <c r="BE145" i="12"/>
  <c r="AG145" i="12" s="1"/>
  <c r="AH145" i="12"/>
  <c r="BE137" i="12"/>
  <c r="AG137" i="12" s="1"/>
  <c r="AI137" i="12" s="1"/>
  <c r="AN137" i="12" s="1"/>
  <c r="AH137" i="12"/>
  <c r="AH146" i="12"/>
  <c r="BE146" i="12"/>
  <c r="AG146" i="12" s="1"/>
  <c r="AI146" i="12" s="1"/>
  <c r="AN146" i="12" s="1"/>
  <c r="BE144" i="12"/>
  <c r="AG144" i="12" s="1"/>
  <c r="AH144" i="12"/>
  <c r="AH138" i="12"/>
  <c r="BE138" i="12"/>
  <c r="AG138" i="12" s="1"/>
  <c r="AI138" i="12" s="1"/>
  <c r="AN138" i="12" s="1"/>
  <c r="BE140" i="12"/>
  <c r="AG140" i="12" s="1"/>
  <c r="AH140" i="12"/>
  <c r="BE147" i="12"/>
  <c r="AG147" i="12" s="1"/>
  <c r="AH147" i="12"/>
  <c r="BE151" i="12"/>
  <c r="AG151" i="12" s="1"/>
  <c r="AI151" i="12" s="1"/>
  <c r="AN151" i="12" s="1"/>
  <c r="AH151" i="12"/>
  <c r="BE141" i="12"/>
  <c r="AG141" i="12" s="1"/>
  <c r="AH141" i="12"/>
  <c r="BE150" i="12"/>
  <c r="AG150" i="12" s="1"/>
  <c r="AH150" i="12"/>
  <c r="BE155" i="12"/>
  <c r="AG155" i="12" s="1"/>
  <c r="AI155" i="12" s="1"/>
  <c r="AN155" i="12" s="1"/>
  <c r="AH155" i="12"/>
  <c r="BE152" i="12"/>
  <c r="AG152" i="12" s="1"/>
  <c r="AH152" i="12"/>
  <c r="BE154" i="12"/>
  <c r="AG154" i="12" s="1"/>
  <c r="AH154" i="12"/>
  <c r="AO156" i="12"/>
  <c r="BE143" i="12"/>
  <c r="AG143" i="12" s="1"/>
  <c r="AI143" i="12" s="1"/>
  <c r="AN143" i="12" s="1"/>
  <c r="AH143" i="12"/>
  <c r="AH136" i="12"/>
  <c r="BE136" i="12"/>
  <c r="AG136" i="12" s="1"/>
  <c r="BE153" i="12"/>
  <c r="AG153" i="12" s="1"/>
  <c r="AH153" i="12"/>
  <c r="BE149" i="12"/>
  <c r="AG149" i="12" s="1"/>
  <c r="AH149" i="12"/>
  <c r="BE148" i="12"/>
  <c r="AG148" i="12" s="1"/>
  <c r="AI148" i="12" s="1"/>
  <c r="AN148" i="12"/>
  <c r="AH148" i="12"/>
  <c r="AI144" i="12" l="1"/>
  <c r="AN144" i="12" s="1"/>
  <c r="AO144" i="12" s="1"/>
  <c r="AI152" i="12"/>
  <c r="AN152" i="12" s="1"/>
  <c r="AP152" i="12" s="1"/>
  <c r="AI147" i="12"/>
  <c r="AN147" i="12" s="1"/>
  <c r="AO147" i="12" s="1"/>
  <c r="AP147" i="12" s="1"/>
  <c r="AO138" i="12"/>
  <c r="AO146" i="12"/>
  <c r="AO142" i="12"/>
  <c r="AO152" i="12"/>
  <c r="AO151" i="12"/>
  <c r="AP151" i="12" s="1"/>
  <c r="AO139" i="12"/>
  <c r="AP139" i="12" s="1"/>
  <c r="AO137" i="12"/>
  <c r="AP137" i="12" s="1"/>
  <c r="AI153" i="12"/>
  <c r="AN153" i="12" s="1"/>
  <c r="AI154" i="12"/>
  <c r="AN154" i="12" s="1"/>
  <c r="AI141" i="12"/>
  <c r="AN141" i="12" s="1"/>
  <c r="AI145" i="12"/>
  <c r="AN145" i="12" s="1"/>
  <c r="AP148" i="12"/>
  <c r="AO148" i="12"/>
  <c r="AO143" i="12"/>
  <c r="AP143" i="12" s="1"/>
  <c r="AP156" i="12"/>
  <c r="AQ156" i="12" s="1"/>
  <c r="AO155" i="12"/>
  <c r="AP155" i="12" s="1"/>
  <c r="AI150" i="12"/>
  <c r="AN150" i="12" s="1"/>
  <c r="AI140" i="12"/>
  <c r="AN140" i="12" s="1"/>
  <c r="AI149" i="12"/>
  <c r="AN149" i="12" s="1"/>
  <c r="AI136" i="12"/>
  <c r="AN136" i="12" s="1"/>
  <c r="AQ151" i="12" l="1"/>
  <c r="AR156" i="12"/>
  <c r="AO136" i="12"/>
  <c r="AP136" i="12" s="1"/>
  <c r="AQ147" i="12"/>
  <c r="AO141" i="12"/>
  <c r="AP149" i="12"/>
  <c r="AQ149" i="12" s="1"/>
  <c r="AO149" i="12"/>
  <c r="AQ143" i="12"/>
  <c r="AR143" i="12" s="1"/>
  <c r="AO154" i="12"/>
  <c r="AP154" i="12" s="1"/>
  <c r="AP144" i="12"/>
  <c r="AQ144" i="12" s="1"/>
  <c r="AO140" i="12"/>
  <c r="AO150" i="12"/>
  <c r="AQ137" i="12"/>
  <c r="AQ139" i="12"/>
  <c r="AR139" i="12" s="1"/>
  <c r="AQ152" i="12"/>
  <c r="AR152" i="12" s="1"/>
  <c r="AS152" i="12" s="1"/>
  <c r="AP138" i="12"/>
  <c r="AQ155" i="12"/>
  <c r="AQ148" i="12"/>
  <c r="AR148" i="12" s="1"/>
  <c r="AO145" i="12"/>
  <c r="AP145" i="12" s="1"/>
  <c r="AO153" i="12"/>
  <c r="AP142" i="12"/>
  <c r="AP146" i="12"/>
  <c r="AS151" i="12" l="1"/>
  <c r="AR151" i="12"/>
  <c r="AS139" i="12"/>
  <c r="AS143" i="12"/>
  <c r="AT143" i="12" s="1"/>
  <c r="AR144" i="12"/>
  <c r="AS144" i="12" s="1"/>
  <c r="AQ145" i="12"/>
  <c r="AP150" i="12"/>
  <c r="AQ146" i="12"/>
  <c r="AR155" i="12"/>
  <c r="AR149" i="12"/>
  <c r="AP141" i="12"/>
  <c r="AS156" i="12"/>
  <c r="AR145" i="12"/>
  <c r="AS145" i="12" s="1"/>
  <c r="AQ138" i="12"/>
  <c r="AP153" i="12"/>
  <c r="AQ154" i="12"/>
  <c r="AR147" i="12"/>
  <c r="AS147" i="12" s="1"/>
  <c r="AQ136" i="12"/>
  <c r="AT139" i="12"/>
  <c r="AJ139" i="12" s="1"/>
  <c r="AT152" i="12"/>
  <c r="AY152" i="12" s="1"/>
  <c r="AQ153" i="12"/>
  <c r="AR138" i="12"/>
  <c r="AS148" i="12"/>
  <c r="AT148" i="12" s="1"/>
  <c r="AQ142" i="12"/>
  <c r="AR142" i="12" s="1"/>
  <c r="AS142" i="12" s="1"/>
  <c r="AR137" i="12"/>
  <c r="AQ150" i="12"/>
  <c r="AP140" i="12"/>
  <c r="AS149" i="12"/>
  <c r="AQ141" i="12"/>
  <c r="AJ143" i="12" l="1"/>
  <c r="AY143" i="12"/>
  <c r="AR141" i="12"/>
  <c r="AS141" i="12" s="1"/>
  <c r="AT147" i="12"/>
  <c r="AJ149" i="12"/>
  <c r="AT149" i="12"/>
  <c r="AY149" i="12" s="1"/>
  <c r="AY147" i="12"/>
  <c r="AT151" i="12"/>
  <c r="AY151" i="12" s="1"/>
  <c r="AT154" i="12"/>
  <c r="AJ154" i="12" s="1"/>
  <c r="AR154" i="12"/>
  <c r="AS154" i="12" s="1"/>
  <c r="AJ151" i="12"/>
  <c r="AU149" i="12"/>
  <c r="AU152" i="12"/>
  <c r="AT145" i="12"/>
  <c r="AY145" i="12" s="1"/>
  <c r="AU143" i="12"/>
  <c r="AV143" i="12" s="1"/>
  <c r="AY154" i="12"/>
  <c r="AR153" i="12"/>
  <c r="AT142" i="12"/>
  <c r="AJ142" i="12" s="1"/>
  <c r="AS138" i="12"/>
  <c r="AR146" i="12"/>
  <c r="AS146" i="12" s="1"/>
  <c r="AY139" i="12"/>
  <c r="AJ152" i="12"/>
  <c r="AU147" i="12"/>
  <c r="AQ140" i="12"/>
  <c r="AT144" i="12"/>
  <c r="AY144" i="12" s="1"/>
  <c r="AR136" i="12"/>
  <c r="AS136" i="12" s="1"/>
  <c r="AS155" i="12"/>
  <c r="AT155" i="12"/>
  <c r="AJ155" i="12" s="1"/>
  <c r="AT156" i="12"/>
  <c r="AJ156" i="12" s="1"/>
  <c r="AJ148" i="12"/>
  <c r="AS137" i="12"/>
  <c r="AY148" i="12"/>
  <c r="AJ147" i="12"/>
  <c r="AS153" i="12"/>
  <c r="AR150" i="12"/>
  <c r="AS150" i="12" s="1"/>
  <c r="AT141" i="12" l="1"/>
  <c r="AJ141" i="12" s="1"/>
  <c r="AT137" i="12"/>
  <c r="AY137" i="12" s="1"/>
  <c r="AY142" i="12"/>
  <c r="AJ144" i="12"/>
  <c r="AU151" i="12"/>
  <c r="AV151" i="12" s="1"/>
  <c r="AW151" i="12" s="1"/>
  <c r="AT150" i="12"/>
  <c r="AY156" i="12"/>
  <c r="AJ145" i="12"/>
  <c r="AU145" i="12"/>
  <c r="AU137" i="12"/>
  <c r="AV137" i="12" s="1"/>
  <c r="AR140" i="12"/>
  <c r="AS140" i="12" s="1"/>
  <c r="AU142" i="12"/>
  <c r="AV142" i="12" s="1"/>
  <c r="AW143" i="12"/>
  <c r="AX143" i="12" s="1"/>
  <c r="AK143" i="12" s="1"/>
  <c r="AT138" i="12"/>
  <c r="AJ138" i="12" s="1"/>
  <c r="AV152" i="12"/>
  <c r="AY141" i="12"/>
  <c r="AU144" i="12"/>
  <c r="AV144" i="12"/>
  <c r="AV147" i="12"/>
  <c r="AT136" i="12"/>
  <c r="AJ136" i="12" s="1"/>
  <c r="AT146" i="12"/>
  <c r="AJ146" i="12" s="1"/>
  <c r="AT153" i="12"/>
  <c r="AY153" i="12" s="1"/>
  <c r="AW152" i="12"/>
  <c r="AJ150" i="12"/>
  <c r="AY150" i="12"/>
  <c r="AY155" i="12"/>
  <c r="AW147" i="12"/>
  <c r="AU139" i="12"/>
  <c r="AY136" i="12"/>
  <c r="AY138" i="12"/>
  <c r="AV149" i="12"/>
  <c r="AU148" i="12"/>
  <c r="AU154" i="12"/>
  <c r="AU156" i="12"/>
  <c r="AW137" i="12" l="1"/>
  <c r="AX137" i="12" s="1"/>
  <c r="AV148" i="12"/>
  <c r="AW148" i="12" s="1"/>
  <c r="AW154" i="12"/>
  <c r="AX154" i="12" s="1"/>
  <c r="AK154" i="12" s="1"/>
  <c r="AV139" i="12"/>
  <c r="AW139" i="12" s="1"/>
  <c r="AV145" i="12"/>
  <c r="AV154" i="12"/>
  <c r="AX152" i="12"/>
  <c r="AK152" i="12" s="1"/>
  <c r="AX151" i="12"/>
  <c r="AK151" i="12"/>
  <c r="AJ137" i="12"/>
  <c r="AT140" i="12"/>
  <c r="AJ140" i="12" s="1"/>
  <c r="AU153" i="12"/>
  <c r="AU141" i="12"/>
  <c r="AJ153" i="12"/>
  <c r="AW149" i="12"/>
  <c r="AU150" i="12"/>
  <c r="AV150" i="12" s="1"/>
  <c r="AW150" i="12" s="1"/>
  <c r="AX150" i="12" s="1"/>
  <c r="AW144" i="12"/>
  <c r="AX144" i="12" s="1"/>
  <c r="AK144" i="12" s="1"/>
  <c r="AW142" i="12"/>
  <c r="AX142" i="12" s="1"/>
  <c r="AK142" i="12" s="1"/>
  <c r="AU155" i="12"/>
  <c r="AV155" i="12" s="1"/>
  <c r="AU138" i="12"/>
  <c r="AV156" i="12"/>
  <c r="AW156" i="12" s="1"/>
  <c r="AU136" i="12"/>
  <c r="AX147" i="12"/>
  <c r="AK147" i="12" s="1"/>
  <c r="AY146" i="12"/>
  <c r="AX139" i="12" l="1"/>
  <c r="AK139" i="12" s="1"/>
  <c r="AX148" i="12"/>
  <c r="AK148" i="12" s="1"/>
  <c r="AY140" i="12"/>
  <c r="AW141" i="12"/>
  <c r="AK137" i="12"/>
  <c r="AV141" i="12"/>
  <c r="AW155" i="12"/>
  <c r="AW145" i="12"/>
  <c r="AX155" i="12"/>
  <c r="AK155" i="12" s="1"/>
  <c r="AU140" i="12"/>
  <c r="AK150" i="12"/>
  <c r="AU146" i="12"/>
  <c r="AV146" i="12"/>
  <c r="AV136" i="12"/>
  <c r="AW136" i="12" s="1"/>
  <c r="AV138" i="12"/>
  <c r="AW138" i="12" s="1"/>
  <c r="AX149" i="12"/>
  <c r="AK149" i="12" s="1"/>
  <c r="AV153" i="12"/>
  <c r="AW153" i="12" s="1"/>
  <c r="AX156" i="12"/>
  <c r="AK156" i="12" s="1"/>
  <c r="AX138" i="12" l="1"/>
  <c r="AK138" i="12" s="1"/>
  <c r="AX141" i="12"/>
  <c r="AK141" i="12" s="1"/>
  <c r="AK145" i="12"/>
  <c r="AX145" i="12"/>
  <c r="AX136" i="12"/>
  <c r="AK136" i="12" s="1"/>
  <c r="AW146" i="12"/>
  <c r="AX146" i="12" s="1"/>
  <c r="AV140" i="12"/>
  <c r="AX153" i="12"/>
  <c r="AK153" i="12" s="1"/>
  <c r="AW140" i="12" l="1"/>
  <c r="AX140" i="12" s="1"/>
  <c r="AK146" i="12"/>
  <c r="AK140" i="12" l="1"/>
  <c r="BD135" i="12" l="1"/>
  <c r="BB135" i="12"/>
  <c r="BA135" i="12"/>
  <c r="AZ135" i="12"/>
  <c r="Y135" i="12"/>
  <c r="X135" i="12"/>
  <c r="W135" i="12"/>
  <c r="M135" i="12"/>
  <c r="BD134" i="12"/>
  <c r="AZ134" i="12"/>
  <c r="Y134" i="12"/>
  <c r="W134" i="12"/>
  <c r="M134" i="12"/>
  <c r="BD133" i="12"/>
  <c r="BB133" i="12"/>
  <c r="BA133" i="12"/>
  <c r="X133" i="12" s="1"/>
  <c r="AZ133" i="12"/>
  <c r="Y133" i="12"/>
  <c r="W133" i="12"/>
  <c r="M133" i="12"/>
  <c r="BD132" i="12"/>
  <c r="AZ132" i="12"/>
  <c r="Y132" i="12"/>
  <c r="W132" i="12"/>
  <c r="M132" i="12"/>
  <c r="BD131" i="12"/>
  <c r="BB131" i="12"/>
  <c r="BA131" i="12"/>
  <c r="X131" i="12" s="1"/>
  <c r="AZ131" i="12"/>
  <c r="Y131" i="12"/>
  <c r="W131" i="12"/>
  <c r="M131" i="12"/>
  <c r="BD130" i="12"/>
  <c r="AZ130" i="12"/>
  <c r="Y130" i="12"/>
  <c r="M130" i="12"/>
  <c r="W130" i="12" s="1"/>
  <c r="BD129" i="12"/>
  <c r="BB129" i="12"/>
  <c r="BA129" i="12"/>
  <c r="AZ129" i="12"/>
  <c r="Y129" i="12"/>
  <c r="X129" i="12"/>
  <c r="W129" i="12"/>
  <c r="M129" i="12"/>
  <c r="BD128" i="12"/>
  <c r="AZ128" i="12"/>
  <c r="Y128" i="12"/>
  <c r="W128" i="12"/>
  <c r="M128" i="12"/>
  <c r="BD127" i="12"/>
  <c r="BB127" i="12"/>
  <c r="BA127" i="12"/>
  <c r="AZ127" i="12"/>
  <c r="Y127" i="12"/>
  <c r="X127" i="12"/>
  <c r="W127" i="12"/>
  <c r="M127" i="12"/>
  <c r="BD126" i="12"/>
  <c r="BB126" i="12"/>
  <c r="AZ126" i="12"/>
  <c r="Y126" i="12"/>
  <c r="W126" i="12"/>
  <c r="M126" i="12"/>
  <c r="BD125" i="12"/>
  <c r="BB125" i="12"/>
  <c r="BA125" i="12"/>
  <c r="AZ125" i="12"/>
  <c r="Y125" i="12"/>
  <c r="X125" i="12"/>
  <c r="W125" i="12"/>
  <c r="M125" i="12"/>
  <c r="BD124" i="12"/>
  <c r="BB124" i="12"/>
  <c r="AZ124" i="12"/>
  <c r="Y124" i="12"/>
  <c r="W124" i="12"/>
  <c r="M124" i="12"/>
  <c r="BD123" i="12"/>
  <c r="BB123" i="12"/>
  <c r="BA123" i="12"/>
  <c r="AZ123" i="12"/>
  <c r="Y123" i="12"/>
  <c r="X123" i="12"/>
  <c r="W123" i="12"/>
  <c r="M123" i="12"/>
  <c r="BD122" i="12"/>
  <c r="BB122" i="12"/>
  <c r="AZ122" i="12"/>
  <c r="Y122" i="12"/>
  <c r="W122" i="12"/>
  <c r="M122" i="12"/>
  <c r="BD121" i="12"/>
  <c r="BB121" i="12"/>
  <c r="BA121" i="12"/>
  <c r="AZ121" i="12"/>
  <c r="Y121" i="12"/>
  <c r="X121" i="12"/>
  <c r="W121" i="12"/>
  <c r="M121" i="12"/>
  <c r="BD120" i="12"/>
  <c r="AZ120" i="12"/>
  <c r="Y120" i="12"/>
  <c r="W120" i="12"/>
  <c r="M120" i="12"/>
  <c r="BD119" i="12"/>
  <c r="BB119" i="12"/>
  <c r="BA119" i="12"/>
  <c r="X119" i="12" s="1"/>
  <c r="AZ119" i="12"/>
  <c r="Y119" i="12"/>
  <c r="W119" i="12"/>
  <c r="M119" i="12"/>
  <c r="BD118" i="12"/>
  <c r="AZ118" i="12"/>
  <c r="Y118" i="12"/>
  <c r="M118" i="12"/>
  <c r="W118" i="12" s="1"/>
  <c r="BD117" i="12"/>
  <c r="BB117" i="12"/>
  <c r="BA117" i="12"/>
  <c r="AZ117" i="12"/>
  <c r="Y117" i="12"/>
  <c r="X117" i="12"/>
  <c r="W117" i="12"/>
  <c r="M117" i="12"/>
  <c r="BD116" i="12"/>
  <c r="AZ116" i="12"/>
  <c r="Y116" i="12"/>
  <c r="M116" i="12"/>
  <c r="W116" i="12" s="1"/>
  <c r="BD115" i="12"/>
  <c r="BB115" i="12"/>
  <c r="BA115" i="12"/>
  <c r="AZ115" i="12"/>
  <c r="Y115" i="12"/>
  <c r="X115" i="12"/>
  <c r="W115" i="12"/>
  <c r="M115" i="12"/>
  <c r="BD114" i="12"/>
  <c r="AZ114" i="12"/>
  <c r="Y114" i="12"/>
  <c r="M114" i="12"/>
  <c r="W114" i="12" s="1"/>
  <c r="BD113" i="12"/>
  <c r="AZ113" i="12"/>
  <c r="Y113" i="12"/>
  <c r="W113" i="12"/>
  <c r="M113" i="12"/>
  <c r="BD112" i="12"/>
  <c r="AZ112" i="12"/>
  <c r="Y112" i="12"/>
  <c r="M112" i="12"/>
  <c r="W112" i="12" s="1"/>
  <c r="BD111" i="12"/>
  <c r="AZ111" i="12"/>
  <c r="Y111" i="12"/>
  <c r="W111" i="12"/>
  <c r="M111" i="12"/>
  <c r="BD110" i="12"/>
  <c r="AZ110" i="12"/>
  <c r="Y110" i="12"/>
  <c r="M110" i="12"/>
  <c r="W110" i="12" s="1"/>
  <c r="BD109" i="12"/>
  <c r="AZ109" i="12"/>
  <c r="Y109" i="12"/>
  <c r="W109" i="12"/>
  <c r="M109" i="12"/>
  <c r="BD108" i="12"/>
  <c r="AZ108" i="12"/>
  <c r="Y108" i="12"/>
  <c r="M108" i="12"/>
  <c r="W108" i="12" s="1"/>
  <c r="BD107" i="12"/>
  <c r="AZ107" i="12"/>
  <c r="Y107" i="12"/>
  <c r="W107" i="12"/>
  <c r="M107" i="12"/>
  <c r="BD106" i="12"/>
  <c r="AZ106" i="12"/>
  <c r="Y106" i="12"/>
  <c r="M106" i="12"/>
  <c r="W106" i="12" s="1"/>
  <c r="BB107" i="12" l="1"/>
  <c r="BA107" i="12"/>
  <c r="BB116" i="12"/>
  <c r="BA116" i="12"/>
  <c r="X116" i="12" s="1"/>
  <c r="BB111" i="12"/>
  <c r="BA111" i="12"/>
  <c r="X111" i="12" s="1"/>
  <c r="X107" i="12"/>
  <c r="BB109" i="12"/>
  <c r="BA109" i="12"/>
  <c r="X109" i="12" s="1"/>
  <c r="BB113" i="12"/>
  <c r="BA113" i="12"/>
  <c r="X113" i="12" s="1"/>
  <c r="BE125" i="12"/>
  <c r="AG125" i="12" s="1"/>
  <c r="AI125" i="12" s="1"/>
  <c r="AN125" i="12" s="1"/>
  <c r="AH125" i="12"/>
  <c r="BA108" i="12"/>
  <c r="X108" i="12" s="1"/>
  <c r="BA112" i="12"/>
  <c r="X112" i="12"/>
  <c r="BA114" i="12"/>
  <c r="X114" i="12" s="1"/>
  <c r="BB118" i="12"/>
  <c r="BA118" i="12"/>
  <c r="X118" i="12" s="1"/>
  <c r="BE129" i="12"/>
  <c r="AG129" i="12" s="1"/>
  <c r="AH129" i="12"/>
  <c r="BB130" i="12"/>
  <c r="BA130" i="12"/>
  <c r="X130" i="12" s="1"/>
  <c r="BA106" i="12"/>
  <c r="X106" i="12" s="1"/>
  <c r="BA110" i="12"/>
  <c r="X110" i="12"/>
  <c r="BB106" i="12"/>
  <c r="BB108" i="12"/>
  <c r="BB110" i="12"/>
  <c r="BB112" i="12"/>
  <c r="BB114" i="12"/>
  <c r="BB120" i="12"/>
  <c r="BA120" i="12"/>
  <c r="X120" i="12"/>
  <c r="BB128" i="12"/>
  <c r="BA128" i="12"/>
  <c r="X128" i="12" s="1"/>
  <c r="BB132" i="12"/>
  <c r="BA132" i="12"/>
  <c r="X132" i="12"/>
  <c r="BA122" i="12"/>
  <c r="X122" i="12"/>
  <c r="BA124" i="12"/>
  <c r="X124" i="12" s="1"/>
  <c r="BA126" i="12"/>
  <c r="X126" i="12"/>
  <c r="BB134" i="12"/>
  <c r="BA134" i="12"/>
  <c r="X134" i="12"/>
  <c r="AI129" i="12" l="1"/>
  <c r="AN129" i="12" s="1"/>
  <c r="AH114" i="12"/>
  <c r="BE114" i="12"/>
  <c r="AG114" i="12" s="1"/>
  <c r="AI114" i="12" s="1"/>
  <c r="AN114" i="12" s="1"/>
  <c r="BE116" i="12"/>
  <c r="AG116" i="12" s="1"/>
  <c r="AH116" i="12"/>
  <c r="AH124" i="12"/>
  <c r="BE124" i="12"/>
  <c r="AG124" i="12" s="1"/>
  <c r="AI124" i="12" s="1"/>
  <c r="AN124" i="12" s="1"/>
  <c r="AH132" i="12"/>
  <c r="BE132" i="12"/>
  <c r="AG132" i="12" s="1"/>
  <c r="AI132" i="12" s="1"/>
  <c r="AN132" i="12" s="1"/>
  <c r="AH120" i="12"/>
  <c r="BE120" i="12"/>
  <c r="AG120" i="12" s="1"/>
  <c r="AH110" i="12"/>
  <c r="BE110" i="12"/>
  <c r="AG110" i="12" s="1"/>
  <c r="BE130" i="12"/>
  <c r="AG130" i="12" s="1"/>
  <c r="AI130" i="12" s="1"/>
  <c r="AN130" i="12"/>
  <c r="AH130" i="12"/>
  <c r="AH112" i="12"/>
  <c r="BE112" i="12"/>
  <c r="AG112" i="12" s="1"/>
  <c r="AH122" i="12"/>
  <c r="BE122" i="12"/>
  <c r="AG122" i="12" s="1"/>
  <c r="AH118" i="12"/>
  <c r="BE118" i="12"/>
  <c r="AG118" i="12" s="1"/>
  <c r="BE111" i="12"/>
  <c r="AG111" i="12" s="1"/>
  <c r="AH111" i="12"/>
  <c r="AH128" i="12"/>
  <c r="BE128" i="12"/>
  <c r="AG128" i="12" s="1"/>
  <c r="AI128" i="12" s="1"/>
  <c r="AN128" i="12" s="1"/>
  <c r="AH126" i="12"/>
  <c r="BE126" i="12"/>
  <c r="AG126" i="12" s="1"/>
  <c r="AH106" i="12"/>
  <c r="BE106" i="12"/>
  <c r="AG106" i="12" s="1"/>
  <c r="AO129" i="12"/>
  <c r="AH108" i="12"/>
  <c r="BE108" i="12"/>
  <c r="AG108" i="12" s="1"/>
  <c r="AP125" i="12"/>
  <c r="AQ125" i="12" s="1"/>
  <c r="AO125" i="12"/>
  <c r="AH121" i="12"/>
  <c r="BE121" i="12"/>
  <c r="AG121" i="12" s="1"/>
  <c r="AI121" i="12" s="1"/>
  <c r="AN121" i="12" s="1"/>
  <c r="AH134" i="12"/>
  <c r="BE134" i="12"/>
  <c r="AG134" i="12" s="1"/>
  <c r="AI134" i="12" s="1"/>
  <c r="AN134" i="12" s="1"/>
  <c r="BE107" i="12"/>
  <c r="AG107" i="12" s="1"/>
  <c r="AH107" i="12"/>
  <c r="BE131" i="12"/>
  <c r="AG131" i="12" s="1"/>
  <c r="AH131" i="12"/>
  <c r="BE127" i="12"/>
  <c r="AG127" i="12" s="1"/>
  <c r="AH127" i="12"/>
  <c r="BE123" i="12"/>
  <c r="AG123" i="12" s="1"/>
  <c r="AH123" i="12"/>
  <c r="BE119" i="12"/>
  <c r="AG119" i="12" s="1"/>
  <c r="AH119" i="12"/>
  <c r="BE115" i="12"/>
  <c r="AG115" i="12" s="1"/>
  <c r="AH115" i="12"/>
  <c r="BE109" i="12"/>
  <c r="AG109" i="12" s="1"/>
  <c r="AH109" i="12"/>
  <c r="BE135" i="12"/>
  <c r="AG135" i="12" s="1"/>
  <c r="AI135" i="12" s="1"/>
  <c r="AN135" i="12" s="1"/>
  <c r="AH135" i="12"/>
  <c r="BE133" i="12"/>
  <c r="AG133" i="12" s="1"/>
  <c r="AH133" i="12"/>
  <c r="BE117" i="12"/>
  <c r="AG117" i="12" s="1"/>
  <c r="AH117" i="12"/>
  <c r="BE113" i="12"/>
  <c r="AG113" i="12" s="1"/>
  <c r="AI113" i="12" s="1"/>
  <c r="AN113" i="12" s="1"/>
  <c r="AH113" i="12"/>
  <c r="AI126" i="12" l="1"/>
  <c r="AN126" i="12" s="1"/>
  <c r="AO126" i="12" s="1"/>
  <c r="AP126" i="12" s="1"/>
  <c r="AQ126" i="12" s="1"/>
  <c r="AI112" i="12"/>
  <c r="AN112" i="12" s="1"/>
  <c r="AI120" i="12"/>
  <c r="AN120" i="12" s="1"/>
  <c r="AI116" i="12"/>
  <c r="AN116" i="12" s="1"/>
  <c r="AI127" i="12"/>
  <c r="AN127" i="12" s="1"/>
  <c r="AO127" i="12" s="1"/>
  <c r="AP127" i="12" s="1"/>
  <c r="AI108" i="12"/>
  <c r="AN108" i="12" s="1"/>
  <c r="AI122" i="12"/>
  <c r="AN122" i="12" s="1"/>
  <c r="AO122" i="12" s="1"/>
  <c r="AP122" i="12" s="1"/>
  <c r="AQ122" i="12" s="1"/>
  <c r="AO112" i="12"/>
  <c r="AP112" i="12"/>
  <c r="AO124" i="12"/>
  <c r="AP124" i="12"/>
  <c r="AQ124" i="12" s="1"/>
  <c r="AO114" i="12"/>
  <c r="AP114" i="12"/>
  <c r="AO134" i="12"/>
  <c r="AP134" i="12" s="1"/>
  <c r="AO116" i="12"/>
  <c r="AP116" i="12" s="1"/>
  <c r="AO113" i="12"/>
  <c r="AP113" i="12" s="1"/>
  <c r="AO108" i="12"/>
  <c r="AO135" i="12"/>
  <c r="AP121" i="12"/>
  <c r="AO121" i="12"/>
  <c r="AO128" i="12"/>
  <c r="AI123" i="12"/>
  <c r="AN123" i="12" s="1"/>
  <c r="AR125" i="12"/>
  <c r="AS125" i="12" s="1"/>
  <c r="AO130" i="12"/>
  <c r="AP130" i="12" s="1"/>
  <c r="AO132" i="12"/>
  <c r="AP132" i="12" s="1"/>
  <c r="AI111" i="12"/>
  <c r="AN111" i="12" s="1"/>
  <c r="AO120" i="12"/>
  <c r="AP120" i="12" s="1"/>
  <c r="AI133" i="12"/>
  <c r="AN133" i="12" s="1"/>
  <c r="AI119" i="12"/>
  <c r="AN119" i="12" s="1"/>
  <c r="AI107" i="12"/>
  <c r="AN107" i="12" s="1"/>
  <c r="AI106" i="12"/>
  <c r="AN106" i="12" s="1"/>
  <c r="AI118" i="12"/>
  <c r="AN118" i="12" s="1"/>
  <c r="AI117" i="12"/>
  <c r="AN117" i="12" s="1"/>
  <c r="AI109" i="12"/>
  <c r="AN109" i="12" s="1"/>
  <c r="AI115" i="12"/>
  <c r="AN115" i="12" s="1"/>
  <c r="AI131" i="12"/>
  <c r="AN131" i="12" s="1"/>
  <c r="AP129" i="12"/>
  <c r="AQ129" i="12" s="1"/>
  <c r="AI110" i="12"/>
  <c r="AN110" i="12" s="1"/>
  <c r="AQ120" i="12" l="1"/>
  <c r="AR120" i="12" s="1"/>
  <c r="AQ132" i="12"/>
  <c r="AR126" i="12"/>
  <c r="AR122" i="12"/>
  <c r="AS122" i="12" s="1"/>
  <c r="AO117" i="12"/>
  <c r="AO118" i="12"/>
  <c r="AQ130" i="12"/>
  <c r="AS130" i="12" s="1"/>
  <c r="AT130" i="12" s="1"/>
  <c r="AY130" i="12" s="1"/>
  <c r="AQ121" i="12"/>
  <c r="AR124" i="12"/>
  <c r="AQ112" i="12"/>
  <c r="AR129" i="12"/>
  <c r="AS129" i="12" s="1"/>
  <c r="AO115" i="12"/>
  <c r="AP115" i="12"/>
  <c r="AO106" i="12"/>
  <c r="AP106" i="12"/>
  <c r="AO119" i="12"/>
  <c r="AR132" i="12"/>
  <c r="AP108" i="12"/>
  <c r="AQ113" i="12"/>
  <c r="AQ116" i="12"/>
  <c r="AR116" i="12" s="1"/>
  <c r="AQ114" i="12"/>
  <c r="AR114" i="12" s="1"/>
  <c r="AR112" i="12"/>
  <c r="AS112" i="12" s="1"/>
  <c r="AO110" i="12"/>
  <c r="AP110" i="12" s="1"/>
  <c r="AT125" i="12"/>
  <c r="AJ125" i="12" s="1"/>
  <c r="AO131" i="12"/>
  <c r="AO107" i="12"/>
  <c r="AO123" i="12"/>
  <c r="AP123" i="12" s="1"/>
  <c r="AQ123" i="12" s="1"/>
  <c r="AO109" i="12"/>
  <c r="AO133" i="12"/>
  <c r="AO111" i="12"/>
  <c r="AR130" i="12"/>
  <c r="AS126" i="12"/>
  <c r="AT126" i="12" s="1"/>
  <c r="AP128" i="12"/>
  <c r="AP135" i="12"/>
  <c r="AQ108" i="12"/>
  <c r="AQ127" i="12"/>
  <c r="AQ134" i="12"/>
  <c r="AQ118" i="12" l="1"/>
  <c r="AS118" i="12" s="1"/>
  <c r="AP119" i="12"/>
  <c r="AQ119" i="12" s="1"/>
  <c r="AP118" i="12"/>
  <c r="AR123" i="12"/>
  <c r="AT123" i="12" s="1"/>
  <c r="AY123" i="12" s="1"/>
  <c r="AU130" i="12"/>
  <c r="AJ130" i="12"/>
  <c r="AY126" i="12"/>
  <c r="AQ115" i="12"/>
  <c r="AT112" i="12"/>
  <c r="AY112" i="12" s="1"/>
  <c r="AS124" i="12"/>
  <c r="AQ135" i="12"/>
  <c r="AR135" i="12" s="1"/>
  <c r="AQ128" i="12"/>
  <c r="AQ110" i="12"/>
  <c r="AR128" i="12"/>
  <c r="AQ106" i="12"/>
  <c r="AR106" i="12" s="1"/>
  <c r="AR113" i="12"/>
  <c r="AP133" i="12"/>
  <c r="AS123" i="12"/>
  <c r="AJ123" i="12" s="1"/>
  <c r="AR127" i="12"/>
  <c r="AR121" i="12"/>
  <c r="AJ126" i="12"/>
  <c r="AT129" i="12"/>
  <c r="AJ129" i="12" s="1"/>
  <c r="AR118" i="12"/>
  <c r="AP117" i="12"/>
  <c r="AS132" i="12"/>
  <c r="AT122" i="12"/>
  <c r="AY122" i="12" s="1"/>
  <c r="AY125" i="12"/>
  <c r="AT124" i="12"/>
  <c r="AJ124" i="12" s="1"/>
  <c r="AP111" i="12"/>
  <c r="AP109" i="12"/>
  <c r="AR134" i="12"/>
  <c r="AP107" i="12"/>
  <c r="AQ107" i="12" s="1"/>
  <c r="AP131" i="12"/>
  <c r="AQ131" i="12"/>
  <c r="AS114" i="12"/>
  <c r="AT114" i="12"/>
  <c r="AS116" i="12"/>
  <c r="AR108" i="12"/>
  <c r="AS120" i="12"/>
  <c r="AT120" i="12" s="1"/>
  <c r="AS119" i="12" l="1"/>
  <c r="AJ119" i="12" s="1"/>
  <c r="AR131" i="12"/>
  <c r="AS128" i="12"/>
  <c r="AJ122" i="12"/>
  <c r="AS121" i="12"/>
  <c r="AT121" i="12" s="1"/>
  <c r="AY124" i="12"/>
  <c r="AR119" i="12"/>
  <c r="AT119" i="12" s="1"/>
  <c r="AR115" i="12"/>
  <c r="AS115" i="12" s="1"/>
  <c r="AS106" i="12"/>
  <c r="AQ111" i="12"/>
  <c r="AR111" i="12" s="1"/>
  <c r="AJ112" i="12"/>
  <c r="AT128" i="12"/>
  <c r="AY128" i="12" s="1"/>
  <c r="AU124" i="12"/>
  <c r="AV124" i="12" s="1"/>
  <c r="AU123" i="12"/>
  <c r="AJ128" i="12"/>
  <c r="AU122" i="12"/>
  <c r="AS131" i="12"/>
  <c r="AT131" i="12" s="1"/>
  <c r="AJ131" i="12" s="1"/>
  <c r="AV112" i="12"/>
  <c r="AU112" i="12"/>
  <c r="AW112" i="12" s="1"/>
  <c r="AX112" i="12" s="1"/>
  <c r="AY120" i="12"/>
  <c r="AU126" i="12"/>
  <c r="AV126" i="12"/>
  <c r="AT118" i="12"/>
  <c r="AJ118" i="12" s="1"/>
  <c r="AT116" i="12"/>
  <c r="AY116" i="12" s="1"/>
  <c r="AS134" i="12"/>
  <c r="AT134" i="12" s="1"/>
  <c r="AJ120" i="12"/>
  <c r="AJ116" i="12"/>
  <c r="AS108" i="12"/>
  <c r="AT108" i="12"/>
  <c r="AY114" i="12"/>
  <c r="AR107" i="12"/>
  <c r="AS107" i="12" s="1"/>
  <c r="AQ109" i="12"/>
  <c r="AT132" i="12"/>
  <c r="AY132" i="12" s="1"/>
  <c r="AU125" i="12"/>
  <c r="AV125" i="12" s="1"/>
  <c r="AR110" i="12"/>
  <c r="AS135" i="12"/>
  <c r="AT135" i="12" s="1"/>
  <c r="AY135" i="12" s="1"/>
  <c r="AS113" i="12"/>
  <c r="AY129" i="12"/>
  <c r="AJ114" i="12"/>
  <c r="AT106" i="12"/>
  <c r="AJ106" i="12" s="1"/>
  <c r="AQ117" i="12"/>
  <c r="AQ133" i="12"/>
  <c r="AS127" i="12"/>
  <c r="AT127" i="12" s="1"/>
  <c r="AV130" i="12"/>
  <c r="AY115" i="12" l="1"/>
  <c r="AT115" i="12"/>
  <c r="AJ115" i="12" s="1"/>
  <c r="AJ107" i="12"/>
  <c r="AT107" i="12"/>
  <c r="AY106" i="12"/>
  <c r="AS111" i="12"/>
  <c r="AT111" i="12" s="1"/>
  <c r="AY119" i="12"/>
  <c r="AY121" i="12"/>
  <c r="AJ121" i="12"/>
  <c r="AU116" i="12"/>
  <c r="AY111" i="12"/>
  <c r="AU135" i="12"/>
  <c r="AW125" i="12"/>
  <c r="AX125" i="12" s="1"/>
  <c r="AK125" i="12" s="1"/>
  <c r="AW124" i="12"/>
  <c r="AX124" i="12" s="1"/>
  <c r="AK124" i="12" s="1"/>
  <c r="AR117" i="12"/>
  <c r="AS117" i="12" s="1"/>
  <c r="AT117" i="12" s="1"/>
  <c r="AY108" i="12"/>
  <c r="AU128" i="12"/>
  <c r="AV128" i="12" s="1"/>
  <c r="AW128" i="12" s="1"/>
  <c r="AR133" i="12"/>
  <c r="AJ135" i="12"/>
  <c r="AR109" i="12"/>
  <c r="AS109" i="12" s="1"/>
  <c r="AY107" i="12"/>
  <c r="AY131" i="12"/>
  <c r="AY134" i="12"/>
  <c r="AJ134" i="12"/>
  <c r="AJ127" i="12"/>
  <c r="AW126" i="12"/>
  <c r="AK112" i="12"/>
  <c r="AY118" i="12"/>
  <c r="AJ132" i="12"/>
  <c r="AW130" i="12"/>
  <c r="AX130" i="12" s="1"/>
  <c r="AU115" i="12"/>
  <c r="AV115" i="12" s="1"/>
  <c r="AW115" i="12" s="1"/>
  <c r="AX115" i="12" s="1"/>
  <c r="AU132" i="12"/>
  <c r="AV132" i="12"/>
  <c r="AU106" i="12"/>
  <c r="AU120" i="12"/>
  <c r="AY127" i="12"/>
  <c r="AT113" i="12"/>
  <c r="AJ113" i="12" s="1"/>
  <c r="AJ108" i="12"/>
  <c r="AU129" i="12"/>
  <c r="AU114" i="12"/>
  <c r="AS110" i="12"/>
  <c r="AT110" i="12" s="1"/>
  <c r="AX126" i="12"/>
  <c r="AV122" i="12"/>
  <c r="AV123" i="12"/>
  <c r="AY113" i="12" l="1"/>
  <c r="AJ111" i="12"/>
  <c r="AU121" i="12"/>
  <c r="AU119" i="12"/>
  <c r="AJ110" i="12"/>
  <c r="AK126" i="12"/>
  <c r="AJ117" i="12"/>
  <c r="AX128" i="12"/>
  <c r="AY117" i="12"/>
  <c r="AU117" i="12" s="1"/>
  <c r="AU113" i="12"/>
  <c r="AU118" i="12"/>
  <c r="AV118" i="12"/>
  <c r="AV114" i="12"/>
  <c r="AV129" i="12"/>
  <c r="AU127" i="12"/>
  <c r="AK130" i="12"/>
  <c r="AV120" i="12"/>
  <c r="AU134" i="12"/>
  <c r="AV134" i="12" s="1"/>
  <c r="AW122" i="12"/>
  <c r="AX122" i="12" s="1"/>
  <c r="AV135" i="12"/>
  <c r="AU111" i="12"/>
  <c r="AW114" i="12"/>
  <c r="AX114" i="12" s="1"/>
  <c r="AW123" i="12"/>
  <c r="AW120" i="12"/>
  <c r="AV106" i="12"/>
  <c r="AW132" i="12"/>
  <c r="AX132" i="12" s="1"/>
  <c r="AK115" i="12"/>
  <c r="AU131" i="12"/>
  <c r="AW135" i="12"/>
  <c r="AY110" i="12"/>
  <c r="AT109" i="12"/>
  <c r="AJ109" i="12" s="1"/>
  <c r="AW129" i="12"/>
  <c r="AX120" i="12"/>
  <c r="AK120" i="12" s="1"/>
  <c r="AU107" i="12"/>
  <c r="AV107" i="12"/>
  <c r="AW107" i="12" s="1"/>
  <c r="AX107" i="12" s="1"/>
  <c r="AS133" i="12"/>
  <c r="AK128" i="12"/>
  <c r="AU108" i="12"/>
  <c r="AV108" i="12" s="1"/>
  <c r="AX135" i="12"/>
  <c r="AV116" i="12"/>
  <c r="AW121" i="12" l="1"/>
  <c r="AX121" i="12" s="1"/>
  <c r="AY109" i="12"/>
  <c r="AX129" i="12"/>
  <c r="AK135" i="12"/>
  <c r="AV119" i="12"/>
  <c r="AW119" i="12" s="1"/>
  <c r="AT133" i="12"/>
  <c r="AJ133" i="12" s="1"/>
  <c r="AV121" i="12"/>
  <c r="AK114" i="12"/>
  <c r="AW116" i="12"/>
  <c r="AU109" i="12"/>
  <c r="AV109" i="12" s="1"/>
  <c r="AW109" i="12" s="1"/>
  <c r="AX123" i="12"/>
  <c r="AK123" i="12" s="1"/>
  <c r="AK132" i="12"/>
  <c r="AK129" i="12"/>
  <c r="AV131" i="12"/>
  <c r="AW131" i="12" s="1"/>
  <c r="AW108" i="12"/>
  <c r="AX108" i="12" s="1"/>
  <c r="AK108" i="12" s="1"/>
  <c r="AV110" i="12"/>
  <c r="AU110" i="12"/>
  <c r="AW106" i="12"/>
  <c r="AX106" i="12" s="1"/>
  <c r="AK122" i="12"/>
  <c r="AK107" i="12"/>
  <c r="AV111" i="12"/>
  <c r="AW111" i="12" s="1"/>
  <c r="AW134" i="12"/>
  <c r="AX134" i="12" s="1"/>
  <c r="AV127" i="12"/>
  <c r="AV117" i="12"/>
  <c r="AW118" i="12"/>
  <c r="AX118" i="12" s="1"/>
  <c r="AV113" i="12"/>
  <c r="AW113" i="12" s="1"/>
  <c r="AX113" i="12" l="1"/>
  <c r="AY133" i="12"/>
  <c r="AU133" i="12" s="1"/>
  <c r="AK118" i="12"/>
  <c r="AX119" i="12"/>
  <c r="AK119" i="12" s="1"/>
  <c r="AK121" i="12"/>
  <c r="AK106" i="12"/>
  <c r="AX111" i="12"/>
  <c r="AW110" i="12"/>
  <c r="AX116" i="12"/>
  <c r="AK116" i="12" s="1"/>
  <c r="AK113" i="12"/>
  <c r="AW117" i="12"/>
  <c r="AX131" i="12"/>
  <c r="AK131" i="12" s="1"/>
  <c r="AK111" i="12"/>
  <c r="AV133" i="12"/>
  <c r="AK134" i="12"/>
  <c r="AW127" i="12"/>
  <c r="AX127" i="12" s="1"/>
  <c r="AK127" i="12" s="1"/>
  <c r="AX109" i="12"/>
  <c r="AK109" i="12" s="1"/>
  <c r="AW133" i="12" l="1"/>
  <c r="AX133" i="12" s="1"/>
  <c r="AK133" i="12" s="1"/>
  <c r="AX110" i="12"/>
  <c r="AK110" i="12" s="1"/>
  <c r="AX117" i="12"/>
  <c r="AK117" i="12" s="1"/>
  <c r="BD105" i="12" l="1"/>
  <c r="BB105" i="12"/>
  <c r="BA105" i="12"/>
  <c r="AZ105" i="12"/>
  <c r="Y105" i="12"/>
  <c r="X105" i="12"/>
  <c r="W105" i="12"/>
  <c r="M105" i="12"/>
  <c r="BD104" i="12"/>
  <c r="AZ104" i="12"/>
  <c r="Y104" i="12"/>
  <c r="W104" i="12"/>
  <c r="M104" i="12"/>
  <c r="BD103" i="12"/>
  <c r="BB103" i="12"/>
  <c r="BA103" i="12"/>
  <c r="X103" i="12" s="1"/>
  <c r="AZ103" i="12"/>
  <c r="Y103" i="12"/>
  <c r="W103" i="12"/>
  <c r="M103" i="12"/>
  <c r="BD102" i="12"/>
  <c r="AZ102" i="12"/>
  <c r="Y102" i="12"/>
  <c r="W102" i="12"/>
  <c r="M102" i="12"/>
  <c r="BD101" i="12"/>
  <c r="BB101" i="12"/>
  <c r="BA101" i="12"/>
  <c r="X101" i="12" s="1"/>
  <c r="AZ101" i="12"/>
  <c r="Y101" i="12"/>
  <c r="W101" i="12"/>
  <c r="M101" i="12"/>
  <c r="BD100" i="12"/>
  <c r="AZ100" i="12"/>
  <c r="Y100" i="12"/>
  <c r="M100" i="12"/>
  <c r="W100" i="12" s="1"/>
  <c r="BD99" i="12"/>
  <c r="BB99" i="12"/>
  <c r="BA99" i="12"/>
  <c r="AZ99" i="12"/>
  <c r="Y99" i="12"/>
  <c r="X99" i="12"/>
  <c r="W99" i="12"/>
  <c r="M99" i="12"/>
  <c r="BD98" i="12"/>
  <c r="AZ98" i="12"/>
  <c r="Y98" i="12"/>
  <c r="M98" i="12"/>
  <c r="BD97" i="12"/>
  <c r="BB97" i="12"/>
  <c r="BA97" i="12"/>
  <c r="AZ97" i="12"/>
  <c r="Y97" i="12"/>
  <c r="X97" i="12"/>
  <c r="W97" i="12"/>
  <c r="M97" i="12"/>
  <c r="BD96" i="12"/>
  <c r="AZ96" i="12"/>
  <c r="Y96" i="12"/>
  <c r="W96" i="12"/>
  <c r="M96" i="12"/>
  <c r="BD95" i="12"/>
  <c r="BB95" i="12"/>
  <c r="BA95" i="12"/>
  <c r="AZ95" i="12"/>
  <c r="Y95" i="12"/>
  <c r="X95" i="12"/>
  <c r="W95" i="12"/>
  <c r="M95" i="12"/>
  <c r="BD94" i="12"/>
  <c r="BB94" i="12"/>
  <c r="AZ94" i="12"/>
  <c r="Y94" i="12"/>
  <c r="W94" i="12"/>
  <c r="M94" i="12"/>
  <c r="BD93" i="12"/>
  <c r="BB93" i="12"/>
  <c r="BA93" i="12"/>
  <c r="AZ93" i="12"/>
  <c r="Y93" i="12"/>
  <c r="X93" i="12"/>
  <c r="W93" i="12"/>
  <c r="M93" i="12"/>
  <c r="BD92" i="12"/>
  <c r="BB92" i="12"/>
  <c r="AZ92" i="12"/>
  <c r="Y92" i="12"/>
  <c r="W92" i="12"/>
  <c r="M92" i="12"/>
  <c r="BD91" i="12"/>
  <c r="BB91" i="12"/>
  <c r="BA91" i="12"/>
  <c r="AZ91" i="12"/>
  <c r="Y91" i="12"/>
  <c r="X91" i="12"/>
  <c r="W91" i="12"/>
  <c r="M91" i="12"/>
  <c r="BD90" i="12"/>
  <c r="AZ90" i="12"/>
  <c r="BB90" i="12" s="1"/>
  <c r="Y90" i="12"/>
  <c r="M90" i="12"/>
  <c r="W90" i="12" s="1"/>
  <c r="BD89" i="12"/>
  <c r="BA89" i="12"/>
  <c r="AZ89" i="12"/>
  <c r="BB89" i="12" s="1"/>
  <c r="Y89" i="12"/>
  <c r="X89" i="12"/>
  <c r="W89" i="12"/>
  <c r="M89" i="12"/>
  <c r="BD88" i="12"/>
  <c r="BB88" i="12"/>
  <c r="AZ88" i="12"/>
  <c r="BA88" i="12" s="1"/>
  <c r="Y88" i="12"/>
  <c r="M88" i="12"/>
  <c r="W88" i="12" s="1"/>
  <c r="BD87" i="12"/>
  <c r="AZ87" i="12"/>
  <c r="BB87" i="12" s="1"/>
  <c r="Y87" i="12"/>
  <c r="W87" i="12"/>
  <c r="M87" i="12"/>
  <c r="BD86" i="12"/>
  <c r="BB86" i="12"/>
  <c r="AZ86" i="12"/>
  <c r="BA86" i="12" s="1"/>
  <c r="Y86" i="12"/>
  <c r="M86" i="12"/>
  <c r="W86" i="12" s="1"/>
  <c r="BD85" i="12"/>
  <c r="AZ85" i="12"/>
  <c r="BB85" i="12" s="1"/>
  <c r="Y85" i="12"/>
  <c r="W85" i="12"/>
  <c r="M85" i="12"/>
  <c r="BE89" i="12" l="1"/>
  <c r="AG89" i="12" s="1"/>
  <c r="AI89" i="12" s="1"/>
  <c r="AN89" i="12" s="1"/>
  <c r="AH89" i="12"/>
  <c r="AH91" i="12"/>
  <c r="BE91" i="12"/>
  <c r="AG91" i="12" s="1"/>
  <c r="BA85" i="12"/>
  <c r="X85" i="12" s="1"/>
  <c r="BA87" i="12"/>
  <c r="BE93" i="12"/>
  <c r="AG93" i="12" s="1"/>
  <c r="AH93" i="12"/>
  <c r="BE95" i="12"/>
  <c r="AG95" i="12" s="1"/>
  <c r="AI95" i="12" s="1"/>
  <c r="AN95" i="12" s="1"/>
  <c r="AH95" i="12"/>
  <c r="BE99" i="12"/>
  <c r="AG99" i="12" s="1"/>
  <c r="AH99" i="12"/>
  <c r="BB98" i="12"/>
  <c r="BA98" i="12"/>
  <c r="X98" i="12" s="1"/>
  <c r="X87" i="12"/>
  <c r="W98" i="12"/>
  <c r="BB100" i="12"/>
  <c r="BA100" i="12"/>
  <c r="X100" i="12"/>
  <c r="X86" i="12"/>
  <c r="X88" i="12"/>
  <c r="BA90" i="12"/>
  <c r="X90" i="12" s="1"/>
  <c r="BB102" i="12"/>
  <c r="BA102" i="12"/>
  <c r="X102" i="12"/>
  <c r="BA92" i="12"/>
  <c r="X92" i="12"/>
  <c r="BA94" i="12"/>
  <c r="X94" i="12" s="1"/>
  <c r="BB96" i="12"/>
  <c r="BA96" i="12"/>
  <c r="X96" i="12"/>
  <c r="BB104" i="12"/>
  <c r="BA104" i="12"/>
  <c r="X104" i="12" s="1"/>
  <c r="AI93" i="12" l="1"/>
  <c r="AN93" i="12" s="1"/>
  <c r="AI99" i="12"/>
  <c r="AN99" i="12" s="1"/>
  <c r="BE90" i="12"/>
  <c r="AG90" i="12" s="1"/>
  <c r="AH90" i="12"/>
  <c r="AO93" i="12"/>
  <c r="AH102" i="12"/>
  <c r="BE102" i="12"/>
  <c r="AG102" i="12" s="1"/>
  <c r="AI102" i="12" s="1"/>
  <c r="AN102" i="12" s="1"/>
  <c r="BE88" i="12"/>
  <c r="AG88" i="12" s="1"/>
  <c r="AH88" i="12"/>
  <c r="AO99" i="12"/>
  <c r="AH96" i="12"/>
  <c r="BE96" i="12"/>
  <c r="AG96" i="12" s="1"/>
  <c r="BE86" i="12"/>
  <c r="AG86" i="12" s="1"/>
  <c r="AH86" i="12"/>
  <c r="AO95" i="12"/>
  <c r="AP95" i="12" s="1"/>
  <c r="AQ95" i="12" s="1"/>
  <c r="AR95" i="12" s="1"/>
  <c r="BE100" i="12"/>
  <c r="AG100" i="12" s="1"/>
  <c r="AH100" i="12"/>
  <c r="AH94" i="12"/>
  <c r="BE94" i="12"/>
  <c r="AG94" i="12" s="1"/>
  <c r="AH104" i="12"/>
  <c r="BE104" i="12"/>
  <c r="AG104" i="12" s="1"/>
  <c r="AI104" i="12" s="1"/>
  <c r="AN104" i="12" s="1"/>
  <c r="BE85" i="12"/>
  <c r="AG85" i="12" s="1"/>
  <c r="AH85" i="12"/>
  <c r="AO89" i="12"/>
  <c r="AP89" i="12" s="1"/>
  <c r="BE101" i="12"/>
  <c r="AG101" i="12" s="1"/>
  <c r="AI101" i="12" s="1"/>
  <c r="AN101" i="12" s="1"/>
  <c r="AH101" i="12"/>
  <c r="AH92" i="12"/>
  <c r="BE92" i="12"/>
  <c r="AG92" i="12" s="1"/>
  <c r="AI92" i="12" s="1"/>
  <c r="AN92" i="12" s="1"/>
  <c r="BE105" i="12"/>
  <c r="AG105" i="12" s="1"/>
  <c r="AH105" i="12"/>
  <c r="BE87" i="12"/>
  <c r="AG87" i="12" s="1"/>
  <c r="AH87" i="12"/>
  <c r="BE97" i="12"/>
  <c r="AG97" i="12" s="1"/>
  <c r="AH97" i="12"/>
  <c r="BE103" i="12"/>
  <c r="AG103" i="12" s="1"/>
  <c r="AH103" i="12"/>
  <c r="AI91" i="12"/>
  <c r="AN91" i="12" s="1"/>
  <c r="AI103" i="12" l="1"/>
  <c r="AN103" i="12" s="1"/>
  <c r="AO103" i="12" s="1"/>
  <c r="AI86" i="12"/>
  <c r="AN86" i="12" s="1"/>
  <c r="AO101" i="12"/>
  <c r="AP101" i="12" s="1"/>
  <c r="AO92" i="12"/>
  <c r="AP92" i="12"/>
  <c r="AQ92" i="12"/>
  <c r="AO104" i="12"/>
  <c r="AP104" i="12" s="1"/>
  <c r="AO102" i="12"/>
  <c r="AP102" i="12" s="1"/>
  <c r="AO86" i="12"/>
  <c r="AP86" i="12"/>
  <c r="AQ86" i="12" s="1"/>
  <c r="AI87" i="12"/>
  <c r="AN87" i="12" s="1"/>
  <c r="AQ89" i="12"/>
  <c r="AI96" i="12"/>
  <c r="AN96" i="12" s="1"/>
  <c r="AI88" i="12"/>
  <c r="AN88" i="12" s="1"/>
  <c r="AP93" i="12"/>
  <c r="AO91" i="12"/>
  <c r="AP91" i="12" s="1"/>
  <c r="AR89" i="12"/>
  <c r="AS95" i="12"/>
  <c r="AP99" i="12"/>
  <c r="AQ99" i="12" s="1"/>
  <c r="AR99" i="12" s="1"/>
  <c r="AI105" i="12"/>
  <c r="AN105" i="12" s="1"/>
  <c r="AI85" i="12"/>
  <c r="AN85" i="12" s="1"/>
  <c r="AI97" i="12"/>
  <c r="AN97" i="12" s="1"/>
  <c r="BE98" i="12"/>
  <c r="AG98" i="12" s="1"/>
  <c r="AH98" i="12"/>
  <c r="AI94" i="12"/>
  <c r="AN94" i="12" s="1"/>
  <c r="AI100" i="12"/>
  <c r="AN100" i="12" s="1"/>
  <c r="AT95" i="12"/>
  <c r="AJ95" i="12" s="1"/>
  <c r="AQ93" i="12"/>
  <c r="AI90" i="12"/>
  <c r="AN90" i="12" s="1"/>
  <c r="AQ102" i="12" l="1"/>
  <c r="AR92" i="12"/>
  <c r="AS89" i="12"/>
  <c r="AT89" i="12" s="1"/>
  <c r="AS92" i="12"/>
  <c r="AT92" i="12" s="1"/>
  <c r="AS99" i="12"/>
  <c r="AP85" i="12"/>
  <c r="AO85" i="12"/>
  <c r="AQ101" i="12"/>
  <c r="AP105" i="12"/>
  <c r="AO105" i="12"/>
  <c r="AQ105" i="12" s="1"/>
  <c r="AR93" i="12"/>
  <c r="AO97" i="12"/>
  <c r="AO100" i="12"/>
  <c r="AP100" i="12" s="1"/>
  <c r="AO96" i="12"/>
  <c r="AP96" i="12" s="1"/>
  <c r="AR86" i="12"/>
  <c r="AO94" i="12"/>
  <c r="AP94" i="12" s="1"/>
  <c r="AY95" i="12"/>
  <c r="AQ91" i="12"/>
  <c r="AR101" i="12"/>
  <c r="AO90" i="12"/>
  <c r="AI98" i="12"/>
  <c r="AN98" i="12" s="1"/>
  <c r="AO88" i="12"/>
  <c r="AP87" i="12"/>
  <c r="AR87" i="12" s="1"/>
  <c r="AS87" i="12" s="1"/>
  <c r="AO87" i="12"/>
  <c r="AQ87" i="12" s="1"/>
  <c r="AQ104" i="12"/>
  <c r="AP103" i="12"/>
  <c r="AJ89" i="12" l="1"/>
  <c r="AY89" i="12"/>
  <c r="AQ100" i="12"/>
  <c r="AR102" i="12"/>
  <c r="AS102" i="12" s="1"/>
  <c r="AT102" i="12" s="1"/>
  <c r="AJ102" i="12" s="1"/>
  <c r="AY92" i="12"/>
  <c r="AJ92" i="12"/>
  <c r="AT87" i="12"/>
  <c r="AO98" i="12"/>
  <c r="AU95" i="12"/>
  <c r="AV95" i="12" s="1"/>
  <c r="AW95" i="12" s="1"/>
  <c r="AX95" i="12" s="1"/>
  <c r="AQ96" i="12"/>
  <c r="AS86" i="12"/>
  <c r="AT86" i="12" s="1"/>
  <c r="AJ87" i="12"/>
  <c r="AY87" i="12"/>
  <c r="AR91" i="12"/>
  <c r="AS101" i="12"/>
  <c r="AQ94" i="12"/>
  <c r="AR104" i="12"/>
  <c r="AR96" i="12"/>
  <c r="AR100" i="12"/>
  <c r="AS100" i="12" s="1"/>
  <c r="AR105" i="12"/>
  <c r="AS105" i="12" s="1"/>
  <c r="AQ85" i="12"/>
  <c r="AS93" i="12"/>
  <c r="AT99" i="12"/>
  <c r="AJ99" i="12" s="1"/>
  <c r="AQ103" i="12"/>
  <c r="AU89" i="12"/>
  <c r="AV89" i="12"/>
  <c r="AW89" i="12" s="1"/>
  <c r="AP97" i="12"/>
  <c r="AQ97" i="12" s="1"/>
  <c r="AT101" i="12"/>
  <c r="AS104" i="12"/>
  <c r="AP88" i="12"/>
  <c r="AQ88" i="12" s="1"/>
  <c r="AP90" i="12"/>
  <c r="AR88" i="12" l="1"/>
  <c r="AT104" i="12"/>
  <c r="AY104" i="12" s="1"/>
  <c r="AJ101" i="12"/>
  <c r="AX89" i="12"/>
  <c r="AK89" i="12" s="1"/>
  <c r="AY99" i="12"/>
  <c r="AU104" i="12"/>
  <c r="AY86" i="12"/>
  <c r="AJ86" i="12"/>
  <c r="AS88" i="12"/>
  <c r="AT105" i="12"/>
  <c r="AV99" i="12"/>
  <c r="AU99" i="12"/>
  <c r="AJ105" i="12"/>
  <c r="AU87" i="12"/>
  <c r="AV87" i="12"/>
  <c r="AY102" i="12"/>
  <c r="AU92" i="12"/>
  <c r="AV92" i="12" s="1"/>
  <c r="AW92" i="12" s="1"/>
  <c r="AX92" i="12" s="1"/>
  <c r="AT100" i="12"/>
  <c r="AY100" i="12" s="1"/>
  <c r="AR103" i="12"/>
  <c r="AR85" i="12"/>
  <c r="AS85" i="12" s="1"/>
  <c r="AY101" i="12"/>
  <c r="AK95" i="12"/>
  <c r="AR94" i="12"/>
  <c r="AS96" i="12"/>
  <c r="AT93" i="12"/>
  <c r="AJ93" i="12" s="1"/>
  <c r="AY105" i="12"/>
  <c r="AS91" i="12"/>
  <c r="AR97" i="12"/>
  <c r="AQ90" i="12"/>
  <c r="AR90" i="12" s="1"/>
  <c r="AP98" i="12"/>
  <c r="AY93" i="12" l="1"/>
  <c r="AJ100" i="12"/>
  <c r="AJ104" i="12"/>
  <c r="AW99" i="12"/>
  <c r="AU100" i="12"/>
  <c r="AV100" i="12" s="1"/>
  <c r="AU93" i="12"/>
  <c r="AU102" i="12"/>
  <c r="AV102" i="12" s="1"/>
  <c r="AT88" i="12"/>
  <c r="AJ88" i="12" s="1"/>
  <c r="AQ98" i="12"/>
  <c r="AR98" i="12" s="1"/>
  <c r="AS90" i="12"/>
  <c r="AT90" i="12" s="1"/>
  <c r="AK92" i="12"/>
  <c r="AW87" i="12"/>
  <c r="AX87" i="12" s="1"/>
  <c r="AK87" i="12" s="1"/>
  <c r="AX99" i="12"/>
  <c r="AK99" i="12" s="1"/>
  <c r="AT91" i="12"/>
  <c r="AJ91" i="12" s="1"/>
  <c r="AT85" i="12"/>
  <c r="AJ85" i="12" s="1"/>
  <c r="AS103" i="12"/>
  <c r="AT103" i="12" s="1"/>
  <c r="AU105" i="12"/>
  <c r="AV105" i="12" s="1"/>
  <c r="AY85" i="12"/>
  <c r="AS97" i="12"/>
  <c r="AT97" i="12" s="1"/>
  <c r="AV104" i="12"/>
  <c r="AS94" i="12"/>
  <c r="AT94" i="12" s="1"/>
  <c r="AU101" i="12"/>
  <c r="AU86" i="12"/>
  <c r="AW104" i="12"/>
  <c r="AT96" i="12"/>
  <c r="AY96" i="12" s="1"/>
  <c r="AV86" i="12" l="1"/>
  <c r="AX86" i="12" s="1"/>
  <c r="AK86" i="12" s="1"/>
  <c r="AW86" i="12"/>
  <c r="AW102" i="12"/>
  <c r="AX102" i="12" s="1"/>
  <c r="AK102" i="12" s="1"/>
  <c r="AJ94" i="12"/>
  <c r="AY94" i="12"/>
  <c r="AU96" i="12"/>
  <c r="AS98" i="12"/>
  <c r="AT98" i="12" s="1"/>
  <c r="AJ103" i="12"/>
  <c r="AV101" i="12"/>
  <c r="AY88" i="12"/>
  <c r="AW105" i="12"/>
  <c r="AX105" i="12" s="1"/>
  <c r="AK105" i="12" s="1"/>
  <c r="AJ90" i="12"/>
  <c r="AW100" i="12"/>
  <c r="AU85" i="12"/>
  <c r="AW101" i="12"/>
  <c r="AY90" i="12"/>
  <c r="AY103" i="12"/>
  <c r="AJ96" i="12"/>
  <c r="AX101" i="12"/>
  <c r="AK101" i="12" s="1"/>
  <c r="AX104" i="12"/>
  <c r="AK104" i="12" s="1"/>
  <c r="AY97" i="12"/>
  <c r="AY91" i="12"/>
  <c r="AV93" i="12"/>
  <c r="AJ97" i="12"/>
  <c r="AV85" i="12" l="1"/>
  <c r="AX93" i="12"/>
  <c r="AU90" i="12"/>
  <c r="AW93" i="12"/>
  <c r="AX100" i="12"/>
  <c r="AK100" i="12" s="1"/>
  <c r="AY98" i="12"/>
  <c r="AU91" i="12"/>
  <c r="AU88" i="12"/>
  <c r="AV88" i="12" s="1"/>
  <c r="AU97" i="12"/>
  <c r="AJ98" i="12"/>
  <c r="AV96" i="12"/>
  <c r="AW96" i="12" s="1"/>
  <c r="AU94" i="12"/>
  <c r="AU103" i="12"/>
  <c r="AV103" i="12" s="1"/>
  <c r="AX96" i="12" l="1"/>
  <c r="AK96" i="12"/>
  <c r="AK93" i="12"/>
  <c r="AW85" i="12"/>
  <c r="AX85" i="12" s="1"/>
  <c r="AU98" i="12"/>
  <c r="AV90" i="12"/>
  <c r="AW90" i="12" s="1"/>
  <c r="AV94" i="12"/>
  <c r="AW94" i="12" s="1"/>
  <c r="AW103" i="12"/>
  <c r="AX103" i="12" s="1"/>
  <c r="AV97" i="12"/>
  <c r="AW97" i="12" s="1"/>
  <c r="AW88" i="12"/>
  <c r="AX88" i="12" s="1"/>
  <c r="AV91" i="12"/>
  <c r="AW91" i="12" s="1"/>
  <c r="AK85" i="12" l="1"/>
  <c r="AX90" i="12"/>
  <c r="AK90" i="12" s="1"/>
  <c r="AX94" i="12"/>
  <c r="AK94" i="12" s="1"/>
  <c r="AK103" i="12"/>
  <c r="AK88" i="12"/>
  <c r="AX97" i="12"/>
  <c r="AK97" i="12" s="1"/>
  <c r="AV98" i="12"/>
  <c r="AW98" i="12" s="1"/>
  <c r="AX91" i="12"/>
  <c r="AK91" i="12" s="1"/>
  <c r="AX98" i="12" l="1"/>
  <c r="AK98" i="12" s="1"/>
  <c r="BD84" i="12" l="1"/>
  <c r="BA84" i="12"/>
  <c r="AZ84" i="12"/>
  <c r="BB84" i="12" s="1"/>
  <c r="Y84" i="12"/>
  <c r="X84" i="12"/>
  <c r="W84" i="12"/>
  <c r="M84" i="12"/>
  <c r="BD83" i="12"/>
  <c r="BB83" i="12"/>
  <c r="AZ83" i="12"/>
  <c r="BA83" i="12" s="1"/>
  <c r="Y83" i="12"/>
  <c r="M83" i="12"/>
  <c r="BD82" i="12"/>
  <c r="BA82" i="12"/>
  <c r="AZ82" i="12"/>
  <c r="BB82" i="12" s="1"/>
  <c r="Y82" i="12"/>
  <c r="X82" i="12"/>
  <c r="W82" i="12"/>
  <c r="M82" i="12"/>
  <c r="BD81" i="12"/>
  <c r="BB81" i="12"/>
  <c r="AZ81" i="12"/>
  <c r="BA81" i="12" s="1"/>
  <c r="Y81" i="12"/>
  <c r="M81" i="12"/>
  <c r="W81" i="12" s="1"/>
  <c r="BD80" i="12"/>
  <c r="BA80" i="12"/>
  <c r="AZ80" i="12"/>
  <c r="BB80" i="12" s="1"/>
  <c r="Y80" i="12"/>
  <c r="X80" i="12"/>
  <c r="W80" i="12"/>
  <c r="M80" i="12"/>
  <c r="BD79" i="12"/>
  <c r="BB79" i="12"/>
  <c r="AZ79" i="12"/>
  <c r="BA79" i="12" s="1"/>
  <c r="Y79" i="12"/>
  <c r="M79" i="12"/>
  <c r="BD78" i="12"/>
  <c r="BA78" i="12"/>
  <c r="AZ78" i="12"/>
  <c r="BB78" i="12" s="1"/>
  <c r="Y78" i="12"/>
  <c r="X78" i="12"/>
  <c r="W78" i="12"/>
  <c r="M78" i="12"/>
  <c r="BD77" i="12"/>
  <c r="BB77" i="12"/>
  <c r="AZ77" i="12"/>
  <c r="BA77" i="12" s="1"/>
  <c r="Y77" i="12"/>
  <c r="M77" i="12"/>
  <c r="W77" i="12" s="1"/>
  <c r="BD76" i="12"/>
  <c r="BA76" i="12"/>
  <c r="AZ76" i="12"/>
  <c r="BB76" i="12" s="1"/>
  <c r="Y76" i="12"/>
  <c r="X76" i="12"/>
  <c r="W76" i="12"/>
  <c r="M76" i="12"/>
  <c r="BD75" i="12"/>
  <c r="BB75" i="12"/>
  <c r="AZ75" i="12"/>
  <c r="BA75" i="12" s="1"/>
  <c r="Y75" i="12"/>
  <c r="M75" i="12"/>
  <c r="W75" i="12" s="1"/>
  <c r="BE76" i="12" l="1"/>
  <c r="AG76" i="12" s="1"/>
  <c r="AI76" i="12" s="1"/>
  <c r="AN76" i="12" s="1"/>
  <c r="AH76" i="12"/>
  <c r="BE82" i="12"/>
  <c r="AG82" i="12" s="1"/>
  <c r="AH82" i="12"/>
  <c r="BE84" i="12"/>
  <c r="AG84" i="12" s="1"/>
  <c r="AI84" i="12" s="1"/>
  <c r="AN84" i="12" s="1"/>
  <c r="AH84" i="12"/>
  <c r="BE78" i="12"/>
  <c r="AG78" i="12" s="1"/>
  <c r="AI78" i="12" s="1"/>
  <c r="AN78" i="12" s="1"/>
  <c r="AH78" i="12"/>
  <c r="BE80" i="12"/>
  <c r="AG80" i="12" s="1"/>
  <c r="AI80" i="12" s="1"/>
  <c r="AN80" i="12" s="1"/>
  <c r="AH80" i="12"/>
  <c r="AI82" i="12"/>
  <c r="AN82" i="12" s="1"/>
  <c r="W79" i="12"/>
  <c r="W83" i="12"/>
  <c r="X75" i="12"/>
  <c r="X77" i="12"/>
  <c r="X79" i="12"/>
  <c r="X81" i="12"/>
  <c r="X83" i="12"/>
  <c r="BE75" i="12" l="1"/>
  <c r="AG75" i="12" s="1"/>
  <c r="AH75" i="12"/>
  <c r="AO82" i="12"/>
  <c r="BE81" i="12"/>
  <c r="AG81" i="12" s="1"/>
  <c r="AI81" i="12" s="1"/>
  <c r="AN81" i="12" s="1"/>
  <c r="AH81" i="12"/>
  <c r="AO84" i="12"/>
  <c r="AP84" i="12"/>
  <c r="AO76" i="12"/>
  <c r="BE77" i="12"/>
  <c r="AG77" i="12" s="1"/>
  <c r="AI77" i="12" s="1"/>
  <c r="AN77" i="12" s="1"/>
  <c r="AH77" i="12"/>
  <c r="AP78" i="12"/>
  <c r="AO78" i="12"/>
  <c r="BE83" i="12"/>
  <c r="AG83" i="12" s="1"/>
  <c r="AI83" i="12" s="1"/>
  <c r="AN83" i="12" s="1"/>
  <c r="AH83" i="12"/>
  <c r="AO80" i="12"/>
  <c r="AP80" i="12" l="1"/>
  <c r="AR80" i="12" s="1"/>
  <c r="AQ80" i="12"/>
  <c r="AO77" i="12"/>
  <c r="AQ84" i="12"/>
  <c r="AO83" i="12"/>
  <c r="AP83" i="12" s="1"/>
  <c r="BE79" i="12"/>
  <c r="AG79" i="12" s="1"/>
  <c r="AI79" i="12" s="1"/>
  <c r="AN79" i="12" s="1"/>
  <c r="AH79" i="12"/>
  <c r="AQ82" i="12"/>
  <c r="AO81" i="12"/>
  <c r="AQ78" i="12"/>
  <c r="AR78" i="12" s="1"/>
  <c r="AP76" i="12"/>
  <c r="AP82" i="12"/>
  <c r="AI75" i="12"/>
  <c r="AN75" i="12" s="1"/>
  <c r="AS80" i="12" l="1"/>
  <c r="AO79" i="12"/>
  <c r="AP79" i="12" s="1"/>
  <c r="AQ79" i="12" s="1"/>
  <c r="AQ83" i="12"/>
  <c r="AR83" i="12" s="1"/>
  <c r="AO75" i="12"/>
  <c r="AQ76" i="12"/>
  <c r="AS78" i="12"/>
  <c r="AP77" i="12"/>
  <c r="AP81" i="12"/>
  <c r="AR84" i="12"/>
  <c r="AS84" i="12" s="1"/>
  <c r="AT84" i="12" s="1"/>
  <c r="AR82" i="12"/>
  <c r="AS82" i="12" s="1"/>
  <c r="AT78" i="12"/>
  <c r="AY78" i="12" s="1"/>
  <c r="AS83" i="12" l="1"/>
  <c r="AT80" i="12"/>
  <c r="AY80" i="12" s="1"/>
  <c r="AU80" i="12" s="1"/>
  <c r="AJ78" i="12"/>
  <c r="AT82" i="12"/>
  <c r="AJ82" i="12" s="1"/>
  <c r="AU78" i="12"/>
  <c r="AV78" i="12" s="1"/>
  <c r="AY84" i="12"/>
  <c r="AR79" i="12"/>
  <c r="AJ84" i="12"/>
  <c r="AT83" i="12"/>
  <c r="AJ83" i="12" s="1"/>
  <c r="AQ77" i="12"/>
  <c r="AR77" i="12" s="1"/>
  <c r="AP75" i="12"/>
  <c r="AV80" i="12"/>
  <c r="AQ81" i="12"/>
  <c r="AR81" i="12" s="1"/>
  <c r="AR76" i="12"/>
  <c r="AY82" i="12" l="1"/>
  <c r="AU82" i="12" s="1"/>
  <c r="AV82" i="12" s="1"/>
  <c r="AW82" i="12" s="1"/>
  <c r="AJ80" i="12"/>
  <c r="AS77" i="12"/>
  <c r="AT77" i="12" s="1"/>
  <c r="AS76" i="12"/>
  <c r="AQ75" i="12"/>
  <c r="AY83" i="12"/>
  <c r="AS81" i="12"/>
  <c r="AT81" i="12" s="1"/>
  <c r="AU84" i="12"/>
  <c r="AS79" i="12"/>
  <c r="AW78" i="12"/>
  <c r="AT76" i="12"/>
  <c r="AW80" i="12"/>
  <c r="AX80" i="12" s="1"/>
  <c r="AK80" i="12" s="1"/>
  <c r="AY77" i="12" l="1"/>
  <c r="AJ77" i="12"/>
  <c r="AY76" i="12"/>
  <c r="AU76" i="12" s="1"/>
  <c r="AU77" i="12"/>
  <c r="AU83" i="12"/>
  <c r="AV83" i="12" s="1"/>
  <c r="AX82" i="12"/>
  <c r="AK82" i="12" s="1"/>
  <c r="AY81" i="12"/>
  <c r="AS75" i="12"/>
  <c r="AR75" i="12"/>
  <c r="AT79" i="12"/>
  <c r="AY79" i="12" s="1"/>
  <c r="AJ81" i="12"/>
  <c r="AX78" i="12"/>
  <c r="AK78" i="12" s="1"/>
  <c r="AJ76" i="12"/>
  <c r="AV84" i="12"/>
  <c r="AW84" i="12" s="1"/>
  <c r="AV77" i="12" l="1"/>
  <c r="AW77" i="12" s="1"/>
  <c r="AX77" i="12" s="1"/>
  <c r="AV76" i="12"/>
  <c r="AT75" i="12"/>
  <c r="AJ75" i="12" s="1"/>
  <c r="AW76" i="12"/>
  <c r="AX76" i="12" s="1"/>
  <c r="AU79" i="12"/>
  <c r="AV79" i="12"/>
  <c r="AU81" i="12"/>
  <c r="AV81" i="12" s="1"/>
  <c r="AW83" i="12"/>
  <c r="AX84" i="12"/>
  <c r="AK84" i="12" s="1"/>
  <c r="AJ79" i="12"/>
  <c r="AK77" i="12" l="1"/>
  <c r="AK76" i="12"/>
  <c r="AX83" i="12"/>
  <c r="AK83" i="12" s="1"/>
  <c r="AW81" i="12"/>
  <c r="AW79" i="12"/>
  <c r="AX79" i="12" s="1"/>
  <c r="AY75" i="12"/>
  <c r="AX81" i="12" l="1"/>
  <c r="AK81" i="12" s="1"/>
  <c r="AK79" i="12"/>
  <c r="AU75" i="12"/>
  <c r="AV75" i="12" l="1"/>
  <c r="AW75" i="12" l="1"/>
  <c r="AX75" i="12" s="1"/>
  <c r="AK75" i="12" l="1"/>
  <c r="BD74" i="12"/>
  <c r="BB74" i="12"/>
  <c r="BA74" i="12"/>
  <c r="AZ74" i="12"/>
  <c r="Y74" i="12"/>
  <c r="X74" i="12"/>
  <c r="W74" i="12"/>
  <c r="M74" i="12"/>
  <c r="BD73" i="12"/>
  <c r="AZ73" i="12"/>
  <c r="BB73" i="12" s="1"/>
  <c r="Y73" i="12"/>
  <c r="M73" i="12"/>
  <c r="W73" i="12" s="1"/>
  <c r="BD72" i="12"/>
  <c r="BB72" i="12"/>
  <c r="BA72" i="12"/>
  <c r="AZ72" i="12"/>
  <c r="Y72" i="12"/>
  <c r="X72" i="12"/>
  <c r="W72" i="12"/>
  <c r="M72" i="12"/>
  <c r="BD71" i="12"/>
  <c r="AZ71" i="12"/>
  <c r="BB71" i="12" s="1"/>
  <c r="Y71" i="12"/>
  <c r="M71" i="12"/>
  <c r="W71" i="12" s="1"/>
  <c r="BD70" i="12"/>
  <c r="BB70" i="12"/>
  <c r="BA70" i="12"/>
  <c r="AZ70" i="12"/>
  <c r="Y70" i="12"/>
  <c r="X70" i="12"/>
  <c r="W70" i="12"/>
  <c r="M70" i="12"/>
  <c r="BD69" i="12"/>
  <c r="AZ69" i="12"/>
  <c r="BB69" i="12" s="1"/>
  <c r="Y69" i="12"/>
  <c r="M69" i="12"/>
  <c r="W69" i="12" s="1"/>
  <c r="BD68" i="12"/>
  <c r="BB68" i="12"/>
  <c r="BA68" i="12"/>
  <c r="AZ68" i="12"/>
  <c r="Y68" i="12"/>
  <c r="X68" i="12"/>
  <c r="W68" i="12"/>
  <c r="M68" i="12"/>
  <c r="X69" i="12" l="1"/>
  <c r="BA69" i="12"/>
  <c r="BA71" i="12"/>
  <c r="X71" i="12" s="1"/>
  <c r="X73" i="12"/>
  <c r="BA73" i="12"/>
  <c r="BE69" i="12" l="1"/>
  <c r="AG69" i="12" s="1"/>
  <c r="AH69" i="12"/>
  <c r="BE73" i="12"/>
  <c r="AG73" i="12" s="1"/>
  <c r="AI73" i="12" s="1"/>
  <c r="AN73" i="12" s="1"/>
  <c r="AH73" i="12"/>
  <c r="BE71" i="12"/>
  <c r="AG71" i="12" s="1"/>
  <c r="AI71" i="12" s="1"/>
  <c r="AN71" i="12" s="1"/>
  <c r="AH71" i="12"/>
  <c r="BE70" i="12"/>
  <c r="AG70" i="12" s="1"/>
  <c r="AH70" i="12"/>
  <c r="BE72" i="12"/>
  <c r="AG72" i="12" s="1"/>
  <c r="AH72" i="12"/>
  <c r="BE74" i="12"/>
  <c r="AG74" i="12" s="1"/>
  <c r="AH74" i="12"/>
  <c r="BE68" i="12"/>
  <c r="AG68" i="12" s="1"/>
  <c r="AH68" i="12"/>
  <c r="AI74" i="12" l="1"/>
  <c r="AN74" i="12" s="1"/>
  <c r="AP74" i="12" s="1"/>
  <c r="AI68" i="12"/>
  <c r="AN68" i="12" s="1"/>
  <c r="AO68" i="12" s="1"/>
  <c r="AO73" i="12"/>
  <c r="AP73" i="12" s="1"/>
  <c r="AO74" i="12"/>
  <c r="AI70" i="12"/>
  <c r="AN70" i="12" s="1"/>
  <c r="AI69" i="12"/>
  <c r="AN69" i="12" s="1"/>
  <c r="AO71" i="12"/>
  <c r="AI72" i="12"/>
  <c r="AN72" i="12" s="1"/>
  <c r="AO72" i="12" l="1"/>
  <c r="AO70" i="12"/>
  <c r="AQ73" i="12"/>
  <c r="AQ74" i="12"/>
  <c r="AO69" i="12"/>
  <c r="AP69" i="12" s="1"/>
  <c r="AQ69" i="12" s="1"/>
  <c r="AR69" i="12" s="1"/>
  <c r="AS69" i="12" s="1"/>
  <c r="AR74" i="12"/>
  <c r="AS74" i="12" s="1"/>
  <c r="AP68" i="12"/>
  <c r="AP71" i="12"/>
  <c r="AT74" i="12" l="1"/>
  <c r="AY74" i="12" s="1"/>
  <c r="AP72" i="12"/>
  <c r="AQ72" i="12" s="1"/>
  <c r="AQ71" i="12"/>
  <c r="AQ68" i="12"/>
  <c r="AR68" i="12" s="1"/>
  <c r="AR73" i="12"/>
  <c r="AS73" i="12" s="1"/>
  <c r="AT69" i="12"/>
  <c r="AJ69" i="12" s="1"/>
  <c r="AP70" i="12"/>
  <c r="AS68" i="12" l="1"/>
  <c r="AT68" i="12" s="1"/>
  <c r="AY68" i="12" s="1"/>
  <c r="AJ74" i="12"/>
  <c r="AT71" i="12"/>
  <c r="AJ71" i="12" s="1"/>
  <c r="AR71" i="12"/>
  <c r="AS71" i="12" s="1"/>
  <c r="AT73" i="12"/>
  <c r="AJ73" i="12" s="1"/>
  <c r="AV74" i="12"/>
  <c r="AW74" i="12" s="1"/>
  <c r="AU74" i="12"/>
  <c r="AR72" i="12"/>
  <c r="AS72" i="12"/>
  <c r="AY69" i="12"/>
  <c r="AQ70" i="12"/>
  <c r="AY71" i="12" l="1"/>
  <c r="AX74" i="12"/>
  <c r="AT72" i="12"/>
  <c r="AY72" i="12" s="1"/>
  <c r="AU72" i="12" s="1"/>
  <c r="AU68" i="12"/>
  <c r="AY73" i="12"/>
  <c r="AR70" i="12"/>
  <c r="AS70" i="12" s="1"/>
  <c r="AT70" i="12" s="1"/>
  <c r="AJ68" i="12"/>
  <c r="AU69" i="12"/>
  <c r="AK74" i="12"/>
  <c r="AU71" i="12" l="1"/>
  <c r="AV71" i="12" s="1"/>
  <c r="AW71" i="12" s="1"/>
  <c r="AX71" i="12" s="1"/>
  <c r="AJ72" i="12"/>
  <c r="AJ70" i="12"/>
  <c r="AV69" i="12"/>
  <c r="AW69" i="12" s="1"/>
  <c r="AX69" i="12" s="1"/>
  <c r="AY70" i="12"/>
  <c r="AV68" i="12"/>
  <c r="AW68" i="12" s="1"/>
  <c r="AU73" i="12"/>
  <c r="AV72" i="12"/>
  <c r="AV73" i="12" l="1"/>
  <c r="AW73" i="12" s="1"/>
  <c r="AK71" i="12"/>
  <c r="AK69" i="12"/>
  <c r="AW72" i="12"/>
  <c r="AX72" i="12" s="1"/>
  <c r="AK72" i="12" s="1"/>
  <c r="AU70" i="12"/>
  <c r="AX68" i="12"/>
  <c r="AK68" i="12" s="1"/>
  <c r="AX73" i="12" l="1"/>
  <c r="AK73" i="12" s="1"/>
  <c r="AV70" i="12"/>
  <c r="AW70" i="12" s="1"/>
  <c r="AX70" i="12" l="1"/>
  <c r="AK70" i="12" s="1"/>
  <c r="BD67" i="12" l="1"/>
  <c r="BA67" i="12"/>
  <c r="AZ67" i="12"/>
  <c r="BB67" i="12" s="1"/>
  <c r="Y67" i="12"/>
  <c r="X67" i="12"/>
  <c r="W67" i="12"/>
  <c r="M67" i="12"/>
  <c r="BD66" i="12"/>
  <c r="BB66" i="12"/>
  <c r="AZ66" i="12"/>
  <c r="BA66" i="12" s="1"/>
  <c r="Y66" i="12"/>
  <c r="M66" i="12"/>
  <c r="W66" i="12" s="1"/>
  <c r="X66" i="12" l="1"/>
  <c r="AH66" i="12" l="1"/>
  <c r="BE66" i="12"/>
  <c r="AG66" i="12" s="1"/>
  <c r="BE67" i="12"/>
  <c r="AG67" i="12" s="1"/>
  <c r="AH67" i="12"/>
  <c r="AI66" i="12" l="1"/>
  <c r="AN66" i="12" s="1"/>
  <c r="AO66" i="12" s="1"/>
  <c r="AI67" i="12"/>
  <c r="AN67" i="12" s="1"/>
  <c r="AP66" i="12" l="1"/>
  <c r="AO67" i="12"/>
  <c r="AP67" i="12" l="1"/>
  <c r="AQ66" i="12"/>
  <c r="AR66" i="12" s="1"/>
  <c r="AS66" i="12" l="1"/>
  <c r="AQ67" i="12"/>
  <c r="AT66" i="12" l="1"/>
  <c r="AJ66" i="12" s="1"/>
  <c r="AR67" i="12"/>
  <c r="AS67" i="12" s="1"/>
  <c r="AY66" i="12" l="1"/>
  <c r="AU66" i="12" s="1"/>
  <c r="AT67" i="12"/>
  <c r="AJ67" i="12" s="1"/>
  <c r="AY67" i="12" l="1"/>
  <c r="AV66" i="12"/>
  <c r="AU67" i="12" l="1"/>
  <c r="AV67" i="12" s="1"/>
  <c r="AW67" i="12" s="1"/>
  <c r="AX67" i="12" s="1"/>
  <c r="AW66" i="12"/>
  <c r="AK67" i="12" l="1"/>
  <c r="AX66" i="12"/>
  <c r="AK66" i="12" s="1"/>
  <c r="BD65" i="12" l="1"/>
  <c r="AZ65" i="12"/>
  <c r="BB65" i="12" s="1"/>
  <c r="Y65" i="12"/>
  <c r="W65" i="12"/>
  <c r="M65" i="12"/>
  <c r="BD64" i="12"/>
  <c r="BB64" i="12"/>
  <c r="AZ64" i="12"/>
  <c r="BA64" i="12" s="1"/>
  <c r="Y64" i="12"/>
  <c r="W64" i="12"/>
  <c r="M64" i="12"/>
  <c r="BD63" i="12"/>
  <c r="AZ63" i="12"/>
  <c r="BB63" i="12" s="1"/>
  <c r="Y63" i="12"/>
  <c r="W63" i="12"/>
  <c r="M63" i="12"/>
  <c r="BD62" i="12"/>
  <c r="BB62" i="12"/>
  <c r="AZ62" i="12"/>
  <c r="BA62" i="12" s="1"/>
  <c r="X62" i="12" s="1"/>
  <c r="Y62" i="12"/>
  <c r="W62" i="12"/>
  <c r="M62" i="12"/>
  <c r="BD61" i="12"/>
  <c r="AZ61" i="12"/>
  <c r="BB61" i="12" s="1"/>
  <c r="Y61" i="12"/>
  <c r="M61" i="12"/>
  <c r="W61" i="12" s="1"/>
  <c r="BD60" i="12"/>
  <c r="BB60" i="12"/>
  <c r="BA60" i="12"/>
  <c r="AZ60" i="12"/>
  <c r="Y60" i="12"/>
  <c r="X60" i="12"/>
  <c r="W60" i="12"/>
  <c r="M60" i="12"/>
  <c r="BD59" i="12"/>
  <c r="AZ59" i="12"/>
  <c r="BB59" i="12" s="1"/>
  <c r="Y59" i="12"/>
  <c r="M59" i="12"/>
  <c r="W59" i="12" s="1"/>
  <c r="BD58" i="12"/>
  <c r="BB58" i="12"/>
  <c r="BA58" i="12"/>
  <c r="AZ58" i="12"/>
  <c r="Y58" i="12"/>
  <c r="X58" i="12"/>
  <c r="W58" i="12"/>
  <c r="M58" i="12"/>
  <c r="BD57" i="12"/>
  <c r="AZ57" i="12"/>
  <c r="BB57" i="12" s="1"/>
  <c r="Y57" i="12"/>
  <c r="M57" i="12"/>
  <c r="W57" i="12" s="1"/>
  <c r="X57" i="12" l="1"/>
  <c r="BA57" i="12"/>
  <c r="BA59" i="12"/>
  <c r="X59" i="12" s="1"/>
  <c r="X61" i="12"/>
  <c r="BA61" i="12"/>
  <c r="BA63" i="12"/>
  <c r="X63" i="12" s="1"/>
  <c r="X65" i="12"/>
  <c r="BA65" i="12"/>
  <c r="X64" i="12"/>
  <c r="BE64" i="12" l="1"/>
  <c r="AG64" i="12" s="1"/>
  <c r="AI64" i="12" s="1"/>
  <c r="AN64" i="12" s="1"/>
  <c r="AH64" i="12"/>
  <c r="BE61" i="12"/>
  <c r="AG61" i="12" s="1"/>
  <c r="AH61" i="12"/>
  <c r="BE65" i="12"/>
  <c r="AG65" i="12" s="1"/>
  <c r="AH65" i="12"/>
  <c r="AH59" i="12"/>
  <c r="BE59" i="12"/>
  <c r="AG59" i="12" s="1"/>
  <c r="BE63" i="12"/>
  <c r="AG63" i="12" s="1"/>
  <c r="AH63" i="12"/>
  <c r="AH57" i="12"/>
  <c r="BE57" i="12"/>
  <c r="AG57" i="12" s="1"/>
  <c r="AI57" i="12" s="1"/>
  <c r="AN57" i="12" s="1"/>
  <c r="BE60" i="12"/>
  <c r="AG60" i="12" s="1"/>
  <c r="AH60" i="12"/>
  <c r="BE58" i="12"/>
  <c r="AG58" i="12" s="1"/>
  <c r="AI58" i="12" s="1"/>
  <c r="AN58" i="12" s="1"/>
  <c r="AH58" i="12"/>
  <c r="BE62" i="12"/>
  <c r="AG62" i="12" s="1"/>
  <c r="AH62" i="12"/>
  <c r="AI62" i="12" l="1"/>
  <c r="AN62" i="12" s="1"/>
  <c r="AI63" i="12"/>
  <c r="AN63" i="12" s="1"/>
  <c r="AI59" i="12"/>
  <c r="AN59" i="12" s="1"/>
  <c r="AO58" i="12"/>
  <c r="AO57" i="12"/>
  <c r="AP57" i="12" s="1"/>
  <c r="AQ57" i="12" s="1"/>
  <c r="AO63" i="12"/>
  <c r="AO64" i="12"/>
  <c r="AO62" i="12"/>
  <c r="AP62" i="12" s="1"/>
  <c r="AI61" i="12"/>
  <c r="AN61" i="12" s="1"/>
  <c r="AI60" i="12"/>
  <c r="AN60" i="12" s="1"/>
  <c r="AI65" i="12"/>
  <c r="AN65" i="12" s="1"/>
  <c r="AO59" i="12"/>
  <c r="AP59" i="12" l="1"/>
  <c r="AQ59" i="12" s="1"/>
  <c r="AR59" i="12" s="1"/>
  <c r="AS59" i="12" s="1"/>
  <c r="AR57" i="12"/>
  <c r="AS57" i="12" s="1"/>
  <c r="AO60" i="12"/>
  <c r="AO61" i="12"/>
  <c r="AQ62" i="12"/>
  <c r="AP64" i="12"/>
  <c r="AP63" i="12"/>
  <c r="AP58" i="12"/>
  <c r="AQ58" i="12" s="1"/>
  <c r="AP65" i="12"/>
  <c r="AO65" i="12"/>
  <c r="AP60" i="12" l="1"/>
  <c r="AP61" i="12"/>
  <c r="AQ64" i="12"/>
  <c r="AR64" i="12" s="1"/>
  <c r="AT57" i="12"/>
  <c r="AY57" i="12" s="1"/>
  <c r="AR58" i="12"/>
  <c r="AQ65" i="12"/>
  <c r="AR62" i="12"/>
  <c r="AS62" i="12" s="1"/>
  <c r="AQ63" i="12"/>
  <c r="AQ61" i="12"/>
  <c r="AT59" i="12"/>
  <c r="AY59" i="12" s="1"/>
  <c r="AJ57" i="12" l="1"/>
  <c r="AS64" i="12"/>
  <c r="AJ64" i="12" s="1"/>
  <c r="AU57" i="12"/>
  <c r="AU59" i="12"/>
  <c r="AQ60" i="12"/>
  <c r="AT64" i="12"/>
  <c r="AJ59" i="12"/>
  <c r="AR61" i="12"/>
  <c r="AS61" i="12" s="1"/>
  <c r="AT62" i="12"/>
  <c r="AY62" i="12" s="1"/>
  <c r="AR63" i="12"/>
  <c r="AS63" i="12" s="1"/>
  <c r="AR65" i="12"/>
  <c r="AS65" i="12"/>
  <c r="AS58" i="12"/>
  <c r="AT61" i="12" l="1"/>
  <c r="AJ61" i="12" s="1"/>
  <c r="AY64" i="12"/>
  <c r="AJ62" i="12"/>
  <c r="AU62" i="12"/>
  <c r="AV62" i="12" s="1"/>
  <c r="AU64" i="12"/>
  <c r="AT65" i="12"/>
  <c r="AJ65" i="12" s="1"/>
  <c r="AT58" i="12"/>
  <c r="AJ58" i="12" s="1"/>
  <c r="AY61" i="12"/>
  <c r="AT63" i="12"/>
  <c r="AJ63" i="12" s="1"/>
  <c r="AV59" i="12"/>
  <c r="AV57" i="12"/>
  <c r="AR60" i="12"/>
  <c r="AS60" i="12" s="1"/>
  <c r="AW57" i="12" l="1"/>
  <c r="AX57" i="12" s="1"/>
  <c r="AK57" i="12" s="1"/>
  <c r="AY58" i="12"/>
  <c r="AW59" i="12"/>
  <c r="AU58" i="12"/>
  <c r="AY63" i="12"/>
  <c r="AY65" i="12"/>
  <c r="AU61" i="12"/>
  <c r="AV61" i="12" s="1"/>
  <c r="AT60" i="12"/>
  <c r="AJ60" i="12" s="1"/>
  <c r="AV64" i="12"/>
  <c r="AW62" i="12"/>
  <c r="AX62" i="12" s="1"/>
  <c r="AK62" i="12" l="1"/>
  <c r="AX59" i="12"/>
  <c r="AK59" i="12" s="1"/>
  <c r="AU63" i="12"/>
  <c r="AV58" i="12"/>
  <c r="AW58" i="12" s="1"/>
  <c r="AX58" i="12" s="1"/>
  <c r="AW64" i="12"/>
  <c r="AX64" i="12" s="1"/>
  <c r="AK64" i="12" s="1"/>
  <c r="AY60" i="12"/>
  <c r="AW61" i="12"/>
  <c r="AX61" i="12" s="1"/>
  <c r="AU65" i="12"/>
  <c r="AU60" i="12" l="1"/>
  <c r="AK61" i="12"/>
  <c r="AV63" i="12"/>
  <c r="AV65" i="12"/>
  <c r="AK58" i="12"/>
  <c r="AW63" i="12"/>
  <c r="AX63" i="12" s="1"/>
  <c r="AK63" i="12" s="1"/>
  <c r="AW65" i="12" l="1"/>
  <c r="AX65" i="12"/>
  <c r="AK65" i="12" s="1"/>
  <c r="AV60" i="12"/>
  <c r="AW60" i="12" s="1"/>
  <c r="AX60" i="12" l="1"/>
  <c r="AK60" i="12" s="1"/>
  <c r="BD56" i="12" l="1"/>
  <c r="AZ56" i="12"/>
  <c r="BB56" i="12" s="1"/>
  <c r="Y56" i="12"/>
  <c r="M56" i="12"/>
  <c r="W56" i="12" s="1"/>
  <c r="BD55" i="12"/>
  <c r="BB55" i="12"/>
  <c r="BA55" i="12"/>
  <c r="AZ55" i="12"/>
  <c r="Y55" i="12"/>
  <c r="X55" i="12"/>
  <c r="M55" i="12"/>
  <c r="W55" i="12" s="1"/>
  <c r="BD54" i="12"/>
  <c r="AZ54" i="12"/>
  <c r="BB54" i="12" s="1"/>
  <c r="Y54" i="12"/>
  <c r="M54" i="12"/>
  <c r="W54" i="12" s="1"/>
  <c r="BD53" i="12"/>
  <c r="BB53" i="12"/>
  <c r="BA53" i="12"/>
  <c r="AZ53" i="12"/>
  <c r="Y53" i="12"/>
  <c r="X53" i="12"/>
  <c r="M53" i="12"/>
  <c r="W53" i="12" s="1"/>
  <c r="BA56" i="12" l="1"/>
  <c r="BA54" i="12"/>
  <c r="X54" i="12" s="1"/>
  <c r="X56" i="12"/>
  <c r="BE53" i="12" l="1"/>
  <c r="AG53" i="12" s="1"/>
  <c r="AI53" i="12" s="1"/>
  <c r="AN53" i="12" s="1"/>
  <c r="AH53" i="12"/>
  <c r="BE56" i="12"/>
  <c r="AG56" i="12" s="1"/>
  <c r="AH56" i="12"/>
  <c r="BE55" i="12"/>
  <c r="AG55" i="12" s="1"/>
  <c r="AH55" i="12"/>
  <c r="BE54" i="12"/>
  <c r="AG54" i="12" s="1"/>
  <c r="AH54" i="12"/>
  <c r="AI54" i="12" l="1"/>
  <c r="AN54" i="12" s="1"/>
  <c r="AO53" i="12"/>
  <c r="AP53" i="12" s="1"/>
  <c r="AI56" i="12"/>
  <c r="AN56" i="12" s="1"/>
  <c r="AI55" i="12"/>
  <c r="AN55" i="12" s="1"/>
  <c r="AO54" i="12" l="1"/>
  <c r="AO55" i="12"/>
  <c r="AP55" i="12" s="1"/>
  <c r="AO56" i="12"/>
  <c r="AQ53" i="12"/>
  <c r="AP54" i="12" l="1"/>
  <c r="AQ54" i="12" s="1"/>
  <c r="AR53" i="12"/>
  <c r="AP56" i="12"/>
  <c r="AQ55" i="12"/>
  <c r="AR55" i="12" s="1"/>
  <c r="AR54" i="12" l="1"/>
  <c r="AS54" i="12" s="1"/>
  <c r="AQ56" i="12"/>
  <c r="AR56" i="12" s="1"/>
  <c r="AS55" i="12"/>
  <c r="AS53" i="12"/>
  <c r="AY55" i="12" l="1"/>
  <c r="AU55" i="12" s="1"/>
  <c r="AV55" i="12" s="1"/>
  <c r="AW55" i="12" s="1"/>
  <c r="AT55" i="12"/>
  <c r="AS56" i="12"/>
  <c r="AT56" i="12" s="1"/>
  <c r="AY56" i="12" s="1"/>
  <c r="AJ55" i="12"/>
  <c r="AT54" i="12"/>
  <c r="AJ54" i="12" s="1"/>
  <c r="AT53" i="12"/>
  <c r="AY53" i="12" s="1"/>
  <c r="AJ53" i="12" l="1"/>
  <c r="AJ56" i="12"/>
  <c r="AY54" i="12"/>
  <c r="AU54" i="12" s="1"/>
  <c r="AV54" i="12" s="1"/>
  <c r="AX55" i="12"/>
  <c r="AU56" i="12"/>
  <c r="AU53" i="12"/>
  <c r="AK55" i="12"/>
  <c r="AW54" i="12" l="1"/>
  <c r="AX54" i="12" s="1"/>
  <c r="AK54" i="12" s="1"/>
  <c r="AV56" i="12"/>
  <c r="AW56" i="12" s="1"/>
  <c r="AV53" i="12"/>
  <c r="AW53" i="12" s="1"/>
  <c r="AX53" i="12" s="1"/>
  <c r="AK53" i="12" l="1"/>
  <c r="AX56" i="12"/>
  <c r="AK56" i="12" s="1"/>
  <c r="BD52" i="12" l="1"/>
  <c r="AZ52" i="12"/>
  <c r="BB52" i="12" s="1"/>
  <c r="Y52" i="12"/>
  <c r="M52" i="12"/>
  <c r="X52" i="12" l="1"/>
  <c r="BA52" i="12"/>
  <c r="W52" i="12"/>
  <c r="BD51" i="12"/>
  <c r="AZ51" i="12"/>
  <c r="Y51" i="12"/>
  <c r="M51" i="12"/>
  <c r="BD50" i="12"/>
  <c r="AZ50" i="12"/>
  <c r="BB50" i="12" s="1"/>
  <c r="Y50" i="12"/>
  <c r="M50" i="12"/>
  <c r="BD49" i="12"/>
  <c r="AZ49" i="12"/>
  <c r="BB49" i="12" s="1"/>
  <c r="Y49" i="12"/>
  <c r="M49" i="12"/>
  <c r="BE52" i="12" l="1"/>
  <c r="AG52" i="12" s="1"/>
  <c r="AH52" i="12"/>
  <c r="W50" i="12"/>
  <c r="W51" i="12"/>
  <c r="BA51" i="12"/>
  <c r="X51" i="12" s="1"/>
  <c r="BB51" i="12"/>
  <c r="BA50" i="12"/>
  <c r="X50" i="12" s="1"/>
  <c r="W49" i="12"/>
  <c r="BA49" i="12"/>
  <c r="X49" i="12" s="1"/>
  <c r="BD48" i="12"/>
  <c r="AZ48" i="12"/>
  <c r="BB48" i="12" s="1"/>
  <c r="Y48" i="12"/>
  <c r="M48" i="12"/>
  <c r="BD47" i="12"/>
  <c r="AZ47" i="12"/>
  <c r="BB47" i="12" s="1"/>
  <c r="Y47" i="12"/>
  <c r="M47" i="12"/>
  <c r="BD46" i="12"/>
  <c r="AZ46" i="12"/>
  <c r="BB46" i="12" s="1"/>
  <c r="Y46" i="12"/>
  <c r="M46" i="12"/>
  <c r="BD45" i="12"/>
  <c r="AZ45" i="12"/>
  <c r="BB45" i="12" s="1"/>
  <c r="Y45" i="12"/>
  <c r="M45" i="12"/>
  <c r="W45" i="12" s="1"/>
  <c r="BD44" i="12"/>
  <c r="AZ44" i="12"/>
  <c r="BB44" i="12" s="1"/>
  <c r="Y44" i="12"/>
  <c r="M44" i="12"/>
  <c r="BD43" i="12"/>
  <c r="AZ43" i="12"/>
  <c r="BB43" i="12" s="1"/>
  <c r="Y43" i="12"/>
  <c r="M43" i="12"/>
  <c r="AI52" i="12" l="1"/>
  <c r="AN52" i="12" s="1"/>
  <c r="BE50" i="12"/>
  <c r="AG50" i="12" s="1"/>
  <c r="W44" i="12"/>
  <c r="W46" i="12"/>
  <c r="W48" i="12"/>
  <c r="W47" i="12"/>
  <c r="BA45" i="12"/>
  <c r="X45" i="12" s="1"/>
  <c r="BA47" i="12"/>
  <c r="X47" i="12" s="1"/>
  <c r="BA44" i="12"/>
  <c r="X44" i="12" s="1"/>
  <c r="BA46" i="12"/>
  <c r="X46" i="12" s="1"/>
  <c r="BA48" i="12"/>
  <c r="X48" i="12" s="1"/>
  <c r="BA43" i="12"/>
  <c r="X43" i="12" s="1"/>
  <c r="W43" i="12"/>
  <c r="BD42" i="12"/>
  <c r="AZ42" i="12"/>
  <c r="BB42" i="12" s="1"/>
  <c r="Y42" i="12"/>
  <c r="M42" i="12"/>
  <c r="BD41" i="12"/>
  <c r="AZ41" i="12"/>
  <c r="BA41" i="12" s="1"/>
  <c r="Y41" i="12"/>
  <c r="M41" i="12"/>
  <c r="W41" i="12" s="1"/>
  <c r="BD40" i="12"/>
  <c r="AZ40" i="12"/>
  <c r="BB40" i="12" s="1"/>
  <c r="Y40" i="12"/>
  <c r="M40" i="12"/>
  <c r="AO52" i="12" l="1"/>
  <c r="AH50" i="12"/>
  <c r="AH44" i="12"/>
  <c r="AH51" i="12"/>
  <c r="BE51" i="12"/>
  <c r="AG51" i="12" s="1"/>
  <c r="AI50" i="12"/>
  <c r="AN50" i="12" s="1"/>
  <c r="AH48" i="12"/>
  <c r="BE49" i="12"/>
  <c r="AG49" i="12" s="1"/>
  <c r="AH49" i="12"/>
  <c r="BE46" i="12"/>
  <c r="AG46" i="12" s="1"/>
  <c r="AH45" i="12"/>
  <c r="AH47" i="12"/>
  <c r="W42" i="12"/>
  <c r="BB41" i="12"/>
  <c r="X41" i="12" s="1"/>
  <c r="BA42" i="12"/>
  <c r="X42" i="12" s="1"/>
  <c r="W40" i="12"/>
  <c r="BA40" i="12"/>
  <c r="X40" i="12" s="1"/>
  <c r="BE44" i="12" l="1"/>
  <c r="AG44" i="12" s="1"/>
  <c r="AI44" i="12" s="1"/>
  <c r="AN44" i="12" s="1"/>
  <c r="AO44" i="12" s="1"/>
  <c r="AP44" i="12" s="1"/>
  <c r="AP52" i="12"/>
  <c r="AH46" i="12"/>
  <c r="BE48" i="12"/>
  <c r="AG48" i="12" s="1"/>
  <c r="AI48" i="12" s="1"/>
  <c r="AN48" i="12" s="1"/>
  <c r="AO50" i="12"/>
  <c r="AI51" i="12"/>
  <c r="AN51" i="12" s="1"/>
  <c r="BE47" i="12"/>
  <c r="AG47" i="12" s="1"/>
  <c r="AI47" i="12" s="1"/>
  <c r="AN47" i="12" s="1"/>
  <c r="BE45" i="12"/>
  <c r="AG45" i="12" s="1"/>
  <c r="AI45" i="12" s="1"/>
  <c r="AN45" i="12" s="1"/>
  <c r="AO45" i="12" s="1"/>
  <c r="AI49" i="12"/>
  <c r="AN49" i="12" s="1"/>
  <c r="AI46" i="12"/>
  <c r="AN46" i="12" s="1"/>
  <c r="BE43" i="12"/>
  <c r="AG43" i="12" s="1"/>
  <c r="AH43" i="12"/>
  <c r="AH42" i="12"/>
  <c r="AH41" i="12"/>
  <c r="BD39" i="12"/>
  <c r="AZ39" i="12"/>
  <c r="BB39" i="12" s="1"/>
  <c r="Y39" i="12"/>
  <c r="M39" i="12"/>
  <c r="AQ52" i="12" l="1"/>
  <c r="AP50" i="12"/>
  <c r="AQ50" i="12" s="1"/>
  <c r="AO51" i="12"/>
  <c r="AO49" i="12"/>
  <c r="AP45" i="12"/>
  <c r="AQ45" i="12" s="1"/>
  <c r="AO48" i="12"/>
  <c r="AO46" i="12"/>
  <c r="AO47" i="12"/>
  <c r="AP47" i="12" s="1"/>
  <c r="AQ47" i="12" s="1"/>
  <c r="AQ44" i="12"/>
  <c r="AR44" i="12" s="1"/>
  <c r="AI43" i="12"/>
  <c r="AN43" i="12" s="1"/>
  <c r="BE42" i="12"/>
  <c r="AG42" i="12" s="1"/>
  <c r="AI42" i="12" s="1"/>
  <c r="AN42" i="12" s="1"/>
  <c r="AO42" i="12" s="1"/>
  <c r="BE41" i="12"/>
  <c r="AG41" i="12" s="1"/>
  <c r="AI41" i="12" s="1"/>
  <c r="AN41" i="12" s="1"/>
  <c r="AO41" i="12" s="1"/>
  <c r="BE40" i="12"/>
  <c r="AG40" i="12" s="1"/>
  <c r="AH40" i="12"/>
  <c r="W39" i="12"/>
  <c r="BA39" i="12"/>
  <c r="X39" i="12" s="1"/>
  <c r="BD38" i="12"/>
  <c r="AZ38" i="12"/>
  <c r="Y38" i="12"/>
  <c r="M38" i="12"/>
  <c r="BD37" i="12"/>
  <c r="AZ37" i="12"/>
  <c r="BA37" i="12" s="1"/>
  <c r="Y37" i="12"/>
  <c r="M37" i="12"/>
  <c r="AR52" i="12" l="1"/>
  <c r="AR50" i="12"/>
  <c r="AS50" i="12" s="1"/>
  <c r="AT50" i="12" s="1"/>
  <c r="AP51" i="12"/>
  <c r="AQ51" i="12" s="1"/>
  <c r="AP49" i="12"/>
  <c r="AS44" i="12"/>
  <c r="AT44" i="12" s="1"/>
  <c r="AJ44" i="12" s="1"/>
  <c r="AR47" i="12"/>
  <c r="AS47" i="12" s="1"/>
  <c r="AR45" i="12"/>
  <c r="AS45" i="12" s="1"/>
  <c r="AP48" i="12"/>
  <c r="AP46" i="12"/>
  <c r="AQ46" i="12" s="1"/>
  <c r="AO43" i="12"/>
  <c r="AP41" i="12"/>
  <c r="AP42" i="12"/>
  <c r="AI40" i="12"/>
  <c r="AN40" i="12" s="1"/>
  <c r="BE39" i="12"/>
  <c r="AG39" i="12" s="1"/>
  <c r="BB37" i="12"/>
  <c r="BA38" i="12"/>
  <c r="BB38" i="12"/>
  <c r="W38" i="12"/>
  <c r="W37" i="12"/>
  <c r="X37" i="12"/>
  <c r="AS52" i="12" l="1"/>
  <c r="AR51" i="12"/>
  <c r="AS51" i="12" s="1"/>
  <c r="AY50" i="12"/>
  <c r="AJ50" i="12"/>
  <c r="AQ49" i="12"/>
  <c r="AT47" i="12"/>
  <c r="AJ47" i="12" s="1"/>
  <c r="AQ48" i="12"/>
  <c r="AR48" i="12" s="1"/>
  <c r="AR46" i="12"/>
  <c r="AY44" i="12"/>
  <c r="AT45" i="12"/>
  <c r="AJ45" i="12" s="1"/>
  <c r="AP43" i="12"/>
  <c r="X38" i="12"/>
  <c r="AQ42" i="12"/>
  <c r="AR42" i="12" s="1"/>
  <c r="AQ41" i="12"/>
  <c r="AO40" i="12"/>
  <c r="AH39" i="12"/>
  <c r="AI39" i="12" s="1"/>
  <c r="AN39" i="12" s="1"/>
  <c r="BE37" i="12"/>
  <c r="AG37" i="12" s="1"/>
  <c r="BD36" i="12"/>
  <c r="AZ36" i="12"/>
  <c r="BB36" i="12" s="1"/>
  <c r="Y36" i="12"/>
  <c r="M36" i="12"/>
  <c r="AT52" i="12" l="1"/>
  <c r="AY52" i="12" s="1"/>
  <c r="AT51" i="12"/>
  <c r="AJ51" i="12" s="1"/>
  <c r="AU50" i="12"/>
  <c r="AR49" i="12"/>
  <c r="AY45" i="12"/>
  <c r="AU45" i="12" s="1"/>
  <c r="AS48" i="12"/>
  <c r="AT48" i="12" s="1"/>
  <c r="AS46" i="12"/>
  <c r="AT46" i="12" s="1"/>
  <c r="AY47" i="12"/>
  <c r="AU44" i="12"/>
  <c r="AQ43" i="12"/>
  <c r="AS42" i="12"/>
  <c r="AT42" i="12" s="1"/>
  <c r="AR41" i="12"/>
  <c r="AP40" i="12"/>
  <c r="AO39" i="12"/>
  <c r="AP39" i="12" s="1"/>
  <c r="AH37" i="12"/>
  <c r="AI37" i="12" s="1"/>
  <c r="AN37" i="12" s="1"/>
  <c r="AO37" i="12" s="1"/>
  <c r="AP37" i="12" s="1"/>
  <c r="AH38" i="12"/>
  <c r="BE38" i="12"/>
  <c r="AG38" i="12" s="1"/>
  <c r="BA36" i="12"/>
  <c r="X36" i="12" s="1"/>
  <c r="W36" i="12"/>
  <c r="AU52" i="12" l="1"/>
  <c r="AJ52" i="12"/>
  <c r="AY51" i="12"/>
  <c r="AV50" i="12"/>
  <c r="AW50" i="12" s="1"/>
  <c r="AS49" i="12"/>
  <c r="AT49" i="12" s="1"/>
  <c r="AU47" i="12"/>
  <c r="AJ48" i="12"/>
  <c r="AY46" i="12"/>
  <c r="AY48" i="12"/>
  <c r="AV45" i="12"/>
  <c r="AV44" i="12"/>
  <c r="AW44" i="12" s="1"/>
  <c r="AJ46" i="12"/>
  <c r="AR43" i="12"/>
  <c r="AY42" i="12"/>
  <c r="AJ42" i="12"/>
  <c r="AS41" i="12"/>
  <c r="AQ40" i="12"/>
  <c r="AQ39" i="12"/>
  <c r="AR39" i="12" s="1"/>
  <c r="AS39" i="12" s="1"/>
  <c r="AI38" i="12"/>
  <c r="AN38" i="12" s="1"/>
  <c r="AO38" i="12" s="1"/>
  <c r="AQ37" i="12"/>
  <c r="AV52" i="12" l="1"/>
  <c r="AX50" i="12"/>
  <c r="AK50" i="12" s="1"/>
  <c r="AU51" i="12"/>
  <c r="AV51" i="12" s="1"/>
  <c r="AJ49" i="12"/>
  <c r="AY49" i="12"/>
  <c r="AU48" i="12"/>
  <c r="AW45" i="12"/>
  <c r="AV47" i="12"/>
  <c r="AU46" i="12"/>
  <c r="AV46" i="12" s="1"/>
  <c r="AX44" i="12"/>
  <c r="AK44" i="12" s="1"/>
  <c r="AS43" i="12"/>
  <c r="AU42" i="12"/>
  <c r="AT41" i="12"/>
  <c r="AJ41" i="12" s="1"/>
  <c r="AR40" i="12"/>
  <c r="AT39" i="12"/>
  <c r="AJ39" i="12" s="1"/>
  <c r="AR37" i="12"/>
  <c r="AS37" i="12" s="1"/>
  <c r="AP38" i="12"/>
  <c r="AQ38" i="12" s="1"/>
  <c r="AR38" i="12" s="1"/>
  <c r="BE36" i="12"/>
  <c r="AG36" i="12" s="1"/>
  <c r="AH36" i="12"/>
  <c r="BD35" i="12"/>
  <c r="AZ35" i="12"/>
  <c r="BB35" i="12" s="1"/>
  <c r="Y35" i="12"/>
  <c r="M35" i="12"/>
  <c r="BD34" i="12"/>
  <c r="AZ34" i="12"/>
  <c r="BB34" i="12" s="1"/>
  <c r="Y34" i="12"/>
  <c r="M34" i="12"/>
  <c r="AW52" i="12" l="1"/>
  <c r="AW51" i="12"/>
  <c r="AU49" i="12"/>
  <c r="AW46" i="12"/>
  <c r="AX46" i="12" s="1"/>
  <c r="AK46" i="12" s="1"/>
  <c r="AV48" i="12"/>
  <c r="AW47" i="12"/>
  <c r="AX45" i="12"/>
  <c r="AK45" i="12" s="1"/>
  <c r="AT43" i="12"/>
  <c r="AJ43" i="12" s="1"/>
  <c r="AV42" i="12"/>
  <c r="AY41" i="12"/>
  <c r="AS40" i="12"/>
  <c r="AT40" i="12" s="1"/>
  <c r="AY39" i="12"/>
  <c r="AU39" i="12" s="1"/>
  <c r="AT37" i="12"/>
  <c r="AJ37" i="12" s="1"/>
  <c r="AS38" i="12"/>
  <c r="AI36" i="12"/>
  <c r="AN36" i="12" s="1"/>
  <c r="W35" i="12"/>
  <c r="W34" i="12"/>
  <c r="BA34" i="12"/>
  <c r="X34" i="12" s="1"/>
  <c r="BA35" i="12"/>
  <c r="X35" i="12" s="1"/>
  <c r="AX52" i="12" l="1"/>
  <c r="AK52" i="12" s="1"/>
  <c r="AX51" i="12"/>
  <c r="AK51" i="12" s="1"/>
  <c r="AV49" i="12"/>
  <c r="AW48" i="12"/>
  <c r="AX47" i="12"/>
  <c r="AK47" i="12" s="1"/>
  <c r="AY43" i="12"/>
  <c r="AW42" i="12"/>
  <c r="AU41" i="12"/>
  <c r="AJ40" i="12"/>
  <c r="AY40" i="12"/>
  <c r="AV39" i="12"/>
  <c r="AY37" i="12"/>
  <c r="AU37" i="12" s="1"/>
  <c r="AT38" i="12"/>
  <c r="AJ38" i="12" s="1"/>
  <c r="AO36" i="12"/>
  <c r="AH34" i="12"/>
  <c r="AH35" i="12"/>
  <c r="BD33" i="12"/>
  <c r="AZ33" i="12"/>
  <c r="BB33" i="12" s="1"/>
  <c r="Y33" i="12"/>
  <c r="M33" i="12"/>
  <c r="BD32" i="12"/>
  <c r="AZ32" i="12"/>
  <c r="BB32" i="12" s="1"/>
  <c r="Y32" i="12"/>
  <c r="M32" i="12"/>
  <c r="BD31" i="12"/>
  <c r="AZ31" i="12"/>
  <c r="BB31" i="12" s="1"/>
  <c r="Y31" i="12"/>
  <c r="M31" i="12"/>
  <c r="BD30" i="12"/>
  <c r="AZ30" i="12"/>
  <c r="BB30" i="12" s="1"/>
  <c r="Y30" i="12"/>
  <c r="M30" i="12"/>
  <c r="W30" i="12" s="1"/>
  <c r="BD29" i="12"/>
  <c r="AZ29" i="12"/>
  <c r="BB29" i="12" s="1"/>
  <c r="Y29" i="12"/>
  <c r="M29" i="12"/>
  <c r="W29" i="12" s="1"/>
  <c r="BD28" i="12"/>
  <c r="AZ28" i="12"/>
  <c r="BB28" i="12" s="1"/>
  <c r="Y28" i="12"/>
  <c r="M28" i="12"/>
  <c r="W28" i="12" s="1"/>
  <c r="BD27" i="12"/>
  <c r="AZ27" i="12"/>
  <c r="BB27" i="12" s="1"/>
  <c r="Y27" i="12"/>
  <c r="M27" i="12"/>
  <c r="W27" i="12" s="1"/>
  <c r="AW49" i="12" l="1"/>
  <c r="AX49" i="12" s="1"/>
  <c r="AX48" i="12"/>
  <c r="AK48" i="12" s="1"/>
  <c r="AU43" i="12"/>
  <c r="AV41" i="12"/>
  <c r="AX42" i="12"/>
  <c r="AK42" i="12" s="1"/>
  <c r="AU40" i="12"/>
  <c r="AV40" i="12" s="1"/>
  <c r="AW39" i="12"/>
  <c r="AX39" i="12" s="1"/>
  <c r="AK39" i="12" s="1"/>
  <c r="AV37" i="12"/>
  <c r="AY38" i="12"/>
  <c r="AP36" i="12"/>
  <c r="AQ36" i="12" s="1"/>
  <c r="AR36" i="12" s="1"/>
  <c r="BE34" i="12"/>
  <c r="BE35" i="12"/>
  <c r="BA29" i="12"/>
  <c r="X29" i="12" s="1"/>
  <c r="BA32" i="12"/>
  <c r="X32" i="12" s="1"/>
  <c r="W32" i="12"/>
  <c r="W31" i="12"/>
  <c r="BA31" i="12"/>
  <c r="X31" i="12" s="1"/>
  <c r="W33" i="12"/>
  <c r="BA33" i="12"/>
  <c r="X33" i="12" s="1"/>
  <c r="BA30" i="12"/>
  <c r="X30" i="12" s="1"/>
  <c r="BA28" i="12"/>
  <c r="X28" i="12" s="1"/>
  <c r="BA27" i="12"/>
  <c r="X27" i="12" s="1"/>
  <c r="AK49" i="12" l="1"/>
  <c r="AV43" i="12"/>
  <c r="AW43" i="12" s="1"/>
  <c r="AW41" i="12"/>
  <c r="AW40" i="12"/>
  <c r="AX40" i="12" s="1"/>
  <c r="AU38" i="12"/>
  <c r="AW37" i="12"/>
  <c r="AS36" i="12"/>
  <c r="AT36" i="12" s="1"/>
  <c r="AG35" i="12"/>
  <c r="AI35" i="12" s="1"/>
  <c r="AN35" i="12" s="1"/>
  <c r="AG34" i="12"/>
  <c r="AI34" i="12" s="1"/>
  <c r="AN34" i="12" s="1"/>
  <c r="AO34" i="12" s="1"/>
  <c r="AH27" i="12"/>
  <c r="AH30" i="12"/>
  <c r="AH31" i="12"/>
  <c r="BD26" i="12"/>
  <c r="AZ26" i="12"/>
  <c r="BB26" i="12" s="1"/>
  <c r="Y26" i="12"/>
  <c r="M26" i="12"/>
  <c r="BD25" i="12"/>
  <c r="AZ25" i="12"/>
  <c r="BB25" i="12" s="1"/>
  <c r="Y25" i="12"/>
  <c r="M25" i="12"/>
  <c r="W25" i="12" s="1"/>
  <c r="AX43" i="12" l="1"/>
  <c r="AK43" i="12" s="1"/>
  <c r="AX41" i="12"/>
  <c r="AK41" i="12" s="1"/>
  <c r="AK40" i="12"/>
  <c r="AV38" i="12"/>
  <c r="AX37" i="12"/>
  <c r="AK37" i="12" s="1"/>
  <c r="AY36" i="12"/>
  <c r="AU36" i="12" s="1"/>
  <c r="AJ36" i="12"/>
  <c r="AO35" i="12"/>
  <c r="AP35" i="12" s="1"/>
  <c r="BE27" i="12"/>
  <c r="AP34" i="12"/>
  <c r="BE32" i="12"/>
  <c r="AG32" i="12" s="1"/>
  <c r="AH32" i="12"/>
  <c r="BE33" i="12"/>
  <c r="AG33" i="12" s="1"/>
  <c r="AH33" i="12"/>
  <c r="BE29" i="12"/>
  <c r="AG29" i="12" s="1"/>
  <c r="AH29" i="12"/>
  <c r="BE30" i="12"/>
  <c r="AG30" i="12" s="1"/>
  <c r="BE28" i="12"/>
  <c r="AG28" i="12" s="1"/>
  <c r="AH28" i="12"/>
  <c r="BE31" i="12"/>
  <c r="AG31" i="12" s="1"/>
  <c r="W26" i="12"/>
  <c r="BA26" i="12"/>
  <c r="X26" i="12" s="1"/>
  <c r="BA25" i="12"/>
  <c r="X25" i="12" s="1"/>
  <c r="AW38" i="12" l="1"/>
  <c r="AV36" i="12"/>
  <c r="AW36" i="12" s="1"/>
  <c r="AX36" i="12" s="1"/>
  <c r="AG27" i="12"/>
  <c r="AI27" i="12" s="1"/>
  <c r="AN27" i="12" s="1"/>
  <c r="AQ35" i="12"/>
  <c r="AR35" i="12" s="1"/>
  <c r="AS35" i="12" s="1"/>
  <c r="AI29" i="12"/>
  <c r="AN29" i="12" s="1"/>
  <c r="AI32" i="12"/>
  <c r="AN32" i="12" s="1"/>
  <c r="AO32" i="12" s="1"/>
  <c r="AQ34" i="12"/>
  <c r="AR34" i="12" s="1"/>
  <c r="AI33" i="12"/>
  <c r="AN33" i="12" s="1"/>
  <c r="AO33" i="12" s="1"/>
  <c r="AI28" i="12"/>
  <c r="AN28" i="12" s="1"/>
  <c r="AI31" i="12"/>
  <c r="AN31" i="12" s="1"/>
  <c r="AO31" i="12" s="1"/>
  <c r="AI30" i="12"/>
  <c r="AN30" i="12" s="1"/>
  <c r="AO30" i="12" s="1"/>
  <c r="AP30" i="12" s="1"/>
  <c r="BD23" i="12"/>
  <c r="AZ23" i="12"/>
  <c r="BB23" i="12" s="1"/>
  <c r="Y23" i="12"/>
  <c r="M23" i="12"/>
  <c r="AX38" i="12" l="1"/>
  <c r="AK38" i="12" s="1"/>
  <c r="AK36" i="12"/>
  <c r="AO27" i="12"/>
  <c r="AP27" i="12" s="1"/>
  <c r="AQ27" i="12" s="1"/>
  <c r="AR27" i="12" s="1"/>
  <c r="AS34" i="12"/>
  <c r="AT35" i="12"/>
  <c r="AY35" i="12" s="1"/>
  <c r="AP32" i="12"/>
  <c r="AQ32" i="12" s="1"/>
  <c r="AP33" i="12"/>
  <c r="AQ33" i="12" s="1"/>
  <c r="AO28" i="12"/>
  <c r="AP28" i="12" s="1"/>
  <c r="BE25" i="12"/>
  <c r="AG25" i="12" s="1"/>
  <c r="AH25" i="12"/>
  <c r="BE26" i="12"/>
  <c r="AG26" i="12" s="1"/>
  <c r="AH26" i="12"/>
  <c r="AQ30" i="12"/>
  <c r="AR30" i="12" s="1"/>
  <c r="AO29" i="12"/>
  <c r="AP31" i="12"/>
  <c r="W23" i="12"/>
  <c r="BA23" i="12"/>
  <c r="X23" i="12" s="1"/>
  <c r="BD24" i="12"/>
  <c r="AZ24" i="12"/>
  <c r="BA24" i="12" s="1"/>
  <c r="X24" i="12" s="1"/>
  <c r="Y24" i="12"/>
  <c r="M24" i="12"/>
  <c r="W24" i="12" s="1"/>
  <c r="BD22" i="12"/>
  <c r="AZ22" i="12"/>
  <c r="BB22" i="12" s="1"/>
  <c r="Y22" i="12"/>
  <c r="M22" i="12"/>
  <c r="BD7" i="12"/>
  <c r="AZ7" i="12"/>
  <c r="BA7" i="12" s="1"/>
  <c r="Y7" i="12"/>
  <c r="M7" i="12"/>
  <c r="W7" i="12" s="1"/>
  <c r="BD21" i="12"/>
  <c r="AZ21" i="12"/>
  <c r="BB21" i="12" s="1"/>
  <c r="Y21" i="12"/>
  <c r="M21" i="12"/>
  <c r="BD20" i="12"/>
  <c r="AZ20" i="12"/>
  <c r="BB20" i="12" s="1"/>
  <c r="Y20" i="12"/>
  <c r="M20" i="12"/>
  <c r="BD19" i="12"/>
  <c r="AZ19" i="12"/>
  <c r="BB19" i="12" s="1"/>
  <c r="Y19" i="12"/>
  <c r="M19" i="12"/>
  <c r="BD18" i="12"/>
  <c r="AZ18" i="12"/>
  <c r="BB18" i="12" s="1"/>
  <c r="Y18" i="12"/>
  <c r="M18" i="12"/>
  <c r="BD17" i="12"/>
  <c r="AZ17" i="12"/>
  <c r="BB17" i="12" s="1"/>
  <c r="Y17" i="12"/>
  <c r="M17" i="12"/>
  <c r="W17" i="12" s="1"/>
  <c r="BD16" i="12"/>
  <c r="AZ16" i="12"/>
  <c r="BB16" i="12" s="1"/>
  <c r="Y16" i="12"/>
  <c r="M16" i="12"/>
  <c r="W16" i="12" s="1"/>
  <c r="BD15" i="12"/>
  <c r="AZ15" i="12"/>
  <c r="BB15" i="12" s="1"/>
  <c r="Y15" i="12"/>
  <c r="M15" i="12"/>
  <c r="W15" i="12" s="1"/>
  <c r="BD14" i="12"/>
  <c r="AZ14" i="12"/>
  <c r="BB14" i="12" s="1"/>
  <c r="Y14" i="12"/>
  <c r="M14" i="12"/>
  <c r="W14" i="12" s="1"/>
  <c r="AS27" i="12" l="1"/>
  <c r="AT27" i="12" s="1"/>
  <c r="AY27" i="12" s="1"/>
  <c r="AU35" i="12"/>
  <c r="AT34" i="12"/>
  <c r="AY34" i="12" s="1"/>
  <c r="AJ35" i="12"/>
  <c r="AS30" i="12"/>
  <c r="AT30" i="12" s="1"/>
  <c r="AR32" i="12"/>
  <c r="AS32" i="12" s="1"/>
  <c r="AT32" i="12" s="1"/>
  <c r="AY32" i="12" s="1"/>
  <c r="AU32" i="12" s="1"/>
  <c r="AR33" i="12"/>
  <c r="AS33" i="12" s="1"/>
  <c r="AT33" i="12" s="1"/>
  <c r="AJ33" i="12" s="1"/>
  <c r="AI25" i="12"/>
  <c r="AN25" i="12" s="1"/>
  <c r="AQ28" i="12"/>
  <c r="AR28" i="12" s="1"/>
  <c r="AP29" i="12"/>
  <c r="AQ29" i="12" s="1"/>
  <c r="AI26" i="12"/>
  <c r="AN26" i="12" s="1"/>
  <c r="AQ31" i="12"/>
  <c r="W18" i="12"/>
  <c r="W22" i="12"/>
  <c r="W20" i="12"/>
  <c r="W19" i="12"/>
  <c r="W21" i="12"/>
  <c r="BA22" i="12"/>
  <c r="X22" i="12" s="1"/>
  <c r="AH24" i="12"/>
  <c r="BB24" i="12"/>
  <c r="BA20" i="12"/>
  <c r="X20" i="12" s="1"/>
  <c r="BB7" i="12"/>
  <c r="X7" i="12"/>
  <c r="BA19" i="12"/>
  <c r="X19" i="12" s="1"/>
  <c r="BA21" i="12"/>
  <c r="X21" i="12" s="1"/>
  <c r="BA18" i="12"/>
  <c r="X18" i="12" s="1"/>
  <c r="BA17" i="12"/>
  <c r="X17" i="12" s="1"/>
  <c r="BA15" i="12"/>
  <c r="X15" i="12" s="1"/>
  <c r="BA16" i="12"/>
  <c r="X16" i="12" s="1"/>
  <c r="BA14" i="12"/>
  <c r="X14" i="12" s="1"/>
  <c r="AJ32" i="12" l="1"/>
  <c r="AU34" i="12"/>
  <c r="AJ34" i="12"/>
  <c r="AV35" i="12"/>
  <c r="AW35" i="12" s="1"/>
  <c r="AX35" i="12" s="1"/>
  <c r="AY30" i="12"/>
  <c r="AU30" i="12" s="1"/>
  <c r="AJ30" i="12"/>
  <c r="AY33" i="12"/>
  <c r="AU33" i="12" s="1"/>
  <c r="AO26" i="12"/>
  <c r="AP26" i="12" s="1"/>
  <c r="AQ26" i="12" s="1"/>
  <c r="AR26" i="12" s="1"/>
  <c r="AS26" i="12" s="1"/>
  <c r="AT26" i="12" s="1"/>
  <c r="AO25" i="12"/>
  <c r="AP25" i="12" s="1"/>
  <c r="AR29" i="12"/>
  <c r="BE23" i="12"/>
  <c r="AG23" i="12" s="1"/>
  <c r="AH23" i="12"/>
  <c r="AS28" i="12"/>
  <c r="AV32" i="12"/>
  <c r="AW32" i="12" s="1"/>
  <c r="AR31" i="12"/>
  <c r="AS31" i="12" s="1"/>
  <c r="AU27" i="12"/>
  <c r="AV27" i="12" s="1"/>
  <c r="AJ27" i="12"/>
  <c r="AH22" i="12"/>
  <c r="BE24" i="12"/>
  <c r="AH21" i="12"/>
  <c r="AH19" i="12"/>
  <c r="AG24" i="12" l="1"/>
  <c r="AI24" i="12" s="1"/>
  <c r="AN24" i="12" s="1"/>
  <c r="AO24" i="12" s="1"/>
  <c r="AK35" i="12"/>
  <c r="AV34" i="12"/>
  <c r="AI23" i="12"/>
  <c r="AN23" i="12" s="1"/>
  <c r="AO23" i="12" s="1"/>
  <c r="AP23" i="12" s="1"/>
  <c r="AQ23" i="12" s="1"/>
  <c r="AR23" i="12" s="1"/>
  <c r="AS29" i="12"/>
  <c r="AT29" i="12" s="1"/>
  <c r="AY29" i="12" s="1"/>
  <c r="AU29" i="12" s="1"/>
  <c r="AV29" i="12" s="1"/>
  <c r="AV33" i="12"/>
  <c r="AW33" i="12" s="1"/>
  <c r="AX33" i="12" s="1"/>
  <c r="AK33" i="12" s="1"/>
  <c r="AQ25" i="12"/>
  <c r="AR25" i="12" s="1"/>
  <c r="AS25" i="12" s="1"/>
  <c r="AT25" i="12" s="1"/>
  <c r="AT28" i="12"/>
  <c r="AY28" i="12" s="1"/>
  <c r="BE18" i="12"/>
  <c r="AG18" i="12" s="1"/>
  <c r="AH18" i="12"/>
  <c r="BE15" i="12"/>
  <c r="AG15" i="12" s="1"/>
  <c r="AH15" i="12"/>
  <c r="BE14" i="12"/>
  <c r="AG14" i="12" s="1"/>
  <c r="AH14" i="12"/>
  <c r="BE20" i="12"/>
  <c r="AG20" i="12" s="1"/>
  <c r="AH20" i="12"/>
  <c r="BE16" i="12"/>
  <c r="AG16" i="12" s="1"/>
  <c r="AH16" i="12"/>
  <c r="BE17" i="12"/>
  <c r="AG17" i="12" s="1"/>
  <c r="AH17" i="12"/>
  <c r="BE7" i="12"/>
  <c r="AG7" i="12" s="1"/>
  <c r="AH7" i="12"/>
  <c r="AX32" i="12"/>
  <c r="AK32" i="12" s="1"/>
  <c r="AT31" i="12"/>
  <c r="AY31" i="12" s="1"/>
  <c r="AV30" i="12"/>
  <c r="AW30" i="12" s="1"/>
  <c r="AW27" i="12"/>
  <c r="AX27" i="12" s="1"/>
  <c r="AK27" i="12" s="1"/>
  <c r="AY26" i="12"/>
  <c r="AJ26" i="12"/>
  <c r="BE22" i="12"/>
  <c r="BE19" i="12"/>
  <c r="BE21" i="12"/>
  <c r="AG21" i="12" l="1"/>
  <c r="AI21" i="12" s="1"/>
  <c r="AN21" i="12" s="1"/>
  <c r="AO21" i="12" s="1"/>
  <c r="AG22" i="12"/>
  <c r="AI22" i="12" s="1"/>
  <c r="AN22" i="12" s="1"/>
  <c r="AO22" i="12" s="1"/>
  <c r="AG19" i="12"/>
  <c r="AI19" i="12" s="1"/>
  <c r="AN19" i="12" s="1"/>
  <c r="AO19" i="12" s="1"/>
  <c r="AI7" i="12"/>
  <c r="AI20" i="12"/>
  <c r="AN20" i="12" s="1"/>
  <c r="AO20" i="12" s="1"/>
  <c r="AP20" i="12" s="1"/>
  <c r="AI14" i="12"/>
  <c r="AN14" i="12" s="1"/>
  <c r="AO14" i="12" s="1"/>
  <c r="AP14" i="12" s="1"/>
  <c r="AQ14" i="12" s="1"/>
  <c r="AW34" i="12"/>
  <c r="AI18" i="12"/>
  <c r="AN18" i="12" s="1"/>
  <c r="AO18" i="12" s="1"/>
  <c r="AP18" i="12" s="1"/>
  <c r="AJ28" i="12"/>
  <c r="AJ29" i="12"/>
  <c r="AU28" i="12"/>
  <c r="AV28" i="12" s="1"/>
  <c r="AW28" i="12" s="1"/>
  <c r="AX28" i="12" s="1"/>
  <c r="AK28" i="12" s="1"/>
  <c r="AI16" i="12"/>
  <c r="AN16" i="12" s="1"/>
  <c r="AO16" i="12" s="1"/>
  <c r="AI15" i="12"/>
  <c r="AN15" i="12" s="1"/>
  <c r="AO15" i="12" s="1"/>
  <c r="AW29" i="12"/>
  <c r="AX29" i="12" s="1"/>
  <c r="AK29" i="12" s="1"/>
  <c r="AI17" i="12"/>
  <c r="AN17" i="12" s="1"/>
  <c r="AO17" i="12" s="1"/>
  <c r="AP17" i="12" s="1"/>
  <c r="AQ17" i="12" s="1"/>
  <c r="AJ31" i="12"/>
  <c r="AU31" i="12"/>
  <c r="AX30" i="12"/>
  <c r="AK30" i="12" s="1"/>
  <c r="AU26" i="12"/>
  <c r="AV26" i="12" s="1"/>
  <c r="AJ25" i="12"/>
  <c r="AY25" i="12"/>
  <c r="AS23" i="12"/>
  <c r="AT23" i="12" s="1"/>
  <c r="AY23" i="12" s="1"/>
  <c r="AU23" i="12" s="1"/>
  <c r="AP24" i="12"/>
  <c r="AQ24" i="12" s="1"/>
  <c r="AQ20" i="12" l="1"/>
  <c r="AR20" i="12" s="1"/>
  <c r="AR14" i="12"/>
  <c r="AS14" i="12" s="1"/>
  <c r="AT14" i="12" s="1"/>
  <c r="AP15" i="12"/>
  <c r="AQ15" i="12" s="1"/>
  <c r="AR15" i="12" s="1"/>
  <c r="AX34" i="12"/>
  <c r="AK34" i="12" s="1"/>
  <c r="AP16" i="12"/>
  <c r="AQ16" i="12" s="1"/>
  <c r="AR16" i="12" s="1"/>
  <c r="AQ18" i="12"/>
  <c r="AR18" i="12" s="1"/>
  <c r="AP22" i="12"/>
  <c r="AQ22" i="12" s="1"/>
  <c r="AN7" i="12"/>
  <c r="AV31" i="12"/>
  <c r="AU25" i="12"/>
  <c r="AV25" i="12" s="1"/>
  <c r="AW25" i="12" s="1"/>
  <c r="AW26" i="12"/>
  <c r="AX26" i="12" s="1"/>
  <c r="AJ23" i="12"/>
  <c r="AV23" i="12"/>
  <c r="AR24" i="12"/>
  <c r="AS24" i="12" s="1"/>
  <c r="AP21" i="12"/>
  <c r="AP19" i="12"/>
  <c r="AR17" i="12"/>
  <c r="AS20" i="12" l="1"/>
  <c r="AT20" i="12" s="1"/>
  <c r="AS15" i="12"/>
  <c r="AT15" i="12" s="1"/>
  <c r="AY15" i="12" s="1"/>
  <c r="AS18" i="12"/>
  <c r="AT18" i="12" s="1"/>
  <c r="AR22" i="12"/>
  <c r="AS22" i="12" s="1"/>
  <c r="AT22" i="12" s="1"/>
  <c r="AY22" i="12" s="1"/>
  <c r="AO7" i="12"/>
  <c r="AW31" i="12"/>
  <c r="AX31" i="12" s="1"/>
  <c r="AX25" i="12"/>
  <c r="AK25" i="12" s="1"/>
  <c r="AK26" i="12"/>
  <c r="AW23" i="12"/>
  <c r="AT24" i="12"/>
  <c r="AJ24" i="12" s="1"/>
  <c r="AQ21" i="12"/>
  <c r="AR21" i="12" s="1"/>
  <c r="AQ19" i="12"/>
  <c r="AS17" i="12"/>
  <c r="AT17" i="12" s="1"/>
  <c r="AS16" i="12"/>
  <c r="AT16" i="12" s="1"/>
  <c r="AJ14" i="12"/>
  <c r="AY14" i="12"/>
  <c r="AJ20" i="12" l="1"/>
  <c r="AY20" i="12"/>
  <c r="AU20" i="12" s="1"/>
  <c r="AV20" i="12" s="1"/>
  <c r="AW20" i="12" s="1"/>
  <c r="AX20" i="12" s="1"/>
  <c r="AJ18" i="12"/>
  <c r="AY18" i="12"/>
  <c r="AU18" i="12" s="1"/>
  <c r="AV18" i="12" s="1"/>
  <c r="AP7" i="12"/>
  <c r="AK31" i="12"/>
  <c r="AX23" i="12"/>
  <c r="AK23" i="12" s="1"/>
  <c r="AY24" i="12"/>
  <c r="AU22" i="12"/>
  <c r="AV22" i="12" s="1"/>
  <c r="AJ22" i="12"/>
  <c r="AS21" i="12"/>
  <c r="AT21" i="12" s="1"/>
  <c r="AJ21" i="12" s="1"/>
  <c r="AR19" i="12"/>
  <c r="AS19" i="12" s="1"/>
  <c r="AJ17" i="12"/>
  <c r="AY17" i="12"/>
  <c r="AJ15" i="12"/>
  <c r="AY16" i="12"/>
  <c r="AJ16" i="12"/>
  <c r="AU15" i="12"/>
  <c r="AV15" i="12" s="1"/>
  <c r="AU14" i="12"/>
  <c r="AW18" i="12" l="1"/>
  <c r="AX18" i="12" s="1"/>
  <c r="AQ7" i="12"/>
  <c r="AU24" i="12"/>
  <c r="AV24" i="12" s="1"/>
  <c r="AW22" i="12"/>
  <c r="AY21" i="12"/>
  <c r="AU21" i="12" s="1"/>
  <c r="AK20" i="12"/>
  <c r="AT19" i="12"/>
  <c r="AJ19" i="12" s="1"/>
  <c r="AU17" i="12"/>
  <c r="AU16" i="12"/>
  <c r="AW15" i="12"/>
  <c r="AX15" i="12" s="1"/>
  <c r="AV14" i="12"/>
  <c r="AW14" i="12" s="1"/>
  <c r="AX14" i="12" s="1"/>
  <c r="AK18" i="12" l="1"/>
  <c r="AR7" i="12"/>
  <c r="AS7" i="12" s="1"/>
  <c r="AT7" i="12" s="1"/>
  <c r="AY7" i="12" s="1"/>
  <c r="AX22" i="12"/>
  <c r="AK22" i="12" s="1"/>
  <c r="AW24" i="12"/>
  <c r="AY19" i="12"/>
  <c r="AU19" i="12" s="1"/>
  <c r="AV19" i="12" s="1"/>
  <c r="AV21" i="12"/>
  <c r="AV17" i="12"/>
  <c r="AW17" i="12" s="1"/>
  <c r="AX17" i="12" s="1"/>
  <c r="AK15" i="12"/>
  <c r="AV16" i="12"/>
  <c r="AK14" i="12"/>
  <c r="AJ7" i="12" l="1"/>
  <c r="AU7" i="12"/>
  <c r="AX24" i="12"/>
  <c r="AK24" i="12" s="1"/>
  <c r="AW21" i="12"/>
  <c r="AX21" i="12" s="1"/>
  <c r="AK21" i="12" s="1"/>
  <c r="AW19" i="12"/>
  <c r="AK17" i="12"/>
  <c r="AW16" i="12"/>
  <c r="AX16" i="12" s="1"/>
  <c r="AV7" i="12" l="1"/>
  <c r="AW7" i="12" s="1"/>
  <c r="AX7" i="12" s="1"/>
  <c r="AX19" i="12"/>
  <c r="AK19" i="12" s="1"/>
  <c r="AK16" i="12"/>
  <c r="AK7" i="12" l="1"/>
  <c r="BD13" i="12"/>
  <c r="AZ13" i="12"/>
  <c r="BB13" i="12" s="1"/>
  <c r="Y13" i="12"/>
  <c r="M13" i="12"/>
  <c r="W13" i="12" s="1"/>
  <c r="BA13" i="12" l="1"/>
  <c r="X13" i="12" s="1"/>
  <c r="BD11" i="12" l="1"/>
  <c r="AZ11" i="12"/>
  <c r="BB11" i="12" s="1"/>
  <c r="Y11" i="12"/>
  <c r="M11" i="12"/>
  <c r="W11" i="12" s="1"/>
  <c r="BD12" i="12"/>
  <c r="AZ12" i="12"/>
  <c r="BB12" i="12" s="1"/>
  <c r="Y12" i="12"/>
  <c r="M12" i="12"/>
  <c r="W12" i="12" s="1"/>
  <c r="BE13" i="12" l="1"/>
  <c r="AG13" i="12" s="1"/>
  <c r="AH13" i="12"/>
  <c r="BA11" i="12"/>
  <c r="X11" i="12" s="1"/>
  <c r="BA12" i="12"/>
  <c r="X12" i="12" s="1"/>
  <c r="AI13" i="12" l="1"/>
  <c r="AN13" i="12" s="1"/>
  <c r="AO13" i="12" s="1"/>
  <c r="AP13" i="12" s="1"/>
  <c r="AH11" i="12"/>
  <c r="AH12" i="12"/>
  <c r="AQ13" i="12" l="1"/>
  <c r="AR13" i="12" s="1"/>
  <c r="BE11" i="12"/>
  <c r="BE12" i="12"/>
  <c r="AG12" i="12" l="1"/>
  <c r="AI12" i="12" s="1"/>
  <c r="AN12" i="12" s="1"/>
  <c r="AO12" i="12" s="1"/>
  <c r="AG11" i="12"/>
  <c r="AI11" i="12" s="1"/>
  <c r="AN11" i="12" s="1"/>
  <c r="AO11" i="12" s="1"/>
  <c r="AS13" i="12"/>
  <c r="AT13" i="12" s="1"/>
  <c r="AY13" i="12" s="1"/>
  <c r="AP11" i="12" l="1"/>
  <c r="AQ11" i="12" s="1"/>
  <c r="AP12" i="12"/>
  <c r="AQ12" i="12" s="1"/>
  <c r="AR12" i="12" s="1"/>
  <c r="AJ13" i="12"/>
  <c r="AU13" i="12"/>
  <c r="AR11" i="12" l="1"/>
  <c r="AS11" i="12" s="1"/>
  <c r="AT11" i="12" s="1"/>
  <c r="AS12" i="12"/>
  <c r="AT12" i="12" s="1"/>
  <c r="AY12" i="12" s="1"/>
  <c r="AU12" i="12" s="1"/>
  <c r="AV13" i="12"/>
  <c r="AY11" i="12" l="1"/>
  <c r="AU11" i="12" s="1"/>
  <c r="AJ11" i="12"/>
  <c r="AJ12" i="12"/>
  <c r="AW13" i="12"/>
  <c r="AV12" i="12"/>
  <c r="AW12" i="12" s="1"/>
  <c r="AX12" i="12" s="1"/>
  <c r="AV11" i="12" l="1"/>
  <c r="AW11" i="12" s="1"/>
  <c r="AX11" i="12" s="1"/>
  <c r="AK12" i="12"/>
  <c r="AX13" i="12"/>
  <c r="AK13" i="12" s="1"/>
  <c r="AK11" i="12" l="1"/>
  <c r="BC4" i="12" l="1"/>
  <c r="BE4" i="12" l="1"/>
  <c r="M10" i="12" l="1"/>
  <c r="W10" i="12" s="1"/>
  <c r="M9" i="12"/>
  <c r="W9" i="12" s="1"/>
  <c r="M8" i="12"/>
  <c r="W8" i="12" s="1"/>
  <c r="BD10" i="12" l="1"/>
  <c r="BD9" i="12"/>
  <c r="BD8" i="12"/>
  <c r="BD4" i="12"/>
  <c r="AZ10" i="12" l="1"/>
  <c r="BA10" i="12" s="1"/>
  <c r="Y10" i="12"/>
  <c r="AZ9" i="12"/>
  <c r="BA9" i="12" s="1"/>
  <c r="X9" i="12" s="1"/>
  <c r="Y9" i="12"/>
  <c r="BB10" i="12" l="1"/>
  <c r="X10" i="12" s="1"/>
  <c r="BB9" i="12"/>
  <c r="AH9" i="12" l="1"/>
  <c r="AH10" i="12"/>
  <c r="BE9" i="12" l="1"/>
  <c r="BE10" i="12"/>
  <c r="AG10" i="12" l="1"/>
  <c r="AI10" i="12" s="1"/>
  <c r="AN10" i="12" s="1"/>
  <c r="AO10" i="12" s="1"/>
  <c r="AG9" i="12"/>
  <c r="AI9" i="12" s="1"/>
  <c r="AN9" i="12" s="1"/>
  <c r="AO9" i="12" s="1"/>
  <c r="AP9" i="12" l="1"/>
  <c r="AQ9" i="12" s="1"/>
  <c r="AP10" i="12"/>
  <c r="AQ10" i="12" s="1"/>
  <c r="AR10" i="12" s="1"/>
  <c r="AS10" i="12" s="1"/>
  <c r="AT10" i="12" l="1"/>
  <c r="AJ10" i="12" s="1"/>
  <c r="AR9" i="12"/>
  <c r="AS9" i="12" s="1"/>
  <c r="AY10" i="12" l="1"/>
  <c r="AU10" i="12" s="1"/>
  <c r="AT9" i="12"/>
  <c r="AY9" i="12" s="1"/>
  <c r="AZ8" i="12"/>
  <c r="BB8" i="12" s="1"/>
  <c r="Y8" i="12"/>
  <c r="AJ9" i="12" l="1"/>
  <c r="AV10" i="12"/>
  <c r="AW10" i="12" s="1"/>
  <c r="AU9" i="12"/>
  <c r="BA8" i="12"/>
  <c r="X8" i="12" s="1"/>
  <c r="AX10" i="12" l="1"/>
  <c r="AK10" i="12" s="1"/>
  <c r="AV9" i="12"/>
  <c r="AW9" i="12" s="1"/>
  <c r="AX9" i="12" s="1"/>
  <c r="AK9" i="12" s="1"/>
  <c r="AH8" i="12"/>
  <c r="BE8" i="12" l="1"/>
  <c r="AG8" i="12" l="1"/>
  <c r="AI8" i="12" l="1"/>
  <c r="AN8" i="12" l="1"/>
  <c r="AO8" i="12" l="1"/>
  <c r="AP8" i="12" s="1"/>
  <c r="AQ8" i="12" l="1"/>
  <c r="AR8" i="12" s="1"/>
  <c r="AS8" i="12" l="1"/>
  <c r="AT8" i="12" s="1"/>
  <c r="AJ8" i="12" s="1"/>
  <c r="AY8" i="12" l="1"/>
  <c r="AU8" i="12" l="1"/>
  <c r="AV8" i="12" s="1"/>
  <c r="AW8" i="12" s="1"/>
  <c r="AX8" i="12" s="1"/>
  <c r="AK8" i="12" l="1"/>
</calcChain>
</file>

<file path=xl/sharedStrings.xml><?xml version="1.0" encoding="utf-8"?>
<sst xmlns="http://schemas.openxmlformats.org/spreadsheetml/2006/main" count="8308" uniqueCount="2386">
  <si>
    <t>美金</t>
  </si>
  <si>
    <t>金丰鞋业有限公司</t>
  </si>
  <si>
    <t>部门</t>
  </si>
  <si>
    <t>序号</t>
  </si>
  <si>
    <t>姓名</t>
  </si>
  <si>
    <t>工作天</t>
  </si>
  <si>
    <t>假日加班</t>
  </si>
  <si>
    <t>平日加班</t>
  </si>
  <si>
    <t>事假日</t>
  </si>
  <si>
    <t>旷工日</t>
  </si>
  <si>
    <t>本薪</t>
  </si>
  <si>
    <t>主管</t>
  </si>
  <si>
    <t>技术</t>
  </si>
  <si>
    <t>考核</t>
  </si>
  <si>
    <t>全勤</t>
  </si>
  <si>
    <t>年资</t>
  </si>
  <si>
    <t>加班费</t>
  </si>
  <si>
    <t>扣缺勤</t>
  </si>
  <si>
    <t>扣旷工</t>
  </si>
  <si>
    <t>扣款</t>
  </si>
  <si>
    <t>扣税</t>
  </si>
  <si>
    <t>柬币</t>
  </si>
  <si>
    <t>签名</t>
  </si>
  <si>
    <t xml:space="preserve">工号 </t>
  </si>
  <si>
    <t xml:space="preserve"> 姓名</t>
  </si>
  <si>
    <t xml:space="preserve">入厂日期 </t>
  </si>
  <si>
    <t>奖金</t>
  </si>
  <si>
    <t>加项统计</t>
  </si>
  <si>
    <t>扣项统计</t>
  </si>
  <si>
    <t>员工薪资表</t>
  </si>
  <si>
    <t>年月</t>
  </si>
  <si>
    <t>单位</t>
  </si>
  <si>
    <t>交通费</t>
  </si>
  <si>
    <t>制表日期</t>
  </si>
  <si>
    <t>年資津貼8</t>
    <phoneticPr fontId="1" type="noConversion"/>
  </si>
  <si>
    <t>年資津貼15</t>
  </si>
  <si>
    <t>加班餐费</t>
  </si>
  <si>
    <t>午餐费</t>
  </si>
  <si>
    <t>底部</t>
  </si>
  <si>
    <t>SO</t>
  </si>
  <si>
    <t>sßanPa B
RKYsar</t>
  </si>
  <si>
    <t>Twkluy
rYcBnæ</t>
  </si>
  <si>
    <t>Twkluy
kat;Bnæ</t>
  </si>
  <si>
    <t>ស៊ន</t>
  </si>
  <si>
    <t>ខៃ</t>
  </si>
  <si>
    <t>សៀវ</t>
  </si>
  <si>
    <t>គឹមអាន</t>
  </si>
  <si>
    <t>យ៉ឹក</t>
  </si>
  <si>
    <t>សុគា</t>
  </si>
  <si>
    <t>នាង</t>
  </si>
  <si>
    <t>វឺន</t>
  </si>
  <si>
    <t>គែល</t>
  </si>
  <si>
    <t>ឆ័យយ៉ា</t>
  </si>
  <si>
    <t>ក្រុមហ៊ុនផលិតស្បែកជើង ហ្គោលដេនប្រស្ពើរហ៊្វូតវែរ</t>
  </si>
  <si>
    <t>ប្រចាំខែ</t>
  </si>
  <si>
    <t>ថ្ងៃខែធ្វើតារាង</t>
  </si>
  <si>
    <t>តារាងប្រាក់ខែកម្មករនិយោជិត</t>
  </si>
  <si>
    <t>ក្រុម</t>
  </si>
  <si>
    <t>ផ្នែកបាត</t>
  </si>
  <si>
    <t>លេខរៀង</t>
  </si>
  <si>
    <t>ផ្នែក</t>
  </si>
  <si>
    <t>អត្ត លេខ</t>
  </si>
  <si>
    <t>ឈ្មោះ</t>
  </si>
  <si>
    <t>ថ្ងៃចូល​ ធ្វើការ</t>
  </si>
  <si>
    <t>ចំនួនថ្ងៃ
ធ្វើការ</t>
  </si>
  <si>
    <t>ថែមម៉ោង
ថ្ងៃធម្មតា</t>
  </si>
  <si>
    <t>ថែមម៉ោង
ថ្ងៃបុណ្យ</t>
  </si>
  <si>
    <t>ថ្ងៃ
សុំច្បាប់</t>
  </si>
  <si>
    <t>ថ្ងៃ
អត់ច្បាប់</t>
  </si>
  <si>
    <t>ប្រាក់ខែ
គោល</t>
  </si>
  <si>
    <t>ប្រាក់ប្រធាន</t>
  </si>
  <si>
    <t>ប្រាក់ជំនាញ</t>
  </si>
  <si>
    <t>ប្រាក់រង្វាន់</t>
  </si>
  <si>
    <t>ប្រាក់
តួនាទី</t>
  </si>
  <si>
    <t>រង្វាន់ពេញខែ</t>
  </si>
  <si>
    <t>ប្រាក់អតីតភាព</t>
  </si>
  <si>
    <t>ប្រាក់ថែមម៉ោង</t>
  </si>
  <si>
    <t>លុយបាយ
ថែមម៉ោង</t>
  </si>
  <si>
    <t>លុយបាយ
ថ្ងៃត្រង់</t>
  </si>
  <si>
    <t>ប្រាក់ធ្វើ
ដំណើរ</t>
  </si>
  <si>
    <t>សរុប</t>
  </si>
  <si>
    <t>កាត់មានច្បាប់</t>
  </si>
  <si>
    <t>កាត់
អត់ច្បាប់</t>
  </si>
  <si>
    <t>កាត់ផ្សេងៗ</t>
  </si>
  <si>
    <t>កាត់ពន្ធ</t>
  </si>
  <si>
    <t>កាត់សរុប</t>
  </si>
  <si>
    <t>ទទួលសរុបដុល្លា</t>
  </si>
  <si>
    <t>ទទួលសរុបរៀល</t>
  </si>
  <si>
    <t>ហត្ថលេខា</t>
  </si>
  <si>
    <t>ប៊ុត</t>
  </si>
  <si>
    <t>ស៊ីថា</t>
  </si>
  <si>
    <t>អ៊ុច</t>
  </si>
  <si>
    <t>សំ</t>
  </si>
  <si>
    <t>ង៉ែត</t>
  </si>
  <si>
    <t>ស្រស់</t>
  </si>
  <si>
    <t>ខែម</t>
  </si>
  <si>
    <t>សៅលី</t>
  </si>
  <si>
    <t>វាន្ថា</t>
  </si>
  <si>
    <t>ហៀង</t>
  </si>
  <si>
    <t>សេងហន</t>
  </si>
  <si>
    <t>ហ៊ូ</t>
  </si>
  <si>
    <t>សុខឃីម</t>
  </si>
  <si>
    <t>និន</t>
  </si>
  <si>
    <t>គុន</t>
  </si>
  <si>
    <t>ទុន</t>
  </si>
  <si>
    <t>រាជ</t>
  </si>
  <si>
    <t>អិន</t>
  </si>
  <si>
    <t>ចិត្រ</t>
  </si>
  <si>
    <t>ឈឿន</t>
  </si>
  <si>
    <t>វណ្ណលោត</t>
  </si>
  <si>
    <t>អ៊ឹម</t>
    <phoneticPr fontId="12" type="noConversion"/>
  </si>
  <si>
    <t>ធីតា</t>
    <phoneticPr fontId="12" type="noConversion"/>
  </si>
  <si>
    <t>ផេង</t>
  </si>
  <si>
    <t>រក្សា</t>
  </si>
  <si>
    <t>ទន់</t>
  </si>
  <si>
    <t>លា</t>
  </si>
  <si>
    <t>សុជាតិ</t>
  </si>
  <si>
    <t>ម៉ៅ</t>
  </si>
  <si>
    <t>សម្បុក</t>
  </si>
  <si>
    <t>វិន</t>
  </si>
  <si>
    <t>ស្រីទាវ</t>
  </si>
  <si>
    <t>អោក</t>
  </si>
  <si>
    <t>សុភ័ណ្ឌ</t>
  </si>
  <si>
    <t>ឡូ</t>
  </si>
  <si>
    <t>ដារ៉ូ</t>
  </si>
  <si>
    <t>ពៅ</t>
  </si>
  <si>
    <t>មាច</t>
  </si>
  <si>
    <t>ថន</t>
  </si>
  <si>
    <t>រដ្ឋា</t>
  </si>
  <si>
    <t>យ៉ែម</t>
  </si>
  <si>
    <t>养老金</t>
    <phoneticPr fontId="12" type="noConversion"/>
  </si>
  <si>
    <t>កាត់សោធន</t>
  </si>
  <si>
    <t>ជឿន</t>
  </si>
  <si>
    <t>សុខខុន</t>
  </si>
  <si>
    <t>គិត</t>
  </si>
  <si>
    <t>សុខអែម</t>
  </si>
  <si>
    <t>ហេន</t>
  </si>
  <si>
    <t>4 11377</t>
  </si>
  <si>
    <t>4 11382</t>
  </si>
  <si>
    <t>4 12073</t>
  </si>
  <si>
    <t>4 12279</t>
  </si>
  <si>
    <t>4 16114</t>
  </si>
  <si>
    <t>4 18284</t>
  </si>
  <si>
    <t>4 0013</t>
  </si>
  <si>
    <t>4 13281</t>
  </si>
  <si>
    <t>4 19016</t>
  </si>
  <si>
    <t>4 19035</t>
  </si>
  <si>
    <t>4 19126</t>
  </si>
  <si>
    <t>4 10639</t>
  </si>
  <si>
    <t>4 19437</t>
  </si>
  <si>
    <t>4 19438</t>
  </si>
  <si>
    <t>4 19452</t>
  </si>
  <si>
    <t>4 19454</t>
  </si>
  <si>
    <t>4 4156</t>
  </si>
  <si>
    <t>4 19507</t>
  </si>
  <si>
    <t>4 19631</t>
  </si>
  <si>
    <t>4 19714</t>
  </si>
  <si>
    <t>4 19801</t>
  </si>
  <si>
    <t>4 19806</t>
  </si>
  <si>
    <t>4 19862</t>
  </si>
  <si>
    <t>4 19863</t>
  </si>
  <si>
    <t>4 19864</t>
  </si>
  <si>
    <t>4 19865</t>
  </si>
  <si>
    <t>4 19867</t>
  </si>
  <si>
    <t>4 19953</t>
  </si>
  <si>
    <t>4 19997</t>
  </si>
  <si>
    <t>4 19000</t>
  </si>
  <si>
    <t>ស្រីម៉ៅ</t>
  </si>
  <si>
    <t>4 20332</t>
  </si>
  <si>
    <t>4 20334</t>
  </si>
  <si>
    <t>លាវ</t>
  </si>
  <si>
    <t>សុឃឿ</t>
  </si>
  <si>
    <t>ម៉ិក</t>
  </si>
  <si>
    <t>ហាប់</t>
  </si>
  <si>
    <t>4 20415</t>
  </si>
  <si>
    <t>4 20473</t>
  </si>
  <si>
    <t>សែម</t>
  </si>
  <si>
    <t>ស្រីដា</t>
  </si>
  <si>
    <t>ឡាញ់</t>
  </si>
  <si>
    <t>ស្រីគា</t>
  </si>
  <si>
    <t>4 20509</t>
  </si>
  <si>
    <t>4 20513</t>
  </si>
  <si>
    <t>4 20519</t>
  </si>
  <si>
    <t>សុម៉ាលី</t>
  </si>
  <si>
    <t>សុភាព</t>
  </si>
  <si>
    <t>សាន</t>
  </si>
  <si>
    <t>4 20592</t>
  </si>
  <si>
    <t>4 20593</t>
  </si>
  <si>
    <t>4 20594</t>
  </si>
  <si>
    <t>4 20595</t>
  </si>
  <si>
    <t>4 20596</t>
  </si>
  <si>
    <t>4 20597</t>
  </si>
  <si>
    <t>វ៉ា</t>
  </si>
  <si>
    <t>ម៉ៃ</t>
  </si>
  <si>
    <t>សុខខន</t>
  </si>
  <si>
    <t>ភាព</t>
  </si>
  <si>
    <t>ផា</t>
  </si>
  <si>
    <t>ដុំ</t>
  </si>
  <si>
    <t>សុផា</t>
  </si>
  <si>
    <t>ដួង</t>
  </si>
  <si>
    <t>សីហា</t>
  </si>
  <si>
    <t>ហ៊ី</t>
  </si>
  <si>
    <t>ខ្និត</t>
  </si>
  <si>
    <t>4 20644</t>
  </si>
  <si>
    <t>ធី</t>
  </si>
  <si>
    <t>សុខណាប់</t>
  </si>
  <si>
    <t>4 20679</t>
  </si>
  <si>
    <t>4 20678</t>
  </si>
  <si>
    <t>សាត</t>
  </si>
  <si>
    <t>ស្រីលីន</t>
  </si>
  <si>
    <t>ហាយ</t>
  </si>
  <si>
    <t>ស្រីមុំ</t>
  </si>
  <si>
    <t>2023/11</t>
  </si>
  <si>
    <t>AM</t>
  </si>
  <si>
    <t>4 12133</t>
  </si>
  <si>
    <t>មាន</t>
  </si>
  <si>
    <t>ធាវី</t>
  </si>
  <si>
    <t>4 5742</t>
  </si>
  <si>
    <t>លុយ</t>
  </si>
  <si>
    <t>យុទ្ធធារ៉ា</t>
  </si>
  <si>
    <t>4 13790</t>
  </si>
  <si>
    <t>ឈុំ</t>
  </si>
  <si>
    <t>ទូច</t>
  </si>
  <si>
    <t>4 20559</t>
  </si>
  <si>
    <t>សំបូរ</t>
  </si>
  <si>
    <t>ប៊ុនម៉ា</t>
  </si>
  <si>
    <t>PK</t>
  </si>
  <si>
    <t>4 19024</t>
  </si>
  <si>
    <t>លី</t>
  </si>
  <si>
    <t>តោជួ</t>
  </si>
  <si>
    <t>4 18793</t>
  </si>
  <si>
    <t>ហេង</t>
  </si>
  <si>
    <t>វណ្ណៈ</t>
  </si>
  <si>
    <t>4 19541</t>
  </si>
  <si>
    <t>ស៊ីន</t>
  </si>
  <si>
    <t>សុខណាង</t>
  </si>
  <si>
    <t>4 19540</t>
  </si>
  <si>
    <t>ផូ</t>
  </si>
  <si>
    <t>ភាស់</t>
  </si>
  <si>
    <t>4 19734</t>
  </si>
  <si>
    <t>ស៊ាង</t>
  </si>
  <si>
    <t>ចំណាន</t>
  </si>
  <si>
    <t>4 19962</t>
  </si>
  <si>
    <t>រឿង</t>
  </si>
  <si>
    <t>ស្រីនាង</t>
  </si>
  <si>
    <t>4 20388</t>
  </si>
  <si>
    <t>នឿន</t>
  </si>
  <si>
    <t>ស្រីនី</t>
  </si>
  <si>
    <t>4 20406</t>
  </si>
  <si>
    <t>ជឹម</t>
  </si>
  <si>
    <t>ស្រីម៉ិច</t>
  </si>
  <si>
    <t>4 20440</t>
  </si>
  <si>
    <t>ប្រុសធំ</t>
  </si>
  <si>
    <t>CP</t>
  </si>
  <si>
    <t>4 2037</t>
  </si>
  <si>
    <t>យិន</t>
  </si>
  <si>
    <t>មិនា</t>
  </si>
  <si>
    <t>4 20369</t>
  </si>
  <si>
    <t>សារឿន</t>
  </si>
  <si>
    <t>MS</t>
  </si>
  <si>
    <t>4 2267</t>
  </si>
  <si>
    <t>តេង</t>
  </si>
  <si>
    <t>ចន្នី</t>
  </si>
  <si>
    <t>4 5192</t>
  </si>
  <si>
    <t>សយ</t>
  </si>
  <si>
    <t>សុភ័ក្រ</t>
  </si>
  <si>
    <t>4 19483</t>
  </si>
  <si>
    <t>ផូរ</t>
  </si>
  <si>
    <t>សំបាត់</t>
  </si>
  <si>
    <t>4 19552</t>
  </si>
  <si>
    <t>ពិត</t>
    <phoneticPr fontId="12" type="noConversion"/>
  </si>
  <si>
    <t>សុផាត</t>
    <phoneticPr fontId="12" type="noConversion"/>
  </si>
  <si>
    <t>4 19755</t>
  </si>
  <si>
    <t>យី</t>
  </si>
  <si>
    <t>ស៊ីយៀន</t>
  </si>
  <si>
    <t>4 12259</t>
  </si>
  <si>
    <t>មក</t>
  </si>
  <si>
    <t>គា</t>
  </si>
  <si>
    <t>4 20327</t>
  </si>
  <si>
    <t>សួង</t>
  </si>
  <si>
    <t>WH</t>
  </si>
  <si>
    <t>4 0245</t>
  </si>
  <si>
    <t>សាក់</t>
  </si>
  <si>
    <t>សុខជា</t>
  </si>
  <si>
    <t>4 10867</t>
  </si>
  <si>
    <t>ណា</t>
  </si>
  <si>
    <t>សុខនឿន</t>
  </si>
  <si>
    <t>4 16074</t>
  </si>
  <si>
    <t>គឹម</t>
  </si>
  <si>
    <t>ចាន់ណា</t>
  </si>
  <si>
    <t>4 18000</t>
  </si>
  <si>
    <t>វីន</t>
  </si>
  <si>
    <t>ចាន់ទ្រា</t>
  </si>
  <si>
    <t>4 18329</t>
  </si>
  <si>
    <t>ញន</t>
  </si>
  <si>
    <t>លក្ខិណា</t>
  </si>
  <si>
    <t>4 9759</t>
  </si>
  <si>
    <t>ណម</t>
  </si>
  <si>
    <t>ចិត្តត្រា</t>
  </si>
  <si>
    <t>4 19925</t>
  </si>
  <si>
    <t>ស្រីពៅ</t>
  </si>
  <si>
    <t>4 20287</t>
  </si>
  <si>
    <t>មុំ</t>
  </si>
  <si>
    <t>ស្រីវិត</t>
  </si>
  <si>
    <t>4 20405</t>
  </si>
  <si>
    <t>ស្រីច័ន្ទ</t>
  </si>
  <si>
    <t>4 20737</t>
  </si>
  <si>
    <t>រាម</t>
  </si>
  <si>
    <t>1L-A</t>
  </si>
  <si>
    <t>4 1915</t>
  </si>
  <si>
    <t>សុវណ្ណរិទ្ធ</t>
  </si>
  <si>
    <t>4 6447</t>
  </si>
  <si>
    <t>ខោល</t>
  </si>
  <si>
    <t>កែវ</t>
  </si>
  <si>
    <t>4 18642</t>
  </si>
  <si>
    <t>ខៀវ</t>
  </si>
  <si>
    <t>សារ៉ន</t>
  </si>
  <si>
    <t>4 13267</t>
  </si>
  <si>
    <t>អឹម</t>
  </si>
  <si>
    <t>ស្រីលក្ខណ៍</t>
  </si>
  <si>
    <t>4 19473</t>
  </si>
  <si>
    <t>វេត</t>
  </si>
  <si>
    <t>វ៉ាណា</t>
  </si>
  <si>
    <t>4 19351</t>
  </si>
  <si>
    <t>សាឯម</t>
  </si>
  <si>
    <t>4 20060</t>
  </si>
  <si>
    <t>លីន</t>
  </si>
  <si>
    <t>4 11439</t>
  </si>
  <si>
    <t>សំអឿន</t>
  </si>
  <si>
    <t>4 20125</t>
  </si>
  <si>
    <t>គីមស្រីមាន</t>
  </si>
  <si>
    <t>4 20172</t>
  </si>
  <si>
    <t>ស្រីតូច</t>
  </si>
  <si>
    <t>4 20314</t>
  </si>
  <si>
    <t>ថុល</t>
  </si>
  <si>
    <t>គីមឡាង</t>
  </si>
  <si>
    <t>4 20331</t>
  </si>
  <si>
    <t>ទឹម</t>
  </si>
  <si>
    <t>លាក់</t>
  </si>
  <si>
    <t>4 20483</t>
  </si>
  <si>
    <t>ពុំ</t>
  </si>
  <si>
    <t>ច្រឹប</t>
  </si>
  <si>
    <t>4 20527</t>
  </si>
  <si>
    <t>ឡុច</t>
  </si>
  <si>
    <t>លាន</t>
  </si>
  <si>
    <t>4 20526</t>
  </si>
  <si>
    <t>4 20525</t>
  </si>
  <si>
    <t>កូយ</t>
  </si>
  <si>
    <t>ស៊ីណាត</t>
  </si>
  <si>
    <t>4 20546</t>
  </si>
  <si>
    <t>វ៉ង</t>
  </si>
  <si>
    <t>រដ្ឋណា</t>
  </si>
  <si>
    <t>4 13328</t>
  </si>
  <si>
    <t>4 20554</t>
  </si>
  <si>
    <t>សួន</t>
  </si>
  <si>
    <t>តាំងអ៊ួយ</t>
  </si>
  <si>
    <t>4 4380</t>
  </si>
  <si>
    <t>4 19021</t>
  </si>
  <si>
    <t>អឿន</t>
  </si>
  <si>
    <t>គីមលេង</t>
  </si>
  <si>
    <t>2L-A</t>
  </si>
  <si>
    <t>4 1598</t>
  </si>
  <si>
    <t xml:space="preserve"> និមុល</t>
  </si>
  <si>
    <t>4 18094</t>
  </si>
  <si>
    <t>អ៊ូច</t>
  </si>
  <si>
    <t>4 4113</t>
  </si>
  <si>
    <t>4 18987</t>
  </si>
  <si>
    <t>ឌឿន</t>
  </si>
  <si>
    <t>ឌួយ</t>
  </si>
  <si>
    <t>4 19013</t>
  </si>
  <si>
    <t>ខាន់</t>
  </si>
  <si>
    <t>សុភា</t>
  </si>
  <si>
    <t>4 19233</t>
  </si>
  <si>
    <t>ញ៉ែម</t>
  </si>
  <si>
    <t>ស្រីអូន</t>
  </si>
  <si>
    <t>4 19313</t>
  </si>
  <si>
    <t>4 19200</t>
  </si>
  <si>
    <t>ជន</t>
  </si>
  <si>
    <t>ឆាយ៉ា</t>
  </si>
  <si>
    <t>4 19411</t>
  </si>
  <si>
    <t>រិទ្ខ</t>
  </si>
  <si>
    <t>សុរ៉ាម</t>
  </si>
  <si>
    <t>4 13560</t>
  </si>
  <si>
    <t>ឡុង</t>
  </si>
  <si>
    <t>4 19481</t>
  </si>
  <si>
    <t>សេង</t>
  </si>
  <si>
    <t>វ៉ាន់</t>
  </si>
  <si>
    <t>4 19555</t>
  </si>
  <si>
    <t>ម៉ុច</t>
    <phoneticPr fontId="12" type="noConversion"/>
  </si>
  <si>
    <t>សុខា</t>
    <phoneticPr fontId="12" type="noConversion"/>
  </si>
  <si>
    <r>
      <t xml:space="preserve">4 </t>
    </r>
    <r>
      <rPr>
        <sz val="11"/>
        <color theme="1"/>
        <rFont val="Leelawadee UI"/>
        <family val="2"/>
      </rPr>
      <t>19348</t>
    </r>
  </si>
  <si>
    <t>សេក</t>
    <phoneticPr fontId="12" type="noConversion"/>
  </si>
  <si>
    <t>ពៅ</t>
    <phoneticPr fontId="12" type="noConversion"/>
  </si>
  <si>
    <r>
      <t xml:space="preserve">4 </t>
    </r>
    <r>
      <rPr>
        <sz val="11"/>
        <color theme="1"/>
        <rFont val="Leelawadee UI"/>
        <family val="2"/>
      </rPr>
      <t>19579</t>
    </r>
  </si>
  <si>
    <t>អឿន</t>
    <phoneticPr fontId="12" type="noConversion"/>
  </si>
  <si>
    <t>នា</t>
    <phoneticPr fontId="12" type="noConversion"/>
  </si>
  <si>
    <r>
      <t xml:space="preserve">4 </t>
    </r>
    <r>
      <rPr>
        <sz val="11"/>
        <color theme="1"/>
        <rFont val="Leelawadee UI"/>
        <family val="2"/>
      </rPr>
      <t>19564</t>
    </r>
  </si>
  <si>
    <t>សារិទ្ធ</t>
  </si>
  <si>
    <r>
      <t xml:space="preserve">4 </t>
    </r>
    <r>
      <rPr>
        <sz val="11"/>
        <color theme="1"/>
        <rFont val="Leelawadee UI"/>
        <family val="2"/>
      </rPr>
      <t>18233</t>
    </r>
  </si>
  <si>
    <t>ចាន់</t>
  </si>
  <si>
    <t>ណេង</t>
  </si>
  <si>
    <t>4 19936</t>
  </si>
  <si>
    <t>និមូល</t>
  </si>
  <si>
    <t>4 19938</t>
  </si>
  <si>
    <t>ណេត</t>
  </si>
  <si>
    <t>4 19947</t>
  </si>
  <si>
    <t>ឃុំ</t>
  </si>
  <si>
    <t>ពុទ្ឋីតា</t>
  </si>
  <si>
    <t>4 20139</t>
  </si>
  <si>
    <t>ភឺន</t>
  </si>
  <si>
    <t>ចាន់ណាក់</t>
  </si>
  <si>
    <t>4 20480</t>
  </si>
  <si>
    <t>អុល</t>
  </si>
  <si>
    <t>ចន្ទ្រា</t>
  </si>
  <si>
    <t>4 20516</t>
  </si>
  <si>
    <t>ហ៊ាង</t>
  </si>
  <si>
    <t>ចាន់រី</t>
  </si>
  <si>
    <t>4 20365</t>
  </si>
  <si>
    <t>ចាន់សុឃា</t>
  </si>
  <si>
    <t>4 20522</t>
  </si>
  <si>
    <t>ភា</t>
  </si>
  <si>
    <t>ចេក</t>
  </si>
  <si>
    <t>4 20590</t>
  </si>
  <si>
    <t>រស់</t>
  </si>
  <si>
    <t>ស្រីនេត</t>
  </si>
  <si>
    <t>4 20629</t>
  </si>
  <si>
    <t>ស្រីរ័ត្ន</t>
  </si>
  <si>
    <t>4 20633</t>
  </si>
  <si>
    <t>វ៉ែន</t>
  </si>
  <si>
    <t>ធីម</t>
  </si>
  <si>
    <t>4 20653</t>
  </si>
  <si>
    <t>ជី</t>
  </si>
  <si>
    <t>មី</t>
  </si>
  <si>
    <t>4 20723</t>
  </si>
  <si>
    <t>ភាក់</t>
  </si>
  <si>
    <t>ស្រីនិត</t>
  </si>
  <si>
    <t>4​ 20647</t>
  </si>
  <si>
    <t>ដែម</t>
  </si>
  <si>
    <t>ស្រីល័ក្ខ</t>
  </si>
  <si>
    <t>3L-A</t>
  </si>
  <si>
    <t>4 10722</t>
  </si>
  <si>
    <t>ស្រីនឿន</t>
  </si>
  <si>
    <t>4 13854</t>
  </si>
  <si>
    <t>សៀត</t>
  </si>
  <si>
    <t>វណ្ណា</t>
  </si>
  <si>
    <t>4 16069</t>
  </si>
  <si>
    <t>រ៉ុន</t>
  </si>
  <si>
    <t>4 2703</t>
  </si>
  <si>
    <t>នុប</t>
  </si>
  <si>
    <t>ស្រីទូច</t>
  </si>
  <si>
    <t>4 5213</t>
  </si>
  <si>
    <t>ចន្ទលី</t>
  </si>
  <si>
    <t>4 6377</t>
  </si>
  <si>
    <t>តូច</t>
  </si>
  <si>
    <t>រស្មី</t>
  </si>
  <si>
    <t>4 7084</t>
  </si>
  <si>
    <t>ចន</t>
  </si>
  <si>
    <t>សុខឃុន</t>
  </si>
  <si>
    <t>4 5554</t>
  </si>
  <si>
    <t>ថ្លាង</t>
  </si>
  <si>
    <t>សុផាត</t>
  </si>
  <si>
    <t>4 18651</t>
  </si>
  <si>
    <t>គិន</t>
  </si>
  <si>
    <t>ផល្លី</t>
  </si>
  <si>
    <t>4 18881</t>
  </si>
  <si>
    <t>ថាត</t>
  </si>
  <si>
    <t>ប៊ុនធឿន</t>
  </si>
  <si>
    <t>4 19061</t>
  </si>
  <si>
    <t>ហុក</t>
  </si>
  <si>
    <t>សារ៉េត</t>
  </si>
  <si>
    <t>4 19202</t>
  </si>
  <si>
    <t>ប៉ុល</t>
  </si>
  <si>
    <t>ម៉េង</t>
  </si>
  <si>
    <t>4 19537</t>
  </si>
  <si>
    <t>ណុប</t>
    <phoneticPr fontId="12" type="noConversion"/>
  </si>
  <si>
    <t>វ៉ាន់ឌី</t>
    <phoneticPr fontId="12" type="noConversion"/>
  </si>
  <si>
    <t>4 19684</t>
  </si>
  <si>
    <t>កាត់</t>
  </si>
  <si>
    <t>កន</t>
  </si>
  <si>
    <t>4 19697</t>
  </si>
  <si>
    <t>យ៉េត</t>
  </si>
  <si>
    <t>សុខខេង</t>
  </si>
  <si>
    <t>4 20024</t>
  </si>
  <si>
    <t>ប៉ែន</t>
  </si>
  <si>
    <t>ចាន់ថន</t>
  </si>
  <si>
    <t>4 20394</t>
  </si>
  <si>
    <t>4 20450</t>
  </si>
  <si>
    <t>វៀន</t>
  </si>
  <si>
    <t>ស្រី</t>
  </si>
  <si>
    <t>4 20464</t>
  </si>
  <si>
    <t>រី</t>
  </si>
  <si>
    <t>ស៊ីណេន</t>
  </si>
  <si>
    <t>4 20652</t>
  </si>
  <si>
    <t>ស៊ីណេត</t>
  </si>
  <si>
    <t>4 20667</t>
  </si>
  <si>
    <t>ឡាច</t>
  </si>
  <si>
    <t>ធុន</t>
  </si>
  <si>
    <t>1L-B</t>
  </si>
  <si>
    <t>4 10432</t>
  </si>
  <si>
    <t>តាំ​</t>
  </si>
  <si>
    <t>នី</t>
  </si>
  <si>
    <t>4 18521</t>
  </si>
  <si>
    <t>4 19236</t>
  </si>
  <si>
    <t>ណាត</t>
  </si>
  <si>
    <t>4 19288</t>
  </si>
  <si>
    <t>ធឿន</t>
    <phoneticPr fontId="12" type="noConversion"/>
  </si>
  <si>
    <t>ថាង</t>
    <phoneticPr fontId="12" type="noConversion"/>
  </si>
  <si>
    <t>4 19366</t>
  </si>
  <si>
    <t>មុត</t>
  </si>
  <si>
    <t>4 19758</t>
  </si>
  <si>
    <t>ញាត</t>
  </si>
  <si>
    <t>ធារិត</t>
  </si>
  <si>
    <t>4 19771</t>
  </si>
  <si>
    <t>ញ៉ក់</t>
  </si>
  <si>
    <t>4 19935</t>
  </si>
  <si>
    <t>អ៊ុន</t>
  </si>
  <si>
    <t>4 19170</t>
  </si>
  <si>
    <t>4 20078</t>
  </si>
  <si>
    <t>រឿន</t>
  </si>
  <si>
    <t>4 20102</t>
  </si>
  <si>
    <t>សាមាន</t>
  </si>
  <si>
    <t>4 17045</t>
  </si>
  <si>
    <t>សុខ</t>
  </si>
  <si>
    <t>ចៀវ</t>
  </si>
  <si>
    <t>4 20237</t>
  </si>
  <si>
    <t>បុង</t>
  </si>
  <si>
    <t>4 20489</t>
  </si>
  <si>
    <t>ស៊ុន</t>
  </si>
  <si>
    <t>សារ៉េម</t>
  </si>
  <si>
    <t>4 16185</t>
  </si>
  <si>
    <t>ញ៉ែ</t>
  </si>
  <si>
    <t>សុលី</t>
  </si>
  <si>
    <t>4 20523</t>
  </si>
  <si>
    <t>សុខខៃ</t>
  </si>
  <si>
    <t>4 20558</t>
  </si>
  <si>
    <t>កែន</t>
  </si>
  <si>
    <t>វិជាតិ</t>
  </si>
  <si>
    <t>4 20686</t>
  </si>
  <si>
    <t>រ៉ាម</t>
  </si>
  <si>
    <t>រ័ត្ន</t>
  </si>
  <si>
    <t>4 20746</t>
  </si>
  <si>
    <t>ស្រេង</t>
  </si>
  <si>
    <t>4 20740</t>
  </si>
  <si>
    <t>មួន</t>
  </si>
  <si>
    <t>4 20739</t>
  </si>
  <si>
    <t>គីមសេង</t>
  </si>
  <si>
    <t>4 20738</t>
  </si>
  <si>
    <t>2L-B</t>
  </si>
  <si>
    <t>4 11930</t>
  </si>
  <si>
    <t>បាន់</t>
  </si>
  <si>
    <t>4 12053</t>
  </si>
  <si>
    <t>តយ</t>
  </si>
  <si>
    <t>4 14074</t>
  </si>
  <si>
    <t>សុខា</t>
  </si>
  <si>
    <t>4 5856</t>
  </si>
  <si>
    <t>តាំង</t>
  </si>
  <si>
    <t>សន</t>
  </si>
  <si>
    <t>4 6721</t>
  </si>
  <si>
    <t>ខុន</t>
  </si>
  <si>
    <t>យឿន</t>
  </si>
  <si>
    <t>4 12898</t>
  </si>
  <si>
    <t>រិន</t>
  </si>
  <si>
    <t>4 19199</t>
  </si>
  <si>
    <t>អូន</t>
  </si>
  <si>
    <t>4 19318</t>
  </si>
  <si>
    <t>ឆឺយ</t>
  </si>
  <si>
    <t>រតនា</t>
  </si>
  <si>
    <t>4 19354</t>
  </si>
  <si>
    <t>ឃត</t>
  </si>
  <si>
    <t>ស្រីណែត</t>
  </si>
  <si>
    <t>4 19359</t>
  </si>
  <si>
    <t>ហ៊</t>
  </si>
  <si>
    <t>សុន</t>
  </si>
  <si>
    <t>4 19427</t>
  </si>
  <si>
    <t>អ៊ុំ</t>
  </si>
  <si>
    <t>មករា</t>
  </si>
  <si>
    <r>
      <t>4 195</t>
    </r>
    <r>
      <rPr>
        <sz val="10"/>
        <color theme="1"/>
        <rFont val="Leelawadee UI"/>
        <family val="2"/>
      </rPr>
      <t>78</t>
    </r>
  </si>
  <si>
    <t>ធឿន</t>
  </si>
  <si>
    <t>ធារី</t>
  </si>
  <si>
    <t>4 19671</t>
  </si>
  <si>
    <t>បុត្រា</t>
  </si>
  <si>
    <t>4 19286</t>
  </si>
  <si>
    <t>លិស</t>
  </si>
  <si>
    <t>ស៊ុកកូឡា</t>
  </si>
  <si>
    <t>4 19576</t>
  </si>
  <si>
    <t>ស៊ិន</t>
  </si>
  <si>
    <t>សុខុម</t>
  </si>
  <si>
    <t>4 19503</t>
  </si>
  <si>
    <t>យ៉ុន</t>
  </si>
  <si>
    <t>4 18822</t>
  </si>
  <si>
    <t>ឌី</t>
  </si>
  <si>
    <t>រ៉ានី</t>
  </si>
  <si>
    <t>4 4598</t>
  </si>
  <si>
    <t>ស្រួច</t>
  </si>
  <si>
    <t>4 12525</t>
  </si>
  <si>
    <t>ផន</t>
  </si>
  <si>
    <t>ថារីន</t>
  </si>
  <si>
    <t>4​ 19775</t>
  </si>
  <si>
    <t>ចាន់នឿន</t>
  </si>
  <si>
    <t>សុមាលី</t>
  </si>
  <si>
    <t>4​ 19802</t>
  </si>
  <si>
    <t>សឿន</t>
  </si>
  <si>
    <t>ចន្រ្តី</t>
  </si>
  <si>
    <t>4​ 19934</t>
  </si>
  <si>
    <t>ជិន</t>
  </si>
  <si>
    <t>មុន្នីសត្យា</t>
  </si>
  <si>
    <t>4​ 20091</t>
  </si>
  <si>
    <t>ស្រីយ៉ាត</t>
  </si>
  <si>
    <t>4 20342</t>
  </si>
  <si>
    <t>ណាត់</t>
  </si>
  <si>
    <t>សុកន្ឋកញ្ញា</t>
  </si>
  <si>
    <t>4 20374</t>
  </si>
  <si>
    <t>ស៊ឹង</t>
  </si>
  <si>
    <t>ស្រីណយ</t>
  </si>
  <si>
    <t>4 20528</t>
  </si>
  <si>
    <t>4 20532</t>
  </si>
  <si>
    <t>ហាក់</t>
  </si>
  <si>
    <t>លាងហ៊ន់</t>
  </si>
  <si>
    <t>4 20544</t>
  </si>
  <si>
    <t>លឹម</t>
  </si>
  <si>
    <t>4 20548</t>
  </si>
  <si>
    <t>អ៊ុក</t>
  </si>
  <si>
    <t>នីតា</t>
  </si>
  <si>
    <t>4 20656</t>
  </si>
  <si>
    <t>ថា</t>
  </si>
  <si>
    <t>4 20668</t>
  </si>
  <si>
    <t>4 20744</t>
  </si>
  <si>
    <t>ប្រុស</t>
  </si>
  <si>
    <t>ពីរ៉ាដា</t>
  </si>
  <si>
    <t>3L-B</t>
  </si>
  <si>
    <t>4 11919</t>
  </si>
  <si>
    <t>វើន</t>
  </si>
  <si>
    <t>4 17046</t>
  </si>
  <si>
    <t>ផល</t>
  </si>
  <si>
    <t>ភៀន</t>
  </si>
  <si>
    <t>4 18072</t>
  </si>
  <si>
    <t>ហ៊ុន</t>
  </si>
  <si>
    <t>តុងឡា</t>
  </si>
  <si>
    <t>4 3569</t>
  </si>
  <si>
    <t>វឿន</t>
  </si>
  <si>
    <t>4 4905</t>
  </si>
  <si>
    <t>ស៊ី</t>
  </si>
  <si>
    <t>4 5227</t>
  </si>
  <si>
    <t>ជីវ៉ា</t>
  </si>
  <si>
    <t>4 9255</t>
  </si>
  <si>
    <t>សេក</t>
  </si>
  <si>
    <t>ស្រីកា</t>
  </si>
  <si>
    <t>4 18837</t>
  </si>
  <si>
    <t>ហៃ</t>
  </si>
  <si>
    <t>4 18861</t>
  </si>
  <si>
    <t>យឹម</t>
  </si>
  <si>
    <t>លន</t>
  </si>
  <si>
    <t>4 18880</t>
  </si>
  <si>
    <t>ស្រីនួន</t>
  </si>
  <si>
    <t>4 19182</t>
  </si>
  <si>
    <t>ឃិត</t>
  </si>
  <si>
    <t>4 19218</t>
  </si>
  <si>
    <t>សឿ</t>
  </si>
  <si>
    <t>ឃុនឡេ</t>
  </si>
  <si>
    <t>4 19388</t>
  </si>
  <si>
    <t>អាន់</t>
  </si>
  <si>
    <t>4 20070</t>
  </si>
  <si>
    <t>ណាវី</t>
  </si>
  <si>
    <t>4 20117</t>
  </si>
  <si>
    <t>រុន</t>
  </si>
  <si>
    <t>វុទ្ឋី</t>
  </si>
  <si>
    <t>4 20146</t>
  </si>
  <si>
    <t>ឆែម</t>
  </si>
  <si>
    <t>រឹម</t>
  </si>
  <si>
    <t>4 20147</t>
  </si>
  <si>
    <t>ឈាក់</t>
  </si>
  <si>
    <t>4 20366</t>
  </si>
  <si>
    <t>ដឿង</t>
  </si>
  <si>
    <t>ឌីន</t>
  </si>
  <si>
    <t>4 5332</t>
  </si>
  <si>
    <t>ស្រីសៅលី</t>
  </si>
  <si>
    <t>4 20372</t>
  </si>
  <si>
    <t>ផាត</t>
  </si>
  <si>
    <t>ស្រីនិច</t>
  </si>
  <si>
    <t>4 20538</t>
  </si>
  <si>
    <t>សំភ័ស</t>
  </si>
  <si>
    <t>4 5376</t>
  </si>
  <si>
    <t>ហ៊ឹម</t>
  </si>
  <si>
    <t>4 20680</t>
  </si>
  <si>
    <t>ស្រីមាប់</t>
  </si>
  <si>
    <t>1L-C</t>
  </si>
  <si>
    <t>4 10048</t>
  </si>
  <si>
    <t>ង៉ោល</t>
  </si>
  <si>
    <t>4 10096</t>
  </si>
  <si>
    <t>រ៉ា</t>
  </si>
  <si>
    <t>4 12027</t>
  </si>
  <si>
    <t>វង់</t>
  </si>
  <si>
    <t>4 12224</t>
  </si>
  <si>
    <t>ញិល</t>
  </si>
  <si>
    <t>ចាន់ណេត</t>
  </si>
  <si>
    <t>4 12329</t>
  </si>
  <si>
    <t>ឈិន</t>
  </si>
  <si>
    <t>4 16131</t>
  </si>
  <si>
    <t>សូត</t>
  </si>
  <si>
    <t>4 18912</t>
  </si>
  <si>
    <t>ធុម</t>
  </si>
  <si>
    <t>រ៉ុង</t>
  </si>
  <si>
    <t>4 19365</t>
  </si>
  <si>
    <t>សានិត</t>
  </si>
  <si>
    <t>4 11438</t>
  </si>
  <si>
    <t>ញ៉ក់</t>
    <phoneticPr fontId="12" type="noConversion"/>
  </si>
  <si>
    <t>ស៊ីម៉ាក់</t>
    <phoneticPr fontId="12" type="noConversion"/>
  </si>
  <si>
    <t>4 19030</t>
  </si>
  <si>
    <t>4 19875</t>
  </si>
  <si>
    <t>4 20019</t>
  </si>
  <si>
    <t>លីវ</t>
  </si>
  <si>
    <t>4 9345</t>
  </si>
  <si>
    <t>ងិន</t>
  </si>
  <si>
    <t>ឆក</t>
  </si>
  <si>
    <t>4 16076</t>
  </si>
  <si>
    <t>យ៉ឹម</t>
  </si>
  <si>
    <t>4 20360</t>
  </si>
  <si>
    <t>4 20494</t>
  </si>
  <si>
    <t>កាន់</t>
  </si>
  <si>
    <t>វ៉ាត</t>
  </si>
  <si>
    <t>4 20541</t>
  </si>
  <si>
    <t>លន់</t>
  </si>
  <si>
    <t>ចុះ</t>
  </si>
  <si>
    <t>4 20589</t>
  </si>
  <si>
    <t>ស៊ឹម</t>
  </si>
  <si>
    <t>សុខេន</t>
  </si>
  <si>
    <t>4 20730</t>
  </si>
  <si>
    <t>ឆៃ</t>
  </si>
  <si>
    <t>ណារី</t>
  </si>
  <si>
    <t>2L-C</t>
  </si>
  <si>
    <t>4 11031</t>
  </si>
  <si>
    <t>អ៊ង</t>
  </si>
  <si>
    <t>នាងតូច</t>
  </si>
  <si>
    <t>4 12848</t>
  </si>
  <si>
    <t>វ៉ុន</t>
  </si>
  <si>
    <t>4 12902</t>
  </si>
  <si>
    <t>សាយ</t>
  </si>
  <si>
    <t>លីម</t>
  </si>
  <si>
    <t>4 15160</t>
  </si>
  <si>
    <t>ឆោម</t>
  </si>
  <si>
    <t>សំណាង</t>
  </si>
  <si>
    <t>4 16071</t>
  </si>
  <si>
    <t>រីណា</t>
  </si>
  <si>
    <t>4 18013</t>
  </si>
  <si>
    <t>សាត់</t>
  </si>
  <si>
    <t>យ៉ាយី</t>
  </si>
  <si>
    <t>4 18073</t>
  </si>
  <si>
    <t>វ៉ិត</t>
  </si>
  <si>
    <t>4 18097</t>
  </si>
  <si>
    <t>ណាក់</t>
  </si>
  <si>
    <t>4 18627</t>
  </si>
  <si>
    <t>ជុន</t>
  </si>
  <si>
    <t>4 12317</t>
  </si>
  <si>
    <t>ធន</t>
  </si>
  <si>
    <t>ឃន់</t>
  </si>
  <si>
    <t>4 19166</t>
  </si>
  <si>
    <t>ផលនិត</t>
  </si>
  <si>
    <t>4 19397</t>
  </si>
  <si>
    <t>ចៀន</t>
  </si>
  <si>
    <t>សុខណេត</t>
  </si>
  <si>
    <t>4 19491</t>
  </si>
  <si>
    <t>គង់</t>
  </si>
  <si>
    <t>សំភាស់</t>
  </si>
  <si>
    <t>4 19666</t>
  </si>
  <si>
    <t>ថេន</t>
  </si>
  <si>
    <t>4 19667</t>
  </si>
  <si>
    <t>ឆេង</t>
  </si>
  <si>
    <t>4 19874</t>
  </si>
  <si>
    <t>4 19904</t>
  </si>
  <si>
    <t>សាម៉េត</t>
  </si>
  <si>
    <t>4 20003</t>
  </si>
  <si>
    <t>បុល</t>
  </si>
  <si>
    <t>សុខហ៊ាង</t>
  </si>
  <si>
    <t>4 20050</t>
  </si>
  <si>
    <t>ប្រន</t>
  </si>
  <si>
    <t>ម៉ាលី</t>
  </si>
  <si>
    <t>4 20053</t>
  </si>
  <si>
    <t>4 20056</t>
  </si>
  <si>
    <t>សុភី</t>
  </si>
  <si>
    <t>4 19175</t>
  </si>
  <si>
    <t>និល</t>
  </si>
  <si>
    <t>4 12953</t>
  </si>
  <si>
    <t>ផល់</t>
  </si>
  <si>
    <t>សុខនៅ</t>
  </si>
  <si>
    <t>4 17042</t>
  </si>
  <si>
    <t>ចិន</t>
  </si>
  <si>
    <t>4 20362</t>
  </si>
  <si>
    <t>សាវុន</t>
  </si>
  <si>
    <t>4 20368</t>
  </si>
  <si>
    <t>ស្រីអ៊ីម</t>
  </si>
  <si>
    <t>4 20442</t>
  </si>
  <si>
    <t>សាម</t>
  </si>
  <si>
    <t>4 20443</t>
  </si>
  <si>
    <t>4 20604</t>
  </si>
  <si>
    <t>តាំ</t>
  </si>
  <si>
    <t>ស៊ុំ</t>
  </si>
  <si>
    <t>4 20645</t>
  </si>
  <si>
    <t>4 20648</t>
  </si>
  <si>
    <t>ធីតា</t>
  </si>
  <si>
    <t>3L-C</t>
  </si>
  <si>
    <t>4 18526</t>
  </si>
  <si>
    <t>ស្រីភីន</t>
  </si>
  <si>
    <t>4 18735</t>
  </si>
  <si>
    <t>រ៉ាត់</t>
  </si>
  <si>
    <t>បញ្ញា</t>
  </si>
  <si>
    <t>4 18969</t>
  </si>
  <si>
    <t>ភ័ស្ស</t>
  </si>
  <si>
    <t>4 19219</t>
  </si>
  <si>
    <t>រ៉ន</t>
  </si>
  <si>
    <t>4 19458</t>
  </si>
  <si>
    <t>ស្រីពេជ្រ</t>
  </si>
  <si>
    <r>
      <t xml:space="preserve">4 </t>
    </r>
    <r>
      <rPr>
        <sz val="11"/>
        <color theme="1"/>
        <rFont val="Leelawadee UI"/>
        <family val="2"/>
      </rPr>
      <t>19774</t>
    </r>
  </si>
  <si>
    <t>ឃុត</t>
  </si>
  <si>
    <t>ប៉ិច</t>
  </si>
  <si>
    <t>4 19950</t>
  </si>
  <si>
    <t>ផាត់</t>
  </si>
  <si>
    <t>សុខគា</t>
  </si>
  <si>
    <t>4 19951</t>
  </si>
  <si>
    <t>ហ៊ឺន</t>
  </si>
  <si>
    <t>4 11228</t>
  </si>
  <si>
    <t>ប៉ាល់</t>
  </si>
  <si>
    <t>សុខគីន</t>
  </si>
  <si>
    <t>4 12386</t>
  </si>
  <si>
    <t>ទុយ</t>
  </si>
  <si>
    <t>4 13973</t>
  </si>
  <si>
    <t>4 16070</t>
  </si>
  <si>
    <t>ហឹង</t>
  </si>
  <si>
    <t>សំរេច</t>
  </si>
  <si>
    <t>4 17014</t>
  </si>
  <si>
    <t>ខ្លូត</t>
  </si>
  <si>
    <t>សាម៉េន</t>
  </si>
  <si>
    <t>4 18375</t>
  </si>
  <si>
    <t>សុភាក់</t>
  </si>
  <si>
    <t>4 9305</t>
  </si>
  <si>
    <t>4 17054</t>
  </si>
  <si>
    <t>មិន</t>
  </si>
  <si>
    <t>4 19271</t>
  </si>
  <si>
    <t>ម៉ង់</t>
  </si>
  <si>
    <t>សាម៉ុត</t>
  </si>
  <si>
    <t>4 6929</t>
  </si>
  <si>
    <t>ជា</t>
  </si>
  <si>
    <t>សំរិត</t>
  </si>
  <si>
    <t>4 20196</t>
  </si>
  <si>
    <t>កុយ</t>
  </si>
  <si>
    <t>សម្ភស្ស</t>
  </si>
  <si>
    <t>4 20363</t>
  </si>
  <si>
    <t>គីម</t>
  </si>
  <si>
    <t>កាចាំង</t>
  </si>
  <si>
    <t>4 20495</t>
  </si>
  <si>
    <t>វិសាល</t>
  </si>
  <si>
    <t>4 18759</t>
  </si>
  <si>
    <t>សាង</t>
  </si>
  <si>
    <t>4 20675</t>
  </si>
  <si>
    <t>មឿន</t>
  </si>
  <si>
    <t>បូណា</t>
  </si>
  <si>
    <t>4 20754</t>
  </si>
  <si>
    <t>MA</t>
  </si>
  <si>
    <t>4 9152</t>
  </si>
  <si>
    <t>អាត</t>
  </si>
  <si>
    <t>វិបុល</t>
  </si>
  <si>
    <t>4 9918</t>
  </si>
  <si>
    <t>វ៉ង់</t>
  </si>
  <si>
    <t>4 1397</t>
  </si>
  <si>
    <t>4 18924</t>
  </si>
  <si>
    <t>សួស</t>
  </si>
  <si>
    <t>ចាន់ដារ៉ា</t>
  </si>
  <si>
    <t>4 18925</t>
  </si>
  <si>
    <t>មន</t>
  </si>
  <si>
    <t>ដា</t>
  </si>
  <si>
    <t>4 19074</t>
  </si>
  <si>
    <t>4 19075</t>
  </si>
  <si>
    <t>ក្រិត</t>
  </si>
  <si>
    <t>វណ្ណដា</t>
  </si>
  <si>
    <t>4 19076</t>
  </si>
  <si>
    <t>4 19077</t>
  </si>
  <si>
    <t>លឺ</t>
  </si>
  <si>
    <t>4 19429</t>
  </si>
  <si>
    <t>ព្រាប</t>
  </si>
  <si>
    <t>4 19430</t>
  </si>
  <si>
    <t>យ៉ា</t>
  </si>
  <si>
    <t>4 19995</t>
  </si>
  <si>
    <t>ទូ</t>
  </si>
  <si>
    <t>4 20228</t>
  </si>
  <si>
    <t>ភានិត</t>
  </si>
  <si>
    <t>4 20229</t>
  </si>
  <si>
    <t>ពន្លឺ</t>
  </si>
  <si>
    <t>4 20230</t>
  </si>
  <si>
    <t>ខ្យង</t>
  </si>
  <si>
    <t>4 20231</t>
  </si>
  <si>
    <t>ច័ន្ទ</t>
  </si>
  <si>
    <t>ភក្តី</t>
  </si>
  <si>
    <t>4 20232</t>
  </si>
  <si>
    <t>ភារះ</t>
  </si>
  <si>
    <t>4 20233</t>
  </si>
  <si>
    <t>ពុកខង</t>
  </si>
  <si>
    <t>4 20234</t>
  </si>
  <si>
    <t>ហ៊ត</t>
  </si>
  <si>
    <t>4 20316</t>
  </si>
  <si>
    <t>ណារ៉ា</t>
  </si>
  <si>
    <t>4 20317</t>
  </si>
  <si>
    <t>ប្រាក់</t>
  </si>
  <si>
    <t>ណែម</t>
  </si>
  <si>
    <t>4 19715</t>
  </si>
  <si>
    <t>កក្កដា</t>
  </si>
  <si>
    <t>1ST</t>
  </si>
  <si>
    <t>4 0992</t>
  </si>
  <si>
    <t>ចូន</t>
  </si>
  <si>
    <t>ស្តើង</t>
  </si>
  <si>
    <t>4 17084</t>
  </si>
  <si>
    <t>4 18550</t>
  </si>
  <si>
    <t>ឌិន</t>
  </si>
  <si>
    <t>4 18593</t>
  </si>
  <si>
    <t>សែ</t>
  </si>
  <si>
    <t>4 4037</t>
  </si>
  <si>
    <t>គឹមយ៉ា</t>
  </si>
  <si>
    <t>4 19039</t>
  </si>
  <si>
    <t>ប៉ាង</t>
  </si>
  <si>
    <t>4 19189</t>
  </si>
  <si>
    <t>វន</t>
  </si>
  <si>
    <t>ស្រីលក្ខ័</t>
  </si>
  <si>
    <t>4 19268</t>
  </si>
  <si>
    <t>ម៉ានិច</t>
  </si>
  <si>
    <t>4 19619</t>
  </si>
  <si>
    <t>4 19620</t>
  </si>
  <si>
    <t>សុគន្ឋា</t>
  </si>
  <si>
    <t>4 19937</t>
  </si>
  <si>
    <t>សុម៉ារ៉ា</t>
  </si>
  <si>
    <t>4 19968</t>
  </si>
  <si>
    <t>4 20136</t>
  </si>
  <si>
    <t>ស្រីភួង</t>
  </si>
  <si>
    <t>4 19329</t>
  </si>
  <si>
    <t>ស្រីណែ</t>
  </si>
  <si>
    <t>4 20469</t>
  </si>
  <si>
    <t>4 20479</t>
  </si>
  <si>
    <t>ញ៉េ</t>
  </si>
  <si>
    <t>4 19885</t>
  </si>
  <si>
    <t>អិត</t>
  </si>
  <si>
    <t>4 19118</t>
  </si>
  <si>
    <t>ប្រិច</t>
  </si>
  <si>
    <t>4 20641</t>
  </si>
  <si>
    <t>ដៃអាណា</t>
  </si>
  <si>
    <t>4 20700</t>
  </si>
  <si>
    <t>ជៀន</t>
  </si>
  <si>
    <t>ដែន</t>
  </si>
  <si>
    <t>4 20709</t>
  </si>
  <si>
    <t>ថុន</t>
  </si>
  <si>
    <t>ស្រីធំ</t>
  </si>
  <si>
    <t>2ST</t>
  </si>
  <si>
    <t>4 12915</t>
  </si>
  <si>
    <t>ឈុន</t>
  </si>
  <si>
    <t>4 12931</t>
  </si>
  <si>
    <t>សូត្រ</t>
  </si>
  <si>
    <t>4 14076</t>
  </si>
  <si>
    <t>យន</t>
  </si>
  <si>
    <t>4 14130</t>
  </si>
  <si>
    <t>ហ៊ិន</t>
  </si>
  <si>
    <t>សុហ៊ីម</t>
  </si>
  <si>
    <t>4 18008</t>
  </si>
  <si>
    <t>ចណ្ណា</t>
  </si>
  <si>
    <t>4 4015</t>
  </si>
  <si>
    <t xml:space="preserve"> គឹមលី</t>
  </si>
  <si>
    <t>4 4656</t>
  </si>
  <si>
    <t>4 9721</t>
  </si>
  <si>
    <t>ងន</t>
  </si>
  <si>
    <t>ស្រីណុច</t>
  </si>
  <si>
    <t>4 18915</t>
  </si>
  <si>
    <t>ចឹក</t>
  </si>
  <si>
    <t>រើន</t>
  </si>
  <si>
    <r>
      <rPr>
        <sz val="11"/>
        <color theme="1"/>
        <rFont val="Leelawadee UI"/>
        <family val="2"/>
      </rPr>
      <t>4</t>
    </r>
    <r>
      <rPr>
        <sz val="11"/>
        <color theme="1"/>
        <rFont val="新細明體"/>
        <family val="2"/>
        <scheme val="minor"/>
      </rPr>
      <t xml:space="preserve"> </t>
    </r>
    <r>
      <rPr>
        <sz val="11"/>
        <color theme="1"/>
        <rFont val="新細明體"/>
        <family val="2"/>
        <scheme val="minor"/>
      </rPr>
      <t>19326</t>
    </r>
  </si>
  <si>
    <t>ស</t>
  </si>
  <si>
    <t>ស៊ាន</t>
  </si>
  <si>
    <t>4 19400</t>
  </si>
  <si>
    <t>នីរ័ត្ន</t>
  </si>
  <si>
    <r>
      <t xml:space="preserve">4 </t>
    </r>
    <r>
      <rPr>
        <sz val="11"/>
        <color theme="1"/>
        <rFont val="Leelawadee UI"/>
        <family val="2"/>
      </rPr>
      <t>19656</t>
    </r>
  </si>
  <si>
    <t>ខឿន</t>
  </si>
  <si>
    <t>ស្រីល័ក្ឋ</t>
  </si>
  <si>
    <t>4 20108</t>
  </si>
  <si>
    <t>4 20370</t>
  </si>
  <si>
    <t>ចាន់លីន</t>
  </si>
  <si>
    <t>4 20398</t>
  </si>
  <si>
    <t>ស្រីម៉ាក់</t>
  </si>
  <si>
    <t>4 20688</t>
  </si>
  <si>
    <t>សុខឡៃ</t>
  </si>
  <si>
    <t>3ST</t>
  </si>
  <si>
    <t>4 19754</t>
  </si>
  <si>
    <t>ឡុន</t>
  </si>
  <si>
    <t>4 13098</t>
  </si>
  <si>
    <t>ដន</t>
  </si>
  <si>
    <t>4 20197</t>
  </si>
  <si>
    <t>មូល</t>
  </si>
  <si>
    <t>4 20272</t>
  </si>
  <si>
    <t>ធូក</t>
  </si>
  <si>
    <t>4 20341</t>
  </si>
  <si>
    <t>ព្រិន</t>
  </si>
  <si>
    <t>ចន្ទី</t>
  </si>
  <si>
    <t>4 20404</t>
  </si>
  <si>
    <t>ហឿន</t>
  </si>
  <si>
    <t>4 20437</t>
  </si>
  <si>
    <t>យ៉ាង</t>
  </si>
  <si>
    <t>4 20499</t>
  </si>
  <si>
    <t>ប៊ន</t>
  </si>
  <si>
    <t>រុង</t>
  </si>
  <si>
    <t>4 20500</t>
  </si>
  <si>
    <t>ប្រាក</t>
  </si>
  <si>
    <t>សៅរី</t>
  </si>
  <si>
    <t>4 20504</t>
  </si>
  <si>
    <t>ស៊ីណា</t>
  </si>
  <si>
    <t>4 20534</t>
  </si>
  <si>
    <t>ដៀប</t>
  </si>
  <si>
    <t>4 20561</t>
  </si>
  <si>
    <t>យ៉េន</t>
  </si>
  <si>
    <t>សុខល័ក្ខ</t>
  </si>
  <si>
    <t>4 20567</t>
  </si>
  <si>
    <t>សោ</t>
  </si>
  <si>
    <t>ធារិទ្ឋ</t>
  </si>
  <si>
    <t>4 20571</t>
  </si>
  <si>
    <t>ឆាន</t>
  </si>
  <si>
    <t>សុវណ្ណរ័ត្ន</t>
  </si>
  <si>
    <t>4 20574</t>
  </si>
  <si>
    <t>4 20578</t>
  </si>
  <si>
    <t>ឈាន</t>
  </si>
  <si>
    <t>ស្រីនូ</t>
  </si>
  <si>
    <t>4 20598</t>
  </si>
  <si>
    <t>ស្រីនុច</t>
  </si>
  <si>
    <t>4 20603</t>
  </si>
  <si>
    <t>ខាត</t>
  </si>
  <si>
    <t>ណៃ</t>
  </si>
  <si>
    <t>4 20661</t>
  </si>
  <si>
    <t>គួ​នចាន់</t>
  </si>
  <si>
    <t>គិរីអម្ពរ</t>
  </si>
  <si>
    <t>4 20681</t>
  </si>
  <si>
    <t>សុនីន</t>
  </si>
  <si>
    <t>4 20682</t>
  </si>
  <si>
    <t>គីមលន</t>
  </si>
  <si>
    <t>4 20684</t>
  </si>
  <si>
    <t>ហាន់</t>
  </si>
  <si>
    <t>ផល្លា</t>
  </si>
  <si>
    <t>4 20692</t>
  </si>
  <si>
    <t>ឌីណា</t>
  </si>
  <si>
    <t>4 20704</t>
  </si>
  <si>
    <t>គូរ</t>
  </si>
  <si>
    <t>ថង់</t>
  </si>
  <si>
    <t>4 20711</t>
  </si>
  <si>
    <t>ហ៊ុង</t>
  </si>
  <si>
    <t>4 20712</t>
  </si>
  <si>
    <t>ជីម</t>
  </si>
  <si>
    <t>5ST</t>
  </si>
  <si>
    <t>4 11871</t>
  </si>
  <si>
    <t>មៃ</t>
  </si>
  <si>
    <t>ស្រីអ៊ី</t>
  </si>
  <si>
    <t>4 12536</t>
  </si>
  <si>
    <t>ធា</t>
  </si>
  <si>
    <t>4 13201</t>
  </si>
  <si>
    <t xml:space="preserve"> យ៉ុន</t>
  </si>
  <si>
    <t>4 18625</t>
  </si>
  <si>
    <t>ស្រីស្រស់</t>
  </si>
  <si>
    <t>4 18817</t>
  </si>
  <si>
    <t>គន្ធា</t>
  </si>
  <si>
    <t>4 18821</t>
  </si>
  <si>
    <t>ឈិញ</t>
  </si>
  <si>
    <t>សាប៊ន់</t>
  </si>
  <si>
    <t>4 18831</t>
  </si>
  <si>
    <t>ទួល</t>
  </si>
  <si>
    <t>សុផុន</t>
  </si>
  <si>
    <t>4 19399</t>
  </si>
  <si>
    <t>រុំ</t>
  </si>
  <si>
    <t>ភារាជ</t>
  </si>
  <si>
    <t>4 19636</t>
  </si>
  <si>
    <t>សានស៊ីណា</t>
  </si>
  <si>
    <t>4 19691</t>
  </si>
  <si>
    <t>ភាន់</t>
  </si>
  <si>
    <t>4 19772</t>
  </si>
  <si>
    <t>សាវ៉េត</t>
  </si>
  <si>
    <t>4 19833</t>
  </si>
  <si>
    <t>ឌុល</t>
  </si>
  <si>
    <t>ចាន់ឌឿន</t>
  </si>
  <si>
    <t>4 19838</t>
  </si>
  <si>
    <t>ដួងកែវ</t>
  </si>
  <si>
    <t>4 19911</t>
  </si>
  <si>
    <t>សំអាត</t>
  </si>
  <si>
    <t>4 0344</t>
  </si>
  <si>
    <t>ម៉ុន</t>
  </si>
  <si>
    <t>សុគុន</t>
  </si>
  <si>
    <t>4 0976</t>
  </si>
  <si>
    <t>ម៉ុក</t>
  </si>
  <si>
    <t>4 10853</t>
  </si>
  <si>
    <t>4 12916</t>
  </si>
  <si>
    <t>អ៊ី</t>
  </si>
  <si>
    <t>4 15069</t>
  </si>
  <si>
    <t>4 18914</t>
  </si>
  <si>
    <t>ឆន</t>
  </si>
  <si>
    <t>ស៊ីនួន</t>
  </si>
  <si>
    <t>4 19190</t>
  </si>
  <si>
    <t>ចាន់ធួន</t>
  </si>
  <si>
    <t>4 19692</t>
  </si>
  <si>
    <t>ភាន</t>
  </si>
  <si>
    <t>4 19749</t>
  </si>
  <si>
    <t>ទ្រី</t>
  </si>
  <si>
    <t>4​ 19900</t>
  </si>
  <si>
    <t>ភួង</t>
  </si>
  <si>
    <t>លីណា</t>
  </si>
  <si>
    <t>4 20006</t>
  </si>
  <si>
    <t>4 9329</t>
  </si>
  <si>
    <t>4 9891</t>
  </si>
  <si>
    <t>ថាង</t>
  </si>
  <si>
    <t>4 20381</t>
  </si>
  <si>
    <t>តុល</t>
  </si>
  <si>
    <t>គុនធា</t>
  </si>
  <si>
    <t>4 20386</t>
  </si>
  <si>
    <t>ឈឺន</t>
  </si>
  <si>
    <t>4 20409</t>
  </si>
  <si>
    <t>វាន</t>
  </si>
  <si>
    <t>4 20455</t>
  </si>
  <si>
    <t>អេង</t>
  </si>
  <si>
    <t>4 20462</t>
  </si>
  <si>
    <t>រ៉ត</t>
  </si>
  <si>
    <t>ល័ក្ខ</t>
  </si>
  <si>
    <t>4 20586</t>
  </si>
  <si>
    <t>ចាន់នីម</t>
  </si>
  <si>
    <t>4 18079</t>
  </si>
  <si>
    <t>4 20671</t>
  </si>
  <si>
    <t>ម៉ាន</t>
  </si>
  <si>
    <t>ផល្លីន</t>
  </si>
  <si>
    <t>4 20677</t>
  </si>
  <si>
    <t>4 20689</t>
  </si>
  <si>
    <t>ចន្ថា</t>
  </si>
  <si>
    <t>ស្រីលាប</t>
  </si>
  <si>
    <t>4 20691</t>
  </si>
  <si>
    <t>4 20694</t>
  </si>
  <si>
    <t>ម៉ីយ</t>
  </si>
  <si>
    <t>6ST</t>
  </si>
  <si>
    <t>4 12237</t>
  </si>
  <si>
    <t>ឌៀប</t>
  </si>
  <si>
    <t>លីប៊ូ</t>
  </si>
  <si>
    <t>4 12816</t>
  </si>
  <si>
    <t>4 16122</t>
  </si>
  <si>
    <t>ញ៉</t>
  </si>
  <si>
    <t>4 1756</t>
  </si>
  <si>
    <t>ស្រីរ៉ា</t>
  </si>
  <si>
    <t>4 9837</t>
  </si>
  <si>
    <t>4 19026</t>
  </si>
  <si>
    <t>សារ៉ាន</t>
  </si>
  <si>
    <t>4 18951</t>
  </si>
  <si>
    <t>4 19119</t>
  </si>
  <si>
    <t>ពុត</t>
  </si>
  <si>
    <t>រ៉ុប</t>
  </si>
  <si>
    <t>4 19644</t>
  </si>
  <si>
    <t>4 19800</t>
  </si>
  <si>
    <t>4 19994</t>
  </si>
  <si>
    <t>ប៉ុន</t>
  </si>
  <si>
    <t>សៀងហេង</t>
  </si>
  <si>
    <t>4 20094</t>
  </si>
  <si>
    <t>4 20114</t>
  </si>
  <si>
    <t>ផាន់រាក់</t>
  </si>
  <si>
    <t>4 12824</t>
  </si>
  <si>
    <t>ណុល</t>
  </si>
  <si>
    <t>4 11622</t>
  </si>
  <si>
    <t>រ៉ូសារ</t>
  </si>
  <si>
    <t>4 20345</t>
  </si>
  <si>
    <t>មិថុនា</t>
  </si>
  <si>
    <t>4 20417</t>
  </si>
  <si>
    <t>សឹម</t>
  </si>
  <si>
    <t>ឡៃស៊ីម</t>
  </si>
  <si>
    <t>4 20539</t>
  </si>
  <si>
    <t>ហុងហ័រ</t>
  </si>
  <si>
    <t>4 20625</t>
  </si>
  <si>
    <t>4 20642</t>
  </si>
  <si>
    <t>ធាង</t>
  </si>
  <si>
    <t>4 20676</t>
  </si>
  <si>
    <t>ឈិត</t>
  </si>
  <si>
    <t>នឿ</t>
  </si>
  <si>
    <t>7ST</t>
  </si>
  <si>
    <t>4 10285</t>
  </si>
  <si>
    <t>ស្រីផូ</t>
  </si>
  <si>
    <t>4 13697</t>
  </si>
  <si>
    <t>ពេជ្រ</t>
  </si>
  <si>
    <t>4 2523</t>
  </si>
  <si>
    <t>សាវន</t>
  </si>
  <si>
    <t>4 4735</t>
  </si>
  <si>
    <t>4 5316</t>
  </si>
  <si>
    <t>ចាន់ធូ</t>
  </si>
  <si>
    <t>4 9832</t>
  </si>
  <si>
    <t>ថាវ៉ាន់</t>
  </si>
  <si>
    <t>4 19289</t>
  </si>
  <si>
    <t>ព្រួន</t>
  </si>
  <si>
    <r>
      <t>4 1</t>
    </r>
    <r>
      <rPr>
        <sz val="11"/>
        <color theme="1"/>
        <rFont val="Leelawadee UI"/>
        <family val="2"/>
      </rPr>
      <t>9613</t>
    </r>
  </si>
  <si>
    <t>យ៉ាត</t>
    <phoneticPr fontId="12" type="noConversion"/>
  </si>
  <si>
    <t>ចាន់រ័ត្ន</t>
    <phoneticPr fontId="12" type="noConversion"/>
  </si>
  <si>
    <r>
      <t>4 1</t>
    </r>
    <r>
      <rPr>
        <sz val="11"/>
        <color theme="1"/>
        <rFont val="Leelawadee UI"/>
        <family val="2"/>
      </rPr>
      <t>2822</t>
    </r>
  </si>
  <si>
    <t>ត្រូយ</t>
  </si>
  <si>
    <t>យួន</t>
  </si>
  <si>
    <t>4 19901</t>
  </si>
  <si>
    <t>គ្រីប</t>
  </si>
  <si>
    <t>សុភាន់</t>
  </si>
  <si>
    <t>4 19922</t>
  </si>
  <si>
    <t>ហាន</t>
  </si>
  <si>
    <t>សុគាង</t>
  </si>
  <si>
    <t>4 20047</t>
  </si>
  <si>
    <t>លៀប</t>
  </si>
  <si>
    <t>រាក់</t>
  </si>
  <si>
    <t>4 20071</t>
  </si>
  <si>
    <t>ភារុន</t>
  </si>
  <si>
    <t>4 20377</t>
  </si>
  <si>
    <t>ហៀប</t>
  </si>
  <si>
    <t>ស្រឿន</t>
  </si>
  <si>
    <t>4 20438</t>
  </si>
  <si>
    <t>យ៉ន</t>
  </si>
  <si>
    <t>4 12809</t>
  </si>
  <si>
    <t>សោម</t>
  </si>
  <si>
    <t>4 20705</t>
  </si>
  <si>
    <t>4 5989</t>
  </si>
  <si>
    <t>សុនី</t>
  </si>
  <si>
    <t>ស្រីខួច</t>
  </si>
  <si>
    <t>8ST</t>
  </si>
  <si>
    <t>4 10646</t>
  </si>
  <si>
    <t>ឈន</t>
  </si>
  <si>
    <t>4 18322</t>
  </si>
  <si>
    <t>ភឿន</t>
  </si>
  <si>
    <t>សោភា</t>
  </si>
  <si>
    <t>4 18428</t>
  </si>
  <si>
    <t>4 9615</t>
  </si>
  <si>
    <t>សុខថាន</t>
  </si>
  <si>
    <t>4 19378</t>
  </si>
  <si>
    <t>ស្រីម៉ាច</t>
  </si>
  <si>
    <t>4 19535</t>
  </si>
  <si>
    <t>សុមនា</t>
  </si>
  <si>
    <t>4 19653</t>
  </si>
  <si>
    <t>ស្រីអន</t>
  </si>
  <si>
    <t>4 20027</t>
  </si>
  <si>
    <t>ចែ</t>
  </si>
  <si>
    <t>4 19344</t>
  </si>
  <si>
    <t>សារ៉ុន</t>
  </si>
  <si>
    <t>4 20086</t>
  </si>
  <si>
    <t>យុទ្ធ</t>
  </si>
  <si>
    <t>ភី</t>
  </si>
  <si>
    <t>4 20109</t>
  </si>
  <si>
    <t>4 20132</t>
  </si>
  <si>
    <t>4 9814</t>
  </si>
  <si>
    <t>រ៉េត</t>
  </si>
  <si>
    <t>ស្រីលី</t>
  </si>
  <si>
    <t>4​ 10321</t>
  </si>
  <si>
    <t>ទួន</t>
  </si>
  <si>
    <t>4 20371</t>
  </si>
  <si>
    <t>ស្រីចិន</t>
  </si>
  <si>
    <t>4 20428</t>
  </si>
  <si>
    <t>ទន</t>
  </si>
  <si>
    <t>ស្រីម៉ុម</t>
  </si>
  <si>
    <t>4 12858</t>
  </si>
  <si>
    <t>សំអាន</t>
  </si>
  <si>
    <t>4 20651</t>
  </si>
  <si>
    <t>ប៊ាន</t>
  </si>
  <si>
    <t>ស្រីឡែន</t>
  </si>
  <si>
    <t>4 20726</t>
  </si>
  <si>
    <t>តន</t>
  </si>
  <si>
    <t>4 20727</t>
  </si>
  <si>
    <t>ផុន</t>
  </si>
  <si>
    <t>ស្រីហ៊ីម</t>
  </si>
  <si>
    <t>4 20731</t>
  </si>
  <si>
    <t>4 20748</t>
  </si>
  <si>
    <t>រដ្ឋ</t>
  </si>
  <si>
    <t>9ST</t>
  </si>
  <si>
    <t>4 10156</t>
  </si>
  <si>
    <t>4 18469</t>
  </si>
  <si>
    <t>ឯក</t>
  </si>
  <si>
    <t>4 6610</t>
  </si>
  <si>
    <t>ស្រីចម</t>
  </si>
  <si>
    <t>4 19730</t>
  </si>
  <si>
    <t>តុប</t>
  </si>
  <si>
    <t>ចន្ទរ៉ា</t>
  </si>
  <si>
    <t>4 19785</t>
  </si>
  <si>
    <t>ក្រៀល</t>
  </si>
  <si>
    <t>4 19790</t>
  </si>
  <si>
    <t>ឃឿន</t>
  </si>
  <si>
    <t>ឃីម</t>
  </si>
  <si>
    <t>4 19881</t>
  </si>
  <si>
    <t>យ៉ាន</t>
  </si>
  <si>
    <t>4 19987</t>
  </si>
  <si>
    <t>ស៊ុម</t>
  </si>
  <si>
    <t>4 20067</t>
  </si>
  <si>
    <t>ពិសី</t>
  </si>
  <si>
    <t>4 10794</t>
  </si>
  <si>
    <t>គ្រឹប</t>
  </si>
  <si>
    <t>4 20358</t>
  </si>
  <si>
    <t>អៀត</t>
  </si>
  <si>
    <t>កេន</t>
  </si>
  <si>
    <t>4 20755</t>
  </si>
  <si>
    <t>ស៊ីនាត</t>
  </si>
  <si>
    <t>10ST</t>
  </si>
  <si>
    <t>4 11140</t>
  </si>
  <si>
    <t>អៀម</t>
  </si>
  <si>
    <t>សុហៀង</t>
  </si>
  <si>
    <t>4 11408</t>
  </si>
  <si>
    <t>នង</t>
  </si>
  <si>
    <t>សុភារុន</t>
  </si>
  <si>
    <t>4 11658</t>
  </si>
  <si>
    <t>អ៊ុយ</t>
  </si>
  <si>
    <t xml:space="preserve"> ចាន់រ៉ា</t>
  </si>
  <si>
    <t>4 15159</t>
  </si>
  <si>
    <t>4 18542</t>
  </si>
  <si>
    <t>យោគ</t>
  </si>
  <si>
    <t>ស្រីនោ</t>
  </si>
  <si>
    <t>4 18772</t>
  </si>
  <si>
    <t>រ័ត្ថា</t>
  </si>
  <si>
    <t>4 18448</t>
  </si>
  <si>
    <t>វឌ្ឍនា</t>
  </si>
  <si>
    <t>4 19015</t>
  </si>
  <si>
    <t>ធូ</t>
  </si>
  <si>
    <t>4 19532</t>
  </si>
  <si>
    <r>
      <t>4 1</t>
    </r>
    <r>
      <rPr>
        <sz val="11"/>
        <color theme="1"/>
        <rFont val="Leelawadee UI"/>
        <family val="2"/>
      </rPr>
      <t>3389</t>
    </r>
  </si>
  <si>
    <t>រឿន</t>
    <phoneticPr fontId="12" type="noConversion"/>
  </si>
  <si>
    <t>ស្រីស្រស់</t>
    <phoneticPr fontId="12" type="noConversion"/>
  </si>
  <si>
    <t>4 19725</t>
  </si>
  <si>
    <t>ផាន</t>
  </si>
  <si>
    <t>4 19851</t>
  </si>
  <si>
    <t>ត្រេន</t>
  </si>
  <si>
    <t>4 19872</t>
  </si>
  <si>
    <t>4 20076</t>
  </si>
  <si>
    <t>ចាន់រ័ត្ន</t>
  </si>
  <si>
    <t>4 20087</t>
  </si>
  <si>
    <t>សៀក</t>
  </si>
  <si>
    <t>សុធារ៉ា</t>
  </si>
  <si>
    <t>4 18998</t>
  </si>
  <si>
    <t>កយ</t>
  </si>
  <si>
    <t>ចរិយា</t>
  </si>
  <si>
    <t>4 20313</t>
  </si>
  <si>
    <t>សិដ្ឋ</t>
  </si>
  <si>
    <t>4 20471</t>
  </si>
  <si>
    <t>4 20498</t>
  </si>
  <si>
    <t>គន់</t>
  </si>
  <si>
    <t>4 19492</t>
  </si>
  <si>
    <t>វ៉ា</t>
    <phoneticPr fontId="12" type="noConversion"/>
  </si>
  <si>
    <t>សុខឿន</t>
    <phoneticPr fontId="12" type="noConversion"/>
  </si>
  <si>
    <t>4 20521</t>
  </si>
  <si>
    <t>គឺ</t>
  </si>
  <si>
    <t>សុខី</t>
  </si>
  <si>
    <t>4 20612</t>
  </si>
  <si>
    <t>11ST</t>
  </si>
  <si>
    <t>4 12425</t>
  </si>
  <si>
    <t>យ៉ិន</t>
  </si>
  <si>
    <t>រំដួល</t>
  </si>
  <si>
    <t>4 13696</t>
  </si>
  <si>
    <t>បូរ</t>
  </si>
  <si>
    <t>ស្រីអេង</t>
  </si>
  <si>
    <t>4 14090</t>
  </si>
  <si>
    <t>អណ្ឌីយ</t>
  </si>
  <si>
    <t>ចិន្ដា</t>
  </si>
  <si>
    <t>4 11616</t>
  </si>
  <si>
    <t>ណើយ</t>
  </si>
  <si>
    <t>4 19914</t>
  </si>
  <si>
    <t>ពាត</t>
  </si>
  <si>
    <t>4 20009</t>
  </si>
  <si>
    <t>4 20384</t>
  </si>
  <si>
    <t>គួន</t>
  </si>
  <si>
    <t>សារេម</t>
  </si>
  <si>
    <t>4 20636</t>
  </si>
  <si>
    <t>ប៊យ</t>
  </si>
  <si>
    <t>4 20637</t>
  </si>
  <si>
    <t>បាន</t>
  </si>
  <si>
    <t>4 20631</t>
  </si>
  <si>
    <t>ស៊ីនឿន</t>
  </si>
  <si>
    <t>4 20650</t>
  </si>
  <si>
    <t>12ST</t>
  </si>
  <si>
    <t>4 11340</t>
  </si>
  <si>
    <t>រ៉ែម</t>
  </si>
  <si>
    <t>សាគុំ</t>
  </si>
  <si>
    <t>4 12422</t>
  </si>
  <si>
    <t>4 14062</t>
  </si>
  <si>
    <t>សាន់</t>
  </si>
  <si>
    <t>ហ៊ា</t>
  </si>
  <si>
    <t>4 15066</t>
  </si>
  <si>
    <t>ផានី</t>
  </si>
  <si>
    <t>4 18633</t>
  </si>
  <si>
    <t>ហុង</t>
  </si>
  <si>
    <t>4 18656</t>
  </si>
  <si>
    <t>4 5281</t>
  </si>
  <si>
    <t>4 18997</t>
  </si>
  <si>
    <t>4 18949</t>
  </si>
  <si>
    <t>សារី</t>
  </si>
  <si>
    <t>4 19434</t>
  </si>
  <si>
    <t>ទេស</t>
  </si>
  <si>
    <t>4 19433</t>
  </si>
  <si>
    <t>ពុទ្ឋា</t>
  </si>
  <si>
    <t>4 19432</t>
  </si>
  <si>
    <t>ភន់</t>
  </si>
  <si>
    <t>4 19435</t>
  </si>
  <si>
    <t>ភក់</t>
  </si>
  <si>
    <r>
      <t xml:space="preserve">4 </t>
    </r>
    <r>
      <rPr>
        <sz val="11"/>
        <color theme="1"/>
        <rFont val="Leelawadee UI"/>
        <family val="2"/>
      </rPr>
      <t>19570</t>
    </r>
  </si>
  <si>
    <t>ប៉ុន</t>
    <phoneticPr fontId="12" type="noConversion"/>
  </si>
  <si>
    <t>ចន្នី</t>
    <phoneticPr fontId="12" type="noConversion"/>
  </si>
  <si>
    <r>
      <t xml:space="preserve">4 </t>
    </r>
    <r>
      <rPr>
        <sz val="11"/>
        <color theme="1"/>
        <rFont val="Leelawadee UI"/>
        <family val="2"/>
      </rPr>
      <t>19571</t>
    </r>
  </si>
  <si>
    <t>សឿន</t>
    <phoneticPr fontId="12" type="noConversion"/>
  </si>
  <si>
    <t>តាំងអ៊ីម</t>
    <phoneticPr fontId="12" type="noConversion"/>
  </si>
  <si>
    <r>
      <t xml:space="preserve">4 </t>
    </r>
    <r>
      <rPr>
        <sz val="11"/>
        <color theme="1"/>
        <rFont val="Leelawadee UI"/>
        <family val="2"/>
      </rPr>
      <t>19840</t>
    </r>
  </si>
  <si>
    <t>ថោ</t>
  </si>
  <si>
    <t>យ៉ាំ</t>
  </si>
  <si>
    <t>4 20346</t>
  </si>
  <si>
    <t>ផេន</t>
  </si>
  <si>
    <t>សុខេង</t>
  </si>
  <si>
    <t>4 20349</t>
  </si>
  <si>
    <t>ចន្តា</t>
  </si>
  <si>
    <t>4 20535</t>
  </si>
  <si>
    <t>និត</t>
  </si>
  <si>
    <t>4 20556</t>
  </si>
  <si>
    <t>មៅ</t>
  </si>
  <si>
    <t>4 20655</t>
  </si>
  <si>
    <t>4 20714</t>
  </si>
  <si>
    <t>ដាន្នី</t>
  </si>
  <si>
    <t>13ST</t>
  </si>
  <si>
    <t>4 11591</t>
  </si>
  <si>
    <t>សុខនៀង</t>
  </si>
  <si>
    <t>4 11684</t>
  </si>
  <si>
    <t>ស៊ីម</t>
  </si>
  <si>
    <t>4 13121</t>
  </si>
  <si>
    <t>ហួយ</t>
  </si>
  <si>
    <t>ហ៊ាប</t>
  </si>
  <si>
    <t>4 16152</t>
  </si>
  <si>
    <t>4 2010</t>
  </si>
  <si>
    <t>កវី</t>
  </si>
  <si>
    <t>4 6525</t>
  </si>
  <si>
    <t>សែន</t>
  </si>
  <si>
    <t>នួន</t>
  </si>
  <si>
    <t>4 18917</t>
  </si>
  <si>
    <t>ម៉ានី</t>
  </si>
  <si>
    <r>
      <t>4 1</t>
    </r>
    <r>
      <rPr>
        <sz val="11"/>
        <color theme="1"/>
        <rFont val="Leelawadee UI"/>
        <family val="2"/>
      </rPr>
      <t>9594</t>
    </r>
  </si>
  <si>
    <t>ឈុន</t>
    <phoneticPr fontId="12" type="noConversion"/>
  </si>
  <si>
    <t>ស្រីផូ</t>
    <phoneticPr fontId="12" type="noConversion"/>
  </si>
  <si>
    <t>4 19738</t>
  </si>
  <si>
    <t>4 19766</t>
  </si>
  <si>
    <t>ឡេង</t>
  </si>
  <si>
    <t>សុខឡា</t>
  </si>
  <si>
    <t>4 10300</t>
  </si>
  <si>
    <t>យន់</t>
  </si>
  <si>
    <t>4 18876</t>
  </si>
  <si>
    <t>ឈួន</t>
  </si>
  <si>
    <t>4 19988</t>
  </si>
  <si>
    <t>នេសាល</t>
  </si>
  <si>
    <t>4 20042</t>
  </si>
  <si>
    <t>4 20243</t>
  </si>
  <si>
    <t>ចំរើន</t>
  </si>
  <si>
    <t>4 20259</t>
  </si>
  <si>
    <t>ស៊ុត</t>
  </si>
  <si>
    <t>ហ៊ីម</t>
  </si>
  <si>
    <t>4 20275</t>
  </si>
  <si>
    <t>4 20339</t>
  </si>
  <si>
    <t>លីដា</t>
  </si>
  <si>
    <t>4 20444</t>
  </si>
  <si>
    <t>ឆាយ</t>
  </si>
  <si>
    <t>អៀង</t>
  </si>
  <si>
    <t>4 20582</t>
  </si>
  <si>
    <t>ជូរី</t>
  </si>
  <si>
    <t>4 20660</t>
  </si>
  <si>
    <t>សៀប</t>
  </si>
  <si>
    <t>ស្រីទី</t>
  </si>
  <si>
    <t>4 20673</t>
  </si>
  <si>
    <t>ណយ</t>
  </si>
  <si>
    <t>15ST</t>
  </si>
  <si>
    <t>4 15089</t>
  </si>
  <si>
    <t>ប៉ាក់</t>
  </si>
  <si>
    <t>សុខុន</t>
  </si>
  <si>
    <t>4 18068</t>
  </si>
  <si>
    <t>វុទ្ធី</t>
  </si>
  <si>
    <t>4 18440</t>
  </si>
  <si>
    <t>យ៉ុង</t>
  </si>
  <si>
    <t>យាន្នី</t>
  </si>
  <si>
    <t>4 20155</t>
  </si>
  <si>
    <t>វង្ស</t>
  </si>
  <si>
    <t>4 20156</t>
  </si>
  <si>
    <t>ភិន</t>
  </si>
  <si>
    <t>សុភានិត</t>
  </si>
  <si>
    <t>4 20174</t>
  </si>
  <si>
    <t>សុខរី</t>
  </si>
  <si>
    <t>4 20184</t>
  </si>
  <si>
    <t>ញ៉ា</t>
  </si>
  <si>
    <t>4 20200</t>
  </si>
  <si>
    <t>ហាំ</t>
  </si>
  <si>
    <t>4 20193</t>
  </si>
  <si>
    <t>ស្រីនាត</t>
  </si>
  <si>
    <t>4 20195</t>
  </si>
  <si>
    <t>ស្រីវី</t>
  </si>
  <si>
    <t>4 20218</t>
  </si>
  <si>
    <t>ចន្ទលក្ខណា</t>
  </si>
  <si>
    <t>4 20219</t>
  </si>
  <si>
    <t>4 20223</t>
  </si>
  <si>
    <t>យ៉ែត</t>
  </si>
  <si>
    <t>4 20324</t>
  </si>
  <si>
    <t>កញ្ញា</t>
  </si>
  <si>
    <t>4 20337</t>
  </si>
  <si>
    <t>សុខណាម</t>
  </si>
  <si>
    <t>4 20474</t>
  </si>
  <si>
    <t>នន់</t>
  </si>
  <si>
    <t>ជ្រាង</t>
  </si>
  <si>
    <t>4 20501</t>
  </si>
  <si>
    <t>សុវណ្ណរី</t>
  </si>
  <si>
    <t>4 20615</t>
  </si>
  <si>
    <t>សុជាតា</t>
  </si>
  <si>
    <t>4 20545</t>
  </si>
  <si>
    <t>4 20563</t>
  </si>
  <si>
    <t>ហន</t>
  </si>
  <si>
    <t>4 20620</t>
  </si>
  <si>
    <t>ឌុម</t>
  </si>
  <si>
    <t>4 20664</t>
  </si>
  <si>
    <t>4 20666</t>
  </si>
  <si>
    <t>គុល</t>
  </si>
  <si>
    <t>4 20706</t>
  </si>
  <si>
    <t>រ៉ុម</t>
  </si>
  <si>
    <t>4 20702</t>
  </si>
  <si>
    <t>ញឹង</t>
  </si>
  <si>
    <t>ម៉ុល</t>
  </si>
  <si>
    <t>4 20713</t>
  </si>
  <si>
    <t>4 20761</t>
  </si>
  <si>
    <t>4 20759</t>
  </si>
  <si>
    <t>ស្រីកែវ</t>
  </si>
  <si>
    <t>16ST</t>
  </si>
  <si>
    <t>4 10892</t>
  </si>
  <si>
    <t>4 12229</t>
  </si>
  <si>
    <t>មាស</t>
  </si>
  <si>
    <t>4 12730</t>
  </si>
  <si>
    <t>4 13431</t>
  </si>
  <si>
    <t>ខេង</t>
  </si>
  <si>
    <t>សោភណ្ឌ័</t>
  </si>
  <si>
    <t>4 6756</t>
  </si>
  <si>
    <t>ស្រីស</t>
  </si>
  <si>
    <t>4 18038</t>
  </si>
  <si>
    <t>សុវណ្ណ</t>
  </si>
  <si>
    <t>4 18569</t>
  </si>
  <si>
    <t>ឃឹម</t>
  </si>
  <si>
    <t>4 18623</t>
  </si>
  <si>
    <t>ហ៊ុច</t>
  </si>
  <si>
    <t>4 19208</t>
  </si>
  <si>
    <t>សាលីញ</t>
  </si>
  <si>
    <t>4 19212</t>
  </si>
  <si>
    <t>ផឿន</t>
  </si>
  <si>
    <t>4 19424</t>
  </si>
  <si>
    <t>សុំ</t>
  </si>
  <si>
    <t>សុខឃឿន</t>
  </si>
  <si>
    <t>4 19445</t>
  </si>
  <si>
    <t>ផៃ</t>
  </si>
  <si>
    <t>4 19627</t>
  </si>
  <si>
    <t>4 19672</t>
  </si>
  <si>
    <t>វ៉ាន់ណែត</t>
  </si>
  <si>
    <t>4 18533</t>
  </si>
  <si>
    <t>ចេវ</t>
  </si>
  <si>
    <t>ចាន់ធឿន</t>
  </si>
  <si>
    <t>4 15028</t>
  </si>
  <si>
    <t>ឡាត់</t>
  </si>
  <si>
    <t>4 15139</t>
  </si>
  <si>
    <t>គន</t>
  </si>
  <si>
    <t>ភារុំ</t>
  </si>
  <si>
    <t>4 19206</t>
  </si>
  <si>
    <t>ណាំ</t>
  </si>
  <si>
    <t>4 19431</t>
  </si>
  <si>
    <t>ចក់</t>
  </si>
  <si>
    <t>4 19519</t>
  </si>
  <si>
    <t>4 19717</t>
  </si>
  <si>
    <t>4 20119</t>
  </si>
  <si>
    <t>លីហ្សា</t>
  </si>
  <si>
    <t>4 20492</t>
  </si>
  <si>
    <t>4 20514</t>
  </si>
  <si>
    <t>សុង</t>
  </si>
  <si>
    <t>4 20542</t>
  </si>
  <si>
    <t>ដៀន</t>
  </si>
  <si>
    <t>4 20564</t>
  </si>
  <si>
    <t>លីង</t>
  </si>
  <si>
    <t>4 20703</t>
  </si>
  <si>
    <t>ឡំ</t>
  </si>
  <si>
    <t>4 20720</t>
  </si>
  <si>
    <t>4 20760</t>
  </si>
  <si>
    <t>ណាគ្រី</t>
  </si>
  <si>
    <t>17ST</t>
  </si>
  <si>
    <t>4 11875</t>
  </si>
  <si>
    <t>យ៉ុម</t>
  </si>
  <si>
    <t>4 12969</t>
  </si>
  <si>
    <t>សុខលាភ</t>
  </si>
  <si>
    <t>4 15121</t>
  </si>
  <si>
    <t>4 17097</t>
  </si>
  <si>
    <t>4 3889</t>
  </si>
  <si>
    <t>4 4663</t>
  </si>
  <si>
    <t>ឌន</t>
  </si>
  <si>
    <t>4 4879</t>
  </si>
  <si>
    <t>4 6794</t>
  </si>
  <si>
    <t>រិទ្ធ</t>
  </si>
  <si>
    <t>4 18641</t>
  </si>
  <si>
    <t>ស្រីវីត</t>
  </si>
  <si>
    <t>4 19091</t>
  </si>
  <si>
    <t>ស្រីណាត់</t>
  </si>
  <si>
    <t>4 19139</t>
  </si>
  <si>
    <t>ធីត</t>
  </si>
  <si>
    <t>4 17076</t>
  </si>
  <si>
    <t>ម៉ាប់</t>
    <phoneticPr fontId="12" type="noConversion"/>
  </si>
  <si>
    <t>គង់</t>
    <phoneticPr fontId="12" type="noConversion"/>
  </si>
  <si>
    <t>4 19556</t>
  </si>
  <si>
    <t>ប៉ុក</t>
    <phoneticPr fontId="12" type="noConversion"/>
  </si>
  <si>
    <t>ស្រីនិត</t>
    <phoneticPr fontId="12" type="noConversion"/>
  </si>
  <si>
    <t>4 15032</t>
  </si>
  <si>
    <t>ស្រីនុត</t>
  </si>
  <si>
    <t>4 20034</t>
  </si>
  <si>
    <t>ណូ</t>
  </si>
  <si>
    <t>4 20037</t>
  </si>
  <si>
    <t>ឡួញ</t>
  </si>
  <si>
    <t>4 20380</t>
  </si>
  <si>
    <t>សារាត់</t>
  </si>
  <si>
    <t>4 20448</t>
  </si>
  <si>
    <t>មួយគា</t>
  </si>
  <si>
    <t>4 20580</t>
  </si>
  <si>
    <t>18ST</t>
  </si>
  <si>
    <t>4 1120</t>
  </si>
  <si>
    <t>ហោ</t>
  </si>
  <si>
    <t>សុខន</t>
  </si>
  <si>
    <t>4 1130</t>
  </si>
  <si>
    <t>ឌឹម</t>
  </si>
  <si>
    <t>4 3232</t>
  </si>
  <si>
    <t>ផាន់</t>
  </si>
  <si>
    <t>សាមឿន</t>
  </si>
  <si>
    <t>4 18064</t>
  </si>
  <si>
    <t>វណ្ណដុង</t>
  </si>
  <si>
    <t>4 18053</t>
  </si>
  <si>
    <t>ភក្រ័</t>
  </si>
  <si>
    <t>4 18059</t>
  </si>
  <si>
    <t>ដូង</t>
  </si>
  <si>
    <t>4 18198</t>
  </si>
  <si>
    <t>4 18638</t>
  </si>
  <si>
    <t>យ៉ង</t>
  </si>
  <si>
    <t>ឃាមលី</t>
  </si>
  <si>
    <t>4 18871</t>
  </si>
  <si>
    <t>ឌីម</t>
  </si>
  <si>
    <t>ស្រីពុំ</t>
  </si>
  <si>
    <t>4 18948</t>
  </si>
  <si>
    <t>ម៉ាប់</t>
  </si>
  <si>
    <t>ស្រីណា</t>
  </si>
  <si>
    <t>4 19104</t>
  </si>
  <si>
    <t>4 19115</t>
  </si>
  <si>
    <t>ឃី</t>
  </si>
  <si>
    <t>រ៉ាន់</t>
  </si>
  <si>
    <t>4 19417</t>
  </si>
  <si>
    <t>ទ្រីម</t>
  </si>
  <si>
    <t>សុណី</t>
  </si>
  <si>
    <r>
      <t xml:space="preserve">4 </t>
    </r>
    <r>
      <rPr>
        <sz val="11"/>
        <color theme="1"/>
        <rFont val="Leelawadee UI"/>
        <family val="2"/>
      </rPr>
      <t>19596</t>
    </r>
  </si>
  <si>
    <t>ឈុំ</t>
    <phoneticPr fontId="12" type="noConversion"/>
  </si>
  <si>
    <t>ឈុនលី</t>
    <phoneticPr fontId="12" type="noConversion"/>
  </si>
  <si>
    <t>4 19761</t>
  </si>
  <si>
    <t>វ៉េត</t>
  </si>
  <si>
    <t>សំអន</t>
  </si>
  <si>
    <t>4 19799</t>
  </si>
  <si>
    <t>ហយ</t>
  </si>
  <si>
    <t>សំនាង</t>
  </si>
  <si>
    <t>4 19939</t>
  </si>
  <si>
    <t>គឹន</t>
  </si>
  <si>
    <t>យីម</t>
  </si>
  <si>
    <t>4 20319</t>
  </si>
  <si>
    <t>ស្រីឯម</t>
  </si>
  <si>
    <t>4 19783</t>
  </si>
  <si>
    <t>ចានមុន្នីរ័ត្ន</t>
  </si>
  <si>
    <t>4 20758</t>
  </si>
  <si>
    <t>កាក់</t>
  </si>
  <si>
    <t>4 20765</t>
  </si>
  <si>
    <t>តាន</t>
  </si>
  <si>
    <t>ស្រីចាន់</t>
  </si>
  <si>
    <t>19ST</t>
  </si>
  <si>
    <t>4 13579</t>
  </si>
  <si>
    <t>4 15014</t>
  </si>
  <si>
    <t>ហង់</t>
  </si>
  <si>
    <t>4 18843</t>
  </si>
  <si>
    <t>ចាន់លី</t>
  </si>
  <si>
    <t>សុខគីម</t>
  </si>
  <si>
    <t>4 18813</t>
  </si>
  <si>
    <t>ចាន់ថា</t>
  </si>
  <si>
    <t>4 18962</t>
  </si>
  <si>
    <t>ដឿន</t>
  </si>
  <si>
    <t>សំអ៊ន</t>
  </si>
  <si>
    <t>4 19063</t>
  </si>
  <si>
    <t>សាម៉ី</t>
  </si>
  <si>
    <t>4 19215</t>
  </si>
  <si>
    <t>សុឃាន់</t>
  </si>
  <si>
    <t>4 19223</t>
  </si>
  <si>
    <t>ម៉ាលីស</t>
  </si>
  <si>
    <t>4 19227</t>
  </si>
  <si>
    <t>មីន</t>
  </si>
  <si>
    <t>4 19422</t>
  </si>
  <si>
    <t>ស៊ឺ</t>
  </si>
  <si>
    <t>គន្ឋា</t>
  </si>
  <si>
    <t>4 19931</t>
  </si>
  <si>
    <t>4 20081</t>
  </si>
  <si>
    <t>4 20182</t>
  </si>
  <si>
    <t>4 20490</t>
  </si>
  <si>
    <t>តក់</t>
  </si>
  <si>
    <t>4 20510</t>
  </si>
  <si>
    <t>កែម</t>
  </si>
  <si>
    <t>ស្រីវិន</t>
  </si>
  <si>
    <t>4 20732</t>
  </si>
  <si>
    <t>នីម</t>
  </si>
  <si>
    <t>4 20756</t>
  </si>
  <si>
    <t>20ST</t>
  </si>
  <si>
    <t>4 12188</t>
  </si>
  <si>
    <t>ឆុន</t>
  </si>
  <si>
    <t>ចិន្តា</t>
  </si>
  <si>
    <t>4 12220</t>
  </si>
  <si>
    <t>4 16087</t>
  </si>
  <si>
    <t>4 18116</t>
  </si>
  <si>
    <t>4 18182</t>
  </si>
  <si>
    <t>4 18555</t>
  </si>
  <si>
    <t>អ៊ូ</t>
  </si>
  <si>
    <t>ចាន់ធី</t>
  </si>
  <si>
    <t>4 18558</t>
  </si>
  <si>
    <t>ស្រីណាង</t>
  </si>
  <si>
    <t>4 18943</t>
  </si>
  <si>
    <t>4 19258</t>
  </si>
  <si>
    <t>ឡយ</t>
  </si>
  <si>
    <t>4 19323</t>
  </si>
  <si>
    <t>4 18632</t>
  </si>
  <si>
    <t>ភ័ក្រ</t>
  </si>
  <si>
    <t>4 15098</t>
  </si>
  <si>
    <t>សុធា</t>
  </si>
  <si>
    <t>4 19928</t>
  </si>
  <si>
    <t>ចេង</t>
  </si>
  <si>
    <t>4 20376</t>
  </si>
  <si>
    <t>សេងហ៊ាង</t>
  </si>
  <si>
    <t>4 20463</t>
  </si>
  <si>
    <t>ទួត</t>
  </si>
  <si>
    <t>4 20685</t>
  </si>
  <si>
    <t>ពាន</t>
  </si>
  <si>
    <t>អឿង</t>
  </si>
  <si>
    <t>4 20695</t>
  </si>
  <si>
    <t>អ៊ីន</t>
  </si>
  <si>
    <t>4 20757</t>
  </si>
  <si>
    <t>អ៊ឹម</t>
  </si>
  <si>
    <t>សុខលីស</t>
  </si>
  <si>
    <t>21ST</t>
  </si>
  <si>
    <t>4 18698</t>
  </si>
  <si>
    <t>ជឹង</t>
  </si>
  <si>
    <t>ដានី</t>
  </si>
  <si>
    <t>4 19232</t>
  </si>
  <si>
    <t>សុជា</t>
  </si>
  <si>
    <t>4 18908</t>
  </si>
  <si>
    <t>យត់</t>
  </si>
  <si>
    <t>ឆេងគា</t>
  </si>
  <si>
    <t>4 19038</t>
  </si>
  <si>
    <t>ពឿន</t>
  </si>
  <si>
    <t>ស្រីរ៉ង</t>
  </si>
  <si>
    <t>4 19025</t>
  </si>
  <si>
    <t>ចែម</t>
  </si>
  <si>
    <t>ទុំ</t>
  </si>
  <si>
    <t>4 18023</t>
  </si>
  <si>
    <t>សុខនីម</t>
  </si>
  <si>
    <t>4 19192</t>
  </si>
  <si>
    <t>ខយ</t>
  </si>
  <si>
    <t>4 3040</t>
  </si>
  <si>
    <t>ញ៉ាញ់</t>
  </si>
  <si>
    <r>
      <t xml:space="preserve">4 </t>
    </r>
    <r>
      <rPr>
        <sz val="11"/>
        <color theme="1"/>
        <rFont val="Leelawadee UI"/>
        <family val="2"/>
      </rPr>
      <t>19610</t>
    </r>
  </si>
  <si>
    <t>ភឿន</t>
    <phoneticPr fontId="12" type="noConversion"/>
  </si>
  <si>
    <t>យៀង</t>
    <phoneticPr fontId="12" type="noConversion"/>
  </si>
  <si>
    <r>
      <t xml:space="preserve">4 </t>
    </r>
    <r>
      <rPr>
        <sz val="11"/>
        <color theme="1"/>
        <rFont val="Leelawadee UI"/>
        <family val="2"/>
      </rPr>
      <t>14144</t>
    </r>
  </si>
  <si>
    <t>គីង</t>
  </si>
  <si>
    <t>សោភ័ណ្ឌ</t>
  </si>
  <si>
    <t>4 20148</t>
  </si>
  <si>
    <t>4 20390</t>
  </si>
  <si>
    <t>សុខហេង</t>
  </si>
  <si>
    <t>4 20496</t>
  </si>
  <si>
    <t>ប៊ុន</t>
  </si>
  <si>
    <t>ស៊ាងហាក់</t>
  </si>
  <si>
    <t>4 20529</t>
  </si>
  <si>
    <t>យត</t>
  </si>
  <si>
    <t>4 20643</t>
  </si>
  <si>
    <t>សុឃា</t>
  </si>
  <si>
    <t>4 20670</t>
  </si>
  <si>
    <t>អ៊ីសួង</t>
  </si>
  <si>
    <t>4 20707</t>
  </si>
  <si>
    <t>វី</t>
  </si>
  <si>
    <t>4 20749</t>
  </si>
  <si>
    <t>ណាវៀ</t>
  </si>
  <si>
    <t>4 20753</t>
  </si>
  <si>
    <t>ស្រីមួយ</t>
  </si>
  <si>
    <t>22ST</t>
  </si>
  <si>
    <t>4 10366</t>
  </si>
  <si>
    <t>ស្រីណាក់</t>
  </si>
  <si>
    <t>4 15104</t>
  </si>
  <si>
    <t>សូ</t>
  </si>
  <si>
    <t>សុផល</t>
  </si>
  <si>
    <t>4 18446</t>
  </si>
  <si>
    <t>ឡាយ</t>
  </si>
  <si>
    <t>4 11318</t>
  </si>
  <si>
    <t>ស៊ីយីង</t>
  </si>
  <si>
    <t>4 12802</t>
  </si>
  <si>
    <t>សុរស់</t>
  </si>
  <si>
    <t>4 19419</t>
  </si>
  <si>
    <t>ចាម</t>
  </si>
  <si>
    <t>4 19523</t>
  </si>
  <si>
    <t>សុខលី</t>
  </si>
  <si>
    <r>
      <t xml:space="preserve">4 </t>
    </r>
    <r>
      <rPr>
        <sz val="11"/>
        <color theme="1"/>
        <rFont val="Leelawadee UI"/>
        <family val="2"/>
      </rPr>
      <t>19716</t>
    </r>
  </si>
  <si>
    <t>4 19843</t>
  </si>
  <si>
    <t>វល្លិ៍</t>
  </si>
  <si>
    <t>នាត</t>
  </si>
  <si>
    <t>4 20026</t>
  </si>
  <si>
    <t>គីមយាង</t>
  </si>
  <si>
    <t>4 20083</t>
  </si>
  <si>
    <t>4 20468</t>
  </si>
  <si>
    <t>សុខណែត</t>
  </si>
  <si>
    <t>4 20624</t>
  </si>
  <si>
    <t>4 20638</t>
  </si>
  <si>
    <t>4 20639</t>
  </si>
  <si>
    <t>ស្រីភេន</t>
  </si>
  <si>
    <t>4 20646</t>
  </si>
  <si>
    <t>សុវណ្ណណារី</t>
  </si>
  <si>
    <t>4 20701</t>
  </si>
  <si>
    <t>TR</t>
  </si>
  <si>
    <t>4 13355</t>
  </si>
  <si>
    <t>បាវ</t>
  </si>
  <si>
    <t>4 4312</t>
  </si>
  <si>
    <t>4 13941</t>
  </si>
  <si>
    <t>4 3076</t>
  </si>
  <si>
    <t>ខន</t>
  </si>
  <si>
    <t>គីមហួយ</t>
  </si>
  <si>
    <t>4 18794</t>
  </si>
  <si>
    <t>4 18797</t>
  </si>
  <si>
    <t>4 5275</t>
  </si>
  <si>
    <t>រ៉ាត</t>
  </si>
  <si>
    <t>4 18947</t>
  </si>
  <si>
    <t>ពុធរី</t>
  </si>
  <si>
    <t>4 18954</t>
  </si>
  <si>
    <t>មៃសូរី</t>
  </si>
  <si>
    <t>4 19044</t>
  </si>
  <si>
    <t>សុខហៀង</t>
  </si>
  <si>
    <t>4 19256</t>
  </si>
  <si>
    <t>សាញ់</t>
  </si>
  <si>
    <t>4 19338</t>
  </si>
  <si>
    <t>ម៉ត់</t>
  </si>
  <si>
    <t>សុខណៃ</t>
  </si>
  <si>
    <t>4 19524</t>
  </si>
  <si>
    <t>4 19560</t>
  </si>
  <si>
    <t>ហួន</t>
    <phoneticPr fontId="12" type="noConversion"/>
  </si>
  <si>
    <t>ម៉ាលីស</t>
    <phoneticPr fontId="12" type="noConversion"/>
  </si>
  <si>
    <r>
      <t xml:space="preserve">4 </t>
    </r>
    <r>
      <rPr>
        <sz val="11"/>
        <color theme="1"/>
        <rFont val="Leelawadee UI"/>
        <family val="2"/>
      </rPr>
      <t>20310</t>
    </r>
  </si>
  <si>
    <t>ក្រក</t>
  </si>
  <si>
    <t>4 20470</t>
  </si>
  <si>
    <t>ឃួន</t>
  </si>
  <si>
    <t>4 20488</t>
  </si>
  <si>
    <t>អង្គារ៍រ៉ា</t>
  </si>
  <si>
    <t>4 20506</t>
  </si>
  <si>
    <t>4 19599</t>
  </si>
  <si>
    <t>រីនណា</t>
  </si>
  <si>
    <t>4 20747</t>
  </si>
  <si>
    <t>WP</t>
  </si>
  <si>
    <t>4 20298</t>
  </si>
  <si>
    <t>ស្រ៊ាង</t>
  </si>
  <si>
    <t>ផាវី</t>
  </si>
  <si>
    <t>4 20357</t>
  </si>
  <si>
    <t>ឡោះ</t>
  </si>
  <si>
    <t>សាន់ណា</t>
  </si>
  <si>
    <t>SK</t>
  </si>
  <si>
    <t>4 0619</t>
  </si>
  <si>
    <t>ឡោន</t>
  </si>
  <si>
    <t>សាមុន</t>
  </si>
  <si>
    <t>4 12322</t>
  </si>
  <si>
    <t>ឡៃ</t>
  </si>
  <si>
    <t>ខួច</t>
  </si>
  <si>
    <t>4 12628</t>
  </si>
  <si>
    <t>ចន្ធី</t>
  </si>
  <si>
    <t>4 13729</t>
  </si>
  <si>
    <t>ហួ</t>
  </si>
  <si>
    <t>4 12724</t>
  </si>
  <si>
    <t>កាន</t>
  </si>
  <si>
    <t>ឆវ័ន្ធ</t>
  </si>
  <si>
    <t>4 12796</t>
  </si>
  <si>
    <t>ព្រំ</t>
  </si>
  <si>
    <t>សាវី</t>
  </si>
  <si>
    <t>4 13483</t>
  </si>
  <si>
    <t>វ័រ</t>
  </si>
  <si>
    <t>សាវ៉ាត</t>
  </si>
  <si>
    <t>4 13765</t>
  </si>
  <si>
    <t>សុខរិន</t>
  </si>
  <si>
    <t>4 13817</t>
  </si>
  <si>
    <t>4 14032</t>
  </si>
  <si>
    <t>4 15042</t>
  </si>
  <si>
    <t>សាវ៉ាន់</t>
  </si>
  <si>
    <t>4 16110</t>
  </si>
  <si>
    <t>សុខនី</t>
  </si>
  <si>
    <t>4 17055</t>
  </si>
  <si>
    <t>ពាង</t>
  </si>
  <si>
    <t>4 18067</t>
  </si>
  <si>
    <t>4 18159</t>
  </si>
  <si>
    <t>4 18250</t>
  </si>
  <si>
    <t>ស៊ួន</t>
  </si>
  <si>
    <t>4 1897</t>
  </si>
  <si>
    <t>4 2039</t>
  </si>
  <si>
    <t>ប៉ុក</t>
  </si>
  <si>
    <t>4 4185</t>
  </si>
  <si>
    <t>ង៉ិត</t>
  </si>
  <si>
    <t>4 6089</t>
  </si>
  <si>
    <t>4 18648</t>
  </si>
  <si>
    <t>ស្រីដាវ</t>
  </si>
  <si>
    <t>4 18679</t>
  </si>
  <si>
    <t>យាន</t>
  </si>
  <si>
    <t>សុណា</t>
  </si>
  <si>
    <t>4 18775</t>
  </si>
  <si>
    <t>4 13746</t>
  </si>
  <si>
    <t>ស្រីធិ</t>
  </si>
  <si>
    <t>4 13981</t>
  </si>
  <si>
    <t>ចាន់រ៉ា</t>
  </si>
  <si>
    <t>4 10438</t>
  </si>
  <si>
    <t>ស៊ឺន</t>
  </si>
  <si>
    <t>4 9661</t>
  </si>
  <si>
    <t>ឈឹម</t>
  </si>
  <si>
    <t>4 12740</t>
  </si>
  <si>
    <t>ពត</t>
  </si>
  <si>
    <t>ចាន់ភាព</t>
  </si>
  <si>
    <t>4 3070</t>
  </si>
  <si>
    <t>សុចាន់</t>
  </si>
  <si>
    <t>4 18940</t>
  </si>
  <si>
    <t>សុឡៃ</t>
  </si>
  <si>
    <t>4 18991</t>
  </si>
  <si>
    <t>4 19022</t>
  </si>
  <si>
    <t>4 19067</t>
  </si>
  <si>
    <t>4 19088</t>
  </si>
  <si>
    <t>សៅភារី</t>
  </si>
  <si>
    <t>4 8046</t>
  </si>
  <si>
    <t>4 15067</t>
  </si>
  <si>
    <t>4 17052</t>
  </si>
  <si>
    <t>4 19357</t>
  </si>
  <si>
    <t>សៅផា</t>
  </si>
  <si>
    <t>4 19395</t>
  </si>
  <si>
    <t>សុឡេង</t>
  </si>
  <si>
    <t>4 18141</t>
  </si>
  <si>
    <t>តៀង</t>
  </si>
  <si>
    <t>4 19499</t>
  </si>
  <si>
    <t>សៅ</t>
  </si>
  <si>
    <t>4 19528</t>
  </si>
  <si>
    <t>ស្រីនីត</t>
  </si>
  <si>
    <t>4 19553</t>
  </si>
  <si>
    <t>កុល</t>
  </si>
  <si>
    <t>សារ៉ាន់</t>
  </si>
  <si>
    <r>
      <t xml:space="preserve">4 </t>
    </r>
    <r>
      <rPr>
        <sz val="11"/>
        <color theme="1"/>
        <rFont val="Leelawadee UI"/>
        <family val="2"/>
      </rPr>
      <t>19608</t>
    </r>
  </si>
  <si>
    <t>ស៊ឹម</t>
    <phoneticPr fontId="12" type="noConversion"/>
  </si>
  <si>
    <t>ឃ្លី</t>
    <phoneticPr fontId="12" type="noConversion"/>
  </si>
  <si>
    <t>4 19615</t>
  </si>
  <si>
    <t>រតនះ</t>
  </si>
  <si>
    <t>4 19683</t>
  </si>
  <si>
    <t>4 18015</t>
  </si>
  <si>
    <t>4 19740</t>
  </si>
  <si>
    <t>4 19776</t>
  </si>
  <si>
    <t>4 19773</t>
  </si>
  <si>
    <t>ស្រីឃ្នៀត</t>
  </si>
  <si>
    <t>4 19852</t>
  </si>
  <si>
    <t>ស្រីឌី</t>
  </si>
  <si>
    <t>4 19929</t>
  </si>
  <si>
    <t>សុធារី</t>
  </si>
  <si>
    <t>4 20033</t>
  </si>
  <si>
    <t>ស្រីតា</t>
  </si>
  <si>
    <t>4 20062</t>
  </si>
  <si>
    <t>ភិរម្យ</t>
  </si>
  <si>
    <t>4 15041</t>
  </si>
  <si>
    <t>សាន្ត</t>
  </si>
  <si>
    <t>4 20173</t>
  </si>
  <si>
    <t>ថារី</t>
  </si>
  <si>
    <t>4 20201</t>
  </si>
  <si>
    <t>សរ</t>
  </si>
  <si>
    <t>4 20206</t>
  </si>
  <si>
    <t>ម៉ុម</t>
  </si>
  <si>
    <t>4 20238</t>
  </si>
  <si>
    <t>ជ័យ</t>
  </si>
  <si>
    <t>ចន្ឋូ</t>
  </si>
  <si>
    <t>4 20249</t>
  </si>
  <si>
    <t>សុខទី</t>
  </si>
  <si>
    <t>4 20252</t>
  </si>
  <si>
    <t>ខ្មុំ</t>
  </si>
  <si>
    <t>4 13775</t>
  </si>
  <si>
    <t>4 20299</t>
  </si>
  <si>
    <t>រតនី</t>
  </si>
  <si>
    <t>4 20302</t>
  </si>
  <si>
    <t>សារិន</t>
  </si>
  <si>
    <t>4 20305</t>
  </si>
  <si>
    <t>4 20431</t>
  </si>
  <si>
    <t>ស៊ា</t>
  </si>
  <si>
    <t>4 11791</t>
  </si>
  <si>
    <t>4 11062</t>
  </si>
  <si>
    <t>សុផាន់ណា</t>
  </si>
  <si>
    <t>4 13537</t>
  </si>
  <si>
    <t>4 20460</t>
  </si>
  <si>
    <t>4 20466</t>
  </si>
  <si>
    <t>4 20530</t>
  </si>
  <si>
    <t>សាវឌី</t>
  </si>
  <si>
    <t>4 20531</t>
  </si>
  <si>
    <t>ឃ្នី</t>
  </si>
  <si>
    <t>ណាលីន</t>
  </si>
  <si>
    <t>4 19471</t>
  </si>
  <si>
    <t>រីម</t>
  </si>
  <si>
    <t>4 20587</t>
  </si>
  <si>
    <t>ឃាង</t>
  </si>
  <si>
    <t>QC</t>
  </si>
  <si>
    <t>4 10826</t>
  </si>
  <si>
    <t>ម៉ាច</t>
  </si>
  <si>
    <t>4 11543</t>
  </si>
  <si>
    <t xml:space="preserve">ប៊ិន </t>
  </si>
  <si>
    <t>4 13047</t>
  </si>
  <si>
    <t>សុត</t>
  </si>
  <si>
    <t>4 13588</t>
  </si>
  <si>
    <t>4 14172</t>
  </si>
  <si>
    <t>ឆេន</t>
  </si>
  <si>
    <t>ស៊ីនូ</t>
  </si>
  <si>
    <t>4 18106</t>
  </si>
  <si>
    <t>ភារ៉ា</t>
  </si>
  <si>
    <t>4 18276</t>
  </si>
  <si>
    <t>4 18333</t>
  </si>
  <si>
    <t>4 11349</t>
  </si>
  <si>
    <t>កក្តនីកា</t>
  </si>
  <si>
    <t>4 11737</t>
  </si>
  <si>
    <t>4 13401</t>
  </si>
  <si>
    <t>សឿង</t>
  </si>
  <si>
    <t>មួយជា</t>
  </si>
  <si>
    <t>4 18687</t>
  </si>
  <si>
    <t>ដូ</t>
  </si>
  <si>
    <t>ស្រីណាត</t>
  </si>
  <si>
    <t>4 18454</t>
  </si>
  <si>
    <t>4 19341</t>
  </si>
  <si>
    <t>កង់</t>
  </si>
  <si>
    <r>
      <t xml:space="preserve">4 </t>
    </r>
    <r>
      <rPr>
        <sz val="11"/>
        <color theme="1"/>
        <rFont val="Leelawadee UI"/>
        <family val="2"/>
      </rPr>
      <t>13962</t>
    </r>
  </si>
  <si>
    <t>សុផល់</t>
  </si>
  <si>
    <t>4 19686</t>
  </si>
  <si>
    <t>អៃ</t>
  </si>
  <si>
    <t>4 19707</t>
  </si>
  <si>
    <r>
      <t xml:space="preserve">4 </t>
    </r>
    <r>
      <rPr>
        <sz val="9"/>
        <color theme="1"/>
        <rFont val="Leelawadee UI"/>
        <family val="2"/>
      </rPr>
      <t>12752</t>
    </r>
  </si>
  <si>
    <t>4 20004</t>
  </si>
  <si>
    <t>4 20059</t>
  </si>
  <si>
    <t>ស្រីម៉ី</t>
  </si>
  <si>
    <t>4 20066</t>
  </si>
  <si>
    <t>4 20110</t>
  </si>
  <si>
    <t>អូយ</t>
  </si>
  <si>
    <t>4 20111</t>
  </si>
  <si>
    <t>ផលសា</t>
  </si>
  <si>
    <t>4 20192</t>
  </si>
  <si>
    <t>អែម</t>
  </si>
  <si>
    <t>4 20236</t>
  </si>
  <si>
    <t>4 20240</t>
  </si>
  <si>
    <t>ហ៊ន</t>
  </si>
  <si>
    <t>4 20321</t>
  </si>
  <si>
    <t>ណាយ</t>
  </si>
  <si>
    <t>4 20320</t>
  </si>
  <si>
    <t>4 20407</t>
  </si>
  <si>
    <t>វៃ</t>
  </si>
  <si>
    <t>4 20441</t>
  </si>
  <si>
    <t>ស្រ៊ីម</t>
  </si>
  <si>
    <t>សុខេ</t>
  </si>
  <si>
    <t>4 5264</t>
  </si>
  <si>
    <t>4 18107</t>
  </si>
  <si>
    <t>ភាតនា</t>
  </si>
  <si>
    <t>4 20511</t>
  </si>
  <si>
    <t>4 20512</t>
  </si>
  <si>
    <t>ស្រ៊ីរ៉ី</t>
  </si>
  <si>
    <t>4 20549</t>
  </si>
  <si>
    <t>4 20552</t>
  </si>
  <si>
    <t>យឿម</t>
  </si>
  <si>
    <t>លីគឿន</t>
  </si>
  <si>
    <t>4 20584</t>
  </si>
  <si>
    <t>នា</t>
  </si>
  <si>
    <t>4 20585</t>
  </si>
  <si>
    <t>4 20708</t>
  </si>
  <si>
    <t>យស</t>
  </si>
  <si>
    <t>នាក់សា</t>
  </si>
  <si>
    <t>4 20724</t>
  </si>
  <si>
    <t>សុខរ៉ន</t>
  </si>
  <si>
    <t>4 20729</t>
  </si>
  <si>
    <t>ណិះ</t>
  </si>
  <si>
    <t>4 20733</t>
  </si>
  <si>
    <t>សុភ័ក្រ្ត</t>
  </si>
  <si>
    <t>4 20741</t>
  </si>
  <si>
    <t>ជួប</t>
  </si>
  <si>
    <t>គំនិត</t>
  </si>
  <si>
    <t>4 20750</t>
  </si>
  <si>
    <t>យ៉ាន់</t>
  </si>
  <si>
    <t>SA</t>
  </si>
  <si>
    <t>4 12496</t>
  </si>
  <si>
    <t>4 4493</t>
  </si>
  <si>
    <t>4 18449</t>
  </si>
  <si>
    <t>4 18582</t>
  </si>
  <si>
    <t>ចាន់ដារុំ</t>
  </si>
  <si>
    <t>4 18918</t>
  </si>
  <si>
    <t>4 19370</t>
  </si>
  <si>
    <t>ពុតថង</t>
  </si>
  <si>
    <t>4 19371</t>
  </si>
  <si>
    <t>ភារុណ</t>
    <phoneticPr fontId="12" type="noConversion"/>
  </si>
  <si>
    <t>4 19369</t>
  </si>
  <si>
    <t>4 19459</t>
  </si>
  <si>
    <t>វ៉ុយ</t>
  </si>
  <si>
    <t>ដាវី</t>
  </si>
  <si>
    <r>
      <t xml:space="preserve">4 </t>
    </r>
    <r>
      <rPr>
        <sz val="11"/>
        <color theme="1"/>
        <rFont val="Leelawadee UI"/>
        <family val="2"/>
      </rPr>
      <t>19590</t>
    </r>
  </si>
  <si>
    <t>វុយ</t>
  </si>
  <si>
    <r>
      <t xml:space="preserve">4 </t>
    </r>
    <r>
      <rPr>
        <sz val="11"/>
        <color theme="1"/>
        <rFont val="Leelawadee UI"/>
        <family val="2"/>
      </rPr>
      <t>19643</t>
    </r>
  </si>
  <si>
    <r>
      <t xml:space="preserve">4 </t>
    </r>
    <r>
      <rPr>
        <sz val="11"/>
        <color theme="1"/>
        <rFont val="Leelawadee UI"/>
        <family val="2"/>
      </rPr>
      <t>20046</t>
    </r>
  </si>
  <si>
    <t>ឡន</t>
  </si>
  <si>
    <t>ស្រីឡាន</t>
  </si>
  <si>
    <t>4 20030</t>
  </si>
  <si>
    <t>សំបុក</t>
  </si>
  <si>
    <t>សាវិន</t>
  </si>
  <si>
    <t>4 20048</t>
  </si>
  <si>
    <t>សំនៀង</t>
  </si>
  <si>
    <t>4 20057</t>
  </si>
  <si>
    <t>4 20308</t>
  </si>
  <si>
    <t>សេងហ៊ន់</t>
  </si>
  <si>
    <t>4 20338</t>
  </si>
  <si>
    <t>វ៉ាន្នី</t>
  </si>
  <si>
    <t>4 20699</t>
  </si>
  <si>
    <t>PA-1</t>
  </si>
  <si>
    <t>4 11269</t>
  </si>
  <si>
    <t>4 11433</t>
  </si>
  <si>
    <t>រេត</t>
  </si>
  <si>
    <t>4 11821</t>
  </si>
  <si>
    <t>ទឿង</t>
  </si>
  <si>
    <t>សុនីត</t>
  </si>
  <si>
    <t>4 16064</t>
  </si>
  <si>
    <t>បុត្រ</t>
  </si>
  <si>
    <t>4 18327</t>
  </si>
  <si>
    <t>4 18328</t>
  </si>
  <si>
    <t>ថេង</t>
  </si>
  <si>
    <t>4 18404</t>
  </si>
  <si>
    <t>វុន</t>
  </si>
  <si>
    <t>ស៊ីប៉ាត</t>
  </si>
  <si>
    <t>4 18406</t>
  </si>
  <si>
    <t>ម៉ប់</t>
  </si>
  <si>
    <t>4 6120</t>
  </si>
  <si>
    <r>
      <t>4</t>
    </r>
    <r>
      <rPr>
        <sz val="10"/>
        <color theme="1"/>
        <rFont val="Leelawadee UI"/>
        <family val="2"/>
      </rPr>
      <t>​ 19601</t>
    </r>
  </si>
  <si>
    <t>ចាន់លី</t>
    <phoneticPr fontId="12" type="noConversion"/>
  </si>
  <si>
    <t>ស៊ីគីន</t>
    <phoneticPr fontId="12" type="noConversion"/>
  </si>
  <si>
    <t>4 5241</t>
  </si>
  <si>
    <t>PA-2</t>
  </si>
  <si>
    <t>4 12078</t>
  </si>
  <si>
    <t>ឡុត</t>
  </si>
  <si>
    <t>4 13684</t>
  </si>
  <si>
    <t>4 14182</t>
  </si>
  <si>
    <t>ខ្លូ</t>
  </si>
  <si>
    <t>4 18576</t>
  </si>
  <si>
    <t>ថាប</t>
  </si>
  <si>
    <t>4 18577</t>
  </si>
  <si>
    <t>ប៉េត</t>
  </si>
  <si>
    <t>4 5262</t>
  </si>
  <si>
    <t>4 5639</t>
  </si>
  <si>
    <t>សារ៉ែន</t>
  </si>
  <si>
    <t>4 20064</t>
  </si>
  <si>
    <t>4 20115</t>
  </si>
  <si>
    <t>សើ</t>
  </si>
  <si>
    <t>ខ្មន</t>
  </si>
  <si>
    <t>4 20159</t>
  </si>
  <si>
    <t>CL</t>
  </si>
  <si>
    <t>4 0086</t>
  </si>
  <si>
    <t>4 0088</t>
  </si>
  <si>
    <t>4 0097</t>
  </si>
  <si>
    <t>4 18166</t>
  </si>
  <si>
    <t>ពយ</t>
  </si>
  <si>
    <t>4 2312</t>
  </si>
  <si>
    <t>4 18587</t>
  </si>
  <si>
    <t>មោង</t>
  </si>
  <si>
    <t>4 18865</t>
  </si>
  <si>
    <t>4 18921</t>
  </si>
  <si>
    <t>បូ</t>
  </si>
  <si>
    <t>សុវ៉ន</t>
  </si>
  <si>
    <t>4 19777</t>
  </si>
  <si>
    <t>ទិត</t>
  </si>
  <si>
    <t>CU</t>
  </si>
  <si>
    <t>4 10717</t>
  </si>
  <si>
    <t>ពេជ</t>
  </si>
  <si>
    <t>សំបុន</t>
  </si>
  <si>
    <t>4 12718</t>
  </si>
  <si>
    <t>ភន</t>
  </si>
  <si>
    <t>សុខលាង</t>
  </si>
  <si>
    <t>4 13258</t>
  </si>
  <si>
    <t>4 13477</t>
  </si>
  <si>
    <t>សុខរឹន</t>
  </si>
  <si>
    <t>4 13506</t>
  </si>
  <si>
    <t>4 13821</t>
  </si>
  <si>
    <t>4 13910</t>
  </si>
  <si>
    <t>4 14068</t>
  </si>
  <si>
    <t>រចនា</t>
  </si>
  <si>
    <t>4 15075</t>
  </si>
  <si>
    <t>4 16123</t>
  </si>
  <si>
    <t>លីតា</t>
  </si>
  <si>
    <t>4 18254</t>
  </si>
  <si>
    <t>4 18424</t>
  </si>
  <si>
    <t>4 4140</t>
  </si>
  <si>
    <t>ទៀង</t>
  </si>
  <si>
    <t>វិសិដ្ឋ</t>
  </si>
  <si>
    <t>4 5515</t>
  </si>
  <si>
    <t>សុគន្ធា</t>
  </si>
  <si>
    <t>4 5952</t>
  </si>
  <si>
    <t>4 6096</t>
  </si>
  <si>
    <t>4 6292</t>
  </si>
  <si>
    <t>សាវ៉ាន</t>
  </si>
  <si>
    <t>4 6548</t>
  </si>
  <si>
    <t>សុខយីម</t>
  </si>
  <si>
    <t>4 9899</t>
  </si>
  <si>
    <t>4 18549</t>
  </si>
  <si>
    <t>4 18725</t>
  </si>
  <si>
    <t>ជាំ</t>
  </si>
  <si>
    <t>4 19367</t>
  </si>
  <si>
    <t>4 19368</t>
  </si>
  <si>
    <t>សីលា</t>
  </si>
  <si>
    <t>4 19494</t>
  </si>
  <si>
    <t>សុខឃន</t>
  </si>
  <si>
    <r>
      <t xml:space="preserve">4 </t>
    </r>
    <r>
      <rPr>
        <sz val="10"/>
        <color theme="1"/>
        <rFont val="Leelawadee UI"/>
        <family val="2"/>
      </rPr>
      <t>19575</t>
    </r>
  </si>
  <si>
    <t>អ៊ា</t>
    <phoneticPr fontId="12" type="noConversion"/>
  </si>
  <si>
    <t>តារារត្ថា</t>
    <phoneticPr fontId="12" type="noConversion"/>
  </si>
  <si>
    <r>
      <t xml:space="preserve">4 </t>
    </r>
    <r>
      <rPr>
        <sz val="10"/>
        <color theme="1"/>
        <rFont val="Leelawadee UI"/>
        <family val="2"/>
      </rPr>
      <t>19583</t>
    </r>
  </si>
  <si>
    <t>សៀង</t>
    <phoneticPr fontId="12" type="noConversion"/>
  </si>
  <si>
    <t>ច្រិប</t>
    <phoneticPr fontId="12" type="noConversion"/>
  </si>
  <si>
    <t>4 19659</t>
  </si>
  <si>
    <t>យុគា</t>
  </si>
  <si>
    <t>សុកាយ</t>
  </si>
  <si>
    <t>4 19721</t>
  </si>
  <si>
    <t>ម៉ី</t>
  </si>
  <si>
    <t>សំឡូត</t>
  </si>
  <si>
    <t>4 19723</t>
  </si>
  <si>
    <t>សារដ្ឋ</t>
  </si>
  <si>
    <t>4 19709</t>
  </si>
  <si>
    <t>4 19787</t>
  </si>
  <si>
    <t>4 19808</t>
  </si>
  <si>
    <t>4 19859</t>
  </si>
  <si>
    <t>សុខស៊ីណា</t>
  </si>
  <si>
    <t>4 19837</t>
  </si>
  <si>
    <t>4 20041</t>
  </si>
  <si>
    <t>4 20052</t>
  </si>
  <si>
    <t>ស្រីនិច្ច</t>
  </si>
  <si>
    <t>4 20079</t>
  </si>
  <si>
    <t>4 20128</t>
  </si>
  <si>
    <t>ឃា</t>
  </si>
  <si>
    <t>4 20165</t>
  </si>
  <si>
    <t>អ៊ីម</t>
  </si>
  <si>
    <t>4 20189</t>
  </si>
  <si>
    <t>សុខរីម</t>
  </si>
  <si>
    <t>4 20241</t>
  </si>
  <si>
    <t>ស្រីភាង</t>
  </si>
  <si>
    <t>4 20286</t>
  </si>
  <si>
    <t>ចំប៉ា</t>
  </si>
  <si>
    <t>4 20300</t>
  </si>
  <si>
    <t>ញឹម</t>
  </si>
  <si>
    <t>4 20303</t>
  </si>
  <si>
    <t>ម៉ិត</t>
  </si>
  <si>
    <t>សុខណា</t>
  </si>
  <si>
    <t>4 20333</t>
  </si>
  <si>
    <t>ចឹម</t>
  </si>
  <si>
    <t>សាវន់</t>
  </si>
  <si>
    <t>4 19724</t>
  </si>
  <si>
    <t>ហែម</t>
  </si>
  <si>
    <t>ពុត្ថា</t>
  </si>
  <si>
    <t>4 20497</t>
  </si>
  <si>
    <t>ហាច</t>
  </si>
  <si>
    <t>4 20465</t>
  </si>
  <si>
    <t>ហែល</t>
  </si>
  <si>
    <t>4 20507</t>
  </si>
  <si>
    <t>4 20537</t>
  </si>
  <si>
    <t>សុវ៉ា</t>
  </si>
  <si>
    <t>4 20536</t>
  </si>
  <si>
    <t>4 20566</t>
  </si>
  <si>
    <t>គី​ម</t>
  </si>
  <si>
    <t>សារឿង</t>
  </si>
  <si>
    <t>4 20577</t>
  </si>
  <si>
    <t>អុន</t>
  </si>
  <si>
    <t>4 20573</t>
  </si>
  <si>
    <t>វៀក</t>
  </si>
  <si>
    <t>ស៊ីណែត</t>
  </si>
  <si>
    <t>4 20607</t>
  </si>
  <si>
    <t>អុក</t>
  </si>
  <si>
    <t>សារីម</t>
  </si>
  <si>
    <t>4 20616</t>
  </si>
  <si>
    <t>សូយ</t>
  </si>
  <si>
    <t>ស្រអែម</t>
  </si>
  <si>
    <t>4 20626</t>
  </si>
  <si>
    <t>4 20649</t>
  </si>
  <si>
    <t>ខី</t>
  </si>
  <si>
    <t>ផូន</t>
  </si>
  <si>
    <t>4 20654</t>
  </si>
  <si>
    <t>ជ</t>
  </si>
  <si>
    <t>សៀវហ៊ួយ</t>
  </si>
  <si>
    <t>4 20659</t>
  </si>
  <si>
    <t>4 20687</t>
  </si>
  <si>
    <t>អ៊ិន</t>
  </si>
  <si>
    <t>4 20696</t>
  </si>
  <si>
    <t>4 20697</t>
  </si>
  <si>
    <t>នីសា</t>
  </si>
  <si>
    <t>4 20715</t>
  </si>
  <si>
    <t>ជាងអ៊ី</t>
  </si>
  <si>
    <t>4 20722</t>
  </si>
  <si>
    <t>ឈាន់</t>
  </si>
  <si>
    <t>4 20728</t>
  </si>
  <si>
    <t>ឡីមឡុង</t>
  </si>
  <si>
    <t>សៀវអ៊ី</t>
  </si>
  <si>
    <t>4 20742</t>
  </si>
  <si>
    <t>4 19722</t>
  </si>
  <si>
    <t>4 20762</t>
  </si>
  <si>
    <t>ឡូញ</t>
  </si>
  <si>
    <t xml:space="preserve"> ឈ្មោះ</t>
  </si>
  <si>
    <t>ភេទ</t>
  </si>
  <si>
    <t>ថ្ងៃខែឆ្នាំកំណើត</t>
  </si>
  <si>
    <t>លេខទូរសព្ទ័</t>
  </si>
  <si>
    <t>អត្តសញ្ញាណបណ្ណ័</t>
  </si>
  <si>
    <t>性别</t>
  </si>
  <si>
    <t>出生日期</t>
  </si>
  <si>
    <t>联系号码</t>
  </si>
  <si>
    <t>身份证</t>
  </si>
  <si>
    <t>4 20647</t>
    <phoneticPr fontId="12" type="noConversion"/>
  </si>
  <si>
    <t>SP</t>
  </si>
  <si>
    <t>4 1043</t>
  </si>
  <si>
    <t xml:space="preserve">តាំង​​ </t>
  </si>
  <si>
    <t>ម៉េងហ៊ុយ</t>
  </si>
  <si>
    <t>HP</t>
  </si>
  <si>
    <t>4 0359</t>
  </si>
  <si>
    <t xml:space="preserve"> ស្រៀង</t>
  </si>
  <si>
    <t>4 10056</t>
  </si>
  <si>
    <t xml:space="preserve">លី </t>
  </si>
  <si>
    <t>គឹមស្រៀង</t>
  </si>
  <si>
    <t>4 2316</t>
  </si>
  <si>
    <t xml:space="preserve"> ឌឿន</t>
  </si>
  <si>
    <t>4 3416</t>
  </si>
  <si>
    <t xml:space="preserve">ជីវ </t>
  </si>
  <si>
    <t>ម៉ូញ</t>
  </si>
  <si>
    <t>DR</t>
  </si>
  <si>
    <t>4 6864</t>
  </si>
  <si>
    <t xml:space="preserve">អឿន </t>
  </si>
  <si>
    <t>វាសនា</t>
  </si>
  <si>
    <t>4 18035</t>
  </si>
  <si>
    <t>អ៊ុក​</t>
  </si>
  <si>
    <t xml:space="preserve"> សុភាព</t>
  </si>
  <si>
    <t>B3</t>
  </si>
  <si>
    <t>4 5380</t>
  </si>
  <si>
    <t xml:space="preserve">ឃូ </t>
  </si>
  <si>
    <t>​ហេង</t>
  </si>
  <si>
    <t>4 9749</t>
  </si>
  <si>
    <t xml:space="preserve">សេង </t>
  </si>
  <si>
    <t>4 17090</t>
  </si>
  <si>
    <t xml:space="preserve"> រិទ្ធី</t>
  </si>
  <si>
    <t>4 13203</t>
  </si>
  <si>
    <t xml:space="preserve">ងួន </t>
  </si>
  <si>
    <t>AC</t>
  </si>
  <si>
    <t>4 2159</t>
  </si>
  <si>
    <t>ស៊ូសាង</t>
  </si>
  <si>
    <t>4 1984</t>
  </si>
  <si>
    <t xml:space="preserve"> ​ចាន់ណៃ</t>
  </si>
  <si>
    <t xml:space="preserve"> ថារី</t>
  </si>
  <si>
    <t>FP</t>
  </si>
  <si>
    <t>4 3787</t>
  </si>
  <si>
    <t xml:space="preserve"> ស្រីម៉ៅ</t>
  </si>
  <si>
    <t>4 19361</t>
  </si>
  <si>
    <t xml:space="preserve"> អេងផេង</t>
  </si>
  <si>
    <t>4 2318</t>
  </si>
  <si>
    <t xml:space="preserve"> សារី</t>
  </si>
  <si>
    <t>4 1088</t>
  </si>
  <si>
    <t xml:space="preserve">គង់ </t>
  </si>
  <si>
    <t>ស្រីប៉ុច</t>
  </si>
  <si>
    <t>C1</t>
  </si>
  <si>
    <t>4 12622</t>
  </si>
  <si>
    <t>វ៉េង</t>
  </si>
  <si>
    <t xml:space="preserve"> វ៉ៃ</t>
  </si>
  <si>
    <t>4 0897</t>
  </si>
  <si>
    <t>ចយ</t>
  </si>
  <si>
    <t xml:space="preserve"> ជុំ</t>
  </si>
  <si>
    <t>4 1530</t>
  </si>
  <si>
    <t xml:space="preserve">ថា </t>
  </si>
  <si>
    <t>4 11843</t>
  </si>
  <si>
    <t>ម៉ុច​</t>
  </si>
  <si>
    <t>សុឃាង</t>
  </si>
  <si>
    <t>4 0388</t>
  </si>
  <si>
    <t>មិត​</t>
  </si>
  <si>
    <t>4 11731</t>
  </si>
  <si>
    <t>4 19097</t>
  </si>
  <si>
    <t xml:space="preserve">ថន​​​​​​​​​ </t>
  </si>
  <si>
    <t>សំអុល</t>
  </si>
  <si>
    <t>4 0297</t>
  </si>
  <si>
    <t xml:space="preserve">ផៃ </t>
  </si>
  <si>
    <t xml:space="preserve"> </t>
    <phoneticPr fontId="12" type="noConversion"/>
  </si>
  <si>
    <t>4 19278</t>
    <phoneticPr fontId="12" type="noConversion"/>
  </si>
  <si>
    <t>SA</t>
    <phoneticPr fontId="12" type="noConversion"/>
  </si>
  <si>
    <t>4 20502</t>
    <phoneticPr fontId="12" type="noConversion"/>
  </si>
  <si>
    <t>គឹមឈុន</t>
    <phoneticPr fontId="12" type="noConversion"/>
  </si>
  <si>
    <t>WH</t>
    <phoneticPr fontId="12" type="noConversion"/>
  </si>
  <si>
    <t>4 20628</t>
    <phoneticPr fontId="12" type="noConversion"/>
  </si>
  <si>
    <t>ហ្វួចនី</t>
    <phoneticPr fontId="12" type="noConversion"/>
  </si>
  <si>
    <t xml:space="preserve"> វឿន</t>
    <phoneticPr fontId="12" type="noConversion"/>
  </si>
  <si>
    <t>SO</t>
    <phoneticPr fontId="12" type="noConversion"/>
  </si>
  <si>
    <t>យឹក</t>
    <phoneticPr fontId="12" type="noConversion"/>
  </si>
  <si>
    <t>តន</t>
    <phoneticPr fontId="12" type="noConversion"/>
  </si>
  <si>
    <t>2ST</t>
    <phoneticPr fontId="12" type="noConversion"/>
  </si>
  <si>
    <t xml:space="preserve">ប៊ូ </t>
    <phoneticPr fontId="12" type="noConversion"/>
  </si>
  <si>
    <t>ណែត</t>
    <phoneticPr fontId="12" type="noConversion"/>
  </si>
  <si>
    <t>PA</t>
    <phoneticPr fontId="12" type="noConversion"/>
  </si>
  <si>
    <t>4 6226</t>
    <phoneticPr fontId="12" type="noConversion"/>
  </si>
  <si>
    <t>4 13492</t>
  </si>
  <si>
    <t>ខន ស្រីមុត</t>
  </si>
  <si>
    <t>4 19756</t>
  </si>
  <si>
    <t>ការ៉ាម រត្តនា</t>
  </si>
  <si>
    <t>4 20082</t>
  </si>
  <si>
    <r>
      <t xml:space="preserve"> </t>
    </r>
    <r>
      <rPr>
        <sz val="20"/>
        <color theme="1"/>
        <rFont val="DaunPenh"/>
        <family val="1"/>
      </rPr>
      <t>វណ្ណះ</t>
    </r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</si>
</sst>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yyyy\/mm"/>
    <numFmt numFmtId="177" formatCode="yyyy\/mm\/dd"/>
    <numFmt numFmtId="178" formatCode="0\ &quot;张&quot;"/>
    <numFmt numFmtId="179" formatCode="yyyy\-mm\-dd"/>
    <numFmt numFmtId="180" formatCode="#,##0.00_ "/>
  </numFmts>
  <fonts count="41" x14ac:knownFonts="1">
    <font>
      <sz val="11"/>
      <color theme="1"/>
      <name val="新細明體"/>
      <family val="2"/>
      <scheme val="minor"/>
    </font>
    <font>
      <sz val="20"/>
      <color theme="1"/>
      <name val="Limon S1"/>
    </font>
    <font>
      <sz val="24"/>
      <color theme="1"/>
      <name val="Limon S1"/>
    </font>
    <font>
      <sz val="14"/>
      <color theme="1"/>
      <name val="新細明體"/>
      <family val="2"/>
      <scheme val="minor"/>
    </font>
    <font>
      <sz val="16"/>
      <color theme="1"/>
      <name val="新細明體"/>
      <family val="2"/>
      <scheme val="minor"/>
    </font>
    <font>
      <sz val="10"/>
      <color theme="1"/>
      <name val="新細明體"/>
      <family val="2"/>
      <scheme val="minor"/>
    </font>
    <font>
      <sz val="18"/>
      <color theme="1"/>
      <name val="Limon S1"/>
    </font>
    <font>
      <sz val="24"/>
      <color theme="1"/>
      <name val="Limon R1"/>
    </font>
    <font>
      <sz val="9"/>
      <color theme="1"/>
      <name val="新細明體"/>
      <family val="2"/>
      <scheme val="minor"/>
    </font>
    <font>
      <sz val="11"/>
      <color rgb="FF92D050"/>
      <name val="Times New Roman"/>
      <family val="1"/>
    </font>
    <font>
      <sz val="14"/>
      <color rgb="FF92D050"/>
      <name val="新細明體"/>
      <family val="2"/>
      <scheme val="minor"/>
    </font>
    <font>
      <sz val="10"/>
      <name val="Times New Roman"/>
      <family val="1"/>
    </font>
    <font>
      <sz val="9"/>
      <name val="新細明體"/>
      <family val="3"/>
      <charset val="136"/>
      <scheme val="minor"/>
    </font>
    <font>
      <sz val="14"/>
      <color theme="1"/>
      <name val="Khmer OS Muol"/>
    </font>
    <font>
      <sz val="14"/>
      <color theme="1"/>
      <name val="Kh Muol"/>
    </font>
    <font>
      <sz val="9"/>
      <color theme="1"/>
      <name val="Khmer OS"/>
    </font>
    <font>
      <sz val="12"/>
      <color theme="1"/>
      <name val="Khmer OS"/>
    </font>
    <font>
      <sz val="11"/>
      <color theme="1"/>
      <name val="Khmer OS Battambang"/>
    </font>
    <font>
      <sz val="11"/>
      <color theme="1"/>
      <name val="Leelawadee UI"/>
      <family val="2"/>
    </font>
    <font>
      <sz val="11"/>
      <color theme="1"/>
      <name val="Khmer OS"/>
    </font>
    <font>
      <sz val="10"/>
      <color theme="1"/>
      <name val="Microsoft YaHei"/>
      <family val="2"/>
      <charset val="134"/>
    </font>
    <font>
      <sz val="9"/>
      <color theme="1"/>
      <name val="Khmer OS Battambang"/>
    </font>
    <font>
      <sz val="10"/>
      <color theme="1"/>
      <name val="Khmer OS Battambang"/>
    </font>
    <font>
      <sz val="9"/>
      <color indexed="8"/>
      <name val="Khmer OS Battambang"/>
    </font>
    <font>
      <sz val="9"/>
      <color indexed="8"/>
      <name val="Khmer OS"/>
    </font>
    <font>
      <sz val="11"/>
      <color theme="1"/>
      <name val="新細明體"/>
      <family val="1"/>
      <charset val="136"/>
      <scheme val="minor"/>
    </font>
    <font>
      <sz val="10"/>
      <color theme="1"/>
      <name val="Leelawadee UI"/>
      <family val="2"/>
    </font>
    <font>
      <sz val="10"/>
      <color indexed="8"/>
      <name val="Khmer OS"/>
    </font>
    <font>
      <sz val="11"/>
      <color indexed="8"/>
      <name val="Khmer OS"/>
    </font>
    <font>
      <sz val="10"/>
      <color theme="1"/>
      <name val="Khmer OS"/>
    </font>
    <font>
      <sz val="9"/>
      <color theme="1"/>
      <name val="Leelawadee UI"/>
      <family val="2"/>
    </font>
    <font>
      <b/>
      <sz val="10"/>
      <color theme="1"/>
      <name val="新細明體"/>
      <family val="2"/>
      <scheme val="minor"/>
    </font>
    <font>
      <sz val="10"/>
      <color indexed="8"/>
      <name val="Calibri"/>
      <family val="2"/>
    </font>
    <font>
      <sz val="11"/>
      <name val="Times New Roman"/>
      <family val="1"/>
    </font>
    <font>
      <sz val="9"/>
      <color indexed="8"/>
      <name val="新細明體"/>
      <family val="2"/>
      <scheme val="minor"/>
    </font>
    <font>
      <sz val="9"/>
      <name val="新細明體"/>
      <family val="2"/>
      <scheme val="minor"/>
    </font>
    <font>
      <sz val="10"/>
      <color theme="1"/>
      <name val="Calibri"/>
      <family val="2"/>
    </font>
    <font>
      <sz val="9"/>
      <color rgb="FF000000"/>
      <name val="Leelawadee UI"/>
      <family val="2"/>
    </font>
    <font>
      <sz val="12"/>
      <color indexed="8"/>
      <name val="Calibri"/>
      <family val="2"/>
    </font>
    <font>
      <sz val="20"/>
      <color theme="1"/>
      <name val="新細明體"/>
      <family val="1"/>
      <charset val="136"/>
      <scheme val="minor"/>
    </font>
    <font>
      <sz val="20"/>
      <color theme="1"/>
      <name val="DaunPenh"/>
      <family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36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5" fillId="0" borderId="1" xfId="0" applyFont="1" applyBorder="1" applyAlignment="1">
      <alignment horizontal="center"/>
    </xf>
    <xf numFmtId="0" fontId="0" fillId="0" borderId="0" xfId="0" applyAlignment="1">
      <alignment vertical="center"/>
    </xf>
    <xf numFmtId="0" fontId="7" fillId="0" borderId="0" xfId="0" applyFont="1"/>
    <xf numFmtId="0" fontId="2" fillId="0" borderId="0" xfId="0" applyFont="1"/>
    <xf numFmtId="0" fontId="4" fillId="0" borderId="2" xfId="0" applyFont="1" applyBorder="1"/>
    <xf numFmtId="0" fontId="3" fillId="0" borderId="2" xfId="0" applyFont="1" applyBorder="1"/>
    <xf numFmtId="0" fontId="10" fillId="0" borderId="2" xfId="0" applyFont="1" applyBorder="1" applyAlignment="1">
      <alignment horizontal="center"/>
    </xf>
    <xf numFmtId="0" fontId="0" fillId="3" borderId="0" xfId="0" applyFill="1" applyAlignment="1">
      <alignment horizontal="center"/>
    </xf>
    <xf numFmtId="4" fontId="0" fillId="3" borderId="0" xfId="0" applyNumberFormat="1" applyFill="1" applyAlignment="1">
      <alignment horizontal="center"/>
    </xf>
    <xf numFmtId="0" fontId="11" fillId="0" borderId="1" xfId="0" applyFont="1" applyBorder="1" applyAlignment="1">
      <alignment horizontal="center" vertical="center"/>
    </xf>
    <xf numFmtId="0" fontId="5" fillId="5" borderId="1" xfId="0" applyFont="1" applyFill="1" applyBorder="1" applyAlignment="1">
      <alignment horizontal="center"/>
    </xf>
    <xf numFmtId="177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/>
    </xf>
    <xf numFmtId="4" fontId="0" fillId="0" borderId="1" xfId="0" applyNumberFormat="1" applyBorder="1" applyAlignment="1">
      <alignment vertical="center"/>
    </xf>
    <xf numFmtId="0" fontId="0" fillId="5" borderId="1" xfId="0" applyFill="1" applyBorder="1" applyAlignment="1">
      <alignment horizontal="center" vertical="center"/>
    </xf>
    <xf numFmtId="4" fontId="0" fillId="0" borderId="1" xfId="0" applyNumberFormat="1" applyBorder="1"/>
    <xf numFmtId="4" fontId="0" fillId="0" borderId="0" xfId="0" applyNumberFormat="1"/>
    <xf numFmtId="178" fontId="0" fillId="0" borderId="0" xfId="0" applyNumberFormat="1"/>
    <xf numFmtId="0" fontId="0" fillId="3" borderId="7" xfId="0" applyFill="1" applyBorder="1" applyAlignment="1">
      <alignment vertical="center"/>
    </xf>
    <xf numFmtId="0" fontId="0" fillId="0" borderId="4" xfId="0" applyBorder="1"/>
    <xf numFmtId="0" fontId="0" fillId="4" borderId="3" xfId="0" applyFill="1" applyBorder="1" applyAlignment="1" applyProtection="1">
      <alignment vertical="center" textRotation="255" shrinkToFit="1"/>
      <protection locked="0"/>
    </xf>
    <xf numFmtId="0" fontId="0" fillId="3" borderId="7" xfId="0" applyFill="1" applyBorder="1" applyAlignment="1">
      <alignment horizontal="center" vertical="center" shrinkToFit="1"/>
    </xf>
    <xf numFmtId="0" fontId="6" fillId="0" borderId="0" xfId="0" applyFont="1" applyAlignment="1">
      <alignment horizontal="center" vertical="center" wrapText="1"/>
    </xf>
    <xf numFmtId="0" fontId="0" fillId="6" borderId="0" xfId="0" applyFill="1" applyAlignment="1">
      <alignment horizontal="center"/>
    </xf>
    <xf numFmtId="9" fontId="0" fillId="0" borderId="0" xfId="0" applyNumberFormat="1" applyAlignment="1">
      <alignment horizontal="center" vertical="center"/>
    </xf>
    <xf numFmtId="4" fontId="0" fillId="0" borderId="1" xfId="0" applyNumberFormat="1" applyBorder="1" applyAlignment="1">
      <alignment horizontal="left"/>
    </xf>
    <xf numFmtId="0" fontId="5" fillId="2" borderId="1" xfId="0" applyFont="1" applyFill="1" applyBorder="1" applyAlignment="1">
      <alignment horizontal="center"/>
    </xf>
    <xf numFmtId="0" fontId="0" fillId="2" borderId="0" xfId="0" applyFill="1"/>
    <xf numFmtId="0" fontId="15" fillId="0" borderId="1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6" fillId="0" borderId="0" xfId="0" applyFont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17" fillId="0" borderId="0" xfId="0" applyFont="1"/>
    <xf numFmtId="0" fontId="18" fillId="0" borderId="1" xfId="0" applyFont="1" applyBorder="1" applyAlignment="1">
      <alignment horizontal="center"/>
    </xf>
    <xf numFmtId="0" fontId="19" fillId="0" borderId="0" xfId="0" applyFont="1"/>
    <xf numFmtId="0" fontId="20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" fontId="0" fillId="3" borderId="1" xfId="0" applyNumberFormat="1" applyFill="1" applyBorder="1" applyAlignment="1">
      <alignment vertical="center"/>
    </xf>
    <xf numFmtId="49" fontId="0" fillId="7" borderId="1" xfId="0" applyNumberFormat="1" applyFill="1" applyBorder="1" applyAlignment="1">
      <alignment horizontal="center"/>
    </xf>
    <xf numFmtId="0" fontId="23" fillId="0" borderId="5" xfId="0" applyFont="1" applyBorder="1" applyAlignment="1">
      <alignment horizontal="right"/>
    </xf>
    <xf numFmtId="0" fontId="23" fillId="0" borderId="6" xfId="0" applyFont="1" applyBorder="1" applyAlignment="1">
      <alignment horizontal="left"/>
    </xf>
    <xf numFmtId="0" fontId="24" fillId="0" borderId="5" xfId="0" applyFont="1" applyBorder="1" applyAlignment="1">
      <alignment horizontal="right"/>
    </xf>
    <xf numFmtId="0" fontId="24" fillId="0" borderId="6" xfId="0" applyFont="1" applyBorder="1" applyAlignment="1">
      <alignment horizontal="left"/>
    </xf>
    <xf numFmtId="0" fontId="0" fillId="2" borderId="1" xfId="0" applyFill="1" applyBorder="1" applyAlignment="1">
      <alignment horizontal="center"/>
    </xf>
    <xf numFmtId="0" fontId="25" fillId="0" borderId="1" xfId="0" applyFont="1" applyBorder="1" applyAlignment="1">
      <alignment horizontal="center"/>
    </xf>
    <xf numFmtId="49" fontId="5" fillId="2" borderId="1" xfId="0" applyNumberFormat="1" applyFont="1" applyFill="1" applyBorder="1" applyAlignment="1">
      <alignment horizontal="center"/>
    </xf>
    <xf numFmtId="49" fontId="5" fillId="7" borderId="1" xfId="0" applyNumberFormat="1" applyFont="1" applyFill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0" fontId="27" fillId="0" borderId="5" xfId="0" applyFont="1" applyBorder="1" applyAlignment="1">
      <alignment horizontal="right"/>
    </xf>
    <xf numFmtId="0" fontId="27" fillId="0" borderId="6" xfId="0" applyFont="1" applyBorder="1" applyAlignment="1">
      <alignment horizontal="left"/>
    </xf>
    <xf numFmtId="176" fontId="3" fillId="0" borderId="0" xfId="0" applyNumberFormat="1" applyFont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28" fillId="0" borderId="5" xfId="0" applyFont="1" applyBorder="1" applyAlignment="1">
      <alignment horizontal="right"/>
    </xf>
    <xf numFmtId="0" fontId="28" fillId="0" borderId="6" xfId="0" applyFont="1" applyBorder="1" applyAlignment="1">
      <alignment horizontal="left"/>
    </xf>
    <xf numFmtId="0" fontId="19" fillId="0" borderId="5" xfId="0" applyFont="1" applyBorder="1"/>
    <xf numFmtId="0" fontId="19" fillId="0" borderId="6" xfId="0" applyFont="1" applyBorder="1"/>
    <xf numFmtId="0" fontId="29" fillId="0" borderId="0" xfId="0" applyFont="1"/>
    <xf numFmtId="0" fontId="0" fillId="0" borderId="1" xfId="0" applyBorder="1" applyAlignment="1">
      <alignment horizontal="center" wrapText="1"/>
    </xf>
    <xf numFmtId="0" fontId="0" fillId="7" borderId="1" xfId="0" applyFill="1" applyBorder="1" applyAlignment="1">
      <alignment horizontal="center"/>
    </xf>
    <xf numFmtId="0" fontId="24" fillId="2" borderId="5" xfId="0" applyFont="1" applyFill="1" applyBorder="1" applyAlignment="1">
      <alignment horizontal="right"/>
    </xf>
    <xf numFmtId="0" fontId="24" fillId="2" borderId="6" xfId="0" applyFont="1" applyFill="1" applyBorder="1" applyAlignment="1">
      <alignment horizontal="left"/>
    </xf>
    <xf numFmtId="4" fontId="0" fillId="2" borderId="1" xfId="0" applyNumberFormat="1" applyFill="1" applyBorder="1" applyAlignment="1">
      <alignment vertical="center"/>
    </xf>
    <xf numFmtId="4" fontId="0" fillId="2" borderId="1" xfId="0" applyNumberFormat="1" applyFill="1" applyBorder="1"/>
    <xf numFmtId="4" fontId="0" fillId="2" borderId="0" xfId="0" applyNumberFormat="1" applyFill="1" applyAlignment="1">
      <alignment horizontal="center"/>
    </xf>
    <xf numFmtId="0" fontId="11" fillId="2" borderId="1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4" fontId="0" fillId="2" borderId="0" xfId="0" applyNumberFormat="1" applyFill="1"/>
    <xf numFmtId="0" fontId="17" fillId="2" borderId="0" xfId="0" applyFont="1" applyFill="1"/>
    <xf numFmtId="49" fontId="8" fillId="7" borderId="1" xfId="0" applyNumberFormat="1" applyFont="1" applyFill="1" applyBorder="1" applyAlignment="1">
      <alignment horizontal="center"/>
    </xf>
    <xf numFmtId="177" fontId="0" fillId="2" borderId="1" xfId="0" applyNumberFormat="1" applyFill="1" applyBorder="1" applyAlignment="1">
      <alignment horizontal="center"/>
    </xf>
    <xf numFmtId="0" fontId="15" fillId="0" borderId="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/>
    </xf>
    <xf numFmtId="177" fontId="31" fillId="0" borderId="1" xfId="0" applyNumberFormat="1" applyFont="1" applyBorder="1" applyAlignment="1">
      <alignment horizontal="center"/>
    </xf>
    <xf numFmtId="49" fontId="31" fillId="2" borderId="1" xfId="0" applyNumberFormat="1" applyFont="1" applyFill="1" applyBorder="1" applyAlignment="1">
      <alignment horizontal="center"/>
    </xf>
    <xf numFmtId="0" fontId="32" fillId="0" borderId="1" xfId="0" applyFont="1" applyBorder="1" applyAlignment="1">
      <alignment horizontal="center" vertical="center" shrinkToFit="1"/>
    </xf>
    <xf numFmtId="49" fontId="33" fillId="2" borderId="1" xfId="0" applyNumberFormat="1" applyFont="1" applyFill="1" applyBorder="1" applyAlignment="1">
      <alignment horizontal="center" vertical="center"/>
    </xf>
    <xf numFmtId="0" fontId="34" fillId="2" borderId="5" xfId="0" applyFont="1" applyFill="1" applyBorder="1" applyAlignment="1">
      <alignment horizontal="center" vertical="center" shrinkToFit="1"/>
    </xf>
    <xf numFmtId="0" fontId="34" fillId="2" borderId="6" xfId="0" applyFont="1" applyFill="1" applyBorder="1" applyAlignment="1">
      <alignment horizontal="center" vertical="center" shrinkToFit="1"/>
    </xf>
    <xf numFmtId="179" fontId="33" fillId="0" borderId="5" xfId="0" applyNumberFormat="1" applyFont="1" applyBorder="1" applyAlignment="1">
      <alignment vertical="center"/>
    </xf>
    <xf numFmtId="4" fontId="0" fillId="0" borderId="1" xfId="0" applyNumberFormat="1" applyBorder="1" applyAlignment="1">
      <alignment horizontal="center" vertical="center" shrinkToFit="1"/>
    </xf>
    <xf numFmtId="0" fontId="0" fillId="0" borderId="1" xfId="0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" fontId="0" fillId="0" borderId="1" xfId="0" applyNumberFormat="1" applyFill="1" applyBorder="1" applyAlignment="1">
      <alignment vertical="center"/>
    </xf>
    <xf numFmtId="0" fontId="32" fillId="0" borderId="1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32" fillId="2" borderId="1" xfId="0" applyFont="1" applyFill="1" applyBorder="1" applyAlignment="1">
      <alignment horizontal="center" vertical="center" shrinkToFit="1"/>
    </xf>
    <xf numFmtId="0" fontId="8" fillId="2" borderId="5" xfId="0" applyFont="1" applyFill="1" applyBorder="1" applyAlignment="1">
      <alignment horizontal="center" vertical="center" shrinkToFit="1"/>
    </xf>
    <xf numFmtId="0" fontId="8" fillId="2" borderId="6" xfId="0" applyFont="1" applyFill="1" applyBorder="1" applyAlignment="1">
      <alignment horizontal="center" vertical="center" shrinkToFit="1"/>
    </xf>
    <xf numFmtId="49" fontId="35" fillId="2" borderId="5" xfId="0" applyNumberFormat="1" applyFont="1" applyFill="1" applyBorder="1" applyAlignment="1">
      <alignment horizontal="center" vertical="center" shrinkToFit="1"/>
    </xf>
    <xf numFmtId="49" fontId="35" fillId="2" borderId="6" xfId="0" applyNumberFormat="1" applyFont="1" applyFill="1" applyBorder="1" applyAlignment="1">
      <alignment horizontal="center" vertical="center" shrinkToFit="1"/>
    </xf>
    <xf numFmtId="0" fontId="0" fillId="7" borderId="1" xfId="0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shrinkToFit="1"/>
    </xf>
    <xf numFmtId="0" fontId="37" fillId="2" borderId="6" xfId="0" applyFont="1" applyFill="1" applyBorder="1" applyAlignment="1">
      <alignment horizontal="center" vertical="center" shrinkToFit="1"/>
    </xf>
    <xf numFmtId="0" fontId="0" fillId="10" borderId="1" xfId="0" applyFill="1" applyBorder="1" applyAlignment="1">
      <alignment horizontal="center" vertical="center"/>
    </xf>
    <xf numFmtId="0" fontId="38" fillId="0" borderId="3" xfId="0" applyFont="1" applyBorder="1" applyAlignment="1">
      <alignment horizontal="center" vertical="center" shrinkToFit="1"/>
    </xf>
    <xf numFmtId="49" fontId="33" fillId="2" borderId="1" xfId="0" applyNumberFormat="1" applyFont="1" applyFill="1" applyBorder="1" applyAlignment="1">
      <alignment horizontal="center"/>
    </xf>
    <xf numFmtId="0" fontId="27" fillId="2" borderId="5" xfId="0" applyFont="1" applyFill="1" applyBorder="1" applyAlignment="1">
      <alignment horizontal="center"/>
    </xf>
    <xf numFmtId="0" fontId="27" fillId="2" borderId="6" xfId="0" applyFont="1" applyFill="1" applyBorder="1" applyAlignment="1">
      <alignment horizontal="center"/>
    </xf>
    <xf numFmtId="0" fontId="32" fillId="2" borderId="3" xfId="0" applyFont="1" applyFill="1" applyBorder="1" applyAlignment="1">
      <alignment horizontal="center" vertical="center" shrinkToFit="1"/>
    </xf>
    <xf numFmtId="0" fontId="38" fillId="0" borderId="3" xfId="0" applyFont="1" applyBorder="1" applyAlignment="1">
      <alignment horizontal="center" shrinkToFit="1"/>
    </xf>
    <xf numFmtId="0" fontId="32" fillId="0" borderId="3" xfId="0" applyFont="1" applyBorder="1" applyAlignment="1">
      <alignment horizontal="center" vertical="center" shrinkToFit="1"/>
    </xf>
    <xf numFmtId="0" fontId="0" fillId="0" borderId="1" xfId="0" applyFill="1" applyBorder="1" applyAlignment="1">
      <alignment horizontal="center"/>
    </xf>
    <xf numFmtId="4" fontId="8" fillId="0" borderId="1" xfId="0" applyNumberFormat="1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4" fontId="0" fillId="8" borderId="1" xfId="0" applyNumberFormat="1" applyFill="1" applyBorder="1" applyAlignment="1">
      <alignment vertical="center"/>
    </xf>
    <xf numFmtId="180" fontId="0" fillId="0" borderId="1" xfId="0" applyNumberFormat="1" applyBorder="1" applyAlignment="1">
      <alignment vertical="center"/>
    </xf>
    <xf numFmtId="49" fontId="39" fillId="7" borderId="1" xfId="0" applyNumberFormat="1" applyFont="1" applyFill="1" applyBorder="1" applyAlignment="1">
      <alignment horizontal="center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176" fontId="3" fillId="0" borderId="0" xfId="0" applyNumberFormat="1" applyFont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77" fontId="9" fillId="0" borderId="0" xfId="0" applyNumberFormat="1" applyFont="1" applyAlignment="1">
      <alignment horizontal="center" shrinkToFit="1"/>
    </xf>
    <xf numFmtId="0" fontId="14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</cellXfs>
  <cellStyles count="1">
    <cellStyle name="一般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my%20document%20file\Name%20list%20of%20workers&#6031;&#6070;&#6042;&#6070;&#6020;&#6024;&#6098;&#6040;&#6084;&#6087;&#6016;&#6040;&#6098;&#6040;&#6016;&#6042;2023.1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.07.12"/>
      <sheetName val="2023.08.16PAប្តូរក្រុម"/>
      <sheetName val="2023.09.01PAប្តូរក្រុម (2)"/>
      <sheetName val="2023.09.1ok (2)"/>
      <sheetName val="2023.11"/>
      <sheetName val="2023.12"/>
      <sheetName val="2023.12.12កាត់បំណាច់ឆ្នាំ"/>
    </sheetNames>
    <sheetDataSet>
      <sheetData sheetId="0"/>
      <sheetData sheetId="1"/>
      <sheetData sheetId="2"/>
      <sheetData sheetId="3"/>
      <sheetData sheetId="4">
        <row r="6">
          <cell r="C6" t="str">
            <v>4 11377</v>
          </cell>
          <cell r="D6" t="str">
            <v>18701181152546ទ</v>
          </cell>
          <cell r="E6">
            <v>100941403</v>
          </cell>
          <cell r="F6" t="str">
            <v>0712144449</v>
          </cell>
          <cell r="G6" t="str">
            <v>ប៊ុត</v>
          </cell>
          <cell r="H6" t="str">
            <v>ស៊ីថា</v>
          </cell>
          <cell r="I6" t="str">
            <v>ប៊ុតស៊ីថា</v>
          </cell>
          <cell r="J6" t="str">
            <v>BUT</v>
          </cell>
          <cell r="K6" t="str">
            <v>SITHA</v>
          </cell>
          <cell r="L6"/>
          <cell r="M6" t="str">
            <v>បាត</v>
          </cell>
          <cell r="N6">
            <v>44228</v>
          </cell>
          <cell r="O6">
            <v>31869</v>
          </cell>
          <cell r="P6" t="str">
            <v>M</v>
          </cell>
          <cell r="Q6" t="str">
            <v>Cambodian</v>
          </cell>
          <cell r="R6" t="str">
            <v>ព្រាល</v>
          </cell>
          <cell r="S6" t="str">
            <v>សោម</v>
          </cell>
          <cell r="T6" t="str">
            <v>គិរីវង្ស</v>
          </cell>
          <cell r="U6" t="str">
            <v>តាកែវ</v>
          </cell>
          <cell r="V6">
            <v>18</v>
          </cell>
          <cell r="W6">
            <v>1</v>
          </cell>
          <cell r="X6">
            <v>17</v>
          </cell>
        </row>
        <row r="7">
          <cell r="C7" t="str">
            <v>4 11382</v>
          </cell>
          <cell r="D7" t="str">
            <v>18001181153726ឋ</v>
          </cell>
          <cell r="E7" t="str">
            <v>040162455</v>
          </cell>
          <cell r="F7" t="str">
            <v>070549384</v>
          </cell>
          <cell r="G7" t="str">
            <v>អ៊ុច</v>
          </cell>
          <cell r="H7" t="str">
            <v>គឹមអាន</v>
          </cell>
          <cell r="I7" t="str">
            <v>អ៊ុចគឹមអាន</v>
          </cell>
          <cell r="J7" t="str">
            <v>UCH</v>
          </cell>
          <cell r="K7" t="str">
            <v>KIMANN</v>
          </cell>
          <cell r="L7"/>
          <cell r="M7" t="str">
            <v>បាត</v>
          </cell>
          <cell r="N7">
            <v>44228</v>
          </cell>
          <cell r="O7">
            <v>29514</v>
          </cell>
          <cell r="P7" t="str">
            <v>M</v>
          </cell>
          <cell r="Q7" t="str">
            <v>Cambodian</v>
          </cell>
          <cell r="R7" t="str">
            <v>គ្រួស</v>
          </cell>
          <cell r="S7" t="str">
            <v>រលាប្អៀរ</v>
          </cell>
          <cell r="T7" t="str">
            <v>រលាប្អៀរ</v>
          </cell>
          <cell r="U7" t="str">
            <v>កំពង់ឆ្នាំង</v>
          </cell>
          <cell r="V7">
            <v>18</v>
          </cell>
          <cell r="W7">
            <v>1</v>
          </cell>
          <cell r="X7">
            <v>17</v>
          </cell>
        </row>
        <row r="8">
          <cell r="C8" t="str">
            <v>4 12073</v>
          </cell>
          <cell r="D8" t="str">
            <v>29909181668288ឋ</v>
          </cell>
          <cell r="E8">
            <v>30782143</v>
          </cell>
          <cell r="F8" t="str">
            <v>086630224</v>
          </cell>
          <cell r="G8" t="str">
            <v>ខៃ</v>
          </cell>
          <cell r="H8" t="str">
            <v>សៀវ</v>
          </cell>
          <cell r="I8" t="str">
            <v>ខៃសៀវ</v>
          </cell>
          <cell r="J8" t="str">
            <v>KHAI</v>
          </cell>
          <cell r="K8" t="str">
            <v>SIEV</v>
          </cell>
          <cell r="L8"/>
          <cell r="M8" t="str">
            <v>បាត</v>
          </cell>
          <cell r="N8">
            <v>44228</v>
          </cell>
          <cell r="O8">
            <v>36228</v>
          </cell>
          <cell r="P8" t="str">
            <v>F</v>
          </cell>
          <cell r="Q8" t="str">
            <v>Cambodian</v>
          </cell>
          <cell r="R8" t="str">
            <v>កុមារមាស</v>
          </cell>
          <cell r="S8" t="str">
            <v>អមលាំង</v>
          </cell>
          <cell r="T8" t="str">
            <v>ថ្ពង់</v>
          </cell>
          <cell r="U8" t="str">
            <v>កំពង់ស្ពឺ</v>
          </cell>
          <cell r="V8">
            <v>18</v>
          </cell>
          <cell r="W8">
            <v>1</v>
          </cell>
          <cell r="X8">
            <v>17</v>
          </cell>
        </row>
        <row r="9">
          <cell r="C9" t="str">
            <v>4 12279</v>
          </cell>
          <cell r="D9" t="str">
            <v>28201181155330ជ</v>
          </cell>
          <cell r="E9">
            <v>40453825</v>
          </cell>
          <cell r="F9" t="str">
            <v>0973035711</v>
          </cell>
          <cell r="G9" t="str">
            <v>ស៊ន</v>
          </cell>
          <cell r="H9" t="str">
            <v>សុគា</v>
          </cell>
          <cell r="I9" t="str">
            <v>ស៊នសុគា</v>
          </cell>
          <cell r="J9" t="str">
            <v>SUN</v>
          </cell>
          <cell r="K9" t="str">
            <v>SOKEA</v>
          </cell>
          <cell r="L9"/>
          <cell r="M9" t="str">
            <v>បាត</v>
          </cell>
          <cell r="N9">
            <v>44228</v>
          </cell>
          <cell r="O9">
            <v>30172</v>
          </cell>
          <cell r="P9" t="str">
            <v>F</v>
          </cell>
          <cell r="Q9" t="str">
            <v>Cambodian</v>
          </cell>
          <cell r="R9" t="str">
            <v>តាំងបំពង់</v>
          </cell>
          <cell r="S9" t="str">
            <v>រលាប្អៀរ</v>
          </cell>
          <cell r="T9" t="str">
            <v>រលាប្អៀរ</v>
          </cell>
          <cell r="U9" t="str">
            <v>កំពង់ឆ្នាំង</v>
          </cell>
          <cell r="V9">
            <v>18</v>
          </cell>
          <cell r="W9">
            <v>1</v>
          </cell>
          <cell r="X9">
            <v>17</v>
          </cell>
        </row>
        <row r="10">
          <cell r="C10" t="str">
            <v>4 16114</v>
          </cell>
          <cell r="D10" t="str">
            <v>29705202372199យ</v>
          </cell>
          <cell r="E10" t="str">
            <v>051240402</v>
          </cell>
          <cell r="F10" t="str">
            <v>067347507</v>
          </cell>
          <cell r="G10" t="str">
            <v>គែល</v>
          </cell>
          <cell r="H10" t="str">
            <v>ឆ័យយ៉ា</v>
          </cell>
          <cell r="I10" t="str">
            <v>គែលឆ័យយ៉ា</v>
          </cell>
          <cell r="J10" t="str">
            <v>KEL</v>
          </cell>
          <cell r="K10" t="str">
            <v>CHHAYYA</v>
          </cell>
          <cell r="L10"/>
          <cell r="M10" t="str">
            <v>បាត</v>
          </cell>
          <cell r="N10">
            <v>44228</v>
          </cell>
          <cell r="O10">
            <v>35749</v>
          </cell>
          <cell r="P10" t="str">
            <v>F</v>
          </cell>
          <cell r="Q10" t="str">
            <v>Cambodian</v>
          </cell>
          <cell r="R10" t="str">
            <v>គ្រើល</v>
          </cell>
          <cell r="S10" t="str">
            <v>ព្រៃរំដេង</v>
          </cell>
          <cell r="T10" t="str">
            <v>មេសាង</v>
          </cell>
          <cell r="U10" t="str">
            <v>ព្រៃវែង</v>
          </cell>
          <cell r="V10">
            <v>18</v>
          </cell>
          <cell r="W10">
            <v>1</v>
          </cell>
          <cell r="X10">
            <v>17</v>
          </cell>
        </row>
        <row r="11">
          <cell r="C11" t="str">
            <v>4 18284</v>
          </cell>
          <cell r="D11" t="str">
            <v>29806170799520អ</v>
          </cell>
          <cell r="E11" t="str">
            <v>030596932</v>
          </cell>
          <cell r="F11" t="str">
            <v>0966309140</v>
          </cell>
          <cell r="G11" t="str">
            <v>នាង</v>
          </cell>
          <cell r="H11" t="str">
            <v>វឺន</v>
          </cell>
          <cell r="I11" t="str">
            <v>នាងវឺន</v>
          </cell>
          <cell r="J11" t="str">
            <v>NEANG</v>
          </cell>
          <cell r="K11" t="str">
            <v>VEUN</v>
          </cell>
          <cell r="L11"/>
          <cell r="M11" t="str">
            <v>បាត</v>
          </cell>
          <cell r="N11">
            <v>44228</v>
          </cell>
          <cell r="O11">
            <v>35953</v>
          </cell>
          <cell r="P11" t="str">
            <v>F</v>
          </cell>
          <cell r="Q11" t="str">
            <v>Cambodian</v>
          </cell>
          <cell r="R11" t="str">
            <v>ស្រែជ្រៅ</v>
          </cell>
          <cell r="S11" t="str">
            <v>តាំងសំរោង</v>
          </cell>
          <cell r="T11" t="str">
            <v>ភ្នំស្រួច</v>
          </cell>
          <cell r="U11" t="str">
            <v>កំពង់ស្ពឺ</v>
          </cell>
          <cell r="V11">
            <v>18</v>
          </cell>
          <cell r="W11">
            <v>1</v>
          </cell>
          <cell r="X11">
            <v>17</v>
          </cell>
        </row>
        <row r="12">
          <cell r="C12" t="str">
            <v>4 0013</v>
          </cell>
          <cell r="D12" t="str">
            <v>27501181151764ប</v>
          </cell>
          <cell r="E12" t="str">
            <v>011032381</v>
          </cell>
          <cell r="F12" t="str">
            <v>011831405</v>
          </cell>
          <cell r="G12" t="str">
            <v>យ៉ែម</v>
          </cell>
          <cell r="H12" t="str">
            <v>ម៉ៅ</v>
          </cell>
          <cell r="I12" t="str">
            <v>យ៉ែមម៉ៅ</v>
          </cell>
          <cell r="J12" t="str">
            <v>YEM</v>
          </cell>
          <cell r="K12" t="str">
            <v>MAO</v>
          </cell>
          <cell r="L12"/>
          <cell r="M12" t="str">
            <v>បាត</v>
          </cell>
          <cell r="N12">
            <v>44228</v>
          </cell>
          <cell r="O12">
            <v>27524</v>
          </cell>
          <cell r="P12" t="str">
            <v>F</v>
          </cell>
          <cell r="Q12" t="str">
            <v>Cambodian</v>
          </cell>
          <cell r="R12" t="str">
            <v>គល់</v>
          </cell>
          <cell r="S12" t="str">
            <v>កន្ទោក</v>
          </cell>
          <cell r="T12" t="str">
            <v>ពោធិ៍សែនជ័យ</v>
          </cell>
          <cell r="U12" t="str">
            <v>ភ្នំពេញ</v>
          </cell>
          <cell r="V12">
            <v>18</v>
          </cell>
          <cell r="W12">
            <v>1</v>
          </cell>
          <cell r="X12">
            <v>17</v>
          </cell>
        </row>
        <row r="13">
          <cell r="C13" t="str">
            <v>4 13281</v>
          </cell>
          <cell r="D13" t="str">
            <v>18601181155438ន</v>
          </cell>
          <cell r="E13" t="str">
            <v>030587989</v>
          </cell>
          <cell r="F13" t="str">
            <v>0969299631</v>
          </cell>
          <cell r="G13" t="str">
            <v>សំ</v>
          </cell>
          <cell r="H13" t="str">
            <v>វាន្ថា</v>
          </cell>
          <cell r="I13" t="str">
            <v>សំវាន្ថា</v>
          </cell>
          <cell r="J13" t="str">
            <v>SAM</v>
          </cell>
          <cell r="K13" t="str">
            <v>VANTHA</v>
          </cell>
          <cell r="L13"/>
          <cell r="M13" t="str">
            <v>បាត</v>
          </cell>
          <cell r="N13">
            <v>44228</v>
          </cell>
          <cell r="O13">
            <v>31626</v>
          </cell>
          <cell r="P13" t="str">
            <v>M</v>
          </cell>
          <cell r="Q13" t="str">
            <v>Cambodian</v>
          </cell>
          <cell r="R13" t="str">
            <v>ព្រៃឈើទាល</v>
          </cell>
          <cell r="S13" t="str">
            <v>បសេដ្ឋ</v>
          </cell>
          <cell r="T13" t="str">
            <v>បសេដ្ឋ</v>
          </cell>
          <cell r="U13" t="str">
            <v>កំពង់ស្ពឺ</v>
          </cell>
          <cell r="V13">
            <v>18</v>
          </cell>
          <cell r="W13">
            <v>1</v>
          </cell>
          <cell r="X13">
            <v>17</v>
          </cell>
        </row>
        <row r="14">
          <cell r="C14" t="str">
            <v>4 19016</v>
          </cell>
          <cell r="D14" t="str">
            <v>20208222915762ត</v>
          </cell>
          <cell r="E14" t="str">
            <v>110678487</v>
          </cell>
          <cell r="F14">
            <v>0</v>
          </cell>
          <cell r="G14" t="str">
            <v>ង៉ែត</v>
          </cell>
          <cell r="H14" t="str">
            <v>ស្រស់</v>
          </cell>
          <cell r="I14" t="str">
            <v>ង៉ែតស្រស់</v>
          </cell>
          <cell r="J14" t="str">
            <v>NGET</v>
          </cell>
          <cell r="K14" t="str">
            <v>SRASS</v>
          </cell>
          <cell r="L14"/>
          <cell r="M14" t="str">
            <v>បាត</v>
          </cell>
          <cell r="N14">
            <v>44228</v>
          </cell>
          <cell r="O14">
            <v>37556</v>
          </cell>
          <cell r="P14" t="str">
            <v>F</v>
          </cell>
          <cell r="Q14" t="str">
            <v>Cambodian</v>
          </cell>
          <cell r="R14" t="str">
            <v>ព្រៃភ្នំ</v>
          </cell>
          <cell r="S14" t="str">
            <v>បានៀវ</v>
          </cell>
          <cell r="T14" t="str">
            <v>ឈូក</v>
          </cell>
          <cell r="U14" t="str">
            <v>កំពត</v>
          </cell>
          <cell r="V14">
            <v>18</v>
          </cell>
          <cell r="W14">
            <v>1</v>
          </cell>
          <cell r="X14">
            <v>17</v>
          </cell>
        </row>
        <row r="15">
          <cell r="C15" t="str">
            <v>4 19035</v>
          </cell>
          <cell r="D15" t="str">
            <v>20208222915757ន</v>
          </cell>
          <cell r="E15" t="str">
            <v>110679450</v>
          </cell>
          <cell r="F15" t="str">
            <v>090357642</v>
          </cell>
          <cell r="G15" t="str">
            <v>ខែម</v>
          </cell>
          <cell r="H15" t="str">
            <v>សៅលី</v>
          </cell>
          <cell r="I15" t="str">
            <v>ខែមសៅលី</v>
          </cell>
          <cell r="J15" t="str">
            <v>KHEM</v>
          </cell>
          <cell r="K15" t="str">
            <v>SAOLY</v>
          </cell>
          <cell r="L15"/>
          <cell r="M15" t="str">
            <v>បាត</v>
          </cell>
          <cell r="N15">
            <v>44228</v>
          </cell>
          <cell r="O15">
            <v>37531</v>
          </cell>
          <cell r="P15" t="str">
            <v>F</v>
          </cell>
          <cell r="Q15" t="str">
            <v>Cambodian</v>
          </cell>
          <cell r="R15" t="str">
            <v>ព្រៃភ្នំ</v>
          </cell>
          <cell r="S15" t="str">
            <v>បានៀវ</v>
          </cell>
          <cell r="T15" t="str">
            <v>ឈូក</v>
          </cell>
          <cell r="U15" t="str">
            <v>កំពត</v>
          </cell>
          <cell r="V15">
            <v>18</v>
          </cell>
          <cell r="W15">
            <v>1</v>
          </cell>
          <cell r="X15">
            <v>17</v>
          </cell>
        </row>
        <row r="16">
          <cell r="C16" t="str">
            <v>4 19126</v>
          </cell>
          <cell r="D16" t="str">
            <v>18601181151150ឆ</v>
          </cell>
          <cell r="E16" t="str">
            <v>040241635</v>
          </cell>
          <cell r="F16">
            <v>0</v>
          </cell>
          <cell r="G16" t="str">
            <v>ហៀង</v>
          </cell>
          <cell r="H16" t="str">
            <v>សេងហន</v>
          </cell>
          <cell r="I16" t="str">
            <v>ហៀងសេងហន</v>
          </cell>
          <cell r="J16" t="str">
            <v>HIENG</v>
          </cell>
          <cell r="K16" t="str">
            <v>HENGHORN</v>
          </cell>
          <cell r="L16"/>
          <cell r="M16" t="str">
            <v>បាត</v>
          </cell>
          <cell r="N16">
            <v>44409</v>
          </cell>
          <cell r="O16">
            <v>31603</v>
          </cell>
          <cell r="P16" t="str">
            <v>M</v>
          </cell>
          <cell r="Q16" t="str">
            <v>Cambodian</v>
          </cell>
          <cell r="R16" t="str">
            <v>គ្រួស</v>
          </cell>
          <cell r="S16" t="str">
            <v>រលាប្អៀរ</v>
          </cell>
          <cell r="T16" t="str">
            <v>រលាប្អៀរ</v>
          </cell>
          <cell r="U16" t="str">
            <v>កំពង់ឆ្នាំង</v>
          </cell>
          <cell r="V16">
            <v>18</v>
          </cell>
          <cell r="W16">
            <v>1</v>
          </cell>
          <cell r="X16">
            <v>17</v>
          </cell>
        </row>
        <row r="17">
          <cell r="C17" t="str">
            <v>4 10639</v>
          </cell>
          <cell r="D17" t="str">
            <v>28101181155408ឌ</v>
          </cell>
          <cell r="E17">
            <v>40094409</v>
          </cell>
          <cell r="F17" t="str">
            <v>016236163</v>
          </cell>
          <cell r="G17" t="str">
            <v>ហ៊ូ</v>
          </cell>
          <cell r="H17" t="str">
            <v>សុខឃីម</v>
          </cell>
          <cell r="I17" t="str">
            <v>ហ៊ូសុខឃីម</v>
          </cell>
          <cell r="J17" t="str">
            <v>HOU</v>
          </cell>
          <cell r="K17" t="str">
            <v>SOKHIM</v>
          </cell>
          <cell r="L17"/>
          <cell r="M17" t="str">
            <v>បាត</v>
          </cell>
          <cell r="N17">
            <v>44228</v>
          </cell>
          <cell r="O17">
            <v>29618</v>
          </cell>
          <cell r="P17" t="str">
            <v>F</v>
          </cell>
          <cell r="Q17" t="str">
            <v>Cambodian</v>
          </cell>
          <cell r="R17" t="str">
            <v>គ្រួស</v>
          </cell>
          <cell r="S17" t="str">
            <v>រលាប្អៀរ</v>
          </cell>
          <cell r="T17" t="str">
            <v>រលាប្អៀរ</v>
          </cell>
          <cell r="U17" t="str">
            <v>កំពង់ឆ្នាំង</v>
          </cell>
          <cell r="V17">
            <v>18</v>
          </cell>
          <cell r="W17">
            <v>1</v>
          </cell>
          <cell r="X17">
            <v>17</v>
          </cell>
        </row>
        <row r="18">
          <cell r="C18" t="str">
            <v>4 19437</v>
          </cell>
          <cell r="D18" t="str">
            <v>10108222915045ជ</v>
          </cell>
          <cell r="E18" t="str">
            <v>101335542</v>
          </cell>
          <cell r="F18">
            <v>0</v>
          </cell>
          <cell r="G18" t="str">
            <v>និន</v>
          </cell>
          <cell r="H18" t="str">
            <v>គុន</v>
          </cell>
          <cell r="I18" t="str">
            <v>និនគុន</v>
          </cell>
          <cell r="J18" t="str">
            <v>NIN</v>
          </cell>
          <cell r="K18" t="str">
            <v>KUN</v>
          </cell>
          <cell r="L18"/>
          <cell r="M18" t="str">
            <v>បាត</v>
          </cell>
          <cell r="N18">
            <v>44562</v>
          </cell>
          <cell r="O18">
            <v>36986</v>
          </cell>
          <cell r="P18" t="str">
            <v>M</v>
          </cell>
          <cell r="Q18" t="str">
            <v>Cambodian</v>
          </cell>
          <cell r="R18" t="str">
            <v>ព្រាល</v>
          </cell>
          <cell r="S18" t="str">
            <v>សោម</v>
          </cell>
          <cell r="T18" t="str">
            <v>គិរីវង្ស</v>
          </cell>
          <cell r="U18" t="str">
            <v>តាកែវ</v>
          </cell>
          <cell r="V18">
            <v>18</v>
          </cell>
          <cell r="W18">
            <v>1</v>
          </cell>
          <cell r="X18">
            <v>17</v>
          </cell>
        </row>
        <row r="19">
          <cell r="C19" t="str">
            <v>4 19438</v>
          </cell>
          <cell r="D19" t="str">
            <v>19807202394094យ</v>
          </cell>
          <cell r="E19" t="str">
            <v>100943889</v>
          </cell>
          <cell r="F19">
            <v>0</v>
          </cell>
          <cell r="G19" t="str">
            <v>ទុន</v>
          </cell>
          <cell r="H19" t="str">
            <v>រាជ</v>
          </cell>
          <cell r="I19" t="str">
            <v>ទុនរាជ</v>
          </cell>
          <cell r="J19" t="str">
            <v>TUN</v>
          </cell>
          <cell r="K19" t="str">
            <v>REACH</v>
          </cell>
          <cell r="L19"/>
          <cell r="M19" t="str">
            <v>បាត</v>
          </cell>
          <cell r="N19">
            <v>44562</v>
          </cell>
          <cell r="O19">
            <v>36109</v>
          </cell>
          <cell r="P19" t="str">
            <v>M</v>
          </cell>
          <cell r="Q19" t="str">
            <v>Cambodian</v>
          </cell>
          <cell r="R19" t="str">
            <v>វត្តស្លា</v>
          </cell>
          <cell r="S19" t="str">
            <v>ក្រពុំឈូក</v>
          </cell>
          <cell r="T19" t="str">
            <v>កោះអណ្តែត</v>
          </cell>
          <cell r="U19" t="str">
            <v>តាកែវ</v>
          </cell>
          <cell r="V19">
            <v>18</v>
          </cell>
          <cell r="W19">
            <v>1</v>
          </cell>
          <cell r="X19">
            <v>17</v>
          </cell>
        </row>
        <row r="20">
          <cell r="C20" t="str">
            <v>4 19452</v>
          </cell>
          <cell r="D20" t="str">
            <v>0</v>
          </cell>
          <cell r="E20" t="str">
            <v>100685526</v>
          </cell>
          <cell r="F20">
            <v>0</v>
          </cell>
          <cell r="G20" t="str">
            <v>អិន</v>
          </cell>
          <cell r="H20" t="str">
            <v>ចិត្រ</v>
          </cell>
          <cell r="I20" t="str">
            <v>អិនចិត្រ</v>
          </cell>
          <cell r="J20" t="str">
            <v>IN</v>
          </cell>
          <cell r="K20" t="str">
            <v>CHETH</v>
          </cell>
          <cell r="L20"/>
          <cell r="M20" t="str">
            <v>បាត</v>
          </cell>
          <cell r="N20">
            <v>44562</v>
          </cell>
          <cell r="O20">
            <v>34395</v>
          </cell>
          <cell r="P20" t="str">
            <v>M</v>
          </cell>
          <cell r="Q20" t="str">
            <v>Cambodian</v>
          </cell>
          <cell r="R20" t="str">
            <v>វត្តស្លា</v>
          </cell>
          <cell r="S20" t="str">
            <v>ក្រពុំឈូក</v>
          </cell>
          <cell r="T20" t="str">
            <v>កោះអណ្តែត</v>
          </cell>
          <cell r="U20" t="str">
            <v>តាកែវ</v>
          </cell>
          <cell r="V20">
            <v>18</v>
          </cell>
          <cell r="W20">
            <v>1</v>
          </cell>
          <cell r="X20">
            <v>17</v>
          </cell>
        </row>
        <row r="21">
          <cell r="C21" t="str">
            <v>4 19454</v>
          </cell>
          <cell r="D21" t="str">
            <v>20312223007121រ</v>
          </cell>
          <cell r="E21" t="str">
            <v>021297710</v>
          </cell>
          <cell r="F21">
            <v>0</v>
          </cell>
          <cell r="G21" t="str">
            <v>ឈឿន</v>
          </cell>
          <cell r="H21" t="str">
            <v>វណ្ណលោត</v>
          </cell>
          <cell r="I21" t="str">
            <v>ឈឿនវណ្ណលោត</v>
          </cell>
          <cell r="J21" t="str">
            <v>CHHOEUN</v>
          </cell>
          <cell r="K21" t="str">
            <v>VANNETH</v>
          </cell>
          <cell r="L21"/>
          <cell r="M21" t="str">
            <v>បាត</v>
          </cell>
          <cell r="N21">
            <v>44562</v>
          </cell>
          <cell r="O21">
            <v>37982</v>
          </cell>
          <cell r="P21" t="str">
            <v>F</v>
          </cell>
          <cell r="Q21" t="str">
            <v>Cambodian</v>
          </cell>
          <cell r="R21" t="str">
            <v>ត្រពាំរាំង</v>
          </cell>
          <cell r="S21" t="str">
            <v>ម្កាក់</v>
          </cell>
          <cell r="T21" t="str">
            <v>អង្គស្នួល</v>
          </cell>
          <cell r="U21" t="str">
            <v>កណ្តាល</v>
          </cell>
          <cell r="V21">
            <v>18</v>
          </cell>
          <cell r="W21">
            <v>1</v>
          </cell>
          <cell r="X21">
            <v>17</v>
          </cell>
        </row>
        <row r="22">
          <cell r="C22" t="str">
            <v>4 4156</v>
          </cell>
          <cell r="D22" t="str">
            <v>29907192148514ស</v>
          </cell>
          <cell r="E22" t="str">
            <v>040478042</v>
          </cell>
          <cell r="F22" t="str">
            <v>081687720</v>
          </cell>
          <cell r="G22" t="str">
            <v>អ៊ឹម</v>
          </cell>
          <cell r="H22" t="str">
            <v>ធីតា</v>
          </cell>
          <cell r="I22" t="str">
            <v>អ៊ឹមធីតា</v>
          </cell>
          <cell r="J22" t="str">
            <v>EM</v>
          </cell>
          <cell r="K22" t="str">
            <v>THIDA</v>
          </cell>
          <cell r="L22"/>
          <cell r="M22" t="str">
            <v>បាត</v>
          </cell>
          <cell r="N22">
            <v>44562</v>
          </cell>
          <cell r="O22">
            <v>36181</v>
          </cell>
          <cell r="P22" t="str">
            <v>F</v>
          </cell>
          <cell r="Q22" t="str">
            <v>Cambodian</v>
          </cell>
          <cell r="R22" t="str">
            <v>គ្រួស</v>
          </cell>
          <cell r="S22" t="str">
            <v>រលាប្អៀរ</v>
          </cell>
          <cell r="T22" t="str">
            <v>រលាប្អៀរ</v>
          </cell>
          <cell r="U22" t="str">
            <v>កំពង់ឆ្នាំង</v>
          </cell>
          <cell r="V22">
            <v>18</v>
          </cell>
          <cell r="W22">
            <v>1</v>
          </cell>
          <cell r="X22">
            <v>17</v>
          </cell>
        </row>
        <row r="23">
          <cell r="C23" t="str">
            <v>4 19507</v>
          </cell>
          <cell r="D23" t="str">
            <v>19308222915076ព</v>
          </cell>
          <cell r="E23" t="str">
            <v>181042218</v>
          </cell>
          <cell r="F23">
            <v>0</v>
          </cell>
          <cell r="G23" t="str">
            <v>ហៀង</v>
          </cell>
          <cell r="H23" t="str">
            <v>សម្បុក</v>
          </cell>
          <cell r="I23" t="str">
            <v>ហៀងសម្បុក</v>
          </cell>
          <cell r="J23" t="str">
            <v>HEANG</v>
          </cell>
          <cell r="K23" t="str">
            <v>SAMBOK</v>
          </cell>
          <cell r="L23"/>
          <cell r="M23" t="str">
            <v>បាត</v>
          </cell>
          <cell r="N23">
            <v>44593</v>
          </cell>
          <cell r="O23">
            <v>34284</v>
          </cell>
          <cell r="P23" t="str">
            <v>M</v>
          </cell>
          <cell r="Q23" t="str">
            <v>Cambodian</v>
          </cell>
          <cell r="R23" t="str">
            <v>ឫស្សីលក</v>
          </cell>
          <cell r="S23" t="str">
            <v>ឫស្សីលក</v>
          </cell>
          <cell r="T23" t="str">
            <v>ជិក្រែង</v>
          </cell>
          <cell r="U23" t="str">
            <v>សៀមរាប</v>
          </cell>
          <cell r="V23">
            <v>18</v>
          </cell>
          <cell r="W23">
            <v>1</v>
          </cell>
          <cell r="X23">
            <v>17</v>
          </cell>
        </row>
        <row r="24">
          <cell r="C24" t="str">
            <v>4 19631</v>
          </cell>
          <cell r="D24" t="str">
            <v>29607222913783វ</v>
          </cell>
          <cell r="E24" t="str">
            <v>051245057</v>
          </cell>
          <cell r="F24" t="str">
            <v>0717746245</v>
          </cell>
          <cell r="G24" t="str">
            <v>ផេង</v>
          </cell>
          <cell r="H24" t="str">
            <v>រក្សា</v>
          </cell>
          <cell r="I24" t="str">
            <v>ផេងរក្សា</v>
          </cell>
          <cell r="J24" t="str">
            <v>PENG</v>
          </cell>
          <cell r="K24" t="str">
            <v>REAKSA</v>
          </cell>
          <cell r="L24"/>
          <cell r="M24" t="str">
            <v>បាត</v>
          </cell>
          <cell r="N24">
            <v>44678</v>
          </cell>
          <cell r="O24">
            <v>35246</v>
          </cell>
          <cell r="P24" t="str">
            <v>F</v>
          </cell>
          <cell r="Q24" t="str">
            <v>Cambodian</v>
          </cell>
          <cell r="R24" t="str">
            <v>ពោធិ៍ទង</v>
          </cell>
          <cell r="S24" t="str">
            <v>កញ្ជៀច</v>
          </cell>
          <cell r="T24" t="str">
            <v>កញ្ជៀច</v>
          </cell>
          <cell r="U24" t="str">
            <v>ព្រៃវែង</v>
          </cell>
          <cell r="V24">
            <v>18</v>
          </cell>
          <cell r="W24">
            <v>1</v>
          </cell>
          <cell r="X24">
            <v>17</v>
          </cell>
        </row>
        <row r="25">
          <cell r="C25" t="str">
            <v>4 19714</v>
          </cell>
          <cell r="D25" t="str">
            <v>29001181152879ផ</v>
          </cell>
          <cell r="E25" t="str">
            <v>050830174</v>
          </cell>
          <cell r="F25">
            <v>0</v>
          </cell>
          <cell r="G25" t="str">
            <v>ទន់</v>
          </cell>
          <cell r="H25" t="str">
            <v>លា</v>
          </cell>
          <cell r="I25" t="str">
            <v>ទន់លា</v>
          </cell>
          <cell r="J25" t="str">
            <v>TOURN</v>
          </cell>
          <cell r="K25" t="str">
            <v>LEA</v>
          </cell>
          <cell r="L25"/>
          <cell r="M25" t="str">
            <v>បាត</v>
          </cell>
          <cell r="N25">
            <v>44713</v>
          </cell>
          <cell r="O25">
            <v>33210</v>
          </cell>
          <cell r="P25" t="str">
            <v>F</v>
          </cell>
          <cell r="Q25" t="str">
            <v>Cambodian</v>
          </cell>
          <cell r="R25" t="str">
            <v>អង្រ្គង</v>
          </cell>
          <cell r="S25" t="str">
            <v>អង្គរស</v>
          </cell>
          <cell r="T25" t="str">
            <v>មេសាង</v>
          </cell>
          <cell r="U25" t="str">
            <v>ព្រៃវែង</v>
          </cell>
          <cell r="V25">
            <v>18</v>
          </cell>
          <cell r="W25">
            <v>1</v>
          </cell>
          <cell r="X25">
            <v>17</v>
          </cell>
        </row>
        <row r="26">
          <cell r="C26" t="str">
            <v>4 19801</v>
          </cell>
          <cell r="D26" t="str">
            <v>20408222918502ឌ</v>
          </cell>
          <cell r="E26" t="str">
            <v>051617138</v>
          </cell>
          <cell r="F26">
            <v>0</v>
          </cell>
          <cell r="G26" t="str">
            <v>វិន</v>
          </cell>
          <cell r="H26" t="str">
            <v>ស្រីទាវ</v>
          </cell>
          <cell r="I26" t="str">
            <v>វិនស្រីទាវ</v>
          </cell>
          <cell r="J26" t="str">
            <v>VIN</v>
          </cell>
          <cell r="K26" t="str">
            <v>SREYTEAV</v>
          </cell>
          <cell r="L26"/>
          <cell r="M26" t="str">
            <v>បាត</v>
          </cell>
          <cell r="N26">
            <v>44743</v>
          </cell>
          <cell r="O26">
            <v>38166</v>
          </cell>
          <cell r="P26" t="str">
            <v>F</v>
          </cell>
          <cell r="Q26" t="str">
            <v>Cambodian</v>
          </cell>
          <cell r="R26"/>
          <cell r="S26"/>
          <cell r="T26"/>
          <cell r="U26"/>
          <cell r="V26">
            <v>18</v>
          </cell>
          <cell r="W26">
            <v>1</v>
          </cell>
          <cell r="X26">
            <v>17</v>
          </cell>
        </row>
        <row r="27">
          <cell r="C27" t="str">
            <v>4 19806</v>
          </cell>
          <cell r="D27" t="str">
            <v>29101181153011ខ</v>
          </cell>
          <cell r="E27" t="str">
            <v>040542229</v>
          </cell>
          <cell r="F27" t="str">
            <v>0969532445</v>
          </cell>
          <cell r="G27" t="str">
            <v>ស៊ន</v>
          </cell>
          <cell r="H27" t="str">
            <v>សុជាតិ</v>
          </cell>
          <cell r="I27" t="str">
            <v>ស៊នសុជាតិ</v>
          </cell>
          <cell r="J27" t="str">
            <v>SORM</v>
          </cell>
          <cell r="K27" t="str">
            <v>SOCHEAT</v>
          </cell>
          <cell r="L27"/>
          <cell r="M27" t="str">
            <v>បាត</v>
          </cell>
          <cell r="N27">
            <v>44760</v>
          </cell>
          <cell r="O27">
            <v>33591</v>
          </cell>
          <cell r="P27" t="str">
            <v>F</v>
          </cell>
          <cell r="Q27" t="str">
            <v>Cambodian</v>
          </cell>
          <cell r="R27"/>
          <cell r="S27"/>
          <cell r="T27"/>
          <cell r="U27"/>
          <cell r="V27">
            <v>18</v>
          </cell>
          <cell r="W27">
            <v>1</v>
          </cell>
          <cell r="X27">
            <v>17</v>
          </cell>
        </row>
        <row r="28">
          <cell r="C28" t="str">
            <v>4 19862</v>
          </cell>
          <cell r="D28" t="str">
            <v>10208222918678ភ</v>
          </cell>
          <cell r="E28" t="str">
            <v>250256381</v>
          </cell>
          <cell r="F28">
            <v>0</v>
          </cell>
          <cell r="G28" t="str">
            <v>អោក</v>
          </cell>
          <cell r="H28" t="str">
            <v>សុភ័ណ្ឌ</v>
          </cell>
          <cell r="I28" t="str">
            <v>អោកសុភ័ណ្ឌ</v>
          </cell>
          <cell r="J28" t="str">
            <v>ORK</v>
          </cell>
          <cell r="K28" t="str">
            <v>SOPHORN</v>
          </cell>
          <cell r="L28"/>
          <cell r="M28" t="str">
            <v>បាត</v>
          </cell>
          <cell r="N28">
            <v>44774</v>
          </cell>
          <cell r="O28">
            <v>37400</v>
          </cell>
          <cell r="P28" t="str">
            <v>M</v>
          </cell>
          <cell r="Q28" t="str">
            <v>Cambodian</v>
          </cell>
          <cell r="R28"/>
          <cell r="S28"/>
          <cell r="T28"/>
          <cell r="U28"/>
          <cell r="V28">
            <v>18</v>
          </cell>
          <cell r="W28">
            <v>1</v>
          </cell>
          <cell r="X28">
            <v>17</v>
          </cell>
        </row>
        <row r="29">
          <cell r="C29" t="str">
            <v>4 19863</v>
          </cell>
          <cell r="D29" t="str">
            <v>19612171014920ឋ</v>
          </cell>
          <cell r="E29" t="str">
            <v>061426827</v>
          </cell>
          <cell r="F29">
            <v>0</v>
          </cell>
          <cell r="G29" t="str">
            <v>ឡូ</v>
          </cell>
          <cell r="H29" t="str">
            <v>ដារ៉ូ</v>
          </cell>
          <cell r="I29" t="str">
            <v>ឡូដារ៉ូ</v>
          </cell>
          <cell r="J29" t="str">
            <v>LO</v>
          </cell>
          <cell r="K29" t="str">
            <v>DARO</v>
          </cell>
          <cell r="L29"/>
          <cell r="M29" t="str">
            <v>បាត</v>
          </cell>
          <cell r="N29">
            <v>44774</v>
          </cell>
          <cell r="O29">
            <v>35096</v>
          </cell>
          <cell r="P29" t="str">
            <v>M</v>
          </cell>
          <cell r="Q29" t="str">
            <v>Cambodian</v>
          </cell>
          <cell r="R29"/>
          <cell r="S29"/>
          <cell r="T29"/>
          <cell r="U29"/>
          <cell r="V29">
            <v>18</v>
          </cell>
          <cell r="W29">
            <v>1</v>
          </cell>
          <cell r="X29">
            <v>17</v>
          </cell>
        </row>
        <row r="30">
          <cell r="C30" t="str">
            <v>4 19864</v>
          </cell>
          <cell r="D30" t="str">
            <v>10208222918680ថ</v>
          </cell>
          <cell r="E30" t="str">
            <v>051660608</v>
          </cell>
          <cell r="F30">
            <v>0</v>
          </cell>
          <cell r="G30" t="str">
            <v>ពៅ</v>
          </cell>
          <cell r="H30" t="str">
            <v>មាច</v>
          </cell>
          <cell r="I30" t="str">
            <v>ពៅមាច</v>
          </cell>
          <cell r="J30" t="str">
            <v>POV</v>
          </cell>
          <cell r="K30" t="str">
            <v>MACH</v>
          </cell>
          <cell r="L30"/>
          <cell r="M30" t="str">
            <v>បាត</v>
          </cell>
          <cell r="N30">
            <v>44774</v>
          </cell>
          <cell r="O30">
            <v>37378</v>
          </cell>
          <cell r="P30" t="str">
            <v>M</v>
          </cell>
          <cell r="Q30" t="str">
            <v>Cambodian</v>
          </cell>
          <cell r="R30"/>
          <cell r="S30"/>
          <cell r="T30"/>
          <cell r="U30"/>
          <cell r="V30">
            <v>18</v>
          </cell>
          <cell r="W30">
            <v>1</v>
          </cell>
          <cell r="X30">
            <v>17</v>
          </cell>
        </row>
        <row r="31">
          <cell r="C31" t="str">
            <v>4 19865</v>
          </cell>
          <cell r="D31" t="str">
            <v>10408222918510ដ</v>
          </cell>
          <cell r="E31">
            <v>101419561</v>
          </cell>
          <cell r="F31">
            <v>0</v>
          </cell>
          <cell r="G31" t="str">
            <v>ហេន</v>
          </cell>
          <cell r="H31" t="str">
            <v>ង៉ែត</v>
          </cell>
          <cell r="I31" t="str">
            <v>ហេនង៉ែត</v>
          </cell>
          <cell r="J31" t="str">
            <v>HEN</v>
          </cell>
          <cell r="K31" t="str">
            <v>NGET</v>
          </cell>
          <cell r="L31"/>
          <cell r="M31" t="str">
            <v>បាត</v>
          </cell>
          <cell r="N31">
            <v>44774</v>
          </cell>
          <cell r="O31">
            <v>38048</v>
          </cell>
          <cell r="P31" t="str">
            <v>M</v>
          </cell>
          <cell r="Q31" t="str">
            <v>Cambodian</v>
          </cell>
          <cell r="R31"/>
          <cell r="S31"/>
          <cell r="T31"/>
          <cell r="U31"/>
          <cell r="V31">
            <v>18</v>
          </cell>
          <cell r="W31">
            <v>1</v>
          </cell>
          <cell r="X31">
            <v>17</v>
          </cell>
        </row>
        <row r="32">
          <cell r="C32" t="str">
            <v>4 19867</v>
          </cell>
          <cell r="D32" t="str">
            <v>19911202508702ណ</v>
          </cell>
          <cell r="E32" t="str">
            <v>051087830</v>
          </cell>
          <cell r="F32">
            <v>0</v>
          </cell>
          <cell r="G32" t="str">
            <v>ថន</v>
          </cell>
          <cell r="H32" t="str">
            <v>រដ្ឋា</v>
          </cell>
          <cell r="I32" t="str">
            <v>ថនរដ្ឋា</v>
          </cell>
          <cell r="J32" t="str">
            <v>THON</v>
          </cell>
          <cell r="K32" t="str">
            <v>ROTHA</v>
          </cell>
          <cell r="L32"/>
          <cell r="M32" t="str">
            <v>បាត</v>
          </cell>
          <cell r="N32">
            <v>44774</v>
          </cell>
          <cell r="O32">
            <v>36220</v>
          </cell>
          <cell r="P32" t="str">
            <v>M</v>
          </cell>
          <cell r="Q32" t="str">
            <v>Cambodian</v>
          </cell>
          <cell r="R32"/>
          <cell r="S32"/>
          <cell r="T32"/>
          <cell r="U32"/>
          <cell r="V32">
            <v>18</v>
          </cell>
          <cell r="W32">
            <v>1</v>
          </cell>
          <cell r="X32">
            <v>17</v>
          </cell>
        </row>
        <row r="33">
          <cell r="C33" t="str">
            <v>4 19953</v>
          </cell>
          <cell r="D33" t="str">
            <v>29601181153335ត</v>
          </cell>
          <cell r="E33" t="str">
            <v>030596400</v>
          </cell>
          <cell r="F33" t="str">
            <v>098779525</v>
          </cell>
          <cell r="G33" t="str">
            <v>ជឿន</v>
          </cell>
          <cell r="H33" t="str">
            <v>សុខខុន</v>
          </cell>
          <cell r="I33" t="str">
            <v>ជឿនសុខខុន</v>
          </cell>
          <cell r="J33" t="str">
            <v>CHOEURN</v>
          </cell>
          <cell r="K33" t="str">
            <v>SOKKHON</v>
          </cell>
          <cell r="L33"/>
          <cell r="M33" t="str">
            <v>បាត</v>
          </cell>
          <cell r="N33">
            <v>44832</v>
          </cell>
          <cell r="O33">
            <v>35370</v>
          </cell>
          <cell r="P33" t="str">
            <v>F</v>
          </cell>
          <cell r="Q33" t="str">
            <v>Cambodian</v>
          </cell>
          <cell r="R33"/>
          <cell r="S33"/>
          <cell r="T33"/>
          <cell r="U33"/>
          <cell r="V33">
            <v>18</v>
          </cell>
          <cell r="W33">
            <v>1</v>
          </cell>
          <cell r="X33">
            <v>17</v>
          </cell>
        </row>
        <row r="34">
          <cell r="C34" t="str">
            <v>4 19997</v>
          </cell>
          <cell r="D34" t="str">
            <v>29703181320303ញ</v>
          </cell>
          <cell r="E34" t="str">
            <v>030802127</v>
          </cell>
          <cell r="F34" t="str">
            <v>0968059442</v>
          </cell>
          <cell r="G34" t="str">
            <v>គិត</v>
          </cell>
          <cell r="H34" t="str">
            <v>សុខអែម</v>
          </cell>
          <cell r="I34" t="str">
            <v>គិតសុខអែម</v>
          </cell>
          <cell r="J34" t="str">
            <v>KIN</v>
          </cell>
          <cell r="K34" t="str">
            <v>SOKEM</v>
          </cell>
          <cell r="L34"/>
          <cell r="M34" t="str">
            <v>បាត</v>
          </cell>
          <cell r="N34">
            <v>44788</v>
          </cell>
          <cell r="O34">
            <v>35771</v>
          </cell>
          <cell r="P34" t="str">
            <v>F</v>
          </cell>
          <cell r="Q34" t="str">
            <v>Cambodian</v>
          </cell>
          <cell r="R34"/>
          <cell r="S34"/>
          <cell r="T34"/>
          <cell r="U34"/>
          <cell r="V34">
            <v>18</v>
          </cell>
          <cell r="W34">
            <v>1</v>
          </cell>
          <cell r="X34">
            <v>17</v>
          </cell>
        </row>
        <row r="35">
          <cell r="C35" t="str">
            <v>4 19000</v>
          </cell>
          <cell r="D35" t="str">
            <v>28506170807952ល</v>
          </cell>
          <cell r="E35" t="str">
            <v>051248940</v>
          </cell>
          <cell r="F35" t="str">
            <v>0969984896</v>
          </cell>
          <cell r="G35" t="str">
            <v>យ៉ឹក</v>
          </cell>
          <cell r="H35" t="str">
            <v>ស្រីម៉ៅ</v>
          </cell>
          <cell r="I35" t="str">
            <v>យ៉ឹកស្រីម៉ៅ</v>
          </cell>
          <cell r="J35" t="str">
            <v>YOEK</v>
          </cell>
          <cell r="K35" t="str">
            <v>SREYMAO</v>
          </cell>
          <cell r="L35"/>
          <cell r="M35" t="str">
            <v>បាត</v>
          </cell>
          <cell r="N35">
            <v>44348</v>
          </cell>
          <cell r="O35">
            <v>31175</v>
          </cell>
          <cell r="P35" t="str">
            <v>F</v>
          </cell>
          <cell r="Q35" t="str">
            <v>Cambodian</v>
          </cell>
          <cell r="R35" t="str">
            <v>អង្គ្រង</v>
          </cell>
          <cell r="S35" t="str">
            <v>អង្គរស</v>
          </cell>
          <cell r="T35" t="str">
            <v>មេសាង</v>
          </cell>
          <cell r="U35" t="str">
            <v>ព្រៃវែង</v>
          </cell>
          <cell r="V35">
            <v>18</v>
          </cell>
          <cell r="W35">
            <v>1</v>
          </cell>
          <cell r="X35">
            <v>17</v>
          </cell>
        </row>
        <row r="36">
          <cell r="C36" t="str">
            <v>4 20332</v>
          </cell>
          <cell r="D36">
            <v>0</v>
          </cell>
          <cell r="E36" t="str">
            <v>151014137</v>
          </cell>
          <cell r="F36" t="str">
            <v>0885383749</v>
          </cell>
          <cell r="G36" t="str">
            <v>លាវ</v>
          </cell>
          <cell r="H36" t="str">
            <v>សុឃឿ</v>
          </cell>
          <cell r="I36" t="str">
            <v>លាវសុឃឿ</v>
          </cell>
          <cell r="J36" t="str">
            <v>LEAV</v>
          </cell>
          <cell r="K36" t="str">
            <v>SOKHOEU</v>
          </cell>
          <cell r="L36"/>
          <cell r="M36" t="str">
            <v>បាត</v>
          </cell>
          <cell r="N36">
            <v>45035</v>
          </cell>
          <cell r="O36">
            <v>37714</v>
          </cell>
          <cell r="P36" t="str">
            <v>F</v>
          </cell>
          <cell r="Q36" t="str">
            <v>Cambodian</v>
          </cell>
          <cell r="R36" t="str">
            <v>ខ្មាក់</v>
          </cell>
          <cell r="S36" t="str">
            <v>ចំណាលើ</v>
          </cell>
          <cell r="T36" t="str">
            <v>ស្ទោង</v>
          </cell>
          <cell r="U36" t="str">
            <v>កំពង់ធំ</v>
          </cell>
          <cell r="V36">
            <v>18</v>
          </cell>
          <cell r="W36">
            <v>1</v>
          </cell>
          <cell r="X36">
            <v>17</v>
          </cell>
        </row>
        <row r="37">
          <cell r="C37" t="str">
            <v>4 20334</v>
          </cell>
          <cell r="D37">
            <v>0</v>
          </cell>
          <cell r="E37" t="str">
            <v>180584190</v>
          </cell>
          <cell r="F37" t="str">
            <v>0975900599</v>
          </cell>
          <cell r="G37" t="str">
            <v>ម៉ិក</v>
          </cell>
          <cell r="H37" t="str">
            <v>ហាប់</v>
          </cell>
          <cell r="I37" t="str">
            <v>ម៉ិកហាប់</v>
          </cell>
          <cell r="J37" t="str">
            <v>MIK</v>
          </cell>
          <cell r="K37" t="str">
            <v>HAB</v>
          </cell>
          <cell r="L37"/>
          <cell r="M37" t="str">
            <v>បាត</v>
          </cell>
          <cell r="N37">
            <v>45035</v>
          </cell>
          <cell r="O37">
            <v>34066</v>
          </cell>
          <cell r="P37" t="str">
            <v>F</v>
          </cell>
          <cell r="Q37" t="str">
            <v>Cambodian</v>
          </cell>
          <cell r="R37" t="str">
            <v>ដូនហុង</v>
          </cell>
          <cell r="S37" t="str">
            <v>ដំដែក</v>
          </cell>
          <cell r="T37" t="str">
            <v>និគម</v>
          </cell>
          <cell r="U37" t="str">
            <v>សៀមរាប</v>
          </cell>
          <cell r="V37">
            <v>18</v>
          </cell>
          <cell r="W37">
            <v>1</v>
          </cell>
          <cell r="X37">
            <v>17</v>
          </cell>
        </row>
        <row r="38">
          <cell r="C38" t="str">
            <v>4 20353</v>
          </cell>
          <cell r="D38">
            <v>0</v>
          </cell>
          <cell r="E38" t="e">
            <v>#N/A</v>
          </cell>
          <cell r="F38" t="str">
            <v>0979679377</v>
          </cell>
          <cell r="G38" t="str">
            <v>វិន</v>
          </cell>
          <cell r="H38" t="str">
            <v>ធីតា</v>
          </cell>
          <cell r="I38" t="str">
            <v>វិនធីតា</v>
          </cell>
          <cell r="J38" t="str">
            <v>REN</v>
          </cell>
          <cell r="K38" t="str">
            <v>THEDA</v>
          </cell>
          <cell r="L38"/>
          <cell r="M38" t="str">
            <v>បាត</v>
          </cell>
          <cell r="N38">
            <v>45037</v>
          </cell>
          <cell r="O38">
            <v>38260</v>
          </cell>
          <cell r="P38" t="str">
            <v>F</v>
          </cell>
          <cell r="Q38" t="str">
            <v>Cambodian</v>
          </cell>
          <cell r="R38" t="str">
            <v>វាល</v>
          </cell>
          <cell r="S38" t="str">
            <v>តាលាស់</v>
          </cell>
          <cell r="T38" t="str">
            <v>មោងឫស្សី</v>
          </cell>
          <cell r="U38" t="str">
            <v>បាត់ដំបង</v>
          </cell>
          <cell r="V38">
            <v>18</v>
          </cell>
          <cell r="W38">
            <v>1</v>
          </cell>
          <cell r="X38">
            <v>17</v>
          </cell>
        </row>
        <row r="39">
          <cell r="C39" t="str">
            <v>4 20382</v>
          </cell>
          <cell r="D39">
            <v>0</v>
          </cell>
          <cell r="E39" t="str">
            <v>030926143</v>
          </cell>
          <cell r="F39">
            <v>0</v>
          </cell>
          <cell r="G39" t="str">
            <v>ឆិន</v>
          </cell>
          <cell r="H39" t="str">
            <v>គា</v>
          </cell>
          <cell r="I39" t="str">
            <v>ឆិនគា</v>
          </cell>
          <cell r="J39" t="str">
            <v>CHHIN</v>
          </cell>
          <cell r="K39" t="str">
            <v>KEA</v>
          </cell>
          <cell r="L39"/>
          <cell r="M39" t="str">
            <v>បាត</v>
          </cell>
          <cell r="N39">
            <v>45040</v>
          </cell>
          <cell r="O39">
            <v>31366</v>
          </cell>
          <cell r="P39" t="str">
            <v>F</v>
          </cell>
          <cell r="Q39" t="str">
            <v>Cambodian</v>
          </cell>
          <cell r="R39" t="str">
            <v>សំរោង</v>
          </cell>
          <cell r="S39" t="str">
            <v>អមលាំង</v>
          </cell>
          <cell r="T39" t="str">
            <v>ថ្ពង</v>
          </cell>
          <cell r="U39" t="str">
            <v>កំពង់ស្ពឺ</v>
          </cell>
          <cell r="V39">
            <v>18</v>
          </cell>
          <cell r="W39">
            <v>1</v>
          </cell>
          <cell r="X39">
            <v>17</v>
          </cell>
        </row>
        <row r="40">
          <cell r="C40" t="str">
            <v>4 20415</v>
          </cell>
          <cell r="D40">
            <v>0</v>
          </cell>
          <cell r="E40" t="str">
            <v>040509843</v>
          </cell>
          <cell r="F40">
            <v>0</v>
          </cell>
          <cell r="G40" t="str">
            <v>សែម</v>
          </cell>
          <cell r="H40" t="str">
            <v>ស្រីដា</v>
          </cell>
          <cell r="I40" t="str">
            <v>សែមស្រីដា</v>
          </cell>
          <cell r="J40" t="str">
            <v>SEM</v>
          </cell>
          <cell r="K40" t="str">
            <v>SREYDA</v>
          </cell>
          <cell r="L40"/>
          <cell r="M40" t="str">
            <v>បាត</v>
          </cell>
          <cell r="N40">
            <v>45041</v>
          </cell>
          <cell r="O40">
            <v>37265</v>
          </cell>
          <cell r="P40" t="str">
            <v>F</v>
          </cell>
          <cell r="Q40" t="str">
            <v>Cambodian</v>
          </cell>
          <cell r="R40" t="str">
            <v>តាលោ</v>
          </cell>
          <cell r="S40" t="str">
            <v>ជើងគ្រាវ</v>
          </cell>
          <cell r="T40" t="str">
            <v>រលាប្អៀរ</v>
          </cell>
          <cell r="U40" t="str">
            <v>កំពង់ឆ្នាំង</v>
          </cell>
          <cell r="V40">
            <v>18</v>
          </cell>
          <cell r="W40">
            <v>1</v>
          </cell>
          <cell r="X40">
            <v>17</v>
          </cell>
        </row>
        <row r="41">
          <cell r="C41" t="str">
            <v>4 20473</v>
          </cell>
          <cell r="D41">
            <v>0</v>
          </cell>
          <cell r="E41" t="str">
            <v>051597100</v>
          </cell>
          <cell r="F41" t="str">
            <v>081553314</v>
          </cell>
          <cell r="G41" t="str">
            <v>ឡាញ់</v>
          </cell>
          <cell r="H41" t="str">
            <v>ស្រីគា</v>
          </cell>
          <cell r="I41" t="str">
            <v>ឡាញ់ស្រីគា</v>
          </cell>
          <cell r="J41" t="str">
            <v>LANH</v>
          </cell>
          <cell r="K41" t="str">
            <v>SREYKEA</v>
          </cell>
          <cell r="L41"/>
          <cell r="M41" t="str">
            <v>បាត</v>
          </cell>
          <cell r="N41">
            <v>45057</v>
          </cell>
          <cell r="O41">
            <v>37773</v>
          </cell>
          <cell r="P41" t="str">
            <v>F</v>
          </cell>
          <cell r="Q41" t="str">
            <v>Cambodian</v>
          </cell>
          <cell r="R41" t="str">
            <v>ផាត់សន្តោង</v>
          </cell>
          <cell r="S41" t="str">
            <v>ព្នៅទី1</v>
          </cell>
          <cell r="T41" t="str">
            <v>កណ្ដាល</v>
          </cell>
          <cell r="U41" t="str">
            <v>ព្រៃវែង</v>
          </cell>
          <cell r="V41">
            <v>18</v>
          </cell>
          <cell r="W41">
            <v>1</v>
          </cell>
          <cell r="X41">
            <v>17</v>
          </cell>
        </row>
        <row r="42">
          <cell r="C42" t="str">
            <v>4 20517</v>
          </cell>
          <cell r="D42">
            <v>0</v>
          </cell>
          <cell r="E42" t="str">
            <v>0884772058</v>
          </cell>
          <cell r="F42" t="str">
            <v>0884772058</v>
          </cell>
          <cell r="G42" t="str">
            <v>ពៅ</v>
          </cell>
          <cell r="H42" t="str">
            <v>ស្រីលាប</v>
          </cell>
          <cell r="I42" t="str">
            <v>ពៅស្រីលាប</v>
          </cell>
          <cell r="J42" t="str">
            <v>POV</v>
          </cell>
          <cell r="K42" t="str">
            <v>SREYLEAP</v>
          </cell>
          <cell r="L42"/>
          <cell r="M42" t="str">
            <v>បាត</v>
          </cell>
          <cell r="N42">
            <v>45117</v>
          </cell>
          <cell r="O42">
            <v>37257</v>
          </cell>
          <cell r="P42" t="str">
            <v>F</v>
          </cell>
          <cell r="Q42" t="str">
            <v>Cambodian</v>
          </cell>
          <cell r="R42" t="str">
            <v>ស្វាយ</v>
          </cell>
          <cell r="S42" t="str">
            <v>ចេក</v>
          </cell>
          <cell r="T42" t="str">
            <v>ស្វាយរៀង</v>
          </cell>
          <cell r="U42" t="str">
            <v>ស្វាយរៀង</v>
          </cell>
          <cell r="V42">
            <v>18</v>
          </cell>
          <cell r="W42">
            <v>1</v>
          </cell>
          <cell r="X42">
            <v>17</v>
          </cell>
        </row>
        <row r="43">
          <cell r="C43" t="str">
            <v>4 20518</v>
          </cell>
          <cell r="D43">
            <v>0</v>
          </cell>
          <cell r="E43" t="str">
            <v>060857043</v>
          </cell>
          <cell r="F43" t="str">
            <v>060857043</v>
          </cell>
          <cell r="G43" t="str">
            <v>ហ៊ីង</v>
          </cell>
          <cell r="H43" t="str">
            <v>អៀត</v>
          </cell>
          <cell r="I43" t="str">
            <v>ហ៊ីងអៀត</v>
          </cell>
          <cell r="J43" t="str">
            <v>HING</v>
          </cell>
          <cell r="K43" t="str">
            <v>EAT</v>
          </cell>
          <cell r="L43"/>
          <cell r="M43" t="str">
            <v>បាត</v>
          </cell>
          <cell r="N43">
            <v>45117</v>
          </cell>
          <cell r="O43">
            <v>35869</v>
          </cell>
          <cell r="P43" t="str">
            <v>F</v>
          </cell>
          <cell r="Q43" t="str">
            <v>Cambodian</v>
          </cell>
          <cell r="R43" t="str">
            <v>ចុងដា</v>
          </cell>
          <cell r="S43" t="str">
            <v>ត្បូងក្រពើ</v>
          </cell>
          <cell r="T43" t="str">
            <v>សន្ទុក</v>
          </cell>
          <cell r="U43" t="str">
            <v>កំពង់ធំ</v>
          </cell>
          <cell r="V43">
            <v>18</v>
          </cell>
          <cell r="W43">
            <v>1</v>
          </cell>
          <cell r="X43">
            <v>17</v>
          </cell>
        </row>
        <row r="44">
          <cell r="C44" t="str">
            <v>4 20509</v>
          </cell>
          <cell r="D44">
            <v>0</v>
          </cell>
          <cell r="E44" t="str">
            <v>101419560</v>
          </cell>
          <cell r="F44" t="str">
            <v>0969355732</v>
          </cell>
          <cell r="G44" t="str">
            <v>ហេន</v>
          </cell>
          <cell r="H44" t="str">
            <v>សុម៉ាលី</v>
          </cell>
          <cell r="I44" t="str">
            <v>ហេនសុម៉ាលី</v>
          </cell>
          <cell r="J44" t="str">
            <v>HEN</v>
          </cell>
          <cell r="K44" t="str">
            <v>SOMALY</v>
          </cell>
          <cell r="L44"/>
          <cell r="M44" t="str">
            <v>បាត</v>
          </cell>
          <cell r="N44">
            <v>45108</v>
          </cell>
          <cell r="O44">
            <v>38519</v>
          </cell>
          <cell r="P44" t="str">
            <v>F</v>
          </cell>
          <cell r="Q44" t="str">
            <v>Cambodian</v>
          </cell>
          <cell r="R44" t="str">
            <v>ព្រាល</v>
          </cell>
          <cell r="S44" t="str">
            <v>សោម</v>
          </cell>
          <cell r="T44" t="str">
            <v>គិរីវង់</v>
          </cell>
          <cell r="U44" t="str">
            <v>តាកែវ</v>
          </cell>
          <cell r="V44">
            <v>18</v>
          </cell>
          <cell r="W44">
            <v>1</v>
          </cell>
          <cell r="X44">
            <v>17</v>
          </cell>
        </row>
        <row r="45">
          <cell r="C45" t="str">
            <v>4 20513</v>
          </cell>
          <cell r="D45">
            <v>0</v>
          </cell>
          <cell r="E45" t="str">
            <v>110678486</v>
          </cell>
          <cell r="F45" t="str">
            <v>093893558</v>
          </cell>
          <cell r="G45" t="str">
            <v>ង៉ែត</v>
          </cell>
          <cell r="H45" t="str">
            <v>សុភាព</v>
          </cell>
          <cell r="I45" t="str">
            <v>ង៉ែតសុភាព</v>
          </cell>
          <cell r="J45" t="str">
            <v>NGET</v>
          </cell>
          <cell r="K45" t="str">
            <v>SOPHEAP</v>
          </cell>
          <cell r="L45"/>
          <cell r="M45" t="str">
            <v>បាត</v>
          </cell>
          <cell r="N45">
            <v>45108</v>
          </cell>
          <cell r="O45">
            <v>38413</v>
          </cell>
          <cell r="P45" t="str">
            <v>F</v>
          </cell>
          <cell r="Q45" t="str">
            <v>Cambodian</v>
          </cell>
          <cell r="R45" t="str">
            <v>ព្រៃភ្ខុំ</v>
          </cell>
          <cell r="S45" t="str">
            <v>បានៀវ</v>
          </cell>
          <cell r="T45" t="str">
            <v>ឈូក</v>
          </cell>
          <cell r="U45" t="str">
            <v>កំពត</v>
          </cell>
          <cell r="V45">
            <v>18</v>
          </cell>
          <cell r="W45">
            <v>1</v>
          </cell>
          <cell r="X45">
            <v>17</v>
          </cell>
        </row>
        <row r="46">
          <cell r="C46" t="str">
            <v>4 20519</v>
          </cell>
          <cell r="D46">
            <v>0</v>
          </cell>
          <cell r="E46" t="str">
            <v>062332930</v>
          </cell>
          <cell r="F46">
            <v>0</v>
          </cell>
          <cell r="G46" t="str">
            <v>ឡូ</v>
          </cell>
          <cell r="H46" t="str">
            <v>សាន</v>
          </cell>
          <cell r="I46" t="str">
            <v>ឡូសាន</v>
          </cell>
          <cell r="J46" t="str">
            <v>LO</v>
          </cell>
          <cell r="K46" t="str">
            <v>SAN</v>
          </cell>
          <cell r="L46"/>
          <cell r="M46" t="str">
            <v>បាត</v>
          </cell>
          <cell r="N46">
            <v>45119</v>
          </cell>
          <cell r="O46">
            <v>38172</v>
          </cell>
          <cell r="P46" t="str">
            <v>F</v>
          </cell>
          <cell r="Q46" t="str">
            <v>Cambodian</v>
          </cell>
          <cell r="R46" t="str">
            <v>ត្រប់</v>
          </cell>
          <cell r="S46" t="str">
            <v>ត្រប់</v>
          </cell>
          <cell r="T46" t="str">
            <v>បាធាយ</v>
          </cell>
          <cell r="U46" t="str">
            <v>កំពង់ចាម</v>
          </cell>
          <cell r="V46">
            <v>18</v>
          </cell>
          <cell r="W46">
            <v>1</v>
          </cell>
          <cell r="X46">
            <v>17</v>
          </cell>
        </row>
        <row r="47">
          <cell r="C47" t="str">
            <v>4 20597</v>
          </cell>
          <cell r="D47"/>
          <cell r="E47" t="str">
            <v>051660703</v>
          </cell>
          <cell r="F47" t="e">
            <v>#N/A</v>
          </cell>
          <cell r="G47" t="str">
            <v>ហ៊ី</v>
          </cell>
          <cell r="H47" t="str">
            <v>ក្លិត</v>
          </cell>
          <cell r="I47" t="str">
            <v>ហ៊ីក្លិត</v>
          </cell>
          <cell r="J47" t="str">
            <v>HEU</v>
          </cell>
          <cell r="K47" t="str">
            <v>KHNIT</v>
          </cell>
          <cell r="L47"/>
          <cell r="M47" t="str">
            <v>បាត</v>
          </cell>
          <cell r="N47">
            <v>45170</v>
          </cell>
          <cell r="O47">
            <v>38414</v>
          </cell>
          <cell r="P47" t="str">
            <v>M</v>
          </cell>
          <cell r="Q47" t="str">
            <v>Cambodian</v>
          </cell>
          <cell r="R47" t="str">
            <v>អង្រ្គង</v>
          </cell>
          <cell r="S47" t="str">
            <v>អង្គរសរ</v>
          </cell>
          <cell r="T47" t="str">
            <v>មេសាង</v>
          </cell>
          <cell r="U47" t="str">
            <v>ព្រៃវែង</v>
          </cell>
          <cell r="V47">
            <v>18</v>
          </cell>
          <cell r="W47">
            <v>1</v>
          </cell>
          <cell r="X47">
            <v>17</v>
          </cell>
        </row>
        <row r="48">
          <cell r="C48" t="str">
            <v>4 20593</v>
          </cell>
          <cell r="D48"/>
          <cell r="E48" t="str">
            <v>021334717</v>
          </cell>
          <cell r="F48" t="e">
            <v>#N/A</v>
          </cell>
          <cell r="G48" t="str">
            <v>ម៉ៃ</v>
          </cell>
          <cell r="H48" t="str">
            <v>សុខខន</v>
          </cell>
          <cell r="I48" t="str">
            <v>ម៉ៃសុខខន</v>
          </cell>
          <cell r="J48" t="str">
            <v>MAI</v>
          </cell>
          <cell r="K48" t="str">
            <v>SOKHORN</v>
          </cell>
          <cell r="L48"/>
          <cell r="M48" t="str">
            <v>បាត</v>
          </cell>
          <cell r="N48">
            <v>45170</v>
          </cell>
          <cell r="O48">
            <v>38568</v>
          </cell>
          <cell r="P48" t="str">
            <v>M</v>
          </cell>
          <cell r="Q48" t="str">
            <v>Cambodian</v>
          </cell>
          <cell r="R48" t="str">
            <v>ជង្រុក</v>
          </cell>
          <cell r="S48" t="str">
            <v>ម្កាក់</v>
          </cell>
          <cell r="T48" t="str">
            <v>អង្គស្នួល</v>
          </cell>
          <cell r="U48" t="str">
            <v>កណ្តាល</v>
          </cell>
          <cell r="V48">
            <v>18</v>
          </cell>
          <cell r="W48">
            <v>1</v>
          </cell>
          <cell r="X48">
            <v>17</v>
          </cell>
        </row>
        <row r="49">
          <cell r="C49" t="str">
            <v>4 20596</v>
          </cell>
          <cell r="D49"/>
          <cell r="E49" t="str">
            <v>151044459</v>
          </cell>
          <cell r="F49" t="e">
            <v>#N/A</v>
          </cell>
          <cell r="G49" t="str">
            <v>ដួង</v>
          </cell>
          <cell r="H49" t="str">
            <v>សីហា</v>
          </cell>
          <cell r="I49" t="str">
            <v>ដួងសីហា</v>
          </cell>
          <cell r="J49" t="str">
            <v>DONG</v>
          </cell>
          <cell r="K49" t="str">
            <v>SEYHA</v>
          </cell>
          <cell r="L49"/>
          <cell r="M49" t="str">
            <v>បាត</v>
          </cell>
          <cell r="N49">
            <v>45170</v>
          </cell>
          <cell r="O49">
            <v>33468</v>
          </cell>
          <cell r="P49" t="str">
            <v>M</v>
          </cell>
          <cell r="Q49" t="str">
            <v>Cambodian</v>
          </cell>
          <cell r="R49" t="str">
            <v>ក្រួច</v>
          </cell>
          <cell r="S49" t="str">
            <v>ស្វាយភ្លើង</v>
          </cell>
          <cell r="T49" t="str">
            <v>បារាយណ៍</v>
          </cell>
          <cell r="U49" t="str">
            <v>កំពង់ធំ</v>
          </cell>
          <cell r="V49">
            <v>18</v>
          </cell>
          <cell r="W49">
            <v>1</v>
          </cell>
          <cell r="X49">
            <v>17</v>
          </cell>
        </row>
        <row r="50">
          <cell r="C50" t="str">
            <v>4 20592</v>
          </cell>
          <cell r="D50"/>
          <cell r="E50" t="str">
            <v>250340609</v>
          </cell>
          <cell r="F50" t="e">
            <v>#N/A</v>
          </cell>
          <cell r="G50" t="str">
            <v>ឈឿន</v>
          </cell>
          <cell r="H50" t="str">
            <v>វ៉ា</v>
          </cell>
          <cell r="I50" t="str">
            <v>ឈឿនវ៉ា</v>
          </cell>
          <cell r="J50" t="str">
            <v>CHHOEUNG</v>
          </cell>
          <cell r="K50" t="str">
            <v>VA</v>
          </cell>
          <cell r="L50"/>
          <cell r="M50" t="str">
            <v>បាត</v>
          </cell>
          <cell r="N50">
            <v>45170</v>
          </cell>
          <cell r="O50">
            <v>38102</v>
          </cell>
          <cell r="P50" t="str">
            <v>M</v>
          </cell>
          <cell r="Q50" t="str">
            <v>Cambodian</v>
          </cell>
          <cell r="R50" t="str">
            <v>អំពិល</v>
          </cell>
          <cell r="S50" t="str">
            <v>កក់</v>
          </cell>
          <cell r="T50" t="str">
            <v>ពញាក្រែក</v>
          </cell>
          <cell r="U50" t="str">
            <v>កំពង់ចាម</v>
          </cell>
          <cell r="V50">
            <v>18</v>
          </cell>
          <cell r="W50">
            <v>1</v>
          </cell>
          <cell r="X50">
            <v>17</v>
          </cell>
        </row>
        <row r="51">
          <cell r="C51" t="str">
            <v>4 20595</v>
          </cell>
          <cell r="D51"/>
          <cell r="E51" t="str">
            <v>040556834</v>
          </cell>
          <cell r="F51" t="e">
            <v>#N/A</v>
          </cell>
          <cell r="G51" t="str">
            <v>ដំ</v>
          </cell>
          <cell r="H51" t="str">
            <v>សុផា</v>
          </cell>
          <cell r="I51" t="str">
            <v>ដំសុផា</v>
          </cell>
          <cell r="J51" t="str">
            <v>DAM</v>
          </cell>
          <cell r="K51" t="str">
            <v>SOPHA</v>
          </cell>
          <cell r="L51"/>
          <cell r="M51" t="str">
            <v>បាត</v>
          </cell>
          <cell r="N51">
            <v>45170</v>
          </cell>
          <cell r="O51">
            <v>38272</v>
          </cell>
          <cell r="P51" t="str">
            <v>M</v>
          </cell>
          <cell r="Q51" t="str">
            <v>Cambodian</v>
          </cell>
          <cell r="R51" t="str">
            <v>ថ្មី</v>
          </cell>
          <cell r="S51" t="str">
            <v>ពោធិ៍</v>
          </cell>
          <cell r="T51" t="str">
            <v>កំពង់លែង</v>
          </cell>
          <cell r="U51" t="str">
            <v>កំពង់ឆ្នាំង</v>
          </cell>
          <cell r="V51">
            <v>18</v>
          </cell>
          <cell r="W51">
            <v>1</v>
          </cell>
          <cell r="X51">
            <v>17</v>
          </cell>
        </row>
        <row r="52">
          <cell r="C52" t="str">
            <v>4 20594</v>
          </cell>
          <cell r="D52"/>
          <cell r="E52" t="str">
            <v>250376816</v>
          </cell>
          <cell r="F52" t="e">
            <v>#N/A</v>
          </cell>
          <cell r="G52" t="str">
            <v>ភាព</v>
          </cell>
          <cell r="H52" t="str">
            <v>ផា</v>
          </cell>
          <cell r="I52" t="str">
            <v>ភាពផា</v>
          </cell>
          <cell r="J52" t="str">
            <v>PHEAP</v>
          </cell>
          <cell r="K52" t="str">
            <v>PHA</v>
          </cell>
          <cell r="L52"/>
          <cell r="M52" t="str">
            <v>បាត</v>
          </cell>
          <cell r="N52">
            <v>45170</v>
          </cell>
          <cell r="O52">
            <v>37695</v>
          </cell>
          <cell r="P52" t="str">
            <v>M</v>
          </cell>
          <cell r="Q52" t="str">
            <v>Cambodian</v>
          </cell>
          <cell r="R52" t="str">
            <v>ត្រពាំងព្រីង</v>
          </cell>
          <cell r="S52" t="str">
            <v>ត្រពាំងព្រីង</v>
          </cell>
          <cell r="T52" t="str">
            <v>តំបែរ</v>
          </cell>
          <cell r="U52" t="str">
            <v>កំពង់ចាម</v>
          </cell>
          <cell r="V52">
            <v>18</v>
          </cell>
          <cell r="W52">
            <v>1</v>
          </cell>
          <cell r="X52">
            <v>17</v>
          </cell>
        </row>
        <row r="53">
          <cell r="C53" t="str">
            <v>4 20644</v>
          </cell>
          <cell r="D53"/>
          <cell r="E53" t="str">
            <v>021227394</v>
          </cell>
          <cell r="F53" t="e">
            <v>#N/A</v>
          </cell>
          <cell r="G53" t="str">
            <v>ធី</v>
          </cell>
          <cell r="H53" t="str">
            <v>សុចណាប់</v>
          </cell>
          <cell r="I53" t="str">
            <v>ធីសុចណាប់</v>
          </cell>
          <cell r="J53" t="str">
            <v>THY</v>
          </cell>
          <cell r="K53" t="str">
            <v>SOKNAB</v>
          </cell>
          <cell r="L53"/>
          <cell r="M53" t="str">
            <v>បាត</v>
          </cell>
          <cell r="N53">
            <v>45170</v>
          </cell>
          <cell r="O53">
            <v>37696</v>
          </cell>
          <cell r="P53" t="str">
            <v>F</v>
          </cell>
          <cell r="Q53" t="str">
            <v>Cambodian</v>
          </cell>
          <cell r="R53" t="str">
            <v>លេខ3</v>
          </cell>
          <cell r="S53" t="str">
            <v>ប្រាសាទ</v>
          </cell>
          <cell r="T53" t="str">
            <v>ស្អាង</v>
          </cell>
          <cell r="U53" t="str">
            <v>កណ្ដាល</v>
          </cell>
          <cell r="V53">
            <v>18</v>
          </cell>
          <cell r="W53">
            <v>1</v>
          </cell>
          <cell r="X53">
            <v>17</v>
          </cell>
        </row>
        <row r="54">
          <cell r="C54" t="str">
            <v>4 20678</v>
          </cell>
          <cell r="D54"/>
          <cell r="E54" t="str">
            <v>160585453</v>
          </cell>
          <cell r="F54" t="e">
            <v>#N/A</v>
          </cell>
          <cell r="G54" t="str">
            <v>ហាយ</v>
          </cell>
          <cell r="H54" t="str">
            <v>ស្រីមុំ</v>
          </cell>
          <cell r="I54" t="str">
            <v>ហាយស្រីមុំ</v>
          </cell>
          <cell r="J54" t="str">
            <v>HAY</v>
          </cell>
          <cell r="K54" t="str">
            <v>SREYMOM</v>
          </cell>
          <cell r="L54"/>
          <cell r="M54" t="str">
            <v>បាត</v>
          </cell>
          <cell r="N54">
            <v>45218</v>
          </cell>
          <cell r="O54">
            <v>38240</v>
          </cell>
          <cell r="P54" t="str">
            <v>F</v>
          </cell>
          <cell r="Q54" t="str">
            <v>Cambodian</v>
          </cell>
          <cell r="R54" t="str">
            <v>កំពង់ឡ</v>
          </cell>
          <cell r="S54" t="str">
            <v>កំពង់ឡ</v>
          </cell>
          <cell r="T54" t="str">
            <v>ក្រគរ</v>
          </cell>
          <cell r="U54" t="str">
            <v>ពោធ៍សាត់</v>
          </cell>
          <cell r="V54">
            <v>18</v>
          </cell>
          <cell r="W54">
            <v>1</v>
          </cell>
          <cell r="X54">
            <v>17</v>
          </cell>
        </row>
        <row r="55">
          <cell r="C55" t="str">
            <v>4 20679</v>
          </cell>
          <cell r="D55"/>
          <cell r="E55" t="str">
            <v>160593139</v>
          </cell>
          <cell r="F55" t="e">
            <v>#N/A</v>
          </cell>
          <cell r="G55" t="str">
            <v>សាត</v>
          </cell>
          <cell r="H55" t="str">
            <v>ស្រីលីន</v>
          </cell>
          <cell r="I55" t="str">
            <v>សាតស្រីលីន</v>
          </cell>
          <cell r="J55" t="str">
            <v>SAT</v>
          </cell>
          <cell r="K55" t="str">
            <v>SREYLIN</v>
          </cell>
          <cell r="L55"/>
          <cell r="M55" t="str">
            <v>បាត</v>
          </cell>
          <cell r="N55">
            <v>45218</v>
          </cell>
          <cell r="O55">
            <v>37696</v>
          </cell>
          <cell r="P55" t="str">
            <v>F</v>
          </cell>
          <cell r="Q55" t="str">
            <v>Cambodian</v>
          </cell>
          <cell r="R55" t="str">
            <v>ជជក</v>
          </cell>
          <cell r="S55" t="str">
            <v>បឹងកន្ទួត</v>
          </cell>
          <cell r="T55" t="str">
            <v>ក្រគរ</v>
          </cell>
          <cell r="U55" t="str">
            <v>ពោធ៍សាត់</v>
          </cell>
          <cell r="V55">
            <v>18</v>
          </cell>
          <cell r="W55">
            <v>1</v>
          </cell>
          <cell r="X55">
            <v>17</v>
          </cell>
        </row>
        <row r="56">
          <cell r="C56" t="str">
            <v>4 20719</v>
          </cell>
          <cell r="D56"/>
          <cell r="E56" t="str">
            <v>051663285</v>
          </cell>
          <cell r="F56" t="e">
            <v>#N/A</v>
          </cell>
          <cell r="G56" t="str">
            <v>វ៉ឹង</v>
          </cell>
          <cell r="H56" t="str">
            <v>ស្រីកាតា</v>
          </cell>
          <cell r="I56" t="str">
            <v>វ៉ឹងស្រីកាតា</v>
          </cell>
          <cell r="J56" t="str">
            <v>VOENG</v>
          </cell>
          <cell r="K56" t="str">
            <v>SREYKATA</v>
          </cell>
          <cell r="L56"/>
          <cell r="M56" t="str">
            <v>បាត</v>
          </cell>
          <cell r="N56">
            <v>45223</v>
          </cell>
          <cell r="O56">
            <v>38599</v>
          </cell>
          <cell r="P56" t="str">
            <v>F</v>
          </cell>
          <cell r="Q56" t="str">
            <v>Cambodian</v>
          </cell>
          <cell r="R56" t="str">
            <v>គ្រើល</v>
          </cell>
          <cell r="S56" t="str">
            <v>ព្រៃរំដេង</v>
          </cell>
          <cell r="T56" t="str">
            <v>មេសាង</v>
          </cell>
          <cell r="U56" t="str">
            <v>ព្រៃវែង</v>
          </cell>
          <cell r="V56">
            <v>18</v>
          </cell>
          <cell r="W56">
            <v>1</v>
          </cell>
          <cell r="X56">
            <v>17</v>
          </cell>
        </row>
        <row r="57">
          <cell r="C57"/>
          <cell r="D57"/>
          <cell r="E57"/>
          <cell r="F57" t="e">
            <v>#N/A</v>
          </cell>
          <cell r="G57"/>
          <cell r="H57"/>
          <cell r="I57" t="str">
            <v/>
          </cell>
          <cell r="J57"/>
          <cell r="K57"/>
          <cell r="L57"/>
          <cell r="M57" t="str">
            <v>បាត</v>
          </cell>
          <cell r="N57">
            <v>45170</v>
          </cell>
          <cell r="O57"/>
          <cell r="P57" t="str">
            <v>M</v>
          </cell>
          <cell r="Q57" t="str">
            <v>Cambodian</v>
          </cell>
          <cell r="R57"/>
          <cell r="S57"/>
          <cell r="T57"/>
          <cell r="U57"/>
          <cell r="V57">
            <v>18</v>
          </cell>
          <cell r="W57">
            <v>1</v>
          </cell>
          <cell r="X57">
            <v>17</v>
          </cell>
        </row>
        <row r="58">
          <cell r="C58" t="str">
            <v>4 12133</v>
          </cell>
          <cell r="D58" t="str">
            <v>28301181152239ឍ</v>
          </cell>
          <cell r="E58">
            <v>150750627</v>
          </cell>
          <cell r="F58" t="str">
            <v>081446166</v>
          </cell>
          <cell r="G58" t="str">
            <v>មាន</v>
          </cell>
          <cell r="H58" t="str">
            <v>ធាវី</v>
          </cell>
          <cell r="I58" t="str">
            <v>មានធាវី</v>
          </cell>
          <cell r="J58" t="str">
            <v>MEAN</v>
          </cell>
          <cell r="K58" t="str">
            <v>THEAVY</v>
          </cell>
          <cell r="L58"/>
          <cell r="M58" t="str">
            <v>ជំនួយការរដ្ឋបាល</v>
          </cell>
          <cell r="N58">
            <v>44228</v>
          </cell>
          <cell r="O58">
            <v>30409</v>
          </cell>
          <cell r="P58" t="str">
            <v>F</v>
          </cell>
          <cell r="Q58" t="str">
            <v>Cambodian</v>
          </cell>
          <cell r="R58" t="str">
            <v>ពោធិ៍តាអ៊ុន</v>
          </cell>
          <cell r="S58" t="str">
            <v>ស្រយ៉ូវ</v>
          </cell>
          <cell r="T58" t="str">
            <v>ស្ទឹងសែន</v>
          </cell>
          <cell r="U58" t="str">
            <v>កំពង់ធំ</v>
          </cell>
          <cell r="V58">
            <v>18</v>
          </cell>
          <cell r="W58">
            <v>1</v>
          </cell>
          <cell r="X58">
            <v>17</v>
          </cell>
        </row>
        <row r="59">
          <cell r="C59" t="str">
            <v>4 5742</v>
          </cell>
          <cell r="D59" t="str">
            <v>29301181154785ព</v>
          </cell>
          <cell r="E59">
            <v>30523824</v>
          </cell>
          <cell r="F59" t="str">
            <v>0963102682</v>
          </cell>
          <cell r="G59" t="str">
            <v>លុយ</v>
          </cell>
          <cell r="H59" t="str">
            <v>យុទ្ធធារ៉ា</v>
          </cell>
          <cell r="I59" t="str">
            <v>លុយយុទ្ធធារ៉ា</v>
          </cell>
          <cell r="J59" t="str">
            <v>LUY</v>
          </cell>
          <cell r="K59" t="str">
            <v>YUTHEARA</v>
          </cell>
          <cell r="L59"/>
          <cell r="M59" t="str">
            <v>ជំនួយការរដ្ឋបាល</v>
          </cell>
          <cell r="N59">
            <v>44228</v>
          </cell>
          <cell r="O59">
            <v>34160</v>
          </cell>
          <cell r="P59" t="str">
            <v>F</v>
          </cell>
          <cell r="Q59" t="str">
            <v>Cambodian</v>
          </cell>
          <cell r="R59" t="str">
            <v>ក្រាំងសេរី</v>
          </cell>
          <cell r="S59" t="str">
            <v>គិរីវន្ត</v>
          </cell>
          <cell r="T59" t="str">
            <v>ភ្នំស្រួច</v>
          </cell>
          <cell r="U59" t="str">
            <v>កំពង់ស្ពឺ</v>
          </cell>
          <cell r="V59">
            <v>18</v>
          </cell>
          <cell r="W59">
            <v>1</v>
          </cell>
          <cell r="X59">
            <v>17</v>
          </cell>
        </row>
        <row r="60">
          <cell r="C60" t="str">
            <v>4 13790</v>
          </cell>
          <cell r="D60" t="str">
            <v>19508170871990អ</v>
          </cell>
          <cell r="E60">
            <v>101211511</v>
          </cell>
          <cell r="F60" t="str">
            <v>0966655442</v>
          </cell>
          <cell r="G60" t="str">
            <v>ឈុំ</v>
          </cell>
          <cell r="H60" t="str">
            <v>ទូច</v>
          </cell>
          <cell r="I60" t="str">
            <v>ឈុំទូច</v>
          </cell>
          <cell r="J60" t="str">
            <v>CHHOM</v>
          </cell>
          <cell r="K60" t="str">
            <v>TOUCH</v>
          </cell>
          <cell r="L60"/>
          <cell r="M60" t="str">
            <v>ជំនួយការshipping</v>
          </cell>
          <cell r="N60">
            <v>44228</v>
          </cell>
          <cell r="O60">
            <v>34834</v>
          </cell>
          <cell r="P60" t="str">
            <v>M</v>
          </cell>
          <cell r="Q60" t="str">
            <v>Cambodian</v>
          </cell>
          <cell r="R60" t="str">
            <v>អង្គប្រាង្គរ</v>
          </cell>
          <cell r="S60" t="str">
            <v>សន្លុង</v>
          </cell>
          <cell r="T60" t="str">
            <v>ទ្រាំង</v>
          </cell>
          <cell r="U60" t="str">
            <v>តាកែវ</v>
          </cell>
          <cell r="V60">
            <v>18</v>
          </cell>
          <cell r="W60">
            <v>1</v>
          </cell>
          <cell r="X60">
            <v>17</v>
          </cell>
        </row>
        <row r="61">
          <cell r="C61" t="str">
            <v>4 20260</v>
          </cell>
          <cell r="D61" t="str">
            <v>20303233071205ឡ</v>
          </cell>
          <cell r="E61" t="e">
            <v>#N/A</v>
          </cell>
          <cell r="F61" t="str">
            <v>011339675</v>
          </cell>
          <cell r="G61" t="str">
            <v>វណ្ណះ</v>
          </cell>
          <cell r="H61" t="str">
            <v>រដ្ឋា</v>
          </cell>
          <cell r="I61" t="str">
            <v>វណ្ណះរដ្ឋា</v>
          </cell>
          <cell r="J61" t="str">
            <v>VANNAK</v>
          </cell>
          <cell r="K61" t="str">
            <v>ROTHA</v>
          </cell>
          <cell r="L61"/>
          <cell r="M61" t="str">
            <v>ជំនួយការរដ្ឋបាល</v>
          </cell>
          <cell r="N61">
            <v>44989</v>
          </cell>
          <cell r="O61">
            <v>37858</v>
          </cell>
          <cell r="P61" t="str">
            <v>F</v>
          </cell>
          <cell r="Q61" t="str">
            <v>Cambodian</v>
          </cell>
          <cell r="R61" t="str">
            <v>ពោធ៍ទន្លេ</v>
          </cell>
          <cell r="S61" t="str">
            <v>កោះធំក</v>
          </cell>
          <cell r="T61" t="str">
            <v>កោះធំ</v>
          </cell>
          <cell r="U61" t="str">
            <v>កណ្ដាល</v>
          </cell>
          <cell r="V61">
            <v>18</v>
          </cell>
          <cell r="W61">
            <v>1</v>
          </cell>
          <cell r="X61">
            <v>17</v>
          </cell>
        </row>
        <row r="62">
          <cell r="C62" t="str">
            <v>4 20559</v>
          </cell>
          <cell r="D62"/>
          <cell r="E62" t="str">
            <v>171047170</v>
          </cell>
          <cell r="F62" t="e">
            <v>#N/A</v>
          </cell>
          <cell r="G62" t="str">
            <v>សំបូរ</v>
          </cell>
          <cell r="H62" t="str">
            <v>ប៊ុនម៉ា</v>
          </cell>
          <cell r="I62" t="str">
            <v>សំបូរប៊ុនម៉ា</v>
          </cell>
          <cell r="J62" t="str">
            <v>SAMBO</v>
          </cell>
          <cell r="K62" t="str">
            <v>BUNMA</v>
          </cell>
          <cell r="L62"/>
          <cell r="M62" t="str">
            <v>ជំនួយការរដ្ឋបាល</v>
          </cell>
          <cell r="N62">
            <v>45162</v>
          </cell>
          <cell r="O62">
            <v>36641</v>
          </cell>
          <cell r="P62" t="str">
            <v>F</v>
          </cell>
          <cell r="Q62" t="str">
            <v>Cambodian</v>
          </cell>
          <cell r="R62" t="str">
            <v>កសិកម្ម</v>
          </cell>
          <cell r="S62" t="str">
            <v>តាពូង</v>
          </cell>
          <cell r="T62" t="str">
            <v>ថ្មគោល</v>
          </cell>
          <cell r="U62" t="str">
            <v>បាត់ដំបង</v>
          </cell>
          <cell r="V62">
            <v>18</v>
          </cell>
          <cell r="W62">
            <v>1</v>
          </cell>
          <cell r="X62">
            <v>17</v>
          </cell>
        </row>
        <row r="63">
          <cell r="C63" t="str">
            <v>4 19024</v>
          </cell>
          <cell r="D63" t="str">
            <v>19407222905602ថ</v>
          </cell>
          <cell r="E63" t="str">
            <v>040372336</v>
          </cell>
          <cell r="F63" t="str">
            <v>015424348</v>
          </cell>
          <cell r="G63" t="str">
            <v>លី</v>
          </cell>
          <cell r="H63" t="str">
            <v>តោជួ</v>
          </cell>
          <cell r="I63" t="str">
            <v>លីតោជួ</v>
          </cell>
          <cell r="J63" t="str">
            <v>LY</v>
          </cell>
          <cell r="K63" t="str">
            <v>TACHUO</v>
          </cell>
          <cell r="L63"/>
          <cell r="M63" t="str">
            <v>វេចខ្ចប់</v>
          </cell>
          <cell r="N63">
            <v>44348</v>
          </cell>
          <cell r="O63">
            <v>34602</v>
          </cell>
          <cell r="P63" t="str">
            <v>M</v>
          </cell>
          <cell r="Q63" t="str">
            <v>Cambodian</v>
          </cell>
          <cell r="R63" t="str">
            <v>កញ្ចោង</v>
          </cell>
          <cell r="S63" t="str">
            <v>ច្រេស</v>
          </cell>
          <cell r="T63" t="str">
            <v>កំពង់ត្រឡាច</v>
          </cell>
          <cell r="U63" t="str">
            <v>កំពង់ឆ្នាំង</v>
          </cell>
          <cell r="V63">
            <v>18</v>
          </cell>
          <cell r="W63">
            <v>1</v>
          </cell>
          <cell r="X63">
            <v>17</v>
          </cell>
        </row>
        <row r="64">
          <cell r="C64" t="str">
            <v>4 18793</v>
          </cell>
          <cell r="D64" t="str">
            <v>19708222916185វ</v>
          </cell>
          <cell r="E64" t="str">
            <v>040374572</v>
          </cell>
          <cell r="F64" t="str">
            <v>093459134</v>
          </cell>
          <cell r="G64" t="str">
            <v>ហេង</v>
          </cell>
          <cell r="H64" t="str">
            <v>វណ្ណៈ</v>
          </cell>
          <cell r="I64" t="str">
            <v>ហេងវណ្ណៈ</v>
          </cell>
          <cell r="J64" t="str">
            <v>HENG</v>
          </cell>
          <cell r="K64" t="str">
            <v>VANNAK</v>
          </cell>
          <cell r="L64"/>
          <cell r="M64" t="str">
            <v>វេចខ្ចប់</v>
          </cell>
          <cell r="N64">
            <v>44228</v>
          </cell>
          <cell r="O64">
            <v>35571</v>
          </cell>
          <cell r="P64" t="str">
            <v>M</v>
          </cell>
          <cell r="Q64" t="str">
            <v>Cambodian</v>
          </cell>
          <cell r="R64" t="str">
            <v>តាំងបំពង់</v>
          </cell>
          <cell r="S64" t="str">
            <v>ជើងគ្រាវ</v>
          </cell>
          <cell r="T64" t="str">
            <v>រលាប្អៀរ</v>
          </cell>
          <cell r="U64" t="str">
            <v>កំពង់ឆ្នាំង</v>
          </cell>
          <cell r="V64">
            <v>18</v>
          </cell>
          <cell r="W64">
            <v>1</v>
          </cell>
          <cell r="X64">
            <v>17</v>
          </cell>
        </row>
        <row r="65">
          <cell r="C65" t="str">
            <v>4 19541</v>
          </cell>
          <cell r="D65" t="str">
            <v>19907222905600ន</v>
          </cell>
          <cell r="E65" t="str">
            <v>030626153</v>
          </cell>
          <cell r="F65" t="str">
            <v>087821751</v>
          </cell>
          <cell r="G65" t="str">
            <v>ស៊ីន</v>
          </cell>
          <cell r="H65" t="str">
            <v>សុខណាង</v>
          </cell>
          <cell r="I65" t="str">
            <v>ស៊ីនសុខណាង</v>
          </cell>
          <cell r="J65" t="str">
            <v>SIN</v>
          </cell>
          <cell r="K65" t="str">
            <v>SOKNANG</v>
          </cell>
          <cell r="L65"/>
          <cell r="M65" t="str">
            <v>វេចខ្ចប់</v>
          </cell>
          <cell r="N65">
            <v>44593</v>
          </cell>
          <cell r="O65">
            <v>36317</v>
          </cell>
          <cell r="P65" t="str">
            <v>M</v>
          </cell>
          <cell r="Q65" t="str">
            <v>Cambodian</v>
          </cell>
          <cell r="R65" t="str">
            <v>បន្ទាប់</v>
          </cell>
          <cell r="S65" t="str">
            <v>មហាសាំង</v>
          </cell>
          <cell r="T65" t="str">
            <v>ភ្នំស្រួច</v>
          </cell>
          <cell r="U65" t="str">
            <v>កំពង់ស្ពឺ</v>
          </cell>
          <cell r="V65">
            <v>18</v>
          </cell>
          <cell r="W65">
            <v>1</v>
          </cell>
          <cell r="X65">
            <v>17</v>
          </cell>
        </row>
        <row r="66">
          <cell r="C66" t="str">
            <v>4 19540</v>
          </cell>
          <cell r="D66" t="str">
            <v>19611222989962ខ</v>
          </cell>
          <cell r="E66" t="str">
            <v>150573069</v>
          </cell>
          <cell r="F66" t="str">
            <v>070807778</v>
          </cell>
          <cell r="G66" t="str">
            <v>ផូ</v>
          </cell>
          <cell r="H66" t="str">
            <v>ភាស់</v>
          </cell>
          <cell r="I66" t="str">
            <v>ផូភាស់</v>
          </cell>
          <cell r="J66" t="str">
            <v>CHU</v>
          </cell>
          <cell r="K66" t="str">
            <v>PHAS</v>
          </cell>
          <cell r="L66"/>
          <cell r="M66" t="str">
            <v>វេចខ្ចប់</v>
          </cell>
          <cell r="N66">
            <v>44593</v>
          </cell>
          <cell r="O66">
            <v>35193</v>
          </cell>
          <cell r="P66" t="str">
            <v>M</v>
          </cell>
          <cell r="Q66" t="str">
            <v>Cambodian</v>
          </cell>
          <cell r="R66" t="str">
            <v>ស្នែងក្របី</v>
          </cell>
          <cell r="S66" t="str">
            <v>កំពង់ក្របៅ</v>
          </cell>
          <cell r="T66" t="str">
            <v>ស្ទឹងសែន</v>
          </cell>
          <cell r="U66" t="str">
            <v>កំពង់ធំ</v>
          </cell>
          <cell r="V66">
            <v>18</v>
          </cell>
          <cell r="W66">
            <v>1</v>
          </cell>
          <cell r="X66">
            <v>17</v>
          </cell>
        </row>
        <row r="67">
          <cell r="C67" t="str">
            <v>4 19734</v>
          </cell>
          <cell r="D67" t="str">
            <v>18811160456555ភ</v>
          </cell>
          <cell r="E67" t="str">
            <v>062188655</v>
          </cell>
          <cell r="F67" t="str">
            <v>0976528923</v>
          </cell>
          <cell r="G67" t="str">
            <v>ស៊ាង</v>
          </cell>
          <cell r="H67" t="str">
            <v>ចំណាន</v>
          </cell>
          <cell r="I67" t="str">
            <v>ស៊ាងចំណាន</v>
          </cell>
          <cell r="J67" t="str">
            <v>SEANG</v>
          </cell>
          <cell r="K67" t="str">
            <v>CHOMNAN</v>
          </cell>
          <cell r="L67"/>
          <cell r="M67" t="str">
            <v>វេចខ្ចប់</v>
          </cell>
          <cell r="N67">
            <v>44593</v>
          </cell>
          <cell r="O67">
            <v>32432</v>
          </cell>
          <cell r="P67" t="str">
            <v>M</v>
          </cell>
          <cell r="Q67" t="str">
            <v>Cambodian</v>
          </cell>
          <cell r="R67" t="str">
            <v>អន្លូងដូង</v>
          </cell>
          <cell r="S67" t="str">
            <v>ពង្រ</v>
          </cell>
          <cell r="T67" t="str">
            <v>កោះសូទិន</v>
          </cell>
          <cell r="U67" t="str">
            <v>កំពង់ចាម</v>
          </cell>
          <cell r="V67">
            <v>18</v>
          </cell>
          <cell r="W67">
            <v>1</v>
          </cell>
          <cell r="X67">
            <v>17</v>
          </cell>
        </row>
        <row r="68">
          <cell r="C68" t="str">
            <v>4 19962</v>
          </cell>
          <cell r="D68" t="str">
            <v>20002192002575គ</v>
          </cell>
          <cell r="E68" t="str">
            <v>051313311</v>
          </cell>
          <cell r="F68" t="str">
            <v>086710348</v>
          </cell>
          <cell r="G68" t="str">
            <v>រឿង</v>
          </cell>
          <cell r="H68" t="str">
            <v>ស្រីនាង</v>
          </cell>
          <cell r="I68" t="str">
            <v>រឿងស្រីនាង</v>
          </cell>
          <cell r="J68" t="str">
            <v>ROEUNG</v>
          </cell>
          <cell r="K68" t="str">
            <v>SREYNEANG</v>
          </cell>
          <cell r="L68"/>
          <cell r="M68" t="str">
            <v>វេចខ្ចប់</v>
          </cell>
          <cell r="N68">
            <v>44832</v>
          </cell>
          <cell r="O68">
            <v>36656</v>
          </cell>
          <cell r="P68" t="str">
            <v>F</v>
          </cell>
          <cell r="Q68" t="str">
            <v>Cambodian</v>
          </cell>
          <cell r="R68" t="str">
            <v>សេរីវន្ត</v>
          </cell>
          <cell r="S68" t="str">
            <v>មហាសាំង</v>
          </cell>
          <cell r="T68" t="str">
            <v>ភ្នំស្រួច</v>
          </cell>
          <cell r="U68" t="str">
            <v>កំពង់ស្ពឺ</v>
          </cell>
          <cell r="V68">
            <v>18</v>
          </cell>
          <cell r="W68">
            <v>1</v>
          </cell>
          <cell r="X68">
            <v>17</v>
          </cell>
        </row>
        <row r="69">
          <cell r="C69" t="str">
            <v>4 20388</v>
          </cell>
          <cell r="D69" t="str">
            <v>29902181276397ក</v>
          </cell>
          <cell r="E69" t="str">
            <v>250055100</v>
          </cell>
          <cell r="F69" t="str">
            <v>0963020790</v>
          </cell>
          <cell r="G69" t="str">
            <v>នឿន</v>
          </cell>
          <cell r="H69" t="str">
            <v>ស្រីនី</v>
          </cell>
          <cell r="I69" t="str">
            <v>នឿនស្រីនី</v>
          </cell>
          <cell r="J69" t="str">
            <v>NOEUN</v>
          </cell>
          <cell r="K69" t="str">
            <v>SREYNY</v>
          </cell>
          <cell r="L69"/>
          <cell r="M69" t="str">
            <v>វេចខ្ចប់</v>
          </cell>
          <cell r="N69">
            <v>45040</v>
          </cell>
          <cell r="O69">
            <v>36181</v>
          </cell>
          <cell r="P69" t="str">
            <v>F</v>
          </cell>
          <cell r="Q69" t="str">
            <v>Cambodian</v>
          </cell>
          <cell r="R69" t="str">
            <v>ផ្កាដូង</v>
          </cell>
          <cell r="S69" t="str">
            <v>ឈូក</v>
          </cell>
          <cell r="T69" t="str">
            <v>ក្រូចឆ្មា</v>
          </cell>
          <cell r="U69" t="str">
            <v>ត្បូងឃ្មុំ</v>
          </cell>
          <cell r="V69">
            <v>18</v>
          </cell>
          <cell r="W69">
            <v>1</v>
          </cell>
          <cell r="X69">
            <v>17</v>
          </cell>
        </row>
        <row r="70">
          <cell r="C70" t="str">
            <v>4 20406</v>
          </cell>
          <cell r="D70" t="str">
            <v>20307233141677ឍ</v>
          </cell>
          <cell r="E70" t="str">
            <v>070360238</v>
          </cell>
          <cell r="F70" t="str">
            <v>0973024028</v>
          </cell>
          <cell r="G70" t="str">
            <v>ជឹម</v>
          </cell>
          <cell r="H70" t="str">
            <v>ស្រីម៉ិច</v>
          </cell>
          <cell r="I70" t="str">
            <v>ជឹមស្រីម៉ិច</v>
          </cell>
          <cell r="J70" t="str">
            <v>CHOEM</v>
          </cell>
          <cell r="K70" t="str">
            <v>SREYMICH</v>
          </cell>
          <cell r="L70"/>
          <cell r="M70" t="str">
            <v>វេចខ្ចប់</v>
          </cell>
          <cell r="N70">
            <v>45041</v>
          </cell>
          <cell r="O70">
            <v>37622</v>
          </cell>
          <cell r="P70" t="str">
            <v>F</v>
          </cell>
          <cell r="Q70" t="str">
            <v>Cambodian</v>
          </cell>
          <cell r="R70" t="str">
            <v>អន្ទូងវៀន</v>
          </cell>
          <cell r="S70" t="str">
            <v>កន្ទួត</v>
          </cell>
          <cell r="T70" t="str">
            <v>ចិត្របូរី</v>
          </cell>
          <cell r="U70" t="str">
            <v>ក្រចេះ</v>
          </cell>
          <cell r="V70">
            <v>18</v>
          </cell>
          <cell r="W70">
            <v>1</v>
          </cell>
          <cell r="X70">
            <v>17</v>
          </cell>
        </row>
        <row r="71">
          <cell r="C71" t="str">
            <v>4 20440</v>
          </cell>
          <cell r="D71" t="str">
            <v>10001202304700ប</v>
          </cell>
          <cell r="E71" t="str">
            <v>030963726</v>
          </cell>
          <cell r="F71">
            <v>0</v>
          </cell>
          <cell r="G71" t="str">
            <v>ថន</v>
          </cell>
          <cell r="H71" t="str">
            <v>ប្រុសធំ</v>
          </cell>
          <cell r="I71" t="str">
            <v>ថនប្រុសធំ</v>
          </cell>
          <cell r="J71" t="str">
            <v>THORN</v>
          </cell>
          <cell r="K71" t="str">
            <v>BROSTHOM</v>
          </cell>
          <cell r="L71"/>
          <cell r="M71" t="str">
            <v>វេចខ្ចប់</v>
          </cell>
          <cell r="N71">
            <v>45047</v>
          </cell>
          <cell r="O71">
            <v>36641</v>
          </cell>
          <cell r="P71" t="str">
            <v>M</v>
          </cell>
          <cell r="Q71" t="str">
            <v>Cambodian</v>
          </cell>
          <cell r="R71" t="str">
            <v>ផ្សារកន្ទួត</v>
          </cell>
          <cell r="S71" t="str">
            <v>សង្កែសាទប</v>
          </cell>
          <cell r="T71" t="str">
            <v>ឳរ៉ា់ល់</v>
          </cell>
          <cell r="U71" t="str">
            <v>កំពង់ស្ពឺ</v>
          </cell>
          <cell r="V71">
            <v>18</v>
          </cell>
          <cell r="W71">
            <v>1</v>
          </cell>
          <cell r="X71">
            <v>17</v>
          </cell>
        </row>
        <row r="72">
          <cell r="C72" t="str">
            <v>4 2037</v>
          </cell>
          <cell r="D72" t="str">
            <v>18001181152351ង</v>
          </cell>
          <cell r="E72" t="str">
            <v>030825086</v>
          </cell>
          <cell r="F72" t="str">
            <v>017354393</v>
          </cell>
          <cell r="G72" t="str">
            <v>យិន</v>
          </cell>
          <cell r="H72" t="str">
            <v>មិនា</v>
          </cell>
          <cell r="I72" t="str">
            <v>យិនមិនា</v>
          </cell>
          <cell r="J72" t="str">
            <v>YIN</v>
          </cell>
          <cell r="K72" t="str">
            <v>MINEA</v>
          </cell>
          <cell r="L72"/>
          <cell r="M72" t="str">
            <v>ជាងភ្លើង</v>
          </cell>
          <cell r="N72">
            <v>44228</v>
          </cell>
          <cell r="O72">
            <v>29284</v>
          </cell>
          <cell r="P72" t="str">
            <v>M</v>
          </cell>
          <cell r="Q72" t="str">
            <v>Cambodian</v>
          </cell>
          <cell r="R72" t="str">
            <v>បូរីកម្មករ</v>
          </cell>
          <cell r="S72" t="str">
            <v>បែកចាន</v>
          </cell>
          <cell r="T72" t="str">
            <v>អង្គស្នួល</v>
          </cell>
          <cell r="U72" t="str">
            <v>កណ្តាល</v>
          </cell>
          <cell r="V72">
            <v>18</v>
          </cell>
          <cell r="W72">
            <v>1</v>
          </cell>
          <cell r="X72">
            <v>17</v>
          </cell>
        </row>
        <row r="73">
          <cell r="C73" t="str">
            <v>4 20369</v>
          </cell>
          <cell r="D73">
            <v>0</v>
          </cell>
          <cell r="E73" t="str">
            <v>011238612</v>
          </cell>
          <cell r="F73">
            <v>0</v>
          </cell>
          <cell r="G73" t="str">
            <v>ស៊ីន</v>
          </cell>
          <cell r="H73" t="str">
            <v>សារឿន</v>
          </cell>
          <cell r="I73" t="str">
            <v>ស៊ីនសារឿន</v>
          </cell>
          <cell r="J73" t="str">
            <v>SEM</v>
          </cell>
          <cell r="K73" t="str">
            <v>SAROEUN</v>
          </cell>
          <cell r="L73"/>
          <cell r="M73" t="str">
            <v>ជាងភ្លើង</v>
          </cell>
          <cell r="N73" t="str">
            <v>2023/04//21</v>
          </cell>
          <cell r="O73">
            <v>32241</v>
          </cell>
          <cell r="P73" t="str">
            <v>M</v>
          </cell>
          <cell r="Q73" t="str">
            <v>Cambodian</v>
          </cell>
          <cell r="R73" t="str">
            <v>គល់</v>
          </cell>
          <cell r="S73" t="str">
            <v>កន្ទោក</v>
          </cell>
          <cell r="T73" t="str">
            <v>សែនជ័យ</v>
          </cell>
          <cell r="U73" t="str">
            <v>ភ្នំពេញ</v>
          </cell>
          <cell r="V73">
            <v>18</v>
          </cell>
          <cell r="W73">
            <v>1</v>
          </cell>
          <cell r="X73">
            <v>17</v>
          </cell>
        </row>
        <row r="74">
          <cell r="C74" t="str">
            <v>4 2267</v>
          </cell>
          <cell r="D74" t="str">
            <v>28001181152503ង</v>
          </cell>
          <cell r="E74" t="str">
            <v>011127825</v>
          </cell>
          <cell r="F74" t="str">
            <v>092518624</v>
          </cell>
          <cell r="G74" t="str">
            <v>តេង</v>
          </cell>
          <cell r="H74" t="str">
            <v>ចន្នី</v>
          </cell>
          <cell r="I74" t="str">
            <v>តេងចន្នី</v>
          </cell>
          <cell r="J74" t="str">
            <v>TENG</v>
          </cell>
          <cell r="K74" t="str">
            <v>CHANNY</v>
          </cell>
          <cell r="L74"/>
          <cell r="M74" t="str">
            <v>ឃ្លាំងកណ្តាល</v>
          </cell>
          <cell r="N74">
            <v>44228</v>
          </cell>
          <cell r="O74">
            <v>29351</v>
          </cell>
          <cell r="P74" t="str">
            <v>F</v>
          </cell>
          <cell r="Q74" t="str">
            <v>Cambodian</v>
          </cell>
          <cell r="R74" t="str">
            <v>ជំទាវម៉ៅ</v>
          </cell>
          <cell r="S74" t="str">
            <v>កំបូល</v>
          </cell>
          <cell r="T74" t="str">
            <v>កំបូល</v>
          </cell>
          <cell r="U74" t="str">
            <v>ភ្នំពេញ</v>
          </cell>
          <cell r="V74">
            <v>18</v>
          </cell>
          <cell r="W74">
            <v>1</v>
          </cell>
          <cell r="X74">
            <v>17</v>
          </cell>
        </row>
        <row r="75">
          <cell r="C75" t="str">
            <v>4 5192</v>
          </cell>
          <cell r="D75" t="str">
            <v>29401181154465ធ</v>
          </cell>
          <cell r="E75" t="str">
            <v>040356101</v>
          </cell>
          <cell r="F75" t="str">
            <v>0967004649</v>
          </cell>
          <cell r="G75" t="str">
            <v>សយ</v>
          </cell>
          <cell r="H75" t="str">
            <v>សុភ័ក្រ</v>
          </cell>
          <cell r="I75" t="str">
            <v>សយសុភ័ក្រ</v>
          </cell>
          <cell r="J75" t="str">
            <v>SAY</v>
          </cell>
          <cell r="K75" t="str">
            <v>SOPHAK</v>
          </cell>
          <cell r="L75"/>
          <cell r="M75" t="str">
            <v>ឃ្លាំងកណ្តាល</v>
          </cell>
          <cell r="N75">
            <v>44228</v>
          </cell>
          <cell r="O75">
            <v>34340</v>
          </cell>
          <cell r="P75" t="str">
            <v>F</v>
          </cell>
          <cell r="Q75" t="str">
            <v>Cambodian</v>
          </cell>
          <cell r="R75" t="str">
            <v>គ្រួស</v>
          </cell>
          <cell r="S75" t="str">
            <v>រលាប្អៀរ</v>
          </cell>
          <cell r="T75" t="str">
            <v>រលាប្អៀរ</v>
          </cell>
          <cell r="U75" t="str">
            <v>កំពង់ឆ្នាំង</v>
          </cell>
          <cell r="V75">
            <v>18</v>
          </cell>
          <cell r="W75">
            <v>1</v>
          </cell>
          <cell r="X75">
            <v>17</v>
          </cell>
        </row>
        <row r="76">
          <cell r="C76" t="str">
            <v>4 19483</v>
          </cell>
          <cell r="D76" t="str">
            <v>29902192001292ត</v>
          </cell>
          <cell r="E76" t="str">
            <v>160534994</v>
          </cell>
          <cell r="F76" t="str">
            <v>081461404</v>
          </cell>
          <cell r="G76" t="str">
            <v>ផូរ</v>
          </cell>
          <cell r="H76" t="str">
            <v>សំបាត់</v>
          </cell>
          <cell r="I76" t="str">
            <v>ផូរសំបាត់</v>
          </cell>
          <cell r="J76" t="str">
            <v>PHO</v>
          </cell>
          <cell r="K76" t="str">
            <v>SAMBATH</v>
          </cell>
          <cell r="L76"/>
          <cell r="M76" t="str">
            <v>ឃ្លាំងកណ្តាល</v>
          </cell>
          <cell r="N76">
            <v>44228</v>
          </cell>
          <cell r="O76">
            <v>36241</v>
          </cell>
          <cell r="P76" t="str">
            <v>F</v>
          </cell>
          <cell r="Q76" t="str">
            <v>Cambodian</v>
          </cell>
          <cell r="R76" t="str">
            <v>ខ្វាវ</v>
          </cell>
          <cell r="S76" t="str">
            <v>ចំរើនផល</v>
          </cell>
          <cell r="T76" t="str">
            <v>សំពៅមាស</v>
          </cell>
          <cell r="U76" t="str">
            <v>ពោធិ៍សាត់</v>
          </cell>
          <cell r="V76">
            <v>18</v>
          </cell>
          <cell r="W76">
            <v>1</v>
          </cell>
          <cell r="X76">
            <v>17</v>
          </cell>
        </row>
        <row r="77">
          <cell r="C77" t="str">
            <v>4 19552</v>
          </cell>
          <cell r="D77" t="str">
            <v>10001181160046ស</v>
          </cell>
          <cell r="E77" t="str">
            <v>051384120</v>
          </cell>
          <cell r="F77" t="str">
            <v>070776469</v>
          </cell>
          <cell r="G77" t="str">
            <v>ពិត</v>
          </cell>
          <cell r="H77" t="str">
            <v>សុផាត</v>
          </cell>
          <cell r="I77" t="str">
            <v>ពិតសុផាត</v>
          </cell>
          <cell r="J77" t="str">
            <v>SAT</v>
          </cell>
          <cell r="K77" t="str">
            <v>SREYNEANG</v>
          </cell>
          <cell r="L77"/>
          <cell r="M77" t="str">
            <v>ឃ្លាំងកណ្តាល</v>
          </cell>
          <cell r="N77">
            <v>44621</v>
          </cell>
          <cell r="O77">
            <v>36559</v>
          </cell>
          <cell r="P77" t="str">
            <v>M</v>
          </cell>
          <cell r="Q77" t="str">
            <v>Cambodian</v>
          </cell>
          <cell r="R77" t="str">
            <v>ពោធិ៍ស្វាយ</v>
          </cell>
          <cell r="S77" t="str">
            <v>ព្រៃឃ្នាស</v>
          </cell>
          <cell r="T77" t="str">
            <v>មេសាង</v>
          </cell>
          <cell r="U77" t="str">
            <v>ព្រៃវែង</v>
          </cell>
          <cell r="V77">
            <v>18</v>
          </cell>
          <cell r="W77">
            <v>1</v>
          </cell>
          <cell r="X77">
            <v>17</v>
          </cell>
        </row>
        <row r="78">
          <cell r="C78" t="str">
            <v>4 19755</v>
          </cell>
          <cell r="D78" t="str">
            <v>20007192147374ណ</v>
          </cell>
          <cell r="E78" t="str">
            <v>040519018</v>
          </cell>
          <cell r="F78" t="str">
            <v>086556191</v>
          </cell>
          <cell r="G78" t="str">
            <v>យី</v>
          </cell>
          <cell r="H78" t="str">
            <v>ស៊ីយៀន</v>
          </cell>
          <cell r="I78" t="str">
            <v>យីស៊ីយៀន</v>
          </cell>
          <cell r="J78" t="str">
            <v>YI</v>
          </cell>
          <cell r="K78" t="str">
            <v>SIYEAN</v>
          </cell>
          <cell r="L78"/>
          <cell r="M78" t="str">
            <v>ឃ្លាំងកណ្តាល</v>
          </cell>
          <cell r="N78">
            <v>44735</v>
          </cell>
          <cell r="O78">
            <v>36778</v>
          </cell>
          <cell r="P78" t="str">
            <v>F</v>
          </cell>
          <cell r="Q78" t="str">
            <v>Cambodian</v>
          </cell>
          <cell r="R78" t="str">
            <v>គ្រួស</v>
          </cell>
          <cell r="S78" t="str">
            <v>រលាប្អៀរ</v>
          </cell>
          <cell r="T78" t="str">
            <v>រលាប្អៀរ</v>
          </cell>
          <cell r="U78" t="str">
            <v>កំពង់ឆ្នាំង</v>
          </cell>
          <cell r="V78">
            <v>18</v>
          </cell>
          <cell r="W78">
            <v>1</v>
          </cell>
          <cell r="X78">
            <v>17</v>
          </cell>
        </row>
        <row r="79">
          <cell r="C79" t="str">
            <v>4 12259</v>
          </cell>
          <cell r="D79" t="str">
            <v>28501181154358ន</v>
          </cell>
          <cell r="E79" t="str">
            <v>030646277</v>
          </cell>
          <cell r="F79" t="str">
            <v>015368698</v>
          </cell>
          <cell r="G79" t="str">
            <v>មក</v>
          </cell>
          <cell r="H79" t="str">
            <v>គា</v>
          </cell>
          <cell r="I79" t="str">
            <v>មកគា</v>
          </cell>
          <cell r="J79" t="str">
            <v>MORK</v>
          </cell>
          <cell r="K79" t="str">
            <v>KEA</v>
          </cell>
          <cell r="L79"/>
          <cell r="M79" t="str">
            <v>ឃ្លាំងកណ្តាល</v>
          </cell>
          <cell r="N79">
            <v>44228</v>
          </cell>
          <cell r="O79">
            <v>31150</v>
          </cell>
          <cell r="P79" t="str">
            <v>F</v>
          </cell>
          <cell r="Q79" t="str">
            <v>Cambodian</v>
          </cell>
          <cell r="R79" t="str">
            <v>ក្រាំងសេរី</v>
          </cell>
          <cell r="S79" t="str">
            <v>គិរីវន្ត</v>
          </cell>
          <cell r="T79" t="str">
            <v>ភ្នំស្រួច</v>
          </cell>
          <cell r="U79" t="str">
            <v>កំពង់ស្ពឺ</v>
          </cell>
          <cell r="V79">
            <v>18</v>
          </cell>
          <cell r="W79">
            <v>1</v>
          </cell>
          <cell r="X79">
            <v>17</v>
          </cell>
        </row>
        <row r="80">
          <cell r="C80" t="str">
            <v>4 20327</v>
          </cell>
          <cell r="D80" t="str">
            <v>20105222858719ន</v>
          </cell>
          <cell r="E80" t="str">
            <v>030988473</v>
          </cell>
          <cell r="F80">
            <v>0</v>
          </cell>
          <cell r="G80" t="str">
            <v>សួង</v>
          </cell>
          <cell r="H80" t="str">
            <v>សុខណាង</v>
          </cell>
          <cell r="I80" t="str">
            <v>សួងសុខណាង</v>
          </cell>
          <cell r="J80" t="str">
            <v>SUONG</v>
          </cell>
          <cell r="K80" t="str">
            <v>SOKNANG</v>
          </cell>
          <cell r="L80"/>
          <cell r="M80" t="str">
            <v>ឃ្លាំងកណ្តាល</v>
          </cell>
          <cell r="N80">
            <v>45037</v>
          </cell>
          <cell r="O80">
            <v>37046</v>
          </cell>
          <cell r="P80" t="str">
            <v>F</v>
          </cell>
          <cell r="Q80" t="str">
            <v>Cambodian</v>
          </cell>
          <cell r="R80" t="str">
            <v>ក្រាំងសេរី</v>
          </cell>
          <cell r="S80" t="str">
            <v>គីរីវន្ត</v>
          </cell>
          <cell r="T80" t="str">
            <v>ភ្នំស្រួច</v>
          </cell>
          <cell r="U80" t="str">
            <v>កំពង់ស្ពឺ</v>
          </cell>
          <cell r="V80">
            <v>18</v>
          </cell>
          <cell r="W80">
            <v>1</v>
          </cell>
          <cell r="X80">
            <v>17</v>
          </cell>
        </row>
        <row r="81">
          <cell r="C81" t="str">
            <v>4 20777</v>
          </cell>
          <cell r="D81"/>
          <cell r="E81" t="str">
            <v>062266283</v>
          </cell>
          <cell r="F81" t="e">
            <v>#N/A</v>
          </cell>
          <cell r="G81" t="str">
            <v>ជា</v>
          </cell>
          <cell r="H81" t="str">
            <v>ទិត្យ</v>
          </cell>
          <cell r="I81" t="str">
            <v>ជាទិត្យ</v>
          </cell>
          <cell r="J81" t="str">
            <v>CHEA</v>
          </cell>
          <cell r="K81" t="str">
            <v>TETH</v>
          </cell>
          <cell r="L81"/>
          <cell r="M81" t="str">
            <v>ឃ្លាំងកណ្តាល</v>
          </cell>
          <cell r="N81">
            <v>45261</v>
          </cell>
          <cell r="O81">
            <v>36957</v>
          </cell>
          <cell r="P81" t="str">
            <v>F</v>
          </cell>
          <cell r="Q81" t="str">
            <v>Cambodian</v>
          </cell>
          <cell r="R81" t="str">
            <v>ទួលព្រិច</v>
          </cell>
          <cell r="S81" t="str">
            <v>មៀន</v>
          </cell>
          <cell r="T81" t="str">
            <v>ព្រៃឈរ</v>
          </cell>
          <cell r="U81" t="str">
            <v>កំពង់ចាម</v>
          </cell>
          <cell r="V81">
            <v>1.5</v>
          </cell>
          <cell r="W81">
            <v>0</v>
          </cell>
          <cell r="X81">
            <v>1.5</v>
          </cell>
        </row>
        <row r="82">
          <cell r="C82" t="str">
            <v>4 0245</v>
          </cell>
          <cell r="D82" t="str">
            <v>29201181152722ដ</v>
          </cell>
          <cell r="E82" t="str">
            <v>030508950</v>
          </cell>
          <cell r="F82" t="str">
            <v>087287084</v>
          </cell>
          <cell r="G82" t="str">
            <v>សាក់</v>
          </cell>
          <cell r="H82" t="str">
            <v>សុខជា</v>
          </cell>
          <cell r="I82" t="str">
            <v>សាក់សុខជា</v>
          </cell>
          <cell r="J82" t="str">
            <v>SAK</v>
          </cell>
          <cell r="K82" t="str">
            <v>SOKCHEA</v>
          </cell>
          <cell r="L82"/>
          <cell r="M82" t="str">
            <v>ឃ្លាំងសំភារៈ</v>
          </cell>
          <cell r="N82">
            <v>44228</v>
          </cell>
          <cell r="O82">
            <v>33728</v>
          </cell>
          <cell r="P82" t="str">
            <v>F</v>
          </cell>
          <cell r="Q82" t="str">
            <v>Cambodian</v>
          </cell>
          <cell r="R82" t="str">
            <v>ទី1</v>
          </cell>
          <cell r="S82" t="str">
            <v>ត្រែងត្រយឹង</v>
          </cell>
          <cell r="T82" t="str">
            <v>ភ្នំស្រួច</v>
          </cell>
          <cell r="U82" t="str">
            <v>កំពង់ស្ពឺ</v>
          </cell>
          <cell r="V82">
            <v>18</v>
          </cell>
          <cell r="W82">
            <v>1</v>
          </cell>
          <cell r="X82">
            <v>17</v>
          </cell>
        </row>
        <row r="83">
          <cell r="C83" t="str">
            <v>4 10867</v>
          </cell>
          <cell r="D83" t="str">
            <v>19001181153365ឋ</v>
          </cell>
          <cell r="E83">
            <v>30496379</v>
          </cell>
          <cell r="F83" t="str">
            <v>016358099</v>
          </cell>
          <cell r="G83" t="str">
            <v>ណា</v>
          </cell>
          <cell r="H83" t="str">
            <v>សុខនឿន</v>
          </cell>
          <cell r="I83" t="str">
            <v>ណាសុខនឿន</v>
          </cell>
          <cell r="J83" t="str">
            <v>NA</v>
          </cell>
          <cell r="K83" t="str">
            <v>SOKNOEURN</v>
          </cell>
          <cell r="L83"/>
          <cell r="M83" t="str">
            <v>ឃ្លាំងសំភារៈ</v>
          </cell>
          <cell r="N83">
            <v>44228</v>
          </cell>
          <cell r="O83">
            <v>32936</v>
          </cell>
          <cell r="P83" t="str">
            <v>M</v>
          </cell>
          <cell r="Q83" t="str">
            <v>Cambodian</v>
          </cell>
          <cell r="R83" t="str">
            <v>អំពៅ</v>
          </cell>
          <cell r="S83" t="str">
            <v>អូរ</v>
          </cell>
          <cell r="T83" t="str">
            <v>ភ្នំស្រួច</v>
          </cell>
          <cell r="U83" t="str">
            <v>កំពង់ស្ពឺ</v>
          </cell>
          <cell r="V83">
            <v>18</v>
          </cell>
          <cell r="W83">
            <v>1</v>
          </cell>
          <cell r="X83">
            <v>17</v>
          </cell>
        </row>
        <row r="84">
          <cell r="C84" t="str">
            <v>4 16074</v>
          </cell>
          <cell r="D84" t="str">
            <v>29003170651096ថ</v>
          </cell>
          <cell r="E84" t="str">
            <v>030467423</v>
          </cell>
          <cell r="F84" t="str">
            <v>016866142</v>
          </cell>
          <cell r="G84" t="str">
            <v>គឹម</v>
          </cell>
          <cell r="H84" t="str">
            <v>ចាន់ណា</v>
          </cell>
          <cell r="I84" t="str">
            <v>គឹមចាន់ណា</v>
          </cell>
          <cell r="J84" t="str">
            <v>KIM</v>
          </cell>
          <cell r="K84" t="str">
            <v>CHANNA</v>
          </cell>
          <cell r="L84"/>
          <cell r="M84" t="str">
            <v>ឃ្លាំងសំភារៈ</v>
          </cell>
          <cell r="N84">
            <v>44228</v>
          </cell>
          <cell r="O84">
            <v>32919</v>
          </cell>
          <cell r="P84" t="str">
            <v>F</v>
          </cell>
          <cell r="Q84" t="str">
            <v>Cambodian</v>
          </cell>
          <cell r="R84" t="str">
            <v>បឹងសង្កែ</v>
          </cell>
          <cell r="S84" t="str">
            <v>បរសេដ្ឋ</v>
          </cell>
          <cell r="T84" t="str">
            <v>បរសេដ្ឋ</v>
          </cell>
          <cell r="U84" t="str">
            <v>កំពង់ស្ពឺ</v>
          </cell>
          <cell r="V84">
            <v>18</v>
          </cell>
          <cell r="W84">
            <v>1</v>
          </cell>
          <cell r="X84">
            <v>17</v>
          </cell>
        </row>
        <row r="85">
          <cell r="C85" t="str">
            <v>4 18000</v>
          </cell>
          <cell r="D85" t="str">
            <v>29801181221491ថ</v>
          </cell>
          <cell r="E85">
            <v>160363402</v>
          </cell>
          <cell r="F85" t="str">
            <v>0975008798</v>
          </cell>
          <cell r="G85" t="str">
            <v>វីន</v>
          </cell>
          <cell r="H85" t="str">
            <v>ចាន់ទ្រា</v>
          </cell>
          <cell r="I85" t="str">
            <v>វីនចាន់ទ្រា</v>
          </cell>
          <cell r="J85" t="str">
            <v>VIN</v>
          </cell>
          <cell r="K85" t="str">
            <v>CHANTREA</v>
          </cell>
          <cell r="L85"/>
          <cell r="M85" t="str">
            <v>ឃ្លាំងសំភារៈ</v>
          </cell>
          <cell r="N85">
            <v>44228</v>
          </cell>
          <cell r="O85">
            <v>35947</v>
          </cell>
          <cell r="P85" t="str">
            <v>F</v>
          </cell>
          <cell r="Q85" t="str">
            <v>Cambodian</v>
          </cell>
          <cell r="R85" t="str">
            <v>ផ្ទះចេក</v>
          </cell>
          <cell r="S85" t="str">
            <v>ឈើតុំ</v>
          </cell>
          <cell r="T85" t="str">
            <v>ក្រគរ</v>
          </cell>
          <cell r="U85" t="str">
            <v>ពោធិ៍សាត់</v>
          </cell>
          <cell r="V85">
            <v>18</v>
          </cell>
          <cell r="W85">
            <v>1</v>
          </cell>
          <cell r="X85">
            <v>17</v>
          </cell>
        </row>
        <row r="86">
          <cell r="C86" t="str">
            <v>4 18329</v>
          </cell>
          <cell r="D86" t="str">
            <v>29801181152744ប</v>
          </cell>
          <cell r="E86" t="str">
            <v>110619968</v>
          </cell>
          <cell r="F86" t="str">
            <v>0963490376</v>
          </cell>
          <cell r="G86" t="str">
            <v>ញន</v>
          </cell>
          <cell r="H86" t="str">
            <v>លក្ខិណា</v>
          </cell>
          <cell r="I86" t="str">
            <v>ញនលក្ខិណា</v>
          </cell>
          <cell r="J86" t="str">
            <v>NHORN</v>
          </cell>
          <cell r="K86" t="str">
            <v>LAKANA</v>
          </cell>
          <cell r="L86"/>
          <cell r="M86" t="str">
            <v>ឃ្លាំងសំភារៈ</v>
          </cell>
          <cell r="N86">
            <v>44228</v>
          </cell>
          <cell r="O86">
            <v>36016</v>
          </cell>
          <cell r="P86" t="str">
            <v>F</v>
          </cell>
          <cell r="Q86" t="str">
            <v>Cambodian</v>
          </cell>
          <cell r="R86" t="str">
            <v>អង្គជាតិ</v>
          </cell>
          <cell r="S86" t="str">
            <v>ចំប៉ី</v>
          </cell>
          <cell r="T86" t="str">
            <v>អង្គរជ័យ</v>
          </cell>
          <cell r="U86" t="str">
            <v>កំពត</v>
          </cell>
          <cell r="V86">
            <v>18</v>
          </cell>
          <cell r="W86">
            <v>1</v>
          </cell>
          <cell r="X86">
            <v>17</v>
          </cell>
        </row>
        <row r="87">
          <cell r="C87" t="str">
            <v>4 9759</v>
          </cell>
          <cell r="D87" t="str">
            <v>19401181153300ង</v>
          </cell>
          <cell r="E87" t="str">
            <v>061416028</v>
          </cell>
          <cell r="F87" t="str">
            <v>0979406405</v>
          </cell>
          <cell r="G87" t="str">
            <v>ណម</v>
          </cell>
          <cell r="H87" t="str">
            <v>ចិត្តត្រា</v>
          </cell>
          <cell r="I87" t="str">
            <v>ណមចិត្តត្រា</v>
          </cell>
          <cell r="J87" t="str">
            <v>NORM</v>
          </cell>
          <cell r="K87" t="str">
            <v>CHIT TRA</v>
          </cell>
          <cell r="L87"/>
          <cell r="M87" t="str">
            <v>ឃ្លាំងសំភារៈ</v>
          </cell>
          <cell r="N87">
            <v>44228</v>
          </cell>
          <cell r="O87">
            <v>34402</v>
          </cell>
          <cell r="P87" t="str">
            <v>M</v>
          </cell>
          <cell r="Q87" t="str">
            <v>Cambodian</v>
          </cell>
          <cell r="R87" t="str">
            <v>ស្ពឺកើត</v>
          </cell>
          <cell r="S87" t="str">
            <v>ស្ពឺ</v>
          </cell>
          <cell r="T87" t="str">
            <v>ចំការលើ</v>
          </cell>
          <cell r="U87" t="str">
            <v>កំពង់ចាម</v>
          </cell>
          <cell r="V87">
            <v>18</v>
          </cell>
          <cell r="W87">
            <v>1</v>
          </cell>
          <cell r="X87">
            <v>17</v>
          </cell>
        </row>
        <row r="88">
          <cell r="C88" t="str">
            <v>4 19925</v>
          </cell>
          <cell r="D88" t="str">
            <v>20411223001855ខ</v>
          </cell>
          <cell r="E88" t="str">
            <v>110691835</v>
          </cell>
          <cell r="F88">
            <v>0</v>
          </cell>
          <cell r="G88" t="str">
            <v>ញន</v>
          </cell>
          <cell r="H88" t="str">
            <v>ស្រីពៅ</v>
          </cell>
          <cell r="I88" t="str">
            <v>ញនស្រីពៅ</v>
          </cell>
          <cell r="J88" t="str">
            <v>NHORN</v>
          </cell>
          <cell r="K88" t="str">
            <v>SREYPOV</v>
          </cell>
          <cell r="L88"/>
          <cell r="M88" t="str">
            <v>ឃ្លាំងសំភារៈ</v>
          </cell>
          <cell r="N88">
            <v>44805</v>
          </cell>
          <cell r="O88">
            <v>38180</v>
          </cell>
          <cell r="P88" t="str">
            <v>F</v>
          </cell>
          <cell r="Q88" t="str">
            <v>Cambodian</v>
          </cell>
          <cell r="R88"/>
          <cell r="S88"/>
          <cell r="T88"/>
          <cell r="U88"/>
          <cell r="V88">
            <v>18</v>
          </cell>
          <cell r="W88">
            <v>1</v>
          </cell>
          <cell r="X88">
            <v>17</v>
          </cell>
        </row>
        <row r="89">
          <cell r="C89" t="str">
            <v>4 20287</v>
          </cell>
          <cell r="D89">
            <v>0</v>
          </cell>
          <cell r="E89" t="str">
            <v>040592031</v>
          </cell>
          <cell r="F89" t="str">
            <v>0888190541</v>
          </cell>
          <cell r="G89" t="str">
            <v>មុំ</v>
          </cell>
          <cell r="H89" t="str">
            <v>ស្រីវិត</v>
          </cell>
          <cell r="I89" t="str">
            <v>មុំស្រីវិត</v>
          </cell>
          <cell r="J89" t="str">
            <v>MOM</v>
          </cell>
          <cell r="K89" t="str">
            <v>SREYVIT</v>
          </cell>
          <cell r="L89"/>
          <cell r="M89" t="str">
            <v>ឃ្លាំងសំភារៈ</v>
          </cell>
          <cell r="N89">
            <v>44998</v>
          </cell>
          <cell r="O89">
            <v>38111</v>
          </cell>
          <cell r="P89" t="str">
            <v>F</v>
          </cell>
          <cell r="Q89" t="str">
            <v>Cambodian</v>
          </cell>
          <cell r="R89" t="str">
            <v>ភួមិពោធិ៍</v>
          </cell>
          <cell r="S89" t="str">
            <v>ពៅធ៍</v>
          </cell>
          <cell r="T89" t="str">
            <v>កំពង់លែង</v>
          </cell>
          <cell r="U89" t="str">
            <v>កំពង់ឆ្នាំង</v>
          </cell>
          <cell r="V89">
            <v>18</v>
          </cell>
          <cell r="W89">
            <v>1</v>
          </cell>
          <cell r="X89">
            <v>17</v>
          </cell>
        </row>
        <row r="90">
          <cell r="C90" t="str">
            <v>4 20405</v>
          </cell>
          <cell r="D90" t="str">
            <v>20407222910337ញ</v>
          </cell>
          <cell r="E90" t="str">
            <v>110723504</v>
          </cell>
          <cell r="F90" t="str">
            <v>0886531097</v>
          </cell>
          <cell r="G90" t="str">
            <v>ងន</v>
          </cell>
          <cell r="H90" t="str">
            <v>ស្រីច័ន្ទ</v>
          </cell>
          <cell r="I90" t="str">
            <v>ងនស្រីច័ន្ទ</v>
          </cell>
          <cell r="J90" t="str">
            <v>DUONG</v>
          </cell>
          <cell r="K90" t="str">
            <v>SRAYCHAN</v>
          </cell>
          <cell r="L90"/>
          <cell r="M90" t="str">
            <v>ឃ្លាំងសំភារៈ</v>
          </cell>
          <cell r="N90">
            <v>45041</v>
          </cell>
          <cell r="O90">
            <v>38098</v>
          </cell>
          <cell r="P90" t="str">
            <v>F</v>
          </cell>
          <cell r="Q90" t="str">
            <v>Cambodian</v>
          </cell>
          <cell r="R90" t="str">
            <v>មនោសុខ</v>
          </cell>
          <cell r="S90" t="str">
            <v>តាកែន</v>
          </cell>
          <cell r="T90" t="str">
            <v>ឈូក</v>
          </cell>
          <cell r="U90" t="str">
            <v>កំពត</v>
          </cell>
          <cell r="V90">
            <v>18</v>
          </cell>
          <cell r="W90">
            <v>1</v>
          </cell>
          <cell r="X90">
            <v>17</v>
          </cell>
        </row>
        <row r="91">
          <cell r="C91" t="str">
            <v>4 20737</v>
          </cell>
          <cell r="D91"/>
          <cell r="E91" t="str">
            <v>051660691</v>
          </cell>
          <cell r="F91" t="e">
            <v>#N/A</v>
          </cell>
          <cell r="G91" t="str">
            <v>រឿន</v>
          </cell>
          <cell r="H91" t="str">
            <v>រាម</v>
          </cell>
          <cell r="I91" t="str">
            <v>រឿនរាម</v>
          </cell>
          <cell r="J91" t="str">
            <v>ROEUN</v>
          </cell>
          <cell r="K91" t="str">
            <v>REAM</v>
          </cell>
          <cell r="L91"/>
          <cell r="M91" t="str">
            <v>ឃ្លាំងសំភារៈ</v>
          </cell>
          <cell r="N91">
            <v>45231</v>
          </cell>
          <cell r="O91">
            <v>38627</v>
          </cell>
          <cell r="P91" t="str">
            <v>F</v>
          </cell>
          <cell r="Q91" t="str">
            <v>Cambodian</v>
          </cell>
          <cell r="R91" t="str">
            <v>អង្គ្រង</v>
          </cell>
          <cell r="S91" t="str">
            <v>អង្គរសរ</v>
          </cell>
          <cell r="T91" t="str">
            <v>មេសាង</v>
          </cell>
          <cell r="U91" t="str">
            <v>ព្រៃវែង</v>
          </cell>
          <cell r="V91">
            <v>18</v>
          </cell>
          <cell r="W91">
            <v>1</v>
          </cell>
          <cell r="X91">
            <v>17</v>
          </cell>
        </row>
        <row r="92">
          <cell r="C92" t="str">
            <v>4 1915</v>
          </cell>
          <cell r="D92" t="str">
            <v>18801181152602ឋ</v>
          </cell>
          <cell r="E92" t="str">
            <v>011032640</v>
          </cell>
          <cell r="F92" t="str">
            <v>070460967</v>
          </cell>
          <cell r="G92" t="str">
            <v>ជឹម</v>
          </cell>
          <cell r="H92" t="str">
            <v>សុវណ្ណរិទ្ធ</v>
          </cell>
          <cell r="I92" t="str">
            <v>ជឹមសុវណ្ណរិទ្ធ</v>
          </cell>
          <cell r="J92" t="str">
            <v>CHOEM</v>
          </cell>
          <cell r="K92" t="str">
            <v>SOVANRITH</v>
          </cell>
          <cell r="L92"/>
          <cell r="M92" t="str">
            <v>ខ្សែទឹកហូរAមុខ</v>
          </cell>
          <cell r="N92">
            <v>44228</v>
          </cell>
          <cell r="O92">
            <v>32363</v>
          </cell>
          <cell r="P92" t="str">
            <v>M</v>
          </cell>
          <cell r="Q92" t="str">
            <v>Cambodian</v>
          </cell>
          <cell r="R92" t="str">
            <v>គល់</v>
          </cell>
          <cell r="S92" t="str">
            <v>កន្ទោក</v>
          </cell>
          <cell r="T92" t="str">
            <v>អង្គស្នួល</v>
          </cell>
          <cell r="U92" t="str">
            <v>កណ្តាល</v>
          </cell>
          <cell r="V92">
            <v>18</v>
          </cell>
          <cell r="W92">
            <v>1</v>
          </cell>
          <cell r="X92">
            <v>17</v>
          </cell>
        </row>
        <row r="93">
          <cell r="C93" t="str">
            <v>4 6447</v>
          </cell>
          <cell r="D93" t="str">
            <v>19907192147985ឆ</v>
          </cell>
          <cell r="E93" t="str">
            <v>040478381</v>
          </cell>
          <cell r="F93" t="str">
            <v>0965536119</v>
          </cell>
          <cell r="G93" t="str">
            <v>ខោល</v>
          </cell>
          <cell r="H93" t="str">
            <v>កែវ</v>
          </cell>
          <cell r="I93" t="str">
            <v>ខោលកែវ</v>
          </cell>
          <cell r="J93" t="str">
            <v>KHEAL</v>
          </cell>
          <cell r="K93" t="str">
            <v>KEO</v>
          </cell>
          <cell r="L93"/>
          <cell r="M93" t="str">
            <v>ខ្សែទឹកហូរAមុខ</v>
          </cell>
          <cell r="N93">
            <v>44228</v>
          </cell>
          <cell r="O93">
            <v>36446</v>
          </cell>
          <cell r="P93" t="str">
            <v>M</v>
          </cell>
          <cell r="Q93" t="str">
            <v>Cambodian</v>
          </cell>
          <cell r="R93" t="str">
            <v>កំពង់ផ្ចិត</v>
          </cell>
          <cell r="S93" t="str">
            <v>អណ្តូងស្នាយ</v>
          </cell>
          <cell r="T93" t="str">
            <v>រលាប្អៀរ</v>
          </cell>
          <cell r="U93" t="str">
            <v>កំពង់ឆ្នាំង</v>
          </cell>
          <cell r="V93">
            <v>18</v>
          </cell>
          <cell r="W93">
            <v>1</v>
          </cell>
          <cell r="X93">
            <v>17</v>
          </cell>
        </row>
        <row r="94">
          <cell r="C94" t="str">
            <v>4 18642</v>
          </cell>
          <cell r="D94" t="str">
            <v>28608181578809ច</v>
          </cell>
          <cell r="E94" t="str">
            <v>021271417</v>
          </cell>
          <cell r="F94" t="str">
            <v>0966501242</v>
          </cell>
          <cell r="G94" t="str">
            <v>ខៀវ</v>
          </cell>
          <cell r="H94" t="str">
            <v>សារ៉ន</v>
          </cell>
          <cell r="I94" t="str">
            <v>ខៀវសារ៉ន</v>
          </cell>
          <cell r="J94" t="str">
            <v>KHIEV</v>
          </cell>
          <cell r="K94" t="str">
            <v>SARORN</v>
          </cell>
          <cell r="L94"/>
          <cell r="M94" t="str">
            <v>ខ្សែទឹកហូរAមុខ</v>
          </cell>
          <cell r="N94">
            <v>44228</v>
          </cell>
          <cell r="O94">
            <v>31504</v>
          </cell>
          <cell r="P94" t="str">
            <v>F</v>
          </cell>
          <cell r="Q94" t="str">
            <v>Cambodian</v>
          </cell>
          <cell r="R94" t="str">
            <v>ឫស្សីដាច់</v>
          </cell>
          <cell r="S94" t="str">
            <v>ព្រែកងំបិល</v>
          </cell>
          <cell r="T94" t="str">
            <v>ស្អាង</v>
          </cell>
          <cell r="U94" t="str">
            <v>កណ្តាល</v>
          </cell>
          <cell r="V94">
            <v>18</v>
          </cell>
          <cell r="W94">
            <v>1</v>
          </cell>
          <cell r="X94">
            <v>17</v>
          </cell>
        </row>
        <row r="95">
          <cell r="C95" t="str">
            <v>4 13267</v>
          </cell>
          <cell r="D95" t="str">
            <v>29803181315159ភ</v>
          </cell>
          <cell r="E95">
            <v>160370111</v>
          </cell>
          <cell r="F95" t="str">
            <v>0975662166</v>
          </cell>
          <cell r="G95" t="str">
            <v>អឹម</v>
          </cell>
          <cell r="H95" t="str">
            <v>ស្រីលក្ខណ៍</v>
          </cell>
          <cell r="I95" t="str">
            <v>អឹមស្រីលក្ខណ៍</v>
          </cell>
          <cell r="J95" t="str">
            <v>IM</v>
          </cell>
          <cell r="K95" t="str">
            <v>SREYLEAK</v>
          </cell>
          <cell r="L95"/>
          <cell r="M95" t="str">
            <v>ខ្សែទឹកហូរAមុខ</v>
          </cell>
          <cell r="N95">
            <v>44399</v>
          </cell>
          <cell r="O95">
            <v>35958</v>
          </cell>
          <cell r="P95" t="str">
            <v>F</v>
          </cell>
          <cell r="Q95" t="str">
            <v>Cambodian</v>
          </cell>
          <cell r="R95" t="str">
            <v>ធ្នោះតាចាប</v>
          </cell>
          <cell r="S95" t="str">
            <v>ស្នាមព្រះ</v>
          </cell>
          <cell r="T95" t="str">
            <v>បាកាន</v>
          </cell>
          <cell r="U95" t="str">
            <v>ពោធិ៍សាត់</v>
          </cell>
          <cell r="V95">
            <v>18</v>
          </cell>
          <cell r="W95">
            <v>1</v>
          </cell>
          <cell r="X95">
            <v>17</v>
          </cell>
        </row>
        <row r="96">
          <cell r="C96" t="str">
            <v>4 19473</v>
          </cell>
          <cell r="D96" t="str">
            <v>29907222913706រ</v>
          </cell>
          <cell r="E96" t="str">
            <v>070308633</v>
          </cell>
          <cell r="F96" t="str">
            <v>0715550549</v>
          </cell>
          <cell r="G96" t="str">
            <v>វេត</v>
          </cell>
          <cell r="H96" t="str">
            <v>វ៉ាណា</v>
          </cell>
          <cell r="I96" t="str">
            <v>វេតវ៉ាណា</v>
          </cell>
          <cell r="J96" t="str">
            <v>VET</v>
          </cell>
          <cell r="K96" t="str">
            <v>VANNA</v>
          </cell>
          <cell r="L96"/>
          <cell r="M96" t="str">
            <v>ខ្សែទឹកហូរAមុខ</v>
          </cell>
          <cell r="N96">
            <v>44562</v>
          </cell>
          <cell r="O96">
            <v>36220</v>
          </cell>
          <cell r="P96" t="str">
            <v>F</v>
          </cell>
          <cell r="Q96" t="str">
            <v>Cambodian</v>
          </cell>
          <cell r="R96" t="str">
            <v>កន្ទួត</v>
          </cell>
          <cell r="S96" t="str">
            <v>កន្ទួត</v>
          </cell>
          <cell r="T96" t="str">
            <v>ក្រចេះ</v>
          </cell>
          <cell r="U96" t="str">
            <v>ក្រចេះ</v>
          </cell>
          <cell r="V96">
            <v>18</v>
          </cell>
          <cell r="W96">
            <v>1</v>
          </cell>
          <cell r="X96">
            <v>17</v>
          </cell>
        </row>
        <row r="97">
          <cell r="C97" t="str">
            <v>4 19886</v>
          </cell>
          <cell r="D97" t="str">
            <v>20312202522413ស</v>
          </cell>
          <cell r="E97" t="str">
            <v>062219528</v>
          </cell>
          <cell r="F97" t="str">
            <v>087898813</v>
          </cell>
          <cell r="G97" t="str">
            <v>តាំង</v>
          </cell>
          <cell r="H97" t="str">
            <v>វណ្ណនីតា</v>
          </cell>
          <cell r="I97" t="str">
            <v>តាំងវណ្ណនីតា</v>
          </cell>
          <cell r="J97" t="str">
            <v>TANC</v>
          </cell>
          <cell r="K97" t="str">
            <v>THEARIT</v>
          </cell>
          <cell r="L97"/>
          <cell r="M97" t="str">
            <v>ខ្សែទឹកហូរAមុខ</v>
          </cell>
          <cell r="N97">
            <v>44783</v>
          </cell>
          <cell r="O97">
            <v>37965</v>
          </cell>
          <cell r="P97" t="str">
            <v>F</v>
          </cell>
          <cell r="Q97" t="str">
            <v>Cambodian</v>
          </cell>
          <cell r="R97"/>
          <cell r="S97"/>
          <cell r="T97"/>
          <cell r="U97"/>
          <cell r="V97">
            <v>18</v>
          </cell>
          <cell r="W97">
            <v>1</v>
          </cell>
          <cell r="X97">
            <v>17</v>
          </cell>
        </row>
        <row r="98">
          <cell r="C98" t="str">
            <v>4 19351</v>
          </cell>
          <cell r="D98" t="str">
            <v>29201181154658ប</v>
          </cell>
          <cell r="E98" t="str">
            <v>061537723</v>
          </cell>
          <cell r="F98" t="str">
            <v>0964161632</v>
          </cell>
          <cell r="G98" t="str">
            <v>ថន</v>
          </cell>
          <cell r="H98" t="str">
            <v>សាឯម</v>
          </cell>
          <cell r="I98" t="str">
            <v>ថនសាឯម</v>
          </cell>
          <cell r="J98" t="str">
            <v>THORN</v>
          </cell>
          <cell r="K98" t="str">
            <v>SAEM</v>
          </cell>
          <cell r="L98"/>
          <cell r="M98" t="str">
            <v>ខ្សែទឹកហូរCមុខ</v>
          </cell>
          <cell r="N98">
            <v>44531</v>
          </cell>
          <cell r="O98">
            <v>33728</v>
          </cell>
          <cell r="P98" t="str">
            <v>F</v>
          </cell>
          <cell r="Q98" t="str">
            <v>Cambodian</v>
          </cell>
          <cell r="R98" t="str">
            <v>រការអា</v>
          </cell>
          <cell r="S98" t="str">
            <v>រការអា</v>
          </cell>
          <cell r="T98" t="str">
            <v>គងមាស</v>
          </cell>
          <cell r="U98" t="str">
            <v>កំពង់ចាម</v>
          </cell>
          <cell r="V98">
            <v>18</v>
          </cell>
          <cell r="W98">
            <v>1</v>
          </cell>
          <cell r="X98">
            <v>17</v>
          </cell>
        </row>
        <row r="99">
          <cell r="C99" t="str">
            <v>4 20060</v>
          </cell>
          <cell r="D99" t="str">
            <v>29301181155089ប</v>
          </cell>
          <cell r="E99" t="str">
            <v>030685489</v>
          </cell>
          <cell r="F99" t="str">
            <v>0968453285</v>
          </cell>
          <cell r="G99" t="str">
            <v>នឿន</v>
          </cell>
          <cell r="H99" t="str">
            <v>លីន</v>
          </cell>
          <cell r="I99" t="str">
            <v>នឿនលីន</v>
          </cell>
          <cell r="J99" t="str">
            <v>NOEURN</v>
          </cell>
          <cell r="K99" t="str">
            <v>LIN</v>
          </cell>
          <cell r="L99"/>
          <cell r="M99" t="str">
            <v>ខ្សែទឹកហូរAមុខ</v>
          </cell>
          <cell r="N99">
            <v>44875</v>
          </cell>
          <cell r="O99">
            <v>34088</v>
          </cell>
          <cell r="P99" t="str">
            <v>F</v>
          </cell>
          <cell r="Q99" t="str">
            <v>Cambodian</v>
          </cell>
          <cell r="R99"/>
          <cell r="S99"/>
          <cell r="T99"/>
          <cell r="U99"/>
          <cell r="V99">
            <v>18</v>
          </cell>
          <cell r="W99">
            <v>1</v>
          </cell>
          <cell r="X99">
            <v>17</v>
          </cell>
        </row>
        <row r="100">
          <cell r="C100" t="str">
            <v>4 11439</v>
          </cell>
          <cell r="D100" t="str">
            <v>29601181152257ទ</v>
          </cell>
          <cell r="E100" t="str">
            <v>061494025</v>
          </cell>
          <cell r="F100" t="str">
            <v>098390756</v>
          </cell>
          <cell r="G100" t="str">
            <v>ថន</v>
          </cell>
          <cell r="H100" t="str">
            <v>សំអឿន</v>
          </cell>
          <cell r="I100" t="str">
            <v>ថនសំអឿន</v>
          </cell>
          <cell r="J100" t="str">
            <v>THORN</v>
          </cell>
          <cell r="K100" t="str">
            <v>SAMOEUN</v>
          </cell>
          <cell r="L100"/>
          <cell r="M100" t="str">
            <v>ខ្សែទឹកហូរAមុខ</v>
          </cell>
          <cell r="N100">
            <v>44228</v>
          </cell>
          <cell r="O100">
            <v>35327</v>
          </cell>
          <cell r="P100" t="str">
            <v>F</v>
          </cell>
          <cell r="Q100" t="str">
            <v>Cambodian</v>
          </cell>
          <cell r="R100"/>
          <cell r="S100"/>
          <cell r="T100"/>
          <cell r="U100"/>
          <cell r="V100">
            <v>18</v>
          </cell>
          <cell r="W100">
            <v>1</v>
          </cell>
          <cell r="X100">
            <v>17</v>
          </cell>
        </row>
        <row r="101">
          <cell r="C101" t="str">
            <v>4 20069</v>
          </cell>
          <cell r="D101" t="str">
            <v>20407233148501ជ</v>
          </cell>
          <cell r="E101" t="str">
            <v>110695823</v>
          </cell>
          <cell r="F101">
            <v>0</v>
          </cell>
          <cell r="G101" t="str">
            <v>ត្រេន</v>
          </cell>
          <cell r="H101" t="str">
            <v>ស្រីអូន</v>
          </cell>
          <cell r="I101" t="str">
            <v>ត្រេនស្រីអូន</v>
          </cell>
          <cell r="J101" t="str">
            <v>TREN</v>
          </cell>
          <cell r="K101" t="str">
            <v>SREYOUN</v>
          </cell>
          <cell r="L101"/>
          <cell r="M101" t="str">
            <v>ខ្សែទឹកហូរAមុខ</v>
          </cell>
          <cell r="N101">
            <v>44896</v>
          </cell>
          <cell r="O101">
            <v>38300</v>
          </cell>
          <cell r="P101" t="str">
            <v>F</v>
          </cell>
          <cell r="Q101" t="str">
            <v>Cambodian</v>
          </cell>
          <cell r="R101"/>
          <cell r="S101"/>
          <cell r="T101"/>
          <cell r="U101"/>
          <cell r="V101">
            <v>18</v>
          </cell>
          <cell r="W101">
            <v>1</v>
          </cell>
          <cell r="X101">
            <v>17</v>
          </cell>
        </row>
        <row r="102">
          <cell r="C102" t="str">
            <v>4 20125</v>
          </cell>
          <cell r="D102" t="str">
            <v>20405222850352ជ</v>
          </cell>
          <cell r="E102" t="str">
            <v>021304823</v>
          </cell>
          <cell r="F102" t="str">
            <v>097526724</v>
          </cell>
          <cell r="G102" t="str">
            <v>វ៉ា</v>
          </cell>
          <cell r="H102" t="str">
            <v>គីមស្រីមាន</v>
          </cell>
          <cell r="I102" t="str">
            <v>វ៉ាគីមស្រីមាន</v>
          </cell>
          <cell r="J102" t="str">
            <v>VA</v>
          </cell>
          <cell r="K102" t="str">
            <v>KIMSREYMEAN</v>
          </cell>
          <cell r="L102"/>
          <cell r="M102" t="str">
            <v>ខ្សែទឹកហូរAមុខ</v>
          </cell>
          <cell r="N102">
            <v>44958</v>
          </cell>
          <cell r="O102">
            <v>38097</v>
          </cell>
          <cell r="P102" t="str">
            <v>F</v>
          </cell>
          <cell r="Q102" t="str">
            <v>Cambodian</v>
          </cell>
          <cell r="R102" t="str">
            <v>ត្រាទោល</v>
          </cell>
          <cell r="S102" t="str">
            <v>បែកចាន</v>
          </cell>
          <cell r="T102" t="str">
            <v>អង្គស្នួល</v>
          </cell>
          <cell r="U102" t="str">
            <v>កណ្ដាល</v>
          </cell>
          <cell r="V102">
            <v>18</v>
          </cell>
          <cell r="W102">
            <v>1</v>
          </cell>
          <cell r="X102">
            <v>17</v>
          </cell>
        </row>
        <row r="103">
          <cell r="C103" t="str">
            <v>4 20172</v>
          </cell>
          <cell r="D103" t="str">
            <v>0</v>
          </cell>
          <cell r="E103" t="str">
            <v>171196015</v>
          </cell>
          <cell r="F103">
            <v>0</v>
          </cell>
          <cell r="G103" t="str">
            <v>ប៊ុត</v>
          </cell>
          <cell r="H103" t="str">
            <v>ស្រីតូច</v>
          </cell>
          <cell r="I103" t="str">
            <v>ប៊ុតស្រីតូច</v>
          </cell>
          <cell r="J103" t="str">
            <v>BUT</v>
          </cell>
          <cell r="K103" t="str">
            <v>SREYTOCH</v>
          </cell>
          <cell r="L103"/>
          <cell r="M103" t="str">
            <v>ខ្សែទឹកហូរAមុខ</v>
          </cell>
          <cell r="N103">
            <v>44966</v>
          </cell>
          <cell r="O103">
            <v>36475</v>
          </cell>
          <cell r="P103" t="str">
            <v>F</v>
          </cell>
          <cell r="Q103" t="str">
            <v>Cambodian</v>
          </cell>
          <cell r="R103" t="str">
            <v>ចំបក់</v>
          </cell>
          <cell r="S103" t="str">
            <v>ជ្រៃសីមា</v>
          </cell>
          <cell r="T103" t="str">
            <v>សំពៅលូន</v>
          </cell>
          <cell r="U103" t="str">
            <v>បាត់ដំបង</v>
          </cell>
          <cell r="V103">
            <v>18</v>
          </cell>
          <cell r="W103">
            <v>1</v>
          </cell>
          <cell r="X103">
            <v>17</v>
          </cell>
        </row>
        <row r="104">
          <cell r="C104" t="str">
            <v>4 20314</v>
          </cell>
          <cell r="D104">
            <v>0</v>
          </cell>
          <cell r="E104" t="str">
            <v>031086149</v>
          </cell>
          <cell r="F104">
            <v>0</v>
          </cell>
          <cell r="G104" t="str">
            <v>ថុល</v>
          </cell>
          <cell r="H104" t="str">
            <v>គីមឡាង</v>
          </cell>
          <cell r="I104" t="str">
            <v>ថុលគីមឡាង</v>
          </cell>
          <cell r="J104" t="str">
            <v>THOL</v>
          </cell>
          <cell r="K104" t="str">
            <v>KEMLANG</v>
          </cell>
          <cell r="L104"/>
          <cell r="M104" t="str">
            <v>ខ្សែទឹកហូរAមុខ</v>
          </cell>
          <cell r="N104">
            <v>45017</v>
          </cell>
          <cell r="O104">
            <v>38332</v>
          </cell>
          <cell r="P104" t="str">
            <v>F</v>
          </cell>
          <cell r="Q104" t="str">
            <v>Cambodian</v>
          </cell>
          <cell r="R104" t="str">
            <v>ត្រពាំងគោ</v>
          </cell>
          <cell r="S104" t="str">
            <v>ត្រាចទង</v>
          </cell>
          <cell r="T104" t="str">
            <v>ឩដុង្គ</v>
          </cell>
          <cell r="U104" t="str">
            <v>កំពង់ស្ពឺ</v>
          </cell>
          <cell r="V104">
            <v>18</v>
          </cell>
          <cell r="W104">
            <v>1</v>
          </cell>
          <cell r="X104">
            <v>17</v>
          </cell>
        </row>
        <row r="105">
          <cell r="C105" t="str">
            <v>4 20331</v>
          </cell>
          <cell r="D105">
            <v>0</v>
          </cell>
          <cell r="E105" t="str">
            <v>150963463</v>
          </cell>
          <cell r="F105" t="str">
            <v>0716070773</v>
          </cell>
          <cell r="G105" t="str">
            <v>ទឹម</v>
          </cell>
          <cell r="H105" t="str">
            <v>លាក់</v>
          </cell>
          <cell r="I105" t="str">
            <v>ទឹមលាក់</v>
          </cell>
          <cell r="J105" t="str">
            <v>TIM</v>
          </cell>
          <cell r="K105" t="str">
            <v>LEAK</v>
          </cell>
          <cell r="L105"/>
          <cell r="M105" t="str">
            <v>ខ្សែទឹកហូរAមុខ</v>
          </cell>
          <cell r="N105">
            <v>45035</v>
          </cell>
          <cell r="O105">
            <v>38080</v>
          </cell>
          <cell r="P105" t="str">
            <v>F</v>
          </cell>
          <cell r="Q105" t="str">
            <v>Cambodian</v>
          </cell>
          <cell r="R105" t="str">
            <v>ត្រពាំងជ័រ</v>
          </cell>
          <cell r="S105" t="str">
            <v>ចំណាលើ</v>
          </cell>
          <cell r="T105" t="str">
            <v>ស្ទោង</v>
          </cell>
          <cell r="U105" t="str">
            <v>កំពង់ធំ</v>
          </cell>
          <cell r="V105">
            <v>18</v>
          </cell>
          <cell r="W105">
            <v>1</v>
          </cell>
          <cell r="X105">
            <v>17</v>
          </cell>
        </row>
        <row r="106">
          <cell r="C106" t="str">
            <v>4 20483</v>
          </cell>
          <cell r="D106" t="str">
            <v>29201181153214ជ</v>
          </cell>
          <cell r="E106" t="str">
            <v>051157069</v>
          </cell>
          <cell r="F106" t="str">
            <v>0967491065</v>
          </cell>
          <cell r="G106" t="str">
            <v>ពុំ</v>
          </cell>
          <cell r="H106" t="str">
            <v>ច្រឹប</v>
          </cell>
          <cell r="I106" t="str">
            <v>ពុំច្រឹប</v>
          </cell>
          <cell r="J106" t="str">
            <v>POM</v>
          </cell>
          <cell r="K106" t="str">
            <v>CRIB</v>
          </cell>
          <cell r="L106"/>
          <cell r="M106" t="str">
            <v>ខ្សែទឹកហូរAមុខ</v>
          </cell>
          <cell r="N106">
            <v>45061</v>
          </cell>
          <cell r="O106">
            <v>33786</v>
          </cell>
          <cell r="P106" t="str">
            <v>F</v>
          </cell>
          <cell r="Q106" t="str">
            <v>Cambodian</v>
          </cell>
          <cell r="R106" t="str">
            <v>ក្រាំងក្អុក</v>
          </cell>
          <cell r="S106" t="str">
            <v>កំពង់សឹង</v>
          </cell>
          <cell r="T106" t="str">
            <v>ព្រះស្តេច</v>
          </cell>
          <cell r="U106" t="str">
            <v>ព្រៃវែង</v>
          </cell>
          <cell r="V106">
            <v>18</v>
          </cell>
          <cell r="W106">
            <v>1</v>
          </cell>
          <cell r="X106">
            <v>17</v>
          </cell>
        </row>
        <row r="107">
          <cell r="C107" t="str">
            <v>4 20527</v>
          </cell>
          <cell r="D107">
            <v>0</v>
          </cell>
          <cell r="E107" t="str">
            <v>250289764</v>
          </cell>
          <cell r="F107">
            <v>0</v>
          </cell>
          <cell r="G107" t="str">
            <v>ឡុច</v>
          </cell>
          <cell r="H107" t="str">
            <v>លាន</v>
          </cell>
          <cell r="I107" t="str">
            <v>ឡុចលាន</v>
          </cell>
          <cell r="J107" t="str">
            <v>LOCH</v>
          </cell>
          <cell r="K107" t="str">
            <v>LEAN</v>
          </cell>
          <cell r="L107"/>
          <cell r="M107" t="str">
            <v>ខ្សែទឹកហូរAមុខ</v>
          </cell>
          <cell r="N107">
            <v>45108</v>
          </cell>
          <cell r="O107">
            <v>37116</v>
          </cell>
          <cell r="P107" t="str">
            <v>F</v>
          </cell>
          <cell r="Q107" t="str">
            <v>Cambodian</v>
          </cell>
          <cell r="R107" t="str">
            <v>អង្គរក្រៅ</v>
          </cell>
          <cell r="S107" t="str">
            <v>ដូនតី</v>
          </cell>
          <cell r="T107" t="str">
            <v>ពញាក្រែក</v>
          </cell>
          <cell r="U107" t="str">
            <v>កំពង់ចាម</v>
          </cell>
          <cell r="V107">
            <v>18</v>
          </cell>
          <cell r="W107">
            <v>1</v>
          </cell>
          <cell r="X107">
            <v>17</v>
          </cell>
        </row>
        <row r="108">
          <cell r="C108" t="str">
            <v>4 20526</v>
          </cell>
          <cell r="D108">
            <v>0</v>
          </cell>
          <cell r="E108" t="str">
            <v>101269088</v>
          </cell>
          <cell r="F108">
            <v>0</v>
          </cell>
          <cell r="G108" t="str">
            <v>កែវ</v>
          </cell>
          <cell r="H108" t="str">
            <v>សៅលី</v>
          </cell>
          <cell r="I108" t="str">
            <v>កែវសៅលី</v>
          </cell>
          <cell r="J108" t="str">
            <v>KEO</v>
          </cell>
          <cell r="K108" t="str">
            <v>SAOLY</v>
          </cell>
          <cell r="L108"/>
          <cell r="M108" t="str">
            <v>ខ្សែទឹកហូរAមុខ</v>
          </cell>
          <cell r="N108">
            <v>45108</v>
          </cell>
          <cell r="O108">
            <v>34901</v>
          </cell>
          <cell r="P108" t="str">
            <v>M</v>
          </cell>
          <cell r="Q108" t="str">
            <v>Cambodian</v>
          </cell>
          <cell r="R108" t="str">
            <v>ត្រពាំងស្វាយ</v>
          </cell>
          <cell r="S108" t="str">
            <v>ត្រពាំងធំខាងជើង</v>
          </cell>
          <cell r="T108" t="str">
            <v>ត្រាំកក់</v>
          </cell>
          <cell r="U108" t="str">
            <v>តាកែវ</v>
          </cell>
          <cell r="V108">
            <v>18</v>
          </cell>
          <cell r="W108">
            <v>1</v>
          </cell>
          <cell r="X108">
            <v>17</v>
          </cell>
        </row>
        <row r="109">
          <cell r="C109" t="str">
            <v>4 20525</v>
          </cell>
          <cell r="D109">
            <v>0</v>
          </cell>
          <cell r="E109" t="str">
            <v>050916823</v>
          </cell>
          <cell r="F109">
            <v>0</v>
          </cell>
          <cell r="G109" t="str">
            <v>កូយ</v>
          </cell>
          <cell r="H109" t="str">
            <v>ស៊ីណាត</v>
          </cell>
          <cell r="I109" t="str">
            <v>កូយស៊ីណាត</v>
          </cell>
          <cell r="J109" t="str">
            <v>KOY</v>
          </cell>
          <cell r="K109" t="str">
            <v>SINAT</v>
          </cell>
          <cell r="L109"/>
          <cell r="M109" t="str">
            <v>ខ្សែទឹកហូរAមុខ</v>
          </cell>
          <cell r="N109">
            <v>45108</v>
          </cell>
          <cell r="O109">
            <v>34302</v>
          </cell>
          <cell r="P109" t="str">
            <v>M</v>
          </cell>
          <cell r="Q109" t="str">
            <v>Cambodian</v>
          </cell>
          <cell r="R109" t="str">
            <v>គ្រើល</v>
          </cell>
          <cell r="S109" t="str">
            <v>ព្រៃរំដេង</v>
          </cell>
          <cell r="T109" t="str">
            <v>មេសាង</v>
          </cell>
          <cell r="U109" t="str">
            <v>ព្រៃវែង</v>
          </cell>
          <cell r="V109">
            <v>18</v>
          </cell>
          <cell r="W109">
            <v>1</v>
          </cell>
          <cell r="X109">
            <v>17</v>
          </cell>
        </row>
        <row r="110">
          <cell r="C110" t="str">
            <v>4 20554</v>
          </cell>
          <cell r="D110"/>
          <cell r="E110" t="str">
            <v>171215605</v>
          </cell>
          <cell r="F110" t="e">
            <v>#N/A</v>
          </cell>
          <cell r="G110" t="str">
            <v>សួន</v>
          </cell>
          <cell r="H110" t="str">
            <v>តាំងអ៊ួយ</v>
          </cell>
          <cell r="I110" t="str">
            <v>សួនតាំងអ៊ួយ</v>
          </cell>
          <cell r="J110" t="str">
            <v>SOUN</v>
          </cell>
          <cell r="K110" t="str">
            <v>TANGOUY</v>
          </cell>
          <cell r="L110"/>
          <cell r="M110" t="str">
            <v>ខ្សែទឹកហូរAមុខ</v>
          </cell>
          <cell r="N110">
            <v>45156</v>
          </cell>
          <cell r="O110">
            <v>37787</v>
          </cell>
          <cell r="P110" t="str">
            <v>M</v>
          </cell>
          <cell r="Q110" t="str">
            <v>Cambodian</v>
          </cell>
          <cell r="R110" t="str">
            <v>ភ្នំតូច</v>
          </cell>
          <cell r="S110" t="str">
            <v>ពេជ្រចិន្ដា</v>
          </cell>
          <cell r="T110" t="str">
            <v>ភ្នំព្រឹក</v>
          </cell>
          <cell r="U110" t="str">
            <v>បាត់ដំបង</v>
          </cell>
          <cell r="V110">
            <v>18</v>
          </cell>
          <cell r="W110">
            <v>1</v>
          </cell>
          <cell r="X110">
            <v>17</v>
          </cell>
        </row>
        <row r="111">
          <cell r="C111" t="str">
            <v>4 20546</v>
          </cell>
          <cell r="D111"/>
          <cell r="E111" t="str">
            <v>171172570</v>
          </cell>
          <cell r="F111" t="str">
            <v>0964897011</v>
          </cell>
          <cell r="G111" t="str">
            <v>វ៉ង់</v>
          </cell>
          <cell r="H111" t="str">
            <v>រដ្ឋណា</v>
          </cell>
          <cell r="I111" t="str">
            <v>វ៉ង់រដ្ឋណា</v>
          </cell>
          <cell r="J111" t="str">
            <v>VANG</v>
          </cell>
          <cell r="K111" t="str">
            <v>RATHNA</v>
          </cell>
          <cell r="L111"/>
          <cell r="M111" t="str">
            <v>ខ្សែទឹកហូរAមុខ</v>
          </cell>
          <cell r="N111">
            <v>45152</v>
          </cell>
          <cell r="O111">
            <v>34791</v>
          </cell>
          <cell r="P111" t="str">
            <v>F</v>
          </cell>
          <cell r="Q111" t="str">
            <v>Cambodian</v>
          </cell>
          <cell r="R111" t="str">
            <v>ថ្មី</v>
          </cell>
          <cell r="S111" t="str">
            <v>កន្ទឺ1</v>
          </cell>
          <cell r="T111" t="str">
            <v>បាណន់</v>
          </cell>
          <cell r="U111" t="str">
            <v>បាត់ដំបង</v>
          </cell>
          <cell r="V111">
            <v>18</v>
          </cell>
          <cell r="W111">
            <v>1</v>
          </cell>
          <cell r="X111">
            <v>17</v>
          </cell>
        </row>
        <row r="112">
          <cell r="C112" t="str">
            <v>4 13328</v>
          </cell>
          <cell r="D112" t="str">
            <v>28601181154863ផ</v>
          </cell>
          <cell r="E112" t="str">
            <v>040351683</v>
          </cell>
          <cell r="F112" t="e">
            <v>#N/A</v>
          </cell>
          <cell r="G112" t="str">
            <v>ខោល</v>
          </cell>
          <cell r="H112" t="str">
            <v>ចន្ទី</v>
          </cell>
          <cell r="I112" t="str">
            <v>ខោលចន្ទី</v>
          </cell>
          <cell r="J112" t="str">
            <v>KHAOL</v>
          </cell>
          <cell r="K112" t="str">
            <v>CHANTY</v>
          </cell>
          <cell r="L112"/>
          <cell r="M112" t="str">
            <v>ខ្សែទឹកហូរAមុខ</v>
          </cell>
          <cell r="N112">
            <v>44228</v>
          </cell>
          <cell r="O112">
            <v>31518</v>
          </cell>
          <cell r="P112" t="str">
            <v>F</v>
          </cell>
          <cell r="Q112" t="str">
            <v>Cambodian</v>
          </cell>
          <cell r="R112"/>
          <cell r="S112"/>
          <cell r="T112"/>
          <cell r="U112"/>
          <cell r="V112">
            <v>18</v>
          </cell>
          <cell r="W112">
            <v>1</v>
          </cell>
          <cell r="X112">
            <v>17</v>
          </cell>
        </row>
        <row r="113">
          <cell r="C113" t="str">
            <v>4 20784</v>
          </cell>
          <cell r="D113"/>
          <cell r="E113" t="str">
            <v>040530662</v>
          </cell>
          <cell r="F113"/>
          <cell r="G113" t="str">
            <v>ធន</v>
          </cell>
          <cell r="H113" t="str">
            <v>ម៉េងឡុង</v>
          </cell>
          <cell r="I113" t="str">
            <v>ធនម៉េងឡុង</v>
          </cell>
          <cell r="J113" t="str">
            <v>THORN</v>
          </cell>
          <cell r="K113" t="str">
            <v>MENGLONG</v>
          </cell>
          <cell r="L113"/>
          <cell r="M113" t="str">
            <v>ខ្សែទឹកហូរAមុខ</v>
          </cell>
          <cell r="N113">
            <v>45261</v>
          </cell>
          <cell r="O113">
            <v>36643</v>
          </cell>
          <cell r="P113" t="str">
            <v>F</v>
          </cell>
          <cell r="Q113" t="str">
            <v>Cambodian</v>
          </cell>
          <cell r="R113" t="str">
            <v>ស្លត</v>
          </cell>
          <cell r="S113" t="str">
            <v>ប្រឡាយមាស</v>
          </cell>
          <cell r="T113" t="str">
            <v>កំពង់លែង</v>
          </cell>
          <cell r="U113" t="str">
            <v>កំពង់ឆ្នាំង</v>
          </cell>
          <cell r="V113">
            <v>18</v>
          </cell>
          <cell r="W113">
            <v>10</v>
          </cell>
          <cell r="X113">
            <v>8</v>
          </cell>
        </row>
        <row r="114">
          <cell r="C114" t="str">
            <v>4 20525</v>
          </cell>
          <cell r="D114"/>
          <cell r="E114" t="str">
            <v>050916823</v>
          </cell>
          <cell r="F114">
            <v>0</v>
          </cell>
          <cell r="G114" t="str">
            <v>កូយ</v>
          </cell>
          <cell r="H114" t="str">
            <v>ស៊ីណាត</v>
          </cell>
          <cell r="I114" t="str">
            <v>កូយស៊ីណាត</v>
          </cell>
          <cell r="J114" t="str">
            <v>KOY</v>
          </cell>
          <cell r="K114" t="str">
            <v>SINAT</v>
          </cell>
          <cell r="L114"/>
          <cell r="M114" t="str">
            <v>ខ្សែទឹកហូរAមុខ</v>
          </cell>
          <cell r="N114">
            <v>45108</v>
          </cell>
          <cell r="O114">
            <v>34302</v>
          </cell>
          <cell r="P114" t="str">
            <v>M</v>
          </cell>
          <cell r="Q114" t="str">
            <v>Cambodian</v>
          </cell>
          <cell r="R114" t="str">
            <v>គ្រើល</v>
          </cell>
          <cell r="S114" t="str">
            <v>ព្រៃរំដេង</v>
          </cell>
          <cell r="T114" t="str">
            <v>មេសាង</v>
          </cell>
          <cell r="U114" t="str">
            <v>ព្រៃវែង</v>
          </cell>
          <cell r="V114">
            <v>18</v>
          </cell>
          <cell r="W114">
            <v>1</v>
          </cell>
          <cell r="X114">
            <v>17</v>
          </cell>
        </row>
        <row r="115">
          <cell r="C115" t="str">
            <v>4 1598</v>
          </cell>
          <cell r="D115" t="str">
            <v>29501181159268យ</v>
          </cell>
          <cell r="E115" t="str">
            <v>030494151</v>
          </cell>
          <cell r="F115" t="str">
            <v>070744034</v>
          </cell>
          <cell r="G115" t="str">
            <v>ស៊ន</v>
          </cell>
          <cell r="H115" t="str">
            <v xml:space="preserve"> និមុល</v>
          </cell>
          <cell r="I115" t="str">
            <v>ស៊ន និមុល</v>
          </cell>
          <cell r="J115" t="str">
            <v>SORN</v>
          </cell>
          <cell r="K115" t="str">
            <v>NIMUL</v>
          </cell>
          <cell r="L115"/>
          <cell r="M115" t="str">
            <v>ខ្សែទឹកហូរAកណ្តាល</v>
          </cell>
          <cell r="N115">
            <v>44228</v>
          </cell>
          <cell r="O115">
            <v>34855</v>
          </cell>
          <cell r="P115" t="str">
            <v>F</v>
          </cell>
          <cell r="Q115" t="str">
            <v>Cambodian</v>
          </cell>
          <cell r="R115" t="str">
            <v>តាមុំ</v>
          </cell>
          <cell r="S115" t="str">
            <v>មនោរម្យ</v>
          </cell>
          <cell r="T115" t="str">
            <v>ថ្ពង់</v>
          </cell>
          <cell r="U115" t="str">
            <v>កំពង់ស្ពឺ</v>
          </cell>
          <cell r="V115">
            <v>18</v>
          </cell>
          <cell r="W115">
            <v>1</v>
          </cell>
          <cell r="X115">
            <v>17</v>
          </cell>
        </row>
        <row r="116">
          <cell r="C116" t="str">
            <v>4 18094</v>
          </cell>
          <cell r="D116" t="str">
            <v>28802160060494ទ</v>
          </cell>
          <cell r="E116" t="str">
            <v>250231285</v>
          </cell>
          <cell r="F116" t="str">
            <v>081548738</v>
          </cell>
          <cell r="G116" t="str">
            <v>អ៊ូច</v>
          </cell>
          <cell r="H116" t="str">
            <v>មុំ</v>
          </cell>
          <cell r="I116" t="str">
            <v>អ៊ូចមុំ</v>
          </cell>
          <cell r="J116" t="str">
            <v>OUCH</v>
          </cell>
          <cell r="K116" t="str">
            <v>MOM</v>
          </cell>
          <cell r="L116"/>
          <cell r="M116" t="str">
            <v>ខ្សែទឹកហូរAកណ្តាល</v>
          </cell>
          <cell r="N116">
            <v>44228</v>
          </cell>
          <cell r="O116">
            <v>32302</v>
          </cell>
          <cell r="P116" t="str">
            <v>F</v>
          </cell>
          <cell r="Q116" t="str">
            <v>Cambodian</v>
          </cell>
          <cell r="R116" t="str">
            <v>ទួលគរ</v>
          </cell>
          <cell r="S116" t="str">
            <v>ទន្លេបិទ</v>
          </cell>
          <cell r="T116" t="str">
            <v>ត្បូងឃ្មុំ</v>
          </cell>
          <cell r="U116" t="str">
            <v>ត្បូងឃ្មុំ</v>
          </cell>
          <cell r="V116">
            <v>18</v>
          </cell>
          <cell r="W116">
            <v>1</v>
          </cell>
          <cell r="X116">
            <v>17</v>
          </cell>
        </row>
        <row r="117">
          <cell r="C117" t="str">
            <v>4 4113</v>
          </cell>
          <cell r="D117" t="str">
            <v>29501181154679រ</v>
          </cell>
          <cell r="E117">
            <v>100727416</v>
          </cell>
          <cell r="F117" t="str">
            <v>0969187798</v>
          </cell>
          <cell r="G117" t="str">
            <v>ហៀង</v>
          </cell>
          <cell r="H117" t="str">
            <v>ចន្នី</v>
          </cell>
          <cell r="I117" t="str">
            <v>ហៀងចន្នី</v>
          </cell>
          <cell r="J117" t="str">
            <v>HIENG</v>
          </cell>
          <cell r="K117" t="str">
            <v>CHANNY</v>
          </cell>
          <cell r="L117"/>
          <cell r="M117" t="str">
            <v>ខ្សែទឹកហូរAកណ្តាល</v>
          </cell>
          <cell r="N117">
            <v>44228</v>
          </cell>
          <cell r="O117">
            <v>35044</v>
          </cell>
          <cell r="P117" t="str">
            <v>F</v>
          </cell>
          <cell r="Q117" t="str">
            <v>Cambodian</v>
          </cell>
          <cell r="R117"/>
          <cell r="S117"/>
          <cell r="T117"/>
          <cell r="U117"/>
          <cell r="V117">
            <v>18</v>
          </cell>
          <cell r="W117">
            <v>1</v>
          </cell>
          <cell r="X117">
            <v>17</v>
          </cell>
        </row>
        <row r="118">
          <cell r="C118" t="str">
            <v>4 18987</v>
          </cell>
          <cell r="D118" t="str">
            <v>20111222989593ផ</v>
          </cell>
          <cell r="E118" t="str">
            <v>171163317</v>
          </cell>
          <cell r="F118" t="str">
            <v>070243280</v>
          </cell>
          <cell r="G118" t="str">
            <v>ឌឿន</v>
          </cell>
          <cell r="H118" t="str">
            <v>ឌួយ</v>
          </cell>
          <cell r="I118" t="str">
            <v>ឌឿនឌួយ</v>
          </cell>
          <cell r="J118" t="str">
            <v>DOEURNG</v>
          </cell>
          <cell r="K118" t="str">
            <v>DUON</v>
          </cell>
          <cell r="L118"/>
          <cell r="M118" t="str">
            <v>ខ្សែទឹកហូរAកណ្តាល</v>
          </cell>
          <cell r="N118">
            <v>44228</v>
          </cell>
          <cell r="O118">
            <v>37198</v>
          </cell>
          <cell r="P118" t="str">
            <v>F</v>
          </cell>
          <cell r="Q118" t="str">
            <v>Cambodian</v>
          </cell>
          <cell r="R118" t="str">
            <v>ចកធំ</v>
          </cell>
          <cell r="S118" t="str">
            <v>កកោះ</v>
          </cell>
          <cell r="T118" t="str">
            <v>មោងឫស្សី</v>
          </cell>
          <cell r="U118" t="str">
            <v>បាត់ដំបង</v>
          </cell>
          <cell r="V118">
            <v>18</v>
          </cell>
          <cell r="W118">
            <v>1</v>
          </cell>
          <cell r="X118">
            <v>17</v>
          </cell>
        </row>
        <row r="119">
          <cell r="C119" t="str">
            <v>4 19013</v>
          </cell>
          <cell r="D119" t="str">
            <v>29207160146510ឋ</v>
          </cell>
          <cell r="E119" t="str">
            <v>051344829</v>
          </cell>
          <cell r="F119" t="str">
            <v>0963997652</v>
          </cell>
          <cell r="G119" t="str">
            <v>ខាន់</v>
          </cell>
          <cell r="H119" t="str">
            <v>សុភា</v>
          </cell>
          <cell r="I119" t="str">
            <v>ខាន់សុភា</v>
          </cell>
          <cell r="J119" t="str">
            <v>KHAN</v>
          </cell>
          <cell r="K119" t="str">
            <v>SOPHEA</v>
          </cell>
          <cell r="L119"/>
          <cell r="M119" t="str">
            <v>ខ្សែទឹកហូរAកណ្តាល</v>
          </cell>
          <cell r="N119">
            <v>44341</v>
          </cell>
          <cell r="O119">
            <v>33673</v>
          </cell>
          <cell r="P119" t="str">
            <v>F</v>
          </cell>
          <cell r="Q119" t="str">
            <v>Cambodian</v>
          </cell>
          <cell r="R119" t="str">
            <v>ព្រៃកណ្តៀង</v>
          </cell>
          <cell r="S119" t="str">
            <v>ព្រៃកណ្តៀង</v>
          </cell>
          <cell r="T119" t="str">
            <v>ពាយគរ</v>
          </cell>
          <cell r="U119" t="str">
            <v>ព្រៃវែង</v>
          </cell>
          <cell r="V119">
            <v>18</v>
          </cell>
          <cell r="W119">
            <v>1</v>
          </cell>
          <cell r="X119">
            <v>17</v>
          </cell>
        </row>
        <row r="120">
          <cell r="C120" t="str">
            <v>4 19233</v>
          </cell>
          <cell r="D120" t="str">
            <v>29411181877679ច</v>
          </cell>
          <cell r="E120" t="str">
            <v>150862081</v>
          </cell>
          <cell r="F120" t="str">
            <v>0966796027</v>
          </cell>
          <cell r="G120" t="str">
            <v>ញ៉ែម</v>
          </cell>
          <cell r="H120" t="str">
            <v>ស្រីអូន</v>
          </cell>
          <cell r="I120" t="str">
            <v>ញ៉ែមស្រីអូន</v>
          </cell>
          <cell r="J120" t="str">
            <v>NHEM</v>
          </cell>
          <cell r="K120" t="str">
            <v>SREYOUN</v>
          </cell>
          <cell r="L120"/>
          <cell r="M120" t="str">
            <v>ខ្សែទឹកហូរAកណ្តាល</v>
          </cell>
          <cell r="N120">
            <v>44494</v>
          </cell>
          <cell r="O120">
            <v>34344</v>
          </cell>
          <cell r="P120" t="str">
            <v>F</v>
          </cell>
          <cell r="Q120" t="str">
            <v>Cambodian</v>
          </cell>
          <cell r="R120" t="str">
            <v>ប្រនាគ</v>
          </cell>
          <cell r="S120" t="str">
            <v>ចើងជើង</v>
          </cell>
          <cell r="T120" t="str">
            <v>បារាយណ៍</v>
          </cell>
          <cell r="U120" t="str">
            <v>កំពង់ធំ</v>
          </cell>
          <cell r="V120">
            <v>18</v>
          </cell>
          <cell r="W120">
            <v>1</v>
          </cell>
          <cell r="X120">
            <v>17</v>
          </cell>
        </row>
        <row r="121">
          <cell r="C121" t="str">
            <v>4 19313</v>
          </cell>
          <cell r="D121" t="str">
            <v>20205222836127ញ</v>
          </cell>
          <cell r="E121" t="str">
            <v>101351657</v>
          </cell>
          <cell r="F121" t="str">
            <v>0887743810</v>
          </cell>
          <cell r="G121" t="str">
            <v>កែវ</v>
          </cell>
          <cell r="H121" t="str">
            <v>ស្រីមុំ</v>
          </cell>
          <cell r="I121" t="str">
            <v>កែវស្រីមុំ</v>
          </cell>
          <cell r="J121" t="str">
            <v>KEO</v>
          </cell>
          <cell r="K121" t="str">
            <v>SREYMOM</v>
          </cell>
          <cell r="L121"/>
          <cell r="M121" t="str">
            <v>ខ្សែទឹកហូរAកណ្តាល</v>
          </cell>
          <cell r="N121">
            <v>44522</v>
          </cell>
          <cell r="O121">
            <v>37384</v>
          </cell>
          <cell r="P121" t="str">
            <v>F</v>
          </cell>
          <cell r="Q121" t="str">
            <v>Cambodian</v>
          </cell>
          <cell r="R121" t="str">
            <v>បឹងទំនប់</v>
          </cell>
          <cell r="S121" t="str">
            <v>ព្រៃរំដេង</v>
          </cell>
          <cell r="T121" t="str">
            <v>គិរីវង់</v>
          </cell>
          <cell r="U121" t="str">
            <v>តាកែវ</v>
          </cell>
          <cell r="V121">
            <v>18</v>
          </cell>
          <cell r="W121">
            <v>1</v>
          </cell>
          <cell r="X121">
            <v>17</v>
          </cell>
        </row>
        <row r="122">
          <cell r="C122" t="str">
            <v>4 19200</v>
          </cell>
          <cell r="D122" t="str">
            <v>19810222970650ន</v>
          </cell>
          <cell r="E122" t="str">
            <v>110634073</v>
          </cell>
          <cell r="F122" t="str">
            <v>0883806008</v>
          </cell>
          <cell r="G122" t="str">
            <v>ជន</v>
          </cell>
          <cell r="H122" t="str">
            <v>ឆាយ៉ា</v>
          </cell>
          <cell r="I122" t="str">
            <v>ជនឆាយ៉ា</v>
          </cell>
          <cell r="J122" t="str">
            <v>CHUN</v>
          </cell>
          <cell r="K122" t="str">
            <v>CHHAYA</v>
          </cell>
          <cell r="L122"/>
          <cell r="M122" t="str">
            <v>ខ្សែទឹកហូរAកណ្តាល</v>
          </cell>
          <cell r="N122">
            <v>44440</v>
          </cell>
          <cell r="O122">
            <v>36109</v>
          </cell>
          <cell r="P122" t="str">
            <v>M</v>
          </cell>
          <cell r="Q122" t="str">
            <v>Cambodian</v>
          </cell>
          <cell r="R122" t="str">
            <v>អូរលួស</v>
          </cell>
          <cell r="S122" t="str">
            <v>ដំណាក់កន្ទួត</v>
          </cell>
          <cell r="T122" t="str">
            <v>គិរីវង់</v>
          </cell>
          <cell r="U122" t="str">
            <v>តាកែវ</v>
          </cell>
          <cell r="V122">
            <v>18</v>
          </cell>
          <cell r="W122">
            <v>1</v>
          </cell>
          <cell r="X122">
            <v>17</v>
          </cell>
        </row>
        <row r="123">
          <cell r="C123" t="str">
            <v>4 19411</v>
          </cell>
          <cell r="D123" t="str">
            <v>29808170879928ឌ</v>
          </cell>
          <cell r="E123" t="str">
            <v>030775664</v>
          </cell>
          <cell r="F123" t="str">
            <v>0968303283</v>
          </cell>
          <cell r="G123" t="str">
            <v>រិទ្ខ</v>
          </cell>
          <cell r="H123" t="str">
            <v>សុរ៉ាម</v>
          </cell>
          <cell r="I123" t="str">
            <v>រិទ្ខសុរ៉ាម</v>
          </cell>
          <cell r="J123" t="str">
            <v>RITH</v>
          </cell>
          <cell r="K123" t="str">
            <v>SORAM</v>
          </cell>
          <cell r="L123"/>
          <cell r="M123" t="str">
            <v>ខ្សែទឹកហូរAកណ្តាល</v>
          </cell>
          <cell r="N123">
            <v>44546</v>
          </cell>
          <cell r="O123">
            <v>36078</v>
          </cell>
          <cell r="P123" t="str">
            <v>F</v>
          </cell>
          <cell r="Q123" t="str">
            <v>Cambodian</v>
          </cell>
          <cell r="R123" t="str">
            <v>ក្រាំងច្រេស</v>
          </cell>
          <cell r="S123" t="str">
            <v>គិរីវន្ត</v>
          </cell>
          <cell r="T123" t="str">
            <v>ភ្នំស្រួច</v>
          </cell>
          <cell r="U123" t="str">
            <v>កំពង់ស្ពឺ</v>
          </cell>
          <cell r="V123">
            <v>18</v>
          </cell>
          <cell r="W123">
            <v>1</v>
          </cell>
          <cell r="X123">
            <v>17</v>
          </cell>
        </row>
        <row r="124">
          <cell r="C124" t="str">
            <v>4 13560</v>
          </cell>
          <cell r="D124" t="str">
            <v>29903192013509ប</v>
          </cell>
          <cell r="E124" t="str">
            <v>030903484</v>
          </cell>
          <cell r="F124" t="str">
            <v>0973038132</v>
          </cell>
          <cell r="G124" t="str">
            <v>ឡុង</v>
          </cell>
          <cell r="H124" t="str">
            <v>ស្រីមុំ</v>
          </cell>
          <cell r="I124" t="str">
            <v>ឡុងស្រីមុំ</v>
          </cell>
          <cell r="J124" t="str">
            <v>LONG</v>
          </cell>
          <cell r="K124" t="str">
            <v>SREYMOM</v>
          </cell>
          <cell r="L124"/>
          <cell r="M124" t="str">
            <v>ខ្សែទឹកហូរAកណ្តាល</v>
          </cell>
          <cell r="N124">
            <v>44546</v>
          </cell>
          <cell r="O124">
            <v>36412</v>
          </cell>
          <cell r="P124" t="str">
            <v>F</v>
          </cell>
          <cell r="Q124" t="str">
            <v>Cambodian</v>
          </cell>
          <cell r="R124" t="str">
            <v>ក្រាំងស្យា</v>
          </cell>
          <cell r="S124" t="str">
            <v>គិរីវន្ត</v>
          </cell>
          <cell r="T124" t="str">
            <v>ភ្នំស្រួច</v>
          </cell>
          <cell r="U124" t="str">
            <v>កំពង់ស្ពឺ</v>
          </cell>
          <cell r="V124">
            <v>18</v>
          </cell>
          <cell r="W124">
            <v>1</v>
          </cell>
          <cell r="X124">
            <v>17</v>
          </cell>
        </row>
        <row r="125">
          <cell r="C125" t="str">
            <v>4 19481</v>
          </cell>
          <cell r="D125" t="str">
            <v>0</v>
          </cell>
          <cell r="E125" t="str">
            <v>100763911</v>
          </cell>
          <cell r="F125" t="str">
            <v>0963341607</v>
          </cell>
          <cell r="G125" t="str">
            <v>សេង</v>
          </cell>
          <cell r="H125" t="str">
            <v>វ៉ាន់</v>
          </cell>
          <cell r="I125" t="str">
            <v>សេងវ៉ាន់</v>
          </cell>
          <cell r="J125" t="str">
            <v>SENG</v>
          </cell>
          <cell r="K125" t="str">
            <v>VANN</v>
          </cell>
          <cell r="L125"/>
          <cell r="M125" t="str">
            <v>ខ្សែទឹកហូរAកណ្តាល</v>
          </cell>
          <cell r="N125">
            <v>44546</v>
          </cell>
          <cell r="O125">
            <v>32488</v>
          </cell>
          <cell r="P125" t="str">
            <v>M</v>
          </cell>
          <cell r="Q125" t="str">
            <v>Cambodian</v>
          </cell>
          <cell r="R125" t="str">
            <v>នាល</v>
          </cell>
          <cell r="S125" t="str">
            <v>ពាំងកស់</v>
          </cell>
          <cell r="T125" t="str">
            <v>ពាំងកស់</v>
          </cell>
          <cell r="U125" t="str">
            <v>តាកែវ</v>
          </cell>
          <cell r="V125">
            <v>18</v>
          </cell>
          <cell r="W125">
            <v>1</v>
          </cell>
          <cell r="X125">
            <v>17</v>
          </cell>
        </row>
        <row r="126">
          <cell r="C126" t="str">
            <v>4 19555</v>
          </cell>
          <cell r="D126" t="str">
            <v>29101181151354ញ</v>
          </cell>
          <cell r="E126" t="str">
            <v>250023545</v>
          </cell>
          <cell r="F126" t="str">
            <v>0963124793</v>
          </cell>
          <cell r="G126" t="str">
            <v>ម៉ុច</v>
          </cell>
          <cell r="H126" t="str">
            <v>សុខា</v>
          </cell>
          <cell r="I126" t="str">
            <v>ម៉ុចសុខា</v>
          </cell>
          <cell r="J126" t="str">
            <v>MOCH</v>
          </cell>
          <cell r="K126" t="str">
            <v>SOKHA</v>
          </cell>
          <cell r="L126"/>
          <cell r="M126" t="str">
            <v>ខ្សែទឹកហូរAកណ្តាល</v>
          </cell>
          <cell r="N126">
            <v>44634</v>
          </cell>
          <cell r="O126">
            <v>33341</v>
          </cell>
          <cell r="P126" t="str">
            <v>F</v>
          </cell>
          <cell r="Q126" t="str">
            <v>Cambodian</v>
          </cell>
          <cell r="R126" t="str">
            <v>ត្រពាំងទារ</v>
          </cell>
          <cell r="S126" t="str">
            <v>ចក</v>
          </cell>
          <cell r="T126" t="str">
            <v>អូរាំងឪ</v>
          </cell>
          <cell r="U126" t="str">
            <v>ត្បូងឃ្មុំ</v>
          </cell>
          <cell r="V126">
            <v>18</v>
          </cell>
          <cell r="W126">
            <v>1</v>
          </cell>
          <cell r="X126">
            <v>17</v>
          </cell>
        </row>
        <row r="127">
          <cell r="C127" t="str">
            <v>4 19348</v>
          </cell>
          <cell r="D127" t="str">
            <v>29011222998435ម</v>
          </cell>
          <cell r="E127" t="str">
            <v>110371523</v>
          </cell>
          <cell r="F127" t="str">
            <v>08822959</v>
          </cell>
          <cell r="G127" t="str">
            <v>សេក</v>
          </cell>
          <cell r="H127" t="str">
            <v>ពៅ</v>
          </cell>
          <cell r="I127" t="str">
            <v>សេកពៅ</v>
          </cell>
          <cell r="J127" t="str">
            <v>SEK</v>
          </cell>
          <cell r="K127" t="str">
            <v>POV</v>
          </cell>
          <cell r="L127"/>
          <cell r="M127" t="str">
            <v>ខ្សែទឹកហូរAកណ្តាល</v>
          </cell>
          <cell r="N127">
            <v>44646</v>
          </cell>
          <cell r="O127">
            <v>33123</v>
          </cell>
          <cell r="P127" t="str">
            <v>F</v>
          </cell>
          <cell r="Q127" t="str">
            <v>Cambodian</v>
          </cell>
          <cell r="R127" t="str">
            <v>មនោសុខ</v>
          </cell>
          <cell r="S127" t="str">
            <v>តាកែន</v>
          </cell>
          <cell r="T127" t="str">
            <v>ឈូក</v>
          </cell>
          <cell r="U127" t="str">
            <v>កំពត</v>
          </cell>
          <cell r="V127">
            <v>18</v>
          </cell>
          <cell r="W127">
            <v>1</v>
          </cell>
          <cell r="X127">
            <v>17</v>
          </cell>
        </row>
        <row r="128">
          <cell r="C128" t="str">
            <v>4 19579</v>
          </cell>
          <cell r="D128" t="str">
            <v>19711222994994ឃ</v>
          </cell>
          <cell r="E128" t="str">
            <v>150712524</v>
          </cell>
          <cell r="F128" t="str">
            <v>0976628909</v>
          </cell>
          <cell r="G128" t="str">
            <v>អឿន</v>
          </cell>
          <cell r="H128" t="str">
            <v>នា</v>
          </cell>
          <cell r="I128" t="str">
            <v>អឿននា</v>
          </cell>
          <cell r="J128" t="str">
            <v>OEUN</v>
          </cell>
          <cell r="K128" t="str">
            <v>NEA</v>
          </cell>
          <cell r="L128"/>
          <cell r="M128" t="str">
            <v>ខ្សែទឹកហូរAកណ្តាល</v>
          </cell>
          <cell r="N128">
            <v>44652</v>
          </cell>
          <cell r="O128">
            <v>35765</v>
          </cell>
          <cell r="P128" t="str">
            <v>M</v>
          </cell>
          <cell r="Q128" t="str">
            <v>Cambodian</v>
          </cell>
          <cell r="R128" t="str">
            <v>ត្រពាំងខ្លង</v>
          </cell>
          <cell r="S128" t="str">
            <v>ច្រនាង</v>
          </cell>
          <cell r="T128" t="str">
            <v>បារាយណ៍</v>
          </cell>
          <cell r="U128" t="str">
            <v>កំពង់ធំ</v>
          </cell>
          <cell r="V128">
            <v>18</v>
          </cell>
          <cell r="W128">
            <v>1</v>
          </cell>
          <cell r="X128">
            <v>17</v>
          </cell>
        </row>
        <row r="129">
          <cell r="C129" t="str">
            <v>4 19564</v>
          </cell>
          <cell r="D129" t="str">
            <v>18407222907288ល</v>
          </cell>
          <cell r="E129" t="str">
            <v>250023546</v>
          </cell>
          <cell r="F129" t="str">
            <v>0969441052</v>
          </cell>
          <cell r="G129" t="str">
            <v>យិន</v>
          </cell>
          <cell r="H129" t="str">
            <v>សារិទ្ធ</v>
          </cell>
          <cell r="I129" t="str">
            <v>យិនសារិទ្ធ</v>
          </cell>
          <cell r="J129" t="str">
            <v>YIN</v>
          </cell>
          <cell r="K129" t="str">
            <v>SARITH</v>
          </cell>
          <cell r="L129"/>
          <cell r="M129" t="str">
            <v>ខ្សែទឹកហូរAកណ្តាល</v>
          </cell>
          <cell r="N129">
            <v>44652</v>
          </cell>
          <cell r="O129">
            <v>30722</v>
          </cell>
          <cell r="P129" t="str">
            <v>M</v>
          </cell>
          <cell r="Q129" t="str">
            <v>Cambodian</v>
          </cell>
          <cell r="R129" t="str">
            <v>ត្រពាំងទារ</v>
          </cell>
          <cell r="S129" t="str">
            <v>ចក</v>
          </cell>
          <cell r="T129" t="str">
            <v>អូរាំងឪ</v>
          </cell>
          <cell r="U129" t="str">
            <v>ត្បូងឃ្មុំ</v>
          </cell>
          <cell r="V129">
            <v>18</v>
          </cell>
          <cell r="W129">
            <v>1</v>
          </cell>
          <cell r="X129">
            <v>17</v>
          </cell>
        </row>
        <row r="130">
          <cell r="C130" t="str">
            <v>4 19737</v>
          </cell>
          <cell r="D130" t="str">
            <v>29908192160916ហ</v>
          </cell>
          <cell r="E130" t="str">
            <v>070323737</v>
          </cell>
          <cell r="F130" t="str">
            <v>0975713443</v>
          </cell>
          <cell r="G130" t="str">
            <v>តិល</v>
          </cell>
          <cell r="H130" t="str">
            <v>និមល</v>
          </cell>
          <cell r="I130" t="str">
            <v>តិលនិមល</v>
          </cell>
          <cell r="J130" t="str">
            <v>TIL</v>
          </cell>
          <cell r="K130" t="str">
            <v>NIMOL</v>
          </cell>
          <cell r="L130"/>
          <cell r="M130" t="str">
            <v>ខ្សែទឹកហូរAកណ្តាល</v>
          </cell>
          <cell r="N130">
            <v>44725</v>
          </cell>
          <cell r="O130">
            <v>36405</v>
          </cell>
          <cell r="P130" t="str">
            <v>M</v>
          </cell>
          <cell r="Q130" t="str">
            <v>Cambodian</v>
          </cell>
          <cell r="R130" t="str">
            <v>អូរំចេក</v>
          </cell>
          <cell r="S130" t="str">
            <v>ច្រនាង</v>
          </cell>
          <cell r="T130" t="str">
            <v>បារាយណ៍</v>
          </cell>
          <cell r="U130" t="str">
            <v>កំពង់ធំ</v>
          </cell>
          <cell r="V130">
            <v>18</v>
          </cell>
          <cell r="W130">
            <v>1</v>
          </cell>
          <cell r="X130">
            <v>17</v>
          </cell>
        </row>
        <row r="131">
          <cell r="C131" t="str">
            <v>4 18233</v>
          </cell>
          <cell r="D131" t="str">
            <v>29106181430540ឋ</v>
          </cell>
          <cell r="E131" t="str">
            <v>150540863</v>
          </cell>
          <cell r="F131" t="str">
            <v>0883018910</v>
          </cell>
          <cell r="G131" t="str">
            <v>ចាន់</v>
          </cell>
          <cell r="H131" t="str">
            <v>ណេង</v>
          </cell>
          <cell r="I131" t="str">
            <v>ចាន់ណេង</v>
          </cell>
          <cell r="J131" t="str">
            <v>CHHAN</v>
          </cell>
          <cell r="K131" t="str">
            <v>NENG</v>
          </cell>
          <cell r="L131"/>
          <cell r="M131" t="str">
            <v>ខ្សែទឹកហូរAកណ្តាល</v>
          </cell>
          <cell r="N131">
            <v>44734</v>
          </cell>
          <cell r="O131">
            <v>33279</v>
          </cell>
          <cell r="P131" t="str">
            <v>F</v>
          </cell>
          <cell r="Q131" t="str">
            <v>Cambodian</v>
          </cell>
          <cell r="R131"/>
          <cell r="S131"/>
          <cell r="T131"/>
          <cell r="U131"/>
          <cell r="V131">
            <v>18</v>
          </cell>
          <cell r="W131">
            <v>1</v>
          </cell>
          <cell r="X131">
            <v>17</v>
          </cell>
        </row>
        <row r="132">
          <cell r="C132" t="str">
            <v>4 19936</v>
          </cell>
          <cell r="D132" t="str">
            <v>29708170881860អ</v>
          </cell>
          <cell r="E132" t="str">
            <v>030823051</v>
          </cell>
          <cell r="F132" t="str">
            <v>0968396607</v>
          </cell>
          <cell r="G132" t="str">
            <v>ស៊ន</v>
          </cell>
          <cell r="H132" t="str">
            <v>និមូល</v>
          </cell>
          <cell r="I132" t="str">
            <v>ស៊ននិមូល</v>
          </cell>
          <cell r="J132" t="str">
            <v>SORN</v>
          </cell>
          <cell r="K132" t="str">
            <v>NIMOL</v>
          </cell>
          <cell r="L132"/>
          <cell r="M132" t="str">
            <v>ខ្សែទឹកហូរAកណ្តាល</v>
          </cell>
          <cell r="N132">
            <v>44806</v>
          </cell>
          <cell r="O132">
            <v>35617</v>
          </cell>
          <cell r="P132" t="str">
            <v>F</v>
          </cell>
          <cell r="Q132" t="str">
            <v>Cambodian</v>
          </cell>
          <cell r="R132"/>
          <cell r="S132"/>
          <cell r="T132"/>
          <cell r="U132"/>
          <cell r="V132">
            <v>18</v>
          </cell>
          <cell r="W132">
            <v>1</v>
          </cell>
          <cell r="X132">
            <v>17</v>
          </cell>
        </row>
        <row r="133">
          <cell r="C133" t="str">
            <v>4 19938</v>
          </cell>
          <cell r="D133" t="str">
            <v>20210192213116ឡ</v>
          </cell>
          <cell r="E133" t="str">
            <v>021257242</v>
          </cell>
          <cell r="F133" t="str">
            <v>0964059960</v>
          </cell>
          <cell r="G133" t="str">
            <v>មាន</v>
          </cell>
          <cell r="H133" t="str">
            <v>ណេត</v>
          </cell>
          <cell r="I133" t="str">
            <v>មានណេត</v>
          </cell>
          <cell r="J133" t="str">
            <v>MEAN</v>
          </cell>
          <cell r="K133" t="str">
            <v>NET</v>
          </cell>
          <cell r="L133"/>
          <cell r="M133" t="str">
            <v>ខ្សែទឹកហូរAកណ្តាល</v>
          </cell>
          <cell r="N133">
            <v>44799</v>
          </cell>
          <cell r="O133">
            <v>37385</v>
          </cell>
          <cell r="P133" t="str">
            <v>F</v>
          </cell>
          <cell r="Q133" t="str">
            <v>Cambodian</v>
          </cell>
          <cell r="R133"/>
          <cell r="S133"/>
          <cell r="T133"/>
          <cell r="U133"/>
          <cell r="V133">
            <v>18</v>
          </cell>
          <cell r="W133">
            <v>1</v>
          </cell>
          <cell r="X133">
            <v>17</v>
          </cell>
        </row>
        <row r="134">
          <cell r="C134" t="str">
            <v>4 19947</v>
          </cell>
          <cell r="D134" t="str">
            <v>28603222781003ឋ</v>
          </cell>
          <cell r="E134" t="str">
            <v>171040887</v>
          </cell>
          <cell r="F134" t="str">
            <v>0967507650</v>
          </cell>
          <cell r="G134" t="str">
            <v>ឃុំ</v>
          </cell>
          <cell r="H134" t="str">
            <v>ពុទ្ឋីតា</v>
          </cell>
          <cell r="I134" t="str">
            <v>ឃុំពុទ្ឋីតា</v>
          </cell>
          <cell r="J134" t="str">
            <v>KHUN</v>
          </cell>
          <cell r="K134" t="str">
            <v>PUTHYDA</v>
          </cell>
          <cell r="L134"/>
          <cell r="M134" t="str">
            <v>ខ្សែទឹកហូរAកណ្តាល</v>
          </cell>
          <cell r="N134">
            <v>44832</v>
          </cell>
          <cell r="O134">
            <v>31645</v>
          </cell>
          <cell r="P134" t="str">
            <v>F</v>
          </cell>
          <cell r="Q134" t="str">
            <v>Cambodian</v>
          </cell>
          <cell r="R134"/>
          <cell r="S134"/>
          <cell r="T134"/>
          <cell r="U134"/>
          <cell r="V134">
            <v>18</v>
          </cell>
          <cell r="W134">
            <v>1</v>
          </cell>
          <cell r="X134">
            <v>17</v>
          </cell>
        </row>
        <row r="135">
          <cell r="C135" t="str">
            <v>4 20139</v>
          </cell>
          <cell r="D135" t="str">
            <v>20002202315735អ</v>
          </cell>
          <cell r="E135" t="str">
            <v>031048288</v>
          </cell>
          <cell r="F135" t="str">
            <v>0962714810</v>
          </cell>
          <cell r="G135" t="str">
            <v>ភឺន</v>
          </cell>
          <cell r="H135" t="str">
            <v>ចាន់ណាក់</v>
          </cell>
          <cell r="I135" t="str">
            <v>ភឺនចាន់ណាក់</v>
          </cell>
          <cell r="J135" t="str">
            <v>PHEUN</v>
          </cell>
          <cell r="K135" t="str">
            <v>CHANLAK</v>
          </cell>
          <cell r="L135"/>
          <cell r="M135" t="str">
            <v>ខ្សែទឹកហូរAកណ្តាល</v>
          </cell>
          <cell r="N135">
            <v>44960</v>
          </cell>
          <cell r="O135">
            <v>36745</v>
          </cell>
          <cell r="P135" t="str">
            <v>F</v>
          </cell>
          <cell r="Q135" t="str">
            <v>Cambodian</v>
          </cell>
          <cell r="R135" t="str">
            <v>កណ្ដាល</v>
          </cell>
          <cell r="S135" t="str">
            <v>សំរោង</v>
          </cell>
          <cell r="T135" t="str">
            <v>ភ្នំស្រួច</v>
          </cell>
          <cell r="U135" t="str">
            <v>កំពង់ស្ពឺ</v>
          </cell>
          <cell r="V135">
            <v>18</v>
          </cell>
          <cell r="W135">
            <v>1</v>
          </cell>
          <cell r="X135">
            <v>17</v>
          </cell>
        </row>
        <row r="136">
          <cell r="C136" t="str">
            <v>4 20480</v>
          </cell>
          <cell r="D136" t="str">
            <v>20507233143231ឃ</v>
          </cell>
          <cell r="E136" t="str">
            <v>021320258</v>
          </cell>
          <cell r="F136">
            <v>0</v>
          </cell>
          <cell r="G136" t="str">
            <v>អុល</v>
          </cell>
          <cell r="H136" t="str">
            <v>ចន្ទ្រា</v>
          </cell>
          <cell r="I136" t="str">
            <v>អុលចន្ទ្រា</v>
          </cell>
          <cell r="J136" t="str">
            <v>OL</v>
          </cell>
          <cell r="K136" t="str">
            <v>CHANTREA</v>
          </cell>
          <cell r="L136"/>
          <cell r="M136" t="str">
            <v>ខ្សែទឹកហូរAកណ្តាល</v>
          </cell>
          <cell r="N136">
            <v>45047</v>
          </cell>
          <cell r="O136">
            <v>38436</v>
          </cell>
          <cell r="P136" t="str">
            <v>F</v>
          </cell>
          <cell r="Q136" t="str">
            <v>Cambodian</v>
          </cell>
          <cell r="R136" t="str">
            <v>ល្វា</v>
          </cell>
          <cell r="S136" t="str">
            <v>ទំនប់ធំ</v>
          </cell>
          <cell r="T136" t="str">
            <v>ពញាព្</v>
          </cell>
          <cell r="U136" t="str">
            <v>កណ្តាល</v>
          </cell>
          <cell r="V136">
            <v>18</v>
          </cell>
          <cell r="W136">
            <v>1</v>
          </cell>
          <cell r="X136">
            <v>17</v>
          </cell>
        </row>
        <row r="137">
          <cell r="C137" t="str">
            <v>4 20516</v>
          </cell>
          <cell r="D137">
            <v>0</v>
          </cell>
          <cell r="E137">
            <v>250347153</v>
          </cell>
          <cell r="F137">
            <v>0</v>
          </cell>
          <cell r="G137" t="str">
            <v>ហ៊ាង</v>
          </cell>
          <cell r="H137" t="str">
            <v>ចាន់រី</v>
          </cell>
          <cell r="I137" t="str">
            <v>ហ៊ាងចាន់រី</v>
          </cell>
          <cell r="J137" t="str">
            <v>HEANG</v>
          </cell>
          <cell r="K137" t="str">
            <v>CHANRY</v>
          </cell>
          <cell r="L137"/>
          <cell r="M137" t="str">
            <v>ខ្សែទឹកហូរAកណ្តាល</v>
          </cell>
          <cell r="N137">
            <v>45108</v>
          </cell>
          <cell r="O137">
            <v>38504</v>
          </cell>
          <cell r="P137" t="str">
            <v>F</v>
          </cell>
          <cell r="Q137" t="str">
            <v>Cambodian</v>
          </cell>
          <cell r="R137" t="str">
            <v>ទួលស្នួល</v>
          </cell>
          <cell r="S137" t="str">
            <v>ទួលស្នួល</v>
          </cell>
          <cell r="T137" t="str">
            <v>ក្រូចឆ្មា</v>
          </cell>
          <cell r="U137" t="str">
            <v>កំពង់ចាម</v>
          </cell>
          <cell r="V137">
            <v>18</v>
          </cell>
          <cell r="W137">
            <v>1</v>
          </cell>
          <cell r="X137">
            <v>17</v>
          </cell>
        </row>
        <row r="138">
          <cell r="C138" t="str">
            <v>4 20522</v>
          </cell>
          <cell r="D138">
            <v>0</v>
          </cell>
          <cell r="E138" t="str">
            <v>051593730</v>
          </cell>
          <cell r="F138">
            <v>0</v>
          </cell>
          <cell r="G138" t="str">
            <v>ភា</v>
          </cell>
          <cell r="H138" t="str">
            <v>ចេក</v>
          </cell>
          <cell r="I138" t="str">
            <v>ភាចេក</v>
          </cell>
          <cell r="J138" t="str">
            <v>PHEA</v>
          </cell>
          <cell r="K138" t="str">
            <v>CHEK</v>
          </cell>
          <cell r="L138"/>
          <cell r="M138" t="str">
            <v>ខ្សែទឹកហូរAកណ្តាល</v>
          </cell>
          <cell r="N138">
            <v>45108</v>
          </cell>
          <cell r="O138">
            <v>34532</v>
          </cell>
          <cell r="P138" t="str">
            <v>M</v>
          </cell>
          <cell r="Q138" t="str">
            <v>Cambodian</v>
          </cell>
          <cell r="R138" t="str">
            <v>គ្រើល</v>
          </cell>
          <cell r="S138" t="str">
            <v>ព្រៃរំដេង</v>
          </cell>
          <cell r="T138" t="str">
            <v>មេសាង</v>
          </cell>
          <cell r="U138" t="str">
            <v>ព្រៃវែង</v>
          </cell>
          <cell r="V138">
            <v>18</v>
          </cell>
          <cell r="W138">
            <v>1</v>
          </cell>
          <cell r="X138">
            <v>17</v>
          </cell>
        </row>
        <row r="139">
          <cell r="C139" t="str">
            <v>4 20557</v>
          </cell>
          <cell r="D139">
            <v>0</v>
          </cell>
          <cell r="E139" t="str">
            <v>030790685</v>
          </cell>
          <cell r="F139" t="e">
            <v>#N/A</v>
          </cell>
          <cell r="G139" t="str">
            <v>តាល់</v>
          </cell>
          <cell r="H139" t="str">
            <v>សួយ</v>
          </cell>
          <cell r="I139" t="str">
            <v>តាល់សួយ</v>
          </cell>
          <cell r="J139" t="str">
            <v>TAL</v>
          </cell>
          <cell r="K139" t="str">
            <v>SUOY</v>
          </cell>
          <cell r="L139"/>
          <cell r="M139" t="str">
            <v>ខ្សែទឹកហូរAកណ្តាល</v>
          </cell>
          <cell r="N139">
            <v>45161</v>
          </cell>
          <cell r="O139">
            <v>35535</v>
          </cell>
          <cell r="P139" t="str">
            <v>F</v>
          </cell>
          <cell r="Q139" t="str">
            <v>Cambodian</v>
          </cell>
          <cell r="R139" t="str">
            <v>ថ្មីទម្លាប់</v>
          </cell>
          <cell r="S139" t="str">
            <v>ចាន់សែន</v>
          </cell>
          <cell r="T139" t="str">
            <v>ឧដុង្គ</v>
          </cell>
          <cell r="U139" t="str">
            <v>កំពង់ស្ពឺ</v>
          </cell>
          <cell r="V139">
            <v>18</v>
          </cell>
          <cell r="W139">
            <v>1</v>
          </cell>
          <cell r="X139">
            <v>17</v>
          </cell>
        </row>
        <row r="140">
          <cell r="C140" t="str">
            <v>4 20590</v>
          </cell>
          <cell r="D140"/>
          <cell r="E140" t="str">
            <v>040581899</v>
          </cell>
          <cell r="F140" t="e">
            <v>#N/A</v>
          </cell>
          <cell r="G140" t="str">
            <v>រស់</v>
          </cell>
          <cell r="H140" t="str">
            <v>ស្រីនេត</v>
          </cell>
          <cell r="I140" t="str">
            <v>រស់ស្រីនេត</v>
          </cell>
          <cell r="J140" t="str">
            <v>ROS</v>
          </cell>
          <cell r="K140" t="str">
            <v>SREYNET</v>
          </cell>
          <cell r="L140"/>
          <cell r="M140" t="str">
            <v>ខ្សែទឹកហូរAកណ្តាល</v>
          </cell>
          <cell r="N140">
            <v>45170</v>
          </cell>
          <cell r="O140">
            <v>37936</v>
          </cell>
          <cell r="P140" t="str">
            <v>F</v>
          </cell>
          <cell r="Q140" t="str">
            <v>Cambodian</v>
          </cell>
          <cell r="R140" t="str">
            <v>កៀនតាម៉ា</v>
          </cell>
          <cell r="S140" t="str">
            <v>កំពង់អុស</v>
          </cell>
          <cell r="T140" t="str">
            <v>ជល់គីរី</v>
          </cell>
          <cell r="U140" t="str">
            <v>កំពង់ឆ្នាំង</v>
          </cell>
          <cell r="V140">
            <v>18</v>
          </cell>
          <cell r="W140">
            <v>1</v>
          </cell>
          <cell r="X140">
            <v>17</v>
          </cell>
        </row>
        <row r="141">
          <cell r="C141" t="str">
            <v>4 20629</v>
          </cell>
          <cell r="D141"/>
          <cell r="E141" t="str">
            <v>040509841</v>
          </cell>
          <cell r="F141" t="e">
            <v>#N/A</v>
          </cell>
          <cell r="G141" t="str">
            <v>សាន</v>
          </cell>
          <cell r="H141" t="str">
            <v>ស្រីរ័ត្ន</v>
          </cell>
          <cell r="I141" t="str">
            <v>សានស្រីរ័ត្ន</v>
          </cell>
          <cell r="J141" t="str">
            <v>SAN</v>
          </cell>
          <cell r="K141" t="str">
            <v>SREYROT</v>
          </cell>
          <cell r="L141"/>
          <cell r="M141" t="str">
            <v>ខ្សែទឹកហូរAកណ្តាល</v>
          </cell>
          <cell r="N141">
            <v>45184</v>
          </cell>
          <cell r="O141">
            <v>37454</v>
          </cell>
          <cell r="P141" t="str">
            <v>F</v>
          </cell>
          <cell r="Q141" t="str">
            <v>Cambodian</v>
          </cell>
          <cell r="R141" t="str">
            <v>តាលោ</v>
          </cell>
          <cell r="S141" t="str">
            <v>ជើងព្រៃ</v>
          </cell>
          <cell r="T141" t="str">
            <v>រលាប្អៀរ</v>
          </cell>
          <cell r="U141" t="str">
            <v>កំពង់ឆ្នាំង</v>
          </cell>
          <cell r="V141">
            <v>18</v>
          </cell>
          <cell r="W141">
            <v>1</v>
          </cell>
          <cell r="X141">
            <v>17</v>
          </cell>
        </row>
        <row r="142">
          <cell r="C142" t="str">
            <v>4 20653</v>
          </cell>
          <cell r="D142"/>
          <cell r="E142" t="str">
            <v>150966149</v>
          </cell>
          <cell r="F142" t="e">
            <v>#N/A</v>
          </cell>
          <cell r="G142" t="str">
            <v>ជី</v>
          </cell>
          <cell r="H142" t="str">
            <v>មិ</v>
          </cell>
          <cell r="I142" t="str">
            <v>ជីមិ</v>
          </cell>
          <cell r="J142" t="str">
            <v>CHY</v>
          </cell>
          <cell r="K142" t="str">
            <v>MI</v>
          </cell>
          <cell r="L142"/>
          <cell r="M142" t="str">
            <v>ខ្សែទឹកហូរAកណ្តាល</v>
          </cell>
          <cell r="N142">
            <v>45217</v>
          </cell>
          <cell r="O142">
            <v>37684</v>
          </cell>
          <cell r="P142" t="str">
            <v>F</v>
          </cell>
          <cell r="Q142" t="str">
            <v>Cambodian</v>
          </cell>
          <cell r="R142" t="str">
            <v>ត្រពាំងជ័រ</v>
          </cell>
          <cell r="S142" t="str">
            <v>ចំណាលើ</v>
          </cell>
          <cell r="T142" t="str">
            <v>ស្ទោង</v>
          </cell>
          <cell r="U142" t="str">
            <v>កំពង់ធំ</v>
          </cell>
          <cell r="V142">
            <v>18</v>
          </cell>
          <cell r="W142">
            <v>1</v>
          </cell>
          <cell r="X142">
            <v>17</v>
          </cell>
        </row>
        <row r="143">
          <cell r="C143" t="str">
            <v>4 20723</v>
          </cell>
          <cell r="D143"/>
          <cell r="E143" t="str">
            <v>040505512</v>
          </cell>
          <cell r="F143" t="e">
            <v>#N/A</v>
          </cell>
          <cell r="G143" t="str">
            <v>ភាក់</v>
          </cell>
          <cell r="H143" t="str">
            <v>ស្រីនីត</v>
          </cell>
          <cell r="I143" t="str">
            <v>ភាក់ស្រីនីត</v>
          </cell>
          <cell r="J143" t="str">
            <v>PHAK</v>
          </cell>
          <cell r="K143" t="str">
            <v>SREYNITH</v>
          </cell>
          <cell r="L143"/>
          <cell r="M143" t="str">
            <v>ខ្សែទឹកហូរAកណ្តាល</v>
          </cell>
          <cell r="N143">
            <v>45226</v>
          </cell>
          <cell r="O143">
            <v>36223</v>
          </cell>
          <cell r="P143" t="str">
            <v>F</v>
          </cell>
          <cell r="Q143" t="str">
            <v>Cambodian</v>
          </cell>
          <cell r="R143" t="str">
            <v>ស្រែតាជៃ</v>
          </cell>
          <cell r="S143" t="str">
            <v>អភិវឌ្ឍន៍</v>
          </cell>
          <cell r="T143" t="str">
            <v>ទឹកផុស</v>
          </cell>
          <cell r="U143" t="str">
            <v>កំពង់ឆ្នាំង</v>
          </cell>
          <cell r="V143">
            <v>18</v>
          </cell>
          <cell r="W143">
            <v>1</v>
          </cell>
          <cell r="X143">
            <v>17</v>
          </cell>
        </row>
        <row r="144">
          <cell r="C144" t="str">
            <v>4 20647</v>
          </cell>
          <cell r="D144"/>
          <cell r="E144" t="str">
            <v>021339417</v>
          </cell>
          <cell r="F144" t="e">
            <v>#N/A</v>
          </cell>
          <cell r="G144" t="str">
            <v>ដែម</v>
          </cell>
          <cell r="H144" t="str">
            <v>ស្រីល័ក្ខ</v>
          </cell>
          <cell r="I144" t="str">
            <v>ដែមស្រីល័ក្ខ</v>
          </cell>
          <cell r="J144" t="str">
            <v>DEM</v>
          </cell>
          <cell r="K144" t="str">
            <v>SREYLAK</v>
          </cell>
          <cell r="L144"/>
          <cell r="M144" t="str">
            <v>ខ្សែទឹកហូរAកណ្តាល</v>
          </cell>
          <cell r="N144">
            <v>45231</v>
          </cell>
          <cell r="O144">
            <v>38628</v>
          </cell>
          <cell r="P144" t="str">
            <v>F</v>
          </cell>
          <cell r="Q144" t="str">
            <v>Cambodian</v>
          </cell>
          <cell r="R144" t="str">
            <v>ត្រពាំងរាំង</v>
          </cell>
          <cell r="S144" t="str">
            <v>ម្កាក់</v>
          </cell>
          <cell r="T144" t="str">
            <v>អង្គស្នួល</v>
          </cell>
          <cell r="U144" t="str">
            <v>កណ្តាល</v>
          </cell>
          <cell r="V144">
            <v>18</v>
          </cell>
          <cell r="W144">
            <v>1</v>
          </cell>
          <cell r="X144">
            <v>17</v>
          </cell>
        </row>
        <row r="145">
          <cell r="C145" t="str">
            <v>4 20781</v>
          </cell>
          <cell r="D145"/>
          <cell r="E145" t="str">
            <v>150962925</v>
          </cell>
          <cell r="F145"/>
          <cell r="G145" t="str">
            <v>ប៉ាក់</v>
          </cell>
          <cell r="H145" t="str">
            <v>គាន់</v>
          </cell>
          <cell r="I145" t="str">
            <v>ប៉ាក់គាន់</v>
          </cell>
          <cell r="J145" t="str">
            <v>PAK</v>
          </cell>
          <cell r="K145" t="str">
            <v>KEAN</v>
          </cell>
          <cell r="L145"/>
          <cell r="M145" t="str">
            <v>ខ្សែទឹកហូរAកណ្តាល</v>
          </cell>
          <cell r="N145">
            <v>45261</v>
          </cell>
          <cell r="O145">
            <v>37263</v>
          </cell>
          <cell r="P145" t="str">
            <v>F</v>
          </cell>
          <cell r="Q145" t="str">
            <v>Cambodian</v>
          </cell>
          <cell r="R145" t="str">
            <v>ត្រពាំងជ័រ</v>
          </cell>
          <cell r="S145" t="str">
            <v>ចំណារលើ</v>
          </cell>
          <cell r="T145" t="str">
            <v>ស្ទោង</v>
          </cell>
          <cell r="U145" t="str">
            <v>កំពង់ធំ</v>
          </cell>
          <cell r="V145">
            <v>3</v>
          </cell>
          <cell r="W145">
            <v>0</v>
          </cell>
          <cell r="X145">
            <v>1.5</v>
          </cell>
        </row>
        <row r="146">
          <cell r="C146" t="str">
            <v>4 20781</v>
          </cell>
          <cell r="D146"/>
          <cell r="E146" t="str">
            <v>250398304</v>
          </cell>
          <cell r="F146"/>
          <cell r="G146" t="str">
            <v>ឡូញ</v>
          </cell>
          <cell r="H146" t="str">
            <v>សំណាង</v>
          </cell>
          <cell r="I146" t="str">
            <v>ឡូញសំណាង</v>
          </cell>
          <cell r="J146" t="str">
            <v>LONH</v>
          </cell>
          <cell r="K146" t="str">
            <v>SOMNANG</v>
          </cell>
          <cell r="L146"/>
          <cell r="M146" t="str">
            <v>ខ្សែទឹកហូរAកណ្តាល</v>
          </cell>
          <cell r="N146">
            <v>45261</v>
          </cell>
          <cell r="O146">
            <v>38241</v>
          </cell>
          <cell r="P146" t="str">
            <v>F</v>
          </cell>
          <cell r="Q146" t="str">
            <v>Cambodian</v>
          </cell>
          <cell r="R146" t="str">
            <v>ត្រពាំងទា</v>
          </cell>
          <cell r="S146" t="str">
            <v>ចក</v>
          </cell>
          <cell r="T146" t="str">
            <v>អូររាំងឪ</v>
          </cell>
          <cell r="U146" t="str">
            <v>កំពង់ចាម</v>
          </cell>
          <cell r="V146">
            <v>3</v>
          </cell>
          <cell r="W146">
            <v>0</v>
          </cell>
          <cell r="X146">
            <v>1.5</v>
          </cell>
        </row>
        <row r="147">
          <cell r="C147" t="str">
            <v>4 20633</v>
          </cell>
          <cell r="D147"/>
          <cell r="E147" t="str">
            <v>101166021</v>
          </cell>
          <cell r="F147" t="e">
            <v>#N/A</v>
          </cell>
          <cell r="G147" t="str">
            <v>វ៉ែន</v>
          </cell>
          <cell r="H147" t="str">
            <v>ធីម</v>
          </cell>
          <cell r="I147" t="str">
            <v>វ៉ែនធីម</v>
          </cell>
          <cell r="J147" t="str">
            <v>VEN</v>
          </cell>
          <cell r="K147" t="str">
            <v>THIM</v>
          </cell>
          <cell r="L147"/>
          <cell r="M147" t="str">
            <v>ខ្សែទឹកហូរAកណ្តាល</v>
          </cell>
          <cell r="N147">
            <v>45187</v>
          </cell>
          <cell r="O147">
            <v>36163</v>
          </cell>
          <cell r="P147" t="str">
            <v>F</v>
          </cell>
          <cell r="Q147" t="str">
            <v>Cambodian</v>
          </cell>
          <cell r="R147" t="str">
            <v>ជើងគួន</v>
          </cell>
          <cell r="S147" t="str">
            <v>ជើងគួន</v>
          </cell>
          <cell r="T147" t="str">
            <v>សំរោង</v>
          </cell>
          <cell r="U147" t="str">
            <v>តាកែវ</v>
          </cell>
          <cell r="V147">
            <v>18</v>
          </cell>
          <cell r="W147">
            <v>1</v>
          </cell>
          <cell r="X147">
            <v>17</v>
          </cell>
        </row>
        <row r="148">
          <cell r="C148" t="str">
            <v>4 10722</v>
          </cell>
          <cell r="D148" t="str">
            <v>27902191994722ឡ</v>
          </cell>
          <cell r="E148">
            <v>140100285</v>
          </cell>
          <cell r="F148" t="str">
            <v>0965516167</v>
          </cell>
          <cell r="G148" t="str">
            <v>យី</v>
          </cell>
          <cell r="H148" t="str">
            <v>ស្រីនឿន</v>
          </cell>
          <cell r="I148" t="str">
            <v>យីស្រីនឿន</v>
          </cell>
          <cell r="J148" t="str">
            <v>YI</v>
          </cell>
          <cell r="K148" t="str">
            <v>SREYNOEUN</v>
          </cell>
          <cell r="L148"/>
          <cell r="M148" t="str">
            <v>ខ្សែទឹកហូរAក្រោយ</v>
          </cell>
          <cell r="N148">
            <v>44228</v>
          </cell>
          <cell r="O148">
            <v>28980</v>
          </cell>
          <cell r="P148" t="str">
            <v>F</v>
          </cell>
          <cell r="Q148" t="str">
            <v>Cambodian</v>
          </cell>
          <cell r="R148" t="str">
            <v>អូរជ្រៅ</v>
          </cell>
          <cell r="S148" t="str">
            <v>បឹងព្រាវ</v>
          </cell>
          <cell r="T148" t="str">
            <v>ស្រែអំបិល</v>
          </cell>
          <cell r="U148" t="str">
            <v>កោះកុង</v>
          </cell>
          <cell r="V148">
            <v>18</v>
          </cell>
          <cell r="W148">
            <v>1</v>
          </cell>
          <cell r="X148">
            <v>17</v>
          </cell>
        </row>
        <row r="149">
          <cell r="C149" t="str">
            <v>4 13854</v>
          </cell>
          <cell r="D149" t="str">
            <v>29401181154457ន</v>
          </cell>
          <cell r="E149" t="str">
            <v>050842210</v>
          </cell>
          <cell r="F149" t="str">
            <v>070812024</v>
          </cell>
          <cell r="G149" t="str">
            <v>សៀត</v>
          </cell>
          <cell r="H149" t="str">
            <v>វណ្ណា</v>
          </cell>
          <cell r="I149" t="str">
            <v>សៀតវណ្ណា</v>
          </cell>
          <cell r="J149" t="str">
            <v>SEAT</v>
          </cell>
          <cell r="K149" t="str">
            <v>VANNA</v>
          </cell>
          <cell r="L149"/>
          <cell r="M149" t="str">
            <v>ខ្សែទឹកហូរAក្រោយ</v>
          </cell>
          <cell r="N149">
            <v>44228</v>
          </cell>
          <cell r="O149">
            <v>34345</v>
          </cell>
          <cell r="P149" t="str">
            <v>F</v>
          </cell>
          <cell r="Q149" t="str">
            <v>Cambodian</v>
          </cell>
          <cell r="R149" t="str">
            <v>ត្រពាំងមាស</v>
          </cell>
          <cell r="S149" t="str">
            <v>ជាច</v>
          </cell>
          <cell r="T149" t="str">
            <v>កំចាយមារ</v>
          </cell>
          <cell r="U149" t="str">
            <v>ព្រៃវែង</v>
          </cell>
          <cell r="V149">
            <v>18</v>
          </cell>
          <cell r="W149">
            <v>1</v>
          </cell>
          <cell r="X149">
            <v>17</v>
          </cell>
        </row>
        <row r="150">
          <cell r="C150" t="str">
            <v>4 13969</v>
          </cell>
          <cell r="D150" t="str">
            <v>29410160360858ប</v>
          </cell>
          <cell r="E150">
            <v>150760055</v>
          </cell>
          <cell r="F150" t="str">
            <v>0965496996</v>
          </cell>
          <cell r="G150" t="str">
            <v>លឹង</v>
          </cell>
          <cell r="H150" t="str">
            <v>ស្រីពៅ</v>
          </cell>
          <cell r="I150" t="str">
            <v>លឹងស្រីពៅ</v>
          </cell>
          <cell r="J150" t="str">
            <v>LOENG</v>
          </cell>
          <cell r="K150" t="str">
            <v>SREYPAO</v>
          </cell>
          <cell r="L150"/>
          <cell r="M150" t="str">
            <v>ខ្សែទឹកហូរAក្រោយ</v>
          </cell>
          <cell r="N150">
            <v>44228</v>
          </cell>
          <cell r="O150">
            <v>34408</v>
          </cell>
          <cell r="P150" t="str">
            <v>F</v>
          </cell>
          <cell r="Q150" t="str">
            <v>Cambodian</v>
          </cell>
          <cell r="R150" t="str">
            <v>ថ្លា</v>
          </cell>
          <cell r="S150" t="str">
            <v>ស្រយោង</v>
          </cell>
          <cell r="T150" t="str">
            <v>បារាយណ៍</v>
          </cell>
          <cell r="U150" t="str">
            <v>កំពង់ធំ</v>
          </cell>
          <cell r="V150">
            <v>18</v>
          </cell>
          <cell r="W150">
            <v>1</v>
          </cell>
          <cell r="X150">
            <v>17</v>
          </cell>
        </row>
        <row r="151">
          <cell r="C151" t="str">
            <v>4 16069</v>
          </cell>
          <cell r="D151" t="str">
            <v>19003202348184ឌ</v>
          </cell>
          <cell r="E151" t="str">
            <v>050891396</v>
          </cell>
          <cell r="F151" t="str">
            <v>0967439367</v>
          </cell>
          <cell r="G151" t="str">
            <v>រ៉ុន</v>
          </cell>
          <cell r="H151" t="str">
            <v>ពៅ</v>
          </cell>
          <cell r="I151" t="str">
            <v>រ៉ុនពៅ</v>
          </cell>
          <cell r="J151" t="str">
            <v>RON</v>
          </cell>
          <cell r="K151" t="str">
            <v>POV</v>
          </cell>
          <cell r="L151"/>
          <cell r="M151" t="str">
            <v>ខ្សែទឹកហូរAក្រោយ</v>
          </cell>
          <cell r="N151">
            <v>44228</v>
          </cell>
          <cell r="O151">
            <v>33123</v>
          </cell>
          <cell r="P151" t="str">
            <v>M</v>
          </cell>
          <cell r="Q151" t="str">
            <v>Cambodian</v>
          </cell>
          <cell r="R151" t="str">
            <v>គ្រើល</v>
          </cell>
          <cell r="S151" t="str">
            <v>ព្រៃរំដេង</v>
          </cell>
          <cell r="T151" t="str">
            <v>មេសាង</v>
          </cell>
          <cell r="U151" t="str">
            <v>ព្រៃវែង</v>
          </cell>
          <cell r="V151">
            <v>18</v>
          </cell>
          <cell r="W151">
            <v>1</v>
          </cell>
          <cell r="X151">
            <v>17</v>
          </cell>
        </row>
        <row r="152">
          <cell r="C152" t="str">
            <v>4 2703</v>
          </cell>
          <cell r="D152" t="str">
            <v>29201181221248ដ</v>
          </cell>
          <cell r="E152" t="str">
            <v>050826661</v>
          </cell>
          <cell r="F152" t="str">
            <v>0964125470</v>
          </cell>
          <cell r="G152" t="str">
            <v>នុប</v>
          </cell>
          <cell r="H152" t="str">
            <v>ស្រីទូច</v>
          </cell>
          <cell r="I152" t="str">
            <v>នុបស្រីទូច</v>
          </cell>
          <cell r="J152" t="str">
            <v>NUB</v>
          </cell>
          <cell r="K152" t="str">
            <v>SREYTOUCH</v>
          </cell>
          <cell r="L152"/>
          <cell r="M152" t="str">
            <v>ខ្សែទឹកហូរAក្រោយ</v>
          </cell>
          <cell r="N152">
            <v>44228</v>
          </cell>
          <cell r="O152">
            <v>33659</v>
          </cell>
          <cell r="P152" t="str">
            <v>F</v>
          </cell>
          <cell r="Q152" t="str">
            <v>Cambodian</v>
          </cell>
          <cell r="R152" t="str">
            <v>គ្រើល</v>
          </cell>
          <cell r="S152" t="str">
            <v>ព្រៃរំដេង</v>
          </cell>
          <cell r="T152" t="str">
            <v>មេសាង</v>
          </cell>
          <cell r="U152" t="str">
            <v>ព្រៃវែង</v>
          </cell>
          <cell r="V152">
            <v>18</v>
          </cell>
          <cell r="W152">
            <v>1</v>
          </cell>
          <cell r="X152">
            <v>17</v>
          </cell>
        </row>
        <row r="153">
          <cell r="C153" t="str">
            <v>4 3848</v>
          </cell>
          <cell r="D153" t="str">
            <v>29501181153629ប</v>
          </cell>
          <cell r="E153" t="str">
            <v>050826711</v>
          </cell>
          <cell r="F153" t="str">
            <v>093488327</v>
          </cell>
          <cell r="G153" t="str">
            <v>នុប</v>
          </cell>
          <cell r="H153" t="str">
            <v>ពៅ</v>
          </cell>
          <cell r="I153" t="str">
            <v>នុបពៅ</v>
          </cell>
          <cell r="J153" t="str">
            <v>NUB</v>
          </cell>
          <cell r="K153" t="str">
            <v>POV</v>
          </cell>
          <cell r="L153"/>
          <cell r="M153" t="str">
            <v>ខ្សែទឹកហូរAក្រោយ</v>
          </cell>
          <cell r="N153">
            <v>44228</v>
          </cell>
          <cell r="O153">
            <v>34754</v>
          </cell>
          <cell r="P153" t="str">
            <v>F</v>
          </cell>
          <cell r="Q153" t="str">
            <v>Cambodian</v>
          </cell>
          <cell r="R153" t="str">
            <v>គ្រើល</v>
          </cell>
          <cell r="S153" t="str">
            <v>ព្រៃរំដេង</v>
          </cell>
          <cell r="T153" t="str">
            <v>មេសាង</v>
          </cell>
          <cell r="U153" t="str">
            <v>ព្រៃវែង</v>
          </cell>
          <cell r="V153">
            <v>18</v>
          </cell>
          <cell r="W153">
            <v>1</v>
          </cell>
          <cell r="X153">
            <v>17</v>
          </cell>
        </row>
        <row r="154">
          <cell r="C154" t="str">
            <v>4 5213</v>
          </cell>
          <cell r="D154" t="str">
            <v>29601181152008ឋ</v>
          </cell>
          <cell r="E154">
            <v>110475435</v>
          </cell>
          <cell r="F154" t="str">
            <v>087742489</v>
          </cell>
          <cell r="G154" t="str">
            <v>ផូ</v>
          </cell>
          <cell r="H154" t="str">
            <v>ចន្ទលី</v>
          </cell>
          <cell r="I154" t="str">
            <v>ផូចន្ទលី</v>
          </cell>
          <cell r="J154" t="str">
            <v>PHO</v>
          </cell>
          <cell r="K154" t="str">
            <v>CHANLY</v>
          </cell>
          <cell r="L154"/>
          <cell r="M154" t="str">
            <v>ខ្សែទឹកហូរAក្រោយ</v>
          </cell>
          <cell r="N154">
            <v>44228</v>
          </cell>
          <cell r="O154">
            <v>35256</v>
          </cell>
          <cell r="P154" t="str">
            <v>F</v>
          </cell>
          <cell r="Q154" t="str">
            <v>Cambodian</v>
          </cell>
          <cell r="R154" t="str">
            <v>ត្រែង</v>
          </cell>
          <cell r="S154" t="str">
            <v>ស្តេចគង់</v>
          </cell>
          <cell r="T154" t="str">
            <v>បន្ទាយមាស</v>
          </cell>
          <cell r="U154" t="str">
            <v>កំពត</v>
          </cell>
          <cell r="V154">
            <v>18</v>
          </cell>
          <cell r="W154">
            <v>1</v>
          </cell>
          <cell r="X154">
            <v>17</v>
          </cell>
        </row>
        <row r="155">
          <cell r="C155" t="str">
            <v>4 6377</v>
          </cell>
          <cell r="D155" t="str">
            <v>26501181153048ឌ</v>
          </cell>
          <cell r="E155">
            <v>110198299</v>
          </cell>
          <cell r="F155" t="str">
            <v>015401082</v>
          </cell>
          <cell r="G155" t="str">
            <v>តូច</v>
          </cell>
          <cell r="H155" t="str">
            <v>រស្មី</v>
          </cell>
          <cell r="I155" t="str">
            <v>តូចរស្មី</v>
          </cell>
          <cell r="J155" t="str">
            <v>TOUCH</v>
          </cell>
          <cell r="K155" t="str">
            <v>RAKSMEY</v>
          </cell>
          <cell r="L155"/>
          <cell r="M155" t="str">
            <v>ខ្សែទឹកហូរAក្រោយ</v>
          </cell>
          <cell r="N155">
            <v>44228</v>
          </cell>
          <cell r="O155">
            <v>23932</v>
          </cell>
          <cell r="P155" t="str">
            <v>F</v>
          </cell>
          <cell r="Q155" t="str">
            <v>Cambodian</v>
          </cell>
          <cell r="R155" t="str">
            <v>អូររលួស</v>
          </cell>
          <cell r="S155" t="str">
            <v>ដំណាក់កន្ទួត</v>
          </cell>
          <cell r="T155" t="str">
            <v>កំពង់ត្រាច</v>
          </cell>
          <cell r="U155" t="str">
            <v>កំពត</v>
          </cell>
          <cell r="V155">
            <v>18</v>
          </cell>
          <cell r="W155">
            <v>1</v>
          </cell>
          <cell r="X155">
            <v>17</v>
          </cell>
        </row>
        <row r="156">
          <cell r="C156" t="str">
            <v>4 7084</v>
          </cell>
          <cell r="D156" t="str">
            <v>28401181155385ន</v>
          </cell>
          <cell r="E156" t="str">
            <v>011167115</v>
          </cell>
          <cell r="F156" t="str">
            <v>070637763</v>
          </cell>
          <cell r="G156" t="str">
            <v>ចន</v>
          </cell>
          <cell r="H156" t="str">
            <v>សុខឃុន</v>
          </cell>
          <cell r="I156" t="str">
            <v>ចនសុខឃុន</v>
          </cell>
          <cell r="J156" t="str">
            <v>CHORN</v>
          </cell>
          <cell r="K156" t="str">
            <v>SOKKHUN</v>
          </cell>
          <cell r="L156"/>
          <cell r="M156" t="str">
            <v>ខ្សែទឹកហូរAក្រោយ</v>
          </cell>
          <cell r="N156">
            <v>44228</v>
          </cell>
          <cell r="O156">
            <v>30744</v>
          </cell>
          <cell r="P156" t="str">
            <v>F</v>
          </cell>
          <cell r="Q156" t="str">
            <v>Cambodian</v>
          </cell>
          <cell r="R156" t="str">
            <v>ទួលសាម៉</v>
          </cell>
          <cell r="S156" t="str">
            <v>ពោធិ៍សែនជ័យ</v>
          </cell>
          <cell r="T156" t="str">
            <v>ពោធិ៍សែនជ័យ</v>
          </cell>
          <cell r="U156" t="str">
            <v>ភ្នំពេញ</v>
          </cell>
          <cell r="V156">
            <v>18</v>
          </cell>
          <cell r="W156">
            <v>1</v>
          </cell>
          <cell r="X156">
            <v>17</v>
          </cell>
        </row>
        <row r="157">
          <cell r="C157" t="str">
            <v>4 5554</v>
          </cell>
          <cell r="D157" t="str">
            <v>29201181221170ង</v>
          </cell>
          <cell r="E157" t="str">
            <v>004041677</v>
          </cell>
          <cell r="F157" t="str">
            <v>010691161</v>
          </cell>
          <cell r="G157" t="str">
            <v>ថ្លាង</v>
          </cell>
          <cell r="H157" t="str">
            <v>សុផាត</v>
          </cell>
          <cell r="I157" t="str">
            <v>ថ្លាងសុផាត</v>
          </cell>
          <cell r="J157" t="str">
            <v>THLANG</v>
          </cell>
          <cell r="K157" t="str">
            <v>SOPHAT</v>
          </cell>
          <cell r="L157"/>
          <cell r="M157" t="str">
            <v>ខ្សែទឹកហូរAក្រោយ</v>
          </cell>
          <cell r="N157">
            <v>44228</v>
          </cell>
          <cell r="O157">
            <v>33604</v>
          </cell>
          <cell r="P157" t="str">
            <v>F</v>
          </cell>
          <cell r="Q157" t="str">
            <v>Cambodian</v>
          </cell>
          <cell r="R157" t="str">
            <v>កញ្វះ</v>
          </cell>
          <cell r="S157" t="str">
            <v>ប្រលាយមាស</v>
          </cell>
          <cell r="T157" t="str">
            <v>កំពង់លែង</v>
          </cell>
          <cell r="U157" t="str">
            <v>កំពង់ឆ្នាំង</v>
          </cell>
          <cell r="V157">
            <v>18</v>
          </cell>
          <cell r="W157">
            <v>1</v>
          </cell>
          <cell r="X157">
            <v>17</v>
          </cell>
        </row>
        <row r="158">
          <cell r="C158" t="str">
            <v>4 18651</v>
          </cell>
          <cell r="D158" t="str">
            <v>20002191989606ប</v>
          </cell>
          <cell r="E158" t="str">
            <v>031015942</v>
          </cell>
          <cell r="F158" t="str">
            <v>0969390973</v>
          </cell>
          <cell r="G158" t="str">
            <v>គិន</v>
          </cell>
          <cell r="H158" t="str">
            <v>ផល្លី</v>
          </cell>
          <cell r="I158" t="str">
            <v>គិនផល្លី</v>
          </cell>
          <cell r="J158" t="str">
            <v>KIT</v>
          </cell>
          <cell r="K158" t="str">
            <v>PHALY</v>
          </cell>
          <cell r="L158"/>
          <cell r="M158" t="str">
            <v>ខ្សែទឹកហូរAក្រោយ</v>
          </cell>
          <cell r="N158">
            <v>44228</v>
          </cell>
          <cell r="O158">
            <v>36712</v>
          </cell>
          <cell r="P158" t="str">
            <v>F</v>
          </cell>
          <cell r="Q158" t="str">
            <v>Cambodian</v>
          </cell>
          <cell r="R158" t="str">
            <v>ឫស្សីយុល</v>
          </cell>
          <cell r="S158" t="str">
            <v>ស្វាយចឹម</v>
          </cell>
          <cell r="T158" t="str">
            <v>បសែត</v>
          </cell>
          <cell r="U158" t="str">
            <v>កំពង់ស្ពឺ</v>
          </cell>
          <cell r="V158">
            <v>18</v>
          </cell>
          <cell r="W158">
            <v>1</v>
          </cell>
          <cell r="X158">
            <v>17</v>
          </cell>
        </row>
        <row r="159">
          <cell r="C159" t="str">
            <v>4 18881</v>
          </cell>
          <cell r="D159" t="str">
            <v>29909170911779ច</v>
          </cell>
          <cell r="E159" t="str">
            <v>150609761</v>
          </cell>
          <cell r="F159" t="str">
            <v>0977511846</v>
          </cell>
          <cell r="G159" t="str">
            <v>ថាត</v>
          </cell>
          <cell r="H159" t="str">
            <v>ប៊ុនធឿន</v>
          </cell>
          <cell r="I159" t="str">
            <v>ថាតប៊ុនធឿន</v>
          </cell>
          <cell r="J159" t="str">
            <v>THAT</v>
          </cell>
          <cell r="K159" t="str">
            <v>BUNTHOEUN</v>
          </cell>
          <cell r="L159"/>
          <cell r="M159" t="str">
            <v>ខ្សែទឹកហូរAក្រោយ</v>
          </cell>
          <cell r="N159">
            <v>44228</v>
          </cell>
          <cell r="O159">
            <v>36178</v>
          </cell>
          <cell r="P159" t="str">
            <v>F</v>
          </cell>
          <cell r="Q159" t="str">
            <v>Cambodian</v>
          </cell>
          <cell r="R159" t="str">
            <v>ក្តីដូង</v>
          </cell>
          <cell r="S159" t="str">
            <v>ក្តីដូង</v>
          </cell>
          <cell r="T159" t="str">
            <v>កំពង់ស្វាយ</v>
          </cell>
          <cell r="U159" t="str">
            <v>កំពង់ធំ</v>
          </cell>
          <cell r="V159">
            <v>18</v>
          </cell>
          <cell r="W159">
            <v>1</v>
          </cell>
          <cell r="X159">
            <v>17</v>
          </cell>
        </row>
        <row r="160">
          <cell r="C160" t="str">
            <v>4 19061</v>
          </cell>
          <cell r="D160" t="str">
            <v>29510181805447ព</v>
          </cell>
          <cell r="E160" t="str">
            <v>040356056</v>
          </cell>
          <cell r="F160" t="str">
            <v>081690526</v>
          </cell>
          <cell r="G160" t="str">
            <v>ហុក</v>
          </cell>
          <cell r="H160" t="str">
            <v>សារ៉េត</v>
          </cell>
          <cell r="I160" t="str">
            <v>ហុកសារ៉េត</v>
          </cell>
          <cell r="J160" t="str">
            <v>HOK</v>
          </cell>
          <cell r="K160" t="str">
            <v>MARET</v>
          </cell>
          <cell r="L160"/>
          <cell r="M160" t="str">
            <v>ខ្សែទឹកហូរAក្រោយ</v>
          </cell>
          <cell r="N160">
            <v>44368</v>
          </cell>
          <cell r="O160">
            <v>34896</v>
          </cell>
          <cell r="P160" t="str">
            <v>F</v>
          </cell>
          <cell r="Q160" t="str">
            <v>Cambodian</v>
          </cell>
          <cell r="R160" t="str">
            <v>គ្រួស</v>
          </cell>
          <cell r="S160" t="str">
            <v>រលាប្អៀរ</v>
          </cell>
          <cell r="T160" t="str">
            <v>រលាប្អៀរ</v>
          </cell>
          <cell r="U160" t="str">
            <v>កំពង់ឆ្នាំង</v>
          </cell>
          <cell r="V160">
            <v>18</v>
          </cell>
          <cell r="W160">
            <v>1</v>
          </cell>
          <cell r="X160">
            <v>17</v>
          </cell>
        </row>
        <row r="161">
          <cell r="C161" t="str">
            <v>4 19202</v>
          </cell>
          <cell r="D161" t="str">
            <v>19501233031620ឃ</v>
          </cell>
          <cell r="E161" t="str">
            <v>040505830</v>
          </cell>
          <cell r="F161" t="str">
            <v>0965627207</v>
          </cell>
          <cell r="G161" t="str">
            <v>ប៉ុល</v>
          </cell>
          <cell r="H161" t="str">
            <v>ម៉េង</v>
          </cell>
          <cell r="I161" t="str">
            <v>ប៉ុលម៉េង</v>
          </cell>
          <cell r="J161" t="str">
            <v>POL</v>
          </cell>
          <cell r="K161" t="str">
            <v>MENG</v>
          </cell>
          <cell r="L161"/>
          <cell r="M161" t="str">
            <v>ខ្សែទឹកហូរAក្រោយ</v>
          </cell>
          <cell r="N161">
            <v>44480</v>
          </cell>
          <cell r="O161">
            <v>34726</v>
          </cell>
          <cell r="P161" t="str">
            <v>M</v>
          </cell>
          <cell r="Q161" t="str">
            <v>Cambodian</v>
          </cell>
          <cell r="R161" t="str">
            <v>ទ្រាជើង</v>
          </cell>
          <cell r="S161" t="str">
            <v>ស្រៃថ្មី</v>
          </cell>
          <cell r="T161" t="str">
            <v>រលាប្អៀរ</v>
          </cell>
          <cell r="U161" t="str">
            <v>កំពង់ឆ្នាំង</v>
          </cell>
          <cell r="V161">
            <v>18</v>
          </cell>
          <cell r="W161">
            <v>1</v>
          </cell>
          <cell r="X161">
            <v>17</v>
          </cell>
        </row>
        <row r="162">
          <cell r="C162" t="str">
            <v>4 19537</v>
          </cell>
          <cell r="D162" t="str">
            <v>20201233031762អ</v>
          </cell>
          <cell r="E162" t="str">
            <v>110672116</v>
          </cell>
          <cell r="F162" t="str">
            <v>0886706468</v>
          </cell>
          <cell r="G162" t="str">
            <v>ណុប</v>
          </cell>
          <cell r="H162" t="str">
            <v>វ៉ាន់ឌី</v>
          </cell>
          <cell r="I162" t="str">
            <v>ណុបវ៉ាន់ឌី</v>
          </cell>
          <cell r="J162" t="str">
            <v>NOP</v>
          </cell>
          <cell r="K162" t="str">
            <v>VANDY</v>
          </cell>
          <cell r="L162"/>
          <cell r="M162" t="str">
            <v>ខ្សែទឹកហូរAក្រោយ</v>
          </cell>
          <cell r="N162">
            <v>44621</v>
          </cell>
          <cell r="O162">
            <v>37292</v>
          </cell>
          <cell r="P162" t="str">
            <v>F</v>
          </cell>
          <cell r="Q162" t="str">
            <v>Cambodian</v>
          </cell>
          <cell r="R162" t="str">
            <v>ក្រសាំងក្រោម</v>
          </cell>
          <cell r="S162" t="str">
            <v>បន្ទាយមាស</v>
          </cell>
          <cell r="T162" t="str">
            <v>បន្ទាយមាស</v>
          </cell>
          <cell r="U162" t="str">
            <v>កំពត</v>
          </cell>
          <cell r="V162">
            <v>18</v>
          </cell>
          <cell r="W162">
            <v>1</v>
          </cell>
          <cell r="X162">
            <v>17</v>
          </cell>
        </row>
        <row r="163">
          <cell r="C163" t="str">
            <v>4 19684</v>
          </cell>
          <cell r="D163" t="str">
            <v>19201233031623ឃ</v>
          </cell>
          <cell r="E163" t="str">
            <v>050916815</v>
          </cell>
          <cell r="F163" t="str">
            <v>0974864791</v>
          </cell>
          <cell r="G163" t="str">
            <v>កាត់</v>
          </cell>
          <cell r="H163" t="str">
            <v>កន</v>
          </cell>
          <cell r="I163" t="str">
            <v>កាត់កន</v>
          </cell>
          <cell r="J163" t="str">
            <v>KAT</v>
          </cell>
          <cell r="K163" t="str">
            <v>KORN</v>
          </cell>
          <cell r="L163"/>
          <cell r="M163" t="str">
            <v>ខ្សែទឹកហូរAក្រោយ</v>
          </cell>
          <cell r="N163">
            <v>44682</v>
          </cell>
          <cell r="O163">
            <v>33829</v>
          </cell>
          <cell r="P163" t="str">
            <v>M</v>
          </cell>
          <cell r="Q163" t="str">
            <v>Cambodian</v>
          </cell>
          <cell r="R163" t="str">
            <v>ចារ</v>
          </cell>
          <cell r="S163" t="str">
            <v>ព្រៃរំដេង</v>
          </cell>
          <cell r="T163" t="str">
            <v>មេសាង</v>
          </cell>
          <cell r="U163" t="str">
            <v>ព្រៃវែង</v>
          </cell>
          <cell r="V163">
            <v>18</v>
          </cell>
          <cell r="W163">
            <v>1</v>
          </cell>
          <cell r="X163">
            <v>17</v>
          </cell>
        </row>
        <row r="164">
          <cell r="C164" t="str">
            <v>4 19697</v>
          </cell>
          <cell r="D164" t="str">
            <v>28201233039133ជ</v>
          </cell>
          <cell r="E164" t="str">
            <v>061470343</v>
          </cell>
          <cell r="F164" t="str">
            <v>0719716609</v>
          </cell>
          <cell r="G164" t="str">
            <v>យ៉េត</v>
          </cell>
          <cell r="H164" t="str">
            <v>សុខខេង</v>
          </cell>
          <cell r="I164" t="str">
            <v>យ៉េតសុខខេង</v>
          </cell>
          <cell r="J164" t="str">
            <v>YETH</v>
          </cell>
          <cell r="K164" t="str">
            <v>SOKHENG</v>
          </cell>
          <cell r="L164"/>
          <cell r="M164" t="str">
            <v>ខ្សែទឹកហូរAក្រោយ</v>
          </cell>
          <cell r="N164">
            <v>44704</v>
          </cell>
          <cell r="O164">
            <v>30169</v>
          </cell>
          <cell r="P164" t="str">
            <v>F</v>
          </cell>
          <cell r="Q164" t="str">
            <v>Cambodian</v>
          </cell>
          <cell r="R164"/>
          <cell r="S164"/>
          <cell r="T164"/>
          <cell r="U164"/>
          <cell r="V164">
            <v>18</v>
          </cell>
          <cell r="W164">
            <v>1</v>
          </cell>
          <cell r="X164">
            <v>17</v>
          </cell>
        </row>
        <row r="165">
          <cell r="C165" t="str">
            <v>4 20024</v>
          </cell>
          <cell r="D165" t="str">
            <v>28404222822132ញ</v>
          </cell>
          <cell r="E165" t="str">
            <v>04052731</v>
          </cell>
          <cell r="F165" t="str">
            <v>0973741329</v>
          </cell>
          <cell r="G165" t="str">
            <v>ប៉ែន</v>
          </cell>
          <cell r="H165" t="str">
            <v>ចាន់ថន</v>
          </cell>
          <cell r="I165" t="str">
            <v>ប៉ែនចាន់ថន</v>
          </cell>
          <cell r="J165" t="str">
            <v>PENG</v>
          </cell>
          <cell r="K165" t="str">
            <v>CHANTHON</v>
          </cell>
          <cell r="L165"/>
          <cell r="M165" t="str">
            <v>ខ្សែទឹកហូរAក្រោយ</v>
          </cell>
          <cell r="N165">
            <v>44838</v>
          </cell>
          <cell r="O165">
            <v>30900</v>
          </cell>
          <cell r="P165" t="str">
            <v>F</v>
          </cell>
          <cell r="Q165" t="str">
            <v>Cambodian</v>
          </cell>
          <cell r="R165"/>
          <cell r="S165"/>
          <cell r="T165"/>
          <cell r="U165"/>
          <cell r="V165">
            <v>18</v>
          </cell>
          <cell r="W165">
            <v>1</v>
          </cell>
          <cell r="X165">
            <v>17</v>
          </cell>
        </row>
        <row r="166">
          <cell r="C166" t="str">
            <v>4 20181</v>
          </cell>
          <cell r="D166" t="str">
            <v>20306222884372ថ</v>
          </cell>
          <cell r="E166" t="str">
            <v>062323894</v>
          </cell>
          <cell r="F166">
            <v>0</v>
          </cell>
          <cell r="G166" t="str">
            <v>ណា</v>
          </cell>
          <cell r="H166" t="str">
            <v>ឆេងលី</v>
          </cell>
          <cell r="I166" t="str">
            <v>ណាឆេងលី</v>
          </cell>
          <cell r="J166" t="str">
            <v>NA</v>
          </cell>
          <cell r="K166" t="str">
            <v>CHHENGLY</v>
          </cell>
          <cell r="L166"/>
          <cell r="M166" t="str">
            <v>ខ្សែទឹកហូរAក្រោយ</v>
          </cell>
          <cell r="N166">
            <v>44970</v>
          </cell>
          <cell r="O166">
            <v>37653</v>
          </cell>
          <cell r="P166" t="str">
            <v>F</v>
          </cell>
          <cell r="Q166" t="str">
            <v>Cambodian</v>
          </cell>
          <cell r="R166" t="str">
            <v>ច្បារអំពៅ</v>
          </cell>
          <cell r="S166" t="str">
            <v>ច្បាអំពៅ</v>
          </cell>
          <cell r="T166" t="str">
            <v>បាធាយ</v>
          </cell>
          <cell r="U166" t="str">
            <v>កំពង់ចាម</v>
          </cell>
          <cell r="V166">
            <v>18</v>
          </cell>
          <cell r="W166">
            <v>1</v>
          </cell>
          <cell r="X166">
            <v>17</v>
          </cell>
        </row>
        <row r="167">
          <cell r="C167" t="str">
            <v>4 20394</v>
          </cell>
          <cell r="D167" t="str">
            <v>28107160146643ថ</v>
          </cell>
          <cell r="E167" t="str">
            <v>110134472</v>
          </cell>
          <cell r="F167" t="str">
            <v>086404604</v>
          </cell>
          <cell r="G167" t="str">
            <v>ង៉ែត</v>
          </cell>
          <cell r="H167" t="str">
            <v>ចាន់</v>
          </cell>
          <cell r="I167" t="str">
            <v>ង៉ែតចាន់</v>
          </cell>
          <cell r="J167" t="str">
            <v>NGET</v>
          </cell>
          <cell r="K167" t="str">
            <v>CHAN</v>
          </cell>
          <cell r="L167"/>
          <cell r="M167" t="str">
            <v>ខ្សែទឹកហូរAក្រោយ</v>
          </cell>
          <cell r="N167">
            <v>45040</v>
          </cell>
          <cell r="O167">
            <v>29686</v>
          </cell>
          <cell r="P167" t="str">
            <v>F</v>
          </cell>
          <cell r="Q167" t="str">
            <v>Cambodian</v>
          </cell>
          <cell r="R167" t="str">
            <v>ស្រែកាន់ចិន</v>
          </cell>
          <cell r="S167" t="str">
            <v>ទូកមាសខ/ក</v>
          </cell>
          <cell r="T167" t="str">
            <v>បន្ទាយមាស</v>
          </cell>
          <cell r="U167" t="str">
            <v>កំពត</v>
          </cell>
          <cell r="V167">
            <v>18</v>
          </cell>
          <cell r="W167">
            <v>1</v>
          </cell>
          <cell r="X167">
            <v>17</v>
          </cell>
        </row>
        <row r="168">
          <cell r="C168" t="str">
            <v>4 20450</v>
          </cell>
          <cell r="D168" t="str">
            <v>29011212684115ដ</v>
          </cell>
          <cell r="E168" t="str">
            <v>061051533</v>
          </cell>
          <cell r="F168" t="str">
            <v>0712554743</v>
          </cell>
          <cell r="G168" t="str">
            <v>វៀន</v>
          </cell>
          <cell r="H168" t="str">
            <v>ស្រី</v>
          </cell>
          <cell r="I168" t="str">
            <v>វៀនស្រី</v>
          </cell>
          <cell r="J168" t="str">
            <v>VIEN</v>
          </cell>
          <cell r="K168" t="str">
            <v>SREY</v>
          </cell>
          <cell r="L168"/>
          <cell r="M168" t="str">
            <v>ខ្សែទឹកហូរAក្រោយ</v>
          </cell>
          <cell r="N168">
            <v>45048</v>
          </cell>
          <cell r="O168">
            <v>32974</v>
          </cell>
          <cell r="P168" t="str">
            <v>F</v>
          </cell>
          <cell r="Q168" t="str">
            <v>Cambodian</v>
          </cell>
          <cell r="R168" t="str">
            <v>ថ្មប្រជុំ</v>
          </cell>
          <cell r="S168" t="str">
            <v>មៀន</v>
          </cell>
          <cell r="T168" t="str">
            <v>អូរាំងឪ</v>
          </cell>
          <cell r="U168" t="str">
            <v>ត្បូងឃ្មុំ</v>
          </cell>
          <cell r="V168">
            <v>18</v>
          </cell>
          <cell r="W168">
            <v>1</v>
          </cell>
          <cell r="X168">
            <v>17</v>
          </cell>
        </row>
        <row r="169">
          <cell r="C169" t="str">
            <v>4 20652</v>
          </cell>
          <cell r="D169"/>
          <cell r="E169" t="str">
            <v>150570383</v>
          </cell>
          <cell r="F169" t="e">
            <v>#N/A</v>
          </cell>
          <cell r="G169" t="str">
            <v>សែម</v>
          </cell>
          <cell r="H169" t="str">
            <v>ស៊ីណែត</v>
          </cell>
          <cell r="I169" t="str">
            <v>សែមស៊ីណែត</v>
          </cell>
          <cell r="J169" t="str">
            <v>SEM</v>
          </cell>
          <cell r="K169" t="str">
            <v>SINET</v>
          </cell>
          <cell r="L169"/>
          <cell r="M169" t="str">
            <v>ខ្សែទឹកហូរAក្រោយ</v>
          </cell>
          <cell r="N169">
            <v>45217</v>
          </cell>
          <cell r="O169">
            <v>32097</v>
          </cell>
          <cell r="P169" t="str">
            <v>F</v>
          </cell>
          <cell r="Q169" t="str">
            <v>Cambodian</v>
          </cell>
          <cell r="R169" t="str">
            <v>ត្រពាំងត្រុំ</v>
          </cell>
          <cell r="S169" t="str">
            <v>ទីពោ</v>
          </cell>
          <cell r="T169" t="str">
            <v>សន្ទុក</v>
          </cell>
          <cell r="U169" t="str">
            <v>កំពង់ធំ</v>
          </cell>
          <cell r="V169">
            <v>18</v>
          </cell>
          <cell r="W169">
            <v>1</v>
          </cell>
          <cell r="X169">
            <v>17</v>
          </cell>
        </row>
        <row r="170">
          <cell r="C170" t="str">
            <v>4 20667</v>
          </cell>
          <cell r="D170"/>
          <cell r="E170" t="str">
            <v>150963205</v>
          </cell>
          <cell r="F170" t="e">
            <v>#N/A</v>
          </cell>
          <cell r="G170" t="str">
            <v>ឡាច</v>
          </cell>
          <cell r="H170" t="str">
            <v>ឆុន</v>
          </cell>
          <cell r="I170" t="str">
            <v>ឡាចឆុន</v>
          </cell>
          <cell r="J170" t="str">
            <v>LACH</v>
          </cell>
          <cell r="K170" t="str">
            <v>CHHON</v>
          </cell>
          <cell r="L170"/>
          <cell r="M170" t="str">
            <v>ខ្សែទឹកហូរAក្រោយ</v>
          </cell>
          <cell r="N170">
            <v>45218</v>
          </cell>
          <cell r="O170">
            <v>38243</v>
          </cell>
          <cell r="P170" t="str">
            <v>F</v>
          </cell>
          <cell r="Q170" t="str">
            <v>Cambodian</v>
          </cell>
          <cell r="R170" t="str">
            <v>រកា</v>
          </cell>
          <cell r="S170" t="str">
            <v>ស្រយ៉ូវ</v>
          </cell>
          <cell r="T170" t="str">
            <v>ស្ទឹងសែន</v>
          </cell>
          <cell r="U170" t="str">
            <v>កំពង់ធំ</v>
          </cell>
          <cell r="V170">
            <v>18</v>
          </cell>
          <cell r="W170">
            <v>1</v>
          </cell>
          <cell r="X170">
            <v>17</v>
          </cell>
        </row>
        <row r="171">
          <cell r="C171" t="str">
            <v>4 20735</v>
          </cell>
          <cell r="D171"/>
          <cell r="E171" t="str">
            <v>061853016</v>
          </cell>
          <cell r="F171" t="e">
            <v>#N/A</v>
          </cell>
          <cell r="G171" t="str">
            <v>ស៊ាង</v>
          </cell>
          <cell r="H171" t="str">
            <v>គុណធា</v>
          </cell>
          <cell r="I171" t="str">
            <v>ស៊ាងគុណធា</v>
          </cell>
          <cell r="J171" t="str">
            <v>SEANG</v>
          </cell>
          <cell r="K171" t="str">
            <v>KUNTHEA</v>
          </cell>
          <cell r="L171"/>
          <cell r="M171" t="str">
            <v>ខ្សែទឹកហូរAក្រោយ</v>
          </cell>
          <cell r="N171">
            <v>45218</v>
          </cell>
          <cell r="O171">
            <v>38243</v>
          </cell>
          <cell r="P171" t="str">
            <v>F</v>
          </cell>
          <cell r="Q171" t="str">
            <v>Cambodian</v>
          </cell>
          <cell r="R171" t="str">
            <v>ខ្ពបតាងួន</v>
          </cell>
          <cell r="S171" t="str">
            <v>ខ្ពបតាងួន</v>
          </cell>
          <cell r="T171" t="str">
            <v>ស្ទឹងត្រង់</v>
          </cell>
          <cell r="U171" t="str">
            <v>កំពង់ចាម</v>
          </cell>
          <cell r="V171">
            <v>18</v>
          </cell>
          <cell r="W171">
            <v>1</v>
          </cell>
          <cell r="X171">
            <v>17</v>
          </cell>
        </row>
        <row r="172">
          <cell r="C172" t="str">
            <v>4 20766</v>
          </cell>
          <cell r="D172"/>
          <cell r="E172" t="str">
            <v>040356572</v>
          </cell>
          <cell r="F172" t="e">
            <v>#N/A</v>
          </cell>
          <cell r="G172" t="str">
            <v>អួន</v>
          </cell>
          <cell r="H172" t="str">
            <v>ណារី</v>
          </cell>
          <cell r="I172" t="str">
            <v>អួនណារី</v>
          </cell>
          <cell r="J172" t="str">
            <v>OURN</v>
          </cell>
          <cell r="K172" t="str">
            <v>NARY</v>
          </cell>
          <cell r="L172"/>
          <cell r="M172" t="str">
            <v>ខ្សែទឹកហូរAក្រោយ</v>
          </cell>
          <cell r="N172">
            <v>45259</v>
          </cell>
          <cell r="O172">
            <v>35411</v>
          </cell>
          <cell r="P172" t="str">
            <v>F</v>
          </cell>
          <cell r="Q172" t="str">
            <v>Cambodian</v>
          </cell>
          <cell r="R172" t="str">
            <v>ត្រពាំងត្រាច</v>
          </cell>
          <cell r="S172" t="str">
            <v>រលាប្អៀរ</v>
          </cell>
          <cell r="T172" t="str">
            <v>រលាប្អៀរ</v>
          </cell>
          <cell r="U172" t="str">
            <v>កំពង់ឆ្នាំង</v>
          </cell>
          <cell r="V172">
            <v>18</v>
          </cell>
          <cell r="W172">
            <v>1</v>
          </cell>
          <cell r="X172">
            <v>17</v>
          </cell>
        </row>
        <row r="173">
          <cell r="C173" t="str">
            <v>4 20464</v>
          </cell>
          <cell r="D173" t="str">
            <v>28701181151757ផ</v>
          </cell>
          <cell r="E173" t="str">
            <v>062213584</v>
          </cell>
          <cell r="F173">
            <v>0</v>
          </cell>
          <cell r="G173" t="str">
            <v>រី</v>
          </cell>
          <cell r="H173" t="str">
            <v>ស៊ីណេន</v>
          </cell>
          <cell r="I173" t="str">
            <v>រីស៊ីណេន</v>
          </cell>
          <cell r="J173" t="str">
            <v>RY</v>
          </cell>
          <cell r="K173" t="str">
            <v>SINEN</v>
          </cell>
          <cell r="L173"/>
          <cell r="M173" t="str">
            <v>ខ្សែទឹកហូរAក្រោយ</v>
          </cell>
          <cell r="N173">
            <v>45052</v>
          </cell>
          <cell r="O173">
            <v>31810</v>
          </cell>
          <cell r="P173" t="str">
            <v>F</v>
          </cell>
          <cell r="Q173" t="str">
            <v>Cambodian</v>
          </cell>
          <cell r="R173" t="str">
            <v>ស្វាយប៉ិន</v>
          </cell>
          <cell r="S173" t="str">
            <v>គរ</v>
          </cell>
          <cell r="T173" t="str">
            <v>ព្រៃឈរ</v>
          </cell>
          <cell r="U173" t="str">
            <v>កំពង់ចាម</v>
          </cell>
          <cell r="V173">
            <v>18</v>
          </cell>
          <cell r="W173">
            <v>1</v>
          </cell>
          <cell r="X173">
            <v>17</v>
          </cell>
        </row>
        <row r="174">
          <cell r="C174" t="str">
            <v>4 10432</v>
          </cell>
          <cell r="D174" t="str">
            <v>18701181153568ព</v>
          </cell>
          <cell r="E174">
            <v>110289867</v>
          </cell>
          <cell r="F174" t="str">
            <v>0969810329</v>
          </cell>
          <cell r="G174" t="str">
            <v>តាំ​</v>
          </cell>
          <cell r="H174" t="str">
            <v>នី</v>
          </cell>
          <cell r="I174" t="str">
            <v>តាំ​នី</v>
          </cell>
          <cell r="J174" t="str">
            <v>TAM</v>
          </cell>
          <cell r="K174" t="str">
            <v>NY</v>
          </cell>
          <cell r="L174"/>
          <cell r="M174" t="str">
            <v>ខ្សែទឹកហូរBមុខ</v>
          </cell>
          <cell r="N174">
            <v>44228</v>
          </cell>
          <cell r="O174">
            <v>32014</v>
          </cell>
          <cell r="P174" t="str">
            <v>M</v>
          </cell>
          <cell r="Q174" t="str">
            <v>Cambodian</v>
          </cell>
          <cell r="R174" t="str">
            <v>ត្រពាំងជ្រៃ</v>
          </cell>
          <cell r="S174" t="str">
            <v>ឈូក</v>
          </cell>
          <cell r="T174" t="str">
            <v>ឈូក</v>
          </cell>
          <cell r="U174" t="str">
            <v>កំពត</v>
          </cell>
          <cell r="V174">
            <v>18</v>
          </cell>
          <cell r="W174">
            <v>1</v>
          </cell>
          <cell r="X174">
            <v>17</v>
          </cell>
        </row>
        <row r="175">
          <cell r="C175" t="str">
            <v>4 10837</v>
          </cell>
          <cell r="D175" t="str">
            <v>29303181303565ថ</v>
          </cell>
          <cell r="E175" t="str">
            <v>061682706</v>
          </cell>
          <cell r="F175" t="str">
            <v>0966681902</v>
          </cell>
          <cell r="G175" t="str">
            <v>លាង</v>
          </cell>
          <cell r="H175" t="str">
            <v>ស៊ីនឿន</v>
          </cell>
          <cell r="I175" t="str">
            <v>លាងស៊ីនឿន</v>
          </cell>
          <cell r="J175" t="str">
            <v>LEANG</v>
          </cell>
          <cell r="K175" t="str">
            <v>SINOEUN</v>
          </cell>
          <cell r="L175"/>
          <cell r="M175" t="str">
            <v>ខ្សែទឹកហូរBមុខ</v>
          </cell>
          <cell r="N175">
            <v>44228</v>
          </cell>
          <cell r="O175">
            <v>34261</v>
          </cell>
          <cell r="P175" t="str">
            <v>F</v>
          </cell>
          <cell r="Q175" t="str">
            <v>Cambodian</v>
          </cell>
          <cell r="R175" t="str">
            <v>មែកអន្លង</v>
          </cell>
          <cell r="S175" t="str">
            <v>អារក្សត្នោត</v>
          </cell>
          <cell r="T175" t="str">
            <v>ស្ទឹងត្រង់</v>
          </cell>
          <cell r="U175" t="str">
            <v>កំពង់ចាម</v>
          </cell>
          <cell r="V175">
            <v>18</v>
          </cell>
          <cell r="W175">
            <v>1</v>
          </cell>
          <cell r="X175">
            <v>17</v>
          </cell>
        </row>
        <row r="176">
          <cell r="C176" t="str">
            <v>4 12061</v>
          </cell>
          <cell r="D176" t="str">
            <v>29803181300478ផ</v>
          </cell>
          <cell r="E176" t="str">
            <v>030764626</v>
          </cell>
          <cell r="F176" t="str">
            <v>086362840</v>
          </cell>
          <cell r="G176" t="str">
            <v>ណៃ</v>
          </cell>
          <cell r="H176" t="str">
            <v>ផាន្នី</v>
          </cell>
          <cell r="I176" t="str">
            <v>ណៃផាន្នី</v>
          </cell>
          <cell r="J176" t="str">
            <v>NAI</v>
          </cell>
          <cell r="K176" t="str">
            <v>PHANNY</v>
          </cell>
          <cell r="L176"/>
          <cell r="M176" t="str">
            <v>ខ្សែទឹកហូរBមុខ</v>
          </cell>
          <cell r="N176">
            <v>44228</v>
          </cell>
          <cell r="O176">
            <v>35829</v>
          </cell>
          <cell r="P176" t="str">
            <v>F</v>
          </cell>
          <cell r="Q176" t="str">
            <v>Cambodian</v>
          </cell>
          <cell r="R176" t="str">
            <v>កាកាប</v>
          </cell>
          <cell r="S176" t="str">
            <v>ក្សេមក្សាន្ត</v>
          </cell>
          <cell r="T176" t="str">
            <v>ឧដុង្គ</v>
          </cell>
          <cell r="U176" t="str">
            <v>កំពង់ស្ពឺ</v>
          </cell>
          <cell r="V176">
            <v>18</v>
          </cell>
          <cell r="W176">
            <v>1</v>
          </cell>
          <cell r="X176">
            <v>17</v>
          </cell>
        </row>
        <row r="177">
          <cell r="C177" t="str">
            <v>4 18521</v>
          </cell>
          <cell r="D177" t="str">
            <v>27907170819554អ</v>
          </cell>
          <cell r="E177" t="str">
            <v>030815488</v>
          </cell>
          <cell r="F177" t="str">
            <v>016383620</v>
          </cell>
          <cell r="G177" t="str">
            <v>ហេង</v>
          </cell>
          <cell r="H177" t="str">
            <v>ទុន</v>
          </cell>
          <cell r="I177" t="str">
            <v>ហេងទុន</v>
          </cell>
          <cell r="J177" t="str">
            <v>HENG</v>
          </cell>
          <cell r="K177" t="str">
            <v>TUN</v>
          </cell>
          <cell r="L177"/>
          <cell r="M177" t="str">
            <v>ខ្សែទឹកហូរBមុខ</v>
          </cell>
          <cell r="N177">
            <v>44228</v>
          </cell>
          <cell r="O177">
            <v>29137</v>
          </cell>
          <cell r="P177" t="str">
            <v>F</v>
          </cell>
          <cell r="Q177" t="str">
            <v>Cambodian</v>
          </cell>
          <cell r="R177" t="str">
            <v>អូរក្រសារ</v>
          </cell>
          <cell r="S177" t="str">
            <v>វាលពន់</v>
          </cell>
          <cell r="T177" t="str">
            <v>ថ្ពង</v>
          </cell>
          <cell r="U177" t="str">
            <v>កំពង់ស្ពឺ</v>
          </cell>
          <cell r="V177">
            <v>18</v>
          </cell>
          <cell r="W177">
            <v>1</v>
          </cell>
          <cell r="X177">
            <v>17</v>
          </cell>
        </row>
        <row r="178">
          <cell r="C178" t="str">
            <v>4 18666</v>
          </cell>
          <cell r="D178" t="str">
            <v>20211222997399យ</v>
          </cell>
          <cell r="E178" t="str">
            <v>051631339</v>
          </cell>
          <cell r="F178" t="str">
            <v>060586387</v>
          </cell>
          <cell r="G178" t="str">
            <v>គីម</v>
          </cell>
          <cell r="H178" t="str">
            <v>ស្រីណែត</v>
          </cell>
          <cell r="I178" t="str">
            <v>គីមស្រីណែត</v>
          </cell>
          <cell r="J178" t="str">
            <v>KIM</v>
          </cell>
          <cell r="K178" t="str">
            <v>SREYNET</v>
          </cell>
          <cell r="L178"/>
          <cell r="M178" t="str">
            <v>ខ្សែទឹកហូរBមុខ</v>
          </cell>
          <cell r="N178">
            <v>44228</v>
          </cell>
          <cell r="O178">
            <v>37290</v>
          </cell>
          <cell r="P178" t="str">
            <v>F</v>
          </cell>
          <cell r="Q178" t="str">
            <v>Cambodian</v>
          </cell>
          <cell r="R178" t="str">
            <v>មេនងក្រោម</v>
          </cell>
          <cell r="S178" t="str">
            <v>ជ្រៃ</v>
          </cell>
          <cell r="T178" t="str">
            <v>ស្វាយអន្ទរ</v>
          </cell>
          <cell r="U178" t="str">
            <v>ព្រៃវែង</v>
          </cell>
          <cell r="V178">
            <v>18</v>
          </cell>
          <cell r="W178">
            <v>1</v>
          </cell>
          <cell r="X178">
            <v>17</v>
          </cell>
        </row>
        <row r="179">
          <cell r="C179" t="str">
            <v>4 19236</v>
          </cell>
          <cell r="D179" t="str">
            <v>29801181151589រ</v>
          </cell>
          <cell r="E179" t="str">
            <v>170813989</v>
          </cell>
          <cell r="F179" t="str">
            <v>0969465592</v>
          </cell>
          <cell r="G179" t="str">
            <v>ណាត</v>
          </cell>
          <cell r="H179" t="str">
            <v>ចាន់</v>
          </cell>
          <cell r="I179" t="str">
            <v>ណាតចាន់</v>
          </cell>
          <cell r="J179" t="str">
            <v>NAT</v>
          </cell>
          <cell r="K179" t="str">
            <v>CHANN</v>
          </cell>
          <cell r="L179"/>
          <cell r="M179" t="str">
            <v>ខ្សែទឹកហូរBមុខ</v>
          </cell>
          <cell r="N179">
            <v>44483</v>
          </cell>
          <cell r="O179">
            <v>35839</v>
          </cell>
          <cell r="P179" t="str">
            <v>F</v>
          </cell>
          <cell r="Q179" t="str">
            <v>Cambodian</v>
          </cell>
          <cell r="R179" t="str">
            <v>ជ្រៃរុន</v>
          </cell>
          <cell r="S179" t="str">
            <v>ឫស្សីក្រាំង</v>
          </cell>
          <cell r="T179" t="str">
            <v>មោងឫស្សី</v>
          </cell>
          <cell r="U179" t="str">
            <v>បាត់ដំបង</v>
          </cell>
          <cell r="V179">
            <v>18</v>
          </cell>
          <cell r="W179">
            <v>1</v>
          </cell>
          <cell r="X179">
            <v>17</v>
          </cell>
        </row>
        <row r="180">
          <cell r="C180" t="str">
            <v>4 19288</v>
          </cell>
          <cell r="D180" t="str">
            <v>10009222945919ប</v>
          </cell>
          <cell r="E180" t="str">
            <v>051534861</v>
          </cell>
          <cell r="F180" t="str">
            <v>0965144584</v>
          </cell>
          <cell r="G180" t="str">
            <v>ធឿន</v>
          </cell>
          <cell r="H180" t="str">
            <v>ថាង</v>
          </cell>
          <cell r="I180" t="str">
            <v>ធឿនថាង</v>
          </cell>
          <cell r="J180" t="str">
            <v>RUN</v>
          </cell>
          <cell r="K180" t="str">
            <v>SAROM</v>
          </cell>
          <cell r="L180"/>
          <cell r="M180" t="str">
            <v>ខ្សែទឹកហូរBមុខ</v>
          </cell>
          <cell r="N180">
            <v>44494</v>
          </cell>
          <cell r="O180">
            <v>36619</v>
          </cell>
          <cell r="P180" t="str">
            <v>M</v>
          </cell>
          <cell r="Q180" t="str">
            <v>Cambodian</v>
          </cell>
          <cell r="R180" t="str">
            <v>គ្រើល</v>
          </cell>
          <cell r="S180" t="str">
            <v>ព្រៃរំដង</v>
          </cell>
          <cell r="T180" t="str">
            <v>មេសាង</v>
          </cell>
          <cell r="U180" t="str">
            <v>ព្រៃវែង</v>
          </cell>
          <cell r="V180">
            <v>18</v>
          </cell>
          <cell r="W180">
            <v>1</v>
          </cell>
          <cell r="X180">
            <v>17</v>
          </cell>
        </row>
        <row r="181">
          <cell r="C181" t="str">
            <v>4 19366</v>
          </cell>
          <cell r="D181" t="str">
            <v>19311202496602ឍ</v>
          </cell>
          <cell r="E181" t="str">
            <v>101393713</v>
          </cell>
          <cell r="F181" t="str">
            <v>0962425223</v>
          </cell>
          <cell r="G181" t="str">
            <v>មុត</v>
          </cell>
          <cell r="H181" t="str">
            <v>សុភា</v>
          </cell>
          <cell r="I181" t="str">
            <v>មុតសុភា</v>
          </cell>
          <cell r="J181" t="str">
            <v>MUT</v>
          </cell>
          <cell r="K181" t="str">
            <v>SOPHEA</v>
          </cell>
          <cell r="L181"/>
          <cell r="M181" t="str">
            <v>ខ្សែទឹកហូរBមុខ</v>
          </cell>
          <cell r="N181">
            <v>44531</v>
          </cell>
          <cell r="O181">
            <v>34048</v>
          </cell>
          <cell r="P181" t="str">
            <v>M</v>
          </cell>
          <cell r="Q181" t="str">
            <v>Cambodian</v>
          </cell>
          <cell r="R181" t="str">
            <v>ព្រៃដងពន់</v>
          </cell>
          <cell r="S181" t="str">
            <v>ត្រពាំងធំខាងជើង</v>
          </cell>
          <cell r="T181" t="str">
            <v>ត្រាំកក់</v>
          </cell>
          <cell r="U181" t="str">
            <v>តាកែវ</v>
          </cell>
          <cell r="V181">
            <v>18</v>
          </cell>
          <cell r="W181">
            <v>1</v>
          </cell>
          <cell r="X181">
            <v>17</v>
          </cell>
        </row>
        <row r="182">
          <cell r="C182" t="str">
            <v>4 19758</v>
          </cell>
          <cell r="D182" t="str">
            <v>10207222913771ឋ</v>
          </cell>
          <cell r="E182" t="str">
            <v>051694615</v>
          </cell>
          <cell r="F182" t="str">
            <v>081845330</v>
          </cell>
          <cell r="G182" t="str">
            <v>ញាត</v>
          </cell>
          <cell r="H182" t="str">
            <v>ធារិត</v>
          </cell>
          <cell r="I182" t="str">
            <v>ញាតធារិត</v>
          </cell>
          <cell r="J182" t="str">
            <v>NHEAT</v>
          </cell>
          <cell r="K182" t="str">
            <v>THEARITH</v>
          </cell>
          <cell r="L182"/>
          <cell r="M182" t="str">
            <v>ខ្សែទឹកហូរBមុខ</v>
          </cell>
          <cell r="N182">
            <v>44713</v>
          </cell>
          <cell r="O182">
            <v>37460</v>
          </cell>
          <cell r="P182" t="str">
            <v>M</v>
          </cell>
          <cell r="Q182" t="str">
            <v>Cambodian</v>
          </cell>
          <cell r="R182" t="str">
            <v>គ្រើល</v>
          </cell>
          <cell r="S182" t="str">
            <v>ព្រៃរំដេង</v>
          </cell>
          <cell r="T182" t="str">
            <v>មេសាង</v>
          </cell>
          <cell r="U182" t="str">
            <v>ព្រៃវែង</v>
          </cell>
          <cell r="V182">
            <v>18</v>
          </cell>
          <cell r="W182">
            <v>1</v>
          </cell>
          <cell r="X182">
            <v>17</v>
          </cell>
        </row>
        <row r="183">
          <cell r="C183" t="str">
            <v>4 19682</v>
          </cell>
          <cell r="D183" t="str">
            <v>20307222913877ប</v>
          </cell>
          <cell r="E183" t="str">
            <v>110713758</v>
          </cell>
          <cell r="F183" t="str">
            <v>0966236371</v>
          </cell>
          <cell r="G183" t="str">
            <v>ងិន</v>
          </cell>
          <cell r="H183" t="str">
            <v>ចន្ធា</v>
          </cell>
          <cell r="I183" t="str">
            <v>ងិនចន្ធា</v>
          </cell>
          <cell r="J183" t="str">
            <v>NGEN</v>
          </cell>
          <cell r="K183" t="str">
            <v>CHANTHEA</v>
          </cell>
          <cell r="L183"/>
          <cell r="M183" t="str">
            <v>ខ្សែទឹកហូរBមុខ</v>
          </cell>
          <cell r="N183">
            <v>44713</v>
          </cell>
          <cell r="O183">
            <v>37743</v>
          </cell>
          <cell r="P183" t="str">
            <v>F</v>
          </cell>
          <cell r="Q183" t="str">
            <v>Cambodian</v>
          </cell>
          <cell r="R183" t="str">
            <v>ក្រសាំងក្រោម</v>
          </cell>
          <cell r="S183" t="str">
            <v>បន្ទាយមាសខាងកើត</v>
          </cell>
          <cell r="T183" t="str">
            <v>បន្ទសយមាស</v>
          </cell>
          <cell r="U183" t="str">
            <v>កំពត</v>
          </cell>
          <cell r="V183">
            <v>18</v>
          </cell>
          <cell r="W183">
            <v>1</v>
          </cell>
          <cell r="X183">
            <v>17</v>
          </cell>
        </row>
        <row r="184">
          <cell r="C184" t="str">
            <v>4 19771</v>
          </cell>
          <cell r="D184" t="str">
            <v>29301181155120ឆ</v>
          </cell>
          <cell r="E184" t="str">
            <v>050777678</v>
          </cell>
          <cell r="F184" t="str">
            <v>0713001094</v>
          </cell>
          <cell r="G184" t="str">
            <v>ញ៉ក់</v>
          </cell>
          <cell r="H184" t="str">
            <v>ស្រស់</v>
          </cell>
          <cell r="I184" t="str">
            <v>ញ៉ក់ស្រស់</v>
          </cell>
          <cell r="J184" t="str">
            <v>NGFK</v>
          </cell>
          <cell r="K184" t="str">
            <v>SROS</v>
          </cell>
          <cell r="L184"/>
          <cell r="M184" t="str">
            <v>ខ្សែទឹកហូរBមុខ</v>
          </cell>
          <cell r="N184">
            <v>44743</v>
          </cell>
          <cell r="O184">
            <v>34276</v>
          </cell>
          <cell r="P184" t="str">
            <v>F</v>
          </cell>
          <cell r="Q184" t="str">
            <v>Cambodian</v>
          </cell>
          <cell r="R184"/>
          <cell r="S184"/>
          <cell r="T184"/>
          <cell r="U184"/>
          <cell r="V184">
            <v>18</v>
          </cell>
          <cell r="W184">
            <v>1</v>
          </cell>
          <cell r="X184">
            <v>17</v>
          </cell>
        </row>
        <row r="185">
          <cell r="C185" t="str">
            <v>4 19935</v>
          </cell>
          <cell r="D185" t="str">
            <v>10210222956990ត</v>
          </cell>
          <cell r="E185" t="str">
            <v>101424924</v>
          </cell>
          <cell r="F185" t="str">
            <v>0965709002</v>
          </cell>
          <cell r="G185" t="str">
            <v>អ៊ុន</v>
          </cell>
          <cell r="H185" t="str">
            <v>សុជាតិ</v>
          </cell>
          <cell r="I185" t="str">
            <v>អ៊ុនសុជាតិ</v>
          </cell>
          <cell r="J185" t="str">
            <v>UN</v>
          </cell>
          <cell r="K185" t="str">
            <v>SOCHEAT</v>
          </cell>
          <cell r="L185"/>
          <cell r="M185" t="str">
            <v>ខ្សែទឹកហូរBមុខ</v>
          </cell>
          <cell r="N185">
            <v>44805</v>
          </cell>
          <cell r="O185">
            <v>37447</v>
          </cell>
          <cell r="P185" t="str">
            <v>M</v>
          </cell>
          <cell r="Q185" t="str">
            <v>Cambodian</v>
          </cell>
          <cell r="R185"/>
          <cell r="S185"/>
          <cell r="T185"/>
          <cell r="U185"/>
          <cell r="V185">
            <v>18</v>
          </cell>
          <cell r="W185">
            <v>1</v>
          </cell>
          <cell r="X185">
            <v>17</v>
          </cell>
        </row>
        <row r="186">
          <cell r="C186" t="str">
            <v>4 19170</v>
          </cell>
          <cell r="D186" t="str">
            <v>19001181155784ធ</v>
          </cell>
          <cell r="E186" t="str">
            <v>101393715</v>
          </cell>
          <cell r="F186" t="str">
            <v>0963439599</v>
          </cell>
          <cell r="G186" t="str">
            <v>មុត</v>
          </cell>
          <cell r="H186" t="str">
            <v>សុភ័ក្រ</v>
          </cell>
          <cell r="I186" t="str">
            <v>មុតសុភ័ក្រ</v>
          </cell>
          <cell r="J186" t="str">
            <v>MUTH</v>
          </cell>
          <cell r="K186" t="str">
            <v>SOPHEAK</v>
          </cell>
          <cell r="L186"/>
          <cell r="M186" t="str">
            <v>ខ្សែទឹកហូរBមុខ</v>
          </cell>
          <cell r="N186">
            <v>44440</v>
          </cell>
          <cell r="O186">
            <v>33008</v>
          </cell>
          <cell r="P186" t="str">
            <v>M</v>
          </cell>
          <cell r="Q186" t="str">
            <v>Cambodian</v>
          </cell>
          <cell r="R186"/>
          <cell r="S186"/>
          <cell r="T186"/>
          <cell r="U186"/>
          <cell r="V186">
            <v>18</v>
          </cell>
          <cell r="W186">
            <v>1</v>
          </cell>
          <cell r="X186">
            <v>17</v>
          </cell>
        </row>
        <row r="187">
          <cell r="C187" t="str">
            <v>4 20078</v>
          </cell>
          <cell r="D187" t="str">
            <v>0</v>
          </cell>
          <cell r="E187" t="str">
            <v>051727091</v>
          </cell>
          <cell r="F187">
            <v>0</v>
          </cell>
          <cell r="G187" t="str">
            <v>រឿន</v>
          </cell>
          <cell r="H187" t="str">
            <v>ស្រីនី</v>
          </cell>
          <cell r="I187" t="str">
            <v>រឿនស្រីនី</v>
          </cell>
          <cell r="J187" t="str">
            <v>ROEUNG</v>
          </cell>
          <cell r="K187" t="str">
            <v>SREYNY</v>
          </cell>
          <cell r="L187"/>
          <cell r="M187" t="str">
            <v>ខ្សែទឹកហូរBមុខ</v>
          </cell>
          <cell r="N187">
            <v>44927</v>
          </cell>
          <cell r="O187">
            <v>37407</v>
          </cell>
          <cell r="P187" t="str">
            <v>F</v>
          </cell>
          <cell r="Q187" t="str">
            <v>Cambodian</v>
          </cell>
          <cell r="R187" t="str">
            <v>អង្គ្រង</v>
          </cell>
          <cell r="S187" t="str">
            <v>អង្គរសរ</v>
          </cell>
          <cell r="T187" t="str">
            <v>មេសាង</v>
          </cell>
          <cell r="U187" t="str">
            <v>ព្រៃវែង</v>
          </cell>
          <cell r="V187">
            <v>18</v>
          </cell>
          <cell r="W187">
            <v>1</v>
          </cell>
          <cell r="X187">
            <v>17</v>
          </cell>
        </row>
        <row r="188">
          <cell r="C188" t="str">
            <v>4 20102</v>
          </cell>
          <cell r="D188" t="str">
            <v>29910170925332ប</v>
          </cell>
          <cell r="E188" t="str">
            <v>030862173</v>
          </cell>
          <cell r="F188" t="str">
            <v>086572793</v>
          </cell>
          <cell r="G188" t="str">
            <v>ប៊ុត</v>
          </cell>
          <cell r="H188" t="str">
            <v>សាមាន</v>
          </cell>
          <cell r="I188" t="str">
            <v>ប៊ុតសាមាន</v>
          </cell>
          <cell r="J188" t="str">
            <v>BUT</v>
          </cell>
          <cell r="K188" t="str">
            <v>SAMEAN</v>
          </cell>
          <cell r="L188"/>
          <cell r="M188" t="str">
            <v>ខ្សែទឹកហូរBមុខ</v>
          </cell>
          <cell r="N188">
            <v>44950</v>
          </cell>
          <cell r="O188">
            <v>36438</v>
          </cell>
          <cell r="P188" t="str">
            <v>F</v>
          </cell>
          <cell r="Q188" t="str">
            <v>Cambodian</v>
          </cell>
          <cell r="R188" t="str">
            <v>កណ្ដាល</v>
          </cell>
          <cell r="S188" t="str">
            <v>តាំងសំរោង</v>
          </cell>
          <cell r="T188" t="str">
            <v>ភ្នំស្រួច</v>
          </cell>
          <cell r="U188" t="str">
            <v>កំពង់ស្ពឺ</v>
          </cell>
          <cell r="V188">
            <v>18</v>
          </cell>
          <cell r="W188">
            <v>1</v>
          </cell>
          <cell r="X188">
            <v>17</v>
          </cell>
        </row>
        <row r="189">
          <cell r="C189" t="str">
            <v>4 17045</v>
          </cell>
          <cell r="D189" t="str">
            <v>18606202386764រ</v>
          </cell>
          <cell r="E189" t="str">
            <v>050916771</v>
          </cell>
          <cell r="F189" t="str">
            <v>0884564157</v>
          </cell>
          <cell r="G189" t="str">
            <v>សុខ</v>
          </cell>
          <cell r="H189" t="str">
            <v>ចាវ</v>
          </cell>
          <cell r="I189" t="str">
            <v>សុខចាវ</v>
          </cell>
          <cell r="J189" t="str">
            <v>SOK</v>
          </cell>
          <cell r="K189" t="str">
            <v>CHIEV</v>
          </cell>
          <cell r="L189"/>
          <cell r="M189" t="str">
            <v>ខ្សែទឹកហូរBមុខ</v>
          </cell>
          <cell r="N189">
            <v>44228</v>
          </cell>
          <cell r="O189">
            <v>31451</v>
          </cell>
          <cell r="P189" t="str">
            <v>M</v>
          </cell>
          <cell r="Q189" t="str">
            <v>Cambodian</v>
          </cell>
          <cell r="R189" t="str">
            <v>ចារ</v>
          </cell>
          <cell r="S189" t="str">
            <v>ព្រៃរំដេង</v>
          </cell>
          <cell r="T189" t="str">
            <v>មេសាង</v>
          </cell>
          <cell r="U189" t="str">
            <v>ព្រៃវែង</v>
          </cell>
          <cell r="V189">
            <v>18</v>
          </cell>
          <cell r="W189">
            <v>1</v>
          </cell>
          <cell r="X189">
            <v>17</v>
          </cell>
        </row>
        <row r="190">
          <cell r="C190" t="str">
            <v>4 20237</v>
          </cell>
          <cell r="D190" t="str">
            <v>20507233141817ឋ</v>
          </cell>
          <cell r="E190" t="str">
            <v>110680125</v>
          </cell>
          <cell r="F190">
            <v>0</v>
          </cell>
          <cell r="G190" t="str">
            <v>បុង</v>
          </cell>
          <cell r="H190" t="str">
            <v>សុគា</v>
          </cell>
          <cell r="I190" t="str">
            <v>បុងសុគា</v>
          </cell>
          <cell r="J190" t="str">
            <v>BOMG</v>
          </cell>
          <cell r="K190" t="str">
            <v>SOKEA</v>
          </cell>
          <cell r="L190"/>
          <cell r="M190" t="str">
            <v>ខ្សែទឹកហូរBមុខ</v>
          </cell>
          <cell r="N190">
            <v>44986</v>
          </cell>
          <cell r="O190">
            <v>38398</v>
          </cell>
          <cell r="P190" t="str">
            <v>F</v>
          </cell>
          <cell r="Q190" t="str">
            <v>Cambodian</v>
          </cell>
          <cell r="R190" t="str">
            <v>លំទំពូង</v>
          </cell>
          <cell r="S190" t="str">
            <v>បន្ទាយមាសខាងលិច</v>
          </cell>
          <cell r="T190" t="str">
            <v>បន្ទាយមាស</v>
          </cell>
          <cell r="U190" t="str">
            <v>កំពត</v>
          </cell>
          <cell r="V190">
            <v>18</v>
          </cell>
          <cell r="W190">
            <v>1</v>
          </cell>
          <cell r="X190">
            <v>17</v>
          </cell>
        </row>
        <row r="191">
          <cell r="C191" t="str">
            <v>4 20489</v>
          </cell>
          <cell r="D191" t="str">
            <v>29805170765537អ</v>
          </cell>
          <cell r="E191" t="str">
            <v>101296365</v>
          </cell>
          <cell r="F191" t="str">
            <v>0967445126</v>
          </cell>
          <cell r="G191" t="str">
            <v>ស៊ុន</v>
          </cell>
          <cell r="H191" t="str">
            <v>សារ៉េម</v>
          </cell>
          <cell r="I191" t="str">
            <v>ស៊ុនសារ៉េម</v>
          </cell>
          <cell r="J191" t="str">
            <v>SON</v>
          </cell>
          <cell r="K191" t="str">
            <v>SAREM</v>
          </cell>
          <cell r="L191"/>
          <cell r="M191" t="str">
            <v>ខ្សែទឹកហូរBមុខ</v>
          </cell>
          <cell r="N191">
            <v>45070</v>
          </cell>
          <cell r="O191">
            <v>35800</v>
          </cell>
          <cell r="P191" t="str">
            <v>F</v>
          </cell>
          <cell r="Q191" t="str">
            <v>Cambodian</v>
          </cell>
          <cell r="R191"/>
          <cell r="S191"/>
          <cell r="T191"/>
          <cell r="U191"/>
          <cell r="V191">
            <v>18</v>
          </cell>
          <cell r="W191">
            <v>1</v>
          </cell>
          <cell r="X191">
            <v>17</v>
          </cell>
        </row>
        <row r="192">
          <cell r="C192" t="str">
            <v>4 20524</v>
          </cell>
          <cell r="D192">
            <v>0</v>
          </cell>
          <cell r="E192">
            <v>0</v>
          </cell>
          <cell r="F192" t="e">
            <v>#N/A</v>
          </cell>
          <cell r="G192" t="str">
            <v>ឡុង</v>
          </cell>
          <cell r="H192" t="str">
            <v>សុខខៃ</v>
          </cell>
          <cell r="I192" t="str">
            <v>ឡុងសុខខៃ</v>
          </cell>
          <cell r="J192" t="str">
            <v>PEN</v>
          </cell>
          <cell r="K192" t="str">
            <v>SOKYEA</v>
          </cell>
          <cell r="L192"/>
          <cell r="M192" t="str">
            <v>ខ្សែទឹកហូរBមុខ</v>
          </cell>
          <cell r="N192" t="e">
            <v>#N/A</v>
          </cell>
          <cell r="O192" t="e">
            <v>#N/A</v>
          </cell>
          <cell r="P192" t="str">
            <v>F</v>
          </cell>
          <cell r="Q192" t="str">
            <v>Cambodian</v>
          </cell>
          <cell r="R192"/>
          <cell r="S192"/>
          <cell r="T192"/>
          <cell r="U192"/>
          <cell r="V192">
            <v>18</v>
          </cell>
          <cell r="W192">
            <v>1</v>
          </cell>
          <cell r="X192">
            <v>17</v>
          </cell>
        </row>
        <row r="193">
          <cell r="C193" t="str">
            <v>4 20523</v>
          </cell>
          <cell r="D193"/>
          <cell r="E193" t="str">
            <v>220232547</v>
          </cell>
          <cell r="F193">
            <v>0</v>
          </cell>
          <cell r="G193" t="str">
            <v>ឡុង</v>
          </cell>
          <cell r="H193" t="str">
            <v>សុខខៃ</v>
          </cell>
          <cell r="I193" t="str">
            <v>ឡុងសុខខៃ</v>
          </cell>
          <cell r="J193" t="str">
            <v>LONG</v>
          </cell>
          <cell r="K193" t="str">
            <v>SOKKHAI</v>
          </cell>
          <cell r="L193"/>
          <cell r="M193" t="str">
            <v>ខ្សែទឹកហូរBមុខ</v>
          </cell>
          <cell r="N193">
            <v>45108</v>
          </cell>
          <cell r="O193">
            <v>33576</v>
          </cell>
          <cell r="P193" t="str">
            <v>M</v>
          </cell>
          <cell r="Q193" t="str">
            <v>Cambodian</v>
          </cell>
          <cell r="R193" t="str">
            <v>ធម្មជាតិ</v>
          </cell>
          <cell r="S193" t="str">
            <v>រណសិរ្យ</v>
          </cell>
          <cell r="T193" t="str">
            <v>សង្គមថ្មី</v>
          </cell>
          <cell r="U193" t="str">
            <v>ព្រះវិហារ</v>
          </cell>
          <cell r="V193">
            <v>18</v>
          </cell>
          <cell r="W193">
            <v>1</v>
          </cell>
          <cell r="X193">
            <v>17</v>
          </cell>
        </row>
        <row r="194">
          <cell r="C194" t="str">
            <v>4 20686</v>
          </cell>
          <cell r="D194"/>
          <cell r="E194" t="str">
            <v>062168834</v>
          </cell>
          <cell r="F194" t="e">
            <v>#N/A</v>
          </cell>
          <cell r="G194" t="str">
            <v>រ៉ាម</v>
          </cell>
          <cell r="H194" t="str">
            <v>រ័ត្ន</v>
          </cell>
          <cell r="I194" t="str">
            <v>រ៉ាមរ័ត្ន</v>
          </cell>
          <cell r="J194" t="str">
            <v>RAM</v>
          </cell>
          <cell r="K194" t="str">
            <v>RATH</v>
          </cell>
          <cell r="L194"/>
          <cell r="M194" t="str">
            <v>ខ្សែទឹកហូរBមុខ</v>
          </cell>
          <cell r="N194">
            <v>45219</v>
          </cell>
          <cell r="O194">
            <v>35927</v>
          </cell>
          <cell r="P194" t="str">
            <v>F</v>
          </cell>
          <cell r="Q194" t="str">
            <v>Cambodian</v>
          </cell>
          <cell r="R194" t="str">
            <v>ជយោ</v>
          </cell>
          <cell r="S194" t="str">
            <v>ជយោ</v>
          </cell>
          <cell r="T194" t="str">
            <v>ចំការលើ</v>
          </cell>
          <cell r="U194" t="str">
            <v>កំពង់ធំ</v>
          </cell>
          <cell r="V194">
            <v>18</v>
          </cell>
          <cell r="W194">
            <v>1</v>
          </cell>
          <cell r="X194">
            <v>17</v>
          </cell>
        </row>
        <row r="195">
          <cell r="C195" t="str">
            <v>4 20746</v>
          </cell>
          <cell r="D195"/>
          <cell r="E195" t="str">
            <v>250171532</v>
          </cell>
          <cell r="F195" t="e">
            <v>#N/A</v>
          </cell>
          <cell r="G195" t="str">
            <v>ស្រេង</v>
          </cell>
          <cell r="H195" t="str">
            <v>សុផាត</v>
          </cell>
          <cell r="I195" t="str">
            <v>ស្រេងសុផាត</v>
          </cell>
          <cell r="J195" t="str">
            <v>SRENG</v>
          </cell>
          <cell r="K195" t="str">
            <v>SOPHAT</v>
          </cell>
          <cell r="L195"/>
          <cell r="M195" t="str">
            <v>ខ្សែទឹកហូរBមុខ</v>
          </cell>
          <cell r="N195">
            <v>45233</v>
          </cell>
          <cell r="O195">
            <v>35817</v>
          </cell>
          <cell r="P195" t="str">
            <v>F</v>
          </cell>
          <cell r="Q195" t="str">
            <v>Cambodian</v>
          </cell>
          <cell r="R195" t="str">
            <v>ក្រវៀកជើង</v>
          </cell>
          <cell r="S195" t="str">
            <v>ជាំក្រវៀន</v>
          </cell>
          <cell r="T195" t="str">
            <v>មេមត់</v>
          </cell>
          <cell r="U195" t="str">
            <v>ត្បូងឃ្មុំ</v>
          </cell>
          <cell r="V195">
            <v>18</v>
          </cell>
          <cell r="W195">
            <v>1</v>
          </cell>
          <cell r="X195">
            <v>17</v>
          </cell>
        </row>
        <row r="196">
          <cell r="C196" t="str">
            <v>4 20739</v>
          </cell>
          <cell r="D196"/>
          <cell r="E196" t="str">
            <v>140179173</v>
          </cell>
          <cell r="F196" t="e">
            <v>#N/A</v>
          </cell>
          <cell r="G196" t="str">
            <v>អឿន</v>
          </cell>
          <cell r="H196" t="str">
            <v>គឹមសេង</v>
          </cell>
          <cell r="I196" t="str">
            <v>អឿនគឹមសេង</v>
          </cell>
          <cell r="J196" t="str">
            <v>OEUN</v>
          </cell>
          <cell r="K196" t="str">
            <v>KOEMSENG</v>
          </cell>
          <cell r="L196"/>
          <cell r="M196" t="str">
            <v>ខ្សែទឹកហូរBមុខ</v>
          </cell>
          <cell r="N196">
            <v>45231</v>
          </cell>
          <cell r="O196">
            <v>38111</v>
          </cell>
          <cell r="P196" t="str">
            <v>F</v>
          </cell>
          <cell r="Q196" t="str">
            <v>Cambodian</v>
          </cell>
          <cell r="R196" t="str">
            <v>ឈើនាល</v>
          </cell>
          <cell r="S196" t="str">
            <v>ជ្រោយស្វាយ</v>
          </cell>
          <cell r="T196" t="str">
            <v>ស្រែអំបិល</v>
          </cell>
          <cell r="U196" t="str">
            <v>កោះកុង</v>
          </cell>
          <cell r="V196">
            <v>18</v>
          </cell>
          <cell r="W196">
            <v>1</v>
          </cell>
          <cell r="X196">
            <v>17</v>
          </cell>
        </row>
        <row r="197">
          <cell r="C197" t="str">
            <v>4 20740</v>
          </cell>
          <cell r="D197"/>
          <cell r="E197" t="str">
            <v>021351780</v>
          </cell>
          <cell r="F197" t="e">
            <v>#N/A</v>
          </cell>
          <cell r="G197" t="str">
            <v>មួន</v>
          </cell>
          <cell r="H197" t="str">
            <v>មាន</v>
          </cell>
          <cell r="I197" t="str">
            <v>មួនមាន</v>
          </cell>
          <cell r="J197" t="str">
            <v>MUON</v>
          </cell>
          <cell r="K197" t="str">
            <v>MEAN</v>
          </cell>
          <cell r="L197"/>
          <cell r="M197" t="str">
            <v>ខ្សែទឹកហូរBមុខ</v>
          </cell>
          <cell r="N197">
            <v>45231</v>
          </cell>
          <cell r="O197">
            <v>38523</v>
          </cell>
          <cell r="P197" t="str">
            <v>F</v>
          </cell>
          <cell r="Q197" t="str">
            <v>Cambodian</v>
          </cell>
          <cell r="R197" t="str">
            <v>ស្តុកប្រនួត</v>
          </cell>
          <cell r="S197" t="str">
            <v>ឈ្វាំង</v>
          </cell>
          <cell r="T197" t="str">
            <v>ពញ្ញាឮ</v>
          </cell>
          <cell r="U197" t="str">
            <v>កណ្តាល</v>
          </cell>
          <cell r="V197">
            <v>18</v>
          </cell>
          <cell r="W197">
            <v>1</v>
          </cell>
          <cell r="X197">
            <v>17</v>
          </cell>
        </row>
        <row r="198">
          <cell r="C198" t="str">
            <v>4 20738</v>
          </cell>
          <cell r="D198"/>
          <cell r="E198" t="str">
            <v>061642962</v>
          </cell>
          <cell r="F198" t="e">
            <v>#N/A</v>
          </cell>
          <cell r="G198" t="str">
            <v>ស៊ន់</v>
          </cell>
          <cell r="H198" t="str">
            <v>សុខនឿន</v>
          </cell>
          <cell r="I198" t="str">
            <v>ស៊ន់សុខនឿន</v>
          </cell>
          <cell r="J198" t="str">
            <v>SOURN</v>
          </cell>
          <cell r="K198" t="str">
            <v>SOKNOEURN</v>
          </cell>
          <cell r="L198"/>
          <cell r="M198" t="str">
            <v>ខ្សែទឹកហូរBមុខ</v>
          </cell>
          <cell r="N198">
            <v>45231</v>
          </cell>
          <cell r="O198">
            <v>35224</v>
          </cell>
          <cell r="P198" t="str">
            <v>F</v>
          </cell>
          <cell r="Q198" t="str">
            <v>Cambodian</v>
          </cell>
          <cell r="R198" t="str">
            <v>បន្ទាយ</v>
          </cell>
          <cell r="S198" t="str">
            <v>បារាយណ៍</v>
          </cell>
          <cell r="T198" t="str">
            <v>ស្រីសន្ឋរ</v>
          </cell>
          <cell r="U198" t="str">
            <v>កំពង់ចាម</v>
          </cell>
          <cell r="V198">
            <v>18</v>
          </cell>
          <cell r="W198">
            <v>1</v>
          </cell>
          <cell r="X198">
            <v>17</v>
          </cell>
        </row>
        <row r="199">
          <cell r="C199" t="str">
            <v>4 20558</v>
          </cell>
          <cell r="D199">
            <v>0</v>
          </cell>
          <cell r="E199" t="str">
            <v>250348343</v>
          </cell>
          <cell r="F199" t="e">
            <v>#N/A</v>
          </cell>
          <cell r="G199" t="str">
            <v>កែន</v>
          </cell>
          <cell r="H199" t="str">
            <v>វិជាតិ</v>
          </cell>
          <cell r="I199" t="str">
            <v>កែនវិជាតិ</v>
          </cell>
          <cell r="J199" t="str">
            <v>KEN</v>
          </cell>
          <cell r="K199" t="str">
            <v>VICHEAT</v>
          </cell>
          <cell r="L199"/>
          <cell r="M199" t="str">
            <v>ខ្សែទឹកហូរBមុខ</v>
          </cell>
          <cell r="N199">
            <v>45161</v>
          </cell>
          <cell r="O199">
            <v>31899</v>
          </cell>
          <cell r="P199" t="str">
            <v>F</v>
          </cell>
          <cell r="Q199" t="str">
            <v>Cambodian</v>
          </cell>
          <cell r="R199" t="str">
            <v>បុសចេក</v>
          </cell>
          <cell r="S199" t="str">
            <v>ត្រពាំងផ្លុង</v>
          </cell>
          <cell r="T199" t="str">
            <v>ពញក្រែក</v>
          </cell>
          <cell r="U199" t="str">
            <v>ត្បូងឃ្មុំ</v>
          </cell>
          <cell r="V199">
            <v>18</v>
          </cell>
          <cell r="W199">
            <v>1</v>
          </cell>
          <cell r="X199">
            <v>17</v>
          </cell>
        </row>
        <row r="200">
          <cell r="C200" t="str">
            <v>4 11930</v>
          </cell>
          <cell r="D200" t="str">
            <v>28901181152580ធ</v>
          </cell>
          <cell r="E200">
            <v>110482877</v>
          </cell>
          <cell r="F200" t="str">
            <v>0964055049</v>
          </cell>
          <cell r="G200" t="str">
            <v>បាន់</v>
          </cell>
          <cell r="H200" t="str">
            <v>សុគា</v>
          </cell>
          <cell r="I200" t="str">
            <v>បាន់សុគា</v>
          </cell>
          <cell r="J200" t="str">
            <v>BANN</v>
          </cell>
          <cell r="K200" t="str">
            <v>SOKEA</v>
          </cell>
          <cell r="L200"/>
          <cell r="M200" t="str">
            <v>ខ្សែទឹកហូរBកណ្តាល</v>
          </cell>
          <cell r="N200">
            <v>44228</v>
          </cell>
          <cell r="O200">
            <v>32707</v>
          </cell>
          <cell r="P200" t="str">
            <v>F</v>
          </cell>
          <cell r="Q200" t="str">
            <v>Cambodian</v>
          </cell>
          <cell r="R200" t="str">
            <v>ត្រពាំងព្រៃ</v>
          </cell>
          <cell r="S200" t="str">
            <v>ឈូក</v>
          </cell>
          <cell r="T200" t="str">
            <v>ឈូក</v>
          </cell>
          <cell r="U200" t="str">
            <v>កំពត</v>
          </cell>
          <cell r="V200">
            <v>18</v>
          </cell>
          <cell r="W200">
            <v>1</v>
          </cell>
          <cell r="X200">
            <v>17</v>
          </cell>
        </row>
        <row r="201">
          <cell r="C201" t="str">
            <v>4 12053</v>
          </cell>
          <cell r="D201" t="str">
            <v>29901181221297ផ</v>
          </cell>
          <cell r="E201" t="str">
            <v>150793054</v>
          </cell>
          <cell r="F201" t="str">
            <v>0978657623</v>
          </cell>
          <cell r="G201" t="str">
            <v>តយ</v>
          </cell>
          <cell r="H201" t="str">
            <v>ស្រីល័ក្ខ</v>
          </cell>
          <cell r="I201" t="str">
            <v>តយស្រីល័ក្ខ</v>
          </cell>
          <cell r="J201" t="str">
            <v>TOY</v>
          </cell>
          <cell r="K201" t="str">
            <v>SREYLAEK</v>
          </cell>
          <cell r="L201"/>
          <cell r="M201" t="str">
            <v>ខ្សែទឹកហូរBកណ្តាល</v>
          </cell>
          <cell r="N201">
            <v>44228</v>
          </cell>
          <cell r="O201">
            <v>36161</v>
          </cell>
          <cell r="P201" t="str">
            <v>F</v>
          </cell>
          <cell r="Q201" t="str">
            <v>Cambodian</v>
          </cell>
          <cell r="R201" t="str">
            <v>អមទង</v>
          </cell>
          <cell r="S201" t="str">
            <v>ពង្រ</v>
          </cell>
          <cell r="T201" t="str">
            <v>បារាយណ៍</v>
          </cell>
          <cell r="U201" t="str">
            <v>កំពង់ធំ</v>
          </cell>
          <cell r="V201">
            <v>18</v>
          </cell>
          <cell r="W201">
            <v>1</v>
          </cell>
          <cell r="X201">
            <v>17</v>
          </cell>
        </row>
        <row r="202">
          <cell r="C202" t="str">
            <v>4 14074</v>
          </cell>
          <cell r="D202" t="str">
            <v>29603202348152ណ</v>
          </cell>
          <cell r="E202" t="str">
            <v>030687129</v>
          </cell>
          <cell r="F202" t="str">
            <v>069338241</v>
          </cell>
          <cell r="G202" t="str">
            <v>សុខា</v>
          </cell>
          <cell r="H202" t="str">
            <v>គា</v>
          </cell>
          <cell r="I202" t="str">
            <v>សុខាគា</v>
          </cell>
          <cell r="J202" t="str">
            <v>SOKHA</v>
          </cell>
          <cell r="K202" t="str">
            <v>KEA</v>
          </cell>
          <cell r="L202"/>
          <cell r="M202" t="str">
            <v>ខ្សែទឹកហូរBកណ្តាល</v>
          </cell>
          <cell r="N202">
            <v>44228</v>
          </cell>
          <cell r="O202">
            <v>35121</v>
          </cell>
          <cell r="P202" t="str">
            <v>F</v>
          </cell>
          <cell r="Q202" t="str">
            <v>Cambodian</v>
          </cell>
          <cell r="R202" t="str">
            <v>អូរល្វា</v>
          </cell>
          <cell r="S202" t="str">
            <v>អូរ</v>
          </cell>
          <cell r="T202" t="str">
            <v>ភ្នំស្រួច</v>
          </cell>
          <cell r="U202" t="str">
            <v>កំពង់ស្ពឺ</v>
          </cell>
          <cell r="V202">
            <v>18</v>
          </cell>
          <cell r="W202">
            <v>1</v>
          </cell>
          <cell r="X202">
            <v>17</v>
          </cell>
        </row>
        <row r="203">
          <cell r="C203" t="str">
            <v>4 5856</v>
          </cell>
          <cell r="D203" t="str">
            <v>19001181154518ឌ</v>
          </cell>
          <cell r="E203">
            <v>100715691</v>
          </cell>
          <cell r="F203" t="str">
            <v>093361896</v>
          </cell>
          <cell r="G203" t="str">
            <v>តាំង</v>
          </cell>
          <cell r="H203" t="str">
            <v>សន</v>
          </cell>
          <cell r="I203" t="str">
            <v>តាំងសន</v>
          </cell>
          <cell r="J203" t="str">
            <v>TANG</v>
          </cell>
          <cell r="K203" t="str">
            <v>SORN</v>
          </cell>
          <cell r="L203"/>
          <cell r="M203" t="str">
            <v>ខ្សែទឹកហូរBកណ្តាល</v>
          </cell>
          <cell r="N203">
            <v>44228</v>
          </cell>
          <cell r="O203">
            <v>33029</v>
          </cell>
          <cell r="P203" t="str">
            <v>M</v>
          </cell>
          <cell r="Q203" t="str">
            <v>Cambodian</v>
          </cell>
          <cell r="R203" t="str">
            <v>ប្រឡាយមាស</v>
          </cell>
          <cell r="S203" t="str">
            <v>រមេញ</v>
          </cell>
          <cell r="T203" t="str">
            <v>កោះអណ្តែត</v>
          </cell>
          <cell r="U203" t="str">
            <v>តាកែវ</v>
          </cell>
          <cell r="V203">
            <v>18</v>
          </cell>
          <cell r="W203">
            <v>1</v>
          </cell>
          <cell r="X203">
            <v>17</v>
          </cell>
        </row>
        <row r="204">
          <cell r="C204" t="str">
            <v>4 6721</v>
          </cell>
          <cell r="D204" t="str">
            <v>27901181155506ធ</v>
          </cell>
          <cell r="E204" t="str">
            <v>062165504</v>
          </cell>
          <cell r="F204" t="str">
            <v>098367702</v>
          </cell>
          <cell r="G204" t="str">
            <v>ខុន</v>
          </cell>
          <cell r="H204" t="str">
            <v>យឿន</v>
          </cell>
          <cell r="I204" t="str">
            <v>ខុនយឿន</v>
          </cell>
          <cell r="J204" t="str">
            <v>KHON</v>
          </cell>
          <cell r="K204" t="str">
            <v>YOEURN</v>
          </cell>
          <cell r="L204"/>
          <cell r="M204" t="str">
            <v>ខ្សែទឹកហូរBកណ្តាល</v>
          </cell>
          <cell r="N204">
            <v>44228</v>
          </cell>
          <cell r="O204">
            <v>28905</v>
          </cell>
          <cell r="P204" t="str">
            <v>F</v>
          </cell>
          <cell r="Q204" t="str">
            <v>Cambodian</v>
          </cell>
          <cell r="R204" t="str">
            <v>ជយោ</v>
          </cell>
          <cell r="S204" t="str">
            <v>ជយោ</v>
          </cell>
          <cell r="T204" t="str">
            <v>ចំការលើ</v>
          </cell>
          <cell r="U204" t="str">
            <v>កំពង់ចាម</v>
          </cell>
          <cell r="V204">
            <v>18</v>
          </cell>
          <cell r="W204">
            <v>1</v>
          </cell>
          <cell r="X204">
            <v>17</v>
          </cell>
        </row>
        <row r="205">
          <cell r="C205" t="str">
            <v>4 19117</v>
          </cell>
          <cell r="D205" t="str">
            <v>0</v>
          </cell>
          <cell r="E205" t="str">
            <v>110638907</v>
          </cell>
          <cell r="F205" t="str">
            <v>0963036570</v>
          </cell>
          <cell r="G205" t="str">
            <v>បៀច</v>
          </cell>
          <cell r="H205" t="str">
            <v>ស្រីអូន</v>
          </cell>
          <cell r="I205" t="str">
            <v>បៀចស្រីអូន</v>
          </cell>
          <cell r="J205" t="str">
            <v>BIECH</v>
          </cell>
          <cell r="K205" t="str">
            <v>SREYOUN</v>
          </cell>
          <cell r="L205"/>
          <cell r="M205" t="str">
            <v>ខ្សែទឹកហូរBកណ្តាល</v>
          </cell>
          <cell r="N205">
            <v>44409</v>
          </cell>
          <cell r="O205">
            <v>37077</v>
          </cell>
          <cell r="P205" t="str">
            <v>F</v>
          </cell>
          <cell r="Q205" t="str">
            <v>Cambodian</v>
          </cell>
          <cell r="R205" t="str">
            <v>អូរស្លែង</v>
          </cell>
          <cell r="S205" t="str">
            <v>នាក់កន្ទួត</v>
          </cell>
          <cell r="T205" t="str">
            <v>កំពង់ត្រាច</v>
          </cell>
          <cell r="U205" t="str">
            <v>កំពត</v>
          </cell>
          <cell r="V205">
            <v>18</v>
          </cell>
          <cell r="W205">
            <v>1</v>
          </cell>
          <cell r="X205">
            <v>17</v>
          </cell>
        </row>
        <row r="206">
          <cell r="C206" t="str">
            <v>4 12898</v>
          </cell>
          <cell r="D206" t="str">
            <v>20011160425636ង</v>
          </cell>
          <cell r="E206" t="str">
            <v>021173384</v>
          </cell>
          <cell r="F206" t="str">
            <v>0962115807</v>
          </cell>
          <cell r="G206" t="str">
            <v>ធុន</v>
          </cell>
          <cell r="H206" t="str">
            <v>រិន</v>
          </cell>
          <cell r="I206" t="str">
            <v>ធុនរិន</v>
          </cell>
          <cell r="J206" t="str">
            <v>CHHON</v>
          </cell>
          <cell r="K206" t="str">
            <v>RIN</v>
          </cell>
          <cell r="L206"/>
          <cell r="M206" t="str">
            <v>ខ្សែទឹកហូរBកណ្តាល</v>
          </cell>
          <cell r="N206">
            <v>44409</v>
          </cell>
          <cell r="O206">
            <v>36808</v>
          </cell>
          <cell r="P206" t="str">
            <v>F</v>
          </cell>
          <cell r="Q206" t="str">
            <v>Cambodian</v>
          </cell>
          <cell r="R206" t="str">
            <v>ស្តុកប្រនួត</v>
          </cell>
          <cell r="S206" t="str">
            <v>ឈ្វាំង</v>
          </cell>
          <cell r="T206" t="str">
            <v>ពញាព្</v>
          </cell>
          <cell r="U206" t="str">
            <v>កណ្តាល</v>
          </cell>
          <cell r="V206">
            <v>18</v>
          </cell>
          <cell r="W206">
            <v>1</v>
          </cell>
          <cell r="X206">
            <v>17</v>
          </cell>
        </row>
        <row r="207">
          <cell r="C207" t="str">
            <v>4 19199</v>
          </cell>
          <cell r="D207" t="str">
            <v>28409192194745អ</v>
          </cell>
          <cell r="E207" t="str">
            <v>110233975</v>
          </cell>
          <cell r="F207" t="str">
            <v>0977703661</v>
          </cell>
          <cell r="G207" t="str">
            <v>ខៀវ</v>
          </cell>
          <cell r="H207" t="str">
            <v>អូន</v>
          </cell>
          <cell r="I207" t="str">
            <v>ខៀវអូន</v>
          </cell>
          <cell r="J207" t="str">
            <v>KHIEV</v>
          </cell>
          <cell r="K207" t="str">
            <v>OUN</v>
          </cell>
          <cell r="L207"/>
          <cell r="M207" t="str">
            <v>ខ្សែទឹកហូរBកណ្តាល</v>
          </cell>
          <cell r="N207">
            <v>44480</v>
          </cell>
          <cell r="O207">
            <v>30835</v>
          </cell>
          <cell r="P207" t="str">
            <v>F</v>
          </cell>
          <cell r="Q207" t="str">
            <v>Cambodian</v>
          </cell>
          <cell r="R207" t="str">
            <v>មនោសុខ</v>
          </cell>
          <cell r="S207" t="str">
            <v>តាកែន</v>
          </cell>
          <cell r="T207" t="str">
            <v>ឈូក</v>
          </cell>
          <cell r="U207" t="str">
            <v>កំពត</v>
          </cell>
          <cell r="V207">
            <v>18</v>
          </cell>
          <cell r="W207">
            <v>1</v>
          </cell>
          <cell r="X207">
            <v>17</v>
          </cell>
        </row>
        <row r="208">
          <cell r="C208" t="str">
            <v>4 19318</v>
          </cell>
          <cell r="D208" t="str">
            <v>20108222928056ណ</v>
          </cell>
          <cell r="E208" t="str">
            <v>150935593</v>
          </cell>
          <cell r="F208" t="str">
            <v>016985292</v>
          </cell>
          <cell r="G208" t="str">
            <v>ឆឺយ</v>
          </cell>
          <cell r="H208" t="str">
            <v>រតនា</v>
          </cell>
          <cell r="I208" t="str">
            <v>ឆឺយរតនា</v>
          </cell>
          <cell r="J208" t="str">
            <v>CHHEUY</v>
          </cell>
          <cell r="K208" t="str">
            <v>ROTANA</v>
          </cell>
          <cell r="L208"/>
          <cell r="M208" t="str">
            <v>ខ្សែទឹកហូរBកណ្តាល</v>
          </cell>
          <cell r="N208">
            <v>44487</v>
          </cell>
          <cell r="O208">
            <v>37138</v>
          </cell>
          <cell r="P208" t="str">
            <v>F</v>
          </cell>
          <cell r="Q208" t="str">
            <v>Cambodian</v>
          </cell>
          <cell r="R208" t="str">
            <v>ជីអាប់</v>
          </cell>
          <cell r="S208" t="str">
            <v>ចំណារក្រោម</v>
          </cell>
          <cell r="T208" t="str">
            <v>ស្ទោង</v>
          </cell>
          <cell r="U208" t="str">
            <v>កំពង់ធំ</v>
          </cell>
          <cell r="V208">
            <v>18</v>
          </cell>
          <cell r="W208">
            <v>1</v>
          </cell>
          <cell r="X208">
            <v>17</v>
          </cell>
        </row>
        <row r="209">
          <cell r="C209" t="str">
            <v>4 19362</v>
          </cell>
          <cell r="D209" t="str">
            <v>10012181936809ថ</v>
          </cell>
          <cell r="E209" t="str">
            <v>040441194</v>
          </cell>
          <cell r="F209" t="str">
            <v>0962294097</v>
          </cell>
          <cell r="G209" t="str">
            <v>ភួន</v>
          </cell>
          <cell r="H209" t="str">
            <v>ទី</v>
          </cell>
          <cell r="I209" t="str">
            <v>ភួនទី</v>
          </cell>
          <cell r="J209" t="str">
            <v>PHOUN</v>
          </cell>
          <cell r="K209" t="str">
            <v>TY</v>
          </cell>
          <cell r="L209"/>
          <cell r="M209" t="str">
            <v>ខ្សែទឹកហូរBកណ្តាល</v>
          </cell>
          <cell r="N209">
            <v>44531</v>
          </cell>
          <cell r="O209">
            <v>36526</v>
          </cell>
          <cell r="P209" t="str">
            <v>M</v>
          </cell>
          <cell r="Q209" t="str">
            <v>Cambodian</v>
          </cell>
          <cell r="R209" t="str">
            <v>អន្លង់ព្រីង</v>
          </cell>
          <cell r="S209" t="str">
            <v>ឈានឡើង</v>
          </cell>
          <cell r="T209" t="str">
            <v>សាមគ្គីមានជ័យ</v>
          </cell>
          <cell r="U209" t="str">
            <v>កំពង់ឆ្នាំង</v>
          </cell>
          <cell r="V209">
            <v>18</v>
          </cell>
          <cell r="W209">
            <v>1</v>
          </cell>
          <cell r="X209">
            <v>17</v>
          </cell>
        </row>
        <row r="210">
          <cell r="C210" t="str">
            <v>4 19354</v>
          </cell>
          <cell r="D210" t="str">
            <v>20308222928741ទ</v>
          </cell>
          <cell r="E210" t="str">
            <v>151004942</v>
          </cell>
          <cell r="F210" t="str">
            <v>0886313727</v>
          </cell>
          <cell r="G210" t="str">
            <v>ឃត</v>
          </cell>
          <cell r="H210" t="str">
            <v>ស្រីណែត</v>
          </cell>
          <cell r="I210" t="str">
            <v>ឃតស្រីណែត</v>
          </cell>
          <cell r="J210" t="str">
            <v>KHOT</v>
          </cell>
          <cell r="K210" t="str">
            <v>SREYNET</v>
          </cell>
          <cell r="L210"/>
          <cell r="M210" t="str">
            <v>ខ្សែទឹកហូរBកណ្តាល</v>
          </cell>
          <cell r="N210">
            <v>44536</v>
          </cell>
          <cell r="O210">
            <v>37756</v>
          </cell>
          <cell r="P210" t="str">
            <v>F</v>
          </cell>
          <cell r="Q210" t="str">
            <v>Cambodian</v>
          </cell>
          <cell r="R210" t="str">
            <v>ក្អិន</v>
          </cell>
          <cell r="S210" t="str">
            <v>ចំណារលើ</v>
          </cell>
          <cell r="T210" t="str">
            <v>ស្ទោង</v>
          </cell>
          <cell r="U210" t="str">
            <v>កំពង់ធំ</v>
          </cell>
          <cell r="V210">
            <v>18</v>
          </cell>
          <cell r="W210">
            <v>1</v>
          </cell>
          <cell r="X210">
            <v>17</v>
          </cell>
        </row>
        <row r="211">
          <cell r="C211" t="str">
            <v>4 19359</v>
          </cell>
          <cell r="D211" t="str">
            <v>28709192196139ខ</v>
          </cell>
          <cell r="E211" t="str">
            <v>101226014</v>
          </cell>
          <cell r="F211" t="str">
            <v>0887504108</v>
          </cell>
          <cell r="G211" t="str">
            <v>ហ៊</v>
          </cell>
          <cell r="H211" t="str">
            <v>សុន</v>
          </cell>
          <cell r="I211" t="str">
            <v>ហ៊សុន</v>
          </cell>
          <cell r="J211" t="str">
            <v>HOR</v>
          </cell>
          <cell r="K211" t="str">
            <v>SON</v>
          </cell>
          <cell r="L211"/>
          <cell r="M211" t="str">
            <v>ខ្សែទឹកហូរBកណ្តាល</v>
          </cell>
          <cell r="N211">
            <v>44536</v>
          </cell>
          <cell r="O211">
            <v>32039</v>
          </cell>
          <cell r="P211" t="str">
            <v>F</v>
          </cell>
          <cell r="Q211" t="str">
            <v>Cambodian</v>
          </cell>
          <cell r="R211" t="str">
            <v>កំពង់រាប</v>
          </cell>
          <cell r="S211" t="str">
            <v>កំពង់រាប</v>
          </cell>
          <cell r="T211" t="str">
            <v>ព្រែកហួស</v>
          </cell>
          <cell r="U211" t="str">
            <v>តាកែវ</v>
          </cell>
          <cell r="V211">
            <v>18</v>
          </cell>
          <cell r="W211">
            <v>1</v>
          </cell>
          <cell r="X211">
            <v>17</v>
          </cell>
        </row>
        <row r="212">
          <cell r="C212" t="str">
            <v>4 19427</v>
          </cell>
          <cell r="D212" t="str">
            <v>28709160252826យ</v>
          </cell>
          <cell r="E212" t="str">
            <v>011029846</v>
          </cell>
          <cell r="F212" t="str">
            <v>070585981</v>
          </cell>
          <cell r="G212" t="str">
            <v>អ៊ុំ</v>
          </cell>
          <cell r="H212" t="str">
            <v>មករា</v>
          </cell>
          <cell r="I212" t="str">
            <v>អ៊ុំមករា</v>
          </cell>
          <cell r="J212" t="str">
            <v>UM</v>
          </cell>
          <cell r="K212" t="str">
            <v>MAKARA</v>
          </cell>
          <cell r="L212"/>
          <cell r="M212" t="str">
            <v>ខ្សែទឹកហូរBកណ្តាល</v>
          </cell>
          <cell r="N212">
            <v>44565</v>
          </cell>
          <cell r="O212">
            <v>31781</v>
          </cell>
          <cell r="P212" t="str">
            <v>F</v>
          </cell>
          <cell r="Q212" t="str">
            <v>Cambodian</v>
          </cell>
          <cell r="R212" t="str">
            <v>ទ្រា</v>
          </cell>
          <cell r="S212" t="str">
            <v>ស្ទឹងមានជ័យ</v>
          </cell>
          <cell r="T212" t="str">
            <v>មានជ័យ</v>
          </cell>
          <cell r="U212" t="str">
            <v>ភ្នំពេញ</v>
          </cell>
          <cell r="V212">
            <v>18</v>
          </cell>
          <cell r="W212">
            <v>1</v>
          </cell>
          <cell r="X212">
            <v>17</v>
          </cell>
        </row>
        <row r="213">
          <cell r="C213" t="str">
            <v>4 19578</v>
          </cell>
          <cell r="D213" t="str">
            <v>10107222913778ទ</v>
          </cell>
          <cell r="E213" t="str">
            <v>140156028</v>
          </cell>
          <cell r="F213" t="str">
            <v>0713698288</v>
          </cell>
          <cell r="G213" t="str">
            <v>ធឿន</v>
          </cell>
          <cell r="H213" t="str">
            <v>ធារី</v>
          </cell>
          <cell r="I213" t="str">
            <v>ធឿនធារី</v>
          </cell>
          <cell r="J213" t="str">
            <v>THOEUN</v>
          </cell>
          <cell r="K213" t="str">
            <v>THEARY</v>
          </cell>
          <cell r="L213"/>
          <cell r="M213" t="str">
            <v>ខ្សែទឹកហូរBកណ្តាល</v>
          </cell>
          <cell r="N213">
            <v>44621</v>
          </cell>
          <cell r="O213">
            <v>37078</v>
          </cell>
          <cell r="P213" t="str">
            <v>M</v>
          </cell>
          <cell r="Q213" t="str">
            <v>Cambodian</v>
          </cell>
          <cell r="R213" t="str">
            <v>សាលាម្នាង</v>
          </cell>
          <cell r="S213" t="str">
            <v>បឹងព្រាវ</v>
          </cell>
          <cell r="T213" t="str">
            <v>ស្រែអំបិល</v>
          </cell>
          <cell r="U213" t="str">
            <v>កោះកុង</v>
          </cell>
          <cell r="V213">
            <v>18</v>
          </cell>
          <cell r="W213">
            <v>1</v>
          </cell>
          <cell r="X213">
            <v>17</v>
          </cell>
        </row>
        <row r="214">
          <cell r="C214" t="str">
            <v>4 19671</v>
          </cell>
          <cell r="D214" t="str">
            <v>19803202348150ឍ</v>
          </cell>
          <cell r="E214" t="str">
            <v>051189605</v>
          </cell>
          <cell r="F214" t="str">
            <v>0963310671</v>
          </cell>
          <cell r="G214" t="str">
            <v>ញ៉ក់</v>
          </cell>
          <cell r="H214" t="str">
            <v>បុត្រា</v>
          </cell>
          <cell r="I214" t="str">
            <v>ញ៉ក់បុត្រា</v>
          </cell>
          <cell r="J214" t="str">
            <v>NHOK</v>
          </cell>
          <cell r="K214" t="str">
            <v>BOTRA</v>
          </cell>
          <cell r="L214"/>
          <cell r="M214" t="str">
            <v>ខ្សែទឹកហូរBកណ្តាល</v>
          </cell>
          <cell r="N214">
            <v>44683</v>
          </cell>
          <cell r="O214">
            <v>35827</v>
          </cell>
          <cell r="P214" t="str">
            <v>M</v>
          </cell>
          <cell r="Q214" t="str">
            <v>Cambodian</v>
          </cell>
          <cell r="R214" t="str">
            <v>សំបូរ</v>
          </cell>
          <cell r="S214" t="str">
            <v>បឹងដោរ</v>
          </cell>
          <cell r="T214" t="str">
            <v>ព្រះស្តេច</v>
          </cell>
          <cell r="U214" t="str">
            <v>ព្រៃវែង</v>
          </cell>
          <cell r="V214">
            <v>18</v>
          </cell>
          <cell r="W214">
            <v>1</v>
          </cell>
          <cell r="X214">
            <v>17</v>
          </cell>
        </row>
        <row r="215">
          <cell r="C215" t="str">
            <v>4 19286</v>
          </cell>
          <cell r="D215" t="str">
            <v>10110222970676ឋ</v>
          </cell>
          <cell r="E215" t="str">
            <v>051483797</v>
          </cell>
          <cell r="F215" t="str">
            <v>015401003</v>
          </cell>
          <cell r="G215" t="str">
            <v>លិស</v>
          </cell>
          <cell r="H215" t="str">
            <v>ស៊ុកកូឡា</v>
          </cell>
          <cell r="I215" t="str">
            <v>លិសស៊ុកកូឡា</v>
          </cell>
          <cell r="J215" t="str">
            <v>LIS</v>
          </cell>
          <cell r="K215" t="str">
            <v>SOKKOLA</v>
          </cell>
          <cell r="L215"/>
          <cell r="M215" t="str">
            <v>ខ្សែទឹកហូរBកណ្តាល</v>
          </cell>
          <cell r="N215">
            <v>44565</v>
          </cell>
          <cell r="O215">
            <v>36895</v>
          </cell>
          <cell r="P215" t="str">
            <v>M</v>
          </cell>
          <cell r="Q215" t="str">
            <v>Cambodian</v>
          </cell>
          <cell r="R215" t="str">
            <v>សំបូរ</v>
          </cell>
          <cell r="S215" t="str">
            <v>បឹងដោល</v>
          </cell>
          <cell r="T215" t="str">
            <v>ព្រះស្តេច</v>
          </cell>
          <cell r="U215" t="str">
            <v>ព្រៃវែង</v>
          </cell>
          <cell r="V215">
            <v>18</v>
          </cell>
          <cell r="W215">
            <v>1</v>
          </cell>
          <cell r="X215">
            <v>17</v>
          </cell>
        </row>
        <row r="216">
          <cell r="C216" t="str">
            <v>4 19576</v>
          </cell>
          <cell r="D216" t="str">
            <v>10107222913848ត</v>
          </cell>
          <cell r="E216" t="str">
            <v>051574413</v>
          </cell>
          <cell r="F216" t="str">
            <v>096601037</v>
          </cell>
          <cell r="G216" t="str">
            <v>ស៊ិន</v>
          </cell>
          <cell r="H216" t="str">
            <v>សុខុម</v>
          </cell>
          <cell r="I216" t="str">
            <v>ស៊ិនសុខុម</v>
          </cell>
          <cell r="J216" t="str">
            <v>SIN</v>
          </cell>
          <cell r="K216" t="str">
            <v>SOKHOM</v>
          </cell>
          <cell r="L216"/>
          <cell r="M216" t="str">
            <v>ខ្សែទឹកហូរBកណ្តាល</v>
          </cell>
          <cell r="N216">
            <v>44565</v>
          </cell>
          <cell r="O216">
            <v>37058</v>
          </cell>
          <cell r="P216" t="str">
            <v>M</v>
          </cell>
          <cell r="Q216" t="str">
            <v>Cambodian</v>
          </cell>
          <cell r="R216" t="str">
            <v>គ្រើល</v>
          </cell>
          <cell r="S216" t="str">
            <v>ព្រៃរំដេង</v>
          </cell>
          <cell r="T216" t="str">
            <v>មេសាង</v>
          </cell>
          <cell r="U216" t="str">
            <v>ព្រៃវែង</v>
          </cell>
          <cell r="V216">
            <v>18</v>
          </cell>
          <cell r="W216">
            <v>1</v>
          </cell>
          <cell r="X216">
            <v>17</v>
          </cell>
        </row>
        <row r="217">
          <cell r="C217" t="str">
            <v>4 19503</v>
          </cell>
          <cell r="D217" t="str">
            <v>19705222836148យ</v>
          </cell>
          <cell r="E217" t="str">
            <v>250305378</v>
          </cell>
          <cell r="F217" t="str">
            <v>0888220187</v>
          </cell>
          <cell r="G217" t="str">
            <v>យ៉ុន</v>
          </cell>
          <cell r="H217" t="str">
            <v>រតនា</v>
          </cell>
          <cell r="I217" t="str">
            <v>យ៉ុនរតនា</v>
          </cell>
          <cell r="J217" t="str">
            <v>YON</v>
          </cell>
          <cell r="K217" t="str">
            <v>RATHANA</v>
          </cell>
          <cell r="L217"/>
          <cell r="M217" t="str">
            <v>ខ្សែទឹកហូរBកណ្តាល</v>
          </cell>
          <cell r="N217">
            <v>44565</v>
          </cell>
          <cell r="O217">
            <v>35509</v>
          </cell>
          <cell r="P217" t="str">
            <v>M</v>
          </cell>
          <cell r="Q217" t="str">
            <v>Cambodian</v>
          </cell>
          <cell r="R217" t="str">
            <v>អង្គរក្រៅ</v>
          </cell>
          <cell r="S217" t="str">
            <v>ដូនតី</v>
          </cell>
          <cell r="T217" t="str">
            <v>ពញាក្រែក</v>
          </cell>
          <cell r="U217" t="str">
            <v>ត្បូងឃ្មុំ</v>
          </cell>
          <cell r="V217">
            <v>18</v>
          </cell>
          <cell r="W217">
            <v>1</v>
          </cell>
          <cell r="X217">
            <v>17</v>
          </cell>
        </row>
        <row r="218">
          <cell r="C218" t="str">
            <v>4 18822</v>
          </cell>
          <cell r="D218" t="str">
            <v>28707160146478វ</v>
          </cell>
          <cell r="E218" t="str">
            <v>051344828</v>
          </cell>
          <cell r="F218" t="str">
            <v>0968170853</v>
          </cell>
          <cell r="G218" t="str">
            <v>ឌី</v>
          </cell>
          <cell r="H218" t="str">
            <v>រ៉ានី</v>
          </cell>
          <cell r="I218" t="str">
            <v>ឌីរ៉ានី</v>
          </cell>
          <cell r="J218" t="str">
            <v>DY</v>
          </cell>
          <cell r="K218" t="str">
            <v>RANY</v>
          </cell>
          <cell r="L218"/>
          <cell r="M218" t="str">
            <v>ខ្សែទឹកហូរBកណ្តាល</v>
          </cell>
          <cell r="N218">
            <v>44565</v>
          </cell>
          <cell r="O218">
            <v>31839</v>
          </cell>
          <cell r="P218" t="str">
            <v>F</v>
          </cell>
          <cell r="Q218" t="str">
            <v>Cambodian</v>
          </cell>
          <cell r="R218" t="str">
            <v>ព្រៃកណ្តៀង</v>
          </cell>
          <cell r="S218" t="str">
            <v>ព្រៃកណ្តៀង</v>
          </cell>
          <cell r="T218" t="str">
            <v>ពាមរក៏</v>
          </cell>
          <cell r="U218" t="str">
            <v>ព្រៃវែង</v>
          </cell>
          <cell r="V218">
            <v>18</v>
          </cell>
          <cell r="W218">
            <v>1</v>
          </cell>
          <cell r="X218">
            <v>17</v>
          </cell>
        </row>
        <row r="219">
          <cell r="C219" t="str">
            <v>4 4598</v>
          </cell>
          <cell r="D219" t="str">
            <v>18808181636479ង</v>
          </cell>
          <cell r="E219" t="str">
            <v>021259143</v>
          </cell>
          <cell r="F219" t="str">
            <v>012326928</v>
          </cell>
          <cell r="G219" t="str">
            <v>នឿន</v>
          </cell>
          <cell r="H219" t="str">
            <v>ស្រួច</v>
          </cell>
          <cell r="I219" t="str">
            <v>នឿនស្រួច</v>
          </cell>
          <cell r="J219" t="str">
            <v>NOEURN</v>
          </cell>
          <cell r="K219" t="str">
            <v>SRUOCH</v>
          </cell>
          <cell r="L219"/>
          <cell r="M219" t="str">
            <v>ខ្សែទឹកហូរBកណ្តាល</v>
          </cell>
          <cell r="N219">
            <v>44565</v>
          </cell>
          <cell r="O219">
            <v>32177</v>
          </cell>
          <cell r="P219" t="str">
            <v>M</v>
          </cell>
          <cell r="Q219" t="str">
            <v>Cambodian</v>
          </cell>
          <cell r="R219" t="str">
            <v>តាប៉ាង</v>
          </cell>
          <cell r="S219" t="str">
            <v>សំរោងលើ</v>
          </cell>
          <cell r="T219" t="str">
            <v>អង្គស្នួល</v>
          </cell>
          <cell r="U219" t="str">
            <v>កណ្តាល</v>
          </cell>
          <cell r="V219">
            <v>18</v>
          </cell>
          <cell r="W219">
            <v>1</v>
          </cell>
          <cell r="X219">
            <v>17</v>
          </cell>
        </row>
        <row r="220">
          <cell r="C220" t="str">
            <v>4 12525</v>
          </cell>
          <cell r="D220" t="str">
            <v>29101181155362ឌ</v>
          </cell>
          <cell r="E220" t="str">
            <v>030482425</v>
          </cell>
          <cell r="F220" t="str">
            <v>0967011306</v>
          </cell>
          <cell r="G220" t="str">
            <v>ផន</v>
          </cell>
          <cell r="H220" t="str">
            <v>ថារីន</v>
          </cell>
          <cell r="I220" t="str">
            <v>ផនថារីន</v>
          </cell>
          <cell r="J220" t="str">
            <v>PHAN</v>
          </cell>
          <cell r="K220" t="str">
            <v>THAREN</v>
          </cell>
          <cell r="L220"/>
          <cell r="M220" t="str">
            <v>ខ្សែទឹកហូរBកណ្តាល</v>
          </cell>
          <cell r="N220">
            <v>44565</v>
          </cell>
          <cell r="O220">
            <v>33239</v>
          </cell>
          <cell r="P220" t="str">
            <v>F</v>
          </cell>
          <cell r="Q220" t="str">
            <v>Cambodian</v>
          </cell>
          <cell r="R220"/>
          <cell r="S220"/>
          <cell r="T220"/>
          <cell r="U220"/>
          <cell r="V220">
            <v>18</v>
          </cell>
          <cell r="W220">
            <v>1</v>
          </cell>
          <cell r="X220">
            <v>17</v>
          </cell>
        </row>
        <row r="221">
          <cell r="C221" t="str">
            <v>4​ 19775</v>
          </cell>
          <cell r="D221" t="str">
            <v>0</v>
          </cell>
          <cell r="E221" t="str">
            <v>021302431</v>
          </cell>
          <cell r="F221" t="e">
            <v>#N/A</v>
          </cell>
          <cell r="G221" t="str">
            <v>ចាន់នឿន</v>
          </cell>
          <cell r="H221" t="str">
            <v>សុមាលី</v>
          </cell>
          <cell r="I221" t="str">
            <v>ចាន់នឿនសុមាលី</v>
          </cell>
          <cell r="J221" t="str">
            <v>CHANNOEUN</v>
          </cell>
          <cell r="K221" t="str">
            <v>SOMALY</v>
          </cell>
          <cell r="L221"/>
          <cell r="M221" t="str">
            <v>ខ្សែទឹកហូរBកណ្តាល</v>
          </cell>
          <cell r="N221">
            <v>44565</v>
          </cell>
          <cell r="O221">
            <v>38080</v>
          </cell>
          <cell r="P221" t="str">
            <v>F</v>
          </cell>
          <cell r="Q221" t="str">
            <v>Cambodian</v>
          </cell>
          <cell r="R221"/>
          <cell r="S221"/>
          <cell r="T221"/>
          <cell r="U221"/>
          <cell r="V221">
            <v>18</v>
          </cell>
          <cell r="W221">
            <v>1</v>
          </cell>
          <cell r="X221">
            <v>17</v>
          </cell>
        </row>
        <row r="222">
          <cell r="C222" t="str">
            <v>4​ 19802</v>
          </cell>
          <cell r="D222" t="str">
            <v>20310222982516ដ</v>
          </cell>
          <cell r="E222" t="str">
            <v>021381513</v>
          </cell>
          <cell r="F222" t="e">
            <v>#N/A</v>
          </cell>
          <cell r="G222" t="str">
            <v>សឿន</v>
          </cell>
          <cell r="H222" t="str">
            <v>ចន្រ្តី</v>
          </cell>
          <cell r="I222" t="str">
            <v>សឿនចន្រ្តី</v>
          </cell>
          <cell r="J222" t="str">
            <v>SOEURN</v>
          </cell>
          <cell r="K222" t="str">
            <v>CHANTREY</v>
          </cell>
          <cell r="L222"/>
          <cell r="M222" t="str">
            <v>ខ្សែទឹកហូរBកណ្តាល</v>
          </cell>
          <cell r="N222">
            <v>44743</v>
          </cell>
          <cell r="O222">
            <v>37902</v>
          </cell>
          <cell r="P222" t="str">
            <v>F</v>
          </cell>
          <cell r="Q222" t="str">
            <v>Cambodian</v>
          </cell>
          <cell r="R222"/>
          <cell r="S222"/>
          <cell r="T222"/>
          <cell r="U222"/>
          <cell r="V222">
            <v>18</v>
          </cell>
          <cell r="W222">
            <v>1</v>
          </cell>
          <cell r="X222">
            <v>17</v>
          </cell>
        </row>
        <row r="223">
          <cell r="C223" t="str">
            <v>4​ 19934</v>
          </cell>
          <cell r="D223" t="str">
            <v>10211222996717ទ</v>
          </cell>
          <cell r="E223" t="str">
            <v>031065116</v>
          </cell>
          <cell r="F223" t="e">
            <v>#N/A</v>
          </cell>
          <cell r="G223" t="str">
            <v>ជិន</v>
          </cell>
          <cell r="H223" t="str">
            <v>មុន្នីសត្យា</v>
          </cell>
          <cell r="I223" t="str">
            <v>ជិនមុន្នីសត្យា</v>
          </cell>
          <cell r="J223" t="str">
            <v>CHIN</v>
          </cell>
          <cell r="K223" t="str">
            <v>MUNYSATYA</v>
          </cell>
          <cell r="L223"/>
          <cell r="M223" t="str">
            <v>ខ្សែទឹកហូរBកណ្តាល</v>
          </cell>
          <cell r="N223">
            <v>44805</v>
          </cell>
          <cell r="O223">
            <v>37424</v>
          </cell>
          <cell r="P223" t="str">
            <v>M</v>
          </cell>
          <cell r="Q223" t="str">
            <v>Cambodian</v>
          </cell>
          <cell r="R223"/>
          <cell r="S223"/>
          <cell r="T223"/>
          <cell r="U223"/>
          <cell r="V223">
            <v>18</v>
          </cell>
          <cell r="W223">
            <v>1</v>
          </cell>
          <cell r="X223">
            <v>17</v>
          </cell>
        </row>
        <row r="224">
          <cell r="C224" t="str">
            <v>4​ 20091</v>
          </cell>
          <cell r="D224">
            <v>0</v>
          </cell>
          <cell r="E224" t="str">
            <v>031121336</v>
          </cell>
          <cell r="F224" t="e">
            <v>#N/A</v>
          </cell>
          <cell r="G224" t="str">
            <v>ជឿន</v>
          </cell>
          <cell r="H224" t="str">
            <v>ស្រីយ៉ាត</v>
          </cell>
          <cell r="I224" t="str">
            <v>ជឿនស្រីយ៉ាត</v>
          </cell>
          <cell r="J224" t="str">
            <v>CHOEURN</v>
          </cell>
          <cell r="K224" t="str">
            <v>SREYYATH</v>
          </cell>
          <cell r="L224"/>
          <cell r="M224" t="str">
            <v>ខ្សែទឹកហូរBកណ្តាល</v>
          </cell>
          <cell r="N224">
            <v>44949</v>
          </cell>
          <cell r="O224">
            <v>38207</v>
          </cell>
          <cell r="P224" t="str">
            <v>F</v>
          </cell>
          <cell r="Q224" t="str">
            <v>Cambodian</v>
          </cell>
          <cell r="R224"/>
          <cell r="S224"/>
          <cell r="T224"/>
          <cell r="U224"/>
          <cell r="V224">
            <v>18</v>
          </cell>
          <cell r="W224">
            <v>1</v>
          </cell>
          <cell r="X224">
            <v>17</v>
          </cell>
        </row>
        <row r="225">
          <cell r="C225" t="str">
            <v>4 20315</v>
          </cell>
          <cell r="D225">
            <v>0</v>
          </cell>
          <cell r="E225">
            <v>110549128</v>
          </cell>
          <cell r="F225">
            <v>0</v>
          </cell>
          <cell r="G225" t="str">
            <v>បាន់</v>
          </cell>
          <cell r="H225" t="str">
            <v>ហុង</v>
          </cell>
          <cell r="I225" t="str">
            <v>បាន់ហុង</v>
          </cell>
          <cell r="J225" t="str">
            <v>BANN</v>
          </cell>
          <cell r="K225" t="str">
            <v>HONG</v>
          </cell>
          <cell r="L225"/>
          <cell r="M225" t="str">
            <v>ខ្សែទឹកហូរBកណ្តាល</v>
          </cell>
          <cell r="N225">
            <v>45017</v>
          </cell>
          <cell r="O225">
            <v>35326</v>
          </cell>
          <cell r="P225" t="str">
            <v>F</v>
          </cell>
          <cell r="Q225" t="str">
            <v>Cambodian</v>
          </cell>
          <cell r="R225" t="str">
            <v>ត្រពាំងជ្រៃ</v>
          </cell>
          <cell r="S225" t="str">
            <v>ឈូក</v>
          </cell>
          <cell r="T225" t="str">
            <v>ឈូក</v>
          </cell>
          <cell r="U225" t="str">
            <v>កំពត</v>
          </cell>
          <cell r="V225">
            <v>18</v>
          </cell>
          <cell r="W225">
            <v>1</v>
          </cell>
          <cell r="X225">
            <v>17</v>
          </cell>
        </row>
        <row r="226">
          <cell r="C226" t="str">
            <v>4 20342</v>
          </cell>
          <cell r="D226" t="str">
            <v>29902191984747ឆ</v>
          </cell>
          <cell r="E226" t="str">
            <v>101365971</v>
          </cell>
          <cell r="F226" t="str">
            <v>011255373</v>
          </cell>
          <cell r="G226" t="str">
            <v>ណាត់</v>
          </cell>
          <cell r="H226" t="str">
            <v>សុកន្ឋកញ្ញា</v>
          </cell>
          <cell r="I226" t="str">
            <v>ណាត់សុកន្ឋកញ្ញា</v>
          </cell>
          <cell r="J226" t="str">
            <v>NAT</v>
          </cell>
          <cell r="K226" t="str">
            <v>SOKUNKANHA</v>
          </cell>
          <cell r="L226"/>
          <cell r="M226" t="str">
            <v>ខ្សែទឹកហូរBកណ្តាល</v>
          </cell>
          <cell r="N226">
            <v>45036</v>
          </cell>
          <cell r="O226">
            <v>36414</v>
          </cell>
          <cell r="P226" t="str">
            <v>F</v>
          </cell>
          <cell r="Q226" t="str">
            <v>Cambodian</v>
          </cell>
          <cell r="R226" t="str">
            <v>ទួលចារ</v>
          </cell>
          <cell r="S226" t="str">
            <v>សំរោង</v>
          </cell>
          <cell r="T226" t="str">
            <v>សំរោង</v>
          </cell>
          <cell r="U226" t="str">
            <v>តាកែវ</v>
          </cell>
          <cell r="V226">
            <v>18</v>
          </cell>
          <cell r="W226">
            <v>1</v>
          </cell>
          <cell r="X226">
            <v>17</v>
          </cell>
        </row>
        <row r="227">
          <cell r="C227" t="str">
            <v>4 20374</v>
          </cell>
          <cell r="D227" t="str">
            <v>20407233141458ឋ</v>
          </cell>
          <cell r="E227" t="str">
            <v>051694093</v>
          </cell>
          <cell r="F227" t="str">
            <v>0963818609</v>
          </cell>
          <cell r="G227" t="str">
            <v>ស៊ឹង</v>
          </cell>
          <cell r="H227" t="str">
            <v>ស្រីណយ</v>
          </cell>
          <cell r="I227" t="str">
            <v>ស៊ឹងស្រីណយ</v>
          </cell>
          <cell r="J227" t="str">
            <v>SOEUNG</v>
          </cell>
          <cell r="K227" t="str">
            <v>SREYNOY</v>
          </cell>
          <cell r="L227"/>
          <cell r="M227" t="str">
            <v>ខ្សែទឹកហូរBកណ្តាល</v>
          </cell>
          <cell r="N227">
            <v>45040</v>
          </cell>
          <cell r="O227">
            <v>38078</v>
          </cell>
          <cell r="P227" t="str">
            <v>F</v>
          </cell>
          <cell r="Q227" t="str">
            <v>Cambodian</v>
          </cell>
          <cell r="R227" t="str">
            <v>តាង៉ក</v>
          </cell>
          <cell r="S227" t="str">
            <v>រំចេក</v>
          </cell>
          <cell r="T227" t="str">
            <v>ព្រះចេក</v>
          </cell>
          <cell r="U227" t="str">
            <v>ព្រៃវែង</v>
          </cell>
          <cell r="V227">
            <v>18</v>
          </cell>
          <cell r="W227">
            <v>1</v>
          </cell>
          <cell r="X227">
            <v>17</v>
          </cell>
        </row>
        <row r="228">
          <cell r="C228" t="str">
            <v>4 20528</v>
          </cell>
          <cell r="D228">
            <v>0</v>
          </cell>
          <cell r="E228" t="str">
            <v>101027155</v>
          </cell>
          <cell r="F228">
            <v>0</v>
          </cell>
          <cell r="G228" t="str">
            <v>អ៊ុន</v>
          </cell>
          <cell r="H228" t="str">
            <v>ប្រុសធំ</v>
          </cell>
          <cell r="I228" t="str">
            <v>អ៊ុនប្រុសធំ</v>
          </cell>
          <cell r="J228" t="str">
            <v>ORN</v>
          </cell>
          <cell r="K228" t="str">
            <v>PROSTHUM</v>
          </cell>
          <cell r="L228"/>
          <cell r="M228" t="str">
            <v>ខ្សែទឹកហូរBកណ្តាល</v>
          </cell>
          <cell r="N228">
            <v>45108</v>
          </cell>
          <cell r="O228">
            <v>36312</v>
          </cell>
          <cell r="P228" t="str">
            <v>M</v>
          </cell>
          <cell r="Q228" t="str">
            <v>Cambodian</v>
          </cell>
          <cell r="R228" t="str">
            <v>សូទៃ</v>
          </cell>
          <cell r="S228" t="str">
            <v>ញ៉ែងញ៉ង</v>
          </cell>
          <cell r="T228" t="str">
            <v>ត្រាំកក់</v>
          </cell>
          <cell r="U228" t="str">
            <v>តាកែវ</v>
          </cell>
          <cell r="V228">
            <v>18</v>
          </cell>
          <cell r="W228">
            <v>1</v>
          </cell>
          <cell r="X228">
            <v>17</v>
          </cell>
        </row>
        <row r="229">
          <cell r="C229" t="str">
            <v>4 20532</v>
          </cell>
          <cell r="D229">
            <v>0</v>
          </cell>
          <cell r="E229" t="str">
            <v>250398923</v>
          </cell>
          <cell r="F229">
            <v>0</v>
          </cell>
          <cell r="G229" t="str">
            <v>ហាក់</v>
          </cell>
          <cell r="H229" t="str">
            <v>លាងហ៊ន់</v>
          </cell>
          <cell r="I229" t="str">
            <v>ហាក់លាងហ៊ន់</v>
          </cell>
          <cell r="J229" t="str">
            <v>HAK</v>
          </cell>
          <cell r="K229" t="str">
            <v>LEANGHORN</v>
          </cell>
          <cell r="L229"/>
          <cell r="M229" t="str">
            <v>ខ្សែទឹកហូរBកណ្តាល</v>
          </cell>
          <cell r="N229">
            <v>45108</v>
          </cell>
          <cell r="O229">
            <v>38475</v>
          </cell>
          <cell r="P229" t="str">
            <v>F</v>
          </cell>
          <cell r="Q229" t="str">
            <v>Cambodian</v>
          </cell>
          <cell r="R229" t="str">
            <v>ជំពូ</v>
          </cell>
          <cell r="S229" t="str">
            <v>ចក</v>
          </cell>
          <cell r="T229" t="str">
            <v>អូររាំងឪ</v>
          </cell>
          <cell r="U229" t="str">
            <v>កំពង់ចាម</v>
          </cell>
          <cell r="V229">
            <v>18</v>
          </cell>
          <cell r="W229">
            <v>1</v>
          </cell>
          <cell r="X229">
            <v>17</v>
          </cell>
        </row>
        <row r="230">
          <cell r="C230" t="str">
            <v>4 20544</v>
          </cell>
          <cell r="D230"/>
          <cell r="E230" t="str">
            <v>160416450</v>
          </cell>
          <cell r="F230" t="str">
            <v>0716156233</v>
          </cell>
          <cell r="G230" t="str">
            <v>លឹម</v>
          </cell>
          <cell r="H230" t="str">
            <v>សៅលី</v>
          </cell>
          <cell r="I230" t="str">
            <v>លឹមសៅលី</v>
          </cell>
          <cell r="J230" t="str">
            <v>LIM</v>
          </cell>
          <cell r="K230" t="str">
            <v>SAOLY</v>
          </cell>
          <cell r="L230"/>
          <cell r="M230" t="str">
            <v>ខ្សែទឹកហូរBកណ្តាល</v>
          </cell>
          <cell r="N230">
            <v>45152</v>
          </cell>
          <cell r="O230">
            <v>33727</v>
          </cell>
          <cell r="P230" t="str">
            <v>F</v>
          </cell>
          <cell r="Q230" t="str">
            <v>Cambodian</v>
          </cell>
          <cell r="R230" t="str">
            <v>ផ្ទះចេក</v>
          </cell>
          <cell r="S230" t="str">
            <v>ឈើគុំ</v>
          </cell>
          <cell r="T230" t="str">
            <v>ក្រគរ</v>
          </cell>
          <cell r="U230" t="str">
            <v>ពោធ៍សាត់</v>
          </cell>
          <cell r="V230">
            <v>18</v>
          </cell>
          <cell r="W230">
            <v>1</v>
          </cell>
          <cell r="X230">
            <v>17</v>
          </cell>
        </row>
        <row r="231">
          <cell r="C231" t="str">
            <v>4 20656</v>
          </cell>
          <cell r="D231"/>
          <cell r="E231" t="str">
            <v>150880343</v>
          </cell>
          <cell r="F231" t="e">
            <v>#N/A</v>
          </cell>
          <cell r="G231" t="str">
            <v>កែវ</v>
          </cell>
          <cell r="H231" t="str">
            <v>ថា</v>
          </cell>
          <cell r="I231" t="str">
            <v>កែវថា</v>
          </cell>
          <cell r="J231" t="str">
            <v>KEV</v>
          </cell>
          <cell r="K231" t="str">
            <v>THA</v>
          </cell>
          <cell r="L231"/>
          <cell r="M231" t="str">
            <v>ខ្សែទឹកហូរBកណ្តាល</v>
          </cell>
          <cell r="N231">
            <v>45217</v>
          </cell>
          <cell r="O231">
            <v>35553</v>
          </cell>
          <cell r="P231" t="str">
            <v>F</v>
          </cell>
          <cell r="Q231" t="str">
            <v>Cambodian</v>
          </cell>
          <cell r="R231" t="str">
            <v>ប្រនាគ</v>
          </cell>
          <cell r="S231" t="str">
            <v>ចើងជើង</v>
          </cell>
          <cell r="T231" t="str">
            <v>បារាយណ៍</v>
          </cell>
          <cell r="U231" t="str">
            <v>កំពង់ធំ</v>
          </cell>
          <cell r="V231">
            <v>18</v>
          </cell>
          <cell r="W231">
            <v>1</v>
          </cell>
          <cell r="X231">
            <v>17</v>
          </cell>
        </row>
        <row r="232">
          <cell r="C232" t="str">
            <v>4 20668</v>
          </cell>
          <cell r="D232"/>
          <cell r="E232" t="str">
            <v>021319828</v>
          </cell>
          <cell r="F232" t="e">
            <v>#N/A</v>
          </cell>
          <cell r="G232" t="str">
            <v>មាន</v>
          </cell>
          <cell r="H232" t="str">
            <v>ណាត</v>
          </cell>
          <cell r="I232" t="str">
            <v>មានណាត</v>
          </cell>
          <cell r="J232" t="str">
            <v>MEAN</v>
          </cell>
          <cell r="K232" t="str">
            <v>NAT</v>
          </cell>
          <cell r="L232"/>
          <cell r="M232" t="str">
            <v>ខ្សែទឹកហូរBកណ្តាល</v>
          </cell>
          <cell r="N232">
            <v>45218</v>
          </cell>
          <cell r="O232">
            <v>38421</v>
          </cell>
          <cell r="P232" t="str">
            <v>F</v>
          </cell>
          <cell r="Q232" t="str">
            <v>Cambodian</v>
          </cell>
          <cell r="R232" t="str">
            <v>ស្តុកប្រនួត</v>
          </cell>
          <cell r="S232" t="str">
            <v>ឈ្វាំង</v>
          </cell>
          <cell r="T232" t="str">
            <v>ពញឰ</v>
          </cell>
          <cell r="U232" t="str">
            <v>កណ្ដាល</v>
          </cell>
          <cell r="V232">
            <v>18</v>
          </cell>
          <cell r="W232">
            <v>1</v>
          </cell>
          <cell r="X232">
            <v>17</v>
          </cell>
        </row>
        <row r="233">
          <cell r="C233" t="str">
            <v>4 20744</v>
          </cell>
          <cell r="D233"/>
          <cell r="E233" t="str">
            <v>101510481</v>
          </cell>
          <cell r="F233" t="e">
            <v>#N/A</v>
          </cell>
          <cell r="G233" t="str">
            <v>ប្រុស</v>
          </cell>
          <cell r="H233" t="str">
            <v>ពីរ៉ាដា</v>
          </cell>
          <cell r="I233" t="str">
            <v>ប្រុសពីរ៉ាដា</v>
          </cell>
          <cell r="J233" t="str">
            <v>BROS</v>
          </cell>
          <cell r="K233" t="str">
            <v>PTRADA</v>
          </cell>
          <cell r="L233"/>
          <cell r="M233" t="str">
            <v>ខ្សែទឹកហូរBកណ្តាល</v>
          </cell>
          <cell r="N233">
            <v>45231</v>
          </cell>
          <cell r="O233">
            <v>38123</v>
          </cell>
          <cell r="P233" t="str">
            <v>F</v>
          </cell>
          <cell r="Q233" t="str">
            <v>Cambodian</v>
          </cell>
          <cell r="R233" t="str">
            <v>កំណប់</v>
          </cell>
          <cell r="S233" t="str">
            <v>កំណប់</v>
          </cell>
          <cell r="T233" t="str">
            <v>គិរីវង់</v>
          </cell>
          <cell r="U233" t="str">
            <v>តាកែវ</v>
          </cell>
          <cell r="V233">
            <v>18</v>
          </cell>
          <cell r="W233">
            <v>1</v>
          </cell>
          <cell r="X233">
            <v>17</v>
          </cell>
        </row>
        <row r="234">
          <cell r="C234" t="str">
            <v>4 20783</v>
          </cell>
          <cell r="D234"/>
          <cell r="E234" t="str">
            <v>040576582</v>
          </cell>
          <cell r="F234" t="e">
            <v>#N/A</v>
          </cell>
          <cell r="G234" t="str">
            <v>ផៃ</v>
          </cell>
          <cell r="H234" t="str">
            <v>សុភា</v>
          </cell>
          <cell r="I234" t="str">
            <v>ផៃសុភា</v>
          </cell>
          <cell r="J234" t="str">
            <v>PHAI</v>
          </cell>
          <cell r="K234" t="str">
            <v>SOPHEA</v>
          </cell>
          <cell r="L234"/>
          <cell r="M234" t="str">
            <v>ខ្សែទឹកហូរBកណ្តាល</v>
          </cell>
          <cell r="N234">
            <v>45261</v>
          </cell>
          <cell r="O234">
            <v>38238</v>
          </cell>
          <cell r="P234" t="str">
            <v>F</v>
          </cell>
          <cell r="Q234" t="str">
            <v>Cambodian</v>
          </cell>
          <cell r="R234" t="str">
            <v>អន្លង់កញ្ចុះ</v>
          </cell>
          <cell r="S234" t="str">
            <v>ប្រឡាយមាស</v>
          </cell>
          <cell r="T234" t="str">
            <v>កំពង់លែង</v>
          </cell>
          <cell r="U234" t="str">
            <v>កំពង់ឆ្នាំង</v>
          </cell>
          <cell r="V234">
            <v>1.5</v>
          </cell>
          <cell r="W234">
            <v>0</v>
          </cell>
          <cell r="X234">
            <v>1.5</v>
          </cell>
        </row>
        <row r="235">
          <cell r="C235" t="str">
            <v>4 20548</v>
          </cell>
          <cell r="D235">
            <v>0</v>
          </cell>
          <cell r="E235" t="str">
            <v>101369459</v>
          </cell>
          <cell r="F235" t="e">
            <v>#N/A</v>
          </cell>
          <cell r="G235" t="str">
            <v>អ៊ុក</v>
          </cell>
          <cell r="H235" t="str">
            <v>នីតា</v>
          </cell>
          <cell r="I235" t="str">
            <v>អ៊ុកនីតា</v>
          </cell>
          <cell r="J235" t="str">
            <v>UK</v>
          </cell>
          <cell r="K235" t="str">
            <v>NITA</v>
          </cell>
          <cell r="L235"/>
          <cell r="M235" t="str">
            <v>ខ្សែទឹកហូរBកណ្តាល</v>
          </cell>
          <cell r="N235">
            <v>45154</v>
          </cell>
          <cell r="O235">
            <v>36710</v>
          </cell>
          <cell r="P235" t="str">
            <v>F</v>
          </cell>
          <cell r="Q235" t="str">
            <v>Cambodian</v>
          </cell>
          <cell r="R235" t="str">
            <v>បឹងទំនប់</v>
          </cell>
          <cell r="S235" t="str">
            <v>ព្រៃរំដេង</v>
          </cell>
          <cell r="T235" t="str">
            <v>គីរីវង់</v>
          </cell>
          <cell r="U235" t="str">
            <v>តាកែវ</v>
          </cell>
          <cell r="V235">
            <v>18</v>
          </cell>
          <cell r="W235">
            <v>1</v>
          </cell>
          <cell r="X235">
            <v>17</v>
          </cell>
        </row>
        <row r="236">
          <cell r="C236" t="str">
            <v>4 11919</v>
          </cell>
          <cell r="D236" t="str">
            <v>29201181154608ត</v>
          </cell>
          <cell r="E236" t="str">
            <v>030500976</v>
          </cell>
          <cell r="F236" t="str">
            <v>0969361861</v>
          </cell>
          <cell r="G236" t="str">
            <v>ជឿន</v>
          </cell>
          <cell r="H236" t="str">
            <v>វើន</v>
          </cell>
          <cell r="I236" t="str">
            <v>ជឿនវើន</v>
          </cell>
          <cell r="J236" t="str">
            <v>CHOEURN</v>
          </cell>
          <cell r="K236" t="str">
            <v>VOEUN</v>
          </cell>
          <cell r="L236"/>
          <cell r="M236" t="str">
            <v>ខ្សែទឹកហូរBក្រោយ</v>
          </cell>
          <cell r="N236">
            <v>44228</v>
          </cell>
          <cell r="O236">
            <v>33610</v>
          </cell>
          <cell r="P236" t="str">
            <v>F</v>
          </cell>
          <cell r="Q236" t="str">
            <v>Cambodian</v>
          </cell>
          <cell r="R236" t="str">
            <v>ក្រាំងរលួស</v>
          </cell>
          <cell r="S236" t="str">
            <v>អូរ</v>
          </cell>
          <cell r="T236" t="str">
            <v>ភ្នំស្រួច</v>
          </cell>
          <cell r="U236" t="str">
            <v>កំពង់ស្ពឺ</v>
          </cell>
          <cell r="V236">
            <v>18</v>
          </cell>
          <cell r="W236">
            <v>1</v>
          </cell>
          <cell r="X236">
            <v>17</v>
          </cell>
        </row>
        <row r="237">
          <cell r="C237" t="str">
            <v>4 12788</v>
          </cell>
          <cell r="D237" t="str">
            <v>29001181153951ឍ</v>
          </cell>
          <cell r="E237" t="str">
            <v>050826665</v>
          </cell>
          <cell r="F237" t="str">
            <v>016599680</v>
          </cell>
          <cell r="G237" t="str">
            <v>ផន</v>
          </cell>
          <cell r="H237" t="str">
            <v>ស្រីណែត</v>
          </cell>
          <cell r="I237" t="str">
            <v>ផនស្រីណែត</v>
          </cell>
          <cell r="J237" t="str">
            <v>PHORN</v>
          </cell>
          <cell r="K237" t="str">
            <v>SREYNET</v>
          </cell>
          <cell r="L237"/>
          <cell r="M237" t="str">
            <v>ខ្សែទឹកហូរBក្រោយ</v>
          </cell>
          <cell r="N237">
            <v>44228</v>
          </cell>
          <cell r="O237">
            <v>33074</v>
          </cell>
          <cell r="P237" t="str">
            <v>F</v>
          </cell>
          <cell r="Q237" t="str">
            <v>Cambodian</v>
          </cell>
          <cell r="R237" t="str">
            <v>គ្រើល</v>
          </cell>
          <cell r="S237" t="str">
            <v>ព្រៃរំដេង</v>
          </cell>
          <cell r="T237" t="str">
            <v>មេសាង</v>
          </cell>
          <cell r="U237" t="str">
            <v>ព្រៃវែង</v>
          </cell>
          <cell r="V237">
            <v>18</v>
          </cell>
          <cell r="W237">
            <v>1</v>
          </cell>
          <cell r="X237">
            <v>17</v>
          </cell>
        </row>
        <row r="238">
          <cell r="C238" t="str">
            <v>4 17046</v>
          </cell>
          <cell r="D238" t="str">
            <v>19304202349895រ</v>
          </cell>
          <cell r="E238" t="str">
            <v>010814918</v>
          </cell>
          <cell r="F238" t="str">
            <v>0968664318</v>
          </cell>
          <cell r="G238" t="str">
            <v>ផល</v>
          </cell>
          <cell r="H238" t="str">
            <v>ភៀន</v>
          </cell>
          <cell r="I238" t="str">
            <v>ផលភៀន</v>
          </cell>
          <cell r="J238" t="str">
            <v>PHAL</v>
          </cell>
          <cell r="K238" t="str">
            <v>PHOEURN</v>
          </cell>
          <cell r="L238"/>
          <cell r="M238" t="str">
            <v>ខ្សែទឹកហូរBក្រោយ</v>
          </cell>
          <cell r="N238">
            <v>44228</v>
          </cell>
          <cell r="O238">
            <v>34250</v>
          </cell>
          <cell r="P238" t="str">
            <v>M</v>
          </cell>
          <cell r="Q238" t="str">
            <v>Cambodian</v>
          </cell>
          <cell r="R238" t="str">
            <v>ទួលសាម៉</v>
          </cell>
          <cell r="S238" t="str">
            <v>កំបូល</v>
          </cell>
          <cell r="T238" t="str">
            <v>អង្គស្នួល</v>
          </cell>
          <cell r="U238" t="str">
            <v>កណ្តាល</v>
          </cell>
          <cell r="V238">
            <v>18</v>
          </cell>
          <cell r="W238">
            <v>1</v>
          </cell>
          <cell r="X238">
            <v>17</v>
          </cell>
        </row>
        <row r="239">
          <cell r="C239" t="str">
            <v>4 18072</v>
          </cell>
          <cell r="D239" t="str">
            <v>19503202348648ព</v>
          </cell>
          <cell r="E239" t="str">
            <v>250232322</v>
          </cell>
          <cell r="F239" t="str">
            <v>086611595</v>
          </cell>
          <cell r="G239" t="str">
            <v>ហ៊ុន</v>
          </cell>
          <cell r="H239" t="str">
            <v>តុងឡា</v>
          </cell>
          <cell r="I239" t="str">
            <v>ហ៊ុនតុងឡា</v>
          </cell>
          <cell r="J239" t="str">
            <v>HUN</v>
          </cell>
          <cell r="K239" t="str">
            <v>TONGLA</v>
          </cell>
          <cell r="L239"/>
          <cell r="M239" t="str">
            <v>ខ្សែទឹកហូរBក្រោយ</v>
          </cell>
          <cell r="N239">
            <v>44228</v>
          </cell>
          <cell r="O239">
            <v>34791</v>
          </cell>
          <cell r="P239" t="str">
            <v>M</v>
          </cell>
          <cell r="Q239" t="str">
            <v>Cambodian</v>
          </cell>
          <cell r="R239" t="str">
            <v>ជំពូ</v>
          </cell>
          <cell r="S239" t="str">
            <v>ចក</v>
          </cell>
          <cell r="T239" t="str">
            <v>អូរាំងឪ</v>
          </cell>
          <cell r="U239" t="str">
            <v>ត្បូងឃ្មុំ</v>
          </cell>
          <cell r="V239">
            <v>18</v>
          </cell>
          <cell r="W239">
            <v>1</v>
          </cell>
          <cell r="X239">
            <v>17</v>
          </cell>
        </row>
        <row r="240">
          <cell r="C240" t="str">
            <v>4 18212</v>
          </cell>
          <cell r="D240" t="str">
            <v>20007202398967ព</v>
          </cell>
          <cell r="E240" t="str">
            <v>110609939</v>
          </cell>
          <cell r="F240" t="str">
            <v>0886404451</v>
          </cell>
          <cell r="G240" t="str">
            <v>ត្រេន</v>
          </cell>
          <cell r="H240" t="str">
            <v>ដានី</v>
          </cell>
          <cell r="I240" t="str">
            <v>ត្រេនដានី</v>
          </cell>
          <cell r="J240" t="str">
            <v>TREN</v>
          </cell>
          <cell r="K240" t="str">
            <v>DANY</v>
          </cell>
          <cell r="L240"/>
          <cell r="M240" t="str">
            <v>ខ្សែទឹកហូរBក្រោយ</v>
          </cell>
          <cell r="N240">
            <v>44228</v>
          </cell>
          <cell r="O240">
            <v>36662</v>
          </cell>
          <cell r="P240" t="str">
            <v>F</v>
          </cell>
          <cell r="Q240" t="str">
            <v>Cambodian</v>
          </cell>
          <cell r="R240" t="str">
            <v>ដំណាក់អំពិល</v>
          </cell>
          <cell r="S240" t="str">
            <v>ល្អាង</v>
          </cell>
          <cell r="T240" t="str">
            <v>ដងទង់</v>
          </cell>
          <cell r="U240" t="str">
            <v>កំពត</v>
          </cell>
          <cell r="V240">
            <v>18</v>
          </cell>
          <cell r="W240">
            <v>1</v>
          </cell>
          <cell r="X240">
            <v>17</v>
          </cell>
        </row>
        <row r="241">
          <cell r="C241" t="str">
            <v>4 3569</v>
          </cell>
          <cell r="D241" t="str">
            <v>29601181154701ឍ</v>
          </cell>
          <cell r="E241" t="str">
            <v>030500761</v>
          </cell>
          <cell r="F241" t="str">
            <v>015781972</v>
          </cell>
          <cell r="G241" t="str">
            <v>វឿន</v>
          </cell>
          <cell r="H241" t="str">
            <v>ចន្នី</v>
          </cell>
          <cell r="I241" t="str">
            <v>វឿនចន្នី</v>
          </cell>
          <cell r="J241" t="str">
            <v>VOEURN</v>
          </cell>
          <cell r="K241" t="str">
            <v>CHANNY</v>
          </cell>
          <cell r="L241"/>
          <cell r="M241" t="str">
            <v>ខ្សែទឹកហូរBក្រោយ</v>
          </cell>
          <cell r="N241">
            <v>44228</v>
          </cell>
          <cell r="O241">
            <v>35195</v>
          </cell>
          <cell r="P241" t="str">
            <v>F</v>
          </cell>
          <cell r="Q241" t="str">
            <v>Cambodian</v>
          </cell>
          <cell r="R241" t="str">
            <v>ចេក</v>
          </cell>
          <cell r="S241" t="str">
            <v>អូរ</v>
          </cell>
          <cell r="T241" t="str">
            <v>ភ្នំស្រួច</v>
          </cell>
          <cell r="U241" t="str">
            <v>កំពង់ស្ពឺ</v>
          </cell>
          <cell r="V241">
            <v>18</v>
          </cell>
          <cell r="W241">
            <v>1</v>
          </cell>
          <cell r="X241">
            <v>17</v>
          </cell>
        </row>
        <row r="242">
          <cell r="C242" t="str">
            <v>4 4905</v>
          </cell>
          <cell r="D242" t="str">
            <v>29601181154392ន</v>
          </cell>
          <cell r="E242">
            <v>110430158</v>
          </cell>
          <cell r="F242" t="str">
            <v>010619949</v>
          </cell>
          <cell r="G242" t="str">
            <v>ពុំ</v>
          </cell>
          <cell r="H242" t="str">
            <v>ស៊ី</v>
          </cell>
          <cell r="I242" t="str">
            <v>ពុំស៊ី</v>
          </cell>
          <cell r="J242" t="str">
            <v>PUM</v>
          </cell>
          <cell r="K242" t="str">
            <v>SY</v>
          </cell>
          <cell r="L242"/>
          <cell r="M242" t="str">
            <v>ខ្សែទឹកហូរBក្រោយ</v>
          </cell>
          <cell r="N242">
            <v>44228</v>
          </cell>
          <cell r="O242">
            <v>35074</v>
          </cell>
          <cell r="P242" t="str">
            <v>F</v>
          </cell>
          <cell r="Q242" t="str">
            <v>Cambodian</v>
          </cell>
          <cell r="R242" t="str">
            <v>ត្រែង</v>
          </cell>
          <cell r="S242" t="str">
            <v>ស្តេចគង់ខាងជើង</v>
          </cell>
          <cell r="T242" t="str">
            <v>បន្ទាយមាស</v>
          </cell>
          <cell r="U242" t="str">
            <v>កំពត</v>
          </cell>
          <cell r="V242">
            <v>18</v>
          </cell>
          <cell r="W242">
            <v>1</v>
          </cell>
          <cell r="X242">
            <v>17</v>
          </cell>
        </row>
        <row r="243">
          <cell r="C243" t="str">
            <v>4 5227</v>
          </cell>
          <cell r="D243" t="str">
            <v>29201181155646ធ</v>
          </cell>
          <cell r="E243">
            <v>250006265</v>
          </cell>
          <cell r="F243" t="str">
            <v>0716555250</v>
          </cell>
          <cell r="G243" t="str">
            <v>នី</v>
          </cell>
          <cell r="H243" t="str">
            <v>ជីវ៉ា</v>
          </cell>
          <cell r="I243" t="str">
            <v>នីជីវ៉ា</v>
          </cell>
          <cell r="J243" t="str">
            <v>NY</v>
          </cell>
          <cell r="K243" t="str">
            <v>CHIVA</v>
          </cell>
          <cell r="L243"/>
          <cell r="M243" t="str">
            <v>ខ្សែទឹកហូរBក្រោយ</v>
          </cell>
          <cell r="N243">
            <v>44228</v>
          </cell>
          <cell r="O243">
            <v>33764</v>
          </cell>
          <cell r="P243" t="str">
            <v>F</v>
          </cell>
          <cell r="Q243" t="str">
            <v>Cambodian</v>
          </cell>
          <cell r="R243" t="str">
            <v>ជំពូ</v>
          </cell>
          <cell r="S243" t="str">
            <v>ចក</v>
          </cell>
          <cell r="T243" t="str">
            <v>អូរាំងឪ</v>
          </cell>
          <cell r="U243" t="str">
            <v>ត្បូងឃ្មុំ</v>
          </cell>
          <cell r="V243">
            <v>18</v>
          </cell>
          <cell r="W243">
            <v>1</v>
          </cell>
          <cell r="X243">
            <v>17</v>
          </cell>
        </row>
        <row r="244">
          <cell r="C244" t="str">
            <v>4 9255</v>
          </cell>
          <cell r="D244" t="str">
            <v>29503192005705ត</v>
          </cell>
          <cell r="E244" t="str">
            <v>040374703</v>
          </cell>
          <cell r="F244">
            <v>0</v>
          </cell>
          <cell r="G244" t="str">
            <v>សេក</v>
          </cell>
          <cell r="H244" t="str">
            <v>ស្រីកា</v>
          </cell>
          <cell r="I244" t="str">
            <v>សេកស្រីកា</v>
          </cell>
          <cell r="J244" t="str">
            <v>SEK</v>
          </cell>
          <cell r="K244" t="str">
            <v>SREYKA</v>
          </cell>
          <cell r="L244"/>
          <cell r="M244" t="str">
            <v>ខ្សែទឹកហូរBក្រោយ</v>
          </cell>
          <cell r="N244">
            <v>44228</v>
          </cell>
          <cell r="O244">
            <v>34980</v>
          </cell>
          <cell r="P244" t="str">
            <v>F</v>
          </cell>
          <cell r="Q244" t="str">
            <v>Cambodian</v>
          </cell>
          <cell r="R244" t="str">
            <v>តាំងបំពង់</v>
          </cell>
          <cell r="S244" t="str">
            <v>ជើងគ្រាវ</v>
          </cell>
          <cell r="T244" t="str">
            <v>រលាប្អៀរ</v>
          </cell>
          <cell r="U244" t="str">
            <v>កំពង់ឆ្នាំង</v>
          </cell>
          <cell r="V244">
            <v>18</v>
          </cell>
          <cell r="W244">
            <v>1</v>
          </cell>
          <cell r="X244">
            <v>17</v>
          </cell>
        </row>
        <row r="245">
          <cell r="C245" t="str">
            <v>4 18837</v>
          </cell>
          <cell r="D245" t="str">
            <v>20207202398959យ</v>
          </cell>
          <cell r="E245" t="str">
            <v>062228602</v>
          </cell>
          <cell r="F245" t="str">
            <v>0888864144</v>
          </cell>
          <cell r="G245" t="str">
            <v>ហៃ</v>
          </cell>
          <cell r="H245" t="str">
            <v>ធាវី</v>
          </cell>
          <cell r="I245" t="str">
            <v>ហៃធាវី</v>
          </cell>
          <cell r="J245" t="str">
            <v>HAI</v>
          </cell>
          <cell r="K245" t="str">
            <v>THEAVY</v>
          </cell>
          <cell r="L245"/>
          <cell r="M245" t="str">
            <v>ខ្សែទឹកហូរBក្រោយ</v>
          </cell>
          <cell r="N245">
            <v>44228</v>
          </cell>
          <cell r="O245">
            <v>37295</v>
          </cell>
          <cell r="P245" t="str">
            <v>F</v>
          </cell>
          <cell r="Q245" t="str">
            <v>Cambodian</v>
          </cell>
          <cell r="R245" t="str">
            <v>ត្រពាំងឫស្សី</v>
          </cell>
          <cell r="S245" t="str">
            <v>ជយោ</v>
          </cell>
          <cell r="T245" t="str">
            <v>ចំការលើ</v>
          </cell>
          <cell r="U245" t="str">
            <v>កំពង់ចាម</v>
          </cell>
          <cell r="V245">
            <v>18</v>
          </cell>
          <cell r="W245">
            <v>1</v>
          </cell>
          <cell r="X245">
            <v>17</v>
          </cell>
        </row>
        <row r="246">
          <cell r="C246" t="str">
            <v>4 18861</v>
          </cell>
          <cell r="D246" t="str">
            <v>27907170819262វ</v>
          </cell>
          <cell r="E246" t="str">
            <v>030783836</v>
          </cell>
          <cell r="F246" t="str">
            <v>0968721053</v>
          </cell>
          <cell r="G246" t="str">
            <v>យឹម</v>
          </cell>
          <cell r="H246" t="str">
            <v>លន</v>
          </cell>
          <cell r="I246" t="str">
            <v>យឹមលន</v>
          </cell>
          <cell r="J246" t="str">
            <v>YOEM</v>
          </cell>
          <cell r="K246" t="str">
            <v>LORN</v>
          </cell>
          <cell r="L246"/>
          <cell r="M246" t="str">
            <v>ខ្សែទឹកហូរBក្រោយ</v>
          </cell>
          <cell r="N246">
            <v>44228</v>
          </cell>
          <cell r="O246">
            <v>28865</v>
          </cell>
          <cell r="P246" t="str">
            <v>F</v>
          </cell>
          <cell r="Q246" t="str">
            <v>Cambodian</v>
          </cell>
          <cell r="R246" t="str">
            <v>ព្រៃកំបុក</v>
          </cell>
          <cell r="S246" t="str">
            <v>ធាំល្អ</v>
          </cell>
          <cell r="T246" t="str">
            <v>សំរោងទង</v>
          </cell>
          <cell r="U246" t="str">
            <v>កំពង់ស្ពី</v>
          </cell>
          <cell r="V246">
            <v>18</v>
          </cell>
          <cell r="W246">
            <v>1</v>
          </cell>
          <cell r="X246">
            <v>17</v>
          </cell>
        </row>
        <row r="247">
          <cell r="C247" t="str">
            <v>4 18880</v>
          </cell>
          <cell r="D247" t="str">
            <v>29302160043679ន</v>
          </cell>
          <cell r="E247" t="str">
            <v>220080519</v>
          </cell>
          <cell r="F247" t="str">
            <v>0974045272</v>
          </cell>
          <cell r="G247" t="str">
            <v>សំ</v>
          </cell>
          <cell r="H247" t="str">
            <v>ស្រីនួន</v>
          </cell>
          <cell r="I247" t="str">
            <v>សំស្រីនួន</v>
          </cell>
          <cell r="J247" t="str">
            <v>SAM</v>
          </cell>
          <cell r="K247" t="str">
            <v>SREYNUON</v>
          </cell>
          <cell r="L247"/>
          <cell r="M247" t="str">
            <v>ខ្សែទឹកហូរBក្រោយ</v>
          </cell>
          <cell r="N247">
            <v>44228</v>
          </cell>
          <cell r="O247">
            <v>34030</v>
          </cell>
          <cell r="P247" t="str">
            <v>F</v>
          </cell>
          <cell r="Q247" t="str">
            <v>Cambodian</v>
          </cell>
          <cell r="R247" t="str">
            <v>ធម្មជាតិ</v>
          </cell>
          <cell r="S247" t="str">
            <v>កំទួត</v>
          </cell>
          <cell r="T247" t="str">
            <v>ជាំក្សាន្ត</v>
          </cell>
          <cell r="U247" t="str">
            <v>ព្រះវិហារ</v>
          </cell>
          <cell r="V247">
            <v>18</v>
          </cell>
          <cell r="W247">
            <v>1</v>
          </cell>
          <cell r="X247">
            <v>17</v>
          </cell>
        </row>
        <row r="248">
          <cell r="C248" t="str">
            <v>4 19182</v>
          </cell>
          <cell r="D248" t="str">
            <v>29601233031745ឍ</v>
          </cell>
          <cell r="E248" t="str">
            <v>110460368</v>
          </cell>
          <cell r="F248">
            <v>0</v>
          </cell>
          <cell r="G248" t="str">
            <v>ឃិត</v>
          </cell>
          <cell r="H248" t="str">
            <v>ភាស់</v>
          </cell>
          <cell r="I248" t="str">
            <v>ឃិតភាស់</v>
          </cell>
          <cell r="J248" t="str">
            <v>KHET</v>
          </cell>
          <cell r="K248" t="str">
            <v>PHORS</v>
          </cell>
          <cell r="L248"/>
          <cell r="M248" t="str">
            <v>ខ្សែទឹកហូរBក្រោយ</v>
          </cell>
          <cell r="N248">
            <v>44440</v>
          </cell>
          <cell r="O248">
            <v>35110</v>
          </cell>
          <cell r="P248" t="str">
            <v>F</v>
          </cell>
          <cell r="Q248" t="str">
            <v>Cambodian</v>
          </cell>
          <cell r="R248" t="str">
            <v>អូរស្លែង</v>
          </cell>
          <cell r="S248" t="str">
            <v>ដំណាក់កន្ឬួត</v>
          </cell>
          <cell r="T248" t="str">
            <v>កំពង់ត្រាច</v>
          </cell>
          <cell r="U248" t="str">
            <v>កំពត</v>
          </cell>
          <cell r="V248">
            <v>18</v>
          </cell>
          <cell r="W248">
            <v>1</v>
          </cell>
          <cell r="X248">
            <v>17</v>
          </cell>
        </row>
        <row r="249">
          <cell r="C249" t="str">
            <v>4 19218</v>
          </cell>
          <cell r="D249" t="str">
            <v>29603181300424ដ</v>
          </cell>
          <cell r="E249" t="str">
            <v>250038735</v>
          </cell>
          <cell r="F249" t="str">
            <v>0976224802</v>
          </cell>
          <cell r="G249" t="str">
            <v>សឿ</v>
          </cell>
          <cell r="H249" t="str">
            <v>ឃុនឡេ</v>
          </cell>
          <cell r="I249" t="str">
            <v>សឿឃុនឡេ</v>
          </cell>
          <cell r="J249" t="str">
            <v>SOEUR</v>
          </cell>
          <cell r="K249" t="str">
            <v>KHUNLE</v>
          </cell>
          <cell r="L249"/>
          <cell r="M249" t="str">
            <v>ខ្សែទឹកហូរBក្រោយ</v>
          </cell>
          <cell r="N249">
            <v>44440</v>
          </cell>
          <cell r="O249">
            <v>35192</v>
          </cell>
          <cell r="P249" t="str">
            <v>F</v>
          </cell>
          <cell r="Q249" t="str">
            <v>Cambodian</v>
          </cell>
          <cell r="R249" t="str">
            <v>ជំពូ</v>
          </cell>
          <cell r="S249" t="str">
            <v>ចក</v>
          </cell>
          <cell r="T249" t="str">
            <v>អូរាំងឪ</v>
          </cell>
          <cell r="U249" t="str">
            <v>កំពង់ចាម</v>
          </cell>
          <cell r="V249">
            <v>18</v>
          </cell>
          <cell r="W249">
            <v>1</v>
          </cell>
          <cell r="X249">
            <v>17</v>
          </cell>
        </row>
        <row r="250">
          <cell r="C250" t="str">
            <v>4 19388</v>
          </cell>
          <cell r="D250" t="str">
            <v>20301233031750ហ</v>
          </cell>
          <cell r="E250" t="str">
            <v>062312367</v>
          </cell>
          <cell r="F250">
            <v>0</v>
          </cell>
          <cell r="G250" t="str">
            <v>អាន់</v>
          </cell>
          <cell r="H250" t="str">
            <v>ស្រីមុំ</v>
          </cell>
          <cell r="I250" t="str">
            <v>អាន់ស្រីមុំ</v>
          </cell>
          <cell r="J250" t="str">
            <v>ANN</v>
          </cell>
          <cell r="K250" t="str">
            <v>SREYMEY</v>
          </cell>
          <cell r="L250"/>
          <cell r="M250" t="str">
            <v>ខ្សែទឹកហូរBក្រោយ</v>
          </cell>
          <cell r="N250">
            <v>44545</v>
          </cell>
          <cell r="O250">
            <v>37913</v>
          </cell>
          <cell r="P250" t="str">
            <v>F</v>
          </cell>
          <cell r="Q250" t="str">
            <v>Cambodian</v>
          </cell>
          <cell r="R250" t="str">
            <v>រំដួល</v>
          </cell>
          <cell r="S250" t="str">
            <v>គរ</v>
          </cell>
          <cell r="T250" t="str">
            <v>ព្រៃឈរ</v>
          </cell>
          <cell r="U250" t="str">
            <v>កំពង់ចាម</v>
          </cell>
          <cell r="V250">
            <v>18</v>
          </cell>
          <cell r="W250">
            <v>1</v>
          </cell>
          <cell r="X250">
            <v>17</v>
          </cell>
        </row>
        <row r="251">
          <cell r="C251" t="str">
            <v>4 20070</v>
          </cell>
          <cell r="D251" t="str">
            <v>29901181154914ព</v>
          </cell>
          <cell r="E251" t="str">
            <v>110602771</v>
          </cell>
          <cell r="F251" t="str">
            <v>087502941</v>
          </cell>
          <cell r="G251" t="str">
            <v>ផូ</v>
          </cell>
          <cell r="H251" t="str">
            <v>ណាវី</v>
          </cell>
          <cell r="I251" t="str">
            <v>ផូណាវី</v>
          </cell>
          <cell r="J251" t="str">
            <v>PHOU</v>
          </cell>
          <cell r="K251" t="str">
            <v>NAVY</v>
          </cell>
          <cell r="L251"/>
          <cell r="M251" t="str">
            <v>ខ្សែទឹកហូរBក្រោយ</v>
          </cell>
          <cell r="N251">
            <v>44907</v>
          </cell>
          <cell r="O251">
            <v>36378</v>
          </cell>
          <cell r="P251" t="str">
            <v>F</v>
          </cell>
          <cell r="Q251" t="str">
            <v>Cambodian</v>
          </cell>
          <cell r="R251"/>
          <cell r="S251"/>
          <cell r="T251"/>
          <cell r="U251"/>
          <cell r="V251">
            <v>18</v>
          </cell>
          <cell r="W251">
            <v>1</v>
          </cell>
          <cell r="X251">
            <v>17</v>
          </cell>
        </row>
        <row r="252">
          <cell r="C252" t="str">
            <v>4 20117</v>
          </cell>
          <cell r="D252" t="str">
            <v>28008202430368ឍ</v>
          </cell>
          <cell r="E252" t="str">
            <v>050928114</v>
          </cell>
          <cell r="F252" t="str">
            <v>0976320289</v>
          </cell>
          <cell r="G252" t="str">
            <v>រុន</v>
          </cell>
          <cell r="H252" t="str">
            <v>វុទ្ឋី</v>
          </cell>
          <cell r="I252" t="str">
            <v>រុនវុទ្ឋី</v>
          </cell>
          <cell r="J252" t="str">
            <v>RUN</v>
          </cell>
          <cell r="K252" t="str">
            <v>VUTHY</v>
          </cell>
          <cell r="L252"/>
          <cell r="M252" t="str">
            <v>ខ្សែទឹកហូរBក្រោយ</v>
          </cell>
          <cell r="N252">
            <v>44956</v>
          </cell>
          <cell r="O252">
            <v>29361</v>
          </cell>
          <cell r="P252" t="str">
            <v>F</v>
          </cell>
          <cell r="Q252" t="str">
            <v>Cambodian</v>
          </cell>
          <cell r="R252" t="str">
            <v>រោងដំរី</v>
          </cell>
          <cell r="S252" t="str">
            <v>ជើងភ្នំ</v>
          </cell>
          <cell r="T252" t="str">
            <v>បាភ្នំ</v>
          </cell>
          <cell r="U252" t="str">
            <v>ព្រៃវែង</v>
          </cell>
          <cell r="V252">
            <v>18</v>
          </cell>
          <cell r="W252">
            <v>1</v>
          </cell>
          <cell r="X252">
            <v>17</v>
          </cell>
        </row>
        <row r="253">
          <cell r="C253" t="str">
            <v>4 20146</v>
          </cell>
          <cell r="D253" t="str">
            <v>20004202349890ដ</v>
          </cell>
          <cell r="E253" t="str">
            <v>031010721</v>
          </cell>
          <cell r="F253" t="str">
            <v>010410717</v>
          </cell>
          <cell r="G253" t="str">
            <v>ឆែម</v>
          </cell>
          <cell r="H253" t="str">
            <v>រឹម</v>
          </cell>
          <cell r="I253" t="str">
            <v>ឆែមរឹម</v>
          </cell>
          <cell r="J253" t="str">
            <v>CHHEM</v>
          </cell>
          <cell r="K253" t="str">
            <v>ROEM</v>
          </cell>
          <cell r="L253"/>
          <cell r="M253" t="str">
            <v>ខ្សែទឹកហូរBក្រោយ</v>
          </cell>
          <cell r="N253">
            <v>44963</v>
          </cell>
          <cell r="O253">
            <v>36838</v>
          </cell>
          <cell r="P253" t="str">
            <v>F</v>
          </cell>
          <cell r="Q253" t="str">
            <v>Cambodian</v>
          </cell>
          <cell r="R253" t="str">
            <v>ដំណាក់ត្រាច</v>
          </cell>
          <cell r="S253" t="str">
            <v>ដំបូករុង</v>
          </cell>
          <cell r="T253" t="str">
            <v>ភ្នំស្រួច</v>
          </cell>
          <cell r="U253" t="str">
            <v>កំពង់ស្ពឺ</v>
          </cell>
          <cell r="V253">
            <v>18</v>
          </cell>
          <cell r="W253">
            <v>1</v>
          </cell>
          <cell r="X253">
            <v>17</v>
          </cell>
        </row>
        <row r="254">
          <cell r="C254" t="str">
            <v>4 20147</v>
          </cell>
          <cell r="D254" t="str">
            <v>29001181221577ឍ</v>
          </cell>
          <cell r="E254" t="str">
            <v>050826658</v>
          </cell>
          <cell r="F254" t="str">
            <v>0977095537</v>
          </cell>
          <cell r="G254" t="str">
            <v>ឈាក់</v>
          </cell>
          <cell r="H254" t="str">
            <v>រក្សា</v>
          </cell>
          <cell r="I254" t="str">
            <v>ឈាក់រក្សា</v>
          </cell>
          <cell r="J254" t="str">
            <v>CHHEAK</v>
          </cell>
          <cell r="K254" t="str">
            <v>RAKSA</v>
          </cell>
          <cell r="L254"/>
          <cell r="M254" t="str">
            <v>ខ្សែទឹកហូរBក្រោយ</v>
          </cell>
          <cell r="N254">
            <v>44963</v>
          </cell>
          <cell r="O254">
            <v>32893</v>
          </cell>
          <cell r="P254" t="str">
            <v>F</v>
          </cell>
          <cell r="Q254" t="str">
            <v>Cambodian</v>
          </cell>
          <cell r="R254" t="str">
            <v>គ្រើល</v>
          </cell>
          <cell r="S254" t="str">
            <v>ព្រៃដេង</v>
          </cell>
          <cell r="T254" t="str">
            <v>មេសាង</v>
          </cell>
          <cell r="U254" t="str">
            <v>ព្រៃវែង</v>
          </cell>
          <cell r="V254">
            <v>18</v>
          </cell>
          <cell r="W254">
            <v>1</v>
          </cell>
          <cell r="X254">
            <v>17</v>
          </cell>
        </row>
        <row r="255">
          <cell r="C255" t="str">
            <v>4 20366</v>
          </cell>
          <cell r="D255" t="str">
            <v>29905192055168ស</v>
          </cell>
          <cell r="E255" t="str">
            <v>171039591</v>
          </cell>
          <cell r="F255" t="str">
            <v>0714982251</v>
          </cell>
          <cell r="G255" t="str">
            <v>ដឿង</v>
          </cell>
          <cell r="H255" t="str">
            <v>ឌីន</v>
          </cell>
          <cell r="I255" t="str">
            <v>ដឿងឌីន</v>
          </cell>
          <cell r="J255" t="str">
            <v>DOEURNG</v>
          </cell>
          <cell r="K255" t="str">
            <v>DIN</v>
          </cell>
          <cell r="L255"/>
          <cell r="M255" t="str">
            <v>ខ្សែទឹកហូរBក្រោយ</v>
          </cell>
          <cell r="N255">
            <v>45037</v>
          </cell>
          <cell r="O255">
            <v>36321</v>
          </cell>
          <cell r="P255" t="str">
            <v>F</v>
          </cell>
          <cell r="Q255" t="str">
            <v>Cambodian</v>
          </cell>
          <cell r="R255" t="str">
            <v>ចកធំ</v>
          </cell>
          <cell r="S255" t="str">
            <v>កកោះ</v>
          </cell>
          <cell r="T255" t="str">
            <v>ឫស្សី</v>
          </cell>
          <cell r="U255" t="str">
            <v>បាត់ដំបង</v>
          </cell>
          <cell r="V255">
            <v>18</v>
          </cell>
          <cell r="W255">
            <v>1</v>
          </cell>
          <cell r="X255">
            <v>17</v>
          </cell>
        </row>
        <row r="256">
          <cell r="C256" t="str">
            <v>4 20538</v>
          </cell>
          <cell r="D256"/>
          <cell r="E256" t="str">
            <v>110750078</v>
          </cell>
          <cell r="F256" t="str">
            <v>0965657085</v>
          </cell>
          <cell r="G256" t="str">
            <v>​​នឿន</v>
          </cell>
          <cell r="H256" t="str">
            <v>សំភ័ស</v>
          </cell>
          <cell r="I256" t="str">
            <v>​​នឿនសំភ័ស</v>
          </cell>
          <cell r="J256" t="str">
            <v>NOEUN</v>
          </cell>
          <cell r="K256" t="str">
            <v>SOMPHORS</v>
          </cell>
          <cell r="L256"/>
          <cell r="M256" t="str">
            <v>ខ្សែទឹកហូរBក្រោយ</v>
          </cell>
          <cell r="N256">
            <v>45139</v>
          </cell>
          <cell r="O256">
            <v>38384</v>
          </cell>
          <cell r="P256" t="str">
            <v>F</v>
          </cell>
          <cell r="Q256" t="str">
            <v>Cambodian</v>
          </cell>
          <cell r="R256" t="str">
            <v>ដំណាក់អំពិល</v>
          </cell>
          <cell r="S256" t="str">
            <v>ល្អាង</v>
          </cell>
          <cell r="T256" t="str">
            <v>ដងទង់</v>
          </cell>
          <cell r="U256" t="str">
            <v>កំពត</v>
          </cell>
          <cell r="V256">
            <v>18</v>
          </cell>
          <cell r="W256">
            <v>1</v>
          </cell>
          <cell r="X256">
            <v>17</v>
          </cell>
        </row>
        <row r="257">
          <cell r="C257" t="str">
            <v>4 5376</v>
          </cell>
          <cell r="D257" t="str">
            <v>29203181300333ច</v>
          </cell>
          <cell r="E257" t="str">
            <v>040351632</v>
          </cell>
          <cell r="F257" t="str">
            <v>077931250</v>
          </cell>
          <cell r="G257" t="str">
            <v>ហ៊ឹម</v>
          </cell>
          <cell r="H257" t="str">
            <v>សុភា</v>
          </cell>
          <cell r="I257" t="str">
            <v>ហ៊ឹមសុភា</v>
          </cell>
          <cell r="J257" t="str">
            <v>HIM</v>
          </cell>
          <cell r="K257" t="str">
            <v>SOPHEA</v>
          </cell>
          <cell r="L257" t="str">
            <v>HIMSOPHEA</v>
          </cell>
          <cell r="M257" t="str">
            <v>ខ្សែទឹកហូរBក្រោយ</v>
          </cell>
          <cell r="N257">
            <v>44228</v>
          </cell>
          <cell r="O257">
            <v>33649</v>
          </cell>
          <cell r="P257" t="str">
            <v>F</v>
          </cell>
          <cell r="Q257" t="str">
            <v>Cambodian</v>
          </cell>
          <cell r="R257" t="str">
            <v>បឹងវែង</v>
          </cell>
          <cell r="S257" t="str">
            <v>តាំងក្រសាំង</v>
          </cell>
          <cell r="T257" t="str">
            <v>ជើងព្រៃ</v>
          </cell>
          <cell r="U257" t="str">
            <v>កំពង់ចាម</v>
          </cell>
          <cell r="V257">
            <v>18</v>
          </cell>
          <cell r="W257">
            <v>1</v>
          </cell>
          <cell r="X257">
            <v>17</v>
          </cell>
        </row>
        <row r="258">
          <cell r="C258" t="str">
            <v>4 20680</v>
          </cell>
          <cell r="D258"/>
          <cell r="E258" t="str">
            <v>051536634</v>
          </cell>
          <cell r="F258" t="e">
            <v>#N/A</v>
          </cell>
          <cell r="G258" t="str">
            <v>មុំ</v>
          </cell>
          <cell r="H258" t="str">
            <v>ស្រីម៉ាប់</v>
          </cell>
          <cell r="I258" t="str">
            <v>មុំស្រីម៉ាប់</v>
          </cell>
          <cell r="J258" t="str">
            <v>MOM</v>
          </cell>
          <cell r="K258" t="str">
            <v>SREYMAB</v>
          </cell>
          <cell r="L258"/>
          <cell r="M258" t="str">
            <v>ខ្សែទឹកហូរBក្រោយ</v>
          </cell>
          <cell r="N258">
            <v>45218</v>
          </cell>
          <cell r="O258">
            <v>36807</v>
          </cell>
          <cell r="P258" t="str">
            <v>F</v>
          </cell>
          <cell r="Q258" t="str">
            <v>Cambodian</v>
          </cell>
          <cell r="R258" t="str">
            <v>បន្ទាបុស្ស</v>
          </cell>
          <cell r="S258" t="str">
            <v>អន្សោង</v>
          </cell>
          <cell r="T258" t="str">
            <v>កំពង់ត្របែក</v>
          </cell>
          <cell r="U258" t="str">
            <v>ព្រៃវែង</v>
          </cell>
          <cell r="V258">
            <v>18</v>
          </cell>
          <cell r="W258">
            <v>1</v>
          </cell>
          <cell r="X258">
            <v>17</v>
          </cell>
        </row>
        <row r="259">
          <cell r="C259" t="str">
            <v>4 20372</v>
          </cell>
          <cell r="D259" t="str">
            <v>20407233141806ឈ</v>
          </cell>
          <cell r="E259" t="str">
            <v>210086750</v>
          </cell>
          <cell r="F259" t="str">
            <v>0972403791</v>
          </cell>
          <cell r="G259" t="str">
            <v>ផាត</v>
          </cell>
          <cell r="H259" t="str">
            <v>ស្រីនិច</v>
          </cell>
          <cell r="I259" t="str">
            <v>ផាតស្រីនិច</v>
          </cell>
          <cell r="J259" t="str">
            <v>PHAT</v>
          </cell>
          <cell r="K259" t="str">
            <v>SREYNICH</v>
          </cell>
          <cell r="L259"/>
          <cell r="M259" t="str">
            <v>ខ្សែទឹកហូរBក្រោយ</v>
          </cell>
          <cell r="N259">
            <v>45040</v>
          </cell>
          <cell r="O259">
            <v>38195</v>
          </cell>
          <cell r="P259" t="str">
            <v>F</v>
          </cell>
          <cell r="Q259" t="str">
            <v>Cambodian</v>
          </cell>
          <cell r="R259" t="str">
            <v>ក្រចាប់</v>
          </cell>
          <cell r="S259" t="str">
            <v>អូតាវ៉ៅ</v>
          </cell>
          <cell r="T259" t="str">
            <v>ប៉ៃលិន</v>
          </cell>
          <cell r="U259" t="str">
            <v>ប៉ៃលិន</v>
          </cell>
          <cell r="V259">
            <v>18</v>
          </cell>
          <cell r="W259">
            <v>1</v>
          </cell>
          <cell r="X259">
            <v>17</v>
          </cell>
        </row>
        <row r="260">
          <cell r="C260" t="str">
            <v>4 10048</v>
          </cell>
          <cell r="D260" t="str">
            <v>29803202348066ប</v>
          </cell>
          <cell r="E260" t="str">
            <v>160532000</v>
          </cell>
          <cell r="F260" t="str">
            <v>010450205</v>
          </cell>
          <cell r="G260" t="str">
            <v>ង៉ោល</v>
          </cell>
          <cell r="H260" t="str">
            <v>ធីម</v>
          </cell>
          <cell r="I260" t="str">
            <v>ង៉ោលធីម</v>
          </cell>
          <cell r="J260" t="str">
            <v>NGORL</v>
          </cell>
          <cell r="K260" t="str">
            <v>THIM</v>
          </cell>
          <cell r="L260"/>
          <cell r="M260" t="str">
            <v>ខ្សែទឹកហូរCមុខ</v>
          </cell>
          <cell r="N260">
            <v>44228</v>
          </cell>
          <cell r="O260">
            <v>35836</v>
          </cell>
          <cell r="P260" t="str">
            <v>F</v>
          </cell>
          <cell r="Q260" t="str">
            <v>Cambodian</v>
          </cell>
          <cell r="R260" t="str">
            <v>បំនាក់</v>
          </cell>
          <cell r="S260" t="str">
            <v>ឈើរុំ</v>
          </cell>
          <cell r="T260" t="str">
            <v>ក្រគរ</v>
          </cell>
          <cell r="U260" t="str">
            <v>ពោធិ៍សាត់</v>
          </cell>
          <cell r="V260">
            <v>18</v>
          </cell>
          <cell r="W260">
            <v>1</v>
          </cell>
          <cell r="X260">
            <v>17</v>
          </cell>
        </row>
        <row r="261">
          <cell r="C261" t="str">
            <v>4 10096</v>
          </cell>
          <cell r="D261" t="str">
            <v>19301181155144ឋ</v>
          </cell>
          <cell r="E261" t="str">
            <v>030616122</v>
          </cell>
          <cell r="F261" t="str">
            <v>070278592</v>
          </cell>
          <cell r="G261" t="str">
            <v>ហាក់</v>
          </cell>
          <cell r="H261" t="str">
            <v>រ៉ា</v>
          </cell>
          <cell r="I261" t="str">
            <v>ហាក់រ៉ា</v>
          </cell>
          <cell r="J261" t="str">
            <v>HAK</v>
          </cell>
          <cell r="K261" t="str">
            <v>RA</v>
          </cell>
          <cell r="L261"/>
          <cell r="M261" t="str">
            <v>ខ្សែទឹកហូរCមុខ</v>
          </cell>
          <cell r="N261">
            <v>44228</v>
          </cell>
          <cell r="O261">
            <v>34253</v>
          </cell>
          <cell r="P261" t="str">
            <v>M</v>
          </cell>
          <cell r="Q261" t="str">
            <v>Cambodian</v>
          </cell>
          <cell r="R261" t="str">
            <v>តាំងបន្ទាយ</v>
          </cell>
          <cell r="S261" t="str">
            <v>វាលពន់</v>
          </cell>
          <cell r="T261" t="str">
            <v>ថ្ពង់</v>
          </cell>
          <cell r="U261" t="str">
            <v>កំពង់ស្ពឺ</v>
          </cell>
          <cell r="V261">
            <v>18</v>
          </cell>
          <cell r="W261">
            <v>1</v>
          </cell>
          <cell r="X261">
            <v>17</v>
          </cell>
        </row>
        <row r="262">
          <cell r="C262" t="str">
            <v>4 12027</v>
          </cell>
          <cell r="D262" t="str">
            <v>29101181154538ថ</v>
          </cell>
          <cell r="E262" t="str">
            <v>040297542</v>
          </cell>
          <cell r="F262" t="str">
            <v>086518235</v>
          </cell>
          <cell r="G262" t="str">
            <v>វង់</v>
          </cell>
          <cell r="H262" t="str">
            <v>ហៃ</v>
          </cell>
          <cell r="I262" t="str">
            <v>វង់ហៃ</v>
          </cell>
          <cell r="J262" t="str">
            <v>VONG</v>
          </cell>
          <cell r="K262" t="str">
            <v>HAI</v>
          </cell>
          <cell r="L262"/>
          <cell r="M262" t="str">
            <v>ខ្សែទឹកហូរCមុខ</v>
          </cell>
          <cell r="N262">
            <v>44228</v>
          </cell>
          <cell r="O262">
            <v>33258</v>
          </cell>
          <cell r="P262" t="str">
            <v>F</v>
          </cell>
          <cell r="Q262" t="str">
            <v>Cambodian</v>
          </cell>
          <cell r="R262" t="str">
            <v>ត្បែង</v>
          </cell>
          <cell r="S262" t="str">
            <v>អណ្តូងស្នាយ</v>
          </cell>
          <cell r="T262" t="str">
            <v>រលាប្អៀរ</v>
          </cell>
          <cell r="U262" t="str">
            <v>កំពង់ឆ្នាំង</v>
          </cell>
          <cell r="V262">
            <v>18</v>
          </cell>
          <cell r="W262">
            <v>1</v>
          </cell>
          <cell r="X262">
            <v>17</v>
          </cell>
        </row>
        <row r="263">
          <cell r="C263" t="str">
            <v>4 12224</v>
          </cell>
          <cell r="D263" t="str">
            <v>28101181153867ន</v>
          </cell>
          <cell r="E263">
            <v>200178113</v>
          </cell>
          <cell r="F263" t="str">
            <v>0979406032</v>
          </cell>
          <cell r="G263" t="str">
            <v>ញិល</v>
          </cell>
          <cell r="H263" t="str">
            <v>ចាន់ណេត</v>
          </cell>
          <cell r="I263" t="str">
            <v>ញិលចាន់ណេត</v>
          </cell>
          <cell r="J263" t="str">
            <v>NHIL</v>
          </cell>
          <cell r="K263" t="str">
            <v>CHANNET</v>
          </cell>
          <cell r="L263"/>
          <cell r="M263" t="str">
            <v>ខ្សែទឹកហូរCមុខ</v>
          </cell>
          <cell r="N263">
            <v>44228</v>
          </cell>
          <cell r="O263">
            <v>29593</v>
          </cell>
          <cell r="P263" t="str">
            <v>F</v>
          </cell>
          <cell r="Q263" t="str">
            <v>Cambodian</v>
          </cell>
          <cell r="R263" t="str">
            <v>អូរស្វា</v>
          </cell>
          <cell r="S263" t="str">
            <v>អូរស្វា</v>
          </cell>
          <cell r="T263" t="str">
            <v>ត្រពាំងគល់</v>
          </cell>
          <cell r="U263" t="str">
            <v>ឧត្តរមានជ័យ</v>
          </cell>
          <cell r="V263">
            <v>18</v>
          </cell>
          <cell r="W263">
            <v>1</v>
          </cell>
          <cell r="X263">
            <v>17</v>
          </cell>
        </row>
        <row r="264">
          <cell r="C264" t="str">
            <v>4 12329</v>
          </cell>
          <cell r="D264" t="str">
            <v>28201181153183ឋ</v>
          </cell>
          <cell r="E264" t="str">
            <v>030509321</v>
          </cell>
          <cell r="F264" t="str">
            <v>070835497</v>
          </cell>
          <cell r="G264" t="str">
            <v>ឈិន</v>
          </cell>
          <cell r="H264" t="str">
            <v>ស្រីមុំ</v>
          </cell>
          <cell r="I264" t="str">
            <v>ឈិនស្រីមុំ</v>
          </cell>
          <cell r="J264" t="str">
            <v>CHHIN</v>
          </cell>
          <cell r="K264" t="str">
            <v>SREYMOM</v>
          </cell>
          <cell r="L264"/>
          <cell r="M264" t="str">
            <v>ខ្សែទឹកហូរCមុខ</v>
          </cell>
          <cell r="N264">
            <v>44228</v>
          </cell>
          <cell r="O264">
            <v>30138</v>
          </cell>
          <cell r="P264" t="str">
            <v>F</v>
          </cell>
          <cell r="Q264" t="str">
            <v>Cambodian</v>
          </cell>
          <cell r="R264" t="str">
            <v>ទី6</v>
          </cell>
          <cell r="S264" t="str">
            <v>ត្រែងត្រយឹង</v>
          </cell>
          <cell r="T264" t="str">
            <v>ភ្នំស្រួច</v>
          </cell>
          <cell r="U264" t="str">
            <v>កំពង់ស្ពឺ</v>
          </cell>
          <cell r="V264">
            <v>18</v>
          </cell>
          <cell r="W264">
            <v>1</v>
          </cell>
          <cell r="X264">
            <v>17</v>
          </cell>
        </row>
        <row r="265">
          <cell r="C265" t="str">
            <v>4 18912</v>
          </cell>
          <cell r="D265" t="str">
            <v>29211222995883ហ</v>
          </cell>
          <cell r="E265" t="str">
            <v>181025441</v>
          </cell>
          <cell r="F265" t="str">
            <v>070279183</v>
          </cell>
          <cell r="G265" t="str">
            <v>ធុម</v>
          </cell>
          <cell r="H265" t="str">
            <v>រ៉ុង</v>
          </cell>
          <cell r="I265" t="str">
            <v>ធុមរ៉ុង</v>
          </cell>
          <cell r="J265" t="str">
            <v>CHHOM</v>
          </cell>
          <cell r="K265" t="str">
            <v>RONG</v>
          </cell>
          <cell r="L265"/>
          <cell r="M265" t="str">
            <v>ខ្សែទឹកហូរCមុខ</v>
          </cell>
          <cell r="N265">
            <v>44228</v>
          </cell>
          <cell r="O265">
            <v>33887</v>
          </cell>
          <cell r="P265" t="str">
            <v>F</v>
          </cell>
          <cell r="Q265" t="str">
            <v>Cambodian</v>
          </cell>
          <cell r="R265" t="str">
            <v>តាតគកើម</v>
          </cell>
          <cell r="S265" t="str">
            <v>ចាន់ស</v>
          </cell>
          <cell r="T265" t="str">
            <v>សួតនាគ្គម</v>
          </cell>
          <cell r="U265" t="str">
            <v>សៀមរាប</v>
          </cell>
          <cell r="V265">
            <v>18</v>
          </cell>
          <cell r="W265">
            <v>1</v>
          </cell>
          <cell r="X265">
            <v>17</v>
          </cell>
        </row>
        <row r="266">
          <cell r="C266" t="str">
            <v>4 19365</v>
          </cell>
          <cell r="D266" t="str">
            <v>19107222907131ឌ</v>
          </cell>
          <cell r="E266" t="str">
            <v>040579053</v>
          </cell>
          <cell r="F266" t="str">
            <v>0967574772</v>
          </cell>
          <cell r="G266" t="str">
            <v>សេង</v>
          </cell>
          <cell r="H266" t="str">
            <v>សានិត</v>
          </cell>
          <cell r="I266" t="str">
            <v>សេងសានិត</v>
          </cell>
          <cell r="J266" t="str">
            <v>SENG</v>
          </cell>
          <cell r="K266" t="str">
            <v>SANITH</v>
          </cell>
          <cell r="L266"/>
          <cell r="M266" t="str">
            <v>ខ្សែទឹកហូរCមុខ</v>
          </cell>
          <cell r="N266">
            <v>44531</v>
          </cell>
          <cell r="O266">
            <v>33492</v>
          </cell>
          <cell r="P266" t="str">
            <v>M</v>
          </cell>
          <cell r="Q266" t="str">
            <v>Cambodian</v>
          </cell>
          <cell r="R266" t="str">
            <v>បំពង់ផ្ចិត</v>
          </cell>
          <cell r="S266" t="str">
            <v>បឹងដោល</v>
          </cell>
          <cell r="T266" t="str">
            <v>ព្រះស្តេច</v>
          </cell>
          <cell r="U266" t="str">
            <v>ព្រៃវែង</v>
          </cell>
          <cell r="V266">
            <v>18</v>
          </cell>
          <cell r="W266">
            <v>1</v>
          </cell>
          <cell r="X266">
            <v>17</v>
          </cell>
        </row>
        <row r="267">
          <cell r="C267" t="str">
            <v>4 11438</v>
          </cell>
          <cell r="D267" t="str">
            <v>29001181152875ទ</v>
          </cell>
          <cell r="E267" t="str">
            <v>051598596</v>
          </cell>
          <cell r="F267" t="str">
            <v>0965148146</v>
          </cell>
          <cell r="G267" t="str">
            <v>ញ៉ក់</v>
          </cell>
          <cell r="H267" t="str">
            <v>ស៊ីម៉ាក់</v>
          </cell>
          <cell r="I267" t="str">
            <v>ញ៉ក់ស៊ីម៉ាក់</v>
          </cell>
          <cell r="J267" t="str">
            <v>NHORK</v>
          </cell>
          <cell r="K267" t="str">
            <v>SIMAK</v>
          </cell>
          <cell r="L267"/>
          <cell r="M267" t="str">
            <v>ខ្សែទឹកហូរCមុខ</v>
          </cell>
          <cell r="N267">
            <v>44228</v>
          </cell>
          <cell r="O267">
            <v>33041</v>
          </cell>
          <cell r="P267" t="str">
            <v>F</v>
          </cell>
          <cell r="Q267" t="str">
            <v>Cambodian</v>
          </cell>
          <cell r="R267"/>
          <cell r="S267"/>
          <cell r="T267"/>
          <cell r="U267"/>
          <cell r="V267">
            <v>18</v>
          </cell>
          <cell r="W267">
            <v>1</v>
          </cell>
          <cell r="X267">
            <v>17</v>
          </cell>
        </row>
        <row r="268">
          <cell r="C268" t="str">
            <v>4 19875</v>
          </cell>
          <cell r="D268" t="str">
            <v>10311222996790ន</v>
          </cell>
          <cell r="E268" t="str">
            <v>051625341</v>
          </cell>
          <cell r="F268" t="str">
            <v>0966504934</v>
          </cell>
          <cell r="G268" t="str">
            <v>ញ៉ក់</v>
          </cell>
          <cell r="H268" t="str">
            <v>រស្មី</v>
          </cell>
          <cell r="I268" t="str">
            <v>ញ៉ក់រស្មី</v>
          </cell>
          <cell r="J268" t="str">
            <v>NHOK</v>
          </cell>
          <cell r="K268" t="str">
            <v>REAKSMEY</v>
          </cell>
          <cell r="L268"/>
          <cell r="M268" t="str">
            <v>ខ្សែទឹកហូរCមុខ</v>
          </cell>
          <cell r="N268">
            <v>44774</v>
          </cell>
          <cell r="O268">
            <v>37714</v>
          </cell>
          <cell r="P268" t="str">
            <v>M</v>
          </cell>
          <cell r="Q268" t="str">
            <v>Cambodian</v>
          </cell>
          <cell r="R268"/>
          <cell r="S268"/>
          <cell r="T268"/>
          <cell r="U268"/>
          <cell r="V268">
            <v>18</v>
          </cell>
          <cell r="W268">
            <v>1</v>
          </cell>
          <cell r="X268">
            <v>17</v>
          </cell>
        </row>
        <row r="269">
          <cell r="C269" t="str">
            <v>4 20019</v>
          </cell>
          <cell r="D269" t="str">
            <v>29607192147672ហ</v>
          </cell>
          <cell r="E269" t="str">
            <v>030581491</v>
          </cell>
          <cell r="F269" t="str">
            <v>096374805</v>
          </cell>
          <cell r="G269" t="str">
            <v>លីវ</v>
          </cell>
          <cell r="H269" t="str">
            <v>ចាន់</v>
          </cell>
          <cell r="I269" t="str">
            <v>លីវចាន់</v>
          </cell>
          <cell r="J269" t="str">
            <v>LIV</v>
          </cell>
          <cell r="K269" t="str">
            <v>CHAN</v>
          </cell>
          <cell r="L269"/>
          <cell r="M269" t="str">
            <v>ខ្សែទឹកហូរCមុខ</v>
          </cell>
          <cell r="N269">
            <v>44838</v>
          </cell>
          <cell r="O269">
            <v>35395</v>
          </cell>
          <cell r="P269" t="str">
            <v>F</v>
          </cell>
          <cell r="Q269" t="str">
            <v>Cambodian</v>
          </cell>
          <cell r="R269"/>
          <cell r="S269"/>
          <cell r="T269"/>
          <cell r="U269"/>
          <cell r="V269">
            <v>18</v>
          </cell>
          <cell r="W269">
            <v>1</v>
          </cell>
          <cell r="X269">
            <v>17</v>
          </cell>
        </row>
        <row r="270">
          <cell r="C270" t="str">
            <v>4 9345</v>
          </cell>
          <cell r="D270" t="str">
            <v>20002192001312ភ</v>
          </cell>
          <cell r="E270" t="str">
            <v>110644402</v>
          </cell>
          <cell r="F270" t="str">
            <v>010450341</v>
          </cell>
          <cell r="G270" t="str">
            <v>ងិន</v>
          </cell>
          <cell r="H270" t="str">
            <v>ឆក</v>
          </cell>
          <cell r="I270" t="str">
            <v>ងិនឆក</v>
          </cell>
          <cell r="J270" t="str">
            <v>NGEN</v>
          </cell>
          <cell r="K270" t="str">
            <v>CHHAK</v>
          </cell>
          <cell r="L270"/>
          <cell r="M270" t="str">
            <v>ខ្សែទឹកហូរCមុខ</v>
          </cell>
          <cell r="N270">
            <v>44228</v>
          </cell>
          <cell r="O270">
            <v>36776</v>
          </cell>
          <cell r="P270" t="str">
            <v>F</v>
          </cell>
          <cell r="Q270" t="str">
            <v>Cambodian</v>
          </cell>
          <cell r="R270" t="str">
            <v>ក្រសាំងក្រោម</v>
          </cell>
          <cell r="S270" t="str">
            <v>បន្ទាយមាសខាងកើត</v>
          </cell>
          <cell r="T270" t="str">
            <v>បន្ទាយមាស</v>
          </cell>
          <cell r="U270" t="str">
            <v>កំពត</v>
          </cell>
          <cell r="V270">
            <v>18</v>
          </cell>
          <cell r="W270">
            <v>1</v>
          </cell>
          <cell r="X270">
            <v>17</v>
          </cell>
        </row>
        <row r="271">
          <cell r="C271" t="str">
            <v>4 16076</v>
          </cell>
          <cell r="D271" t="str">
            <v>29902191983924គ</v>
          </cell>
          <cell r="E271" t="str">
            <v>051103655</v>
          </cell>
          <cell r="F271" t="str">
            <v>0962527524</v>
          </cell>
          <cell r="G271" t="str">
            <v>យ៉ឹម</v>
          </cell>
          <cell r="H271" t="str">
            <v>ស្រីណែត</v>
          </cell>
          <cell r="I271" t="str">
            <v>យ៉ឹមស្រីណែត</v>
          </cell>
          <cell r="J271" t="str">
            <v>YOEM</v>
          </cell>
          <cell r="K271" t="str">
            <v>SREYNET</v>
          </cell>
          <cell r="L271"/>
          <cell r="M271" t="str">
            <v>ខ្សែទឹកហូរCមុខ</v>
          </cell>
          <cell r="N271">
            <v>44228</v>
          </cell>
          <cell r="O271">
            <v>36238</v>
          </cell>
          <cell r="P271" t="str">
            <v>F</v>
          </cell>
          <cell r="Q271" t="str">
            <v>Cambodian</v>
          </cell>
          <cell r="R271" t="str">
            <v>ពន្លៃ</v>
          </cell>
          <cell r="S271" t="str">
            <v>ព្រៃកណ្តៀង</v>
          </cell>
          <cell r="T271" t="str">
            <v>ពាមរក៏</v>
          </cell>
          <cell r="U271" t="str">
            <v>ព្រៃវែង</v>
          </cell>
          <cell r="V271">
            <v>18</v>
          </cell>
          <cell r="W271">
            <v>1</v>
          </cell>
          <cell r="X271">
            <v>17</v>
          </cell>
        </row>
        <row r="272">
          <cell r="C272" t="str">
            <v>4 20360</v>
          </cell>
          <cell r="D272" t="str">
            <v>20407233141443ច</v>
          </cell>
          <cell r="E272" t="str">
            <v>171234836</v>
          </cell>
          <cell r="F272" t="str">
            <v>0963286220</v>
          </cell>
          <cell r="G272" t="str">
            <v>រតនា</v>
          </cell>
          <cell r="H272" t="str">
            <v>ធារី</v>
          </cell>
          <cell r="I272" t="str">
            <v>រតនាធារី</v>
          </cell>
          <cell r="J272" t="str">
            <v>RATTANA</v>
          </cell>
          <cell r="K272" t="str">
            <v>THEARY</v>
          </cell>
          <cell r="L272"/>
          <cell r="M272" t="str">
            <v>ខ្សែទឹកហូរCមុខ</v>
          </cell>
          <cell r="N272">
            <v>45037</v>
          </cell>
          <cell r="O272">
            <v>38241</v>
          </cell>
          <cell r="P272" t="str">
            <v>F</v>
          </cell>
          <cell r="Q272" t="str">
            <v>Cambodian</v>
          </cell>
          <cell r="R272" t="str">
            <v>ជ្រៃរុន</v>
          </cell>
          <cell r="S272" t="str">
            <v>ឫស្សីក្រាំង</v>
          </cell>
          <cell r="T272" t="str">
            <v>មោងឫស្សី</v>
          </cell>
          <cell r="U272" t="str">
            <v>បាត់ដំបង</v>
          </cell>
          <cell r="V272">
            <v>18</v>
          </cell>
          <cell r="W272">
            <v>1</v>
          </cell>
          <cell r="X272">
            <v>17</v>
          </cell>
        </row>
        <row r="273">
          <cell r="C273" t="str">
            <v>4 20478</v>
          </cell>
          <cell r="D273">
            <v>0</v>
          </cell>
          <cell r="E273">
            <v>0</v>
          </cell>
          <cell r="F273" t="str">
            <v>015922811</v>
          </cell>
          <cell r="G273" t="str">
            <v>ប៉ក</v>
          </cell>
          <cell r="H273" t="str">
            <v>ស្រីស្រស់</v>
          </cell>
          <cell r="I273" t="str">
            <v>ប៉កស្រីស្រស់</v>
          </cell>
          <cell r="J273" t="str">
            <v>PORK</v>
          </cell>
          <cell r="K273" t="str">
            <v>SREYSROS</v>
          </cell>
          <cell r="L273"/>
          <cell r="M273" t="str">
            <v>ខ្សែទឹកហូរCមុខ</v>
          </cell>
          <cell r="N273">
            <v>45058</v>
          </cell>
          <cell r="O273">
            <v>34617</v>
          </cell>
          <cell r="P273" t="str">
            <v>F</v>
          </cell>
          <cell r="Q273" t="str">
            <v>Cambodian</v>
          </cell>
          <cell r="R273" t="str">
            <v>ព្រៃរំពាក់</v>
          </cell>
          <cell r="S273" t="str">
            <v>អង្គកែវ</v>
          </cell>
          <cell r="T273" t="str">
            <v>ទ្រាំង</v>
          </cell>
          <cell r="U273" t="str">
            <v>តាកែវ</v>
          </cell>
          <cell r="V273">
            <v>18</v>
          </cell>
          <cell r="W273">
            <v>1</v>
          </cell>
          <cell r="X273">
            <v>17</v>
          </cell>
        </row>
        <row r="274">
          <cell r="C274" t="str">
            <v>4 16131</v>
          </cell>
          <cell r="D274" t="str">
            <v>0</v>
          </cell>
          <cell r="E274" t="str">
            <v>080114058</v>
          </cell>
          <cell r="F274" t="str">
            <v>0974203993</v>
          </cell>
          <cell r="G274" t="str">
            <v>សូត</v>
          </cell>
          <cell r="H274" t="str">
            <v>ស្រី</v>
          </cell>
          <cell r="I274" t="str">
            <v>សូតស្រី</v>
          </cell>
          <cell r="J274" t="str">
            <v>SOUT</v>
          </cell>
          <cell r="K274" t="str">
            <v>SREY</v>
          </cell>
          <cell r="L274"/>
          <cell r="M274" t="str">
            <v>ខ្សែទឹកហូរCមុខ</v>
          </cell>
          <cell r="N274">
            <v>44228</v>
          </cell>
          <cell r="O274">
            <v>36874</v>
          </cell>
          <cell r="P274" t="str">
            <v>M</v>
          </cell>
          <cell r="Q274" t="str">
            <v>Cambodian</v>
          </cell>
          <cell r="R274" t="str">
            <v>អូត្រឡង់</v>
          </cell>
          <cell r="S274" t="str">
            <v>អូម្រះ</v>
          </cell>
          <cell r="T274" t="str">
            <v>លៀមបូក</v>
          </cell>
          <cell r="U274" t="str">
            <v>ស្ទឹងត្រង់</v>
          </cell>
          <cell r="V274">
            <v>18</v>
          </cell>
          <cell r="W274">
            <v>1</v>
          </cell>
          <cell r="X274">
            <v>17</v>
          </cell>
        </row>
        <row r="275">
          <cell r="C275" t="str">
            <v>4 19030</v>
          </cell>
          <cell r="D275" t="str">
            <v>29702192002438ថ</v>
          </cell>
          <cell r="E275">
            <v>160534080</v>
          </cell>
          <cell r="F275" t="str">
            <v>086940162</v>
          </cell>
          <cell r="G275" t="str">
            <v>ផូរ</v>
          </cell>
          <cell r="H275" t="str">
            <v>សំបូរ</v>
          </cell>
          <cell r="I275" t="str">
            <v>ផូរសំបូរ</v>
          </cell>
          <cell r="J275" t="str">
            <v>PHO</v>
          </cell>
          <cell r="K275" t="str">
            <v>SAMBO</v>
          </cell>
          <cell r="L275"/>
          <cell r="M275" t="str">
            <v>ខ្សែទឹកហូរCមុខ</v>
          </cell>
          <cell r="N275">
            <v>44350</v>
          </cell>
          <cell r="O275">
            <v>35659</v>
          </cell>
          <cell r="P275" t="str">
            <v>F</v>
          </cell>
          <cell r="Q275" t="str">
            <v>Cambodian</v>
          </cell>
          <cell r="R275" t="str">
            <v>ក្តីខ្វាវ</v>
          </cell>
          <cell r="S275" t="str">
            <v>ចំរើនផល</v>
          </cell>
          <cell r="T275" t="str">
            <v>ពោធិ៍សាត់</v>
          </cell>
          <cell r="U275" t="str">
            <v>ពោធិ៍សាត់</v>
          </cell>
          <cell r="V275">
            <v>18</v>
          </cell>
          <cell r="W275">
            <v>1</v>
          </cell>
          <cell r="X275">
            <v>17</v>
          </cell>
        </row>
        <row r="276">
          <cell r="C276" t="str">
            <v>4 20589</v>
          </cell>
          <cell r="D276"/>
          <cell r="E276" t="str">
            <v>031039673</v>
          </cell>
          <cell r="F276" t="e">
            <v>#N/A</v>
          </cell>
          <cell r="G276" t="str">
            <v>ស៊ឹម</v>
          </cell>
          <cell r="H276" t="str">
            <v>សុខេន</v>
          </cell>
          <cell r="I276" t="str">
            <v>ស៊ឹមសុខេន</v>
          </cell>
          <cell r="J276" t="str">
            <v>SOME</v>
          </cell>
          <cell r="K276" t="str">
            <v>SOKHEN</v>
          </cell>
          <cell r="L276"/>
          <cell r="M276" t="str">
            <v>ខ្សែទឹកហូរCមុខ</v>
          </cell>
          <cell r="N276">
            <v>45170</v>
          </cell>
          <cell r="O276">
            <v>37168</v>
          </cell>
          <cell r="P276" t="str">
            <v>F</v>
          </cell>
          <cell r="Q276" t="str">
            <v>Cambodian</v>
          </cell>
          <cell r="R276" t="str">
            <v>មានជ័យ</v>
          </cell>
          <cell r="S276" t="str">
            <v>ដំបូករូង</v>
          </cell>
          <cell r="T276" t="str">
            <v>ភ្នំស្រួច</v>
          </cell>
          <cell r="U276" t="str">
            <v>កំពង់ស្ពឺ</v>
          </cell>
          <cell r="V276">
            <v>18</v>
          </cell>
          <cell r="W276">
            <v>1</v>
          </cell>
          <cell r="X276">
            <v>17</v>
          </cell>
        </row>
        <row r="277">
          <cell r="C277" t="str">
            <v>4 20710</v>
          </cell>
          <cell r="D277"/>
          <cell r="E277" t="str">
            <v>062276918</v>
          </cell>
          <cell r="F277" t="e">
            <v>#N/A</v>
          </cell>
          <cell r="G277" t="str">
            <v>ថាប</v>
          </cell>
          <cell r="H277" t="str">
            <v>ចាន់ណា</v>
          </cell>
          <cell r="I277" t="str">
            <v>ថាបចាន់ណា</v>
          </cell>
          <cell r="J277" t="str">
            <v>THAB</v>
          </cell>
          <cell r="K277" t="str">
            <v>CHANNA</v>
          </cell>
          <cell r="L277"/>
          <cell r="M277" t="str">
            <v>ខ្សែទឹកហូរCមុខ</v>
          </cell>
          <cell r="N277">
            <v>45222</v>
          </cell>
          <cell r="O277">
            <v>37571</v>
          </cell>
          <cell r="P277" t="str">
            <v>F</v>
          </cell>
          <cell r="Q277" t="str">
            <v>Cambodian</v>
          </cell>
          <cell r="R277" t="str">
            <v>ជយោ</v>
          </cell>
          <cell r="S277" t="str">
            <v>ជយោ</v>
          </cell>
          <cell r="T277" t="str">
            <v>ចំការលើ</v>
          </cell>
          <cell r="U277" t="str">
            <v>កំពង់ចាម</v>
          </cell>
          <cell r="V277">
            <v>18</v>
          </cell>
          <cell r="W277">
            <v>1</v>
          </cell>
          <cell r="X277">
            <v>17</v>
          </cell>
        </row>
        <row r="278">
          <cell r="C278" t="str">
            <v>4 20721</v>
          </cell>
          <cell r="D278"/>
          <cell r="E278" t="str">
            <v>250216988</v>
          </cell>
          <cell r="F278" t="e">
            <v>#N/A</v>
          </cell>
          <cell r="G278" t="str">
            <v>ហាន</v>
          </cell>
          <cell r="H278" t="str">
            <v>សុខនា</v>
          </cell>
          <cell r="I278" t="str">
            <v>ហានសុខនា</v>
          </cell>
          <cell r="J278" t="str">
            <v>HAN</v>
          </cell>
          <cell r="K278" t="str">
            <v>SOKNEA</v>
          </cell>
          <cell r="L278"/>
          <cell r="M278" t="str">
            <v>ខ្សែទឹកហូរCមុខ</v>
          </cell>
          <cell r="N278">
            <v>45224</v>
          </cell>
          <cell r="O278">
            <v>35651</v>
          </cell>
          <cell r="P278" t="str">
            <v>F</v>
          </cell>
          <cell r="Q278" t="str">
            <v>Cambodian</v>
          </cell>
          <cell r="R278" t="str">
            <v>សំរើយ</v>
          </cell>
          <cell r="S278" t="str">
            <v>កក់</v>
          </cell>
          <cell r="T278" t="str">
            <v>ពញក្រែក</v>
          </cell>
          <cell r="U278" t="str">
            <v>ត្បូងឃ្មុំ</v>
          </cell>
          <cell r="V278">
            <v>18</v>
          </cell>
          <cell r="W278">
            <v>1</v>
          </cell>
          <cell r="X278">
            <v>17</v>
          </cell>
        </row>
        <row r="279">
          <cell r="C279" t="str">
            <v>4 20730</v>
          </cell>
          <cell r="D279"/>
          <cell r="E279" t="str">
            <v>011426164</v>
          </cell>
          <cell r="F279" t="e">
            <v>#N/A</v>
          </cell>
          <cell r="G279" t="str">
            <v>ឆៃ</v>
          </cell>
          <cell r="H279" t="str">
            <v>ណារី</v>
          </cell>
          <cell r="I279" t="str">
            <v>ឆៃណារី</v>
          </cell>
          <cell r="J279" t="str">
            <v>CHHAI</v>
          </cell>
          <cell r="K279" t="str">
            <v>NARY</v>
          </cell>
          <cell r="L279"/>
          <cell r="M279" t="str">
            <v>ខ្សែទឹកហូរCមុខ</v>
          </cell>
          <cell r="N279">
            <v>45229</v>
          </cell>
          <cell r="O279">
            <v>38102</v>
          </cell>
          <cell r="P279" t="str">
            <v>F</v>
          </cell>
          <cell r="Q279" t="str">
            <v>Cambodian</v>
          </cell>
          <cell r="R279" t="str">
            <v>ព្រៃបឹង</v>
          </cell>
          <cell r="S279" t="str">
            <v>កន្ទោក</v>
          </cell>
          <cell r="T279" t="str">
            <v>កំបូល</v>
          </cell>
          <cell r="U279" t="str">
            <v>ភ្នំពេញ</v>
          </cell>
          <cell r="V279">
            <v>18</v>
          </cell>
          <cell r="W279">
            <v>1</v>
          </cell>
          <cell r="X279">
            <v>17</v>
          </cell>
        </row>
        <row r="280">
          <cell r="C280" t="str">
            <v>4 20752</v>
          </cell>
          <cell r="D280"/>
          <cell r="E280" t="str">
            <v>171230394</v>
          </cell>
          <cell r="F280" t="e">
            <v>#N/A</v>
          </cell>
          <cell r="G280" t="str">
            <v>ឈួត</v>
          </cell>
          <cell r="H280" t="str">
            <v>មយូរ៉ា</v>
          </cell>
          <cell r="I280" t="str">
            <v>ឈួតមយូរ៉ា</v>
          </cell>
          <cell r="J280" t="str">
            <v>CHHUOT</v>
          </cell>
          <cell r="K280" t="str">
            <v>MYOURA</v>
          </cell>
          <cell r="L280"/>
          <cell r="M280" t="str">
            <v>ខ្សែទឹកហូរCមុខ</v>
          </cell>
          <cell r="N280">
            <v>45238</v>
          </cell>
          <cell r="O280">
            <v>38657</v>
          </cell>
          <cell r="P280" t="str">
            <v>F</v>
          </cell>
          <cell r="Q280" t="str">
            <v>Cambodian</v>
          </cell>
          <cell r="R280" t="str">
            <v>ទួលព្រុំ1</v>
          </cell>
          <cell r="S280" t="str">
            <v>កកោះ</v>
          </cell>
          <cell r="T280" t="str">
            <v>មោងឫស្សី</v>
          </cell>
          <cell r="U280" t="str">
            <v>បាត់ដំបង</v>
          </cell>
          <cell r="V280">
            <v>18</v>
          </cell>
          <cell r="W280">
            <v>1</v>
          </cell>
          <cell r="X280">
            <v>17</v>
          </cell>
        </row>
        <row r="281">
          <cell r="C281" t="str">
            <v>4 20494</v>
          </cell>
          <cell r="D281">
            <v>0</v>
          </cell>
          <cell r="E281" t="str">
            <v>031028134</v>
          </cell>
          <cell r="F281">
            <v>0</v>
          </cell>
          <cell r="G281" t="str">
            <v>កាន់</v>
          </cell>
          <cell r="H281" t="str">
            <v>វ៉ាត</v>
          </cell>
          <cell r="I281" t="str">
            <v>កាន់វ៉ាត</v>
          </cell>
          <cell r="J281" t="str">
            <v>KAN</v>
          </cell>
          <cell r="K281" t="str">
            <v>VAT</v>
          </cell>
          <cell r="L281"/>
          <cell r="M281" t="str">
            <v>ខ្សែទឹកហូរCមុខ</v>
          </cell>
          <cell r="N281">
            <v>45078</v>
          </cell>
          <cell r="O281">
            <v>37783</v>
          </cell>
          <cell r="P281" t="str">
            <v>F</v>
          </cell>
          <cell r="Q281" t="str">
            <v>Cambodian</v>
          </cell>
          <cell r="R281" t="str">
            <v>ក្រាំងបឹង</v>
          </cell>
          <cell r="S281" t="str">
            <v>តាំងសំរោង</v>
          </cell>
          <cell r="T281" t="str">
            <v>ភ្នំស្រួច</v>
          </cell>
          <cell r="U281" t="str">
            <v>កំពង់ស្ពឺ</v>
          </cell>
          <cell r="V281">
            <v>18</v>
          </cell>
          <cell r="W281">
            <v>1</v>
          </cell>
          <cell r="X281">
            <v>17</v>
          </cell>
        </row>
        <row r="282">
          <cell r="C282" t="str">
            <v>4 11031</v>
          </cell>
          <cell r="D282" t="str">
            <v>29801181221157ត</v>
          </cell>
          <cell r="E282" t="str">
            <v>021003418</v>
          </cell>
          <cell r="F282" t="str">
            <v>0967368884</v>
          </cell>
          <cell r="G282" t="str">
            <v>អ៊ង</v>
          </cell>
          <cell r="H282" t="str">
            <v>នាងតូច</v>
          </cell>
          <cell r="I282" t="str">
            <v>អ៊ងនាងតូច</v>
          </cell>
          <cell r="J282" t="str">
            <v>ORNG</v>
          </cell>
          <cell r="K282" t="str">
            <v>NEANGTOCH</v>
          </cell>
          <cell r="L282"/>
          <cell r="M282" t="str">
            <v>ខ្សែទឹកហូរCកណ្តាល</v>
          </cell>
          <cell r="N282">
            <v>44228</v>
          </cell>
          <cell r="O282">
            <v>35830</v>
          </cell>
          <cell r="P282" t="str">
            <v>F</v>
          </cell>
          <cell r="Q282" t="str">
            <v>Cambodian</v>
          </cell>
          <cell r="R282" t="str">
            <v>ក្បាលចាច</v>
          </cell>
          <cell r="S282" t="str">
            <v>តាលន់</v>
          </cell>
          <cell r="T282" t="str">
            <v>ស្អាង</v>
          </cell>
          <cell r="U282" t="str">
            <v>កណ្តាល</v>
          </cell>
          <cell r="V282">
            <v>18</v>
          </cell>
          <cell r="W282">
            <v>1</v>
          </cell>
          <cell r="X282">
            <v>17</v>
          </cell>
        </row>
        <row r="283">
          <cell r="C283" t="str">
            <v>4 10951</v>
          </cell>
          <cell r="D283" t="str">
            <v>28101181221635ឈ</v>
          </cell>
          <cell r="E283" t="str">
            <v>030189802</v>
          </cell>
          <cell r="F283" t="str">
            <v>010613738</v>
          </cell>
          <cell r="G283" t="str">
            <v>គីម</v>
          </cell>
          <cell r="H283" t="str">
            <v>សាលី</v>
          </cell>
          <cell r="I283" t="str">
            <v>គីមសាលី</v>
          </cell>
          <cell r="J283" t="str">
            <v>KIM</v>
          </cell>
          <cell r="K283" t="str">
            <v>SALY</v>
          </cell>
          <cell r="L283"/>
          <cell r="M283" t="str">
            <v>ខ្សែទឹកហូរCកណ្តាល</v>
          </cell>
          <cell r="N283">
            <v>44228</v>
          </cell>
          <cell r="O283">
            <v>29835</v>
          </cell>
          <cell r="P283" t="str">
            <v>F</v>
          </cell>
          <cell r="Q283" t="str">
            <v>Cambodian</v>
          </cell>
          <cell r="R283" t="str">
            <v>មនោរម្យ</v>
          </cell>
          <cell r="S283" t="str">
            <v>សង្កែសាទប</v>
          </cell>
          <cell r="T283" t="str">
            <v>ឪរ៉ាល់</v>
          </cell>
          <cell r="U283" t="str">
            <v>កំពង់ស្ពឺ</v>
          </cell>
          <cell r="V283">
            <v>18</v>
          </cell>
          <cell r="W283">
            <v>1</v>
          </cell>
          <cell r="X283">
            <v>17</v>
          </cell>
        </row>
        <row r="284">
          <cell r="C284" t="str">
            <v>4 12848</v>
          </cell>
          <cell r="D284" t="str">
            <v>29701181151617ទ</v>
          </cell>
          <cell r="E284" t="str">
            <v>050848464</v>
          </cell>
          <cell r="F284" t="str">
            <v>0967212344</v>
          </cell>
          <cell r="G284" t="str">
            <v>វ៉ុន</v>
          </cell>
          <cell r="H284" t="str">
            <v>សុផា</v>
          </cell>
          <cell r="I284" t="str">
            <v>វ៉ុនសុផា</v>
          </cell>
          <cell r="J284" t="str">
            <v>VON</v>
          </cell>
          <cell r="K284" t="str">
            <v>SOPHA</v>
          </cell>
          <cell r="L284"/>
          <cell r="M284" t="str">
            <v>ខ្សែទឹកហូរCកណ្តាល</v>
          </cell>
          <cell r="N284">
            <v>44228</v>
          </cell>
          <cell r="O284">
            <v>35783</v>
          </cell>
          <cell r="P284" t="str">
            <v>F</v>
          </cell>
          <cell r="Q284" t="str">
            <v>Cambodian</v>
          </cell>
          <cell r="R284" t="str">
            <v>គ្រើល</v>
          </cell>
          <cell r="S284" t="str">
            <v>ព្រៃរំដេង</v>
          </cell>
          <cell r="T284" t="str">
            <v>មេសាង</v>
          </cell>
          <cell r="U284" t="str">
            <v>ព្រៃវែង</v>
          </cell>
          <cell r="V284">
            <v>18</v>
          </cell>
          <cell r="W284">
            <v>1</v>
          </cell>
          <cell r="X284">
            <v>17</v>
          </cell>
        </row>
        <row r="285">
          <cell r="C285" t="str">
            <v>4 12902</v>
          </cell>
          <cell r="D285" t="str">
            <v>29507160163104ឌ</v>
          </cell>
          <cell r="E285" t="str">
            <v>030872498</v>
          </cell>
          <cell r="F285" t="str">
            <v>070866164</v>
          </cell>
          <cell r="G285" t="str">
            <v>សាយ</v>
          </cell>
          <cell r="H285" t="str">
            <v>លីម</v>
          </cell>
          <cell r="I285" t="str">
            <v>សាយលីម</v>
          </cell>
          <cell r="J285" t="str">
            <v>SAY</v>
          </cell>
          <cell r="K285" t="str">
            <v>LIM</v>
          </cell>
          <cell r="L285"/>
          <cell r="M285" t="str">
            <v>ខ្សែទឹកហូរCកណ្តាល</v>
          </cell>
          <cell r="N285">
            <v>44228</v>
          </cell>
          <cell r="O285">
            <v>34794</v>
          </cell>
          <cell r="P285" t="str">
            <v>F</v>
          </cell>
          <cell r="Q285" t="str">
            <v>Cambodian</v>
          </cell>
          <cell r="R285" t="str">
            <v>ទំពាំងគ្រាញ</v>
          </cell>
          <cell r="S285" t="str">
            <v>ចំបក់</v>
          </cell>
          <cell r="T285" t="str">
            <v>ភ្នំស្រួច</v>
          </cell>
          <cell r="U285" t="str">
            <v>កំពង់ស្ពឺ</v>
          </cell>
          <cell r="V285">
            <v>18</v>
          </cell>
          <cell r="W285">
            <v>1</v>
          </cell>
          <cell r="X285">
            <v>17</v>
          </cell>
        </row>
        <row r="286">
          <cell r="C286" t="str">
            <v>4 15160</v>
          </cell>
          <cell r="D286" t="str">
            <v>29603181315735ផ</v>
          </cell>
          <cell r="E286" t="str">
            <v>061487768</v>
          </cell>
          <cell r="F286" t="str">
            <v>010448543</v>
          </cell>
          <cell r="G286" t="str">
            <v>ឆោម</v>
          </cell>
          <cell r="H286" t="str">
            <v>សំណាង</v>
          </cell>
          <cell r="I286" t="str">
            <v>ឆោមសំណាង</v>
          </cell>
          <cell r="J286" t="str">
            <v>CHHORM</v>
          </cell>
          <cell r="K286" t="str">
            <v>SAMNANG</v>
          </cell>
          <cell r="L286"/>
          <cell r="M286" t="str">
            <v>ខ្សែទឹកហូរCកណ្តាល</v>
          </cell>
          <cell r="N286">
            <v>44228</v>
          </cell>
          <cell r="O286">
            <v>35079</v>
          </cell>
          <cell r="P286" t="str">
            <v>F</v>
          </cell>
          <cell r="Q286" t="str">
            <v>Cambodian</v>
          </cell>
          <cell r="R286" t="str">
            <v>ជំពូ</v>
          </cell>
          <cell r="S286" t="str">
            <v>ចក</v>
          </cell>
          <cell r="T286" t="str">
            <v>អូរាំងឪ</v>
          </cell>
          <cell r="U286" t="str">
            <v>ត្បូងឃ្មុំ</v>
          </cell>
          <cell r="V286">
            <v>18</v>
          </cell>
          <cell r="W286">
            <v>1</v>
          </cell>
          <cell r="X286">
            <v>17</v>
          </cell>
        </row>
        <row r="287">
          <cell r="C287" t="str">
            <v>4 16071</v>
          </cell>
          <cell r="D287" t="str">
            <v>18903202348179ម</v>
          </cell>
          <cell r="E287" t="str">
            <v>051481116</v>
          </cell>
          <cell r="F287" t="str">
            <v>0963752976</v>
          </cell>
          <cell r="G287" t="str">
            <v>អឿន</v>
          </cell>
          <cell r="H287" t="str">
            <v>រីណា</v>
          </cell>
          <cell r="I287" t="str">
            <v>អឿនរីណា</v>
          </cell>
          <cell r="J287" t="str">
            <v>OEURN</v>
          </cell>
          <cell r="K287" t="str">
            <v>RINA</v>
          </cell>
          <cell r="L287"/>
          <cell r="M287" t="str">
            <v>ខ្សែទឹកហូរCកណ្តាល</v>
          </cell>
          <cell r="N287">
            <v>44228</v>
          </cell>
          <cell r="O287">
            <v>32705</v>
          </cell>
          <cell r="P287" t="str">
            <v>M</v>
          </cell>
          <cell r="Q287" t="str">
            <v>Cambodian</v>
          </cell>
          <cell r="R287" t="str">
            <v>គ្រើល</v>
          </cell>
          <cell r="S287" t="str">
            <v>ព្រៃរំដេង</v>
          </cell>
          <cell r="T287" t="str">
            <v>មេសាង</v>
          </cell>
          <cell r="U287" t="str">
            <v>ព្រៃវែង</v>
          </cell>
          <cell r="V287">
            <v>18</v>
          </cell>
          <cell r="W287">
            <v>1</v>
          </cell>
          <cell r="X287">
            <v>17</v>
          </cell>
        </row>
        <row r="288">
          <cell r="C288" t="str">
            <v>4 18013</v>
          </cell>
          <cell r="D288" t="str">
            <v>29901181155959អ</v>
          </cell>
          <cell r="E288" t="str">
            <v>030775663</v>
          </cell>
          <cell r="F288" t="str">
            <v>0975007047</v>
          </cell>
          <cell r="G288" t="str">
            <v>សាត់</v>
          </cell>
          <cell r="H288" t="str">
            <v>យ៉ាយី</v>
          </cell>
          <cell r="I288" t="str">
            <v>សាត់យ៉ាយី</v>
          </cell>
          <cell r="J288" t="str">
            <v>SAT</v>
          </cell>
          <cell r="K288" t="str">
            <v>YAYI</v>
          </cell>
          <cell r="L288"/>
          <cell r="M288" t="str">
            <v>ខ្សែទឹកហូរCកណ្តាល</v>
          </cell>
          <cell r="N288">
            <v>44228</v>
          </cell>
          <cell r="O288">
            <v>36469</v>
          </cell>
          <cell r="P288" t="str">
            <v>F</v>
          </cell>
          <cell r="Q288" t="str">
            <v>Cambodian</v>
          </cell>
          <cell r="R288" t="str">
            <v>គ្រាំងច្រេស</v>
          </cell>
          <cell r="S288" t="str">
            <v>គិរីវន្ត</v>
          </cell>
          <cell r="T288" t="str">
            <v>ភ្នំស្រួច</v>
          </cell>
          <cell r="U288" t="str">
            <v>កំពង់ស្ពឺ</v>
          </cell>
          <cell r="V288">
            <v>18</v>
          </cell>
          <cell r="W288">
            <v>1</v>
          </cell>
          <cell r="X288">
            <v>17</v>
          </cell>
        </row>
        <row r="289">
          <cell r="C289" t="str">
            <v>4 18073</v>
          </cell>
          <cell r="D289" t="str">
            <v>19203202347474ត</v>
          </cell>
          <cell r="E289" t="str">
            <v>030538204</v>
          </cell>
          <cell r="F289" t="str">
            <v>081427263</v>
          </cell>
          <cell r="G289" t="str">
            <v>ថន</v>
          </cell>
          <cell r="H289" t="str">
            <v>វ៉ិត</v>
          </cell>
          <cell r="I289" t="str">
            <v>ថនវ៉ិត</v>
          </cell>
          <cell r="J289" t="str">
            <v>THAN</v>
          </cell>
          <cell r="K289" t="str">
            <v>VETH</v>
          </cell>
          <cell r="L289"/>
          <cell r="M289" t="str">
            <v>ខ្សែទឹកហូរCកណ្តាល</v>
          </cell>
          <cell r="N289">
            <v>44228</v>
          </cell>
          <cell r="O289">
            <v>33887</v>
          </cell>
          <cell r="P289" t="str">
            <v>M</v>
          </cell>
          <cell r="Q289" t="str">
            <v>Cambodian</v>
          </cell>
          <cell r="R289" t="str">
            <v>ក្រវៀក</v>
          </cell>
          <cell r="S289" t="str">
            <v>មារអង្គ</v>
          </cell>
          <cell r="T289" t="str">
            <v>ថ្ពង់</v>
          </cell>
          <cell r="U289" t="str">
            <v>កំពង់ស្ពឺ</v>
          </cell>
          <cell r="V289">
            <v>18</v>
          </cell>
          <cell r="W289">
            <v>1</v>
          </cell>
          <cell r="X289">
            <v>17</v>
          </cell>
        </row>
        <row r="290">
          <cell r="C290" t="str">
            <v>4 18097</v>
          </cell>
          <cell r="D290" t="str">
            <v>18611222990570ប</v>
          </cell>
          <cell r="E290" t="str">
            <v>050458426</v>
          </cell>
          <cell r="F290" t="str">
            <v>0882049708</v>
          </cell>
          <cell r="G290" t="str">
            <v>ញ៉ក់</v>
          </cell>
          <cell r="H290" t="str">
            <v>ណាក់</v>
          </cell>
          <cell r="I290" t="str">
            <v>ញ៉ក់ណាក់</v>
          </cell>
          <cell r="J290" t="str">
            <v>NHORK</v>
          </cell>
          <cell r="K290" t="str">
            <v>NAK</v>
          </cell>
          <cell r="L290"/>
          <cell r="M290" t="str">
            <v>ខ្សែទឹកហូរCកណ្តាល</v>
          </cell>
          <cell r="N290">
            <v>44228</v>
          </cell>
          <cell r="O290">
            <v>31578</v>
          </cell>
          <cell r="P290" t="str">
            <v>M</v>
          </cell>
          <cell r="Q290" t="str">
            <v>Cambodian</v>
          </cell>
          <cell r="R290" t="str">
            <v>សំបូរ</v>
          </cell>
          <cell r="S290" t="str">
            <v>បឹងដោល</v>
          </cell>
          <cell r="T290" t="str">
            <v>ព្រះស្តេច</v>
          </cell>
          <cell r="U290" t="str">
            <v>ព្រៃវែង</v>
          </cell>
          <cell r="V290">
            <v>18</v>
          </cell>
          <cell r="W290">
            <v>1</v>
          </cell>
          <cell r="X290">
            <v>17</v>
          </cell>
        </row>
        <row r="291">
          <cell r="C291" t="str">
            <v>4 18627</v>
          </cell>
          <cell r="D291" t="str">
            <v>29904192042016ថ</v>
          </cell>
          <cell r="E291" t="str">
            <v>030894638</v>
          </cell>
          <cell r="F291" t="str">
            <v>0962452876</v>
          </cell>
          <cell r="G291" t="str">
            <v>ជុន</v>
          </cell>
          <cell r="H291" t="str">
            <v>សុខា</v>
          </cell>
          <cell r="I291" t="str">
            <v>ជុនសុខា</v>
          </cell>
          <cell r="J291" t="str">
            <v>CHUN</v>
          </cell>
          <cell r="K291" t="str">
            <v>SOKHA</v>
          </cell>
          <cell r="L291"/>
          <cell r="M291" t="str">
            <v>ខ្សែទឹកហូរCកណ្តាល</v>
          </cell>
          <cell r="N291">
            <v>44228</v>
          </cell>
          <cell r="O291">
            <v>36317</v>
          </cell>
          <cell r="P291" t="str">
            <v>F</v>
          </cell>
          <cell r="Q291" t="str">
            <v>Cambodian</v>
          </cell>
          <cell r="R291" t="str">
            <v>កំពង់ល្វា</v>
          </cell>
          <cell r="S291" t="str">
            <v>ទំព័រមាស</v>
          </cell>
          <cell r="T291" t="str">
            <v>សំរោងទង</v>
          </cell>
          <cell r="U291" t="str">
            <v>កំពង់ស្ពឺ</v>
          </cell>
          <cell r="V291">
            <v>18</v>
          </cell>
          <cell r="W291">
            <v>1</v>
          </cell>
          <cell r="X291">
            <v>17</v>
          </cell>
        </row>
        <row r="292">
          <cell r="C292" t="str">
            <v>4 18900</v>
          </cell>
          <cell r="D292" t="str">
            <v>29810192232641ទ</v>
          </cell>
          <cell r="E292" t="str">
            <v>030592812</v>
          </cell>
          <cell r="F292" t="str">
            <v>093911027</v>
          </cell>
          <cell r="G292" t="str">
            <v>គ្រីប</v>
          </cell>
          <cell r="H292" t="str">
            <v>គា</v>
          </cell>
          <cell r="I292" t="str">
            <v>គ្រីបគា</v>
          </cell>
          <cell r="J292" t="str">
            <v>KRIB</v>
          </cell>
          <cell r="K292" t="str">
            <v>KEA</v>
          </cell>
          <cell r="L292"/>
          <cell r="M292" t="str">
            <v>ខ្សែទឹកហូរCកណ្តាល</v>
          </cell>
          <cell r="N292">
            <v>44228</v>
          </cell>
          <cell r="O292">
            <v>35919</v>
          </cell>
          <cell r="P292" t="str">
            <v>F</v>
          </cell>
          <cell r="Q292" t="str">
            <v>Cambodian</v>
          </cell>
          <cell r="R292" t="str">
            <v>ខ្នងក្រាង</v>
          </cell>
          <cell r="S292" t="str">
            <v>តាំងសម្រោង</v>
          </cell>
          <cell r="T292" t="str">
            <v>ភ្នំស្រួច</v>
          </cell>
          <cell r="U292" t="str">
            <v>កំពង់ស្ពឺ</v>
          </cell>
          <cell r="V292">
            <v>18</v>
          </cell>
          <cell r="W292">
            <v>1</v>
          </cell>
          <cell r="X292">
            <v>17</v>
          </cell>
        </row>
        <row r="293">
          <cell r="C293" t="str">
            <v>4 12317</v>
          </cell>
          <cell r="D293" t="str">
            <v>28805202369862វ</v>
          </cell>
          <cell r="E293" t="str">
            <v>150856650</v>
          </cell>
          <cell r="F293" t="str">
            <v>0978274982</v>
          </cell>
          <cell r="G293" t="str">
            <v>ធន</v>
          </cell>
          <cell r="H293" t="str">
            <v>ឃន់</v>
          </cell>
          <cell r="I293" t="str">
            <v>ធនឃន់</v>
          </cell>
          <cell r="J293" t="str">
            <v>THORN</v>
          </cell>
          <cell r="K293" t="str">
            <v>THUN</v>
          </cell>
          <cell r="L293"/>
          <cell r="M293" t="str">
            <v>ខ្សែទឹកហូរCកណ្តាល</v>
          </cell>
          <cell r="N293">
            <v>44396</v>
          </cell>
          <cell r="O293">
            <v>32274</v>
          </cell>
          <cell r="P293" t="str">
            <v>F</v>
          </cell>
          <cell r="Q293" t="str">
            <v>Cambodian</v>
          </cell>
          <cell r="R293" t="str">
            <v>គោរវៀង</v>
          </cell>
          <cell r="S293" t="str">
            <v>ប្រឡាយ</v>
          </cell>
          <cell r="T293" t="str">
            <v>ស្ទោង</v>
          </cell>
          <cell r="U293" t="str">
            <v>កំពង់ធំ</v>
          </cell>
          <cell r="V293">
            <v>18</v>
          </cell>
          <cell r="W293">
            <v>1</v>
          </cell>
          <cell r="X293">
            <v>17</v>
          </cell>
        </row>
        <row r="294">
          <cell r="C294" t="str">
            <v>4 19166</v>
          </cell>
          <cell r="D294" t="str">
            <v>19610192208109ថ</v>
          </cell>
          <cell r="E294" t="str">
            <v>020907721</v>
          </cell>
          <cell r="F294" t="str">
            <v>069435408</v>
          </cell>
          <cell r="G294" t="str">
            <v>សន</v>
          </cell>
          <cell r="H294" t="str">
            <v>ផលនិត</v>
          </cell>
          <cell r="I294" t="str">
            <v>សនផលនិត</v>
          </cell>
          <cell r="J294" t="str">
            <v>SON</v>
          </cell>
          <cell r="K294" t="str">
            <v>PHALNIT</v>
          </cell>
          <cell r="L294"/>
          <cell r="M294" t="str">
            <v>ខ្សែទឹកហូរCកណ្តាល</v>
          </cell>
          <cell r="N294">
            <v>44440</v>
          </cell>
          <cell r="O294">
            <v>35183</v>
          </cell>
          <cell r="P294" t="str">
            <v>M</v>
          </cell>
          <cell r="Q294" t="str">
            <v>Cambodian</v>
          </cell>
          <cell r="R294" t="str">
            <v>តាចាម</v>
          </cell>
          <cell r="S294" t="str">
            <v>ម៉ាកាក់</v>
          </cell>
          <cell r="T294" t="str">
            <v>អង្គស្នួល</v>
          </cell>
          <cell r="U294" t="str">
            <v>កណ្តាល</v>
          </cell>
          <cell r="V294">
            <v>18</v>
          </cell>
          <cell r="W294">
            <v>1</v>
          </cell>
          <cell r="X294">
            <v>17</v>
          </cell>
        </row>
        <row r="295">
          <cell r="C295" t="str">
            <v>4 19397</v>
          </cell>
          <cell r="D295" t="str">
            <v>29612181941461ព</v>
          </cell>
          <cell r="E295" t="str">
            <v>040358176</v>
          </cell>
          <cell r="F295" t="str">
            <v>016541782</v>
          </cell>
          <cell r="G295" t="str">
            <v>ចៀន</v>
          </cell>
          <cell r="H295" t="str">
            <v>សុខណេត</v>
          </cell>
          <cell r="I295" t="str">
            <v>ចៀនសុខណេត</v>
          </cell>
          <cell r="J295" t="str">
            <v>CHEUN</v>
          </cell>
          <cell r="K295" t="str">
            <v>SOKNET</v>
          </cell>
          <cell r="L295"/>
          <cell r="M295" t="str">
            <v>ខ្សែទឹកហូរCកណ្តាល</v>
          </cell>
          <cell r="N295">
            <v>44550</v>
          </cell>
          <cell r="O295">
            <v>35190</v>
          </cell>
          <cell r="P295" t="str">
            <v>F</v>
          </cell>
          <cell r="Q295" t="str">
            <v>Cambodian</v>
          </cell>
          <cell r="R295" t="str">
            <v>តាំងចា</v>
          </cell>
          <cell r="S295" t="str">
            <v>ក្បាលទឹក</v>
          </cell>
          <cell r="T295" t="str">
            <v>ទឹកផុស</v>
          </cell>
          <cell r="U295" t="str">
            <v>កំពង់ឆ្នាំង</v>
          </cell>
          <cell r="V295">
            <v>18</v>
          </cell>
          <cell r="W295">
            <v>1</v>
          </cell>
          <cell r="X295">
            <v>17</v>
          </cell>
        </row>
        <row r="296">
          <cell r="C296" t="str">
            <v>4 19491</v>
          </cell>
          <cell r="D296" t="str">
            <v>10211222996302ផ</v>
          </cell>
          <cell r="E296" t="str">
            <v>180950065</v>
          </cell>
          <cell r="F296" t="str">
            <v>0969858487</v>
          </cell>
          <cell r="G296" t="str">
            <v>គង់</v>
          </cell>
          <cell r="H296" t="str">
            <v>សំភាស់</v>
          </cell>
          <cell r="I296" t="str">
            <v>គង់សំភាស់</v>
          </cell>
          <cell r="J296" t="str">
            <v>KONG</v>
          </cell>
          <cell r="K296" t="str">
            <v>SAMPHEAS</v>
          </cell>
          <cell r="L296"/>
          <cell r="M296" t="str">
            <v>ខ្សែទឹកហូរCកណ្តាល</v>
          </cell>
          <cell r="N296">
            <v>44593</v>
          </cell>
          <cell r="O296">
            <v>37273</v>
          </cell>
          <cell r="P296" t="str">
            <v>M</v>
          </cell>
          <cell r="Q296" t="str">
            <v>Cambodian</v>
          </cell>
          <cell r="R296" t="str">
            <v>ដីក្រហម</v>
          </cell>
          <cell r="S296" t="str">
            <v>កម្ពងក្លុក</v>
          </cell>
          <cell r="T296" t="str">
            <v>ប្រាសាទ</v>
          </cell>
          <cell r="U296" t="str">
            <v>សៀមរាប</v>
          </cell>
          <cell r="V296">
            <v>18</v>
          </cell>
          <cell r="W296">
            <v>1</v>
          </cell>
          <cell r="X296">
            <v>17</v>
          </cell>
        </row>
        <row r="297">
          <cell r="C297" t="str">
            <v>4 19666</v>
          </cell>
          <cell r="D297" t="str">
            <v>0</v>
          </cell>
          <cell r="E297" t="str">
            <v>031108205</v>
          </cell>
          <cell r="F297">
            <v>0</v>
          </cell>
          <cell r="G297" t="str">
            <v>ថន</v>
          </cell>
          <cell r="H297" t="str">
            <v>ថេន</v>
          </cell>
          <cell r="I297" t="str">
            <v>ថនថេន</v>
          </cell>
          <cell r="J297" t="str">
            <v>THORN</v>
          </cell>
          <cell r="K297" t="str">
            <v>THEN</v>
          </cell>
          <cell r="L297"/>
          <cell r="M297" t="str">
            <v>ខ្សែទឹកហូរCកណ្តាល</v>
          </cell>
          <cell r="N297">
            <v>45139</v>
          </cell>
          <cell r="O297">
            <v>38517</v>
          </cell>
          <cell r="P297" t="str">
            <v>M</v>
          </cell>
          <cell r="Q297" t="str">
            <v>Cambodian</v>
          </cell>
          <cell r="R297" t="str">
            <v>គងពាំងថ្ម</v>
          </cell>
          <cell r="S297" t="str">
            <v>នាំងចក</v>
          </cell>
          <cell r="T297" t="str">
            <v>វង់ទង់</v>
          </cell>
          <cell r="U297" t="str">
            <v>កំពង់ស្ពឺ</v>
          </cell>
          <cell r="V297">
            <v>18</v>
          </cell>
          <cell r="W297">
            <v>1</v>
          </cell>
          <cell r="X297">
            <v>17</v>
          </cell>
        </row>
        <row r="298">
          <cell r="C298" t="str">
            <v>4 19667</v>
          </cell>
          <cell r="D298" t="str">
            <v>0</v>
          </cell>
          <cell r="E298" t="str">
            <v>030977180</v>
          </cell>
          <cell r="F298" t="str">
            <v>010731027</v>
          </cell>
          <cell r="G298" t="str">
            <v>ឆេង</v>
          </cell>
          <cell r="H298" t="str">
            <v>ពៅ</v>
          </cell>
          <cell r="I298" t="str">
            <v>ឆេងពៅ</v>
          </cell>
          <cell r="J298" t="str">
            <v>CHHENG</v>
          </cell>
          <cell r="K298" t="str">
            <v>PAO</v>
          </cell>
          <cell r="L298"/>
          <cell r="M298" t="str">
            <v>ខ្សែទឹកហូរCកណ្តាល</v>
          </cell>
          <cell r="N298">
            <v>44706</v>
          </cell>
          <cell r="O298">
            <v>37113</v>
          </cell>
          <cell r="P298" t="str">
            <v>M</v>
          </cell>
          <cell r="Q298" t="str">
            <v>Cambodian</v>
          </cell>
          <cell r="R298" t="str">
            <v>ព្រៃតាទ្រូ</v>
          </cell>
          <cell r="S298" t="str">
            <v>ភ្នំតូច</v>
          </cell>
          <cell r="T298" t="str">
            <v>ឧដុង្គ</v>
          </cell>
          <cell r="U298" t="str">
            <v>កំពង់ស្ពឺ</v>
          </cell>
          <cell r="V298">
            <v>18</v>
          </cell>
          <cell r="W298">
            <v>1</v>
          </cell>
          <cell r="X298">
            <v>17</v>
          </cell>
        </row>
        <row r="299">
          <cell r="C299" t="str">
            <v>4 19874</v>
          </cell>
          <cell r="D299" t="str">
            <v>19712171064973យ</v>
          </cell>
          <cell r="E299" t="str">
            <v>180627273</v>
          </cell>
          <cell r="F299" t="str">
            <v>093420755</v>
          </cell>
          <cell r="G299" t="str">
            <v>គង់</v>
          </cell>
          <cell r="H299" t="str">
            <v>គា</v>
          </cell>
          <cell r="I299" t="str">
            <v>គង់គា</v>
          </cell>
          <cell r="J299" t="str">
            <v>KONG</v>
          </cell>
          <cell r="K299" t="str">
            <v>KEA</v>
          </cell>
          <cell r="L299"/>
          <cell r="M299" t="str">
            <v>ខ្សែទឹកហូរCកណ្តាល</v>
          </cell>
          <cell r="N299">
            <v>44774</v>
          </cell>
          <cell r="O299">
            <v>35657</v>
          </cell>
          <cell r="P299" t="str">
            <v>M</v>
          </cell>
          <cell r="Q299" t="str">
            <v>Cambodian</v>
          </cell>
          <cell r="R299"/>
          <cell r="S299"/>
          <cell r="T299"/>
          <cell r="U299"/>
          <cell r="V299">
            <v>18</v>
          </cell>
          <cell r="W299">
            <v>1</v>
          </cell>
          <cell r="X299">
            <v>17</v>
          </cell>
        </row>
        <row r="300">
          <cell r="C300" t="str">
            <v>4 19876</v>
          </cell>
          <cell r="D300" t="str">
            <v>10011181912995ត</v>
          </cell>
          <cell r="E300" t="str">
            <v>150818116</v>
          </cell>
          <cell r="F300" t="str">
            <v>011887172</v>
          </cell>
          <cell r="G300" t="str">
            <v>លី</v>
          </cell>
          <cell r="H300" t="str">
            <v>តាំងហាក់</v>
          </cell>
          <cell r="I300" t="str">
            <v>លីតាំងហាក់</v>
          </cell>
          <cell r="J300" t="str">
            <v>LY</v>
          </cell>
          <cell r="K300" t="str">
            <v>TAMGHAK</v>
          </cell>
          <cell r="L300"/>
          <cell r="M300" t="str">
            <v>ខ្សែទឹកហូរCកណ្តាល</v>
          </cell>
          <cell r="N300">
            <v>44774</v>
          </cell>
          <cell r="O300">
            <v>36840</v>
          </cell>
          <cell r="P300" t="str">
            <v>M</v>
          </cell>
          <cell r="Q300" t="str">
            <v>Cambodian</v>
          </cell>
          <cell r="R300"/>
          <cell r="S300"/>
          <cell r="T300"/>
          <cell r="U300"/>
          <cell r="V300">
            <v>18</v>
          </cell>
          <cell r="W300">
            <v>1</v>
          </cell>
          <cell r="X300">
            <v>17</v>
          </cell>
        </row>
        <row r="301">
          <cell r="C301" t="str">
            <v>4 19904</v>
          </cell>
          <cell r="D301" t="str">
            <v>20106192105243ឃ</v>
          </cell>
          <cell r="E301" t="str">
            <v>030975283</v>
          </cell>
          <cell r="F301" t="str">
            <v>015908932</v>
          </cell>
          <cell r="G301" t="str">
            <v>ប៊ុត</v>
          </cell>
          <cell r="H301" t="str">
            <v>សាម៉េត</v>
          </cell>
          <cell r="I301" t="str">
            <v>ប៊ុតសាម៉េត</v>
          </cell>
          <cell r="J301" t="str">
            <v>BUT</v>
          </cell>
          <cell r="K301" t="str">
            <v>SAMET</v>
          </cell>
          <cell r="L301"/>
          <cell r="M301" t="str">
            <v>ខ្សែទឹកហូរCកណ្តាល</v>
          </cell>
          <cell r="N301">
            <v>44789</v>
          </cell>
          <cell r="O301">
            <v>36900</v>
          </cell>
          <cell r="P301" t="str">
            <v>F</v>
          </cell>
          <cell r="Q301" t="str">
            <v>Cambodian</v>
          </cell>
          <cell r="R301"/>
          <cell r="S301"/>
          <cell r="T301"/>
          <cell r="U301"/>
          <cell r="V301">
            <v>18</v>
          </cell>
          <cell r="W301">
            <v>1</v>
          </cell>
          <cell r="X301">
            <v>17</v>
          </cell>
        </row>
        <row r="302">
          <cell r="C302" t="str">
            <v>4 20003</v>
          </cell>
          <cell r="D302" t="str">
            <v>20411223002158ឡ</v>
          </cell>
          <cell r="E302" t="str">
            <v>062291387</v>
          </cell>
          <cell r="F302" t="str">
            <v>0884083253</v>
          </cell>
          <cell r="G302" t="str">
            <v>បុល</v>
          </cell>
          <cell r="H302" t="str">
            <v>សុខហ៊ាង</v>
          </cell>
          <cell r="I302" t="str">
            <v>បុលសុខហ៊ាង</v>
          </cell>
          <cell r="J302" t="str">
            <v>BOL</v>
          </cell>
          <cell r="K302" t="str">
            <v>SOKHANG</v>
          </cell>
          <cell r="L302"/>
          <cell r="M302" t="str">
            <v>ខ្សែទឹកហូរCកណ្តាល</v>
          </cell>
          <cell r="N302">
            <v>44837</v>
          </cell>
          <cell r="O302">
            <v>37995</v>
          </cell>
          <cell r="P302" t="str">
            <v>F</v>
          </cell>
          <cell r="Q302" t="str">
            <v>Cambodian</v>
          </cell>
          <cell r="R302"/>
          <cell r="S302"/>
          <cell r="T302"/>
          <cell r="U302"/>
          <cell r="V302">
            <v>18</v>
          </cell>
          <cell r="W302">
            <v>1</v>
          </cell>
          <cell r="X302">
            <v>17</v>
          </cell>
        </row>
        <row r="303">
          <cell r="C303" t="str">
            <v>4 20050</v>
          </cell>
          <cell r="D303" t="str">
            <v>20411222989923ផ</v>
          </cell>
          <cell r="E303" t="str">
            <v>180993296</v>
          </cell>
          <cell r="F303" t="str">
            <v>016560183</v>
          </cell>
          <cell r="G303" t="str">
            <v>ប្រន</v>
          </cell>
          <cell r="H303" t="str">
            <v>ម៉ាលី</v>
          </cell>
          <cell r="I303" t="str">
            <v>ប្រនម៉ាលី</v>
          </cell>
          <cell r="J303" t="str">
            <v>PRAN</v>
          </cell>
          <cell r="K303" t="str">
            <v>MALY</v>
          </cell>
          <cell r="L303"/>
          <cell r="M303" t="str">
            <v>ខ្សែទឹកហូរCកណ្តាល</v>
          </cell>
          <cell r="N303">
            <v>44835</v>
          </cell>
          <cell r="O303">
            <v>38210</v>
          </cell>
          <cell r="P303" t="str">
            <v>F</v>
          </cell>
          <cell r="Q303" t="str">
            <v>Cambodian</v>
          </cell>
          <cell r="R303"/>
          <cell r="S303"/>
          <cell r="T303"/>
          <cell r="U303"/>
          <cell r="V303">
            <v>18</v>
          </cell>
          <cell r="W303">
            <v>1</v>
          </cell>
          <cell r="X303">
            <v>17</v>
          </cell>
        </row>
        <row r="304">
          <cell r="C304" t="str">
            <v>4 20053</v>
          </cell>
          <cell r="D304" t="str">
            <v>0</v>
          </cell>
          <cell r="E304" t="str">
            <v>101330535</v>
          </cell>
          <cell r="F304" t="str">
            <v>0962388017</v>
          </cell>
          <cell r="G304" t="str">
            <v>សុន</v>
          </cell>
          <cell r="H304" t="str">
            <v>ស្រីនាង</v>
          </cell>
          <cell r="I304" t="str">
            <v>សុនស្រីនាង</v>
          </cell>
          <cell r="J304" t="str">
            <v>SON</v>
          </cell>
          <cell r="K304" t="str">
            <v>SREYNEANG</v>
          </cell>
          <cell r="L304"/>
          <cell r="M304" t="str">
            <v>ខ្សែទឹកហូរCកណ្តាល</v>
          </cell>
          <cell r="N304">
            <v>44865</v>
          </cell>
          <cell r="O304">
            <v>35870</v>
          </cell>
          <cell r="P304" t="str">
            <v>F</v>
          </cell>
          <cell r="Q304" t="str">
            <v>Cambodian</v>
          </cell>
          <cell r="R304"/>
          <cell r="S304"/>
          <cell r="T304"/>
          <cell r="U304"/>
          <cell r="V304">
            <v>18</v>
          </cell>
          <cell r="W304">
            <v>1</v>
          </cell>
          <cell r="X304">
            <v>17</v>
          </cell>
        </row>
        <row r="305">
          <cell r="C305" t="str">
            <v>4 20056</v>
          </cell>
          <cell r="D305" t="str">
            <v>29811222989792ច</v>
          </cell>
          <cell r="E305" t="str">
            <v>110510955</v>
          </cell>
          <cell r="F305" t="str">
            <v>0719605653</v>
          </cell>
          <cell r="G305" t="str">
            <v>ជិន</v>
          </cell>
          <cell r="H305" t="str">
            <v>សុភី</v>
          </cell>
          <cell r="I305" t="str">
            <v>ជិនសុភី</v>
          </cell>
          <cell r="J305" t="str">
            <v>CHIN</v>
          </cell>
          <cell r="K305" t="str">
            <v>SOPHY</v>
          </cell>
          <cell r="L305"/>
          <cell r="M305" t="str">
            <v>ខ្សែទឹកហូរCកណ្តាល</v>
          </cell>
          <cell r="N305">
            <v>44865</v>
          </cell>
          <cell r="O305">
            <v>36047</v>
          </cell>
          <cell r="P305" t="str">
            <v>F</v>
          </cell>
          <cell r="Q305" t="str">
            <v>Cambodian</v>
          </cell>
          <cell r="R305"/>
          <cell r="S305"/>
          <cell r="T305"/>
          <cell r="U305"/>
          <cell r="V305">
            <v>18</v>
          </cell>
          <cell r="W305">
            <v>1</v>
          </cell>
          <cell r="X305">
            <v>17</v>
          </cell>
        </row>
        <row r="306">
          <cell r="C306" t="str">
            <v>4 19974</v>
          </cell>
          <cell r="D306" t="str">
            <v>0</v>
          </cell>
          <cell r="E306" t="str">
            <v>0</v>
          </cell>
          <cell r="F306" t="str">
            <v>0962509972</v>
          </cell>
          <cell r="G306" t="str">
            <v>វឿន</v>
          </cell>
          <cell r="H306" t="str">
            <v>កឹប</v>
          </cell>
          <cell r="I306" t="str">
            <v>វឿនកឹប</v>
          </cell>
          <cell r="J306" t="str">
            <v>VEOURN</v>
          </cell>
          <cell r="K306" t="str">
            <v>KEOB</v>
          </cell>
          <cell r="L306"/>
          <cell r="M306" t="str">
            <v>ខ្សែទឹកហូរCកណ្តាល</v>
          </cell>
          <cell r="N306">
            <v>44833</v>
          </cell>
          <cell r="O306">
            <v>36598</v>
          </cell>
          <cell r="P306" t="str">
            <v>F</v>
          </cell>
          <cell r="Q306" t="str">
            <v>Cambodian</v>
          </cell>
          <cell r="R306"/>
          <cell r="S306"/>
          <cell r="T306"/>
          <cell r="U306"/>
          <cell r="V306">
            <v>18</v>
          </cell>
          <cell r="W306">
            <v>1</v>
          </cell>
          <cell r="X306">
            <v>17</v>
          </cell>
        </row>
        <row r="307">
          <cell r="C307" t="str">
            <v>4 19175</v>
          </cell>
          <cell r="D307" t="str">
            <v>18911222997426ហ</v>
          </cell>
          <cell r="E307" t="str">
            <v>150792554</v>
          </cell>
          <cell r="F307" t="str">
            <v>0964901088</v>
          </cell>
          <cell r="G307" t="str">
            <v>នី</v>
          </cell>
          <cell r="H307" t="str">
            <v>និល</v>
          </cell>
          <cell r="I307" t="str">
            <v>នីនិល</v>
          </cell>
          <cell r="J307" t="str">
            <v>NY</v>
          </cell>
          <cell r="K307" t="str">
            <v>NEL</v>
          </cell>
          <cell r="L307"/>
          <cell r="M307" t="str">
            <v>ខ្សែទឹកហូរCកណ្តាល</v>
          </cell>
          <cell r="N307">
            <v>44440</v>
          </cell>
          <cell r="O307">
            <v>32758</v>
          </cell>
          <cell r="P307" t="str">
            <v>M</v>
          </cell>
          <cell r="Q307" t="str">
            <v>Cambodian</v>
          </cell>
          <cell r="R307" t="str">
            <v>តាំងស្នោង</v>
          </cell>
          <cell r="S307" t="str">
            <v>តាំងក្រសៅ</v>
          </cell>
          <cell r="T307" t="str">
            <v>ប្រាសាទសំបូរ</v>
          </cell>
          <cell r="U307" t="str">
            <v>កំពង់ធំ</v>
          </cell>
          <cell r="V307">
            <v>18</v>
          </cell>
          <cell r="W307">
            <v>1</v>
          </cell>
          <cell r="X307">
            <v>17</v>
          </cell>
        </row>
        <row r="308">
          <cell r="C308" t="str">
            <v>4 12953</v>
          </cell>
          <cell r="D308" t="str">
            <v>20003181314362ខ</v>
          </cell>
          <cell r="E308" t="str">
            <v>030905825</v>
          </cell>
          <cell r="F308" t="str">
            <v>0962511019</v>
          </cell>
          <cell r="G308" t="str">
            <v>ផល់</v>
          </cell>
          <cell r="H308" t="str">
            <v>សុខនៅ</v>
          </cell>
          <cell r="I308" t="str">
            <v>ផល់សុខនៅ</v>
          </cell>
          <cell r="J308" t="str">
            <v>PHAL</v>
          </cell>
          <cell r="K308" t="str">
            <v>SOKNOV</v>
          </cell>
          <cell r="L308"/>
          <cell r="M308" t="str">
            <v>ខ្សែទឹកហូរCកណ្តាល</v>
          </cell>
          <cell r="N308">
            <v>44228</v>
          </cell>
          <cell r="O308">
            <v>36526</v>
          </cell>
          <cell r="P308" t="str">
            <v>F</v>
          </cell>
          <cell r="Q308" t="str">
            <v>Cambodian</v>
          </cell>
          <cell r="R308" t="str">
            <v>ស្រែវាល</v>
          </cell>
          <cell r="S308" t="str">
            <v>វត្តភ្នំ</v>
          </cell>
          <cell r="T308" t="str">
            <v>ព្រះត្រួ</v>
          </cell>
          <cell r="U308" t="str">
            <v>កំពង់ស្ពឺ</v>
          </cell>
          <cell r="V308">
            <v>18</v>
          </cell>
          <cell r="W308">
            <v>1</v>
          </cell>
          <cell r="X308">
            <v>17</v>
          </cell>
        </row>
        <row r="309">
          <cell r="C309" t="str">
            <v>4 17042</v>
          </cell>
          <cell r="D309" t="str">
            <v>29805181406131ថ</v>
          </cell>
          <cell r="E309" t="str">
            <v>051576926</v>
          </cell>
          <cell r="F309" t="str">
            <v>0969416343</v>
          </cell>
          <cell r="G309" t="str">
            <v>ធឿន</v>
          </cell>
          <cell r="H309" t="str">
            <v>ចិន</v>
          </cell>
          <cell r="I309" t="str">
            <v>ធឿនចិន</v>
          </cell>
          <cell r="J309" t="str">
            <v>THOEURN</v>
          </cell>
          <cell r="K309" t="str">
            <v>CHEN</v>
          </cell>
          <cell r="L309"/>
          <cell r="M309" t="str">
            <v>ខ្សែទឹកហូរCក្រោយ</v>
          </cell>
          <cell r="N309">
            <v>44228</v>
          </cell>
          <cell r="O309">
            <v>35959</v>
          </cell>
          <cell r="P309" t="str">
            <v>F</v>
          </cell>
          <cell r="Q309" t="str">
            <v>Cambodian</v>
          </cell>
          <cell r="R309" t="str">
            <v>គ្រើល</v>
          </cell>
          <cell r="S309" t="str">
            <v>ព្រៃរំដេង</v>
          </cell>
          <cell r="T309" t="str">
            <v>មេសាង</v>
          </cell>
          <cell r="U309" t="str">
            <v>ព្រៃវែង</v>
          </cell>
          <cell r="V309">
            <v>18</v>
          </cell>
          <cell r="W309">
            <v>1</v>
          </cell>
          <cell r="X309">
            <v>17</v>
          </cell>
        </row>
        <row r="310">
          <cell r="C310" t="str">
            <v>4 20235</v>
          </cell>
          <cell r="D310">
            <v>0</v>
          </cell>
          <cell r="E310" t="str">
            <v>031099717</v>
          </cell>
          <cell r="F310">
            <v>0</v>
          </cell>
          <cell r="G310" t="str">
            <v>សោម</v>
          </cell>
          <cell r="H310" t="str">
            <v>ស្រីនាង</v>
          </cell>
          <cell r="I310" t="str">
            <v>សោមស្រីនាង</v>
          </cell>
          <cell r="J310" t="str">
            <v>SAM</v>
          </cell>
          <cell r="K310" t="str">
            <v>SREYNEANG</v>
          </cell>
          <cell r="L310"/>
          <cell r="M310" t="str">
            <v>ខ្សែទឹកហូរCកណ្តាល</v>
          </cell>
          <cell r="N310">
            <v>44986</v>
          </cell>
          <cell r="O310">
            <v>38360</v>
          </cell>
          <cell r="P310" t="str">
            <v>F</v>
          </cell>
          <cell r="Q310" t="str">
            <v>Cambodian</v>
          </cell>
          <cell r="R310" t="str">
            <v>តាំងសំរោង</v>
          </cell>
          <cell r="S310" t="str">
            <v>អមលាំង</v>
          </cell>
          <cell r="T310" t="str">
            <v>ថ្គង</v>
          </cell>
          <cell r="U310" t="str">
            <v>កំពង់ស្ពឺ</v>
          </cell>
          <cell r="V310">
            <v>18</v>
          </cell>
          <cell r="W310">
            <v>1</v>
          </cell>
          <cell r="X310">
            <v>17</v>
          </cell>
        </row>
        <row r="311">
          <cell r="C311" t="str">
            <v>4 20362</v>
          </cell>
          <cell r="D311" t="str">
            <v>28501233024014គ</v>
          </cell>
          <cell r="E311" t="str">
            <v>170369116</v>
          </cell>
          <cell r="F311" t="str">
            <v>0883809952</v>
          </cell>
          <cell r="G311" t="str">
            <v>វ៉ុន</v>
          </cell>
          <cell r="H311" t="str">
            <v>សាវុន</v>
          </cell>
          <cell r="I311" t="str">
            <v>វ៉ុនសាវុន</v>
          </cell>
          <cell r="J311" t="str">
            <v>VAN</v>
          </cell>
          <cell r="K311" t="str">
            <v>SAVUN</v>
          </cell>
          <cell r="L311"/>
          <cell r="M311" t="str">
            <v>ខ្សែទឹកហូរCកណ្តាល</v>
          </cell>
          <cell r="N311">
            <v>45037</v>
          </cell>
          <cell r="O311">
            <v>31108</v>
          </cell>
          <cell r="P311" t="str">
            <v>F</v>
          </cell>
          <cell r="Q311" t="str">
            <v>Cambodian</v>
          </cell>
          <cell r="R311" t="str">
            <v>ចកធំ</v>
          </cell>
          <cell r="S311" t="str">
            <v>កកោះ</v>
          </cell>
          <cell r="T311" t="str">
            <v>ឫស្សី</v>
          </cell>
          <cell r="U311" t="str">
            <v>បាត់ដំបង</v>
          </cell>
          <cell r="V311">
            <v>18</v>
          </cell>
          <cell r="W311">
            <v>1</v>
          </cell>
          <cell r="X311">
            <v>17</v>
          </cell>
        </row>
        <row r="312">
          <cell r="C312" t="str">
            <v>4 20368</v>
          </cell>
          <cell r="D312" t="str">
            <v>0</v>
          </cell>
          <cell r="E312" t="str">
            <v>171263613</v>
          </cell>
          <cell r="F312" t="str">
            <v>0716994061</v>
          </cell>
          <cell r="G312" t="str">
            <v>គឹម</v>
          </cell>
          <cell r="H312" t="str">
            <v>ស្រីអ៊ីម</v>
          </cell>
          <cell r="I312" t="str">
            <v>គឹមស្រីអ៊ីម</v>
          </cell>
          <cell r="J312" t="str">
            <v>KIM</v>
          </cell>
          <cell r="K312" t="str">
            <v>SREYEIM</v>
          </cell>
          <cell r="L312"/>
          <cell r="M312" t="str">
            <v>ខ្សែទឹកហូរCកណ្តាល</v>
          </cell>
          <cell r="N312">
            <v>45037</v>
          </cell>
          <cell r="O312">
            <v>37753</v>
          </cell>
          <cell r="P312" t="str">
            <v>F</v>
          </cell>
          <cell r="Q312" t="str">
            <v>Cambodian</v>
          </cell>
          <cell r="R312" t="str">
            <v>ចំកធំ</v>
          </cell>
          <cell r="S312" t="str">
            <v>កកោះ</v>
          </cell>
          <cell r="T312" t="str">
            <v>មោងឫស្សី</v>
          </cell>
          <cell r="U312" t="str">
            <v>បាត់ដំបង</v>
          </cell>
          <cell r="V312">
            <v>18</v>
          </cell>
          <cell r="W312">
            <v>1</v>
          </cell>
          <cell r="X312">
            <v>17</v>
          </cell>
        </row>
        <row r="313">
          <cell r="C313" t="str">
            <v>4 20442</v>
          </cell>
          <cell r="D313">
            <v>0</v>
          </cell>
          <cell r="E313" t="str">
            <v>101149616</v>
          </cell>
          <cell r="F313">
            <v>0</v>
          </cell>
          <cell r="G313" t="str">
            <v>សុខ</v>
          </cell>
          <cell r="H313" t="str">
            <v>សាម</v>
          </cell>
          <cell r="I313" t="str">
            <v>សុខសាម</v>
          </cell>
          <cell r="J313" t="str">
            <v>SUN</v>
          </cell>
          <cell r="K313" t="str">
            <v>SEAM</v>
          </cell>
          <cell r="L313"/>
          <cell r="M313" t="str">
            <v>ខ្សែទឹកហូរCកណ្តាល</v>
          </cell>
          <cell r="N313">
            <v>45047</v>
          </cell>
          <cell r="O313">
            <v>36473</v>
          </cell>
          <cell r="P313" t="str">
            <v>F</v>
          </cell>
          <cell r="Q313" t="str">
            <v>Cambodian</v>
          </cell>
          <cell r="R313" t="str">
            <v>ជីឃ្នង់</v>
          </cell>
          <cell r="S313" t="str">
            <v>គោពព្រេច</v>
          </cell>
          <cell r="T313" t="str">
            <v>គីរីវង់</v>
          </cell>
          <cell r="U313" t="str">
            <v>តាកែវ</v>
          </cell>
          <cell r="V313">
            <v>18</v>
          </cell>
          <cell r="W313">
            <v>1</v>
          </cell>
          <cell r="X313">
            <v>17</v>
          </cell>
        </row>
        <row r="314">
          <cell r="C314" t="str">
            <v>4 20443</v>
          </cell>
          <cell r="D314">
            <v>0</v>
          </cell>
          <cell r="E314" t="str">
            <v>051599704</v>
          </cell>
          <cell r="F314">
            <v>0</v>
          </cell>
          <cell r="G314" t="str">
            <v>ស៊ន</v>
          </cell>
          <cell r="H314" t="str">
            <v>សំភាស់</v>
          </cell>
          <cell r="I314" t="str">
            <v>ស៊នសំភាស់</v>
          </cell>
          <cell r="J314" t="str">
            <v>SURN</v>
          </cell>
          <cell r="K314" t="str">
            <v>SAMPHORS</v>
          </cell>
          <cell r="L314"/>
          <cell r="M314" t="str">
            <v>ខ្សែទឹកហូរCកណ្តាល</v>
          </cell>
          <cell r="N314">
            <v>45047</v>
          </cell>
          <cell r="O314">
            <v>36758</v>
          </cell>
          <cell r="P314" t="str">
            <v>F</v>
          </cell>
          <cell r="Q314" t="str">
            <v>Cambodian</v>
          </cell>
          <cell r="R314" t="str">
            <v>គ្រើល</v>
          </cell>
          <cell r="S314" t="str">
            <v>ព្រៃរំដេង</v>
          </cell>
          <cell r="T314" t="str">
            <v>មេសាង</v>
          </cell>
          <cell r="U314" t="str">
            <v>ព្រៃវែង</v>
          </cell>
          <cell r="V314">
            <v>18</v>
          </cell>
          <cell r="W314">
            <v>1</v>
          </cell>
          <cell r="X314">
            <v>17</v>
          </cell>
        </row>
        <row r="315">
          <cell r="C315" t="str">
            <v>4 20604</v>
          </cell>
          <cell r="D315"/>
          <cell r="E315" t="str">
            <v>250255507</v>
          </cell>
          <cell r="F315" t="e">
            <v>#N/A</v>
          </cell>
          <cell r="G315" t="str">
            <v>តាំ</v>
          </cell>
          <cell r="H315" t="str">
            <v>ស៊ុំ</v>
          </cell>
          <cell r="I315" t="str">
            <v>តាំស៊ុំ</v>
          </cell>
          <cell r="J315" t="str">
            <v>TAIM</v>
          </cell>
          <cell r="K315" t="str">
            <v>SUM</v>
          </cell>
          <cell r="L315"/>
          <cell r="M315" t="str">
            <v>ខ្សែទឹកហូរCកណ្តាល</v>
          </cell>
          <cell r="N315">
            <v>45175</v>
          </cell>
          <cell r="O315">
            <v>37330</v>
          </cell>
          <cell r="P315" t="str">
            <v>F</v>
          </cell>
          <cell r="Q315" t="str">
            <v>Cambodian</v>
          </cell>
          <cell r="R315" t="str">
            <v>ត្រពាំងសន្ទែ</v>
          </cell>
          <cell r="S315" t="str">
            <v>កក់</v>
          </cell>
          <cell r="T315" t="str">
            <v>ពញាក្រែក</v>
          </cell>
          <cell r="U315" t="str">
            <v>ត្បូងឃ្មុំ</v>
          </cell>
          <cell r="V315">
            <v>18</v>
          </cell>
          <cell r="W315">
            <v>1</v>
          </cell>
          <cell r="X315">
            <v>17</v>
          </cell>
        </row>
        <row r="316">
          <cell r="C316" t="str">
            <v>4 20648</v>
          </cell>
          <cell r="D316"/>
          <cell r="E316" t="str">
            <v>181072230</v>
          </cell>
          <cell r="F316" t="e">
            <v>#N/A</v>
          </cell>
          <cell r="G316" t="str">
            <v>ប្រុក</v>
          </cell>
          <cell r="H316" t="str">
            <v>ធីតា</v>
          </cell>
          <cell r="I316" t="str">
            <v>ប្រុកធីតា</v>
          </cell>
          <cell r="J316" t="str">
            <v>BROK</v>
          </cell>
          <cell r="K316" t="str">
            <v>THYDA</v>
          </cell>
          <cell r="L316"/>
          <cell r="M316" t="str">
            <v>ខ្សែទឹកហូរCកណ្តាល</v>
          </cell>
          <cell r="N316">
            <v>45217</v>
          </cell>
          <cell r="O316">
            <v>38229</v>
          </cell>
          <cell r="P316" t="str">
            <v>F</v>
          </cell>
          <cell r="Q316" t="str">
            <v>Cambodian</v>
          </cell>
          <cell r="R316" t="str">
            <v>ពង្រ</v>
          </cell>
          <cell r="S316" t="str">
            <v>កន្រ្ទាំង</v>
          </cell>
          <cell r="T316" t="str">
            <v>ប្រាសាទបាគង</v>
          </cell>
          <cell r="U316" t="str">
            <v>សៀមរាប</v>
          </cell>
          <cell r="V316">
            <v>18</v>
          </cell>
          <cell r="W316">
            <v>1</v>
          </cell>
          <cell r="X316">
            <v>17</v>
          </cell>
        </row>
        <row r="317">
          <cell r="C317" t="str">
            <v>4 20665</v>
          </cell>
          <cell r="D317"/>
          <cell r="E317">
            <v>150845520</v>
          </cell>
          <cell r="F317" t="e">
            <v>#N/A</v>
          </cell>
          <cell r="G317" t="str">
            <v>ទី</v>
          </cell>
          <cell r="H317" t="str">
            <v>សុផល</v>
          </cell>
          <cell r="I317" t="str">
            <v>ទីសុផល</v>
          </cell>
          <cell r="J317" t="str">
            <v>TY</v>
          </cell>
          <cell r="K317" t="str">
            <v>SOPHAL</v>
          </cell>
          <cell r="L317"/>
          <cell r="M317" t="str">
            <v>ខ្សែទឹកហូរCកណ្តាល</v>
          </cell>
          <cell r="N317">
            <v>45218</v>
          </cell>
          <cell r="O317">
            <v>33729</v>
          </cell>
          <cell r="P317" t="str">
            <v>F</v>
          </cell>
          <cell r="Q317" t="str">
            <v>Cambodian</v>
          </cell>
          <cell r="R317" t="str">
            <v>ទឹកអណ្ដូង</v>
          </cell>
          <cell r="S317" t="str">
            <v>តាំងក្រសៅ</v>
          </cell>
          <cell r="T317" t="str">
            <v>ប្រាសាទសំបូរ</v>
          </cell>
          <cell r="U317" t="str">
            <v>កំពង់ធំ</v>
          </cell>
          <cell r="V317">
            <v>18</v>
          </cell>
          <cell r="W317">
            <v>1</v>
          </cell>
          <cell r="X317">
            <v>17</v>
          </cell>
        </row>
        <row r="318">
          <cell r="C318" t="str">
            <v>4 20645</v>
          </cell>
          <cell r="D318"/>
          <cell r="E318" t="str">
            <v>110416066</v>
          </cell>
          <cell r="F318" t="e">
            <v>#N/A</v>
          </cell>
          <cell r="G318" t="str">
            <v>សុខ</v>
          </cell>
          <cell r="H318" t="str">
            <v>ស្រីអូន</v>
          </cell>
          <cell r="I318" t="str">
            <v>សុខស្រីអូន</v>
          </cell>
          <cell r="J318" t="str">
            <v>SOK</v>
          </cell>
          <cell r="K318" t="str">
            <v>SREYAUN</v>
          </cell>
          <cell r="L318"/>
          <cell r="M318" t="str">
            <v>ខ្សែទឹកហូរCកណ្តាល</v>
          </cell>
          <cell r="N318">
            <v>45194</v>
          </cell>
          <cell r="O318">
            <v>31422</v>
          </cell>
          <cell r="P318" t="str">
            <v>F</v>
          </cell>
          <cell r="Q318" t="str">
            <v>Cambodian</v>
          </cell>
          <cell r="R318" t="str">
            <v>កោះឈ្វាំង</v>
          </cell>
          <cell r="S318" t="str">
            <v>ស្វាយទងខ/ត</v>
          </cell>
          <cell r="T318" t="str">
            <v>កំពង់ត្រាច</v>
          </cell>
          <cell r="U318" t="str">
            <v>កំពត</v>
          </cell>
          <cell r="V318">
            <v>18</v>
          </cell>
          <cell r="W318">
            <v>1</v>
          </cell>
          <cell r="X318">
            <v>17</v>
          </cell>
        </row>
        <row r="319">
          <cell r="C319" t="str">
            <v>4 18526</v>
          </cell>
          <cell r="D319" t="str">
            <v>20009170911343ម</v>
          </cell>
          <cell r="E319" t="str">
            <v>101155519</v>
          </cell>
          <cell r="F319" t="str">
            <v>0969801860</v>
          </cell>
          <cell r="G319" t="str">
            <v>ជឹម</v>
          </cell>
          <cell r="H319" t="str">
            <v>ស្រីភីន</v>
          </cell>
          <cell r="I319" t="str">
            <v>ជឹមស្រីភីន</v>
          </cell>
          <cell r="J319" t="str">
            <v>CHIM</v>
          </cell>
          <cell r="K319" t="str">
            <v>SREYPHEN</v>
          </cell>
          <cell r="L319"/>
          <cell r="M319" t="str">
            <v>ខ្សែទឹកហូរCក្រោយ</v>
          </cell>
          <cell r="N319">
            <v>44228</v>
          </cell>
          <cell r="O319">
            <v>36526</v>
          </cell>
          <cell r="P319" t="str">
            <v>F</v>
          </cell>
          <cell r="Q319" t="str">
            <v>Cambodian</v>
          </cell>
          <cell r="R319" t="str">
            <v>ព្រៃរំពាក់</v>
          </cell>
          <cell r="S319" t="str">
            <v>អង្គកែវ</v>
          </cell>
          <cell r="T319" t="str">
            <v>ទ្រាំង</v>
          </cell>
          <cell r="U319" t="str">
            <v>តាកែវ</v>
          </cell>
          <cell r="V319">
            <v>18</v>
          </cell>
          <cell r="W319">
            <v>1</v>
          </cell>
          <cell r="X319">
            <v>17</v>
          </cell>
        </row>
        <row r="320">
          <cell r="C320" t="str">
            <v>4 18735</v>
          </cell>
          <cell r="D320" t="str">
            <v>29911170962332ព</v>
          </cell>
          <cell r="E320" t="str">
            <v>051043821</v>
          </cell>
          <cell r="F320" t="str">
            <v>098209011</v>
          </cell>
          <cell r="G320" t="str">
            <v>រ៉ាត់</v>
          </cell>
          <cell r="H320" t="str">
            <v>បញ្ញា</v>
          </cell>
          <cell r="I320" t="str">
            <v>រ៉ាត់បញ្ញា</v>
          </cell>
          <cell r="J320" t="str">
            <v>RATT</v>
          </cell>
          <cell r="K320" t="str">
            <v>PANHA</v>
          </cell>
          <cell r="L320"/>
          <cell r="M320" t="str">
            <v>ខ្សែទឹកហូរCក្រោយ</v>
          </cell>
          <cell r="N320">
            <v>44228</v>
          </cell>
          <cell r="O320">
            <v>36205</v>
          </cell>
          <cell r="P320" t="str">
            <v>F</v>
          </cell>
          <cell r="Q320" t="str">
            <v>Cambodian</v>
          </cell>
          <cell r="R320" t="str">
            <v>ត្នោត</v>
          </cell>
          <cell r="S320" t="str">
            <v>រការ</v>
          </cell>
          <cell r="T320" t="str">
            <v>ពារំាង</v>
          </cell>
          <cell r="U320" t="str">
            <v>ព្រៃវែង</v>
          </cell>
          <cell r="V320">
            <v>18</v>
          </cell>
          <cell r="W320">
            <v>1</v>
          </cell>
          <cell r="X320">
            <v>17</v>
          </cell>
        </row>
        <row r="321">
          <cell r="C321" t="str">
            <v>4 18969</v>
          </cell>
          <cell r="D321" t="str">
            <v>20208202439464ឍ</v>
          </cell>
          <cell r="E321" t="str">
            <v>040549264</v>
          </cell>
          <cell r="F321" t="str">
            <v>0977174192</v>
          </cell>
          <cell r="G321" t="str">
            <v>ជិន</v>
          </cell>
          <cell r="H321" t="str">
            <v>ភ័ស្ស</v>
          </cell>
          <cell r="I321" t="str">
            <v>ជិនភ័ស្ស</v>
          </cell>
          <cell r="J321" t="str">
            <v>CHIN</v>
          </cell>
          <cell r="K321" t="str">
            <v>PHOS</v>
          </cell>
          <cell r="L321"/>
          <cell r="M321" t="str">
            <v>ខ្សែទឹកហូរCក្រោយ</v>
          </cell>
          <cell r="N321">
            <v>44334</v>
          </cell>
          <cell r="O321">
            <v>37344</v>
          </cell>
          <cell r="P321" t="str">
            <v>F</v>
          </cell>
          <cell r="Q321" t="str">
            <v>Cambodian</v>
          </cell>
          <cell r="R321" t="str">
            <v>ក្បាលទឹក</v>
          </cell>
          <cell r="S321" t="str">
            <v>ព្រៃជ្រៅ</v>
          </cell>
          <cell r="T321" t="str">
            <v>ទឹកផុស</v>
          </cell>
          <cell r="U321" t="str">
            <v>កំពង់ឆ្នាំង</v>
          </cell>
          <cell r="V321">
            <v>18</v>
          </cell>
          <cell r="W321">
            <v>1</v>
          </cell>
          <cell r="X321">
            <v>17</v>
          </cell>
        </row>
        <row r="322">
          <cell r="C322" t="str">
            <v>4 19219</v>
          </cell>
          <cell r="D322" t="str">
            <v>29201181153145ដ</v>
          </cell>
          <cell r="E322" t="str">
            <v>030497408</v>
          </cell>
          <cell r="F322" t="str">
            <v>0966478738</v>
          </cell>
          <cell r="G322" t="str">
            <v>រ៉ន</v>
          </cell>
          <cell r="H322" t="str">
            <v>រដ្ឋា</v>
          </cell>
          <cell r="I322" t="str">
            <v>រ៉នរដ្ឋា</v>
          </cell>
          <cell r="J322" t="str">
            <v>RORN</v>
          </cell>
          <cell r="K322" t="str">
            <v>RATHA</v>
          </cell>
          <cell r="L322"/>
          <cell r="M322" t="str">
            <v>ខ្សែទឹកហូរCក្រោយ</v>
          </cell>
          <cell r="N322">
            <v>44482</v>
          </cell>
          <cell r="O322">
            <v>33792</v>
          </cell>
          <cell r="P322" t="str">
            <v>F</v>
          </cell>
          <cell r="Q322" t="str">
            <v>Cambodian</v>
          </cell>
          <cell r="R322" t="str">
            <v>ចេក</v>
          </cell>
          <cell r="S322" t="str">
            <v>អូរ</v>
          </cell>
          <cell r="T322" t="str">
            <v>ភ្នំស្រួច</v>
          </cell>
          <cell r="U322" t="str">
            <v>កំពង់ស្ពឺ</v>
          </cell>
          <cell r="V322">
            <v>18</v>
          </cell>
          <cell r="W322">
            <v>1</v>
          </cell>
          <cell r="X322">
            <v>17</v>
          </cell>
        </row>
        <row r="323">
          <cell r="C323" t="str">
            <v>4 19458</v>
          </cell>
          <cell r="D323" t="str">
            <v>20201233031624ស</v>
          </cell>
          <cell r="E323" t="str">
            <v>011321580</v>
          </cell>
          <cell r="F323" t="str">
            <v>0965088330</v>
          </cell>
          <cell r="G323" t="str">
            <v>គិត</v>
          </cell>
          <cell r="H323" t="str">
            <v>ស្រីពេជ្រ</v>
          </cell>
          <cell r="I323" t="str">
            <v>គិតស្រីពេជ្រ</v>
          </cell>
          <cell r="J323" t="str">
            <v>KITH</v>
          </cell>
          <cell r="K323" t="str">
            <v>SREYPICH</v>
          </cell>
          <cell r="L323"/>
          <cell r="M323" t="str">
            <v>ខ្សែទឹកហូរCក្រោយ</v>
          </cell>
          <cell r="N323">
            <v>44575</v>
          </cell>
          <cell r="O323">
            <v>37417</v>
          </cell>
          <cell r="P323" t="str">
            <v>F</v>
          </cell>
          <cell r="Q323" t="str">
            <v>Cambodian</v>
          </cell>
          <cell r="R323" t="str">
            <v>គល់</v>
          </cell>
          <cell r="S323" t="str">
            <v>កន្ទោក</v>
          </cell>
          <cell r="T323" t="str">
            <v>ពោធិ៍សែនជ័យ</v>
          </cell>
          <cell r="U323" t="str">
            <v>ភ្នំពេញ</v>
          </cell>
          <cell r="V323">
            <v>18</v>
          </cell>
          <cell r="W323">
            <v>1</v>
          </cell>
          <cell r="X323">
            <v>17</v>
          </cell>
        </row>
        <row r="324">
          <cell r="C324" t="str">
            <v>4 19774</v>
          </cell>
          <cell r="D324" t="str">
            <v>27601191976558ខ</v>
          </cell>
          <cell r="E324" t="str">
            <v>030490294</v>
          </cell>
          <cell r="F324" t="str">
            <v>0964683084</v>
          </cell>
          <cell r="G324" t="str">
            <v>ឃុត</v>
          </cell>
          <cell r="H324" t="str">
            <v>ប៉ិច</v>
          </cell>
          <cell r="I324" t="str">
            <v>ឃុតប៉ិច</v>
          </cell>
          <cell r="J324" t="str">
            <v>KHUT</v>
          </cell>
          <cell r="K324" t="str">
            <v>PECH</v>
          </cell>
          <cell r="L324"/>
          <cell r="M324" t="str">
            <v>ខ្សែទឹកហូរCកណ្តាល</v>
          </cell>
          <cell r="N324">
            <v>44743</v>
          </cell>
          <cell r="O324">
            <v>27946</v>
          </cell>
          <cell r="P324" t="str">
            <v>F</v>
          </cell>
          <cell r="Q324" t="str">
            <v>Cambodian</v>
          </cell>
          <cell r="R324"/>
          <cell r="S324"/>
          <cell r="T324"/>
          <cell r="U324"/>
          <cell r="V324">
            <v>18</v>
          </cell>
          <cell r="W324">
            <v>1</v>
          </cell>
          <cell r="X324">
            <v>17</v>
          </cell>
        </row>
        <row r="325">
          <cell r="C325" t="str">
            <v>4 19920</v>
          </cell>
          <cell r="D325" t="str">
            <v>20407222893410ឋ</v>
          </cell>
          <cell r="E325" t="str">
            <v>051633400</v>
          </cell>
          <cell r="F325" t="str">
            <v>087252264</v>
          </cell>
          <cell r="G325" t="str">
            <v>មួន</v>
          </cell>
          <cell r="H325" t="str">
            <v>សារិន</v>
          </cell>
          <cell r="I325" t="str">
            <v>មួនសារិន</v>
          </cell>
          <cell r="J325" t="str">
            <v>MOUN</v>
          </cell>
          <cell r="K325" t="str">
            <v>SARIN</v>
          </cell>
          <cell r="L325"/>
          <cell r="M325" t="str">
            <v>ខ្សែទឹកហូរCក្រោយ</v>
          </cell>
          <cell r="N325">
            <v>44774</v>
          </cell>
          <cell r="O325">
            <v>38174</v>
          </cell>
          <cell r="P325" t="str">
            <v>F</v>
          </cell>
          <cell r="Q325" t="str">
            <v>Cambodian</v>
          </cell>
          <cell r="R325"/>
          <cell r="S325"/>
          <cell r="T325"/>
          <cell r="U325"/>
          <cell r="V325">
            <v>18</v>
          </cell>
          <cell r="W325">
            <v>1</v>
          </cell>
          <cell r="X325">
            <v>17</v>
          </cell>
        </row>
        <row r="326">
          <cell r="C326" t="str">
            <v>4 19950</v>
          </cell>
          <cell r="D326" t="str">
            <v>20111222989966យ</v>
          </cell>
          <cell r="E326" t="str">
            <v>210072639</v>
          </cell>
          <cell r="F326" t="str">
            <v>0974673326</v>
          </cell>
          <cell r="G326" t="str">
            <v>ផាត់</v>
          </cell>
          <cell r="H326" t="str">
            <v>សុខគា</v>
          </cell>
          <cell r="I326" t="str">
            <v>ផាត់សុខគា</v>
          </cell>
          <cell r="J326" t="str">
            <v>PHAT</v>
          </cell>
          <cell r="K326" t="str">
            <v>SOKEA</v>
          </cell>
          <cell r="L326"/>
          <cell r="M326" t="str">
            <v>ខ្សែទឹកហូរCក្រោយ</v>
          </cell>
          <cell r="N326">
            <v>44832</v>
          </cell>
          <cell r="O326">
            <v>36985</v>
          </cell>
          <cell r="P326" t="str">
            <v>F</v>
          </cell>
          <cell r="Q326" t="str">
            <v>Cambodian</v>
          </cell>
          <cell r="R326"/>
          <cell r="S326"/>
          <cell r="T326"/>
          <cell r="U326"/>
          <cell r="V326">
            <v>18</v>
          </cell>
          <cell r="W326">
            <v>1</v>
          </cell>
          <cell r="X326">
            <v>17</v>
          </cell>
        </row>
        <row r="327">
          <cell r="C327" t="str">
            <v>4 19951</v>
          </cell>
          <cell r="D327" t="str">
            <v>29911202512188ធ</v>
          </cell>
          <cell r="E327" t="str">
            <v>031021836</v>
          </cell>
          <cell r="F327" t="str">
            <v>066549086</v>
          </cell>
          <cell r="G327" t="str">
            <v>ហ៊ឺន</v>
          </cell>
          <cell r="H327" t="str">
            <v>សារ៉េត</v>
          </cell>
          <cell r="I327" t="str">
            <v>ហ៊ឺនសារ៉េត</v>
          </cell>
          <cell r="J327" t="str">
            <v>HOEN</v>
          </cell>
          <cell r="K327" t="str">
            <v>SARETH</v>
          </cell>
          <cell r="L327"/>
          <cell r="M327" t="str">
            <v>ខ្សែទឹកហូរCក្រោយ</v>
          </cell>
          <cell r="N327">
            <v>44832</v>
          </cell>
          <cell r="O327">
            <v>36496</v>
          </cell>
          <cell r="P327" t="str">
            <v>F</v>
          </cell>
          <cell r="Q327" t="str">
            <v>Cambodian</v>
          </cell>
          <cell r="R327"/>
          <cell r="S327"/>
          <cell r="T327"/>
          <cell r="U327"/>
          <cell r="V327">
            <v>18</v>
          </cell>
          <cell r="W327">
            <v>1</v>
          </cell>
          <cell r="X327">
            <v>17</v>
          </cell>
        </row>
        <row r="328">
          <cell r="C328" t="str">
            <v>4 11228</v>
          </cell>
          <cell r="D328" t="str">
            <v>29701181154073ថ</v>
          </cell>
          <cell r="E328">
            <v>150619199</v>
          </cell>
          <cell r="F328" t="str">
            <v>0963645070</v>
          </cell>
          <cell r="G328" t="str">
            <v>ប៉ាល់</v>
          </cell>
          <cell r="H328" t="str">
            <v>សុខគីន</v>
          </cell>
          <cell r="I328" t="str">
            <v>ប៉ាល់សុខគីន</v>
          </cell>
          <cell r="J328" t="str">
            <v>PALL</v>
          </cell>
          <cell r="K328" t="str">
            <v>SOKKIN</v>
          </cell>
          <cell r="L328"/>
          <cell r="M328" t="str">
            <v>ខ្សែទឹកហូរCក្រោយ</v>
          </cell>
          <cell r="N328">
            <v>44228</v>
          </cell>
          <cell r="O328">
            <v>35445</v>
          </cell>
          <cell r="P328" t="str">
            <v>F</v>
          </cell>
          <cell r="Q328" t="str">
            <v>Cambodian</v>
          </cell>
          <cell r="R328" t="str">
            <v>ស្រយ៉ូវ</v>
          </cell>
          <cell r="S328" t="str">
            <v>ស្រយ៉ូវ</v>
          </cell>
          <cell r="T328" t="str">
            <v>ស្ទឹងសែន</v>
          </cell>
          <cell r="U328" t="str">
            <v>កំពង់ធំ</v>
          </cell>
          <cell r="V328">
            <v>18</v>
          </cell>
          <cell r="W328">
            <v>1</v>
          </cell>
          <cell r="X328">
            <v>17</v>
          </cell>
        </row>
        <row r="329">
          <cell r="C329" t="str">
            <v>4 12386</v>
          </cell>
          <cell r="D329" t="str">
            <v>29501181221090ឈ</v>
          </cell>
          <cell r="E329" t="str">
            <v>100746177</v>
          </cell>
          <cell r="F329" t="str">
            <v>070795298</v>
          </cell>
          <cell r="G329" t="str">
            <v>ទុយ</v>
          </cell>
          <cell r="H329" t="str">
            <v>ស្រីទូច</v>
          </cell>
          <cell r="I329" t="str">
            <v>ទុយស្រីទូច</v>
          </cell>
          <cell r="J329" t="str">
            <v>TOY</v>
          </cell>
          <cell r="K329" t="str">
            <v>SREYTOCH</v>
          </cell>
          <cell r="L329"/>
          <cell r="M329" t="str">
            <v>ខ្សែទឹកហូរCក្រោយ</v>
          </cell>
          <cell r="N329">
            <v>44228</v>
          </cell>
          <cell r="O329">
            <v>34917</v>
          </cell>
          <cell r="P329" t="str">
            <v>F</v>
          </cell>
          <cell r="Q329" t="str">
            <v>Cambodian</v>
          </cell>
          <cell r="R329" t="str">
            <v>ស្រម៉ោចហែរ</v>
          </cell>
          <cell r="S329" t="str">
            <v>រវៀង</v>
          </cell>
          <cell r="T329" t="str">
            <v>សំរោង</v>
          </cell>
          <cell r="U329" t="str">
            <v>តាកែវ</v>
          </cell>
          <cell r="V329">
            <v>18</v>
          </cell>
          <cell r="W329">
            <v>1</v>
          </cell>
          <cell r="X329">
            <v>17</v>
          </cell>
        </row>
        <row r="330">
          <cell r="C330" t="str">
            <v>4 13973</v>
          </cell>
          <cell r="D330" t="str">
            <v>28804192034026ថ</v>
          </cell>
          <cell r="E330" t="str">
            <v>250192762</v>
          </cell>
          <cell r="F330" t="str">
            <v>0964705958</v>
          </cell>
          <cell r="G330" t="str">
            <v>សេង</v>
          </cell>
          <cell r="H330" t="str">
            <v>សំណាង</v>
          </cell>
          <cell r="I330" t="str">
            <v>សេងសំណាង</v>
          </cell>
          <cell r="J330" t="str">
            <v>SENG</v>
          </cell>
          <cell r="K330" t="str">
            <v>SAMNANG</v>
          </cell>
          <cell r="L330"/>
          <cell r="M330" t="str">
            <v>ខ្សែទឹកហូរCក្រោយ</v>
          </cell>
          <cell r="N330">
            <v>44228</v>
          </cell>
          <cell r="O330">
            <v>32149</v>
          </cell>
          <cell r="P330" t="str">
            <v>F</v>
          </cell>
          <cell r="Q330" t="str">
            <v>Cambodian</v>
          </cell>
          <cell r="R330" t="str">
            <v>សំពៅធូលីថ្មី</v>
          </cell>
          <cell r="S330" t="str">
            <v>ជីរ៉ូទី2</v>
          </cell>
          <cell r="T330" t="str">
            <v>ត្បូងឃ្មុំ</v>
          </cell>
          <cell r="U330" t="str">
            <v>កំពង់ចាម</v>
          </cell>
          <cell r="V330">
            <v>18</v>
          </cell>
          <cell r="W330">
            <v>1</v>
          </cell>
          <cell r="X330">
            <v>17</v>
          </cell>
        </row>
        <row r="331">
          <cell r="C331" t="str">
            <v>4 16070</v>
          </cell>
          <cell r="D331" t="str">
            <v>19303202348153ណ</v>
          </cell>
          <cell r="E331" t="str">
            <v>051025645</v>
          </cell>
          <cell r="F331" t="str">
            <v>067517787</v>
          </cell>
          <cell r="G331" t="str">
            <v>ហឹង</v>
          </cell>
          <cell r="H331" t="str">
            <v>សំរេច</v>
          </cell>
          <cell r="I331" t="str">
            <v>ហឹងសំរេច</v>
          </cell>
          <cell r="J331" t="str">
            <v>HOENG</v>
          </cell>
          <cell r="K331" t="str">
            <v>SAMRECH</v>
          </cell>
          <cell r="L331"/>
          <cell r="M331" t="str">
            <v>ខ្សែទឹកហូរCក្រោយ</v>
          </cell>
          <cell r="N331">
            <v>44228</v>
          </cell>
          <cell r="O331">
            <v>34167</v>
          </cell>
          <cell r="P331" t="str">
            <v>M</v>
          </cell>
          <cell r="Q331" t="str">
            <v>Cambodian</v>
          </cell>
          <cell r="R331" t="str">
            <v>គ្រើល</v>
          </cell>
          <cell r="S331" t="str">
            <v>ព្រៃរំដេង</v>
          </cell>
          <cell r="T331" t="str">
            <v>មេសាង</v>
          </cell>
          <cell r="U331" t="str">
            <v>ព្រៃវែង</v>
          </cell>
          <cell r="V331">
            <v>18</v>
          </cell>
          <cell r="W331">
            <v>1</v>
          </cell>
          <cell r="X331">
            <v>17</v>
          </cell>
        </row>
        <row r="332">
          <cell r="C332" t="str">
            <v>4 17014</v>
          </cell>
          <cell r="D332" t="str">
            <v>29808192173375អ</v>
          </cell>
          <cell r="E332" t="str">
            <v>051094213</v>
          </cell>
          <cell r="F332" t="str">
            <v>0976224151</v>
          </cell>
          <cell r="G332" t="str">
            <v>ខ្លូត</v>
          </cell>
          <cell r="H332" t="str">
            <v>សាម៉េន</v>
          </cell>
          <cell r="I332" t="str">
            <v>ខ្លូតសាម៉េន</v>
          </cell>
          <cell r="J332" t="str">
            <v>KHLOUT</v>
          </cell>
          <cell r="K332" t="str">
            <v>SAMEN</v>
          </cell>
          <cell r="L332"/>
          <cell r="M332" t="str">
            <v>ខ្សែទឹកហូរCក្រោយ</v>
          </cell>
          <cell r="N332">
            <v>44228</v>
          </cell>
          <cell r="O332">
            <v>36016</v>
          </cell>
          <cell r="P332" t="str">
            <v>F</v>
          </cell>
          <cell r="Q332" t="str">
            <v>Cambodian</v>
          </cell>
          <cell r="R332" t="str">
            <v>ពែន</v>
          </cell>
          <cell r="S332" t="str">
            <v>ឫស្សីស្រុក</v>
          </cell>
          <cell r="T332" t="str">
            <v>ពាមជ័រ</v>
          </cell>
          <cell r="U332" t="str">
            <v>ព្រៃវែង</v>
          </cell>
          <cell r="V332">
            <v>18</v>
          </cell>
          <cell r="W332">
            <v>1</v>
          </cell>
          <cell r="X332">
            <v>17</v>
          </cell>
        </row>
        <row r="333">
          <cell r="C333" t="str">
            <v>4 18375</v>
          </cell>
          <cell r="D333" t="str">
            <v>20007192147891ធ</v>
          </cell>
          <cell r="E333" t="str">
            <v>051239666</v>
          </cell>
          <cell r="F333" t="str">
            <v>0966105984</v>
          </cell>
          <cell r="G333" t="str">
            <v>ចាន់</v>
          </cell>
          <cell r="H333" t="str">
            <v>សុភាក់</v>
          </cell>
          <cell r="I333" t="str">
            <v>ចាន់សុភាក់</v>
          </cell>
          <cell r="J333" t="str">
            <v>CHAN</v>
          </cell>
          <cell r="K333" t="str">
            <v>SOPHARK</v>
          </cell>
          <cell r="L333"/>
          <cell r="M333" t="str">
            <v>ខ្សែទឹកហូរCក្រោយ</v>
          </cell>
          <cell r="N333">
            <v>44228</v>
          </cell>
          <cell r="O333">
            <v>36566</v>
          </cell>
          <cell r="P333" t="str">
            <v>F</v>
          </cell>
          <cell r="Q333" t="str">
            <v>Cambodian</v>
          </cell>
          <cell r="R333" t="str">
            <v>គ្រើល</v>
          </cell>
          <cell r="S333" t="str">
            <v>ព្រៃរំដេង</v>
          </cell>
          <cell r="T333" t="str">
            <v>មេសាង</v>
          </cell>
          <cell r="U333" t="str">
            <v>ព្រៃវែង</v>
          </cell>
          <cell r="V333">
            <v>18</v>
          </cell>
          <cell r="W333">
            <v>1</v>
          </cell>
          <cell r="X333">
            <v>17</v>
          </cell>
        </row>
        <row r="334">
          <cell r="C334" t="str">
            <v>4 9305</v>
          </cell>
          <cell r="D334" t="str">
            <v>28701181156413ត</v>
          </cell>
          <cell r="E334" t="str">
            <v>051074168</v>
          </cell>
          <cell r="F334" t="str">
            <v>0964030552</v>
          </cell>
          <cell r="G334" t="str">
            <v>ឈាក់</v>
          </cell>
          <cell r="H334" t="str">
            <v>ស៊ីណាត</v>
          </cell>
          <cell r="I334" t="str">
            <v>ឈាក់ស៊ីណាត</v>
          </cell>
          <cell r="J334" t="str">
            <v>CHHEAK</v>
          </cell>
          <cell r="K334" t="str">
            <v>SINATH</v>
          </cell>
          <cell r="L334"/>
          <cell r="M334" t="str">
            <v>ខ្សែទឹកហូរCក្រោយ</v>
          </cell>
          <cell r="N334">
            <v>44228</v>
          </cell>
          <cell r="O334">
            <v>31970</v>
          </cell>
          <cell r="P334" t="str">
            <v>F</v>
          </cell>
          <cell r="Q334" t="str">
            <v>Cambodian</v>
          </cell>
          <cell r="R334" t="str">
            <v>គ្រើល</v>
          </cell>
          <cell r="S334" t="str">
            <v>ព្រៃរំដេង</v>
          </cell>
          <cell r="T334" t="str">
            <v>មេសាង</v>
          </cell>
          <cell r="U334" t="str">
            <v>ព្រៃវែង</v>
          </cell>
          <cell r="V334">
            <v>18</v>
          </cell>
          <cell r="W334">
            <v>1</v>
          </cell>
          <cell r="X334">
            <v>17</v>
          </cell>
        </row>
        <row r="335">
          <cell r="C335" t="str">
            <v>4 17054</v>
          </cell>
          <cell r="D335" t="str">
            <v>28903202348180ទ</v>
          </cell>
          <cell r="E335" t="str">
            <v>051266393</v>
          </cell>
          <cell r="F335" t="str">
            <v>0978909513</v>
          </cell>
          <cell r="G335" t="str">
            <v>មិន</v>
          </cell>
          <cell r="H335" t="str">
            <v>សាន</v>
          </cell>
          <cell r="I335" t="str">
            <v>មិនសាន</v>
          </cell>
          <cell r="J335" t="str">
            <v>MIN</v>
          </cell>
          <cell r="K335" t="str">
            <v>SAN</v>
          </cell>
          <cell r="L335"/>
          <cell r="M335" t="str">
            <v>ខ្សែទឹកហូរCក្រោយ</v>
          </cell>
          <cell r="N335">
            <v>44228</v>
          </cell>
          <cell r="O335">
            <v>32827</v>
          </cell>
          <cell r="P335" t="str">
            <v>F</v>
          </cell>
          <cell r="Q335" t="str">
            <v>Cambodian</v>
          </cell>
          <cell r="R335" t="str">
            <v>ពែន</v>
          </cell>
          <cell r="S335" t="str">
            <v>ឫស្សីស្រុក</v>
          </cell>
          <cell r="T335" t="str">
            <v>ពាមជ័រ</v>
          </cell>
          <cell r="U335" t="str">
            <v>ព្រៃវែង</v>
          </cell>
          <cell r="V335">
            <v>18</v>
          </cell>
          <cell r="W335">
            <v>1</v>
          </cell>
          <cell r="X335">
            <v>17</v>
          </cell>
        </row>
        <row r="336">
          <cell r="C336" t="str">
            <v>4 19271</v>
          </cell>
          <cell r="D336" t="str">
            <v>29410160392770ធ</v>
          </cell>
          <cell r="E336" t="str">
            <v>051040049</v>
          </cell>
          <cell r="F336" t="str">
            <v>010720050</v>
          </cell>
          <cell r="G336" t="str">
            <v>ម៉ង់</v>
          </cell>
          <cell r="H336" t="str">
            <v>សាម៉ុត</v>
          </cell>
          <cell r="I336" t="str">
            <v>ម៉ង់សាម៉ុត</v>
          </cell>
          <cell r="J336" t="str">
            <v>MORNG</v>
          </cell>
          <cell r="K336" t="str">
            <v>SAMOT</v>
          </cell>
          <cell r="L336"/>
          <cell r="M336" t="str">
            <v>ខ្សែទឹកហូរCក្រោយ</v>
          </cell>
          <cell r="N336">
            <v>44494</v>
          </cell>
          <cell r="O336">
            <v>34490</v>
          </cell>
          <cell r="P336" t="str">
            <v>F</v>
          </cell>
          <cell r="Q336" t="str">
            <v>Cambodian</v>
          </cell>
          <cell r="R336" t="str">
            <v>ស្នេហ៍វៀន</v>
          </cell>
          <cell r="S336" t="str">
            <v>បឹងព្រះ</v>
          </cell>
          <cell r="T336" t="str">
            <v>បាភ្នំ</v>
          </cell>
          <cell r="U336" t="str">
            <v>ព្រៃវែង</v>
          </cell>
          <cell r="V336">
            <v>18</v>
          </cell>
          <cell r="W336">
            <v>1</v>
          </cell>
          <cell r="X336">
            <v>17</v>
          </cell>
        </row>
        <row r="337">
          <cell r="C337" t="str">
            <v>4 6929</v>
          </cell>
          <cell r="D337" t="str">
            <v>20001181223227ឡ</v>
          </cell>
          <cell r="E337" t="str">
            <v>051556262</v>
          </cell>
          <cell r="F337" t="str">
            <v>0967761643</v>
          </cell>
          <cell r="G337" t="str">
            <v>ជា</v>
          </cell>
          <cell r="H337" t="str">
            <v>សំរិត</v>
          </cell>
          <cell r="I337" t="str">
            <v>ជាសំរិត</v>
          </cell>
          <cell r="J337" t="str">
            <v>CHEA</v>
          </cell>
          <cell r="K337" t="str">
            <v>SAMRET</v>
          </cell>
          <cell r="L337"/>
          <cell r="M337" t="str">
            <v>ខ្សែទឹកហូរCក្រោយ</v>
          </cell>
          <cell r="N337">
            <v>44228</v>
          </cell>
          <cell r="O337">
            <v>36532</v>
          </cell>
          <cell r="P337" t="str">
            <v>F</v>
          </cell>
          <cell r="Q337" t="str">
            <v>Cambodian</v>
          </cell>
          <cell r="R337" t="str">
            <v>ត្រោក</v>
          </cell>
          <cell r="S337" t="str">
            <v>ប្រធាតុ</v>
          </cell>
          <cell r="T337" t="str">
            <v>កំពង់ត្របែក</v>
          </cell>
          <cell r="U337" t="str">
            <v>ព្រៃវែង</v>
          </cell>
          <cell r="V337">
            <v>18</v>
          </cell>
          <cell r="W337">
            <v>1</v>
          </cell>
          <cell r="X337">
            <v>17</v>
          </cell>
        </row>
        <row r="338">
          <cell r="C338" t="str">
            <v>4 20196</v>
          </cell>
          <cell r="D338" t="str">
            <v>0</v>
          </cell>
          <cell r="E338" t="str">
            <v>021337756</v>
          </cell>
          <cell r="F338" t="str">
            <v>0969597672</v>
          </cell>
          <cell r="G338" t="str">
            <v>កុយ</v>
          </cell>
          <cell r="H338" t="str">
            <v>សម្ភស្ស</v>
          </cell>
          <cell r="I338" t="str">
            <v>កុយសម្ភស្ស</v>
          </cell>
          <cell r="J338" t="str">
            <v>KOY</v>
          </cell>
          <cell r="K338" t="str">
            <v>SAMPHOS</v>
          </cell>
          <cell r="L338"/>
          <cell r="M338" t="str">
            <v>ខ្សែទឹកហូរCក្រោយ</v>
          </cell>
          <cell r="N338">
            <v>44977</v>
          </cell>
          <cell r="O338">
            <v>38081</v>
          </cell>
          <cell r="P338" t="str">
            <v>F</v>
          </cell>
          <cell r="Q338" t="str">
            <v>Cambodian</v>
          </cell>
          <cell r="R338" t="str">
            <v>ស្តុកប្រនួត</v>
          </cell>
          <cell r="S338" t="str">
            <v>ឈ្វាំង</v>
          </cell>
          <cell r="T338" t="str">
            <v>ពញាឰ</v>
          </cell>
          <cell r="U338" t="str">
            <v>កណ្ដាល</v>
          </cell>
          <cell r="V338">
            <v>18</v>
          </cell>
          <cell r="W338">
            <v>1</v>
          </cell>
          <cell r="X338">
            <v>17</v>
          </cell>
        </row>
        <row r="339">
          <cell r="C339" t="str">
            <v>4 20335</v>
          </cell>
          <cell r="D339" t="str">
            <v>0</v>
          </cell>
          <cell r="E339" t="str">
            <v>0</v>
          </cell>
          <cell r="F339" t="str">
            <v>0716907394</v>
          </cell>
          <cell r="G339" t="str">
            <v>អ៊ាង</v>
          </cell>
          <cell r="H339" t="str">
            <v>ស្រីលាក់</v>
          </cell>
          <cell r="I339" t="str">
            <v>អ៊ាងស្រីលាក់</v>
          </cell>
          <cell r="J339" t="str">
            <v>EANG</v>
          </cell>
          <cell r="K339" t="str">
            <v>SREYNAK</v>
          </cell>
          <cell r="L339"/>
          <cell r="M339" t="str">
            <v>ខ្សែទឹកហូរCក្រោយ</v>
          </cell>
          <cell r="N339">
            <v>45035</v>
          </cell>
          <cell r="O339">
            <v>36989</v>
          </cell>
          <cell r="P339" t="str">
            <v>F</v>
          </cell>
          <cell r="Q339" t="str">
            <v>Cambodian</v>
          </cell>
          <cell r="R339" t="str">
            <v>ថ្មប្រជុំ</v>
          </cell>
          <cell r="S339" t="str">
            <v>មៀន</v>
          </cell>
          <cell r="T339" t="str">
            <v>អូររំាងឪ</v>
          </cell>
          <cell r="U339" t="str">
            <v>ត្បូងឃ្មុំ</v>
          </cell>
          <cell r="V339">
            <v>18</v>
          </cell>
          <cell r="W339">
            <v>1</v>
          </cell>
          <cell r="X339">
            <v>17</v>
          </cell>
        </row>
        <row r="340">
          <cell r="C340" t="str">
            <v>4 20363</v>
          </cell>
          <cell r="D340" t="str">
            <v>20407233141444ឆ</v>
          </cell>
          <cell r="E340" t="str">
            <v>171305160</v>
          </cell>
          <cell r="F340" t="str">
            <v>0883809952</v>
          </cell>
          <cell r="G340" t="str">
            <v>គីម</v>
          </cell>
          <cell r="H340" t="str">
            <v>កាចាំង</v>
          </cell>
          <cell r="I340" t="str">
            <v>គីមកាចាំង</v>
          </cell>
          <cell r="J340" t="str">
            <v>KIM</v>
          </cell>
          <cell r="K340" t="str">
            <v>KACHANG</v>
          </cell>
          <cell r="L340"/>
          <cell r="M340" t="str">
            <v>ខ្សែទឹកហូរCក្រោយ</v>
          </cell>
          <cell r="N340">
            <v>45037</v>
          </cell>
          <cell r="O340">
            <v>38332</v>
          </cell>
          <cell r="P340" t="str">
            <v>F</v>
          </cell>
          <cell r="Q340" t="str">
            <v>Cambodian</v>
          </cell>
          <cell r="R340" t="str">
            <v>ចកធំ</v>
          </cell>
          <cell r="S340" t="str">
            <v>កកោះ</v>
          </cell>
          <cell r="T340" t="str">
            <v>មោងឫស្សី</v>
          </cell>
          <cell r="U340" t="str">
            <v>បាត់ដំបង</v>
          </cell>
          <cell r="V340">
            <v>18</v>
          </cell>
          <cell r="W340">
            <v>1</v>
          </cell>
          <cell r="X340">
            <v>17</v>
          </cell>
        </row>
        <row r="341">
          <cell r="C341" t="str">
            <v>4 20400</v>
          </cell>
          <cell r="D341">
            <v>0</v>
          </cell>
          <cell r="E341" t="str">
            <v>0</v>
          </cell>
          <cell r="F341" t="str">
            <v>070776524</v>
          </cell>
          <cell r="G341" t="str">
            <v>គីម</v>
          </cell>
          <cell r="H341" t="str">
            <v>លីនដា</v>
          </cell>
          <cell r="I341" t="str">
            <v>គីមលីនដា</v>
          </cell>
          <cell r="J341" t="str">
            <v>KIN</v>
          </cell>
          <cell r="K341" t="str">
            <v>LINDA</v>
          </cell>
          <cell r="L341"/>
          <cell r="M341" t="str">
            <v>ខ្សែទឹកហូរCក្រោយ</v>
          </cell>
          <cell r="N341">
            <v>45041</v>
          </cell>
          <cell r="O341">
            <v>36953</v>
          </cell>
          <cell r="P341" t="str">
            <v>F</v>
          </cell>
          <cell r="Q341" t="str">
            <v>Cambodian</v>
          </cell>
          <cell r="R341" t="str">
            <v>អូរវាយ</v>
          </cell>
          <cell r="S341" t="str">
            <v>ស្ពឺ</v>
          </cell>
          <cell r="T341" t="str">
            <v>ចំការលើ</v>
          </cell>
          <cell r="U341" t="str">
            <v>កំពង់ចាម</v>
          </cell>
          <cell r="V341">
            <v>18</v>
          </cell>
          <cell r="W341">
            <v>1</v>
          </cell>
          <cell r="X341">
            <v>17</v>
          </cell>
        </row>
        <row r="342">
          <cell r="C342" t="str">
            <v>4 20540</v>
          </cell>
          <cell r="D342"/>
          <cell r="E342">
            <v>0</v>
          </cell>
          <cell r="F342" t="str">
            <v>015343607</v>
          </cell>
          <cell r="G342" t="str">
            <v>ញ៉ាក់</v>
          </cell>
          <cell r="H342" t="str">
            <v>ធីតា</v>
          </cell>
          <cell r="I342" t="str">
            <v>ញ៉ាក់ធីតា</v>
          </cell>
          <cell r="J342" t="str">
            <v>NGAK</v>
          </cell>
          <cell r="K342" t="str">
            <v>THYDA</v>
          </cell>
          <cell r="L342"/>
          <cell r="M342" t="str">
            <v>ខ្សែទឹកហូរCក្រោយ</v>
          </cell>
          <cell r="N342">
            <v>45139</v>
          </cell>
          <cell r="O342">
            <v>35176</v>
          </cell>
          <cell r="P342" t="str">
            <v>F</v>
          </cell>
          <cell r="Q342" t="str">
            <v>Cambodian</v>
          </cell>
          <cell r="R342" t="str">
            <v>សំបូរ</v>
          </cell>
          <cell r="S342" t="str">
            <v>បឹងដោល</v>
          </cell>
          <cell r="T342" t="str">
            <v>ព្រះស្តេច</v>
          </cell>
          <cell r="U342" t="str">
            <v>ព្រៃវែង</v>
          </cell>
          <cell r="V342">
            <v>18</v>
          </cell>
          <cell r="W342">
            <v>1</v>
          </cell>
          <cell r="X342">
            <v>17</v>
          </cell>
        </row>
        <row r="343">
          <cell r="C343" t="str">
            <v>4 20541</v>
          </cell>
          <cell r="D343"/>
          <cell r="E343" t="str">
            <v>160597738</v>
          </cell>
          <cell r="F343" t="str">
            <v>0965005582</v>
          </cell>
          <cell r="G343" t="str">
            <v>លន់</v>
          </cell>
          <cell r="H343" t="str">
            <v>ចុះ</v>
          </cell>
          <cell r="I343" t="str">
            <v>លន់ចុះ</v>
          </cell>
          <cell r="J343" t="str">
            <v>LUN</v>
          </cell>
          <cell r="K343" t="str">
            <v>CHOH</v>
          </cell>
          <cell r="L343"/>
          <cell r="M343" t="str">
            <v>ខ្សែទឹកហូរCក្រោយ</v>
          </cell>
          <cell r="N343">
            <v>45139</v>
          </cell>
          <cell r="O343">
            <v>38086</v>
          </cell>
          <cell r="P343" t="str">
            <v>F</v>
          </cell>
          <cell r="Q343" t="str">
            <v>Cambodian</v>
          </cell>
          <cell r="R343" t="str">
            <v>បំលាក់</v>
          </cell>
          <cell r="S343" t="str">
            <v>ឈើគុំ</v>
          </cell>
          <cell r="T343" t="str">
            <v>ក្រគរ</v>
          </cell>
          <cell r="U343" t="str">
            <v>ពោធិ៍សាត់</v>
          </cell>
          <cell r="V343">
            <v>18</v>
          </cell>
          <cell r="W343">
            <v>1</v>
          </cell>
          <cell r="X343">
            <v>17</v>
          </cell>
        </row>
        <row r="344">
          <cell r="C344" t="str">
            <v>4 18759</v>
          </cell>
          <cell r="D344" t="str">
            <v>29807170819689ញ</v>
          </cell>
          <cell r="E344" t="str">
            <v>030790672</v>
          </cell>
          <cell r="F344" t="e">
            <v>#N/A</v>
          </cell>
          <cell r="G344" t="str">
            <v>វិន</v>
          </cell>
          <cell r="H344" t="str">
            <v>សាង</v>
          </cell>
          <cell r="I344" t="str">
            <v>វិនសាង</v>
          </cell>
          <cell r="J344" t="str">
            <v>VIN</v>
          </cell>
          <cell r="K344" t="str">
            <v>SANG</v>
          </cell>
          <cell r="L344"/>
          <cell r="M344" t="str">
            <v>ខ្សែទឹកហូរCក្រោយ</v>
          </cell>
          <cell r="N344">
            <v>44866</v>
          </cell>
          <cell r="O344">
            <v>36011</v>
          </cell>
          <cell r="P344" t="str">
            <v>F</v>
          </cell>
          <cell r="Q344" t="str">
            <v>Cambodian</v>
          </cell>
          <cell r="R344"/>
          <cell r="S344"/>
          <cell r="T344"/>
          <cell r="U344"/>
          <cell r="V344">
            <v>18</v>
          </cell>
          <cell r="W344">
            <v>1</v>
          </cell>
          <cell r="X344">
            <v>17</v>
          </cell>
        </row>
        <row r="345">
          <cell r="C345" t="str">
            <v>4 20675</v>
          </cell>
          <cell r="D345"/>
          <cell r="E345" t="str">
            <v>051432328</v>
          </cell>
          <cell r="F345" t="e">
            <v>#N/A</v>
          </cell>
          <cell r="G345" t="str">
            <v>មឿន</v>
          </cell>
          <cell r="H345" t="str">
            <v>បូណា</v>
          </cell>
          <cell r="I345" t="str">
            <v>មឿនបូណា</v>
          </cell>
          <cell r="J345" t="str">
            <v>MOEURN</v>
          </cell>
          <cell r="K345" t="str">
            <v>BONA</v>
          </cell>
          <cell r="L345"/>
          <cell r="M345" t="str">
            <v>ខ្សែទឹកហូរCក្រោយ</v>
          </cell>
          <cell r="N345">
            <v>45218</v>
          </cell>
          <cell r="O345">
            <v>34982</v>
          </cell>
          <cell r="P345" t="str">
            <v>F</v>
          </cell>
          <cell r="Q345" t="str">
            <v>Cambodian</v>
          </cell>
          <cell r="R345" t="str">
            <v>គ្រើល</v>
          </cell>
          <cell r="S345" t="str">
            <v>ព្រៃរំដេង</v>
          </cell>
          <cell r="T345" t="str">
            <v>មេសាង</v>
          </cell>
          <cell r="U345" t="str">
            <v>ព្រៃវែង</v>
          </cell>
          <cell r="V345">
            <v>18</v>
          </cell>
          <cell r="W345">
            <v>1</v>
          </cell>
          <cell r="X345">
            <v>17</v>
          </cell>
        </row>
        <row r="346">
          <cell r="C346" t="str">
            <v>4 20751</v>
          </cell>
          <cell r="D346"/>
          <cell r="E346">
            <v>171203430</v>
          </cell>
          <cell r="F346" t="e">
            <v>#N/A</v>
          </cell>
          <cell r="G346" t="str">
            <v>សុភី</v>
          </cell>
          <cell r="H346" t="str">
            <v>ចាន់ណា</v>
          </cell>
          <cell r="I346" t="str">
            <v>សុភីចាន់ណា</v>
          </cell>
          <cell r="J346" t="str">
            <v>SOPHY</v>
          </cell>
          <cell r="K346" t="str">
            <v>CHANNA</v>
          </cell>
          <cell r="L346"/>
          <cell r="M346" t="str">
            <v>ខ្សែទឹកហូរCក្រោយ</v>
          </cell>
          <cell r="N346">
            <v>45237</v>
          </cell>
          <cell r="O346">
            <v>38159</v>
          </cell>
          <cell r="P346" t="str">
            <v>F</v>
          </cell>
          <cell r="Q346" t="str">
            <v>Cambodian</v>
          </cell>
          <cell r="R346" t="str">
            <v>ផ្អៀង</v>
          </cell>
          <cell r="S346" t="str">
            <v>កកោះ</v>
          </cell>
          <cell r="T346" t="str">
            <v>មោងឫស្សី</v>
          </cell>
          <cell r="U346" t="str">
            <v>បាត់ដំបង</v>
          </cell>
          <cell r="V346">
            <v>18</v>
          </cell>
          <cell r="W346">
            <v>1</v>
          </cell>
          <cell r="X346">
            <v>17</v>
          </cell>
        </row>
        <row r="347">
          <cell r="C347" t="str">
            <v>4 20495</v>
          </cell>
          <cell r="D347">
            <v>0</v>
          </cell>
          <cell r="E347" t="str">
            <v>030627341</v>
          </cell>
          <cell r="F347">
            <v>0</v>
          </cell>
          <cell r="G347" t="str">
            <v>សឿន</v>
          </cell>
          <cell r="H347" t="str">
            <v>វិសាល</v>
          </cell>
          <cell r="I347" t="str">
            <v>សឿនវិសាល</v>
          </cell>
          <cell r="J347" t="str">
            <v>SOEURN</v>
          </cell>
          <cell r="K347" t="str">
            <v>VESAL</v>
          </cell>
          <cell r="L347"/>
          <cell r="M347" t="str">
            <v>ខ្សែទឹកហូរCក្រោយ</v>
          </cell>
          <cell r="N347">
            <v>45078</v>
          </cell>
          <cell r="O347">
            <v>36039</v>
          </cell>
          <cell r="P347" t="str">
            <v>F</v>
          </cell>
          <cell r="Q347" t="str">
            <v>Cambodian</v>
          </cell>
          <cell r="R347" t="str">
            <v>តាំងស្តុក</v>
          </cell>
          <cell r="S347" t="str">
            <v>មនោរម្យ</v>
          </cell>
          <cell r="T347" t="str">
            <v>ថ្ពង់</v>
          </cell>
          <cell r="U347" t="str">
            <v>កំពង់ស្ពឺ</v>
          </cell>
          <cell r="V347">
            <v>18</v>
          </cell>
          <cell r="W347">
            <v>1</v>
          </cell>
          <cell r="X347">
            <v>17</v>
          </cell>
        </row>
        <row r="348">
          <cell r="C348" t="str">
            <v>4 9152</v>
          </cell>
          <cell r="D348" t="str">
            <v>19501181153375ទ</v>
          </cell>
          <cell r="E348" t="str">
            <v>20947450</v>
          </cell>
          <cell r="F348" t="str">
            <v>070915618</v>
          </cell>
          <cell r="G348" t="str">
            <v>អាត</v>
          </cell>
          <cell r="H348" t="str">
            <v>វិបុល</v>
          </cell>
          <cell r="I348" t="str">
            <v>អាតវិបុល</v>
          </cell>
          <cell r="J348" t="str">
            <v>ART</v>
          </cell>
          <cell r="K348" t="str">
            <v>VIBOL</v>
          </cell>
          <cell r="L348"/>
          <cell r="M348" t="str">
            <v>ជាងម៉ាស៊ីន</v>
          </cell>
          <cell r="N348">
            <v>44228</v>
          </cell>
          <cell r="O348">
            <v>34805</v>
          </cell>
          <cell r="P348" t="str">
            <v>M</v>
          </cell>
          <cell r="Q348" t="str">
            <v>Cambodian</v>
          </cell>
          <cell r="R348" t="str">
            <v>ត្រពាំងសុក្រំ</v>
          </cell>
          <cell r="S348" t="str">
            <v>បែកចាន</v>
          </cell>
          <cell r="T348" t="str">
            <v>អង្គស្នួល</v>
          </cell>
          <cell r="U348" t="str">
            <v>កណ្តាល</v>
          </cell>
          <cell r="V348">
            <v>18</v>
          </cell>
          <cell r="W348">
            <v>1</v>
          </cell>
          <cell r="X348">
            <v>17</v>
          </cell>
        </row>
        <row r="349">
          <cell r="C349" t="str">
            <v>4 9918</v>
          </cell>
          <cell r="D349" t="str">
            <v>19201181153414ឈ</v>
          </cell>
          <cell r="E349" t="str">
            <v>051604726</v>
          </cell>
          <cell r="F349" t="str">
            <v>010702252</v>
          </cell>
          <cell r="G349" t="str">
            <v>វ៉ង់</v>
          </cell>
          <cell r="H349" t="str">
            <v>ណាក់</v>
          </cell>
          <cell r="I349" t="str">
            <v>វ៉ង់ណាក់</v>
          </cell>
          <cell r="J349" t="str">
            <v>VANG</v>
          </cell>
          <cell r="K349" t="str">
            <v>NAK</v>
          </cell>
          <cell r="L349"/>
          <cell r="M349" t="str">
            <v>ជាងម៉ាស៊ីន</v>
          </cell>
          <cell r="N349">
            <v>44228</v>
          </cell>
          <cell r="O349">
            <v>33862</v>
          </cell>
          <cell r="P349" t="str">
            <v>M</v>
          </cell>
          <cell r="Q349" t="str">
            <v>Cambodian</v>
          </cell>
          <cell r="R349" t="str">
            <v>សឹង</v>
          </cell>
          <cell r="S349" t="str">
            <v>កំពង់សឹង</v>
          </cell>
          <cell r="T349" t="str">
            <v>ព្រះស្តេច</v>
          </cell>
          <cell r="U349" t="str">
            <v>ព្រៃវែង</v>
          </cell>
          <cell r="V349">
            <v>18</v>
          </cell>
          <cell r="W349">
            <v>1</v>
          </cell>
          <cell r="X349">
            <v>17</v>
          </cell>
        </row>
        <row r="350">
          <cell r="C350" t="str">
            <v>4 1397</v>
          </cell>
          <cell r="D350" t="str">
            <v>27901181154573ផ</v>
          </cell>
          <cell r="E350" t="str">
            <v>020092916</v>
          </cell>
          <cell r="F350" t="str">
            <v>016456758</v>
          </cell>
          <cell r="G350" t="str">
            <v>ឆេង</v>
          </cell>
          <cell r="H350" t="str">
            <v>សាម៉េន</v>
          </cell>
          <cell r="I350" t="str">
            <v>ឆេងសាម៉េន</v>
          </cell>
          <cell r="J350" t="str">
            <v>CHHENG</v>
          </cell>
          <cell r="K350" t="str">
            <v>SAMEN</v>
          </cell>
          <cell r="L350"/>
          <cell r="M350" t="str">
            <v>ជាងម៉ាស៊ីន</v>
          </cell>
          <cell r="N350">
            <v>44228</v>
          </cell>
          <cell r="O350">
            <v>29099</v>
          </cell>
          <cell r="P350" t="str">
            <v>F</v>
          </cell>
          <cell r="Q350" t="str">
            <v>Cambodian</v>
          </cell>
          <cell r="R350" t="str">
            <v>កំពោតស្បៅ</v>
          </cell>
          <cell r="S350" t="str">
            <v>បែកចាន</v>
          </cell>
          <cell r="T350" t="str">
            <v>អង្គស្នួល</v>
          </cell>
          <cell r="U350" t="str">
            <v>កណ្តាល</v>
          </cell>
          <cell r="V350">
            <v>18</v>
          </cell>
          <cell r="W350">
            <v>1</v>
          </cell>
          <cell r="X350">
            <v>17</v>
          </cell>
        </row>
        <row r="351">
          <cell r="C351" t="str">
            <v>4 18924</v>
          </cell>
          <cell r="D351" t="str">
            <v>19110222966449ភ</v>
          </cell>
          <cell r="E351" t="str">
            <v>030616865</v>
          </cell>
          <cell r="F351" t="str">
            <v>0968236600</v>
          </cell>
          <cell r="G351" t="str">
            <v>សួស</v>
          </cell>
          <cell r="H351" t="str">
            <v>ចាន់ដារ៉ា</v>
          </cell>
          <cell r="I351" t="str">
            <v>សួសចាន់ដារ៉ា</v>
          </cell>
          <cell r="J351" t="str">
            <v>SUOS</v>
          </cell>
          <cell r="K351" t="str">
            <v>CHANDARA</v>
          </cell>
          <cell r="L351"/>
          <cell r="M351" t="str">
            <v>ជាងម៉ាស៊ីន</v>
          </cell>
          <cell r="N351">
            <v>44228</v>
          </cell>
          <cell r="O351">
            <v>33541</v>
          </cell>
          <cell r="P351" t="str">
            <v>M</v>
          </cell>
          <cell r="Q351" t="str">
            <v>Cambodian</v>
          </cell>
          <cell r="R351" t="str">
            <v>តាឡាត់ថ្មី</v>
          </cell>
          <cell r="S351" t="str">
            <v>អូរ</v>
          </cell>
          <cell r="T351" t="str">
            <v>ភ្នំស្រួច</v>
          </cell>
          <cell r="U351" t="str">
            <v>កំពង់ស្ពឺ</v>
          </cell>
          <cell r="V351">
            <v>18</v>
          </cell>
          <cell r="W351">
            <v>1</v>
          </cell>
          <cell r="X351">
            <v>17</v>
          </cell>
        </row>
        <row r="352">
          <cell r="C352" t="str">
            <v>4 18925</v>
          </cell>
          <cell r="D352" t="str">
            <v>19211222986380ផ</v>
          </cell>
          <cell r="E352" t="str">
            <v>051157932</v>
          </cell>
          <cell r="F352" t="str">
            <v>093876008</v>
          </cell>
          <cell r="G352" t="str">
            <v>មន</v>
          </cell>
          <cell r="H352" t="str">
            <v>ដា</v>
          </cell>
          <cell r="I352" t="str">
            <v>មនដា</v>
          </cell>
          <cell r="J352" t="str">
            <v>MORN</v>
          </cell>
          <cell r="K352" t="str">
            <v>DA</v>
          </cell>
          <cell r="L352"/>
          <cell r="M352" t="str">
            <v>ជាងម៉ាស៊ីន</v>
          </cell>
          <cell r="N352">
            <v>44228</v>
          </cell>
          <cell r="O352">
            <v>33933</v>
          </cell>
          <cell r="P352" t="str">
            <v>M</v>
          </cell>
          <cell r="Q352" t="str">
            <v>Cambodian</v>
          </cell>
          <cell r="R352" t="str">
            <v>ទ័ពសៀម</v>
          </cell>
          <cell r="S352" t="str">
            <v>កន្សោមអក</v>
          </cell>
          <cell r="T352" t="str">
            <v>កំពង់ត្របែក</v>
          </cell>
          <cell r="U352" t="str">
            <v>ព្រៃវែង</v>
          </cell>
          <cell r="V352">
            <v>18</v>
          </cell>
          <cell r="W352">
            <v>1</v>
          </cell>
          <cell r="X352">
            <v>17</v>
          </cell>
        </row>
        <row r="353">
          <cell r="C353" t="str">
            <v>4 19074</v>
          </cell>
          <cell r="D353" t="str">
            <v>0</v>
          </cell>
          <cell r="E353" t="str">
            <v>050777719</v>
          </cell>
          <cell r="F353" t="str">
            <v>0963329090</v>
          </cell>
          <cell r="G353" t="str">
            <v>មួន</v>
          </cell>
          <cell r="H353" t="str">
            <v>រាជ</v>
          </cell>
          <cell r="I353" t="str">
            <v>មួនរាជ</v>
          </cell>
          <cell r="J353" t="str">
            <v>MOUNG</v>
          </cell>
          <cell r="K353" t="str">
            <v>REACH</v>
          </cell>
          <cell r="L353"/>
          <cell r="M353" t="str">
            <v>ជាងម៉ាស៊ីន</v>
          </cell>
          <cell r="N353">
            <v>44378</v>
          </cell>
          <cell r="O353">
            <v>34062</v>
          </cell>
          <cell r="P353" t="str">
            <v>M</v>
          </cell>
          <cell r="Q353" t="str">
            <v>Cambodian</v>
          </cell>
          <cell r="R353" t="str">
            <v>សំបូរ</v>
          </cell>
          <cell r="S353" t="str">
            <v>បឹងដោ</v>
          </cell>
          <cell r="T353" t="str">
            <v>ព្រះស្តេច</v>
          </cell>
          <cell r="U353" t="str">
            <v>ព្រៃវែង</v>
          </cell>
          <cell r="V353">
            <v>18</v>
          </cell>
          <cell r="W353">
            <v>1</v>
          </cell>
          <cell r="X353">
            <v>17</v>
          </cell>
        </row>
        <row r="354">
          <cell r="C354" t="str">
            <v>4 19075</v>
          </cell>
          <cell r="D354" t="str">
            <v>19811222988343វ</v>
          </cell>
          <cell r="E354" t="str">
            <v>021037793</v>
          </cell>
          <cell r="F354" t="str">
            <v>0963536742</v>
          </cell>
          <cell r="G354" t="str">
            <v>ក្រិត</v>
          </cell>
          <cell r="H354" t="str">
            <v>វណ្ណដា</v>
          </cell>
          <cell r="I354" t="str">
            <v>ក្រិតវណ្ណដា</v>
          </cell>
          <cell r="J354" t="str">
            <v>KRET</v>
          </cell>
          <cell r="K354" t="str">
            <v>VANDA</v>
          </cell>
          <cell r="L354"/>
          <cell r="M354" t="str">
            <v>ជាងម៉ាស៊ីន</v>
          </cell>
          <cell r="N354">
            <v>44378</v>
          </cell>
          <cell r="O354">
            <v>36129</v>
          </cell>
          <cell r="P354" t="str">
            <v>M</v>
          </cell>
          <cell r="Q354" t="str">
            <v>Cambodian</v>
          </cell>
          <cell r="R354" t="str">
            <v>ព្រៃប្រាសាទ</v>
          </cell>
          <cell r="S354" t="str">
            <v>ដើមឫស</v>
          </cell>
          <cell r="T354" t="str">
            <v>កណ្តាលស្ទឹង</v>
          </cell>
          <cell r="U354" t="str">
            <v>កណ្តាល</v>
          </cell>
          <cell r="V354">
            <v>18</v>
          </cell>
          <cell r="W354">
            <v>1</v>
          </cell>
          <cell r="X354">
            <v>17</v>
          </cell>
        </row>
        <row r="355">
          <cell r="C355" t="str">
            <v>4 19076</v>
          </cell>
          <cell r="D355" t="str">
            <v>10306202389199ប</v>
          </cell>
          <cell r="E355" t="str">
            <v>051615441</v>
          </cell>
          <cell r="F355" t="str">
            <v>016865802</v>
          </cell>
          <cell r="G355" t="str">
            <v>មន</v>
          </cell>
          <cell r="H355" t="str">
            <v>មករា</v>
          </cell>
          <cell r="I355" t="str">
            <v>មនមករា</v>
          </cell>
          <cell r="J355" t="str">
            <v>MORN</v>
          </cell>
          <cell r="K355" t="str">
            <v>MAKARA</v>
          </cell>
          <cell r="L355"/>
          <cell r="M355" t="str">
            <v>ជាងម៉ាស៊ីន</v>
          </cell>
          <cell r="N355">
            <v>44378</v>
          </cell>
          <cell r="O355">
            <v>37672</v>
          </cell>
          <cell r="P355" t="str">
            <v>M</v>
          </cell>
          <cell r="Q355" t="str">
            <v>Cambodian</v>
          </cell>
          <cell r="R355" t="str">
            <v>ទ័ពសៀម</v>
          </cell>
          <cell r="S355" t="str">
            <v>កន្សោមអក</v>
          </cell>
          <cell r="T355" t="str">
            <v>កំពង់ត្របែក</v>
          </cell>
          <cell r="U355" t="str">
            <v>ព្រៃវែង</v>
          </cell>
          <cell r="V355">
            <v>18</v>
          </cell>
          <cell r="W355">
            <v>1</v>
          </cell>
          <cell r="X355">
            <v>17</v>
          </cell>
        </row>
        <row r="356">
          <cell r="C356" t="str">
            <v>4 19077</v>
          </cell>
          <cell r="D356" t="str">
            <v>0</v>
          </cell>
          <cell r="E356" t="str">
            <v>150563974</v>
          </cell>
          <cell r="F356" t="str">
            <v>0962952308</v>
          </cell>
          <cell r="G356" t="str">
            <v>លឺ</v>
          </cell>
          <cell r="H356" t="str">
            <v>លាក់</v>
          </cell>
          <cell r="I356" t="str">
            <v>លឺលាក់</v>
          </cell>
          <cell r="J356" t="str">
            <v>LEU</v>
          </cell>
          <cell r="K356" t="str">
            <v>LEAK</v>
          </cell>
          <cell r="L356"/>
          <cell r="M356" t="str">
            <v>ជាងម៉ាស៊ីន</v>
          </cell>
          <cell r="N356">
            <v>44378</v>
          </cell>
          <cell r="O356">
            <v>35715</v>
          </cell>
          <cell r="P356" t="str">
            <v>M</v>
          </cell>
          <cell r="Q356" t="str">
            <v>Cambodian</v>
          </cell>
          <cell r="R356" t="str">
            <v>ត្រពាំងជ័រ</v>
          </cell>
          <cell r="S356" t="str">
            <v>ចំណារលើ</v>
          </cell>
          <cell r="T356" t="str">
            <v>ស្ទោង</v>
          </cell>
          <cell r="U356" t="str">
            <v>កំពង់ធំ</v>
          </cell>
          <cell r="V356">
            <v>18</v>
          </cell>
          <cell r="W356">
            <v>1</v>
          </cell>
          <cell r="X356">
            <v>17</v>
          </cell>
        </row>
        <row r="357">
          <cell r="C357" t="str">
            <v>4 19100</v>
          </cell>
          <cell r="D357" t="str">
            <v>29401181221147ដ</v>
          </cell>
          <cell r="E357" t="str">
            <v>110475275</v>
          </cell>
          <cell r="F357" t="str">
            <v>086631566</v>
          </cell>
          <cell r="G357" t="str">
            <v>ផូ</v>
          </cell>
          <cell r="H357" t="str">
            <v>តុលា</v>
          </cell>
          <cell r="I357" t="str">
            <v>ផូតុលា</v>
          </cell>
          <cell r="J357" t="str">
            <v>PHO</v>
          </cell>
          <cell r="K357" t="str">
            <v>TOLA</v>
          </cell>
          <cell r="L357"/>
          <cell r="M357" t="str">
            <v>ជាងម៉ាស៊ីន</v>
          </cell>
          <cell r="N357">
            <v>44433</v>
          </cell>
          <cell r="O357">
            <v>34613</v>
          </cell>
          <cell r="P357" t="str">
            <v>F</v>
          </cell>
          <cell r="Q357" t="str">
            <v>Cambodian</v>
          </cell>
          <cell r="R357" t="str">
            <v>ត្រែង</v>
          </cell>
          <cell r="S357" t="str">
            <v>ស្តេចគង់ខាងជើង</v>
          </cell>
          <cell r="T357" t="str">
            <v>បន្ទាយមាស</v>
          </cell>
          <cell r="U357" t="str">
            <v>កំពត</v>
          </cell>
          <cell r="V357">
            <v>18</v>
          </cell>
          <cell r="W357">
            <v>1</v>
          </cell>
          <cell r="X357">
            <v>17</v>
          </cell>
        </row>
        <row r="358">
          <cell r="C358" t="str">
            <v>4 19429</v>
          </cell>
          <cell r="D358" t="str">
            <v>19807170837580ឡ</v>
          </cell>
          <cell r="E358" t="str">
            <v>090667570</v>
          </cell>
          <cell r="F358" t="str">
            <v>096525856</v>
          </cell>
          <cell r="G358" t="str">
            <v>ព្រាប</v>
          </cell>
          <cell r="H358" t="str">
            <v>សុភ័ក្រ</v>
          </cell>
          <cell r="I358" t="str">
            <v>ព្រាបសុភ័ក្រ</v>
          </cell>
          <cell r="J358" t="str">
            <v>PREAP</v>
          </cell>
          <cell r="K358" t="str">
            <v>SOPHEAK</v>
          </cell>
          <cell r="L358"/>
          <cell r="M358" t="str">
            <v>ជាងម៉ាស៊ីន</v>
          </cell>
          <cell r="N358">
            <v>44562</v>
          </cell>
          <cell r="O358">
            <v>35815</v>
          </cell>
          <cell r="P358" t="str">
            <v>M</v>
          </cell>
          <cell r="Q358" t="str">
            <v>Cambodian</v>
          </cell>
          <cell r="R358" t="str">
            <v>បឹង</v>
          </cell>
          <cell r="S358" t="str">
            <v>កំពង់អំពិល</v>
          </cell>
          <cell r="T358" t="str">
            <v>រំដួល</v>
          </cell>
          <cell r="U358" t="str">
            <v>ស្វាយរៀង</v>
          </cell>
          <cell r="V358">
            <v>18</v>
          </cell>
          <cell r="W358">
            <v>1</v>
          </cell>
          <cell r="X358">
            <v>17</v>
          </cell>
        </row>
        <row r="359">
          <cell r="C359" t="str">
            <v>4 19430</v>
          </cell>
          <cell r="D359" t="str">
            <v>19005181402301គ</v>
          </cell>
          <cell r="E359" t="str">
            <v>020754511</v>
          </cell>
          <cell r="F359" t="str">
            <v>070917394</v>
          </cell>
          <cell r="G359" t="str">
            <v>ឌី</v>
          </cell>
          <cell r="H359" t="str">
            <v>យ៉ា</v>
          </cell>
          <cell r="I359" t="str">
            <v>ឌីយ៉ា</v>
          </cell>
          <cell r="J359" t="str">
            <v>DY</v>
          </cell>
          <cell r="K359" t="str">
            <v>YA</v>
          </cell>
          <cell r="L359"/>
          <cell r="M359" t="str">
            <v>ជាងម៉ាស៊ីន</v>
          </cell>
          <cell r="N359">
            <v>44562</v>
          </cell>
          <cell r="O359">
            <v>33160</v>
          </cell>
          <cell r="P359" t="str">
            <v>M</v>
          </cell>
          <cell r="Q359" t="str">
            <v>Cambodian</v>
          </cell>
          <cell r="R359" t="str">
            <v>ព្រែកតារ័ត្ន</v>
          </cell>
          <cell r="S359" t="str">
            <v>ពោធិ៍បាន</v>
          </cell>
          <cell r="T359" t="str">
            <v>កោះធំ</v>
          </cell>
          <cell r="U359" t="str">
            <v>កណ្តាល</v>
          </cell>
          <cell r="V359">
            <v>18</v>
          </cell>
          <cell r="W359">
            <v>1</v>
          </cell>
          <cell r="X359">
            <v>17</v>
          </cell>
        </row>
        <row r="360">
          <cell r="C360" t="str">
            <v>4 19995</v>
          </cell>
          <cell r="D360" t="str">
            <v>29911222988444អ</v>
          </cell>
          <cell r="E360" t="str">
            <v>040506999</v>
          </cell>
          <cell r="F360" t="str">
            <v>015359228</v>
          </cell>
          <cell r="G360" t="str">
            <v>ទូ</v>
          </cell>
          <cell r="H360" t="str">
            <v>បុល</v>
          </cell>
          <cell r="I360" t="str">
            <v>ទូបុល</v>
          </cell>
          <cell r="J360" t="str">
            <v>TOURN</v>
          </cell>
          <cell r="K360" t="str">
            <v>BOL</v>
          </cell>
          <cell r="L360"/>
          <cell r="M360" t="str">
            <v>ជាងម៉ាស៊ីន</v>
          </cell>
          <cell r="N360">
            <v>44837</v>
          </cell>
          <cell r="O360">
            <v>36230</v>
          </cell>
          <cell r="P360" t="str">
            <v>F</v>
          </cell>
          <cell r="Q360" t="str">
            <v>Cambodian</v>
          </cell>
          <cell r="R360"/>
          <cell r="S360"/>
          <cell r="T360"/>
          <cell r="U360"/>
          <cell r="V360">
            <v>18</v>
          </cell>
          <cell r="W360">
            <v>1</v>
          </cell>
          <cell r="X360">
            <v>17</v>
          </cell>
        </row>
        <row r="361">
          <cell r="C361" t="str">
            <v>4 20228</v>
          </cell>
          <cell r="D361" t="str">
            <v>19801191976534ឡ</v>
          </cell>
          <cell r="E361" t="str">
            <v>150659920</v>
          </cell>
          <cell r="F361" t="str">
            <v>070272931</v>
          </cell>
          <cell r="G361" t="str">
            <v>នី</v>
          </cell>
          <cell r="H361" t="str">
            <v>ភានិត</v>
          </cell>
          <cell r="I361" t="str">
            <v>នីភានិត</v>
          </cell>
          <cell r="J361" t="str">
            <v>NY</v>
          </cell>
          <cell r="K361" t="str">
            <v>PHEANIT</v>
          </cell>
          <cell r="L361"/>
          <cell r="M361" t="str">
            <v>ជាងម៉ាស៊ីន</v>
          </cell>
          <cell r="N361">
            <v>44986</v>
          </cell>
          <cell r="O361">
            <v>35869</v>
          </cell>
          <cell r="P361" t="str">
            <v>M</v>
          </cell>
          <cell r="Q361" t="str">
            <v>Cambodian</v>
          </cell>
          <cell r="R361" t="str">
            <v>ត្រពាំងជ័រ</v>
          </cell>
          <cell r="S361" t="str">
            <v>ចំណារលើ</v>
          </cell>
          <cell r="T361" t="str">
            <v>ស្ទោង</v>
          </cell>
          <cell r="U361" t="str">
            <v>កំពង់ធំ</v>
          </cell>
          <cell r="V361">
            <v>18</v>
          </cell>
          <cell r="W361">
            <v>1</v>
          </cell>
          <cell r="X361">
            <v>17</v>
          </cell>
        </row>
        <row r="362">
          <cell r="C362" t="str">
            <v>4 20229</v>
          </cell>
          <cell r="D362" t="str">
            <v>10403233067216ច</v>
          </cell>
          <cell r="E362" t="str">
            <v>021310331</v>
          </cell>
          <cell r="F362" t="str">
            <v>0965860502</v>
          </cell>
          <cell r="G362" t="str">
            <v>វឿន</v>
          </cell>
          <cell r="H362" t="str">
            <v>ពន្លឺ</v>
          </cell>
          <cell r="I362" t="str">
            <v>វឿនពន្លឺ</v>
          </cell>
          <cell r="J362" t="str">
            <v>VOEUN</v>
          </cell>
          <cell r="K362" t="str">
            <v>PUNLEU</v>
          </cell>
          <cell r="L362"/>
          <cell r="M362" t="str">
            <v>ជាងម៉ាស៊ីន</v>
          </cell>
          <cell r="N362">
            <v>44986</v>
          </cell>
          <cell r="O362">
            <v>38211</v>
          </cell>
          <cell r="P362" t="str">
            <v>M</v>
          </cell>
          <cell r="Q362" t="str">
            <v>Cambodian</v>
          </cell>
          <cell r="R362" t="str">
            <v>ជង្រុក</v>
          </cell>
          <cell r="S362" t="str">
            <v>ម្កាក់</v>
          </cell>
          <cell r="T362" t="str">
            <v>អង្គស្នួល</v>
          </cell>
          <cell r="U362" t="str">
            <v>កណ្តាល</v>
          </cell>
          <cell r="V362">
            <v>18</v>
          </cell>
          <cell r="W362">
            <v>1</v>
          </cell>
          <cell r="X362">
            <v>17</v>
          </cell>
        </row>
        <row r="363">
          <cell r="C363" t="str">
            <v>4 20230</v>
          </cell>
          <cell r="D363" t="str">
            <v>19803233067215ទ</v>
          </cell>
          <cell r="E363" t="str">
            <v>150943926</v>
          </cell>
          <cell r="F363" t="str">
            <v>086296553</v>
          </cell>
          <cell r="G363" t="str">
            <v>នី</v>
          </cell>
          <cell r="H363" t="str">
            <v>ខ្យង</v>
          </cell>
          <cell r="I363" t="str">
            <v>នីខ្យង</v>
          </cell>
          <cell r="J363" t="str">
            <v>NY</v>
          </cell>
          <cell r="K363" t="str">
            <v>KHYORNG</v>
          </cell>
          <cell r="L363"/>
          <cell r="M363" t="str">
            <v>ជាងម៉ាស៊ីន</v>
          </cell>
          <cell r="N363">
            <v>44986</v>
          </cell>
          <cell r="O363">
            <v>35861</v>
          </cell>
          <cell r="P363" t="str">
            <v>M</v>
          </cell>
          <cell r="Q363" t="str">
            <v>Cambodian</v>
          </cell>
          <cell r="R363" t="str">
            <v>ត្រពាំងជ័រ</v>
          </cell>
          <cell r="S363" t="str">
            <v>ចំណារលើ</v>
          </cell>
          <cell r="T363" t="str">
            <v>ស្ទោង</v>
          </cell>
          <cell r="U363" t="str">
            <v>កំពង់ធំ</v>
          </cell>
          <cell r="V363">
            <v>18</v>
          </cell>
          <cell r="W363">
            <v>1</v>
          </cell>
          <cell r="X363">
            <v>17</v>
          </cell>
        </row>
        <row r="364">
          <cell r="C364" t="str">
            <v>4 20231</v>
          </cell>
          <cell r="D364" t="str">
            <v>19205233110458ឋ</v>
          </cell>
          <cell r="E364" t="str">
            <v>030534176</v>
          </cell>
          <cell r="F364" t="str">
            <v>087853753</v>
          </cell>
          <cell r="G364" t="str">
            <v>ច័ន្ទ</v>
          </cell>
          <cell r="H364" t="str">
            <v>ភក្តី</v>
          </cell>
          <cell r="I364" t="str">
            <v>ច័ន្ទភក្តី</v>
          </cell>
          <cell r="J364" t="str">
            <v>CHAN</v>
          </cell>
          <cell r="K364" t="str">
            <v>PHAKDEY</v>
          </cell>
          <cell r="L364"/>
          <cell r="M364" t="str">
            <v>ជាងម៉ាស៊ីន</v>
          </cell>
          <cell r="N364">
            <v>44986</v>
          </cell>
          <cell r="O364">
            <v>33828</v>
          </cell>
          <cell r="P364" t="str">
            <v>M</v>
          </cell>
          <cell r="Q364" t="str">
            <v>Cambodian</v>
          </cell>
          <cell r="R364" t="str">
            <v>ក្រាំងសេរី</v>
          </cell>
          <cell r="S364" t="str">
            <v>ដំបូករូង</v>
          </cell>
          <cell r="T364" t="str">
            <v>ភ្នំស្រួច</v>
          </cell>
          <cell r="U364" t="str">
            <v>កំពង់ស្ពឺ</v>
          </cell>
          <cell r="V364">
            <v>18</v>
          </cell>
          <cell r="W364">
            <v>1</v>
          </cell>
          <cell r="X364">
            <v>17</v>
          </cell>
        </row>
        <row r="365">
          <cell r="C365" t="str">
            <v>4 20232</v>
          </cell>
          <cell r="D365" t="str">
            <v>10203233067052ខ</v>
          </cell>
          <cell r="E365" t="str">
            <v>031058562</v>
          </cell>
          <cell r="F365" t="str">
            <v>0969702083</v>
          </cell>
          <cell r="G365" t="str">
            <v>សួស</v>
          </cell>
          <cell r="H365" t="str">
            <v>ភារះ</v>
          </cell>
          <cell r="I365" t="str">
            <v>សួសភារះ</v>
          </cell>
          <cell r="J365" t="str">
            <v>SOUS</v>
          </cell>
          <cell r="K365" t="str">
            <v>PHEARAK</v>
          </cell>
          <cell r="L365"/>
          <cell r="M365" t="str">
            <v>ជាងម៉ាស៊ីន</v>
          </cell>
          <cell r="N365">
            <v>44986</v>
          </cell>
          <cell r="O365">
            <v>37257</v>
          </cell>
          <cell r="P365" t="str">
            <v>M</v>
          </cell>
          <cell r="Q365" t="str">
            <v>Cambodian</v>
          </cell>
          <cell r="R365" t="str">
            <v>តាឡាត់ថ្មី</v>
          </cell>
          <cell r="S365" t="str">
            <v>អូរ</v>
          </cell>
          <cell r="T365" t="str">
            <v>ភ្នំស្រួច</v>
          </cell>
          <cell r="U365" t="str">
            <v>កំពង់ស្ពឺ</v>
          </cell>
          <cell r="V365">
            <v>18</v>
          </cell>
          <cell r="W365">
            <v>1</v>
          </cell>
          <cell r="X365">
            <v>17</v>
          </cell>
        </row>
        <row r="366">
          <cell r="C366" t="str">
            <v>4 20233</v>
          </cell>
          <cell r="D366">
            <v>0</v>
          </cell>
          <cell r="E366" t="str">
            <v>040441260</v>
          </cell>
          <cell r="F366" t="str">
            <v>0968867838</v>
          </cell>
          <cell r="G366" t="str">
            <v>សេង</v>
          </cell>
          <cell r="H366" t="str">
            <v>ពុកខង</v>
          </cell>
          <cell r="I366" t="str">
            <v>សេងពុកខង</v>
          </cell>
          <cell r="J366" t="str">
            <v>SENG</v>
          </cell>
          <cell r="K366" t="str">
            <v>PUK KHENG</v>
          </cell>
          <cell r="L366"/>
          <cell r="M366" t="str">
            <v>ជាងម៉ាស៊ីន</v>
          </cell>
          <cell r="N366">
            <v>44986</v>
          </cell>
          <cell r="O366">
            <v>36231</v>
          </cell>
          <cell r="P366" t="str">
            <v>F</v>
          </cell>
          <cell r="Q366" t="str">
            <v>Cambodian</v>
          </cell>
          <cell r="R366" t="str">
            <v>អន្លង់ព្រីង</v>
          </cell>
          <cell r="S366" t="str">
            <v>ឈានឡើង</v>
          </cell>
          <cell r="T366" t="str">
            <v>សាមគ្គីមានជ័យ</v>
          </cell>
          <cell r="U366" t="str">
            <v>កំពង់ឆ្នាំង</v>
          </cell>
          <cell r="V366">
            <v>18</v>
          </cell>
          <cell r="W366">
            <v>1</v>
          </cell>
          <cell r="X366">
            <v>17</v>
          </cell>
        </row>
        <row r="367">
          <cell r="C367" t="str">
            <v>4 20234</v>
          </cell>
          <cell r="D367">
            <v>0</v>
          </cell>
          <cell r="E367" t="str">
            <v>062187481</v>
          </cell>
          <cell r="F367" t="str">
            <v>070775980</v>
          </cell>
          <cell r="G367" t="str">
            <v>កែវ</v>
          </cell>
          <cell r="H367" t="str">
            <v>ហ៊ត</v>
          </cell>
          <cell r="I367" t="str">
            <v>កែវហ៊ត</v>
          </cell>
          <cell r="J367" t="str">
            <v>KEO</v>
          </cell>
          <cell r="K367" t="str">
            <v>HORT</v>
          </cell>
          <cell r="L367"/>
          <cell r="M367" t="str">
            <v>ជាងម៉ាស៊ីន</v>
          </cell>
          <cell r="N367">
            <v>44986</v>
          </cell>
          <cell r="O367">
            <v>36600</v>
          </cell>
          <cell r="P367" t="str">
            <v>F</v>
          </cell>
          <cell r="Q367" t="str">
            <v>Cambodian</v>
          </cell>
          <cell r="R367" t="str">
            <v>ស្វាយជ្រុំ</v>
          </cell>
          <cell r="S367" t="str">
            <v>កោះមិត្ត</v>
          </cell>
          <cell r="T367" t="str">
            <v>សំពង់សៀម</v>
          </cell>
          <cell r="U367" t="str">
            <v>កំពង់ចាម</v>
          </cell>
          <cell r="V367">
            <v>18</v>
          </cell>
          <cell r="W367">
            <v>1</v>
          </cell>
          <cell r="X367">
            <v>17</v>
          </cell>
        </row>
        <row r="368">
          <cell r="C368" t="str">
            <v>4 20316</v>
          </cell>
          <cell r="D368" t="str">
            <v>0</v>
          </cell>
          <cell r="E368" t="str">
            <v>051440507</v>
          </cell>
          <cell r="F368">
            <v>0</v>
          </cell>
          <cell r="G368" t="str">
            <v>មួន</v>
          </cell>
          <cell r="H368" t="str">
            <v>ណារ៉ា</v>
          </cell>
          <cell r="I368" t="str">
            <v>មួនណារ៉ា</v>
          </cell>
          <cell r="J368" t="str">
            <v>MUON</v>
          </cell>
          <cell r="K368" t="str">
            <v>NARA</v>
          </cell>
          <cell r="L368"/>
          <cell r="M368" t="str">
            <v>ជាងម៉ាស៊ីន</v>
          </cell>
          <cell r="N368">
            <v>45017</v>
          </cell>
          <cell r="O368">
            <v>36254</v>
          </cell>
          <cell r="P368" t="str">
            <v>M</v>
          </cell>
          <cell r="Q368" t="str">
            <v>Cambodian</v>
          </cell>
          <cell r="R368" t="str">
            <v>សំបូរ</v>
          </cell>
          <cell r="S368" t="str">
            <v>បឹងដោល</v>
          </cell>
          <cell r="T368" t="str">
            <v>ព្រះស្តេច</v>
          </cell>
          <cell r="U368" t="str">
            <v>ព្រៃវែង</v>
          </cell>
          <cell r="V368">
            <v>18</v>
          </cell>
          <cell r="W368">
            <v>1</v>
          </cell>
          <cell r="X368">
            <v>17</v>
          </cell>
        </row>
        <row r="369">
          <cell r="C369" t="str">
            <v>4 20317</v>
          </cell>
          <cell r="D369" t="str">
            <v>0</v>
          </cell>
          <cell r="E369" t="str">
            <v>110548905</v>
          </cell>
          <cell r="F369">
            <v>0</v>
          </cell>
          <cell r="G369" t="str">
            <v>ប្រាក់</v>
          </cell>
          <cell r="H369" t="str">
            <v>ណែម</v>
          </cell>
          <cell r="I369" t="str">
            <v>ប្រាក់ណែម</v>
          </cell>
          <cell r="J369" t="str">
            <v>BRAK</v>
          </cell>
          <cell r="K369" t="str">
            <v>NEM</v>
          </cell>
          <cell r="L369"/>
          <cell r="M369" t="str">
            <v>ជាងម៉ាស៊ីន</v>
          </cell>
          <cell r="N369">
            <v>45017</v>
          </cell>
          <cell r="O369">
            <v>35903</v>
          </cell>
          <cell r="P369" t="str">
            <v>M</v>
          </cell>
          <cell r="Q369" t="str">
            <v>Cambodian</v>
          </cell>
          <cell r="R369" t="str">
            <v>ឈើទាល</v>
          </cell>
          <cell r="S369" t="str">
            <v>ឈូក</v>
          </cell>
          <cell r="T369" t="str">
            <v>ឈូក</v>
          </cell>
          <cell r="U369" t="str">
            <v>កំពត</v>
          </cell>
          <cell r="V369">
            <v>18</v>
          </cell>
          <cell r="W369">
            <v>1</v>
          </cell>
          <cell r="X369">
            <v>17</v>
          </cell>
        </row>
        <row r="370">
          <cell r="C370" t="str">
            <v>4 0992</v>
          </cell>
          <cell r="D370" t="str">
            <v>29201181154509ត</v>
          </cell>
          <cell r="E370" t="str">
            <v>030500797</v>
          </cell>
          <cell r="F370" t="str">
            <v>0964841139</v>
          </cell>
          <cell r="G370" t="str">
            <v>ចូន</v>
          </cell>
          <cell r="H370" t="str">
            <v>ស្តើង</v>
          </cell>
          <cell r="I370" t="str">
            <v>ចូនស្តើង</v>
          </cell>
          <cell r="J370" t="str">
            <v>CHUON</v>
          </cell>
          <cell r="K370" t="str">
            <v>SDOEUNG</v>
          </cell>
          <cell r="L370"/>
          <cell r="M370" t="str">
            <v>ក្រុមដេរទី 1</v>
          </cell>
          <cell r="N370">
            <v>44228</v>
          </cell>
          <cell r="O370">
            <v>33744</v>
          </cell>
          <cell r="P370" t="str">
            <v>F</v>
          </cell>
          <cell r="Q370" t="str">
            <v>Cambodian</v>
          </cell>
          <cell r="R370" t="str">
            <v>ចេក</v>
          </cell>
          <cell r="S370" t="str">
            <v>អូរ</v>
          </cell>
          <cell r="T370" t="str">
            <v>ភ្នំស្រួច</v>
          </cell>
          <cell r="U370" t="str">
            <v>កំពង់ស្ពឺ</v>
          </cell>
          <cell r="V370">
            <v>18</v>
          </cell>
          <cell r="W370">
            <v>1</v>
          </cell>
          <cell r="X370">
            <v>17</v>
          </cell>
        </row>
        <row r="371">
          <cell r="C371" t="str">
            <v>4 17084</v>
          </cell>
          <cell r="D371" t="str">
            <v>29901181151948រ</v>
          </cell>
          <cell r="E371" t="str">
            <v>030912927</v>
          </cell>
          <cell r="F371" t="str">
            <v>086643033</v>
          </cell>
          <cell r="G371" t="str">
            <v>យ៉ុន</v>
          </cell>
          <cell r="H371" t="str">
            <v>សុម៉ាលី</v>
          </cell>
          <cell r="I371" t="str">
            <v>យ៉ុនសុម៉ាលី</v>
          </cell>
          <cell r="J371" t="str">
            <v>YORN</v>
          </cell>
          <cell r="K371" t="str">
            <v>SOMALY</v>
          </cell>
          <cell r="L371"/>
          <cell r="M371" t="str">
            <v>ក្រុមដេរទី 1</v>
          </cell>
          <cell r="N371">
            <v>44228</v>
          </cell>
          <cell r="O371">
            <v>36358</v>
          </cell>
          <cell r="P371" t="str">
            <v>F</v>
          </cell>
          <cell r="Q371" t="str">
            <v>Cambodian</v>
          </cell>
          <cell r="R371" t="str">
            <v>បន្ទាយរកា</v>
          </cell>
          <cell r="S371" t="str">
            <v>ក្រាំងដីវ៉ាយ</v>
          </cell>
          <cell r="T371" t="str">
            <v>ភ្នំស្រួច</v>
          </cell>
          <cell r="U371" t="str">
            <v>កំពង់ស្ពឺ</v>
          </cell>
          <cell r="V371">
            <v>18</v>
          </cell>
          <cell r="W371">
            <v>1</v>
          </cell>
          <cell r="X371">
            <v>17</v>
          </cell>
        </row>
        <row r="372">
          <cell r="C372" t="str">
            <v>4 18550</v>
          </cell>
          <cell r="D372" t="str">
            <v>29407170818913ល</v>
          </cell>
          <cell r="E372" t="str">
            <v>061664395</v>
          </cell>
          <cell r="F372" t="str">
            <v>087880340</v>
          </cell>
          <cell r="G372" t="str">
            <v>ឌិន</v>
          </cell>
          <cell r="H372" t="str">
            <v>ស្រីមុំ</v>
          </cell>
          <cell r="I372" t="str">
            <v>ឌិនស្រីមុំ</v>
          </cell>
          <cell r="J372" t="str">
            <v>DIN</v>
          </cell>
          <cell r="K372" t="str">
            <v>SREYMOM</v>
          </cell>
          <cell r="L372"/>
          <cell r="M372" t="str">
            <v>ក្រុមដេរទី 1</v>
          </cell>
          <cell r="N372">
            <v>44228</v>
          </cell>
          <cell r="O372">
            <v>34543</v>
          </cell>
          <cell r="P372" t="str">
            <v>F</v>
          </cell>
          <cell r="Q372" t="str">
            <v>Cambodian</v>
          </cell>
          <cell r="R372" t="str">
            <v>កកោះ</v>
          </cell>
          <cell r="S372" t="str">
            <v>សំពងជ័យ</v>
          </cell>
          <cell r="T372" t="str">
            <v>ជើងព្រៃ</v>
          </cell>
          <cell r="U372" t="str">
            <v>កំពង់ចាម</v>
          </cell>
          <cell r="V372">
            <v>18</v>
          </cell>
          <cell r="W372">
            <v>1</v>
          </cell>
          <cell r="X372">
            <v>17</v>
          </cell>
        </row>
        <row r="373">
          <cell r="C373" t="str">
            <v>4 18593</v>
          </cell>
          <cell r="D373" t="str">
            <v>20211223003363វ</v>
          </cell>
          <cell r="E373" t="str">
            <v>110662823</v>
          </cell>
          <cell r="F373" t="str">
            <v>098369821</v>
          </cell>
          <cell r="G373" t="str">
            <v>សែ</v>
          </cell>
          <cell r="H373" t="str">
            <v>វណ្ណា</v>
          </cell>
          <cell r="I373" t="str">
            <v>សែវណ្ណា</v>
          </cell>
          <cell r="J373" t="str">
            <v>SE</v>
          </cell>
          <cell r="K373" t="str">
            <v>VANNA</v>
          </cell>
          <cell r="L373"/>
          <cell r="M373" t="str">
            <v>ក្រុមដេរទី 1</v>
          </cell>
          <cell r="N373">
            <v>44228</v>
          </cell>
          <cell r="O373">
            <v>37474</v>
          </cell>
          <cell r="P373" t="str">
            <v>F</v>
          </cell>
          <cell r="Q373" t="str">
            <v>Cambodian</v>
          </cell>
          <cell r="R373" t="str">
            <v>ចក្រីទីង</v>
          </cell>
          <cell r="S373" t="str">
            <v>ព្រៃថ្នង</v>
          </cell>
          <cell r="T373" t="str">
            <v>ទឹកឈូ</v>
          </cell>
          <cell r="U373" t="str">
            <v>កំពត</v>
          </cell>
          <cell r="V373">
            <v>18</v>
          </cell>
          <cell r="W373">
            <v>1</v>
          </cell>
          <cell r="X373">
            <v>17</v>
          </cell>
        </row>
        <row r="374">
          <cell r="C374" t="str">
            <v>4 4037</v>
          </cell>
          <cell r="D374" t="str">
            <v>29401181154742ថ</v>
          </cell>
          <cell r="E374" t="str">
            <v>030500821</v>
          </cell>
          <cell r="F374" t="str">
            <v>070641231</v>
          </cell>
          <cell r="G374" t="str">
            <v>លីម</v>
          </cell>
          <cell r="H374" t="str">
            <v>គឹមយ៉ា</v>
          </cell>
          <cell r="I374" t="str">
            <v>លីមគឹមយ៉ា</v>
          </cell>
          <cell r="J374" t="str">
            <v>LIM</v>
          </cell>
          <cell r="K374" t="str">
            <v>KOEMYA</v>
          </cell>
          <cell r="L374"/>
          <cell r="M374" t="str">
            <v>ក្រុមដេរទី 1</v>
          </cell>
          <cell r="N374">
            <v>44228</v>
          </cell>
          <cell r="O374">
            <v>34450</v>
          </cell>
          <cell r="P374" t="str">
            <v>F</v>
          </cell>
          <cell r="Q374" t="str">
            <v>Cambodian</v>
          </cell>
          <cell r="R374" t="str">
            <v>ចេក</v>
          </cell>
          <cell r="S374" t="str">
            <v>អូរ</v>
          </cell>
          <cell r="T374" t="str">
            <v>ភ្នំស្រួច</v>
          </cell>
          <cell r="U374" t="str">
            <v>កំពង់ស្ពឺ</v>
          </cell>
          <cell r="V374">
            <v>18</v>
          </cell>
          <cell r="W374">
            <v>1</v>
          </cell>
          <cell r="X374">
            <v>17</v>
          </cell>
        </row>
        <row r="375">
          <cell r="C375" t="str">
            <v>4 19039</v>
          </cell>
          <cell r="D375" t="str">
            <v>20311223003367ក</v>
          </cell>
          <cell r="E375" t="str">
            <v>031021825</v>
          </cell>
          <cell r="F375" t="str">
            <v>0964564028</v>
          </cell>
          <cell r="G375" t="str">
            <v>ប៉ាង</v>
          </cell>
          <cell r="H375" t="str">
            <v>ស្រីនិច</v>
          </cell>
          <cell r="I375" t="str">
            <v>ប៉ាងស្រីនិច</v>
          </cell>
          <cell r="J375" t="str">
            <v>PANG</v>
          </cell>
          <cell r="K375" t="str">
            <v>SREYNICH</v>
          </cell>
          <cell r="L375"/>
          <cell r="M375" t="str">
            <v>ក្រុមដេរទី 1</v>
          </cell>
          <cell r="N375">
            <v>44228</v>
          </cell>
          <cell r="O375">
            <v>37747</v>
          </cell>
          <cell r="P375" t="str">
            <v>F</v>
          </cell>
          <cell r="Q375" t="str">
            <v>Cambodian</v>
          </cell>
          <cell r="R375" t="str">
            <v>ចេក</v>
          </cell>
          <cell r="S375" t="str">
            <v>អូរ</v>
          </cell>
          <cell r="T375" t="str">
            <v>ភ្នំស្រួច</v>
          </cell>
          <cell r="U375" t="str">
            <v>កំពង់ស្ពឺ</v>
          </cell>
          <cell r="V375">
            <v>18</v>
          </cell>
          <cell r="W375">
            <v>1</v>
          </cell>
          <cell r="X375">
            <v>17</v>
          </cell>
        </row>
        <row r="376">
          <cell r="C376" t="str">
            <v>4 19189</v>
          </cell>
          <cell r="D376" t="str">
            <v>29607170816875ខ</v>
          </cell>
          <cell r="E376" t="str">
            <v>100692276</v>
          </cell>
          <cell r="F376" t="str">
            <v>015305032</v>
          </cell>
          <cell r="G376" t="str">
            <v>វន</v>
          </cell>
          <cell r="H376" t="str">
            <v>ស្រីលក្ខ័</v>
          </cell>
          <cell r="I376" t="str">
            <v>វនស្រីលក្ខ័</v>
          </cell>
          <cell r="J376" t="str">
            <v>VORN</v>
          </cell>
          <cell r="K376" t="str">
            <v>SREYLEAK</v>
          </cell>
          <cell r="L376"/>
          <cell r="M376" t="str">
            <v>ក្រុមដេរទី 1</v>
          </cell>
          <cell r="N376">
            <v>44453</v>
          </cell>
          <cell r="O376">
            <v>35354</v>
          </cell>
          <cell r="P376" t="str">
            <v>F</v>
          </cell>
          <cell r="Q376" t="str">
            <v>Cambodian</v>
          </cell>
          <cell r="R376" t="str">
            <v>អង្គប្រាសាទ</v>
          </cell>
          <cell r="S376" t="str">
            <v>អង្គប្រាសាទ</v>
          </cell>
          <cell r="T376" t="str">
            <v>គិរីវង់</v>
          </cell>
          <cell r="U376" t="str">
            <v>តាកែវ</v>
          </cell>
          <cell r="V376">
            <v>18</v>
          </cell>
          <cell r="W376">
            <v>1</v>
          </cell>
          <cell r="X376">
            <v>17</v>
          </cell>
        </row>
        <row r="377">
          <cell r="C377" t="str">
            <v>4 19268</v>
          </cell>
          <cell r="D377" t="str">
            <v>29701181198829ក</v>
          </cell>
          <cell r="E377" t="str">
            <v>150856290</v>
          </cell>
          <cell r="F377" t="str">
            <v>0976687692</v>
          </cell>
          <cell r="G377" t="str">
            <v>ម៉ៅ</v>
          </cell>
          <cell r="H377" t="str">
            <v>ម៉ានិច</v>
          </cell>
          <cell r="I377" t="str">
            <v>ម៉ៅម៉ានិច</v>
          </cell>
          <cell r="J377" t="str">
            <v>MAO</v>
          </cell>
          <cell r="K377" t="str">
            <v>MEANECH</v>
          </cell>
          <cell r="L377"/>
          <cell r="M377" t="str">
            <v>ក្រុមដេរទី 1</v>
          </cell>
          <cell r="N377">
            <v>44487</v>
          </cell>
          <cell r="O377">
            <v>35579</v>
          </cell>
          <cell r="P377" t="str">
            <v>F</v>
          </cell>
          <cell r="Q377" t="str">
            <v>Cambodian</v>
          </cell>
          <cell r="R377" t="str">
            <v>ត្រពាំងជ័រ</v>
          </cell>
          <cell r="S377" t="str">
            <v>ចំណារលើ</v>
          </cell>
          <cell r="T377" t="str">
            <v>ស្ឬោង</v>
          </cell>
          <cell r="U377" t="str">
            <v>កំពង់ធំ</v>
          </cell>
          <cell r="V377">
            <v>18</v>
          </cell>
          <cell r="W377">
            <v>1</v>
          </cell>
          <cell r="X377">
            <v>17</v>
          </cell>
        </row>
        <row r="378">
          <cell r="C378" t="str">
            <v>4 19619</v>
          </cell>
          <cell r="D378" t="str">
            <v>29411160456082ថ</v>
          </cell>
          <cell r="E378" t="str">
            <v>040311778</v>
          </cell>
          <cell r="F378" t="str">
            <v>010410354</v>
          </cell>
          <cell r="G378">
            <v>10410354</v>
          </cell>
          <cell r="H378" t="str">
            <v>ណេត</v>
          </cell>
          <cell r="I378" t="str">
            <v>10410354ណេត</v>
          </cell>
          <cell r="J378" t="str">
            <v>PICH</v>
          </cell>
          <cell r="K378" t="str">
            <v>NET</v>
          </cell>
          <cell r="L378"/>
          <cell r="M378" t="str">
            <v>ក្រុមដេរទី 1</v>
          </cell>
          <cell r="N378">
            <v>44676</v>
          </cell>
          <cell r="O378">
            <v>34349</v>
          </cell>
          <cell r="P378" t="str">
            <v>F</v>
          </cell>
          <cell r="Q378" t="str">
            <v>Cambodian</v>
          </cell>
          <cell r="R378" t="str">
            <v>អលង្កែរ</v>
          </cell>
          <cell r="S378" t="str">
            <v>ចោងម៉ោង</v>
          </cell>
          <cell r="T378" t="str">
            <v>ទឹកផុស</v>
          </cell>
          <cell r="U378" t="str">
            <v>កំពង់ឆ្នាំង</v>
          </cell>
          <cell r="V378">
            <v>18</v>
          </cell>
          <cell r="W378">
            <v>1</v>
          </cell>
          <cell r="X378">
            <v>17</v>
          </cell>
        </row>
        <row r="379">
          <cell r="C379" t="str">
            <v>4 19620</v>
          </cell>
          <cell r="D379" t="str">
            <v>29111160456091ឍ</v>
          </cell>
          <cell r="E379" t="str">
            <v>040311740</v>
          </cell>
          <cell r="F379" t="str">
            <v>087492362</v>
          </cell>
          <cell r="G379" t="str">
            <v>សុខ</v>
          </cell>
          <cell r="H379" t="str">
            <v>សុគន្ឋា</v>
          </cell>
          <cell r="I379" t="str">
            <v>សុខសុគន្ឋា</v>
          </cell>
          <cell r="J379" t="str">
            <v>SOK</v>
          </cell>
          <cell r="K379" t="str">
            <v>SOKUNTHEA</v>
          </cell>
          <cell r="L379"/>
          <cell r="M379" t="str">
            <v>ក្រុមដេរទី 1</v>
          </cell>
          <cell r="N379">
            <v>44676</v>
          </cell>
          <cell r="O379">
            <v>33512</v>
          </cell>
          <cell r="P379" t="str">
            <v>F</v>
          </cell>
          <cell r="Q379" t="str">
            <v>Cambodian</v>
          </cell>
          <cell r="R379" t="str">
            <v>អលង្កែរ</v>
          </cell>
          <cell r="S379" t="str">
            <v>ចោងម៉ោង</v>
          </cell>
          <cell r="T379" t="str">
            <v>ទឹកផុស</v>
          </cell>
          <cell r="U379" t="str">
            <v>កំពង់ឆ្នាំង</v>
          </cell>
          <cell r="V379">
            <v>18</v>
          </cell>
          <cell r="W379">
            <v>1</v>
          </cell>
          <cell r="X379">
            <v>17</v>
          </cell>
        </row>
        <row r="380">
          <cell r="C380" t="str">
            <v>4 19673</v>
          </cell>
          <cell r="D380" t="str">
            <v>29301181152818ទ</v>
          </cell>
          <cell r="E380" t="str">
            <v>021093737</v>
          </cell>
          <cell r="F380" t="str">
            <v>070821969</v>
          </cell>
          <cell r="G380" t="str">
            <v>ថូ</v>
          </cell>
          <cell r="H380" t="str">
            <v>ធីម</v>
          </cell>
          <cell r="I380" t="str">
            <v>ថូធីម</v>
          </cell>
          <cell r="J380" t="str">
            <v>THOU</v>
          </cell>
          <cell r="K380" t="str">
            <v>THIM</v>
          </cell>
          <cell r="L380"/>
          <cell r="M380" t="str">
            <v>ក្រុមដេរទី 1</v>
          </cell>
          <cell r="N380">
            <v>44692</v>
          </cell>
          <cell r="O380">
            <v>34158</v>
          </cell>
          <cell r="P380" t="str">
            <v>F</v>
          </cell>
          <cell r="Q380" t="str">
            <v>Cambodian</v>
          </cell>
          <cell r="R380"/>
          <cell r="S380"/>
          <cell r="T380"/>
          <cell r="U380"/>
          <cell r="V380">
            <v>18</v>
          </cell>
          <cell r="W380">
            <v>1</v>
          </cell>
          <cell r="X380">
            <v>17</v>
          </cell>
        </row>
        <row r="381">
          <cell r="C381" t="str">
            <v>4 19937</v>
          </cell>
          <cell r="D381" t="str">
            <v>20104192038079ឍ</v>
          </cell>
          <cell r="E381" t="str">
            <v>110635584</v>
          </cell>
          <cell r="F381" t="str">
            <v>0966949276</v>
          </cell>
          <cell r="G381" t="str">
            <v>លី</v>
          </cell>
          <cell r="H381" t="str">
            <v>សុម៉ារ៉ា</v>
          </cell>
          <cell r="I381" t="str">
            <v>លីសុម៉ារ៉ា</v>
          </cell>
          <cell r="J381" t="str">
            <v>LY</v>
          </cell>
          <cell r="K381" t="str">
            <v>SOMARA</v>
          </cell>
          <cell r="L381"/>
          <cell r="M381" t="str">
            <v>ក្រុមដេរទី 1</v>
          </cell>
          <cell r="N381">
            <v>44806</v>
          </cell>
          <cell r="O381">
            <v>37212</v>
          </cell>
          <cell r="P381" t="str">
            <v>F</v>
          </cell>
          <cell r="Q381" t="str">
            <v>Cambodian</v>
          </cell>
          <cell r="R381"/>
          <cell r="S381"/>
          <cell r="T381"/>
          <cell r="U381"/>
          <cell r="V381">
            <v>18</v>
          </cell>
          <cell r="W381">
            <v>1</v>
          </cell>
          <cell r="X381">
            <v>17</v>
          </cell>
        </row>
        <row r="382">
          <cell r="C382" t="str">
            <v>4 19968</v>
          </cell>
          <cell r="D382" t="str">
            <v>29311222989589ង</v>
          </cell>
          <cell r="E382" t="str">
            <v>061487498</v>
          </cell>
          <cell r="F382" t="str">
            <v>0712625830</v>
          </cell>
          <cell r="G382" t="str">
            <v>ស៊ាង</v>
          </cell>
          <cell r="H382" t="str">
            <v>ស្រីតូច</v>
          </cell>
          <cell r="I382" t="str">
            <v>ស៊ាងស្រីតូច</v>
          </cell>
          <cell r="J382" t="str">
            <v>SEANG</v>
          </cell>
          <cell r="K382" t="str">
            <v>SREYTOUCH</v>
          </cell>
          <cell r="L382"/>
          <cell r="M382" t="str">
            <v>ក្រុមដេរទី 1</v>
          </cell>
          <cell r="N382">
            <v>44833</v>
          </cell>
          <cell r="O382">
            <v>34035</v>
          </cell>
          <cell r="P382" t="str">
            <v>F</v>
          </cell>
          <cell r="Q382" t="str">
            <v>Cambodian</v>
          </cell>
          <cell r="R382"/>
          <cell r="S382"/>
          <cell r="T382"/>
          <cell r="U382"/>
          <cell r="V382">
            <v>18</v>
          </cell>
          <cell r="W382">
            <v>1</v>
          </cell>
          <cell r="X382">
            <v>17</v>
          </cell>
        </row>
        <row r="383">
          <cell r="C383" t="str">
            <v>4 20136</v>
          </cell>
          <cell r="D383" t="str">
            <v>20407233141328ជ</v>
          </cell>
          <cell r="E383" t="str">
            <v>250357860</v>
          </cell>
          <cell r="F383">
            <v>0</v>
          </cell>
          <cell r="G383" t="str">
            <v>ញ៉ក់</v>
          </cell>
          <cell r="H383" t="str">
            <v>ស្រីភួង</v>
          </cell>
          <cell r="I383" t="str">
            <v>ញ៉ក់ស្រីភួង</v>
          </cell>
          <cell r="J383" t="str">
            <v>NHORK</v>
          </cell>
          <cell r="K383" t="str">
            <v>SREYPHUNG</v>
          </cell>
          <cell r="L383"/>
          <cell r="M383" t="str">
            <v>ក្រុមដេរទី 1</v>
          </cell>
          <cell r="N383">
            <v>44958</v>
          </cell>
          <cell r="O383">
            <v>38004</v>
          </cell>
          <cell r="P383" t="str">
            <v>F</v>
          </cell>
          <cell r="Q383" t="str">
            <v>Cambodian</v>
          </cell>
          <cell r="R383" t="str">
            <v>ជំពូ</v>
          </cell>
          <cell r="S383" t="str">
            <v>ចក</v>
          </cell>
          <cell r="T383" t="str">
            <v>អូររំាងឪ</v>
          </cell>
          <cell r="U383" t="str">
            <v>កំពង់ចាម</v>
          </cell>
          <cell r="V383">
            <v>18</v>
          </cell>
          <cell r="W383">
            <v>1</v>
          </cell>
          <cell r="X383">
            <v>17</v>
          </cell>
        </row>
        <row r="384">
          <cell r="C384" t="str">
            <v>4 19329</v>
          </cell>
          <cell r="D384" t="str">
            <v>20304202353359ឈ</v>
          </cell>
          <cell r="E384" t="str">
            <v>040529542</v>
          </cell>
          <cell r="F384" t="str">
            <v>0972656902</v>
          </cell>
          <cell r="G384" t="str">
            <v>ហេង</v>
          </cell>
          <cell r="H384" t="str">
            <v>ស្រីណែ</v>
          </cell>
          <cell r="I384" t="str">
            <v>ហេងស្រីណែ</v>
          </cell>
          <cell r="J384" t="str">
            <v>HENG</v>
          </cell>
          <cell r="K384" t="str">
            <v>SREYNAI</v>
          </cell>
          <cell r="L384"/>
          <cell r="M384" t="str">
            <v>ក្រុមដេរទី 1</v>
          </cell>
          <cell r="N384">
            <v>44523</v>
          </cell>
          <cell r="O384">
            <v>37628</v>
          </cell>
          <cell r="P384" t="str">
            <v>F</v>
          </cell>
          <cell r="Q384" t="str">
            <v>Cambodian</v>
          </cell>
          <cell r="R384" t="str">
            <v>ពាមទន្លេ</v>
          </cell>
          <cell r="S384" t="str">
            <v>ពោធិ៍</v>
          </cell>
          <cell r="T384" t="str">
            <v>កំពង់លែង</v>
          </cell>
          <cell r="U384" t="str">
            <v>កំពង់ឆ្នាំង</v>
          </cell>
          <cell r="V384">
            <v>18</v>
          </cell>
          <cell r="W384">
            <v>1</v>
          </cell>
          <cell r="X384">
            <v>17</v>
          </cell>
        </row>
        <row r="385">
          <cell r="C385" t="str">
            <v>4 20356</v>
          </cell>
          <cell r="D385" t="str">
            <v>20011222999402ដ</v>
          </cell>
          <cell r="E385" t="str">
            <v>051310159</v>
          </cell>
          <cell r="F385" t="str">
            <v>0714261708</v>
          </cell>
          <cell r="G385" t="str">
            <v>ចាន់</v>
          </cell>
          <cell r="H385" t="str">
            <v>ស្រស់</v>
          </cell>
          <cell r="I385" t="str">
            <v>ចាន់ស្រស់</v>
          </cell>
          <cell r="J385" t="str">
            <v>CHAN</v>
          </cell>
          <cell r="K385" t="str">
            <v>SROS</v>
          </cell>
          <cell r="L385"/>
          <cell r="M385" t="str">
            <v>ក្រុមដេរទី 1</v>
          </cell>
          <cell r="N385">
            <v>45037</v>
          </cell>
          <cell r="O385">
            <v>36806</v>
          </cell>
          <cell r="P385" t="str">
            <v>F</v>
          </cell>
          <cell r="Q385" t="str">
            <v>Cambodian</v>
          </cell>
          <cell r="R385" t="str">
            <v>មេបុណ្យ</v>
          </cell>
          <cell r="S385" t="str">
            <v>មេបុណ្យ</v>
          </cell>
          <cell r="T385" t="str">
            <v>ស្វាយអន្ទរ</v>
          </cell>
          <cell r="U385" t="str">
            <v>ព្រៃវែង</v>
          </cell>
          <cell r="V385">
            <v>18</v>
          </cell>
          <cell r="W385">
            <v>1</v>
          </cell>
          <cell r="X385">
            <v>17</v>
          </cell>
        </row>
        <row r="386">
          <cell r="C386" t="str">
            <v>4 20469</v>
          </cell>
          <cell r="D386" t="str">
            <v>20407233141739ឍ</v>
          </cell>
          <cell r="E386" t="str">
            <v>110709952</v>
          </cell>
          <cell r="F386" t="str">
            <v>0966426687</v>
          </cell>
          <cell r="G386" t="str">
            <v>សែ</v>
          </cell>
          <cell r="H386" t="str">
            <v>ស្រីម៉ៅ</v>
          </cell>
          <cell r="I386" t="str">
            <v>សែស្រីម៉ៅ</v>
          </cell>
          <cell r="J386" t="str">
            <v>SE</v>
          </cell>
          <cell r="K386" t="str">
            <v>SREYMAO</v>
          </cell>
          <cell r="L386"/>
          <cell r="M386" t="str">
            <v>ក្រុមដេរទី 1</v>
          </cell>
          <cell r="N386">
            <v>45052</v>
          </cell>
          <cell r="O386">
            <v>38144</v>
          </cell>
          <cell r="P386" t="str">
            <v>F</v>
          </cell>
          <cell r="Q386" t="str">
            <v>Cambodian</v>
          </cell>
          <cell r="R386" t="str">
            <v>ចក្រីទីង</v>
          </cell>
          <cell r="S386" t="str">
            <v>ព្រែថ្នង</v>
          </cell>
          <cell r="T386" t="str">
            <v>ឈូក</v>
          </cell>
          <cell r="U386" t="str">
            <v>កំពត</v>
          </cell>
          <cell r="V386">
            <v>18</v>
          </cell>
          <cell r="W386">
            <v>1</v>
          </cell>
          <cell r="X386">
            <v>17</v>
          </cell>
        </row>
        <row r="387">
          <cell r="C387" t="str">
            <v>4 20479</v>
          </cell>
          <cell r="D387" t="str">
            <v>20507233141451ច</v>
          </cell>
          <cell r="E387" t="str">
            <v>250334526</v>
          </cell>
          <cell r="F387">
            <v>0</v>
          </cell>
          <cell r="G387" t="str">
            <v>ញ៉េ</v>
          </cell>
          <cell r="H387" t="str">
            <v>ស្រីពៅ</v>
          </cell>
          <cell r="I387" t="str">
            <v>ញ៉េស្រីពៅ</v>
          </cell>
          <cell r="J387" t="str">
            <v>NHE</v>
          </cell>
          <cell r="K387" t="str">
            <v>SREYPOV</v>
          </cell>
          <cell r="L387"/>
          <cell r="M387" t="str">
            <v>ក្រុមដេរទី 1</v>
          </cell>
          <cell r="N387">
            <v>45076</v>
          </cell>
          <cell r="O387">
            <v>38431</v>
          </cell>
          <cell r="P387" t="str">
            <v>F</v>
          </cell>
          <cell r="Q387" t="str">
            <v>Cambodian</v>
          </cell>
          <cell r="R387" t="str">
            <v>ជំពូ</v>
          </cell>
          <cell r="S387" t="str">
            <v>ចក</v>
          </cell>
          <cell r="T387" t="str">
            <v>អូររាំឪ</v>
          </cell>
          <cell r="U387" t="str">
            <v>កំពង់ចាម</v>
          </cell>
          <cell r="V387">
            <v>18</v>
          </cell>
          <cell r="W387">
            <v>1</v>
          </cell>
          <cell r="X387">
            <v>17</v>
          </cell>
        </row>
        <row r="388">
          <cell r="C388" t="str">
            <v>4 20641</v>
          </cell>
          <cell r="D388"/>
          <cell r="E388" t="str">
            <v>011403960</v>
          </cell>
          <cell r="F388" t="e">
            <v>#N/A</v>
          </cell>
          <cell r="G388" t="str">
            <v>ហាក់</v>
          </cell>
          <cell r="H388" t="str">
            <v>ដៃអាណា</v>
          </cell>
          <cell r="I388" t="str">
            <v>ហាក់ដៃអាណា</v>
          </cell>
          <cell r="J388" t="str">
            <v>HAK</v>
          </cell>
          <cell r="K388" t="str">
            <v>DAIANA</v>
          </cell>
          <cell r="L388"/>
          <cell r="M388" t="str">
            <v>ក្រុមដេរទី 1</v>
          </cell>
          <cell r="N388">
            <v>45170</v>
          </cell>
          <cell r="O388">
            <v>38424</v>
          </cell>
          <cell r="P388" t="str">
            <v>F</v>
          </cell>
          <cell r="Q388" t="str">
            <v>Cambodian</v>
          </cell>
          <cell r="R388" t="str">
            <v>ត្រពាំងអណ្តូង</v>
          </cell>
          <cell r="S388" t="str">
            <v>អរិយក្សត្រ</v>
          </cell>
          <cell r="T388" t="str">
            <v>ល្វាឯម</v>
          </cell>
          <cell r="U388" t="str">
            <v>កណ្តាល</v>
          </cell>
          <cell r="V388">
            <v>18</v>
          </cell>
          <cell r="W388">
            <v>1</v>
          </cell>
          <cell r="X388">
            <v>17</v>
          </cell>
        </row>
        <row r="389">
          <cell r="C389" t="str">
            <v>4 20700</v>
          </cell>
          <cell r="D389"/>
          <cell r="E389" t="str">
            <v>040605310</v>
          </cell>
          <cell r="F389" t="e">
            <v>#N/A</v>
          </cell>
          <cell r="G389" t="str">
            <v>ជៀន</v>
          </cell>
          <cell r="H389" t="str">
            <v>ដែន</v>
          </cell>
          <cell r="I389" t="str">
            <v>ជៀនដែន</v>
          </cell>
          <cell r="J389" t="str">
            <v>CHIEN</v>
          </cell>
          <cell r="K389" t="str">
            <v>DEN</v>
          </cell>
          <cell r="L389"/>
          <cell r="M389" t="str">
            <v>ក្រុមដេរទី 1</v>
          </cell>
          <cell r="N389">
            <v>45219</v>
          </cell>
          <cell r="O389">
            <v>38353</v>
          </cell>
          <cell r="P389" t="str">
            <v>F</v>
          </cell>
          <cell r="Q389" t="str">
            <v>Cambodian</v>
          </cell>
          <cell r="R389" t="str">
            <v>តាំងស្សា</v>
          </cell>
          <cell r="S389" t="str">
            <v>ក្បាលទឹក</v>
          </cell>
          <cell r="T389" t="str">
            <v>ទឹកផុស</v>
          </cell>
          <cell r="U389" t="str">
            <v>កំពង់ឆ្នាំង</v>
          </cell>
          <cell r="V389">
            <v>18</v>
          </cell>
          <cell r="W389">
            <v>1</v>
          </cell>
          <cell r="X389">
            <v>17</v>
          </cell>
        </row>
        <row r="390">
          <cell r="C390" t="str">
            <v>4 20709</v>
          </cell>
          <cell r="D390"/>
          <cell r="E390" t="str">
            <v>021210260</v>
          </cell>
          <cell r="F390" t="e">
            <v>#N/A</v>
          </cell>
          <cell r="G390" t="str">
            <v>ថុន</v>
          </cell>
          <cell r="H390" t="str">
            <v>ស្រីធំ</v>
          </cell>
          <cell r="I390" t="str">
            <v>ថុនស្រីធំ</v>
          </cell>
          <cell r="J390" t="str">
            <v>THON</v>
          </cell>
          <cell r="K390" t="str">
            <v>SREYTHOM</v>
          </cell>
          <cell r="L390"/>
          <cell r="M390" t="str">
            <v>ក្រុមដេរទី 1</v>
          </cell>
          <cell r="N390">
            <v>45222</v>
          </cell>
          <cell r="O390">
            <v>36816</v>
          </cell>
          <cell r="P390" t="str">
            <v>F</v>
          </cell>
          <cell r="Q390" t="str">
            <v>Cambodian</v>
          </cell>
          <cell r="R390" t="str">
            <v>ធម្មត្រ័យ</v>
          </cell>
          <cell r="S390" t="str">
            <v>ផ្សារដែក</v>
          </cell>
          <cell r="T390" t="str">
            <v>ពញឰ</v>
          </cell>
          <cell r="U390" t="str">
            <v>កណ្ដាល</v>
          </cell>
          <cell r="V390">
            <v>18</v>
          </cell>
          <cell r="W390">
            <v>1</v>
          </cell>
          <cell r="X390">
            <v>17</v>
          </cell>
        </row>
        <row r="391">
          <cell r="C391" t="str">
            <v>4 19885</v>
          </cell>
          <cell r="D391" t="str">
            <v>29309170894046ស</v>
          </cell>
          <cell r="E391" t="str">
            <v>011404049</v>
          </cell>
          <cell r="F391" t="str">
            <v>0977981634</v>
          </cell>
          <cell r="G391" t="str">
            <v>សន</v>
          </cell>
          <cell r="H391" t="str">
            <v>អិត</v>
          </cell>
          <cell r="I391" t="str">
            <v>សនអិត</v>
          </cell>
          <cell r="J391" t="str">
            <v>SORN</v>
          </cell>
          <cell r="K391" t="str">
            <v>ET</v>
          </cell>
          <cell r="L391"/>
          <cell r="M391" t="str">
            <v>ក្រុមដេរទី 1</v>
          </cell>
          <cell r="N391">
            <v>44782</v>
          </cell>
          <cell r="O391">
            <v>34321</v>
          </cell>
          <cell r="P391" t="str">
            <v>F</v>
          </cell>
          <cell r="Q391" t="str">
            <v>Cambodian</v>
          </cell>
          <cell r="R391"/>
          <cell r="S391"/>
          <cell r="T391"/>
          <cell r="U391"/>
          <cell r="V391">
            <v>18</v>
          </cell>
          <cell r="W391">
            <v>1</v>
          </cell>
          <cell r="X391">
            <v>17</v>
          </cell>
        </row>
        <row r="392">
          <cell r="C392" t="str">
            <v>4 12915</v>
          </cell>
          <cell r="D392" t="str">
            <v>20007192148426ឍ</v>
          </cell>
          <cell r="E392">
            <v>110645182</v>
          </cell>
          <cell r="F392" t="str">
            <v>0889557490</v>
          </cell>
          <cell r="G392" t="str">
            <v>ឈុន</v>
          </cell>
          <cell r="H392" t="str">
            <v>ស្រីទូច</v>
          </cell>
          <cell r="I392" t="str">
            <v>ឈុនស្រីទូច</v>
          </cell>
          <cell r="J392" t="str">
            <v>CHHUN</v>
          </cell>
          <cell r="K392" t="str">
            <v>SREYTUOCH</v>
          </cell>
          <cell r="L392"/>
          <cell r="M392" t="str">
            <v>ក្រុមដេរទី 2</v>
          </cell>
          <cell r="N392">
            <v>44228</v>
          </cell>
          <cell r="O392">
            <v>36526</v>
          </cell>
          <cell r="P392" t="str">
            <v>F</v>
          </cell>
          <cell r="Q392" t="str">
            <v>Cambodian</v>
          </cell>
          <cell r="R392" t="str">
            <v>ត្រពាំងកំណប់</v>
          </cell>
          <cell r="S392" t="str">
            <v>ដំបូកខ្ពស់</v>
          </cell>
          <cell r="T392" t="str">
            <v>អង្គរជ័យ</v>
          </cell>
          <cell r="U392" t="str">
            <v>កំពត</v>
          </cell>
          <cell r="V392">
            <v>18</v>
          </cell>
          <cell r="W392">
            <v>1</v>
          </cell>
          <cell r="X392">
            <v>17</v>
          </cell>
        </row>
        <row r="393">
          <cell r="C393" t="str">
            <v>4 12931</v>
          </cell>
          <cell r="D393" t="str">
            <v>29601181154126ណ</v>
          </cell>
          <cell r="E393" t="str">
            <v>051025515</v>
          </cell>
          <cell r="F393" t="str">
            <v>0973262192</v>
          </cell>
          <cell r="G393" t="str">
            <v>សូត្រ</v>
          </cell>
          <cell r="H393" t="str">
            <v>រស់</v>
          </cell>
          <cell r="I393" t="str">
            <v>សូត្ររស់</v>
          </cell>
          <cell r="J393" t="str">
            <v>SOT</v>
          </cell>
          <cell r="K393" t="str">
            <v>RORS</v>
          </cell>
          <cell r="L393"/>
          <cell r="M393" t="str">
            <v>ក្រុមដេរទី 2</v>
          </cell>
          <cell r="N393">
            <v>44228</v>
          </cell>
          <cell r="O393">
            <v>35285</v>
          </cell>
          <cell r="P393" t="str">
            <v>F</v>
          </cell>
          <cell r="Q393" t="str">
            <v>Cambodian</v>
          </cell>
          <cell r="R393" t="str">
            <v>គ្រើល</v>
          </cell>
          <cell r="S393" t="str">
            <v>ព្រៃរំដេង</v>
          </cell>
          <cell r="T393" t="str">
            <v>មេសាង</v>
          </cell>
          <cell r="U393" t="str">
            <v>ព្រៃវែង</v>
          </cell>
          <cell r="V393">
            <v>18</v>
          </cell>
          <cell r="W393">
            <v>1</v>
          </cell>
          <cell r="X393">
            <v>17</v>
          </cell>
        </row>
        <row r="394">
          <cell r="C394" t="str">
            <v>4 14076</v>
          </cell>
          <cell r="D394" t="str">
            <v>28501181153340ញ</v>
          </cell>
          <cell r="E394" t="str">
            <v>030798024</v>
          </cell>
          <cell r="F394" t="str">
            <v>086518419</v>
          </cell>
          <cell r="G394" t="str">
            <v>ម៉ៃ</v>
          </cell>
          <cell r="H394" t="str">
            <v>យន</v>
          </cell>
          <cell r="I394" t="str">
            <v>ម៉ៃយន</v>
          </cell>
          <cell r="J394" t="str">
            <v>MAI</v>
          </cell>
          <cell r="K394" t="str">
            <v>YORN</v>
          </cell>
          <cell r="L394"/>
          <cell r="M394" t="str">
            <v>ក្រុមដេរទី 2</v>
          </cell>
          <cell r="N394">
            <v>44228</v>
          </cell>
          <cell r="O394">
            <v>31162</v>
          </cell>
          <cell r="P394" t="str">
            <v>F</v>
          </cell>
          <cell r="Q394" t="str">
            <v>Cambodian</v>
          </cell>
          <cell r="R394" t="str">
            <v>ចេក</v>
          </cell>
          <cell r="S394" t="str">
            <v>អូរ</v>
          </cell>
          <cell r="T394" t="str">
            <v>ភ្នំស្រួច</v>
          </cell>
          <cell r="U394" t="str">
            <v>កំពង់ស្ពឺ</v>
          </cell>
          <cell r="V394">
            <v>18</v>
          </cell>
          <cell r="W394">
            <v>1</v>
          </cell>
          <cell r="X394">
            <v>17</v>
          </cell>
        </row>
        <row r="395">
          <cell r="C395" t="str">
            <v>4 14130</v>
          </cell>
          <cell r="D395" t="str">
            <v>29812171102022ច</v>
          </cell>
          <cell r="E395" t="str">
            <v>021017424</v>
          </cell>
          <cell r="F395" t="str">
            <v>0964003449</v>
          </cell>
          <cell r="G395" t="str">
            <v>ហ៊ិន</v>
          </cell>
          <cell r="H395" t="str">
            <v>សុហ៊ីម</v>
          </cell>
          <cell r="I395" t="str">
            <v>ហ៊ិនសុហ៊ីម</v>
          </cell>
          <cell r="J395" t="str">
            <v>HIN</v>
          </cell>
          <cell r="K395" t="str">
            <v>SOHIM</v>
          </cell>
          <cell r="L395"/>
          <cell r="M395" t="str">
            <v>ក្រុមដេរទី 2</v>
          </cell>
          <cell r="N395">
            <v>44228</v>
          </cell>
          <cell r="O395">
            <v>35872</v>
          </cell>
          <cell r="P395" t="str">
            <v>F</v>
          </cell>
          <cell r="Q395" t="str">
            <v>Cambodian</v>
          </cell>
          <cell r="R395" t="str">
            <v>ត្រពាំងរាំង</v>
          </cell>
          <cell r="S395" t="str">
            <v>ម្កាក់</v>
          </cell>
          <cell r="T395" t="str">
            <v>អង្គស្នួល</v>
          </cell>
          <cell r="U395" t="str">
            <v>កណ្តាល</v>
          </cell>
          <cell r="V395">
            <v>18</v>
          </cell>
          <cell r="W395">
            <v>1</v>
          </cell>
          <cell r="X395">
            <v>17</v>
          </cell>
        </row>
        <row r="396">
          <cell r="C396" t="str">
            <v>4 18008</v>
          </cell>
          <cell r="D396" t="str">
            <v>20104202353361អ</v>
          </cell>
          <cell r="E396" t="str">
            <v>031013154</v>
          </cell>
          <cell r="F396" t="str">
            <v>070321861</v>
          </cell>
          <cell r="G396" t="str">
            <v>ប៉ាង</v>
          </cell>
          <cell r="H396" t="str">
            <v>ចណ្ណា</v>
          </cell>
          <cell r="I396" t="str">
            <v>ប៉ាងចណ្ណា</v>
          </cell>
          <cell r="J396" t="str">
            <v>PANG</v>
          </cell>
          <cell r="K396" t="str">
            <v>CHANNA</v>
          </cell>
          <cell r="L396"/>
          <cell r="M396" t="str">
            <v>ក្រុមដេរទី 2</v>
          </cell>
          <cell r="N396">
            <v>44228</v>
          </cell>
          <cell r="O396">
            <v>37113</v>
          </cell>
          <cell r="P396" t="str">
            <v>F</v>
          </cell>
          <cell r="Q396" t="str">
            <v>Cambodian</v>
          </cell>
          <cell r="R396" t="str">
            <v>ក្រាំងរលួស</v>
          </cell>
          <cell r="S396" t="str">
            <v>អូរ</v>
          </cell>
          <cell r="T396" t="str">
            <v>ភ្នំស្រួច</v>
          </cell>
          <cell r="U396" t="str">
            <v>កំពង់ស្ពឺ</v>
          </cell>
          <cell r="V396">
            <v>18</v>
          </cell>
          <cell r="W396">
            <v>1</v>
          </cell>
          <cell r="X396">
            <v>17</v>
          </cell>
        </row>
        <row r="397">
          <cell r="C397" t="str">
            <v>4 4015</v>
          </cell>
          <cell r="D397" t="str">
            <v>29801181154896ហ</v>
          </cell>
          <cell r="E397" t="str">
            <v>030902619</v>
          </cell>
          <cell r="F397" t="str">
            <v>095208659</v>
          </cell>
          <cell r="G397" t="str">
            <v>លីម</v>
          </cell>
          <cell r="H397" t="str">
            <v xml:space="preserve"> គឹមលី</v>
          </cell>
          <cell r="I397" t="str">
            <v>លីម គឹមលី</v>
          </cell>
          <cell r="J397" t="str">
            <v>LIM</v>
          </cell>
          <cell r="K397" t="str">
            <v>KOEMLY</v>
          </cell>
          <cell r="L397"/>
          <cell r="M397" t="str">
            <v>ក្រុមដេរទី 2</v>
          </cell>
          <cell r="N397">
            <v>44228</v>
          </cell>
          <cell r="O397">
            <v>36001</v>
          </cell>
          <cell r="P397" t="str">
            <v>F</v>
          </cell>
          <cell r="Q397" t="str">
            <v>Cambodian</v>
          </cell>
          <cell r="R397" t="str">
            <v>ចេក</v>
          </cell>
          <cell r="S397" t="str">
            <v>អូរ</v>
          </cell>
          <cell r="T397" t="str">
            <v>ភ្នំស្រួច</v>
          </cell>
          <cell r="U397" t="str">
            <v>កំពង់ស្ពឺ</v>
          </cell>
          <cell r="V397">
            <v>18</v>
          </cell>
          <cell r="W397">
            <v>1</v>
          </cell>
          <cell r="X397">
            <v>17</v>
          </cell>
        </row>
        <row r="398">
          <cell r="C398" t="str">
            <v>4 4656</v>
          </cell>
          <cell r="D398" t="str">
            <v>29601181155200ឈ</v>
          </cell>
          <cell r="E398" t="str">
            <v>030500760</v>
          </cell>
          <cell r="F398" t="str">
            <v>086926807</v>
          </cell>
          <cell r="G398" t="str">
            <v>ប៉ាង</v>
          </cell>
          <cell r="H398" t="str">
            <v>ចាន់នឿន</v>
          </cell>
          <cell r="I398" t="str">
            <v>ប៉ាងចាន់នឿន</v>
          </cell>
          <cell r="J398" t="str">
            <v>PHANG</v>
          </cell>
          <cell r="K398" t="str">
            <v>CHANNOEUN</v>
          </cell>
          <cell r="L398"/>
          <cell r="M398" t="str">
            <v>ក្រុមដេរទី 2</v>
          </cell>
          <cell r="N398">
            <v>44228</v>
          </cell>
          <cell r="O398">
            <v>35190</v>
          </cell>
          <cell r="P398" t="str">
            <v>F</v>
          </cell>
          <cell r="Q398" t="str">
            <v>Cambodian</v>
          </cell>
          <cell r="R398" t="str">
            <v>ចេក</v>
          </cell>
          <cell r="S398" t="str">
            <v>អូរ</v>
          </cell>
          <cell r="T398" t="str">
            <v>ភ្នំស្រួច</v>
          </cell>
          <cell r="U398" t="str">
            <v>កំពង់ស្ពឺ</v>
          </cell>
          <cell r="V398">
            <v>18</v>
          </cell>
          <cell r="W398">
            <v>1</v>
          </cell>
          <cell r="X398">
            <v>17</v>
          </cell>
        </row>
        <row r="399">
          <cell r="C399" t="str">
            <v>4 9721</v>
          </cell>
          <cell r="D399" t="str">
            <v>29501181153363ត</v>
          </cell>
          <cell r="E399" t="str">
            <v>100992855</v>
          </cell>
          <cell r="F399" t="str">
            <v>0966558579</v>
          </cell>
          <cell r="G399" t="str">
            <v>ងន</v>
          </cell>
          <cell r="H399" t="str">
            <v>ស្រីណុច</v>
          </cell>
          <cell r="I399" t="str">
            <v>ងនស្រីណុច</v>
          </cell>
          <cell r="J399" t="str">
            <v>NGORN</v>
          </cell>
          <cell r="K399" t="str">
            <v>SREYNOCH</v>
          </cell>
          <cell r="L399"/>
          <cell r="M399" t="str">
            <v>ក្រុមដេរទី 2</v>
          </cell>
          <cell r="N399">
            <v>44228</v>
          </cell>
          <cell r="O399">
            <v>34863</v>
          </cell>
          <cell r="P399" t="str">
            <v>F</v>
          </cell>
          <cell r="Q399" t="str">
            <v>Cambodian</v>
          </cell>
          <cell r="R399" t="str">
            <v>ធម្មតា</v>
          </cell>
          <cell r="S399" t="str">
            <v>ខ្វាវ</v>
          </cell>
          <cell r="T399" t="str">
            <v>ទ្រាំង</v>
          </cell>
          <cell r="U399" t="str">
            <v>តាកែវ</v>
          </cell>
          <cell r="V399">
            <v>18</v>
          </cell>
          <cell r="W399">
            <v>1</v>
          </cell>
          <cell r="X399">
            <v>17</v>
          </cell>
        </row>
        <row r="400">
          <cell r="C400" t="str">
            <v>4 18915</v>
          </cell>
          <cell r="D400" t="str">
            <v>28801181151432ឌ</v>
          </cell>
          <cell r="E400" t="str">
            <v>020767379</v>
          </cell>
          <cell r="F400" t="str">
            <v>0967033171</v>
          </cell>
          <cell r="G400" t="str">
            <v>ចឹក</v>
          </cell>
          <cell r="H400" t="str">
            <v>រើន</v>
          </cell>
          <cell r="I400" t="str">
            <v>ចឹករើន</v>
          </cell>
          <cell r="J400" t="str">
            <v>CHOEK</v>
          </cell>
          <cell r="K400" t="str">
            <v>RAEUN</v>
          </cell>
          <cell r="L400"/>
          <cell r="M400" t="str">
            <v>ក្រុមដេរទី 2</v>
          </cell>
          <cell r="N400">
            <v>44228</v>
          </cell>
          <cell r="O400">
            <v>32299</v>
          </cell>
          <cell r="P400" t="str">
            <v>F</v>
          </cell>
          <cell r="Q400" t="str">
            <v>Cambodian</v>
          </cell>
          <cell r="R400" t="str">
            <v>ត្រើង</v>
          </cell>
          <cell r="S400" t="str">
            <v>ម្កាក់</v>
          </cell>
          <cell r="T400" t="str">
            <v>អង្គស្នួល</v>
          </cell>
          <cell r="U400" t="str">
            <v>កណ្តាល</v>
          </cell>
          <cell r="V400">
            <v>18</v>
          </cell>
          <cell r="W400">
            <v>1</v>
          </cell>
          <cell r="X400">
            <v>17</v>
          </cell>
        </row>
        <row r="401">
          <cell r="C401" t="str">
            <v>4 19326</v>
          </cell>
          <cell r="D401" t="str">
            <v>20007192154138ដ</v>
          </cell>
          <cell r="E401" t="str">
            <v>051582956</v>
          </cell>
          <cell r="F401" t="str">
            <v>0884483320</v>
          </cell>
          <cell r="G401" t="str">
            <v>ស</v>
          </cell>
          <cell r="H401" t="str">
            <v>ស៊ាន</v>
          </cell>
          <cell r="I401" t="str">
            <v>សស៊ាន</v>
          </cell>
          <cell r="J401" t="str">
            <v>SOR</v>
          </cell>
          <cell r="K401" t="str">
            <v>SEAN</v>
          </cell>
          <cell r="L401"/>
          <cell r="M401" t="str">
            <v>ក្រុមដេរទី 2</v>
          </cell>
          <cell r="N401">
            <v>44531</v>
          </cell>
          <cell r="O401">
            <v>36827</v>
          </cell>
          <cell r="P401" t="str">
            <v>F</v>
          </cell>
          <cell r="Q401" t="str">
            <v>Cambodian</v>
          </cell>
          <cell r="R401" t="str">
            <v>គ្រើល</v>
          </cell>
          <cell r="S401" t="str">
            <v>ព្រៃរំដេង</v>
          </cell>
          <cell r="T401" t="str">
            <v>មេសាង</v>
          </cell>
          <cell r="U401" t="str">
            <v>ព្រៃវែង</v>
          </cell>
          <cell r="V401">
            <v>18</v>
          </cell>
          <cell r="W401">
            <v>1</v>
          </cell>
          <cell r="X401">
            <v>17</v>
          </cell>
        </row>
        <row r="402">
          <cell r="C402" t="str">
            <v>4 19400</v>
          </cell>
          <cell r="D402" t="str">
            <v>19210222983660ធ</v>
          </cell>
          <cell r="E402" t="str">
            <v>040311827</v>
          </cell>
          <cell r="F402" t="str">
            <v>081552487</v>
          </cell>
          <cell r="G402" t="str">
            <v>សុខ</v>
          </cell>
          <cell r="H402" t="str">
            <v>នីរ័ត្ន</v>
          </cell>
          <cell r="I402" t="str">
            <v>សុខនីរ័ត្ន</v>
          </cell>
          <cell r="J402" t="str">
            <v>SOK</v>
          </cell>
          <cell r="K402" t="str">
            <v>NIROTH</v>
          </cell>
          <cell r="L402"/>
          <cell r="M402" t="str">
            <v>ក្រុមដេរទី 2</v>
          </cell>
          <cell r="N402">
            <v>44531</v>
          </cell>
          <cell r="O402">
            <v>33635</v>
          </cell>
          <cell r="P402" t="str">
            <v>M</v>
          </cell>
          <cell r="Q402" t="str">
            <v>Cambodian</v>
          </cell>
          <cell r="R402" t="str">
            <v>អលង្កែរ</v>
          </cell>
          <cell r="S402" t="str">
            <v>ចោងម៉ោង</v>
          </cell>
          <cell r="T402" t="str">
            <v>ទឹកផុស</v>
          </cell>
          <cell r="U402" t="str">
            <v>កំពង់ឆ្នាំង</v>
          </cell>
          <cell r="V402">
            <v>18</v>
          </cell>
          <cell r="W402">
            <v>1</v>
          </cell>
          <cell r="X402">
            <v>17</v>
          </cell>
        </row>
        <row r="403">
          <cell r="C403" t="str">
            <v>4 19656</v>
          </cell>
          <cell r="D403" t="str">
            <v>29807192147694ឃ</v>
          </cell>
          <cell r="E403" t="str">
            <v>100912800</v>
          </cell>
          <cell r="F403" t="str">
            <v>081218183</v>
          </cell>
          <cell r="G403" t="str">
            <v>ខឿន</v>
          </cell>
          <cell r="H403" t="str">
            <v>ស្រីល័ក្ឋ</v>
          </cell>
          <cell r="I403" t="str">
            <v>ខឿនស្រីល័ក្ឋ</v>
          </cell>
          <cell r="J403" t="str">
            <v>KHEUN</v>
          </cell>
          <cell r="K403" t="str">
            <v>SREYLEAK</v>
          </cell>
          <cell r="L403"/>
          <cell r="M403" t="str">
            <v>ក្រុមដេរទី 2</v>
          </cell>
          <cell r="N403">
            <v>44670</v>
          </cell>
          <cell r="O403">
            <v>35798</v>
          </cell>
          <cell r="P403" t="str">
            <v>F</v>
          </cell>
          <cell r="Q403" t="str">
            <v>Cambodian</v>
          </cell>
          <cell r="R403" t="str">
            <v>ឈើទាលសាគប</v>
          </cell>
          <cell r="S403" t="str">
            <v>អង្គតាសោម</v>
          </cell>
          <cell r="T403" t="str">
            <v>ត្រាំកក់</v>
          </cell>
          <cell r="U403" t="str">
            <v>តាកែវ</v>
          </cell>
          <cell r="V403">
            <v>18</v>
          </cell>
          <cell r="W403">
            <v>1</v>
          </cell>
          <cell r="X403">
            <v>17</v>
          </cell>
        </row>
        <row r="404">
          <cell r="C404" t="str">
            <v>4 19896</v>
          </cell>
          <cell r="D404" t="str">
            <v>0</v>
          </cell>
          <cell r="E404" t="str">
            <v>020885997</v>
          </cell>
          <cell r="F404" t="str">
            <v>0965021798</v>
          </cell>
          <cell r="G404" t="str">
            <v>ឆាយ</v>
          </cell>
          <cell r="H404" t="str">
            <v>ចាន់ឌី</v>
          </cell>
          <cell r="I404" t="str">
            <v>ឆាយចាន់ឌី</v>
          </cell>
          <cell r="J404" t="str">
            <v>CHHAY</v>
          </cell>
          <cell r="K404" t="str">
            <v>CHANDY</v>
          </cell>
          <cell r="L404"/>
          <cell r="M404" t="str">
            <v>ក្រុមដេរទី 2</v>
          </cell>
          <cell r="N404">
            <v>44785</v>
          </cell>
          <cell r="O404">
            <v>35044</v>
          </cell>
          <cell r="P404" t="str">
            <v>F</v>
          </cell>
          <cell r="Q404" t="str">
            <v>Cambodian</v>
          </cell>
          <cell r="R404"/>
          <cell r="S404"/>
          <cell r="T404"/>
          <cell r="U404"/>
          <cell r="V404">
            <v>18</v>
          </cell>
          <cell r="W404">
            <v>1</v>
          </cell>
          <cell r="X404">
            <v>17</v>
          </cell>
        </row>
        <row r="405">
          <cell r="C405" t="str">
            <v>4 20108</v>
          </cell>
          <cell r="D405" t="str">
            <v>29302160042374ដ</v>
          </cell>
          <cell r="E405" t="str">
            <v>140093377</v>
          </cell>
          <cell r="F405" t="str">
            <v>015747034</v>
          </cell>
          <cell r="G405" t="str">
            <v>សេង</v>
          </cell>
          <cell r="H405" t="str">
            <v>ចាន់</v>
          </cell>
          <cell r="I405" t="str">
            <v>សេងចាន់</v>
          </cell>
          <cell r="J405" t="str">
            <v>SENG</v>
          </cell>
          <cell r="K405" t="str">
            <v>CHANN</v>
          </cell>
          <cell r="L405"/>
          <cell r="M405" t="str">
            <v>ក្រុមដេរទី 2</v>
          </cell>
          <cell r="N405">
            <v>44951</v>
          </cell>
          <cell r="O405">
            <v>34301</v>
          </cell>
          <cell r="P405" t="str">
            <v>F</v>
          </cell>
          <cell r="Q405" t="str">
            <v>Cambodian</v>
          </cell>
          <cell r="R405" t="str">
            <v>ចំបក់</v>
          </cell>
          <cell r="S405" t="str">
            <v>ជីក្រោម</v>
          </cell>
          <cell r="T405" t="str">
            <v>ស្រែអំបិល</v>
          </cell>
          <cell r="U405" t="str">
            <v>កោះកុង</v>
          </cell>
          <cell r="V405">
            <v>18</v>
          </cell>
          <cell r="W405">
            <v>1</v>
          </cell>
          <cell r="X405">
            <v>17</v>
          </cell>
        </row>
        <row r="406">
          <cell r="C406" t="str">
            <v>4 20370</v>
          </cell>
          <cell r="D406" t="str">
            <v>20207233141756ដ</v>
          </cell>
          <cell r="E406" t="str">
            <v>031092997</v>
          </cell>
          <cell r="F406" t="str">
            <v>0883225408</v>
          </cell>
          <cell r="G406" t="str">
            <v>ភឺន</v>
          </cell>
          <cell r="H406" t="str">
            <v>ចាន់លីន</v>
          </cell>
          <cell r="I406" t="str">
            <v>ភឺនចាន់លីន</v>
          </cell>
          <cell r="J406" t="str">
            <v>PHEUN</v>
          </cell>
          <cell r="K406" t="str">
            <v>CHANLIN</v>
          </cell>
          <cell r="L406"/>
          <cell r="M406" t="str">
            <v>ក្រុមដេរទី 2</v>
          </cell>
          <cell r="N406">
            <v>45040</v>
          </cell>
          <cell r="O406">
            <v>37538</v>
          </cell>
          <cell r="P406" t="str">
            <v>F</v>
          </cell>
          <cell r="Q406" t="str">
            <v>Cambodian</v>
          </cell>
          <cell r="R406" t="str">
            <v>កណ្ដាល</v>
          </cell>
          <cell r="S406" t="str">
            <v>សំរោង</v>
          </cell>
          <cell r="T406" t="str">
            <v>ភ្នំស្រួច</v>
          </cell>
          <cell r="U406" t="str">
            <v>កំពង់ស្ពឺ</v>
          </cell>
          <cell r="V406">
            <v>18</v>
          </cell>
          <cell r="W406">
            <v>1</v>
          </cell>
          <cell r="X406">
            <v>17</v>
          </cell>
        </row>
        <row r="407">
          <cell r="C407" t="str">
            <v>4 20395</v>
          </cell>
          <cell r="D407" t="str">
            <v>29707233141772ព</v>
          </cell>
          <cell r="E407" t="str">
            <v>220148512</v>
          </cell>
          <cell r="F407" t="str">
            <v>08841966015</v>
          </cell>
          <cell r="G407" t="str">
            <v>ខែន</v>
          </cell>
          <cell r="H407" t="str">
            <v>ផាឡាត់</v>
          </cell>
          <cell r="I407" t="str">
            <v>ខែនផាឡាត់</v>
          </cell>
          <cell r="J407" t="str">
            <v>KHEN</v>
          </cell>
          <cell r="K407" t="str">
            <v>PHALAT</v>
          </cell>
          <cell r="L407"/>
          <cell r="M407" t="str">
            <v>ក្រុមដេរទី 2</v>
          </cell>
          <cell r="N407">
            <v>45040</v>
          </cell>
          <cell r="O407">
            <v>35466</v>
          </cell>
          <cell r="P407" t="str">
            <v>F</v>
          </cell>
          <cell r="Q407" t="str">
            <v>Cambodian</v>
          </cell>
          <cell r="R407" t="str">
            <v>គោក</v>
          </cell>
          <cell r="S407" t="str">
            <v>ដោះស្រែ</v>
          </cell>
          <cell r="T407" t="str">
            <v>ជាំក្សាន្ត</v>
          </cell>
          <cell r="U407" t="str">
            <v>ព្រះវិហារ</v>
          </cell>
          <cell r="V407">
            <v>18</v>
          </cell>
          <cell r="W407">
            <v>1</v>
          </cell>
          <cell r="X407">
            <v>17</v>
          </cell>
        </row>
        <row r="408">
          <cell r="C408" t="str">
            <v>4 20688</v>
          </cell>
          <cell r="D408"/>
          <cell r="E408" t="str">
            <v>031161299</v>
          </cell>
          <cell r="F408" t="e">
            <v>#N/A</v>
          </cell>
          <cell r="G408" t="str">
            <v>ណាក់</v>
          </cell>
          <cell r="H408" t="str">
            <v>សុខឡៃ</v>
          </cell>
          <cell r="I408" t="str">
            <v>ណាក់សុខឡៃ</v>
          </cell>
          <cell r="J408" t="str">
            <v>NAK</v>
          </cell>
          <cell r="K408" t="str">
            <v>SOKLAI</v>
          </cell>
          <cell r="L408"/>
          <cell r="M408" t="str">
            <v>ក្រុមដេរទី 2</v>
          </cell>
          <cell r="N408">
            <v>45219</v>
          </cell>
          <cell r="O408">
            <v>38627</v>
          </cell>
          <cell r="P408" t="str">
            <v>F</v>
          </cell>
          <cell r="Q408" t="str">
            <v>Cambodian</v>
          </cell>
          <cell r="R408" t="str">
            <v>ខ្នងក្រាង</v>
          </cell>
          <cell r="S408" t="str">
            <v>តាំងសំរោង</v>
          </cell>
          <cell r="T408" t="str">
            <v>ភ្នំស្រួច</v>
          </cell>
          <cell r="U408" t="str">
            <v>កំពង់ស្ពឺ</v>
          </cell>
          <cell r="V408">
            <v>18</v>
          </cell>
          <cell r="W408">
            <v>1</v>
          </cell>
          <cell r="X408">
            <v>17</v>
          </cell>
        </row>
        <row r="409">
          <cell r="C409" t="str">
            <v>4 20398</v>
          </cell>
          <cell r="D409" t="str">
            <v>20310222961910ច</v>
          </cell>
          <cell r="E409" t="str">
            <v>062216755</v>
          </cell>
          <cell r="F409" t="str">
            <v>0883136529</v>
          </cell>
          <cell r="G409" t="str">
            <v>សឿន</v>
          </cell>
          <cell r="H409" t="str">
            <v>ស្រីម៉ាក់</v>
          </cell>
          <cell r="I409" t="str">
            <v>សឿនស្រីម៉ាក់</v>
          </cell>
          <cell r="J409" t="str">
            <v>SOEURN</v>
          </cell>
          <cell r="K409" t="str">
            <v>SREYMAK</v>
          </cell>
          <cell r="L409"/>
          <cell r="M409" t="str">
            <v>ក្រុមដេរទី 2</v>
          </cell>
          <cell r="N409">
            <v>45041</v>
          </cell>
          <cell r="O409">
            <v>37714</v>
          </cell>
          <cell r="P409" t="str">
            <v>F</v>
          </cell>
          <cell r="Q409" t="str">
            <v>Cambodian</v>
          </cell>
          <cell r="R409" t="str">
            <v>ពព្រេង</v>
          </cell>
          <cell r="S409" t="str">
            <v>ស្ពឺ</v>
          </cell>
          <cell r="T409" t="str">
            <v>ចំការលើ</v>
          </cell>
          <cell r="U409" t="str">
            <v>កំពង់ចាម</v>
          </cell>
          <cell r="V409">
            <v>18</v>
          </cell>
          <cell r="W409">
            <v>1</v>
          </cell>
          <cell r="X409">
            <v>17</v>
          </cell>
        </row>
        <row r="410">
          <cell r="C410" t="str">
            <v>4 19754</v>
          </cell>
          <cell r="D410" t="str">
            <v>29701181152761ធ</v>
          </cell>
          <cell r="E410" t="str">
            <v>030512106</v>
          </cell>
          <cell r="F410" t="str">
            <v>015782112</v>
          </cell>
          <cell r="G410" t="str">
            <v>សាយ</v>
          </cell>
          <cell r="H410" t="str">
            <v>ឡុន</v>
          </cell>
          <cell r="I410" t="str">
            <v>សាយឡុន</v>
          </cell>
          <cell r="J410" t="str">
            <v>SAY</v>
          </cell>
          <cell r="K410" t="str">
            <v>LON</v>
          </cell>
          <cell r="L410"/>
          <cell r="M410" t="str">
            <v>ក្រុមដេរទី 3</v>
          </cell>
          <cell r="N410">
            <v>44734</v>
          </cell>
          <cell r="O410">
            <v>35683</v>
          </cell>
          <cell r="P410" t="str">
            <v>F</v>
          </cell>
          <cell r="Q410" t="str">
            <v>Cambodian</v>
          </cell>
          <cell r="R410" t="str">
            <v>ក្រាំងតាកន</v>
          </cell>
          <cell r="S410" t="str">
            <v>តាំងស្យា</v>
          </cell>
          <cell r="T410" t="str">
            <v>ភ្នំស្រួច</v>
          </cell>
          <cell r="U410" t="str">
            <v>កំពង់ស្ពឺ</v>
          </cell>
          <cell r="V410">
            <v>18</v>
          </cell>
          <cell r="W410">
            <v>1</v>
          </cell>
          <cell r="X410">
            <v>17</v>
          </cell>
        </row>
        <row r="411">
          <cell r="C411" t="str">
            <v>4 13098</v>
          </cell>
          <cell r="D411" t="str">
            <v>29201181151603ជ</v>
          </cell>
          <cell r="E411" t="str">
            <v>051524362</v>
          </cell>
          <cell r="F411" t="str">
            <v>070400545</v>
          </cell>
          <cell r="G411" t="str">
            <v>ដន</v>
          </cell>
          <cell r="H411" t="str">
            <v>ណា</v>
          </cell>
          <cell r="I411" t="str">
            <v>ដនណា</v>
          </cell>
          <cell r="J411" t="str">
            <v>DORN</v>
          </cell>
          <cell r="K411" t="str">
            <v>NA</v>
          </cell>
          <cell r="L411"/>
          <cell r="M411" t="str">
            <v>ក្រុមដេរទី 3</v>
          </cell>
          <cell r="N411">
            <v>44228</v>
          </cell>
          <cell r="O411">
            <v>33609</v>
          </cell>
          <cell r="P411" t="str">
            <v>F</v>
          </cell>
          <cell r="Q411" t="str">
            <v>Cambodian</v>
          </cell>
          <cell r="R411" t="str">
            <v>ព្រៃក្រលាញ់</v>
          </cell>
          <cell r="S411" t="str">
            <v>ព្រៃស្រឡិត</v>
          </cell>
          <cell r="T411" t="str">
            <v>ពារំាង</v>
          </cell>
          <cell r="U411" t="str">
            <v>ព្រៃវែង</v>
          </cell>
          <cell r="V411">
            <v>18</v>
          </cell>
          <cell r="W411">
            <v>1</v>
          </cell>
          <cell r="X411">
            <v>17</v>
          </cell>
        </row>
        <row r="412">
          <cell r="C412" t="str">
            <v>4 20197</v>
          </cell>
          <cell r="D412" t="str">
            <v>20311223002441យ</v>
          </cell>
          <cell r="E412" t="str">
            <v>140162114</v>
          </cell>
          <cell r="F412" t="str">
            <v>069207759</v>
          </cell>
          <cell r="G412" t="str">
            <v>មូល</v>
          </cell>
          <cell r="H412" t="str">
            <v>ស្រីអូន</v>
          </cell>
          <cell r="I412" t="str">
            <v>មូលស្រីអូន</v>
          </cell>
          <cell r="J412" t="str">
            <v>MUL</v>
          </cell>
          <cell r="K412" t="str">
            <v>SREYOUN</v>
          </cell>
          <cell r="L412"/>
          <cell r="M412" t="str">
            <v>ក្រុមដេរទី 3</v>
          </cell>
          <cell r="N412">
            <v>44977</v>
          </cell>
          <cell r="O412">
            <v>37683</v>
          </cell>
          <cell r="P412" t="str">
            <v>F</v>
          </cell>
          <cell r="Q412" t="str">
            <v>Cambodian</v>
          </cell>
          <cell r="R412" t="str">
            <v>ចំបក់</v>
          </cell>
          <cell r="S412" t="str">
            <v>ជីខក្រោម</v>
          </cell>
          <cell r="T412" t="str">
            <v>ស្រែអំបិល</v>
          </cell>
          <cell r="U412" t="str">
            <v>កោះកុង</v>
          </cell>
          <cell r="V412">
            <v>18</v>
          </cell>
          <cell r="W412">
            <v>1</v>
          </cell>
          <cell r="X412">
            <v>17</v>
          </cell>
        </row>
        <row r="413">
          <cell r="C413" t="str">
            <v>4 20224</v>
          </cell>
          <cell r="D413" t="str">
            <v>29603170659077ស</v>
          </cell>
          <cell r="E413" t="str">
            <v>050802005</v>
          </cell>
          <cell r="F413" t="str">
            <v>0966478018</v>
          </cell>
          <cell r="G413" t="str">
            <v>សាន់</v>
          </cell>
          <cell r="H413" t="str">
            <v>ណារិន</v>
          </cell>
          <cell r="I413" t="str">
            <v>សាន់ណារិន</v>
          </cell>
          <cell r="J413" t="str">
            <v>SANN</v>
          </cell>
          <cell r="K413" t="str">
            <v>NAREN</v>
          </cell>
          <cell r="L413"/>
          <cell r="M413" t="str">
            <v>ក្រុមដេរទី 3</v>
          </cell>
          <cell r="N413">
            <v>44984</v>
          </cell>
          <cell r="O413">
            <v>35106</v>
          </cell>
          <cell r="P413" t="str">
            <v>F</v>
          </cell>
          <cell r="Q413" t="str">
            <v>Cambodian</v>
          </cell>
          <cell r="R413" t="str">
            <v>តារាមកើត</v>
          </cell>
          <cell r="S413" t="str">
            <v>ទ្រេត</v>
          </cell>
          <cell r="T413" t="str">
            <v>អន្ទរ</v>
          </cell>
          <cell r="U413" t="str">
            <v>ព្រៃវែង</v>
          </cell>
          <cell r="V413">
            <v>18</v>
          </cell>
          <cell r="W413">
            <v>1</v>
          </cell>
          <cell r="X413">
            <v>17</v>
          </cell>
        </row>
        <row r="414">
          <cell r="C414" t="str">
            <v>4 20257</v>
          </cell>
          <cell r="D414" t="str">
            <v>29507233141804ថ</v>
          </cell>
          <cell r="E414" t="str">
            <v>030592679</v>
          </cell>
          <cell r="F414" t="str">
            <v>0965112899</v>
          </cell>
          <cell r="G414" t="str">
            <v>សុន</v>
          </cell>
          <cell r="H414" t="str">
            <v>សុភ័ក្រ</v>
          </cell>
          <cell r="I414" t="str">
            <v>សុនសុភ័ក្រ</v>
          </cell>
          <cell r="J414" t="str">
            <v>SON</v>
          </cell>
          <cell r="K414" t="str">
            <v>SOPHAK</v>
          </cell>
          <cell r="L414"/>
          <cell r="M414" t="str">
            <v>ក្រុមដេរទី 3</v>
          </cell>
          <cell r="N414">
            <v>44987</v>
          </cell>
          <cell r="O414">
            <v>35016</v>
          </cell>
          <cell r="P414" t="str">
            <v>F</v>
          </cell>
          <cell r="Q414" t="str">
            <v>Cambodian</v>
          </cell>
          <cell r="R414" t="str">
            <v>ទី6</v>
          </cell>
          <cell r="S414" t="str">
            <v>ត្រែងត្រយឹង</v>
          </cell>
          <cell r="T414" t="str">
            <v>ភ្នំស្រួច</v>
          </cell>
          <cell r="U414" t="str">
            <v>កំពង់ស្ពឺ</v>
          </cell>
          <cell r="V414">
            <v>18</v>
          </cell>
          <cell r="W414">
            <v>1</v>
          </cell>
          <cell r="X414">
            <v>17</v>
          </cell>
        </row>
        <row r="415">
          <cell r="C415" t="str">
            <v>4 20272</v>
          </cell>
          <cell r="D415" t="str">
            <v>29101160038612ជ</v>
          </cell>
          <cell r="E415" t="str">
            <v>150994584</v>
          </cell>
          <cell r="F415" t="str">
            <v>0968904474</v>
          </cell>
          <cell r="G415" t="str">
            <v>ធូក</v>
          </cell>
          <cell r="H415" t="str">
            <v>កុយ</v>
          </cell>
          <cell r="I415" t="str">
            <v>ធូកកុយ</v>
          </cell>
          <cell r="J415" t="str">
            <v>THUOK</v>
          </cell>
          <cell r="K415" t="str">
            <v>KOY</v>
          </cell>
          <cell r="L415"/>
          <cell r="M415" t="str">
            <v>ក្រុមដេរទី 3</v>
          </cell>
          <cell r="N415">
            <v>44991</v>
          </cell>
          <cell r="O415">
            <v>33340</v>
          </cell>
          <cell r="P415" t="str">
            <v>F</v>
          </cell>
          <cell r="Q415" t="str">
            <v>Cambodian</v>
          </cell>
          <cell r="R415" t="str">
            <v>លាវ</v>
          </cell>
          <cell r="S415" t="str">
            <v>ប្រាសាទ</v>
          </cell>
          <cell r="T415" t="str">
            <v>សន្ទុក</v>
          </cell>
          <cell r="U415" t="str">
            <v>កំពង់ធំ</v>
          </cell>
          <cell r="V415">
            <v>18</v>
          </cell>
          <cell r="W415">
            <v>1</v>
          </cell>
          <cell r="X415">
            <v>17</v>
          </cell>
        </row>
        <row r="416">
          <cell r="C416" t="str">
            <v>4 20273</v>
          </cell>
          <cell r="D416" t="str">
            <v>20507233148778ម</v>
          </cell>
          <cell r="E416" t="str">
            <v>021321509</v>
          </cell>
          <cell r="F416" t="str">
            <v>0968684942</v>
          </cell>
          <cell r="G416" t="str">
            <v>ថូ</v>
          </cell>
          <cell r="H416" t="str">
            <v>ធូ</v>
          </cell>
          <cell r="I416" t="str">
            <v>ថូធូ</v>
          </cell>
          <cell r="J416" t="str">
            <v>THO</v>
          </cell>
          <cell r="K416" t="str">
            <v>THOU</v>
          </cell>
          <cell r="L416"/>
          <cell r="M416" t="str">
            <v>ក្រុមដេរទី 3</v>
          </cell>
          <cell r="N416">
            <v>44991</v>
          </cell>
          <cell r="O416">
            <v>38408</v>
          </cell>
          <cell r="P416" t="str">
            <v>F</v>
          </cell>
          <cell r="Q416" t="str">
            <v>Cambodian</v>
          </cell>
          <cell r="R416" t="str">
            <v>អង្គតាសិត</v>
          </cell>
          <cell r="S416" t="str">
            <v>ទួលពេជ្រ</v>
          </cell>
          <cell r="T416" t="str">
            <v>អង្កស្នួល</v>
          </cell>
          <cell r="U416" t="str">
            <v>កណ្ដាល</v>
          </cell>
          <cell r="V416">
            <v>18</v>
          </cell>
          <cell r="W416">
            <v>1</v>
          </cell>
          <cell r="X416">
            <v>17</v>
          </cell>
        </row>
        <row r="417">
          <cell r="C417" t="str">
            <v>4 20291</v>
          </cell>
          <cell r="D417" t="str">
            <v>20207233141759ឍ</v>
          </cell>
          <cell r="E417" t="str">
            <v>150906327</v>
          </cell>
          <cell r="F417" t="str">
            <v>0886820322</v>
          </cell>
          <cell r="G417" t="str">
            <v>ណូ</v>
          </cell>
          <cell r="H417" t="str">
            <v>លីន</v>
          </cell>
          <cell r="I417" t="str">
            <v>ណូលីន</v>
          </cell>
          <cell r="J417" t="str">
            <v>NO</v>
          </cell>
          <cell r="K417" t="str">
            <v>LIN</v>
          </cell>
          <cell r="L417"/>
          <cell r="M417" t="str">
            <v>ក្រុមដេរទី 3</v>
          </cell>
          <cell r="N417">
            <v>44998</v>
          </cell>
          <cell r="O417">
            <v>37262</v>
          </cell>
          <cell r="P417" t="str">
            <v>F</v>
          </cell>
          <cell r="Q417" t="str">
            <v>Cambodian</v>
          </cell>
          <cell r="R417" t="str">
            <v>ខ្មាក់</v>
          </cell>
          <cell r="S417" t="str">
            <v>ចំណាលើ</v>
          </cell>
          <cell r="T417" t="str">
            <v>ស្ទោង</v>
          </cell>
          <cell r="U417" t="str">
            <v>កំពង់ធំ</v>
          </cell>
          <cell r="V417">
            <v>18</v>
          </cell>
          <cell r="W417">
            <v>1</v>
          </cell>
          <cell r="X417">
            <v>17</v>
          </cell>
        </row>
        <row r="418">
          <cell r="C418" t="str">
            <v>4 20341</v>
          </cell>
          <cell r="D418" t="str">
            <v>0</v>
          </cell>
          <cell r="E418" t="str">
            <v>150957581</v>
          </cell>
          <cell r="F418">
            <v>0</v>
          </cell>
          <cell r="G418" t="str">
            <v>ព្រិន</v>
          </cell>
          <cell r="H418" t="str">
            <v>ចន្ទី</v>
          </cell>
          <cell r="I418" t="str">
            <v>ព្រិនចន្ទី</v>
          </cell>
          <cell r="J418" t="str">
            <v>PRIN</v>
          </cell>
          <cell r="K418" t="str">
            <v>CHANTY</v>
          </cell>
          <cell r="L418"/>
          <cell r="M418" t="str">
            <v>ក្រុមដេរទី 3</v>
          </cell>
          <cell r="N418">
            <v>45035</v>
          </cell>
          <cell r="O418">
            <v>36991</v>
          </cell>
          <cell r="P418" t="str">
            <v>F</v>
          </cell>
          <cell r="Q418" t="str">
            <v>Cambodian</v>
          </cell>
          <cell r="R418" t="str">
            <v>ក្អិន</v>
          </cell>
          <cell r="S418" t="str">
            <v>ចំណាលើ</v>
          </cell>
          <cell r="T418" t="str">
            <v>ស្ទោង</v>
          </cell>
          <cell r="U418" t="str">
            <v>កំពង់ធំ</v>
          </cell>
          <cell r="V418">
            <v>18</v>
          </cell>
          <cell r="W418">
            <v>1</v>
          </cell>
          <cell r="X418">
            <v>17</v>
          </cell>
        </row>
        <row r="419">
          <cell r="C419" t="str">
            <v>4 20343</v>
          </cell>
          <cell r="D419" t="str">
            <v>20107233148779ផ</v>
          </cell>
          <cell r="E419" t="str">
            <v>040503581</v>
          </cell>
          <cell r="F419" t="str">
            <v>06983946</v>
          </cell>
          <cell r="G419" t="str">
            <v>ពេន</v>
          </cell>
          <cell r="H419" t="str">
            <v>ស្រេង</v>
          </cell>
          <cell r="I419" t="str">
            <v>ពេនស្រេង</v>
          </cell>
          <cell r="J419" t="str">
            <v>PEN</v>
          </cell>
          <cell r="K419" t="str">
            <v>SRENG</v>
          </cell>
          <cell r="L419"/>
          <cell r="M419" t="str">
            <v>ក្រុមដេរទី 3</v>
          </cell>
          <cell r="N419">
            <v>45035</v>
          </cell>
          <cell r="O419">
            <v>37130</v>
          </cell>
          <cell r="P419" t="str">
            <v>F</v>
          </cell>
          <cell r="Q419" t="str">
            <v>Cambodian</v>
          </cell>
          <cell r="R419" t="str">
            <v>កង្កែប</v>
          </cell>
          <cell r="S419" t="str">
            <v>ច្រណូក</v>
          </cell>
          <cell r="T419" t="str">
            <v>កំពង់លែង</v>
          </cell>
          <cell r="U419" t="str">
            <v>កំពង់ឆ្នាំង</v>
          </cell>
          <cell r="V419">
            <v>18</v>
          </cell>
          <cell r="W419">
            <v>1</v>
          </cell>
          <cell r="X419">
            <v>17</v>
          </cell>
        </row>
        <row r="420">
          <cell r="C420" t="str">
            <v>4 20404</v>
          </cell>
          <cell r="D420" t="str">
            <v>29606181452124ធ</v>
          </cell>
          <cell r="E420" t="str">
            <v>110508998</v>
          </cell>
          <cell r="F420" t="str">
            <v>0886531097</v>
          </cell>
          <cell r="G420" t="str">
            <v>ហឿន</v>
          </cell>
          <cell r="H420" t="str">
            <v>កែវ</v>
          </cell>
          <cell r="I420" t="str">
            <v>ហឿនកែវ</v>
          </cell>
          <cell r="J420" t="str">
            <v>HOEUB</v>
          </cell>
          <cell r="K420" t="str">
            <v>KEO</v>
          </cell>
          <cell r="L420"/>
          <cell r="M420" t="str">
            <v>ក្រុមដេរទី 3</v>
          </cell>
          <cell r="N420">
            <v>45041</v>
          </cell>
          <cell r="O420">
            <v>35126</v>
          </cell>
          <cell r="P420" t="str">
            <v>F</v>
          </cell>
          <cell r="Q420" t="str">
            <v>Cambodian</v>
          </cell>
          <cell r="R420" t="str">
            <v>មនោសុខ</v>
          </cell>
          <cell r="S420" t="str">
            <v>តាកែន</v>
          </cell>
          <cell r="T420" t="str">
            <v>ឈូក</v>
          </cell>
          <cell r="U420" t="str">
            <v>កំពត</v>
          </cell>
          <cell r="V420">
            <v>18</v>
          </cell>
          <cell r="W420">
            <v>1</v>
          </cell>
          <cell r="X420">
            <v>17</v>
          </cell>
        </row>
        <row r="421">
          <cell r="C421" t="str">
            <v>2 20419</v>
          </cell>
          <cell r="D421">
            <v>0</v>
          </cell>
          <cell r="E421" t="str">
            <v>062252536</v>
          </cell>
          <cell r="F421" t="e">
            <v>#N/A</v>
          </cell>
          <cell r="G421" t="str">
            <v>បូ</v>
          </cell>
          <cell r="H421" t="str">
            <v>ធីតា</v>
          </cell>
          <cell r="I421" t="str">
            <v>បូធីតា</v>
          </cell>
          <cell r="J421" t="str">
            <v>BO</v>
          </cell>
          <cell r="K421" t="str">
            <v>THIDA</v>
          </cell>
          <cell r="L421"/>
          <cell r="M421" t="str">
            <v>ក្រុមដេរទី 3</v>
          </cell>
          <cell r="N421">
            <v>45042</v>
          </cell>
          <cell r="O421">
            <v>37989</v>
          </cell>
          <cell r="P421" t="str">
            <v>F</v>
          </cell>
          <cell r="Q421" t="str">
            <v>Cambodian</v>
          </cell>
          <cell r="R421"/>
          <cell r="S421"/>
          <cell r="T421"/>
          <cell r="U421"/>
          <cell r="V421">
            <v>18</v>
          </cell>
          <cell r="W421">
            <v>1</v>
          </cell>
          <cell r="X421">
            <v>17</v>
          </cell>
        </row>
        <row r="422">
          <cell r="C422" t="str">
            <v>4 20437</v>
          </cell>
          <cell r="D422" t="str">
            <v>29407170819534ល</v>
          </cell>
          <cell r="E422" t="str">
            <v>061544337</v>
          </cell>
          <cell r="F422" t="str">
            <v>0963265350</v>
          </cell>
          <cell r="G422" t="str">
            <v>ផល់</v>
          </cell>
          <cell r="H422" t="str">
            <v>យ៉ាង</v>
          </cell>
          <cell r="I422" t="str">
            <v>ផល់យ៉ាង</v>
          </cell>
          <cell r="J422" t="str">
            <v>PHORL</v>
          </cell>
          <cell r="K422" t="str">
            <v>YANG</v>
          </cell>
          <cell r="L422"/>
          <cell r="M422" t="str">
            <v>ក្រុមដេរទី 3</v>
          </cell>
          <cell r="N422">
            <v>45044</v>
          </cell>
          <cell r="O422">
            <v>34394</v>
          </cell>
          <cell r="P422" t="str">
            <v>F</v>
          </cell>
          <cell r="Q422" t="str">
            <v>Cambodian</v>
          </cell>
          <cell r="R422" t="str">
            <v> ឫស្សី</v>
          </cell>
          <cell r="S422" t="str">
            <v>ត្រប់</v>
          </cell>
          <cell r="T422" t="str">
            <v>បាធាយ</v>
          </cell>
          <cell r="U422" t="str">
            <v>កំពង់ចាម</v>
          </cell>
          <cell r="V422">
            <v>18</v>
          </cell>
          <cell r="W422">
            <v>1</v>
          </cell>
          <cell r="X422">
            <v>17</v>
          </cell>
        </row>
        <row r="423">
          <cell r="C423" t="str">
            <v>4 20425</v>
          </cell>
          <cell r="D423" t="str">
            <v>20507233148575ន</v>
          </cell>
          <cell r="E423" t="str">
            <v>200272358</v>
          </cell>
          <cell r="F423" t="str">
            <v>0886733850</v>
          </cell>
          <cell r="G423" t="str">
            <v>ធី</v>
          </cell>
          <cell r="H423" t="str">
            <v>ស្រីនួន</v>
          </cell>
          <cell r="I423" t="str">
            <v>ធីស្រីនួន</v>
          </cell>
          <cell r="J423" t="str">
            <v>THEY</v>
          </cell>
          <cell r="K423" t="str">
            <v>SREYNUON</v>
          </cell>
          <cell r="L423"/>
          <cell r="M423" t="str">
            <v>ក្រុមដេរទី 3</v>
          </cell>
          <cell r="N423">
            <v>45043</v>
          </cell>
          <cell r="O423">
            <v>38419</v>
          </cell>
          <cell r="P423" t="str">
            <v>F</v>
          </cell>
          <cell r="Q423" t="str">
            <v>Cambodian</v>
          </cell>
          <cell r="R423" t="str">
            <v>ថ្នល់កែវ</v>
          </cell>
          <cell r="S423" t="str">
            <v>ប្រាសាទ</v>
          </cell>
          <cell r="T423" t="str">
            <v>ប្រាសាទ</v>
          </cell>
          <cell r="U423" t="str">
            <v>ឧត្តមានជ័យ</v>
          </cell>
          <cell r="V423">
            <v>18</v>
          </cell>
          <cell r="W423">
            <v>1</v>
          </cell>
          <cell r="X423">
            <v>17</v>
          </cell>
        </row>
        <row r="424">
          <cell r="C424" t="str">
            <v>4 20424</v>
          </cell>
          <cell r="D424" t="str">
            <v>20407233148882ន</v>
          </cell>
          <cell r="E424" t="str">
            <v>220217608</v>
          </cell>
          <cell r="F424" t="str">
            <v>060549648</v>
          </cell>
          <cell r="G424" t="str">
            <v>ប៉ែន</v>
          </cell>
          <cell r="H424" t="str">
            <v>សុខឃា</v>
          </cell>
          <cell r="I424" t="str">
            <v>ប៉ែនសុខឃា</v>
          </cell>
          <cell r="J424" t="str">
            <v>PEN</v>
          </cell>
          <cell r="K424" t="str">
            <v>SOKYEA</v>
          </cell>
          <cell r="L424"/>
          <cell r="M424" t="str">
            <v>ក្រុមដេរទី 3</v>
          </cell>
          <cell r="N424">
            <v>45043</v>
          </cell>
          <cell r="O424">
            <v>38069</v>
          </cell>
          <cell r="P424" t="str">
            <v>F</v>
          </cell>
          <cell r="Q424" t="str">
            <v>Cambodian</v>
          </cell>
          <cell r="R424" t="str">
            <v>គោក</v>
          </cell>
          <cell r="S424" t="str">
            <v>រំដោះស្រែ</v>
          </cell>
          <cell r="T424" t="str">
            <v>ជាំក្សាន្ត</v>
          </cell>
          <cell r="U424" t="str">
            <v>ព្រះវិហារ</v>
          </cell>
          <cell r="V424">
            <v>18</v>
          </cell>
          <cell r="W424">
            <v>1</v>
          </cell>
          <cell r="X424">
            <v>17</v>
          </cell>
        </row>
        <row r="425">
          <cell r="C425" t="str">
            <v>4 20493</v>
          </cell>
          <cell r="D425" t="str">
            <v>20007192147712ដ</v>
          </cell>
          <cell r="E425" t="str">
            <v>031011105</v>
          </cell>
          <cell r="F425" t="str">
            <v>0964627250</v>
          </cell>
          <cell r="G425" t="str">
            <v>ប៉ូ</v>
          </cell>
          <cell r="H425" t="str">
            <v>សុខា</v>
          </cell>
          <cell r="I425" t="str">
            <v>ប៉ូសុខា</v>
          </cell>
          <cell r="J425" t="str">
            <v>PO</v>
          </cell>
          <cell r="K425" t="str">
            <v>SOKHA</v>
          </cell>
          <cell r="L425"/>
          <cell r="M425" t="str">
            <v>ក្រុមដេរទី 3</v>
          </cell>
          <cell r="N425">
            <v>45075</v>
          </cell>
          <cell r="O425">
            <v>36772</v>
          </cell>
          <cell r="P425" t="str">
            <v>F</v>
          </cell>
          <cell r="Q425" t="str">
            <v>Cambodian</v>
          </cell>
          <cell r="R425" t="str">
            <v>បន្ទាយរកា</v>
          </cell>
          <cell r="S425" t="str">
            <v>ក្រាំងដីវ៉ាយ</v>
          </cell>
          <cell r="T425" t="str">
            <v>ភ្នំស្រួច</v>
          </cell>
          <cell r="U425" t="str">
            <v>កំពង់ស្ពឺ</v>
          </cell>
          <cell r="V425">
            <v>18</v>
          </cell>
          <cell r="W425">
            <v>1</v>
          </cell>
          <cell r="X425">
            <v>17</v>
          </cell>
        </row>
        <row r="426">
          <cell r="C426" t="str">
            <v>4 20499</v>
          </cell>
          <cell r="D426" t="str">
            <v>20012160478200ក</v>
          </cell>
          <cell r="E426" t="str">
            <v>030863936</v>
          </cell>
          <cell r="F426" t="str">
            <v>0966419082</v>
          </cell>
          <cell r="G426" t="str">
            <v>ប៊ន</v>
          </cell>
          <cell r="H426" t="str">
            <v>រុង</v>
          </cell>
          <cell r="I426" t="str">
            <v>ប៊នរុង</v>
          </cell>
          <cell r="J426" t="str">
            <v>BORN</v>
          </cell>
          <cell r="K426" t="str">
            <v>RON</v>
          </cell>
          <cell r="L426"/>
          <cell r="M426" t="str">
            <v>ក្រុមដេរទី 3</v>
          </cell>
          <cell r="N426">
            <v>45089</v>
          </cell>
          <cell r="O426">
            <v>36653</v>
          </cell>
          <cell r="P426" t="str">
            <v>F</v>
          </cell>
          <cell r="Q426" t="str">
            <v>Cambodian</v>
          </cell>
          <cell r="R426" t="str">
            <v>ព្រៃស្បូវ</v>
          </cell>
          <cell r="S426" t="str">
            <v>ជង្រុក</v>
          </cell>
          <cell r="T426" t="str">
            <v>គង់ពិសី</v>
          </cell>
          <cell r="U426" t="str">
            <v>កំពង់ស្ពឺ</v>
          </cell>
          <cell r="V426">
            <v>18</v>
          </cell>
          <cell r="W426">
            <v>1</v>
          </cell>
          <cell r="X426">
            <v>17</v>
          </cell>
        </row>
        <row r="427">
          <cell r="C427" t="str">
            <v>4 20500</v>
          </cell>
          <cell r="D427" t="str">
            <v>29507192148057ល</v>
          </cell>
          <cell r="E427" t="str">
            <v>040374697</v>
          </cell>
          <cell r="F427" t="str">
            <v>0967995906</v>
          </cell>
          <cell r="G427" t="str">
            <v>ប្រាក</v>
          </cell>
          <cell r="H427" t="str">
            <v>សៅរី</v>
          </cell>
          <cell r="I427" t="str">
            <v>ប្រាកសៅរី</v>
          </cell>
          <cell r="J427" t="str">
            <v>PRAK</v>
          </cell>
          <cell r="K427" t="str">
            <v>SAORY</v>
          </cell>
          <cell r="L427"/>
          <cell r="M427" t="str">
            <v>ក្រុមដេរទី 3</v>
          </cell>
          <cell r="N427">
            <v>45089</v>
          </cell>
          <cell r="O427">
            <v>34924</v>
          </cell>
          <cell r="P427" t="str">
            <v>F</v>
          </cell>
          <cell r="Q427" t="str">
            <v>Cambodian</v>
          </cell>
          <cell r="R427" t="str">
            <v>តាំងបំរាង</v>
          </cell>
          <cell r="S427" t="str">
            <v>ជើងគ្រាវ</v>
          </cell>
          <cell r="T427" t="str">
            <v>រលាប្អៀរ</v>
          </cell>
          <cell r="U427" t="str">
            <v>កំពង់ឆ្នាំង</v>
          </cell>
          <cell r="V427">
            <v>18</v>
          </cell>
          <cell r="W427">
            <v>1</v>
          </cell>
          <cell r="X427">
            <v>17</v>
          </cell>
        </row>
        <row r="428">
          <cell r="C428" t="str">
            <v>4 20504</v>
          </cell>
          <cell r="D428">
            <v>0</v>
          </cell>
          <cell r="E428">
            <v>151031182</v>
          </cell>
          <cell r="F428" t="str">
            <v>0975329052</v>
          </cell>
          <cell r="G428" t="str">
            <v>ស្រី</v>
          </cell>
          <cell r="H428" t="str">
            <v>ស៊ីណា</v>
          </cell>
          <cell r="I428" t="str">
            <v>ស្រីស៊ីណា</v>
          </cell>
          <cell r="J428" t="str">
            <v>SRI</v>
          </cell>
          <cell r="K428" t="str">
            <v>SINA</v>
          </cell>
          <cell r="L428"/>
          <cell r="M428" t="str">
            <v>ក្រុមដេរទី 3</v>
          </cell>
          <cell r="N428">
            <v>44992</v>
          </cell>
          <cell r="O428">
            <v>37530</v>
          </cell>
          <cell r="P428" t="str">
            <v>F</v>
          </cell>
          <cell r="Q428" t="str">
            <v>Cambodian</v>
          </cell>
          <cell r="R428" t="str">
            <v>ត្រពាំងជ័រ</v>
          </cell>
          <cell r="S428" t="str">
            <v>ចំណាលើ</v>
          </cell>
          <cell r="T428" t="str">
            <v>ស្ទោង</v>
          </cell>
          <cell r="U428" t="str">
            <v>កំពង់ធំ</v>
          </cell>
          <cell r="V428">
            <v>18</v>
          </cell>
          <cell r="W428">
            <v>1</v>
          </cell>
          <cell r="X428">
            <v>17</v>
          </cell>
        </row>
        <row r="429">
          <cell r="C429" t="str">
            <v>4 20561</v>
          </cell>
          <cell r="D429"/>
          <cell r="E429" t="str">
            <v>250385472</v>
          </cell>
          <cell r="F429" t="e">
            <v>#N/A</v>
          </cell>
          <cell r="G429" t="str">
            <v>យ៉េន</v>
          </cell>
          <cell r="H429" t="str">
            <v>សុខល័ក្ខ</v>
          </cell>
          <cell r="I429" t="str">
            <v>យ៉េនសុខល័ក្ខ</v>
          </cell>
          <cell r="J429" t="str">
            <v>YEN</v>
          </cell>
          <cell r="K429" t="str">
            <v>SOKLEAK</v>
          </cell>
          <cell r="L429"/>
          <cell r="M429" t="str">
            <v>ក្រុមដេរទី 3</v>
          </cell>
          <cell r="N429">
            <v>45163</v>
          </cell>
          <cell r="O429">
            <v>33700</v>
          </cell>
          <cell r="P429" t="str">
            <v>F</v>
          </cell>
          <cell r="Q429" t="str">
            <v>Cambodian</v>
          </cell>
          <cell r="R429" t="str">
            <v>មង់ទី6</v>
          </cell>
          <cell r="S429" t="str">
            <v>មង់រៀវ</v>
          </cell>
          <cell r="T429" t="str">
            <v>ត្បូងឃ្មុំ</v>
          </cell>
          <cell r="U429" t="str">
            <v>ត្បូងឃ្មុំ</v>
          </cell>
          <cell r="V429">
            <v>18</v>
          </cell>
          <cell r="W429">
            <v>1</v>
          </cell>
          <cell r="X429">
            <v>17</v>
          </cell>
        </row>
        <row r="430">
          <cell r="C430" t="str">
            <v>4 20562</v>
          </cell>
          <cell r="D430"/>
          <cell r="E430" t="str">
            <v>250014154</v>
          </cell>
          <cell r="F430" t="e">
            <v>#N/A</v>
          </cell>
          <cell r="G430" t="str">
            <v>អន់</v>
          </cell>
          <cell r="H430" t="str">
            <v>ម៉ាណា</v>
          </cell>
          <cell r="I430" t="str">
            <v>អន់ម៉ាណា</v>
          </cell>
          <cell r="J430" t="str">
            <v>EON</v>
          </cell>
          <cell r="K430" t="str">
            <v>MANE</v>
          </cell>
          <cell r="L430"/>
          <cell r="M430" t="str">
            <v>ក្រុមដេរទី 3</v>
          </cell>
          <cell r="N430">
            <v>45163</v>
          </cell>
          <cell r="O430">
            <v>35894</v>
          </cell>
          <cell r="P430" t="str">
            <v>F</v>
          </cell>
          <cell r="Q430" t="str">
            <v>Cambodian</v>
          </cell>
          <cell r="R430" t="str">
            <v>ជ្រួល</v>
          </cell>
          <cell r="S430" t="str">
            <v>ចក</v>
          </cell>
          <cell r="T430" t="str">
            <v>អូររាំងឪ</v>
          </cell>
          <cell r="U430" t="str">
            <v>ត្បូងឃ្មុំ</v>
          </cell>
          <cell r="V430">
            <v>18</v>
          </cell>
          <cell r="W430">
            <v>1</v>
          </cell>
          <cell r="X430">
            <v>17</v>
          </cell>
        </row>
        <row r="431">
          <cell r="C431" t="str">
            <v>4 20574</v>
          </cell>
          <cell r="D431"/>
          <cell r="E431" t="str">
            <v>030806742</v>
          </cell>
          <cell r="F431" t="e">
            <v>#N/A</v>
          </cell>
          <cell r="G431" t="str">
            <v>កាន់</v>
          </cell>
          <cell r="H431" t="str">
            <v>ណាវី</v>
          </cell>
          <cell r="I431" t="str">
            <v>កាន់ណាវី</v>
          </cell>
          <cell r="J431" t="str">
            <v>KAN</v>
          </cell>
          <cell r="K431" t="str">
            <v>NAVY</v>
          </cell>
          <cell r="L431"/>
          <cell r="M431" t="str">
            <v>ក្រុមដេរទី 3</v>
          </cell>
          <cell r="N431">
            <v>45166</v>
          </cell>
          <cell r="O431">
            <v>26373</v>
          </cell>
          <cell r="P431" t="str">
            <v>F</v>
          </cell>
          <cell r="Q431" t="str">
            <v>Cambodian</v>
          </cell>
          <cell r="R431" t="str">
            <v>ព្រៃផ្ដៅ</v>
          </cell>
          <cell r="S431" t="str">
            <v>ត្រពាំងគង</v>
          </cell>
          <cell r="T431" t="str">
            <v>សំរោងទង</v>
          </cell>
          <cell r="U431" t="str">
            <v>កំពង់ស្ពឺ</v>
          </cell>
          <cell r="V431">
            <v>18</v>
          </cell>
          <cell r="W431">
            <v>1</v>
          </cell>
          <cell r="X431">
            <v>17</v>
          </cell>
        </row>
        <row r="432">
          <cell r="C432" t="str">
            <v>4 20570</v>
          </cell>
          <cell r="D432"/>
          <cell r="E432" t="str">
            <v>151030923</v>
          </cell>
          <cell r="F432" t="e">
            <v>#N/A</v>
          </cell>
          <cell r="G432" t="str">
            <v>ផូ</v>
          </cell>
          <cell r="H432" t="str">
            <v>មុន្នី</v>
          </cell>
          <cell r="I432" t="str">
            <v>ផូមុន្នី</v>
          </cell>
          <cell r="J432" t="str">
            <v>PHO</v>
          </cell>
          <cell r="K432" t="str">
            <v>MUNY</v>
          </cell>
          <cell r="L432"/>
          <cell r="M432" t="str">
            <v>ក្រុមដេរទី 3</v>
          </cell>
          <cell r="N432">
            <v>45166</v>
          </cell>
          <cell r="O432">
            <v>37307</v>
          </cell>
          <cell r="P432" t="str">
            <v>F</v>
          </cell>
          <cell r="Q432" t="str">
            <v>Cambodian</v>
          </cell>
          <cell r="R432" t="str">
            <v>ស្រង់</v>
          </cell>
          <cell r="S432" t="str">
            <v>ចំណាលើ</v>
          </cell>
          <cell r="T432" t="str">
            <v>ស្ទោង</v>
          </cell>
          <cell r="U432" t="str">
            <v>កំពង់ធំ</v>
          </cell>
          <cell r="V432">
            <v>18</v>
          </cell>
          <cell r="W432">
            <v>1</v>
          </cell>
          <cell r="X432">
            <v>17</v>
          </cell>
        </row>
        <row r="433">
          <cell r="C433" t="str">
            <v>4 20571</v>
          </cell>
          <cell r="D433"/>
          <cell r="E433" t="str">
            <v>062244173</v>
          </cell>
          <cell r="F433" t="e">
            <v>#N/A</v>
          </cell>
          <cell r="G433" t="str">
            <v>ឆាន</v>
          </cell>
          <cell r="H433" t="str">
            <v>សុវណ្ណរត្ន័</v>
          </cell>
          <cell r="I433" t="str">
            <v>ឆានសុវណ្ណរត្ន័</v>
          </cell>
          <cell r="J433" t="str">
            <v>CHHAN</v>
          </cell>
          <cell r="K433" t="str">
            <v>SOVANNAROT</v>
          </cell>
          <cell r="L433"/>
          <cell r="M433" t="str">
            <v>ក្រុមដេរទី 3</v>
          </cell>
          <cell r="N433">
            <v>45166</v>
          </cell>
          <cell r="O433">
            <v>37416</v>
          </cell>
          <cell r="P433" t="str">
            <v>F</v>
          </cell>
          <cell r="Q433" t="str">
            <v>Cambodian</v>
          </cell>
          <cell r="R433" t="str">
            <v>ក្រូចសើច</v>
          </cell>
          <cell r="S433" t="str">
            <v>កោះអណ្តែត</v>
          </cell>
          <cell r="T433" t="str">
            <v>ស្រីសន្ឋរ</v>
          </cell>
          <cell r="U433" t="str">
            <v>កំពង់ចាម</v>
          </cell>
          <cell r="V433">
            <v>18</v>
          </cell>
          <cell r="W433">
            <v>1</v>
          </cell>
          <cell r="X433">
            <v>17</v>
          </cell>
        </row>
        <row r="434">
          <cell r="C434" t="str">
            <v>4 20572</v>
          </cell>
          <cell r="D434"/>
          <cell r="E434" t="str">
            <v>062242448</v>
          </cell>
          <cell r="F434" t="e">
            <v>#N/A</v>
          </cell>
          <cell r="G434" t="str">
            <v>សេង</v>
          </cell>
          <cell r="H434" t="str">
            <v>វិជ្ជនី</v>
          </cell>
          <cell r="I434" t="str">
            <v>សេងវិជ្ជនី</v>
          </cell>
          <cell r="J434" t="str">
            <v>SENG</v>
          </cell>
          <cell r="K434" t="str">
            <v>VICHENY</v>
          </cell>
          <cell r="L434"/>
          <cell r="M434" t="str">
            <v>ក្រុមដេរទី 3</v>
          </cell>
          <cell r="N434">
            <v>45166</v>
          </cell>
          <cell r="O434">
            <v>38242</v>
          </cell>
          <cell r="P434" t="str">
            <v>F</v>
          </cell>
          <cell r="Q434" t="str">
            <v>Cambodian</v>
          </cell>
          <cell r="R434" t="str">
            <v>ព្រែកឪជ្រឹង</v>
          </cell>
          <cell r="S434" t="str">
            <v>ព្រែករំដេង</v>
          </cell>
          <cell r="T434" t="str">
            <v>ស្រីសន្ឋរ</v>
          </cell>
          <cell r="U434" t="str">
            <v>កំពង់ចាម</v>
          </cell>
          <cell r="V434">
            <v>18</v>
          </cell>
          <cell r="W434">
            <v>1</v>
          </cell>
          <cell r="X434">
            <v>17</v>
          </cell>
        </row>
        <row r="435">
          <cell r="C435" t="str">
            <v>4 20567</v>
          </cell>
          <cell r="D435"/>
          <cell r="E435" t="str">
            <v>061516745</v>
          </cell>
          <cell r="F435" t="e">
            <v>#N/A</v>
          </cell>
          <cell r="G435" t="str">
            <v>សោ</v>
          </cell>
          <cell r="H435" t="str">
            <v>ធារិទ្ធ</v>
          </cell>
          <cell r="I435" t="str">
            <v>សោធារិទ្ធ</v>
          </cell>
          <cell r="J435" t="str">
            <v>SAO</v>
          </cell>
          <cell r="K435" t="str">
            <v>THEARITH</v>
          </cell>
          <cell r="L435"/>
          <cell r="M435" t="str">
            <v>ក្រុមដេរទី 3</v>
          </cell>
          <cell r="N435">
            <v>45166</v>
          </cell>
          <cell r="O435">
            <v>28934</v>
          </cell>
          <cell r="P435" t="str">
            <v>F</v>
          </cell>
          <cell r="Q435" t="str">
            <v>Cambodian</v>
          </cell>
          <cell r="R435" t="str">
            <v>ព្រែកពោធ៍លី</v>
          </cell>
          <cell r="S435" t="str">
            <v>ព្រែកពោធ៍</v>
          </cell>
          <cell r="T435" t="str">
            <v>ស្រីសន្ឋរ</v>
          </cell>
          <cell r="U435" t="str">
            <v>កំពង់ចាម</v>
          </cell>
          <cell r="V435">
            <v>18</v>
          </cell>
          <cell r="W435">
            <v>1</v>
          </cell>
          <cell r="X435">
            <v>17</v>
          </cell>
        </row>
        <row r="436">
          <cell r="C436" t="str">
            <v>4 20578</v>
          </cell>
          <cell r="D436"/>
          <cell r="E436" t="str">
            <v>101015393</v>
          </cell>
          <cell r="F436" t="e">
            <v>#N/A</v>
          </cell>
          <cell r="G436" t="str">
            <v>ឈាន</v>
          </cell>
          <cell r="H436" t="str">
            <v>ស្រីនូ</v>
          </cell>
          <cell r="I436" t="str">
            <v>ឈានស្រីនូ</v>
          </cell>
          <cell r="J436" t="str">
            <v>CHHEANG</v>
          </cell>
          <cell r="K436" t="str">
            <v>SREYNOU</v>
          </cell>
          <cell r="L436"/>
          <cell r="M436" t="str">
            <v>ក្រុមដេរទី 3</v>
          </cell>
          <cell r="N436">
            <v>45167</v>
          </cell>
          <cell r="O436">
            <v>36474</v>
          </cell>
          <cell r="P436" t="str">
            <v>F</v>
          </cell>
          <cell r="Q436" t="str">
            <v>Cambodian</v>
          </cell>
          <cell r="R436" t="str">
            <v>រវៀង</v>
          </cell>
          <cell r="S436" t="str">
            <v>សំបូរ</v>
          </cell>
          <cell r="T436" t="str">
            <v>ទ្រាំង</v>
          </cell>
          <cell r="U436" t="str">
            <v>តាកែវ</v>
          </cell>
          <cell r="V436">
            <v>18</v>
          </cell>
          <cell r="W436">
            <v>1</v>
          </cell>
          <cell r="X436">
            <v>17</v>
          </cell>
        </row>
        <row r="437">
          <cell r="C437" t="str">
            <v>4 20581</v>
          </cell>
          <cell r="D437"/>
          <cell r="E437" t="str">
            <v>040490461</v>
          </cell>
          <cell r="F437" t="e">
            <v>#N/A</v>
          </cell>
          <cell r="G437" t="str">
            <v>ណុប</v>
          </cell>
          <cell r="H437" t="str">
            <v>សុផេន</v>
          </cell>
          <cell r="I437" t="str">
            <v>ណុបសុផេន</v>
          </cell>
          <cell r="J437" t="str">
            <v>NOB</v>
          </cell>
          <cell r="K437" t="str">
            <v>SOPHEN</v>
          </cell>
          <cell r="L437"/>
          <cell r="M437" t="str">
            <v>ក្រុមដេរទី 3</v>
          </cell>
          <cell r="N437">
            <v>45169</v>
          </cell>
          <cell r="O437">
            <v>31863</v>
          </cell>
          <cell r="P437" t="str">
            <v>F</v>
          </cell>
          <cell r="Q437" t="str">
            <v>Cambodian</v>
          </cell>
          <cell r="R437" t="str">
            <v>តាំងស្សា</v>
          </cell>
          <cell r="S437" t="str">
            <v>ក្បាលទឹក</v>
          </cell>
          <cell r="T437" t="str">
            <v>ទឹកផុស</v>
          </cell>
          <cell r="U437" t="str">
            <v>កំពង់ឆ្នាំង</v>
          </cell>
          <cell r="V437">
            <v>18</v>
          </cell>
          <cell r="W437">
            <v>1</v>
          </cell>
          <cell r="X437">
            <v>17</v>
          </cell>
        </row>
        <row r="438">
          <cell r="C438" t="str">
            <v>4 20598</v>
          </cell>
          <cell r="D438"/>
          <cell r="E438" t="str">
            <v>031070530</v>
          </cell>
          <cell r="F438" t="e">
            <v>#N/A</v>
          </cell>
          <cell r="G438" t="str">
            <v>សាង</v>
          </cell>
          <cell r="H438" t="str">
            <v>ស្រីនុច</v>
          </cell>
          <cell r="I438" t="str">
            <v>សាងស្រីនុច</v>
          </cell>
          <cell r="J438" t="str">
            <v>SANG</v>
          </cell>
          <cell r="K438" t="str">
            <v>SREYNOCH</v>
          </cell>
          <cell r="L438"/>
          <cell r="M438" t="str">
            <v>ក្រុមដេរទី 3</v>
          </cell>
          <cell r="N438">
            <v>45173</v>
          </cell>
          <cell r="O438">
            <v>38084</v>
          </cell>
          <cell r="P438" t="str">
            <v>F</v>
          </cell>
          <cell r="Q438" t="str">
            <v>Cambodian</v>
          </cell>
          <cell r="R438" t="str">
            <v>មានជ័យ</v>
          </cell>
          <cell r="S438" t="str">
            <v>ដំបូករូង</v>
          </cell>
          <cell r="T438" t="str">
            <v>ភ្នំស្រួច</v>
          </cell>
          <cell r="U438" t="str">
            <v>កំពង់ស្ពឺ</v>
          </cell>
          <cell r="V438">
            <v>18</v>
          </cell>
          <cell r="W438">
            <v>1</v>
          </cell>
          <cell r="X438">
            <v>17</v>
          </cell>
        </row>
        <row r="439">
          <cell r="C439" t="str">
            <v>4 20534</v>
          </cell>
          <cell r="D439"/>
          <cell r="E439" t="str">
            <v>040414181</v>
          </cell>
          <cell r="F439" t="str">
            <v>096772239</v>
          </cell>
          <cell r="G439" t="str">
            <v>ជៀន</v>
          </cell>
          <cell r="H439" t="str">
            <v>ដៀប</v>
          </cell>
          <cell r="I439" t="str">
            <v>ជៀនដៀប</v>
          </cell>
          <cell r="J439" t="str">
            <v>CHHIEN</v>
          </cell>
          <cell r="K439" t="str">
            <v>DIEB</v>
          </cell>
          <cell r="L439"/>
          <cell r="M439" t="str">
            <v>ក្រុមដេរទី 3</v>
          </cell>
          <cell r="N439">
            <v>45132</v>
          </cell>
          <cell r="O439">
            <v>34470</v>
          </cell>
          <cell r="P439" t="str">
            <v>F</v>
          </cell>
          <cell r="Q439" t="str">
            <v>Cambodian</v>
          </cell>
          <cell r="R439" t="str">
            <v>តាំងស្យា</v>
          </cell>
          <cell r="S439" t="str">
            <v>ក្បាលទឹក</v>
          </cell>
          <cell r="T439" t="str">
            <v>ទឹកផុស</v>
          </cell>
          <cell r="U439" t="str">
            <v>កំពង់ឆ្នាំង</v>
          </cell>
          <cell r="V439">
            <v>18</v>
          </cell>
          <cell r="W439">
            <v>1</v>
          </cell>
          <cell r="X439">
            <v>17</v>
          </cell>
        </row>
        <row r="440">
          <cell r="C440" t="str">
            <v>4 20603</v>
          </cell>
          <cell r="D440"/>
          <cell r="E440" t="str">
            <v>160350122</v>
          </cell>
          <cell r="F440" t="e">
            <v>#N/A</v>
          </cell>
          <cell r="G440" t="str">
            <v>ខាត់</v>
          </cell>
          <cell r="H440" t="str">
            <v>ណៃ</v>
          </cell>
          <cell r="I440" t="str">
            <v>ខាត់ណៃ</v>
          </cell>
          <cell r="J440" t="str">
            <v>KHAT</v>
          </cell>
          <cell r="K440" t="str">
            <v>NAI</v>
          </cell>
          <cell r="L440"/>
          <cell r="M440" t="str">
            <v>ក្រុមដេរទី 3</v>
          </cell>
          <cell r="N440">
            <v>45176</v>
          </cell>
          <cell r="O440">
            <v>33338</v>
          </cell>
          <cell r="P440" t="str">
            <v>F</v>
          </cell>
          <cell r="Q440" t="str">
            <v>Cambodian</v>
          </cell>
          <cell r="R440" t="str">
            <v>ប៉ែន</v>
          </cell>
          <cell r="S440" t="str">
            <v>លាច</v>
          </cell>
          <cell r="T440" t="str">
            <v>ភ្នំក្រវ៉ាញ</v>
          </cell>
          <cell r="U440" t="str">
            <v>ពោធ៍សាត់</v>
          </cell>
          <cell r="V440">
            <v>18</v>
          </cell>
          <cell r="W440">
            <v>1</v>
          </cell>
          <cell r="X440">
            <v>17</v>
          </cell>
        </row>
        <row r="441">
          <cell r="C441" t="str">
            <v>4 20661</v>
          </cell>
          <cell r="D441"/>
          <cell r="E441" t="str">
            <v>100943440</v>
          </cell>
          <cell r="F441" t="e">
            <v>#N/A</v>
          </cell>
          <cell r="G441" t="str">
            <v>គួន</v>
          </cell>
          <cell r="H441" t="str">
            <v>ចាន់គីរីអម្ពរ</v>
          </cell>
          <cell r="I441" t="str">
            <v>គួនចាន់គីរីអម្ពរ</v>
          </cell>
          <cell r="J441" t="str">
            <v>KUON</v>
          </cell>
          <cell r="K441" t="str">
            <v>CHANKIRIAMPOR</v>
          </cell>
          <cell r="L441"/>
          <cell r="M441" t="str">
            <v>ក្រុមដេរទី 3</v>
          </cell>
          <cell r="N441">
            <v>45173</v>
          </cell>
          <cell r="O441">
            <v>38084</v>
          </cell>
          <cell r="P441" t="str">
            <v>F</v>
          </cell>
          <cell r="Q441" t="str">
            <v>Cambodian</v>
          </cell>
          <cell r="R441" t="str">
            <v>ដើមដូង</v>
          </cell>
          <cell r="S441" t="str">
            <v>ក្រពុំឈូក</v>
          </cell>
          <cell r="T441" t="str">
            <v>អណ្ដែត</v>
          </cell>
          <cell r="U441" t="str">
            <v>តាកែវ</v>
          </cell>
          <cell r="V441">
            <v>18</v>
          </cell>
          <cell r="W441">
            <v>1</v>
          </cell>
          <cell r="X441">
            <v>17</v>
          </cell>
        </row>
        <row r="442">
          <cell r="C442" t="str">
            <v>4 20681</v>
          </cell>
          <cell r="D442"/>
          <cell r="E442" t="str">
            <v>171120625</v>
          </cell>
          <cell r="F442" t="e">
            <v>#N/A</v>
          </cell>
          <cell r="G442" t="str">
            <v>ប៉ែន</v>
          </cell>
          <cell r="H442" t="str">
            <v>សុនីន</v>
          </cell>
          <cell r="I442" t="str">
            <v>ប៉ែនសុនីន</v>
          </cell>
          <cell r="J442" t="str">
            <v>PEN</v>
          </cell>
          <cell r="K442" t="str">
            <v>SONIN</v>
          </cell>
          <cell r="L442"/>
          <cell r="M442" t="str">
            <v>ក្រុមដេរទី 3</v>
          </cell>
          <cell r="N442">
            <v>45219</v>
          </cell>
          <cell r="O442">
            <v>36892</v>
          </cell>
          <cell r="P442" t="str">
            <v>F</v>
          </cell>
          <cell r="Q442" t="str">
            <v>Cambodian</v>
          </cell>
          <cell r="R442" t="str">
            <v>ឆ្កែខាំប្រើស</v>
          </cell>
          <cell r="S442" t="str">
            <v>ព្រែកផឹក</v>
          </cell>
          <cell r="T442" t="str">
            <v>រុក្ខគិរី</v>
          </cell>
          <cell r="U442" t="str">
            <v>បាត់ដំបង</v>
          </cell>
          <cell r="V442">
            <v>18</v>
          </cell>
          <cell r="W442">
            <v>1</v>
          </cell>
          <cell r="X442">
            <v>17</v>
          </cell>
        </row>
        <row r="443">
          <cell r="C443" t="str">
            <v>4 20684</v>
          </cell>
          <cell r="D443"/>
          <cell r="E443" t="str">
            <v>151023684</v>
          </cell>
          <cell r="F443" t="e">
            <v>#N/A</v>
          </cell>
          <cell r="G443" t="str">
            <v>ហាន់</v>
          </cell>
          <cell r="H443" t="str">
            <v>ផល្លា</v>
          </cell>
          <cell r="I443" t="str">
            <v>ហាន់ផល្លា</v>
          </cell>
          <cell r="J443" t="str">
            <v>HORN</v>
          </cell>
          <cell r="K443" t="str">
            <v>PHALLA</v>
          </cell>
          <cell r="L443"/>
          <cell r="M443" t="str">
            <v>ក្រុមដេរទី 3</v>
          </cell>
          <cell r="N443">
            <v>45219</v>
          </cell>
          <cell r="O443">
            <v>38485</v>
          </cell>
          <cell r="P443" t="str">
            <v>F</v>
          </cell>
          <cell r="Q443" t="str">
            <v>Cambodian</v>
          </cell>
          <cell r="R443" t="str">
            <v>ជាយសំពៅ</v>
          </cell>
          <cell r="S443" t="str">
            <v>សំបូរ</v>
          </cell>
          <cell r="T443" t="str">
            <v>សំបូរ</v>
          </cell>
          <cell r="U443" t="str">
            <v>កំពង់ធំ</v>
          </cell>
          <cell r="V443">
            <v>18</v>
          </cell>
          <cell r="W443">
            <v>1</v>
          </cell>
          <cell r="X443">
            <v>17</v>
          </cell>
        </row>
        <row r="444">
          <cell r="C444" t="str">
            <v>4 20693</v>
          </cell>
          <cell r="D444"/>
          <cell r="E444" t="str">
            <v>021338042</v>
          </cell>
          <cell r="F444" t="e">
            <v>#N/A</v>
          </cell>
          <cell r="G444" t="str">
            <v>ផន</v>
          </cell>
          <cell r="H444" t="str">
            <v>ស្រីរ័ត្ន</v>
          </cell>
          <cell r="I444" t="str">
            <v>ផនស្រីរ័ត្ន</v>
          </cell>
          <cell r="J444" t="str">
            <v>PHORN</v>
          </cell>
          <cell r="K444" t="str">
            <v>SREYROTH</v>
          </cell>
          <cell r="L444"/>
          <cell r="M444" t="str">
            <v>ក្រុមដេរទី 3</v>
          </cell>
          <cell r="N444">
            <v>45219</v>
          </cell>
          <cell r="O444">
            <v>38367</v>
          </cell>
          <cell r="P444" t="str">
            <v>F</v>
          </cell>
          <cell r="Q444" t="str">
            <v>Cambodian</v>
          </cell>
          <cell r="R444" t="str">
            <v>ស្រែតាមែង</v>
          </cell>
          <cell r="S444" t="str">
            <v>ទំនប់ធំ</v>
          </cell>
          <cell r="T444" t="str">
            <v>ពញឰ</v>
          </cell>
          <cell r="U444" t="str">
            <v>កណ្ដាល</v>
          </cell>
          <cell r="V444">
            <v>18</v>
          </cell>
          <cell r="W444">
            <v>1</v>
          </cell>
          <cell r="X444">
            <v>17</v>
          </cell>
        </row>
        <row r="445">
          <cell r="C445" t="str">
            <v>4 20682</v>
          </cell>
          <cell r="D445"/>
          <cell r="E445" t="str">
            <v>171000685</v>
          </cell>
          <cell r="F445" t="e">
            <v>#N/A</v>
          </cell>
          <cell r="G445" t="str">
            <v>ឆេង</v>
          </cell>
          <cell r="H445" t="str">
            <v>គីមលន</v>
          </cell>
          <cell r="I445" t="str">
            <v>ឆេងគីមលន</v>
          </cell>
          <cell r="J445" t="str">
            <v>CHHENG</v>
          </cell>
          <cell r="K445" t="str">
            <v>KIMLORN</v>
          </cell>
          <cell r="L445"/>
          <cell r="M445" t="str">
            <v>ក្រុមដេរទី 3</v>
          </cell>
          <cell r="N445">
            <v>45219</v>
          </cell>
          <cell r="O445">
            <v>35615</v>
          </cell>
          <cell r="P445" t="str">
            <v>F</v>
          </cell>
          <cell r="Q445" t="str">
            <v>Cambodian</v>
          </cell>
          <cell r="R445" t="str">
            <v>ទួល</v>
          </cell>
          <cell r="S445" t="str">
            <v>បារាំងធ្លាក់</v>
          </cell>
          <cell r="T445" t="str">
            <v>ភ្នំព្រឹក</v>
          </cell>
          <cell r="U445" t="str">
            <v>បាត់ដំបង</v>
          </cell>
          <cell r="V445">
            <v>18</v>
          </cell>
          <cell r="W445">
            <v>1</v>
          </cell>
          <cell r="X445">
            <v>17</v>
          </cell>
        </row>
        <row r="446">
          <cell r="C446" t="str">
            <v>4 20692</v>
          </cell>
          <cell r="D446"/>
          <cell r="E446" t="str">
            <v>160295764</v>
          </cell>
          <cell r="F446" t="e">
            <v>#N/A</v>
          </cell>
          <cell r="G446" t="str">
            <v>វិន</v>
          </cell>
          <cell r="H446" t="str">
            <v>ឌីណា</v>
          </cell>
          <cell r="I446" t="str">
            <v>វិនឌីណា</v>
          </cell>
          <cell r="J446" t="str">
            <v>VIN</v>
          </cell>
          <cell r="K446" t="str">
            <v>DINA</v>
          </cell>
          <cell r="L446"/>
          <cell r="M446" t="str">
            <v>ក្រុមដេរទី 3</v>
          </cell>
          <cell r="N446">
            <v>45219</v>
          </cell>
          <cell r="O446">
            <v>35127</v>
          </cell>
          <cell r="P446" t="str">
            <v>F</v>
          </cell>
          <cell r="Q446" t="str">
            <v>Cambodian</v>
          </cell>
          <cell r="R446" t="str">
            <v>ផ្ទះចេក</v>
          </cell>
          <cell r="S446" t="str">
            <v>ឈើតុំ</v>
          </cell>
          <cell r="T446" t="str">
            <v>ក្រគរ</v>
          </cell>
          <cell r="U446" t="str">
            <v>ពោធ៍សាត់</v>
          </cell>
          <cell r="V446">
            <v>18</v>
          </cell>
          <cell r="W446">
            <v>1</v>
          </cell>
          <cell r="X446">
            <v>17</v>
          </cell>
        </row>
        <row r="447">
          <cell r="C447" t="str">
            <v>4 20704</v>
          </cell>
          <cell r="D447"/>
          <cell r="E447" t="str">
            <v>110667297</v>
          </cell>
          <cell r="F447" t="e">
            <v>#N/A</v>
          </cell>
          <cell r="G447" t="str">
            <v>គូរ</v>
          </cell>
          <cell r="H447" t="str">
            <v>ថង</v>
          </cell>
          <cell r="I447" t="str">
            <v>គូរថង</v>
          </cell>
          <cell r="J447" t="str">
            <v>KOU</v>
          </cell>
          <cell r="K447" t="str">
            <v>THOENG</v>
          </cell>
          <cell r="L447"/>
          <cell r="M447" t="str">
            <v>ក្រុមដេរទី 3</v>
          </cell>
          <cell r="N447">
            <v>45222</v>
          </cell>
          <cell r="O447">
            <v>38216</v>
          </cell>
          <cell r="P447" t="str">
            <v>F</v>
          </cell>
          <cell r="Q447" t="str">
            <v>Cambodian</v>
          </cell>
          <cell r="R447" t="str">
            <v>អូរលួស</v>
          </cell>
          <cell r="S447" t="str">
            <v>ដំណាក់កន្ឬួត ខ/ត</v>
          </cell>
          <cell r="T447" t="str">
            <v>កំពង់ត្រាច</v>
          </cell>
          <cell r="U447" t="str">
            <v>កំពត</v>
          </cell>
          <cell r="V447">
            <v>18</v>
          </cell>
          <cell r="W447">
            <v>1</v>
          </cell>
          <cell r="X447">
            <v>17</v>
          </cell>
        </row>
        <row r="448">
          <cell r="C448" t="str">
            <v>4 20711</v>
          </cell>
          <cell r="D448"/>
          <cell r="E448" t="str">
            <v>051374093</v>
          </cell>
          <cell r="F448" t="e">
            <v>#N/A</v>
          </cell>
          <cell r="G448" t="str">
            <v>ថេង</v>
          </cell>
          <cell r="H448" t="str">
            <v>ហ៊ុជ</v>
          </cell>
          <cell r="I448" t="str">
            <v>ថេងហ៊ុជ</v>
          </cell>
          <cell r="J448" t="str">
            <v>THENG</v>
          </cell>
          <cell r="K448" t="str">
            <v>HUCH</v>
          </cell>
          <cell r="L448"/>
          <cell r="M448" t="str">
            <v>ក្រុមដេរទី 3</v>
          </cell>
          <cell r="N448">
            <v>45223</v>
          </cell>
          <cell r="O448">
            <v>38216</v>
          </cell>
          <cell r="P448" t="str">
            <v>F</v>
          </cell>
          <cell r="Q448" t="str">
            <v>Cambodian</v>
          </cell>
          <cell r="R448" t="str">
            <v>សង្កែជ្រុំ</v>
          </cell>
          <cell r="S448" t="str">
            <v>ទឹកថ្លា</v>
          </cell>
          <cell r="T448" t="str">
            <v>ស្វាយអន្ទរ</v>
          </cell>
          <cell r="U448" t="str">
            <v>ព្រៃវែង</v>
          </cell>
          <cell r="V448">
            <v>18</v>
          </cell>
          <cell r="W448">
            <v>1</v>
          </cell>
          <cell r="X448">
            <v>17</v>
          </cell>
        </row>
        <row r="449">
          <cell r="C449" t="str">
            <v>4 20712</v>
          </cell>
          <cell r="D449"/>
          <cell r="E449" t="str">
            <v>090791398</v>
          </cell>
          <cell r="F449" t="e">
            <v>#N/A</v>
          </cell>
          <cell r="G449" t="str">
            <v>ជឹម</v>
          </cell>
          <cell r="H449" t="str">
            <v>ដា</v>
          </cell>
          <cell r="I449" t="str">
            <v>ជឹមដា</v>
          </cell>
          <cell r="J449" t="str">
            <v>CHIM</v>
          </cell>
          <cell r="K449" t="str">
            <v>DA</v>
          </cell>
          <cell r="L449"/>
          <cell r="M449" t="str">
            <v>ក្រុមដេរទី 3</v>
          </cell>
          <cell r="N449">
            <v>45223</v>
          </cell>
          <cell r="O449">
            <v>31973</v>
          </cell>
          <cell r="P449" t="str">
            <v>F</v>
          </cell>
          <cell r="Q449" t="str">
            <v>Cambodian</v>
          </cell>
          <cell r="R449" t="str">
            <v>ចំកាចេក</v>
          </cell>
          <cell r="S449" t="str">
            <v>ស្វាយយា</v>
          </cell>
          <cell r="T449" t="str">
            <v>ស្វាយជ្រុំ</v>
          </cell>
          <cell r="U449" t="str">
            <v>ស្វាយរៀង</v>
          </cell>
          <cell r="V449">
            <v>18</v>
          </cell>
          <cell r="W449">
            <v>1</v>
          </cell>
          <cell r="X449">
            <v>17</v>
          </cell>
        </row>
        <row r="450">
          <cell r="C450" t="str">
            <v>4 20717</v>
          </cell>
          <cell r="D450"/>
          <cell r="E450" t="str">
            <v>150934063</v>
          </cell>
          <cell r="F450" t="e">
            <v>#N/A</v>
          </cell>
          <cell r="G450" t="str">
            <v>ស៊ីម</v>
          </cell>
          <cell r="H450" t="str">
            <v>ស្រីនីន</v>
          </cell>
          <cell r="I450" t="str">
            <v>ស៊ីមស្រីនីន</v>
          </cell>
          <cell r="J450" t="str">
            <v>SIM</v>
          </cell>
          <cell r="K450" t="str">
            <v>SREYNIN</v>
          </cell>
          <cell r="L450"/>
          <cell r="M450" t="str">
            <v>ក្រុមដេរទី 3</v>
          </cell>
          <cell r="N450">
            <v>45223</v>
          </cell>
          <cell r="O450">
            <v>38216</v>
          </cell>
          <cell r="P450" t="str">
            <v>F</v>
          </cell>
          <cell r="Q450" t="str">
            <v>Cambodian</v>
          </cell>
          <cell r="R450" t="str">
            <v>ខ្នាក់</v>
          </cell>
          <cell r="S450" t="str">
            <v>ចំណាលើ</v>
          </cell>
          <cell r="T450" t="str">
            <v>ស្ទោង</v>
          </cell>
          <cell r="U450" t="str">
            <v>កំពង់ធំ</v>
          </cell>
          <cell r="V450">
            <v>18</v>
          </cell>
          <cell r="W450">
            <v>1</v>
          </cell>
          <cell r="X450">
            <v>17</v>
          </cell>
        </row>
        <row r="451">
          <cell r="C451" t="str">
            <v>4 20770</v>
          </cell>
          <cell r="D451"/>
          <cell r="E451" t="str">
            <v>061408681</v>
          </cell>
          <cell r="F451" t="e">
            <v>#N/A</v>
          </cell>
          <cell r="G451" t="str">
            <v>រ៉ិ</v>
          </cell>
          <cell r="H451" t="str">
            <v>ស្ដើង</v>
          </cell>
          <cell r="I451" t="str">
            <v>រ៉ិស្ដើង</v>
          </cell>
          <cell r="J451" t="str">
            <v>RY</v>
          </cell>
          <cell r="K451" t="str">
            <v>SDCEUNG</v>
          </cell>
          <cell r="L451"/>
          <cell r="M451" t="str">
            <v>ក្រុមដេរទី 3</v>
          </cell>
          <cell r="N451">
            <v>45260</v>
          </cell>
          <cell r="O451">
            <v>34589</v>
          </cell>
          <cell r="P451" t="str">
            <v>F</v>
          </cell>
          <cell r="Q451" t="str">
            <v>Cambodian</v>
          </cell>
          <cell r="R451" t="str">
            <v>អូរប្រាំទី1</v>
          </cell>
          <cell r="S451" t="str">
            <v>ព្រែកកក់</v>
          </cell>
          <cell r="T451" t="str">
            <v>ស្ទឹងត្រង់</v>
          </cell>
          <cell r="U451" t="str">
            <v>កំពង់ចាម</v>
          </cell>
          <cell r="V451">
            <v>18</v>
          </cell>
          <cell r="W451">
            <v>1</v>
          </cell>
          <cell r="X451">
            <v>17</v>
          </cell>
        </row>
        <row r="452">
          <cell r="C452" t="str">
            <v>4 20772</v>
          </cell>
          <cell r="D452"/>
          <cell r="E452" t="str">
            <v>030500778</v>
          </cell>
          <cell r="F452" t="e">
            <v>#N/A</v>
          </cell>
          <cell r="G452" t="str">
            <v>វឿន</v>
          </cell>
          <cell r="H452" t="str">
            <v>ចាន់ណា</v>
          </cell>
          <cell r="I452" t="str">
            <v>វឿនចាន់ណា</v>
          </cell>
          <cell r="J452" t="str">
            <v>VOEURN</v>
          </cell>
          <cell r="K452" t="str">
            <v>CHANNA</v>
          </cell>
          <cell r="L452"/>
          <cell r="M452" t="str">
            <v>ក្រុមដេរទី 3</v>
          </cell>
          <cell r="N452">
            <v>45261</v>
          </cell>
          <cell r="O452">
            <v>35490</v>
          </cell>
          <cell r="P452" t="str">
            <v>F</v>
          </cell>
          <cell r="Q452" t="str">
            <v>Cambodian</v>
          </cell>
          <cell r="R452" t="str">
            <v>ក្រាំងរលួស</v>
          </cell>
          <cell r="S452" t="str">
            <v>អូរ</v>
          </cell>
          <cell r="T452" t="str">
            <v>ភ្នំស្រួច</v>
          </cell>
          <cell r="U452" t="str">
            <v>កំពង់ស្ពឺ</v>
          </cell>
          <cell r="V452">
            <v>18</v>
          </cell>
          <cell r="W452">
            <v>1</v>
          </cell>
          <cell r="X452">
            <v>17</v>
          </cell>
        </row>
        <row r="453">
          <cell r="C453" t="str">
            <v>4 20599</v>
          </cell>
          <cell r="D453"/>
          <cell r="E453" t="str">
            <v>040513423</v>
          </cell>
          <cell r="F453" t="e">
            <v>#N/A</v>
          </cell>
          <cell r="G453" t="str">
            <v>គូន</v>
          </cell>
          <cell r="H453" t="str">
            <v>ហ៊ីង</v>
          </cell>
          <cell r="I453" t="str">
            <v>គូនហ៊ីង</v>
          </cell>
          <cell r="J453" t="str">
            <v>KOURN</v>
          </cell>
          <cell r="K453" t="str">
            <v>HING</v>
          </cell>
          <cell r="L453"/>
          <cell r="M453" t="str">
            <v>ក្រុមដេរទី 3</v>
          </cell>
          <cell r="N453">
            <v>45173</v>
          </cell>
          <cell r="O453">
            <v>36179</v>
          </cell>
          <cell r="P453" t="str">
            <v>F</v>
          </cell>
          <cell r="Q453" t="str">
            <v>Cambodian</v>
          </cell>
          <cell r="R453" t="str">
            <v>ជីពូក</v>
          </cell>
          <cell r="S453" t="str">
            <v>ក្បាលទឹក</v>
          </cell>
          <cell r="T453" t="str">
            <v>ទឹកផុស</v>
          </cell>
          <cell r="U453" t="str">
            <v>កំពង់ឆ្នាំង</v>
          </cell>
          <cell r="V453">
            <v>18</v>
          </cell>
          <cell r="W453">
            <v>1</v>
          </cell>
          <cell r="X453">
            <v>17</v>
          </cell>
        </row>
        <row r="454">
          <cell r="C454" t="str">
            <v>4 11871</v>
          </cell>
          <cell r="D454" t="str">
            <v>29803181307538យ</v>
          </cell>
          <cell r="E454" t="str">
            <v>051580283</v>
          </cell>
          <cell r="F454" t="str">
            <v>098768745</v>
          </cell>
          <cell r="G454" t="str">
            <v>មៃ</v>
          </cell>
          <cell r="H454" t="str">
            <v>ស្រីអ៊ី</v>
          </cell>
          <cell r="I454" t="str">
            <v>មៃស្រីអ៊ី</v>
          </cell>
          <cell r="J454" t="str">
            <v>MAI</v>
          </cell>
          <cell r="K454" t="str">
            <v>SREYYI</v>
          </cell>
          <cell r="L454"/>
          <cell r="M454" t="str">
            <v>ក្រុមដេរទី 5</v>
          </cell>
          <cell r="N454">
            <v>44228</v>
          </cell>
          <cell r="O454">
            <v>35897</v>
          </cell>
          <cell r="P454" t="str">
            <v>F</v>
          </cell>
          <cell r="Q454" t="str">
            <v>Cambodian</v>
          </cell>
          <cell r="R454" t="str">
            <v>ព្រីង</v>
          </cell>
          <cell r="S454" t="str">
            <v>សេនារាជឩត្តម</v>
          </cell>
          <cell r="T454" t="str">
            <v>ព្រះស្តេច</v>
          </cell>
          <cell r="U454" t="str">
            <v>ព្រៃវែង</v>
          </cell>
          <cell r="V454">
            <v>18</v>
          </cell>
          <cell r="W454">
            <v>1</v>
          </cell>
          <cell r="X454">
            <v>17</v>
          </cell>
        </row>
        <row r="455">
          <cell r="C455" t="str">
            <v>4 12536</v>
          </cell>
          <cell r="D455" t="str">
            <v>29701181152213ដ</v>
          </cell>
          <cell r="E455" t="str">
            <v>030595656</v>
          </cell>
          <cell r="F455" t="str">
            <v>081514634</v>
          </cell>
          <cell r="G455" t="str">
            <v>សយ</v>
          </cell>
          <cell r="H455" t="str">
            <v>ធា</v>
          </cell>
          <cell r="I455" t="str">
            <v>សយធា</v>
          </cell>
          <cell r="J455" t="str">
            <v>SOY</v>
          </cell>
          <cell r="K455" t="str">
            <v>THEA</v>
          </cell>
          <cell r="L455"/>
          <cell r="M455" t="str">
            <v>ក្រុមដេរទី 5</v>
          </cell>
          <cell r="N455">
            <v>44228</v>
          </cell>
          <cell r="O455">
            <v>35723</v>
          </cell>
          <cell r="P455" t="str">
            <v>F</v>
          </cell>
          <cell r="Q455" t="str">
            <v>Cambodian</v>
          </cell>
          <cell r="R455" t="str">
            <v>កណ្តាល</v>
          </cell>
          <cell r="S455" t="str">
            <v>ក្សេមក្សាន្ត</v>
          </cell>
          <cell r="T455" t="str">
            <v>ឩដុង្គ</v>
          </cell>
          <cell r="U455" t="str">
            <v>កំពង់ស្ពឺ</v>
          </cell>
          <cell r="V455">
            <v>18</v>
          </cell>
          <cell r="W455">
            <v>1</v>
          </cell>
          <cell r="X455">
            <v>17</v>
          </cell>
        </row>
        <row r="456">
          <cell r="C456" t="str">
            <v>4 13201</v>
          </cell>
          <cell r="D456" t="str">
            <v>29701181153019ត</v>
          </cell>
          <cell r="E456" t="str">
            <v>040374683</v>
          </cell>
          <cell r="F456" t="str">
            <v>0969194014</v>
          </cell>
          <cell r="G456" t="str">
            <v xml:space="preserve"> យ៉ុន</v>
          </cell>
          <cell r="H456" t="str">
            <v>ស្រីនុច</v>
          </cell>
          <cell r="I456" t="str">
            <v xml:space="preserve"> យ៉ុនស្រីនុច</v>
          </cell>
          <cell r="J456" t="str">
            <v>YON</v>
          </cell>
          <cell r="K456" t="str">
            <v>SREYNOCH</v>
          </cell>
          <cell r="L456"/>
          <cell r="M456" t="str">
            <v>ក្រុមដេរទី 5</v>
          </cell>
          <cell r="N456">
            <v>44228</v>
          </cell>
          <cell r="O456">
            <v>35437</v>
          </cell>
          <cell r="P456" t="str">
            <v>F</v>
          </cell>
          <cell r="Q456" t="str">
            <v>Cambodian</v>
          </cell>
          <cell r="R456" t="str">
            <v>តាំងបំពង់</v>
          </cell>
          <cell r="S456" t="str">
            <v>ជើងគ្រាវ</v>
          </cell>
          <cell r="T456" t="str">
            <v>បាធាយ</v>
          </cell>
          <cell r="U456" t="str">
            <v>កំពង់ចាម</v>
          </cell>
          <cell r="V456">
            <v>18</v>
          </cell>
          <cell r="W456">
            <v>1</v>
          </cell>
          <cell r="X456">
            <v>17</v>
          </cell>
        </row>
        <row r="457">
          <cell r="C457" t="str">
            <v>4 18625</v>
          </cell>
          <cell r="D457" t="str">
            <v>20101233031497ឃ</v>
          </cell>
          <cell r="E457" t="str">
            <v>062210479</v>
          </cell>
          <cell r="F457" t="str">
            <v>0979180974</v>
          </cell>
          <cell r="G457" t="str">
            <v>ឆាន</v>
          </cell>
          <cell r="H457" t="str">
            <v>ស្រីស្រស់</v>
          </cell>
          <cell r="I457" t="str">
            <v>ឆានស្រីស្រស់</v>
          </cell>
          <cell r="J457" t="str">
            <v>CHHAN</v>
          </cell>
          <cell r="K457" t="str">
            <v>SERYSROS</v>
          </cell>
          <cell r="L457"/>
          <cell r="M457" t="str">
            <v>ក្រុមដេរទី 5</v>
          </cell>
          <cell r="N457">
            <v>44228</v>
          </cell>
          <cell r="O457">
            <v>37174</v>
          </cell>
          <cell r="P457" t="str">
            <v>F</v>
          </cell>
          <cell r="Q457" t="str">
            <v>Cambodian</v>
          </cell>
          <cell r="R457" t="str">
            <v>មាន់ហើរ</v>
          </cell>
          <cell r="S457" t="str">
            <v>ហាន់ជ័យ</v>
          </cell>
          <cell r="T457" t="str">
            <v>កំពង់សៀម</v>
          </cell>
          <cell r="U457" t="str">
            <v>កំពង់ចាម</v>
          </cell>
          <cell r="V457">
            <v>18</v>
          </cell>
          <cell r="W457">
            <v>1</v>
          </cell>
          <cell r="X457">
            <v>17</v>
          </cell>
        </row>
        <row r="458">
          <cell r="C458" t="str">
            <v>4 18817</v>
          </cell>
          <cell r="D458" t="str">
            <v>28401233031528ញ</v>
          </cell>
          <cell r="E458" t="str">
            <v>021072629</v>
          </cell>
          <cell r="F458" t="str">
            <v>015588178</v>
          </cell>
          <cell r="G458" t="str">
            <v>លុយ</v>
          </cell>
          <cell r="H458" t="str">
            <v>គន្ធា</v>
          </cell>
          <cell r="I458" t="str">
            <v>លុយគន្ធា</v>
          </cell>
          <cell r="J458" t="str">
            <v>LUY</v>
          </cell>
          <cell r="K458" t="str">
            <v>KUNTIHEA</v>
          </cell>
          <cell r="L458"/>
          <cell r="M458" t="str">
            <v>ក្រុមដេរទី 5</v>
          </cell>
          <cell r="N458">
            <v>44228</v>
          </cell>
          <cell r="O458">
            <v>30743</v>
          </cell>
          <cell r="P458" t="str">
            <v>F</v>
          </cell>
          <cell r="Q458" t="str">
            <v>Cambodian</v>
          </cell>
          <cell r="R458" t="str">
            <v>ទួលស្ពឺ</v>
          </cell>
          <cell r="S458" t="str">
            <v>តាលន់</v>
          </cell>
          <cell r="T458" t="str">
            <v>ស្អាង</v>
          </cell>
          <cell r="U458" t="str">
            <v>កណ្តាល</v>
          </cell>
          <cell r="V458">
            <v>18</v>
          </cell>
          <cell r="W458">
            <v>1</v>
          </cell>
          <cell r="X458">
            <v>17</v>
          </cell>
        </row>
        <row r="459">
          <cell r="C459" t="str">
            <v>4 18821</v>
          </cell>
          <cell r="D459" t="str">
            <v>20201233031451ល</v>
          </cell>
          <cell r="E459" t="str">
            <v>051655718</v>
          </cell>
          <cell r="F459" t="str">
            <v>0973028255</v>
          </cell>
          <cell r="G459" t="str">
            <v>ឈិញ</v>
          </cell>
          <cell r="H459" t="str">
            <v>សាប៊ន់</v>
          </cell>
          <cell r="I459" t="str">
            <v>ឈិញសាប៊ន់</v>
          </cell>
          <cell r="J459" t="str">
            <v>CHHNH</v>
          </cell>
          <cell r="K459" t="str">
            <v>SABORNN</v>
          </cell>
          <cell r="L459"/>
          <cell r="M459" t="str">
            <v>ក្រុមដេរទី 5</v>
          </cell>
          <cell r="N459">
            <v>44228</v>
          </cell>
          <cell r="O459">
            <v>37316</v>
          </cell>
          <cell r="P459" t="str">
            <v>F</v>
          </cell>
          <cell r="Q459" t="str">
            <v>Cambodian</v>
          </cell>
          <cell r="R459" t="str">
            <v>គ្រើល</v>
          </cell>
          <cell r="S459" t="str">
            <v>ព្រៃរំដេង</v>
          </cell>
          <cell r="T459" t="str">
            <v>មេសាង</v>
          </cell>
          <cell r="U459" t="str">
            <v>ព្រៃវែង</v>
          </cell>
          <cell r="V459">
            <v>18</v>
          </cell>
          <cell r="W459">
            <v>1</v>
          </cell>
          <cell r="X459">
            <v>17</v>
          </cell>
        </row>
        <row r="460">
          <cell r="C460" t="str">
            <v>4 18831</v>
          </cell>
          <cell r="D460" t="str">
            <v>20003181303953ច</v>
          </cell>
          <cell r="E460" t="str">
            <v>040465214</v>
          </cell>
          <cell r="F460" t="str">
            <v>0964321104</v>
          </cell>
          <cell r="G460" t="str">
            <v>ទួល</v>
          </cell>
          <cell r="H460" t="str">
            <v>សុផុន</v>
          </cell>
          <cell r="I460" t="str">
            <v>ទួលសុផុន</v>
          </cell>
          <cell r="J460" t="str">
            <v>TOURN</v>
          </cell>
          <cell r="K460" t="str">
            <v>SOPON</v>
          </cell>
          <cell r="L460"/>
          <cell r="M460" t="str">
            <v>ក្រុមដេរទី 5</v>
          </cell>
          <cell r="N460">
            <v>44228</v>
          </cell>
          <cell r="O460">
            <v>36683</v>
          </cell>
          <cell r="P460" t="str">
            <v>F</v>
          </cell>
          <cell r="Q460" t="str">
            <v>Cambodian</v>
          </cell>
          <cell r="R460" t="str">
            <v>បឹងស្ទេង</v>
          </cell>
          <cell r="S460" t="str">
            <v>ជៀប</v>
          </cell>
          <cell r="T460" t="str">
            <v>ទឹកផុស</v>
          </cell>
          <cell r="U460" t="str">
            <v>កំពង់ឆ្នាំង</v>
          </cell>
          <cell r="V460">
            <v>18</v>
          </cell>
          <cell r="W460">
            <v>1</v>
          </cell>
          <cell r="X460">
            <v>17</v>
          </cell>
        </row>
        <row r="461">
          <cell r="C461" t="str">
            <v>4 19399</v>
          </cell>
          <cell r="D461" t="str">
            <v>19301233031419ជ</v>
          </cell>
          <cell r="E461" t="str">
            <v>020899748</v>
          </cell>
          <cell r="F461" t="str">
            <v>087976730</v>
          </cell>
          <cell r="G461" t="str">
            <v>រុំ</v>
          </cell>
          <cell r="H461" t="str">
            <v>ភារាជ</v>
          </cell>
          <cell r="I461" t="str">
            <v>រុំភារាជ</v>
          </cell>
          <cell r="J461" t="str">
            <v>ROM</v>
          </cell>
          <cell r="K461" t="str">
            <v>PHEAREACH</v>
          </cell>
          <cell r="L461"/>
          <cell r="M461" t="str">
            <v>ក្រុមដេរទី 5</v>
          </cell>
          <cell r="N461">
            <v>44531</v>
          </cell>
          <cell r="O461">
            <v>34069</v>
          </cell>
          <cell r="P461" t="str">
            <v>M</v>
          </cell>
          <cell r="Q461" t="str">
            <v>Cambodian</v>
          </cell>
          <cell r="R461" t="str">
            <v>ល្បាលជ្រោយ</v>
          </cell>
          <cell r="S461" t="str">
            <v>កំពង់ភ្នំ</v>
          </cell>
          <cell r="T461" t="str">
            <v>លើកដែក</v>
          </cell>
          <cell r="U461" t="str">
            <v>កណ្តាល</v>
          </cell>
          <cell r="V461">
            <v>18</v>
          </cell>
          <cell r="W461">
            <v>1</v>
          </cell>
          <cell r="X461">
            <v>17</v>
          </cell>
        </row>
        <row r="462">
          <cell r="C462" t="str">
            <v>4 19636</v>
          </cell>
          <cell r="D462" t="str">
            <v>29401181152188ធ</v>
          </cell>
          <cell r="E462" t="str">
            <v>090526127</v>
          </cell>
          <cell r="F462" t="str">
            <v>0972856504</v>
          </cell>
          <cell r="G462" t="str">
            <v>ស៊ុំ</v>
          </cell>
          <cell r="H462" t="str">
            <v>សានស៊ីណា</v>
          </cell>
          <cell r="I462" t="str">
            <v>ស៊ុំសានស៊ីណា</v>
          </cell>
          <cell r="J462" t="str">
            <v>SUM</v>
          </cell>
          <cell r="K462" t="str">
            <v>SANSINA</v>
          </cell>
          <cell r="L462"/>
          <cell r="M462" t="str">
            <v>ក្រុមដេរទី 5</v>
          </cell>
          <cell r="N462">
            <v>44683</v>
          </cell>
          <cell r="O462">
            <v>34445</v>
          </cell>
          <cell r="P462" t="str">
            <v>F</v>
          </cell>
          <cell r="Q462" t="str">
            <v>Cambodian</v>
          </cell>
          <cell r="R462" t="str">
            <v>ត្រោក</v>
          </cell>
          <cell r="S462" t="str">
            <v>ឈើទាល</v>
          </cell>
          <cell r="T462" t="str">
            <v>ស្វាយជ្រុំ</v>
          </cell>
          <cell r="U462" t="str">
            <v>ស្វាយរៀង</v>
          </cell>
          <cell r="V462">
            <v>18</v>
          </cell>
          <cell r="W462">
            <v>1</v>
          </cell>
          <cell r="X462">
            <v>17</v>
          </cell>
        </row>
        <row r="463">
          <cell r="C463" t="str">
            <v>4 19691</v>
          </cell>
          <cell r="D463" t="str">
            <v>29807192148406វ</v>
          </cell>
          <cell r="E463" t="str">
            <v>051584120</v>
          </cell>
          <cell r="F463" t="str">
            <v>081905466</v>
          </cell>
          <cell r="G463" t="str">
            <v>ភាន់</v>
          </cell>
          <cell r="H463" t="str">
            <v>ភាស់</v>
          </cell>
          <cell r="I463" t="str">
            <v>ភាន់ភាស់</v>
          </cell>
          <cell r="J463" t="str">
            <v>PHEAN</v>
          </cell>
          <cell r="K463" t="str">
            <v>PHEAS</v>
          </cell>
          <cell r="L463"/>
          <cell r="M463" t="str">
            <v>ក្រុមដេរទី 5</v>
          </cell>
          <cell r="N463">
            <v>44637</v>
          </cell>
          <cell r="O463">
            <v>35932</v>
          </cell>
          <cell r="P463" t="str">
            <v>F</v>
          </cell>
          <cell r="Q463" t="str">
            <v>Cambodian</v>
          </cell>
          <cell r="R463" t="str">
            <v>ព្រៃស្វា</v>
          </cell>
          <cell r="S463" t="str">
            <v>ស្ពឺ</v>
          </cell>
          <cell r="T463" t="str">
            <v>បាភ្នំ</v>
          </cell>
          <cell r="U463" t="str">
            <v>ព្រៃវែង</v>
          </cell>
          <cell r="V463">
            <v>18</v>
          </cell>
          <cell r="W463">
            <v>1</v>
          </cell>
          <cell r="X463">
            <v>17</v>
          </cell>
        </row>
        <row r="464">
          <cell r="C464" t="str">
            <v>4 19772</v>
          </cell>
          <cell r="D464" t="str">
            <v>28301181154265ណ</v>
          </cell>
          <cell r="E464" t="str">
            <v>250378468</v>
          </cell>
          <cell r="F464" t="str">
            <v>0164628691</v>
          </cell>
          <cell r="G464" t="str">
            <v>ហ៊ុន</v>
          </cell>
          <cell r="H464" t="str">
            <v>សាវ៉េត</v>
          </cell>
          <cell r="I464" t="str">
            <v>ហ៊ុនសាវ៉េត</v>
          </cell>
          <cell r="J464" t="str">
            <v>HUN</v>
          </cell>
          <cell r="K464" t="str">
            <v>SAVET</v>
          </cell>
          <cell r="L464"/>
          <cell r="M464" t="str">
            <v>ក្រុមដេរទី 5</v>
          </cell>
          <cell r="N464">
            <v>44743</v>
          </cell>
          <cell r="O464">
            <v>30598</v>
          </cell>
          <cell r="P464" t="str">
            <v>F</v>
          </cell>
          <cell r="Q464" t="str">
            <v>Cambodian</v>
          </cell>
          <cell r="R464"/>
          <cell r="S464"/>
          <cell r="T464"/>
          <cell r="U464"/>
          <cell r="V464">
            <v>18</v>
          </cell>
          <cell r="W464">
            <v>1</v>
          </cell>
          <cell r="X464">
            <v>17</v>
          </cell>
        </row>
        <row r="465">
          <cell r="C465" t="str">
            <v>4 19833</v>
          </cell>
          <cell r="D465" t="str">
            <v>20103233059050ក</v>
          </cell>
          <cell r="E465" t="str">
            <v>021229336</v>
          </cell>
          <cell r="F465" t="str">
            <v>015767330</v>
          </cell>
          <cell r="G465" t="str">
            <v>ឌុល</v>
          </cell>
          <cell r="H465" t="str">
            <v>ចាន់ឌឿន</v>
          </cell>
          <cell r="I465" t="str">
            <v>ឌុលចាន់ឌឿន</v>
          </cell>
          <cell r="J465" t="str">
            <v>DUL</v>
          </cell>
          <cell r="K465" t="str">
            <v>CHANDOEURN</v>
          </cell>
          <cell r="L465"/>
          <cell r="M465" t="str">
            <v>ក្រុមដេរទី 5</v>
          </cell>
          <cell r="N465">
            <v>44770</v>
          </cell>
          <cell r="O465">
            <v>36994</v>
          </cell>
          <cell r="P465" t="str">
            <v>F</v>
          </cell>
          <cell r="Q465" t="str">
            <v>Cambodian</v>
          </cell>
          <cell r="R465"/>
          <cell r="S465"/>
          <cell r="T465"/>
          <cell r="U465"/>
          <cell r="V465">
            <v>18</v>
          </cell>
          <cell r="W465">
            <v>1</v>
          </cell>
          <cell r="X465">
            <v>17</v>
          </cell>
        </row>
        <row r="466">
          <cell r="C466" t="str">
            <v>4 19838</v>
          </cell>
          <cell r="D466" t="str">
            <v>0</v>
          </cell>
          <cell r="E466" t="str">
            <v>021284460</v>
          </cell>
          <cell r="F466" t="str">
            <v>010542066</v>
          </cell>
          <cell r="G466" t="str">
            <v>មករា</v>
          </cell>
          <cell r="H466" t="str">
            <v>ដួងកែវ</v>
          </cell>
          <cell r="I466" t="str">
            <v>មករាដួងកែវ</v>
          </cell>
          <cell r="J466" t="str">
            <v>MAKARA</v>
          </cell>
          <cell r="K466" t="str">
            <v>DUONGKEO</v>
          </cell>
          <cell r="L466"/>
          <cell r="M466" t="str">
            <v>ក្រុមដេរទី 5</v>
          </cell>
          <cell r="N466">
            <v>44770</v>
          </cell>
          <cell r="O466">
            <v>37963</v>
          </cell>
          <cell r="P466" t="str">
            <v>F</v>
          </cell>
          <cell r="Q466" t="str">
            <v>Cambodian</v>
          </cell>
          <cell r="R466"/>
          <cell r="S466"/>
          <cell r="T466"/>
          <cell r="U466"/>
          <cell r="V466">
            <v>18</v>
          </cell>
          <cell r="W466">
            <v>1</v>
          </cell>
          <cell r="X466">
            <v>17</v>
          </cell>
        </row>
        <row r="467">
          <cell r="C467" t="str">
            <v>4 19911</v>
          </cell>
          <cell r="D467" t="str">
            <v>28101233031503អ</v>
          </cell>
          <cell r="E467" t="str">
            <v>051439462</v>
          </cell>
          <cell r="F467" t="str">
            <v>016221245</v>
          </cell>
          <cell r="G467" t="str">
            <v>ស៊ុន</v>
          </cell>
          <cell r="H467" t="str">
            <v>សំអាត</v>
          </cell>
          <cell r="I467" t="str">
            <v>ស៊ុនសំអាត</v>
          </cell>
          <cell r="J467" t="str">
            <v>SOUN</v>
          </cell>
          <cell r="K467" t="str">
            <v>SAMAT</v>
          </cell>
          <cell r="L467"/>
          <cell r="M467" t="str">
            <v>ក្រុមដេរទី 5</v>
          </cell>
          <cell r="N467">
            <v>44774</v>
          </cell>
          <cell r="O467">
            <v>29679</v>
          </cell>
          <cell r="P467" t="str">
            <v>F</v>
          </cell>
          <cell r="Q467" t="str">
            <v>Cambodian</v>
          </cell>
          <cell r="R467"/>
          <cell r="S467"/>
          <cell r="T467"/>
          <cell r="U467"/>
          <cell r="V467">
            <v>18</v>
          </cell>
          <cell r="W467">
            <v>1</v>
          </cell>
          <cell r="X467">
            <v>17</v>
          </cell>
        </row>
        <row r="468">
          <cell r="C468" t="str">
            <v>4 0344</v>
          </cell>
          <cell r="D468" t="str">
            <v>28501181154350ឋ</v>
          </cell>
          <cell r="E468" t="str">
            <v>030877905</v>
          </cell>
          <cell r="F468" t="str">
            <v>0968387422</v>
          </cell>
          <cell r="G468" t="str">
            <v>ម៉ុន</v>
          </cell>
          <cell r="H468" t="str">
            <v>សុគុន</v>
          </cell>
          <cell r="I468" t="str">
            <v>ម៉ុនសុគុន</v>
          </cell>
          <cell r="J468" t="str">
            <v>MON</v>
          </cell>
          <cell r="K468" t="str">
            <v>SOKUN</v>
          </cell>
          <cell r="L468"/>
          <cell r="M468" t="str">
            <v>ក្រុមដេរទី 5</v>
          </cell>
          <cell r="N468">
            <v>44228</v>
          </cell>
          <cell r="O468">
            <v>31109</v>
          </cell>
          <cell r="P468" t="str">
            <v>F</v>
          </cell>
          <cell r="Q468" t="str">
            <v>Cambodian</v>
          </cell>
          <cell r="R468" t="str">
            <v>ពាមឃ្លៃ</v>
          </cell>
          <cell r="S468" t="str">
            <v>សង្កែសាទប</v>
          </cell>
          <cell r="T468" t="str">
            <v>ឪរ៉ាល់</v>
          </cell>
          <cell r="U468" t="str">
            <v>កំពង់ស្ពឺ</v>
          </cell>
          <cell r="V468">
            <v>18</v>
          </cell>
          <cell r="W468">
            <v>1</v>
          </cell>
          <cell r="X468">
            <v>17</v>
          </cell>
        </row>
        <row r="469">
          <cell r="C469" t="str">
            <v>4 0976</v>
          </cell>
          <cell r="D469" t="str">
            <v>27801181154700ឌ</v>
          </cell>
          <cell r="E469" t="str">
            <v>061271951</v>
          </cell>
          <cell r="F469" t="str">
            <v>067346805</v>
          </cell>
          <cell r="G469" t="str">
            <v>ម៉ុក</v>
          </cell>
          <cell r="H469" t="str">
            <v>យ៉ា</v>
          </cell>
          <cell r="I469" t="str">
            <v>ម៉ុកយ៉ា</v>
          </cell>
          <cell r="J469" t="str">
            <v>MOK</v>
          </cell>
          <cell r="K469" t="str">
            <v>YA</v>
          </cell>
          <cell r="L469"/>
          <cell r="M469" t="str">
            <v>ក្រុមដេរទី 5</v>
          </cell>
          <cell r="N469">
            <v>44228</v>
          </cell>
          <cell r="O469">
            <v>28772</v>
          </cell>
          <cell r="P469" t="str">
            <v>F</v>
          </cell>
          <cell r="Q469" t="str">
            <v>Cambodian</v>
          </cell>
          <cell r="R469" t="str">
            <v>ត្រប់</v>
          </cell>
          <cell r="S469" t="str">
            <v>ត្រប់</v>
          </cell>
          <cell r="T469" t="str">
            <v>បាធាយ</v>
          </cell>
          <cell r="U469" t="str">
            <v>កំពង់ចាម</v>
          </cell>
          <cell r="V469">
            <v>18</v>
          </cell>
          <cell r="W469">
            <v>1</v>
          </cell>
          <cell r="X469">
            <v>17</v>
          </cell>
        </row>
        <row r="470">
          <cell r="C470" t="str">
            <v>4 10853</v>
          </cell>
          <cell r="D470" t="str">
            <v>29401181221100អ</v>
          </cell>
          <cell r="E470" t="str">
            <v>030728314</v>
          </cell>
          <cell r="F470" t="str">
            <v>0963751783</v>
          </cell>
          <cell r="G470" t="str">
            <v>ផូ</v>
          </cell>
          <cell r="H470" t="str">
            <v>ស្រីនី</v>
          </cell>
          <cell r="I470" t="str">
            <v>ផូស្រីនី</v>
          </cell>
          <cell r="J470" t="str">
            <v>PHO</v>
          </cell>
          <cell r="K470" t="str">
            <v>SREYNY</v>
          </cell>
          <cell r="L470"/>
          <cell r="M470" t="str">
            <v>ក្រុមដេរទី 5</v>
          </cell>
          <cell r="N470">
            <v>44228</v>
          </cell>
          <cell r="O470">
            <v>34461</v>
          </cell>
          <cell r="P470" t="str">
            <v>F</v>
          </cell>
          <cell r="Q470" t="str">
            <v>Cambodian</v>
          </cell>
          <cell r="R470" t="str">
            <v>កូនក្រុម</v>
          </cell>
          <cell r="S470" t="str">
            <v>ត្រែងត្រយឹង</v>
          </cell>
          <cell r="T470" t="str">
            <v>ភ្នំស្រួច</v>
          </cell>
          <cell r="U470" t="str">
            <v>កំពង់ស្ពឺ</v>
          </cell>
          <cell r="V470">
            <v>18</v>
          </cell>
          <cell r="W470">
            <v>1</v>
          </cell>
          <cell r="X470">
            <v>17</v>
          </cell>
        </row>
        <row r="471">
          <cell r="C471" t="str">
            <v>4 12916</v>
          </cell>
          <cell r="D471" t="str">
            <v>29601181154364ធ</v>
          </cell>
          <cell r="E471" t="str">
            <v>040356156</v>
          </cell>
          <cell r="F471" t="str">
            <v>086267576</v>
          </cell>
          <cell r="G471" t="str">
            <v>អ៊ី</v>
          </cell>
          <cell r="H471" t="str">
            <v>ស្រីនិច</v>
          </cell>
          <cell r="I471" t="str">
            <v>អ៊ីស្រីនិច</v>
          </cell>
          <cell r="J471" t="str">
            <v>I</v>
          </cell>
          <cell r="K471" t="str">
            <v>SREYNICH</v>
          </cell>
          <cell r="L471"/>
          <cell r="M471" t="str">
            <v>ក្រុមដេរទី 5</v>
          </cell>
          <cell r="N471">
            <v>44228</v>
          </cell>
          <cell r="O471">
            <v>35410</v>
          </cell>
          <cell r="P471" t="str">
            <v>F</v>
          </cell>
          <cell r="Q471" t="str">
            <v>Cambodian</v>
          </cell>
          <cell r="R471" t="str">
            <v>គ្រួស</v>
          </cell>
          <cell r="S471" t="str">
            <v>រលាប្អៀរ</v>
          </cell>
          <cell r="T471" t="str">
            <v>រលាប្អៀរ</v>
          </cell>
          <cell r="U471" t="str">
            <v>កំពង់ឆ្នាំង</v>
          </cell>
          <cell r="V471">
            <v>18</v>
          </cell>
          <cell r="W471">
            <v>1</v>
          </cell>
          <cell r="X471">
            <v>17</v>
          </cell>
        </row>
        <row r="472">
          <cell r="C472" t="str">
            <v>4 15069</v>
          </cell>
          <cell r="D472" t="str">
            <v>28906202383104ត</v>
          </cell>
          <cell r="E472" t="str">
            <v>051565141</v>
          </cell>
          <cell r="F472" t="str">
            <v>0963951297</v>
          </cell>
          <cell r="G472" t="str">
            <v>ដន</v>
          </cell>
          <cell r="H472" t="str">
            <v>នី</v>
          </cell>
          <cell r="I472" t="str">
            <v>ដននី</v>
          </cell>
          <cell r="J472" t="str">
            <v>DORN</v>
          </cell>
          <cell r="K472" t="str">
            <v>NY</v>
          </cell>
          <cell r="L472"/>
          <cell r="M472" t="str">
            <v>ក្រុមដេរទី 5</v>
          </cell>
          <cell r="N472">
            <v>44228</v>
          </cell>
          <cell r="O472">
            <v>32572</v>
          </cell>
          <cell r="P472" t="str">
            <v>F</v>
          </cell>
          <cell r="Q472" t="str">
            <v>Cambodian</v>
          </cell>
          <cell r="R472" t="str">
            <v>ព្រៃក្រញ្ញាញ់</v>
          </cell>
          <cell r="S472" t="str">
            <v>ព្រៃព្រឡិត</v>
          </cell>
          <cell r="T472" t="str">
            <v>ពារំាង</v>
          </cell>
          <cell r="U472" t="str">
            <v>ព្រៃវែង</v>
          </cell>
          <cell r="V472">
            <v>18</v>
          </cell>
          <cell r="W472">
            <v>1</v>
          </cell>
          <cell r="X472">
            <v>17</v>
          </cell>
        </row>
        <row r="473">
          <cell r="C473" t="str">
            <v>4 18914</v>
          </cell>
          <cell r="D473" t="str">
            <v>20201233031465អ</v>
          </cell>
          <cell r="E473" t="str">
            <v>051589445</v>
          </cell>
          <cell r="F473" t="str">
            <v>0965987445</v>
          </cell>
          <cell r="G473" t="str">
            <v>ឆន</v>
          </cell>
          <cell r="H473" t="str">
            <v>ស៊ីនួន</v>
          </cell>
          <cell r="I473" t="str">
            <v>ឆនស៊ីនួន</v>
          </cell>
          <cell r="J473" t="str">
            <v>CHORN</v>
          </cell>
          <cell r="K473" t="str">
            <v>SINUON</v>
          </cell>
          <cell r="L473"/>
          <cell r="M473" t="str">
            <v>ក្រុមដេរទី 5</v>
          </cell>
          <cell r="N473">
            <v>44228</v>
          </cell>
          <cell r="O473">
            <v>37612</v>
          </cell>
          <cell r="P473" t="str">
            <v>F</v>
          </cell>
          <cell r="Q473" t="str">
            <v>Cambodian</v>
          </cell>
          <cell r="R473" t="str">
            <v>ព្រីង</v>
          </cell>
          <cell r="S473" t="str">
            <v>សេនារាជឩត្តម</v>
          </cell>
          <cell r="T473" t="str">
            <v>ព្រះស្តេច</v>
          </cell>
          <cell r="U473" t="str">
            <v>ព្រៃវែង</v>
          </cell>
          <cell r="V473">
            <v>18</v>
          </cell>
          <cell r="W473">
            <v>1</v>
          </cell>
          <cell r="X473">
            <v>17</v>
          </cell>
        </row>
        <row r="474">
          <cell r="C474" t="str">
            <v>4 19190</v>
          </cell>
          <cell r="D474" t="str">
            <v>28405170736001ឋ</v>
          </cell>
          <cell r="E474" t="str">
            <v>021298273</v>
          </cell>
          <cell r="F474" t="str">
            <v>0968491256</v>
          </cell>
          <cell r="G474" t="str">
            <v>មឿន</v>
          </cell>
          <cell r="H474" t="str">
            <v>ចាន់ធួន</v>
          </cell>
          <cell r="I474" t="str">
            <v>មឿនចាន់ធួន</v>
          </cell>
          <cell r="J474" t="str">
            <v>MOEUN</v>
          </cell>
          <cell r="K474" t="str">
            <v>CHANTHUON</v>
          </cell>
          <cell r="L474"/>
          <cell r="M474" t="str">
            <v>ក្រុមដេរទី 5</v>
          </cell>
          <cell r="N474">
            <v>44453</v>
          </cell>
          <cell r="O474">
            <v>30744</v>
          </cell>
          <cell r="P474" t="str">
            <v>F</v>
          </cell>
          <cell r="Q474" t="str">
            <v>Cambodian</v>
          </cell>
          <cell r="R474" t="str">
            <v>លេខ2</v>
          </cell>
          <cell r="S474" t="str">
            <v>ពោធិ៍បាន</v>
          </cell>
          <cell r="T474" t="str">
            <v>កោះធំ</v>
          </cell>
          <cell r="U474" t="str">
            <v>កណ្តាល</v>
          </cell>
          <cell r="V474">
            <v>18</v>
          </cell>
          <cell r="W474">
            <v>1</v>
          </cell>
          <cell r="X474">
            <v>17</v>
          </cell>
        </row>
        <row r="475">
          <cell r="C475" t="str">
            <v>4 19692</v>
          </cell>
          <cell r="D475" t="str">
            <v>20007192148407ឌ</v>
          </cell>
          <cell r="E475" t="str">
            <v>051605132</v>
          </cell>
          <cell r="F475" t="str">
            <v>0968349162</v>
          </cell>
          <cell r="G475" t="str">
            <v>ភាន</v>
          </cell>
          <cell r="H475" t="str">
            <v>សុភា</v>
          </cell>
          <cell r="I475" t="str">
            <v>ភានសុភា</v>
          </cell>
          <cell r="J475" t="str">
            <v>PHEAN</v>
          </cell>
          <cell r="K475" t="str">
            <v>SOPHEA</v>
          </cell>
          <cell r="L475"/>
          <cell r="M475" t="str">
            <v>ក្រុមដេរទី 5</v>
          </cell>
          <cell r="N475">
            <v>44683</v>
          </cell>
          <cell r="O475">
            <v>36558</v>
          </cell>
          <cell r="P475" t="str">
            <v>F</v>
          </cell>
          <cell r="Q475" t="str">
            <v>Cambodian</v>
          </cell>
          <cell r="R475" t="str">
            <v>ព្រៃស្វា</v>
          </cell>
          <cell r="S475" t="str">
            <v>ស្ពឺ</v>
          </cell>
          <cell r="T475" t="str">
            <v>បាភ្នំ</v>
          </cell>
          <cell r="U475" t="str">
            <v>ព្រៃវែង</v>
          </cell>
          <cell r="V475">
            <v>18</v>
          </cell>
          <cell r="W475">
            <v>1</v>
          </cell>
          <cell r="X475">
            <v>17</v>
          </cell>
        </row>
        <row r="476">
          <cell r="C476" t="str">
            <v>4 19749</v>
          </cell>
          <cell r="D476" t="str">
            <v>28207233148777វ</v>
          </cell>
          <cell r="E476" t="str">
            <v>030496891</v>
          </cell>
          <cell r="F476" t="str">
            <v>0714547642</v>
          </cell>
          <cell r="G476" t="str">
            <v>ទ្រី</v>
          </cell>
          <cell r="H476" t="str">
            <v>ពៅ</v>
          </cell>
          <cell r="I476" t="str">
            <v>ទ្រីពៅ</v>
          </cell>
          <cell r="J476" t="str">
            <v>TRY</v>
          </cell>
          <cell r="K476" t="str">
            <v>POV</v>
          </cell>
          <cell r="L476"/>
          <cell r="M476" t="str">
            <v>ក្រុមដេរទី 5</v>
          </cell>
          <cell r="N476">
            <v>44683</v>
          </cell>
          <cell r="O476">
            <v>30211</v>
          </cell>
          <cell r="P476" t="str">
            <v>F</v>
          </cell>
          <cell r="Q476" t="str">
            <v>Cambodian</v>
          </cell>
          <cell r="R476" t="str">
            <v>អំពៅ</v>
          </cell>
          <cell r="S476" t="str">
            <v>អូរ</v>
          </cell>
          <cell r="T476" t="str">
            <v>ភ្នំស្រួច</v>
          </cell>
          <cell r="U476" t="str">
            <v>កំពង់ស្ពឺ</v>
          </cell>
          <cell r="V476">
            <v>18</v>
          </cell>
          <cell r="W476">
            <v>1</v>
          </cell>
          <cell r="X476">
            <v>17</v>
          </cell>
        </row>
        <row r="477">
          <cell r="C477" t="str">
            <v>4​ 19900</v>
          </cell>
          <cell r="D477" t="str">
            <v>20401233031454អ</v>
          </cell>
          <cell r="E477" t="str">
            <v>062281518</v>
          </cell>
          <cell r="F477" t="e">
            <v>#N/A</v>
          </cell>
          <cell r="G477" t="str">
            <v>ភួង</v>
          </cell>
          <cell r="H477" t="str">
            <v>លីណា</v>
          </cell>
          <cell r="I477" t="str">
            <v>ភួងលីណា</v>
          </cell>
          <cell r="J477" t="str">
            <v>PHUONG</v>
          </cell>
          <cell r="K477" t="str">
            <v>LYNA</v>
          </cell>
          <cell r="L477"/>
          <cell r="M477" t="str">
            <v>ក្រុមដេរទី 5</v>
          </cell>
          <cell r="N477">
            <v>44778</v>
          </cell>
          <cell r="O477">
            <v>38212</v>
          </cell>
          <cell r="P477" t="str">
            <v>F</v>
          </cell>
          <cell r="Q477" t="str">
            <v>Cambodian</v>
          </cell>
          <cell r="R477"/>
          <cell r="S477"/>
          <cell r="T477"/>
          <cell r="U477"/>
          <cell r="V477">
            <v>18</v>
          </cell>
          <cell r="W477">
            <v>1</v>
          </cell>
          <cell r="X477">
            <v>17</v>
          </cell>
        </row>
        <row r="478">
          <cell r="C478" t="str">
            <v>4 20006</v>
          </cell>
          <cell r="D478" t="str">
            <v>29409160316534ប</v>
          </cell>
          <cell r="E478" t="str">
            <v>061603823</v>
          </cell>
          <cell r="F478" t="str">
            <v>0974736986</v>
          </cell>
          <cell r="G478" t="str">
            <v>វ៉ា</v>
          </cell>
          <cell r="H478" t="str">
            <v>ស្រីស្រស់</v>
          </cell>
          <cell r="I478" t="str">
            <v>វ៉ាស្រីស្រស់</v>
          </cell>
          <cell r="J478" t="str">
            <v>VA</v>
          </cell>
          <cell r="K478" t="str">
            <v>SREYSRORS</v>
          </cell>
          <cell r="L478"/>
          <cell r="M478" t="str">
            <v>ក្រុមដេរទី 5</v>
          </cell>
          <cell r="N478">
            <v>44837</v>
          </cell>
          <cell r="O478">
            <v>34433</v>
          </cell>
          <cell r="P478" t="str">
            <v>F</v>
          </cell>
          <cell r="Q478" t="str">
            <v>Cambodian</v>
          </cell>
          <cell r="R478"/>
          <cell r="S478"/>
          <cell r="T478"/>
          <cell r="U478"/>
          <cell r="V478">
            <v>18</v>
          </cell>
          <cell r="W478">
            <v>1</v>
          </cell>
          <cell r="X478">
            <v>17</v>
          </cell>
        </row>
        <row r="479">
          <cell r="C479" t="str">
            <v>4 3859</v>
          </cell>
          <cell r="D479" t="str">
            <v>29403181304041ជ</v>
          </cell>
          <cell r="E479" t="str">
            <v>050826666</v>
          </cell>
          <cell r="F479" t="str">
            <v>086561488</v>
          </cell>
          <cell r="G479" t="str">
            <v>ផន</v>
          </cell>
          <cell r="H479" t="str">
            <v>តិកម៉េ</v>
          </cell>
          <cell r="I479" t="str">
            <v>ផនតិកម៉េ</v>
          </cell>
          <cell r="J479" t="str">
            <v>PHORN</v>
          </cell>
          <cell r="K479" t="str">
            <v>TEKME</v>
          </cell>
          <cell r="L479"/>
          <cell r="M479" t="str">
            <v>ក្រុមដេរទី 5</v>
          </cell>
          <cell r="N479">
            <v>44228</v>
          </cell>
          <cell r="O479">
            <v>34364</v>
          </cell>
          <cell r="P479" t="str">
            <v>F</v>
          </cell>
          <cell r="Q479" t="str">
            <v>Cambodian</v>
          </cell>
          <cell r="R479" t="str">
            <v>គ្រើម</v>
          </cell>
          <cell r="S479" t="str">
            <v>ព្រៃរំដេង</v>
          </cell>
          <cell r="T479" t="str">
            <v>មេសាង</v>
          </cell>
          <cell r="U479" t="str">
            <v>ព្រៃវែង</v>
          </cell>
          <cell r="V479">
            <v>18</v>
          </cell>
          <cell r="W479">
            <v>1</v>
          </cell>
          <cell r="X479">
            <v>17</v>
          </cell>
        </row>
        <row r="480">
          <cell r="C480" t="str">
            <v>4 9329</v>
          </cell>
          <cell r="D480" t="str">
            <v>29806202392798ខ</v>
          </cell>
          <cell r="E480" t="str">
            <v>110574764</v>
          </cell>
          <cell r="F480" t="str">
            <v>087271484</v>
          </cell>
          <cell r="G480" t="str">
            <v>សែ</v>
          </cell>
          <cell r="H480" t="str">
            <v>វណ្ណៈ</v>
          </cell>
          <cell r="I480" t="str">
            <v>សែវណ្ណៈ</v>
          </cell>
          <cell r="J480" t="str">
            <v>SE</v>
          </cell>
          <cell r="K480" t="str">
            <v>VANNAK</v>
          </cell>
          <cell r="L480"/>
          <cell r="M480" t="str">
            <v>ក្រុមដេរទី 5</v>
          </cell>
          <cell r="N480">
            <v>44228</v>
          </cell>
          <cell r="O480">
            <v>36013</v>
          </cell>
          <cell r="P480" t="str">
            <v>F</v>
          </cell>
          <cell r="Q480" t="str">
            <v>Cambodian</v>
          </cell>
          <cell r="R480" t="str">
            <v>ចក្រីទីង</v>
          </cell>
          <cell r="S480" t="str">
            <v>ព្រៃថ្នង</v>
          </cell>
          <cell r="T480" t="str">
            <v>ទឹកឈូ</v>
          </cell>
          <cell r="U480" t="str">
            <v>កំពត</v>
          </cell>
          <cell r="V480">
            <v>18</v>
          </cell>
          <cell r="W480">
            <v>1</v>
          </cell>
          <cell r="X480">
            <v>17</v>
          </cell>
        </row>
        <row r="481">
          <cell r="C481" t="str">
            <v>4 9891</v>
          </cell>
          <cell r="D481" t="str">
            <v>29201181154003ង</v>
          </cell>
          <cell r="E481" t="str">
            <v>061272841</v>
          </cell>
          <cell r="F481" t="str">
            <v>085326657</v>
          </cell>
          <cell r="G481" t="str">
            <v>ម៉ុក</v>
          </cell>
          <cell r="H481" t="str">
            <v>ថាង</v>
          </cell>
          <cell r="I481" t="str">
            <v>ម៉ុកថាង</v>
          </cell>
          <cell r="J481" t="str">
            <v>MOK</v>
          </cell>
          <cell r="K481" t="str">
            <v>THANG</v>
          </cell>
          <cell r="L481"/>
          <cell r="M481" t="str">
            <v>ក្រុមដេរទី 5</v>
          </cell>
          <cell r="N481">
            <v>44228</v>
          </cell>
          <cell r="O481">
            <v>33696</v>
          </cell>
          <cell r="P481" t="str">
            <v>F</v>
          </cell>
          <cell r="Q481" t="str">
            <v>Cambodian</v>
          </cell>
          <cell r="R481" t="str">
            <v>ត្រប់</v>
          </cell>
          <cell r="S481" t="str">
            <v>ត្រប់</v>
          </cell>
          <cell r="T481" t="str">
            <v>បាធាយ</v>
          </cell>
          <cell r="U481" t="str">
            <v>កំពង់ចាម</v>
          </cell>
          <cell r="V481">
            <v>18</v>
          </cell>
          <cell r="W481">
            <v>1</v>
          </cell>
          <cell r="X481">
            <v>17</v>
          </cell>
        </row>
        <row r="482">
          <cell r="C482" t="str">
            <v>4 20381</v>
          </cell>
          <cell r="D482" t="str">
            <v>20303233062310វ</v>
          </cell>
          <cell r="E482" t="str">
            <v>051693763</v>
          </cell>
          <cell r="F482" t="str">
            <v>0966022599</v>
          </cell>
          <cell r="G482" t="str">
            <v>តុល</v>
          </cell>
          <cell r="H482" t="str">
            <v>គុនធា</v>
          </cell>
          <cell r="I482" t="str">
            <v>តុលគុនធា</v>
          </cell>
          <cell r="J482" t="str">
            <v>TOL</v>
          </cell>
          <cell r="K482" t="str">
            <v>KUNTHEA</v>
          </cell>
          <cell r="L482"/>
          <cell r="M482" t="str">
            <v>ក្រុមដេរទី 5</v>
          </cell>
          <cell r="N482">
            <v>45040</v>
          </cell>
          <cell r="O482">
            <v>37709</v>
          </cell>
          <cell r="P482" t="str">
            <v>F</v>
          </cell>
          <cell r="Q482" t="str">
            <v>Cambodian</v>
          </cell>
          <cell r="R482" t="str">
            <v>ព្រីង</v>
          </cell>
          <cell r="S482" t="str">
            <v>ឧត្តម</v>
          </cell>
          <cell r="T482" t="str">
            <v>ព្រះស្តេច</v>
          </cell>
          <cell r="U482" t="str">
            <v>ព្រៃវែង</v>
          </cell>
          <cell r="V482">
            <v>18</v>
          </cell>
          <cell r="W482">
            <v>1</v>
          </cell>
          <cell r="X482">
            <v>17</v>
          </cell>
        </row>
        <row r="483">
          <cell r="C483" t="str">
            <v>4 20386</v>
          </cell>
          <cell r="D483" t="str">
            <v>20407233141669ត</v>
          </cell>
          <cell r="E483" t="str">
            <v>101474210</v>
          </cell>
          <cell r="F483" t="str">
            <v>0966841273</v>
          </cell>
          <cell r="G483" t="str">
            <v>ឈឺន</v>
          </cell>
          <cell r="H483" t="str">
            <v>រដ្ឋា</v>
          </cell>
          <cell r="I483" t="str">
            <v>ឈឺនរដ្ឋា</v>
          </cell>
          <cell r="J483" t="str">
            <v>CHHEUN</v>
          </cell>
          <cell r="K483" t="str">
            <v>ROTHA</v>
          </cell>
          <cell r="L483"/>
          <cell r="M483" t="str">
            <v>ក្រុមដេរទី 5</v>
          </cell>
          <cell r="N483">
            <v>45040</v>
          </cell>
          <cell r="O483">
            <v>38109</v>
          </cell>
          <cell r="P483" t="str">
            <v>F</v>
          </cell>
          <cell r="Q483" t="str">
            <v>Cambodian</v>
          </cell>
          <cell r="R483" t="str">
            <v>តាលិច</v>
          </cell>
          <cell r="S483" t="str">
            <v>ពពេល</v>
          </cell>
          <cell r="T483" t="str">
            <v>ត្រាំកក់</v>
          </cell>
          <cell r="U483" t="str">
            <v>តាកែវ</v>
          </cell>
          <cell r="V483">
            <v>18</v>
          </cell>
          <cell r="W483">
            <v>1</v>
          </cell>
          <cell r="X483">
            <v>17</v>
          </cell>
        </row>
        <row r="484">
          <cell r="C484" t="str">
            <v>4 20409</v>
          </cell>
          <cell r="D484" t="str">
            <v>20003202348501ហ</v>
          </cell>
          <cell r="E484" t="str">
            <v>051591375</v>
          </cell>
          <cell r="F484">
            <v>0</v>
          </cell>
          <cell r="G484" t="str">
            <v>វាន</v>
          </cell>
          <cell r="H484" t="str">
            <v>ស្រីពៅ</v>
          </cell>
          <cell r="I484" t="str">
            <v>វានស្រីពៅ</v>
          </cell>
          <cell r="J484" t="str">
            <v>VEAN</v>
          </cell>
          <cell r="K484" t="str">
            <v>SREYPOV</v>
          </cell>
          <cell r="L484"/>
          <cell r="M484" t="str">
            <v>ក្រុមដេរទី 5</v>
          </cell>
          <cell r="N484">
            <v>45042</v>
          </cell>
          <cell r="O484">
            <v>36582</v>
          </cell>
          <cell r="P484" t="str">
            <v>F</v>
          </cell>
          <cell r="Q484" t="str">
            <v>Cambodian</v>
          </cell>
          <cell r="R484" t="str">
            <v>គ្រើល</v>
          </cell>
          <cell r="S484" t="str">
            <v>ព្រៃរំដេង</v>
          </cell>
          <cell r="T484" t="str">
            <v>មេសាង</v>
          </cell>
          <cell r="U484" t="str">
            <v>ព្រៃវែង</v>
          </cell>
          <cell r="V484">
            <v>18</v>
          </cell>
          <cell r="W484">
            <v>1</v>
          </cell>
          <cell r="X484">
            <v>17</v>
          </cell>
        </row>
        <row r="485">
          <cell r="C485" t="str">
            <v>4 20455</v>
          </cell>
          <cell r="D485" t="str">
            <v>20507233145644ឍ</v>
          </cell>
          <cell r="E485" t="str">
            <v>101478217</v>
          </cell>
          <cell r="F485" t="str">
            <v>0719496831</v>
          </cell>
          <cell r="G485" t="str">
            <v>អេង</v>
          </cell>
          <cell r="H485" t="str">
            <v>ស្រីនាង</v>
          </cell>
          <cell r="I485" t="str">
            <v>អេងស្រីនាង</v>
          </cell>
          <cell r="J485" t="str">
            <v>EANG</v>
          </cell>
          <cell r="K485" t="str">
            <v>SREYNEANG</v>
          </cell>
          <cell r="L485"/>
          <cell r="M485" t="str">
            <v>ក្រុមដេរទី 5</v>
          </cell>
          <cell r="N485">
            <v>45048</v>
          </cell>
          <cell r="O485">
            <v>38466</v>
          </cell>
          <cell r="P485" t="str">
            <v>F</v>
          </cell>
          <cell r="Q485" t="str">
            <v>Cambodian</v>
          </cell>
          <cell r="R485" t="str">
            <v>ត្រពាំងឈូក</v>
          </cell>
          <cell r="S485" t="str">
            <v>អង្គាញ់</v>
          </cell>
          <cell r="T485" t="str">
            <v>ទ្រាំង</v>
          </cell>
          <cell r="U485" t="str">
            <v>តាកែវ</v>
          </cell>
          <cell r="V485">
            <v>18</v>
          </cell>
          <cell r="W485">
            <v>1</v>
          </cell>
          <cell r="X485">
            <v>17</v>
          </cell>
        </row>
        <row r="486">
          <cell r="C486" t="str">
            <v>4 20586</v>
          </cell>
          <cell r="D486"/>
          <cell r="E486" t="str">
            <v>031113266</v>
          </cell>
          <cell r="F486" t="e">
            <v>#N/A</v>
          </cell>
          <cell r="G486" t="str">
            <v>វឿន</v>
          </cell>
          <cell r="H486" t="str">
            <v>ចាន់នីម</v>
          </cell>
          <cell r="I486" t="str">
            <v>វឿនចាន់នីម</v>
          </cell>
          <cell r="J486" t="str">
            <v>VOEURN</v>
          </cell>
          <cell r="K486" t="str">
            <v>CHANNIM</v>
          </cell>
          <cell r="L486"/>
          <cell r="M486" t="str">
            <v>ក្រុមដេរទី 5</v>
          </cell>
          <cell r="N486">
            <v>45170</v>
          </cell>
          <cell r="O486">
            <v>38571</v>
          </cell>
          <cell r="P486" t="str">
            <v>F</v>
          </cell>
          <cell r="Q486" t="str">
            <v>Cambodian</v>
          </cell>
          <cell r="R486" t="str">
            <v>ក្រាំងរលួស</v>
          </cell>
          <cell r="S486" t="str">
            <v>អូរ</v>
          </cell>
          <cell r="T486" t="str">
            <v>ភ្នំស្រួច</v>
          </cell>
          <cell r="U486" t="str">
            <v>កំពង់ស្ពឺ</v>
          </cell>
          <cell r="V486">
            <v>18</v>
          </cell>
          <cell r="W486">
            <v>1</v>
          </cell>
          <cell r="X486">
            <v>17</v>
          </cell>
        </row>
        <row r="487">
          <cell r="C487" t="str">
            <v>4 20671</v>
          </cell>
          <cell r="D487"/>
          <cell r="E487" t="str">
            <v>020907551</v>
          </cell>
          <cell r="F487" t="e">
            <v>#N/A</v>
          </cell>
          <cell r="G487" t="str">
            <v>ម៉ាន</v>
          </cell>
          <cell r="H487" t="str">
            <v>ផល្លីន</v>
          </cell>
          <cell r="I487" t="str">
            <v>ម៉ានផល្លីន</v>
          </cell>
          <cell r="J487" t="str">
            <v>MAN</v>
          </cell>
          <cell r="K487" t="str">
            <v>PHALLN</v>
          </cell>
          <cell r="L487"/>
          <cell r="M487" t="str">
            <v>ក្រុមដេរទី 5</v>
          </cell>
          <cell r="N487">
            <v>45218</v>
          </cell>
          <cell r="O487">
            <v>35278</v>
          </cell>
          <cell r="P487" t="str">
            <v>F</v>
          </cell>
          <cell r="Q487" t="str">
            <v>Cambodian</v>
          </cell>
          <cell r="R487" t="str">
            <v>ជាទ្រាជ</v>
          </cell>
          <cell r="S487" t="str">
            <v>ម្កាក់</v>
          </cell>
          <cell r="T487" t="str">
            <v>អង្គស្នួល</v>
          </cell>
          <cell r="U487" t="str">
            <v>កណ្ដាល</v>
          </cell>
          <cell r="V487">
            <v>18</v>
          </cell>
          <cell r="W487">
            <v>1</v>
          </cell>
          <cell r="X487">
            <v>17</v>
          </cell>
        </row>
        <row r="488">
          <cell r="C488" t="str">
            <v>4 20677</v>
          </cell>
          <cell r="D488"/>
          <cell r="E488" t="str">
            <v>021017533</v>
          </cell>
          <cell r="F488" t="e">
            <v>#N/A</v>
          </cell>
          <cell r="G488" t="str">
            <v>ស៊ន</v>
          </cell>
          <cell r="H488" t="str">
            <v>ស្រីតូច</v>
          </cell>
          <cell r="I488" t="str">
            <v>ស៊នស្រីតូច</v>
          </cell>
          <cell r="J488" t="str">
            <v>SORN</v>
          </cell>
          <cell r="K488" t="str">
            <v>SREYTOCH</v>
          </cell>
          <cell r="L488"/>
          <cell r="M488" t="str">
            <v>ក្រុមដេរទី 5</v>
          </cell>
          <cell r="N488">
            <v>45218</v>
          </cell>
          <cell r="O488">
            <v>35912</v>
          </cell>
          <cell r="P488" t="str">
            <v>F</v>
          </cell>
          <cell r="Q488" t="str">
            <v>Cambodian</v>
          </cell>
          <cell r="R488" t="str">
            <v>ស្រែកណ្ដាល</v>
          </cell>
          <cell r="S488" t="str">
            <v>ម្កាក់</v>
          </cell>
          <cell r="T488" t="str">
            <v>អង្គស្នួល</v>
          </cell>
          <cell r="U488" t="str">
            <v>កណ្ដាល</v>
          </cell>
          <cell r="V488">
            <v>18</v>
          </cell>
          <cell r="W488">
            <v>1</v>
          </cell>
          <cell r="X488">
            <v>17</v>
          </cell>
        </row>
        <row r="489">
          <cell r="C489" t="str">
            <v>4 20691</v>
          </cell>
          <cell r="D489"/>
          <cell r="E489" t="str">
            <v>110551734</v>
          </cell>
          <cell r="F489" t="e">
            <v>#N/A</v>
          </cell>
          <cell r="G489" t="str">
            <v>អឹម</v>
          </cell>
          <cell r="H489" t="str">
            <v>គីម</v>
          </cell>
          <cell r="I489" t="str">
            <v>អឹមគីម</v>
          </cell>
          <cell r="J489" t="str">
            <v>OEM</v>
          </cell>
          <cell r="K489" t="str">
            <v>KIM</v>
          </cell>
          <cell r="L489"/>
          <cell r="M489" t="str">
            <v>ក្រុមដេរទី 5</v>
          </cell>
          <cell r="N489">
            <v>45219</v>
          </cell>
          <cell r="O489">
            <v>31251</v>
          </cell>
          <cell r="P489" t="str">
            <v>F</v>
          </cell>
          <cell r="Q489" t="str">
            <v>Cambodian</v>
          </cell>
          <cell r="R489" t="str">
            <v>ត្រពាំងឈើទាល</v>
          </cell>
          <cell r="S489" t="str">
            <v>ច្រេស</v>
          </cell>
          <cell r="T489" t="str">
            <v>ជុំគីរី</v>
          </cell>
          <cell r="U489" t="str">
            <v>កំពត</v>
          </cell>
          <cell r="V489">
            <v>18</v>
          </cell>
          <cell r="W489">
            <v>1</v>
          </cell>
          <cell r="X489">
            <v>17</v>
          </cell>
        </row>
        <row r="490">
          <cell r="C490" t="str">
            <v>4 20694</v>
          </cell>
          <cell r="D490"/>
          <cell r="E490" t="str">
            <v>151015763</v>
          </cell>
          <cell r="F490" t="e">
            <v>#N/A</v>
          </cell>
          <cell r="G490" t="str">
            <v>ម៉ិយ</v>
          </cell>
          <cell r="H490" t="str">
            <v>មិនា</v>
          </cell>
          <cell r="I490" t="str">
            <v>ម៉ិយមិនា</v>
          </cell>
          <cell r="J490" t="str">
            <v>MEUY</v>
          </cell>
          <cell r="K490" t="str">
            <v>MINEA</v>
          </cell>
          <cell r="L490"/>
          <cell r="M490" t="str">
            <v>ក្រុមដេរទី 5</v>
          </cell>
          <cell r="N490">
            <v>45219</v>
          </cell>
          <cell r="O490">
            <v>38421</v>
          </cell>
          <cell r="P490" t="str">
            <v>F</v>
          </cell>
          <cell r="Q490" t="str">
            <v>Cambodian</v>
          </cell>
          <cell r="R490" t="str">
            <v>មង្គស្លា</v>
          </cell>
          <cell r="S490" t="str">
            <v>ដំរីស្លាប់</v>
          </cell>
          <cell r="T490" t="str">
            <v>កំពង់ស្វាយ</v>
          </cell>
          <cell r="U490" t="str">
            <v>កំពង់ធំ</v>
          </cell>
          <cell r="V490">
            <v>18</v>
          </cell>
          <cell r="W490">
            <v>1</v>
          </cell>
          <cell r="X490">
            <v>17</v>
          </cell>
        </row>
        <row r="491">
          <cell r="C491" t="str">
            <v>4 20689</v>
          </cell>
          <cell r="D491"/>
          <cell r="E491" t="str">
            <v>021338008</v>
          </cell>
          <cell r="F491" t="e">
            <v>#N/A</v>
          </cell>
          <cell r="G491" t="str">
            <v>ចន្ថា</v>
          </cell>
          <cell r="H491" t="str">
            <v>ស្រីលាប</v>
          </cell>
          <cell r="I491" t="str">
            <v>ចន្ថាស្រីលាប</v>
          </cell>
          <cell r="J491" t="str">
            <v>CHANTHA</v>
          </cell>
          <cell r="K491" t="str">
            <v>SREYLEAP</v>
          </cell>
          <cell r="L491"/>
          <cell r="M491" t="str">
            <v>ក្រុមដេរទី 5</v>
          </cell>
          <cell r="N491">
            <v>45219</v>
          </cell>
          <cell r="O491">
            <v>38507</v>
          </cell>
          <cell r="P491" t="str">
            <v>F</v>
          </cell>
          <cell r="Q491" t="str">
            <v>Cambodian</v>
          </cell>
          <cell r="R491" t="str">
            <v>ស្ពានទំលាប់</v>
          </cell>
          <cell r="S491" t="str">
            <v>ទំនប់ធំ</v>
          </cell>
          <cell r="T491" t="str">
            <v>ពញឰ</v>
          </cell>
          <cell r="U491" t="str">
            <v>កណ្ដាល</v>
          </cell>
          <cell r="V491">
            <v>18</v>
          </cell>
          <cell r="W491">
            <v>1</v>
          </cell>
          <cell r="X491">
            <v>17</v>
          </cell>
        </row>
        <row r="492">
          <cell r="C492" t="str">
            <v>4 20462</v>
          </cell>
          <cell r="D492" t="str">
            <v>29706222883395ក</v>
          </cell>
          <cell r="E492" t="str">
            <v>171079767</v>
          </cell>
          <cell r="F492" t="str">
            <v>0884460661</v>
          </cell>
          <cell r="G492" t="str">
            <v>រ៉ត</v>
          </cell>
          <cell r="H492" t="str">
            <v>ល័ក្ខ</v>
          </cell>
          <cell r="I492" t="str">
            <v>រ៉តល័ក្ខ</v>
          </cell>
          <cell r="J492" t="str">
            <v>RET</v>
          </cell>
          <cell r="K492" t="str">
            <v>LEAK</v>
          </cell>
          <cell r="L492"/>
          <cell r="M492" t="str">
            <v>ក្រុមដេរទី 5</v>
          </cell>
          <cell r="N492">
            <v>45048</v>
          </cell>
          <cell r="O492">
            <v>35534</v>
          </cell>
          <cell r="P492" t="str">
            <v>F</v>
          </cell>
          <cell r="Q492" t="str">
            <v>Cambodian</v>
          </cell>
          <cell r="R492" t="str">
            <v>មុខរាហ៍រ</v>
          </cell>
          <cell r="S492" t="str">
            <v>មុខរាហ៍</v>
          </cell>
          <cell r="T492" t="str">
            <v>រុកគីរី</v>
          </cell>
          <cell r="U492" t="str">
            <v>បាត់ដំបង</v>
          </cell>
          <cell r="V492">
            <v>18</v>
          </cell>
          <cell r="W492">
            <v>1</v>
          </cell>
          <cell r="X492">
            <v>17</v>
          </cell>
        </row>
        <row r="493">
          <cell r="C493" t="str">
            <v>4 12237</v>
          </cell>
          <cell r="D493" t="str">
            <v>29701181151455ទ</v>
          </cell>
          <cell r="E493" t="str">
            <v>062015121</v>
          </cell>
          <cell r="F493" t="str">
            <v>0975011519</v>
          </cell>
          <cell r="G493" t="str">
            <v>ឌៀប</v>
          </cell>
          <cell r="H493" t="str">
            <v>លីប៊ូ</v>
          </cell>
          <cell r="I493" t="str">
            <v>ឌៀបលីប៊ូ</v>
          </cell>
          <cell r="J493" t="str">
            <v>DEAB</v>
          </cell>
          <cell r="K493" t="str">
            <v>LYBUO</v>
          </cell>
          <cell r="L493"/>
          <cell r="M493" t="str">
            <v>ក្រុមដេរទី 6</v>
          </cell>
          <cell r="N493">
            <v>44228</v>
          </cell>
          <cell r="O493">
            <v>35614</v>
          </cell>
          <cell r="P493" t="str">
            <v>F</v>
          </cell>
          <cell r="Q493" t="str">
            <v>Cambodian</v>
          </cell>
          <cell r="R493" t="str">
            <v>ពោឬស្សី</v>
          </cell>
          <cell r="S493" t="str">
            <v>ត្រប់</v>
          </cell>
          <cell r="T493" t="str">
            <v>បារាយ</v>
          </cell>
          <cell r="U493" t="str">
            <v>កំពង់ចាម</v>
          </cell>
          <cell r="V493">
            <v>18</v>
          </cell>
          <cell r="W493">
            <v>1</v>
          </cell>
          <cell r="X493">
            <v>17</v>
          </cell>
        </row>
        <row r="494">
          <cell r="C494" t="str">
            <v>4 12816</v>
          </cell>
          <cell r="D494" t="str">
            <v>29901181151924ប</v>
          </cell>
          <cell r="E494" t="str">
            <v>030985306</v>
          </cell>
          <cell r="F494" t="str">
            <v>0967964873</v>
          </cell>
          <cell r="G494" t="str">
            <v>ពៅ</v>
          </cell>
          <cell r="H494" t="str">
            <v>ផល្លី</v>
          </cell>
          <cell r="I494" t="str">
            <v>ពៅផល្លី</v>
          </cell>
          <cell r="J494" t="str">
            <v>PAO</v>
          </cell>
          <cell r="K494" t="str">
            <v>PHALLY</v>
          </cell>
          <cell r="L494"/>
          <cell r="M494" t="str">
            <v>ក្រុមដេរទី 6</v>
          </cell>
          <cell r="N494">
            <v>44228</v>
          </cell>
          <cell r="O494">
            <v>36178</v>
          </cell>
          <cell r="P494" t="str">
            <v>F</v>
          </cell>
          <cell r="Q494" t="str">
            <v>Cambodian</v>
          </cell>
          <cell r="R494" t="str">
            <v>រលួស</v>
          </cell>
          <cell r="S494" t="str">
            <v>អូរ</v>
          </cell>
          <cell r="T494" t="str">
            <v>ភ្នំស្រួច</v>
          </cell>
          <cell r="U494" t="str">
            <v>កំពង់ស្ពឺ</v>
          </cell>
          <cell r="V494">
            <v>18</v>
          </cell>
          <cell r="W494">
            <v>1</v>
          </cell>
          <cell r="X494">
            <v>17</v>
          </cell>
        </row>
        <row r="495">
          <cell r="C495" t="str">
            <v>4 16122</v>
          </cell>
          <cell r="D495" t="str">
            <v>29905202372187ម</v>
          </cell>
          <cell r="E495" t="str">
            <v>250051105</v>
          </cell>
          <cell r="F495" t="str">
            <v>0965894291</v>
          </cell>
          <cell r="G495" t="str">
            <v>ញ៉</v>
          </cell>
          <cell r="H495" t="str">
            <v>ទូច</v>
          </cell>
          <cell r="I495" t="str">
            <v>ញ៉ទូច</v>
          </cell>
          <cell r="J495" t="str">
            <v>NHOR</v>
          </cell>
          <cell r="K495" t="str">
            <v>TOUCH</v>
          </cell>
          <cell r="L495"/>
          <cell r="M495" t="str">
            <v>ក្រុមដេរទី 6</v>
          </cell>
          <cell r="N495">
            <v>44228</v>
          </cell>
          <cell r="O495">
            <v>36391</v>
          </cell>
          <cell r="P495" t="str">
            <v>F</v>
          </cell>
          <cell r="Q495" t="str">
            <v>Cambodian</v>
          </cell>
          <cell r="R495" t="str">
            <v>ស្រឡៅ</v>
          </cell>
          <cell r="S495" t="str">
            <v>ទួលស្នួល</v>
          </cell>
          <cell r="T495" t="str">
            <v>ក្រួចឆ្មារ</v>
          </cell>
          <cell r="U495" t="str">
            <v>កំពង់ចាម</v>
          </cell>
          <cell r="V495">
            <v>18</v>
          </cell>
          <cell r="W495">
            <v>1</v>
          </cell>
          <cell r="X495">
            <v>17</v>
          </cell>
        </row>
        <row r="496">
          <cell r="C496" t="str">
            <v>4 1756</v>
          </cell>
          <cell r="D496" t="str">
            <v>29601181154598ល</v>
          </cell>
          <cell r="E496" t="str">
            <v>030987069</v>
          </cell>
          <cell r="F496" t="str">
            <v>0964064991</v>
          </cell>
          <cell r="G496" t="str">
            <v>ម៉ៃ</v>
          </cell>
          <cell r="H496" t="str">
            <v>ស្រីរ៉ា</v>
          </cell>
          <cell r="I496" t="str">
            <v>ម៉ៃស្រីរ៉ា</v>
          </cell>
          <cell r="J496" t="str">
            <v>MAY</v>
          </cell>
          <cell r="K496" t="str">
            <v>SREYRA</v>
          </cell>
          <cell r="L496"/>
          <cell r="M496" t="str">
            <v>ក្រុមដេរទី 6</v>
          </cell>
          <cell r="N496">
            <v>44228</v>
          </cell>
          <cell r="O496">
            <v>35068</v>
          </cell>
          <cell r="P496" t="str">
            <v>F</v>
          </cell>
          <cell r="Q496" t="str">
            <v>Cambodian</v>
          </cell>
          <cell r="R496" t="str">
            <v>ចាស់</v>
          </cell>
          <cell r="S496" t="str">
            <v>ព្រៃញាតិ</v>
          </cell>
          <cell r="T496" t="str">
            <v>គងពិសី</v>
          </cell>
          <cell r="U496" t="str">
            <v>កំពង់ស្ពឺ</v>
          </cell>
          <cell r="V496">
            <v>18</v>
          </cell>
          <cell r="W496">
            <v>1</v>
          </cell>
          <cell r="X496">
            <v>17</v>
          </cell>
        </row>
        <row r="497">
          <cell r="C497" t="str">
            <v>4 9837</v>
          </cell>
          <cell r="D497" t="str">
            <v>29801181155414ទ</v>
          </cell>
          <cell r="E497" t="str">
            <v>050963132</v>
          </cell>
          <cell r="F497" t="str">
            <v>010847138</v>
          </cell>
          <cell r="G497" t="str">
            <v>ផល</v>
          </cell>
          <cell r="H497" t="str">
            <v>សឿន</v>
          </cell>
          <cell r="I497" t="str">
            <v>ផលសឿន</v>
          </cell>
          <cell r="J497" t="str">
            <v>PHOL</v>
          </cell>
          <cell r="K497" t="str">
            <v>SOEUN</v>
          </cell>
          <cell r="L497"/>
          <cell r="M497" t="str">
            <v>ក្រុមដេរទី 6</v>
          </cell>
          <cell r="N497">
            <v>44228</v>
          </cell>
          <cell r="O497">
            <v>35987</v>
          </cell>
          <cell r="P497" t="str">
            <v>F</v>
          </cell>
          <cell r="Q497" t="str">
            <v>Cambodian</v>
          </cell>
          <cell r="R497" t="str">
            <v>សំបូរ</v>
          </cell>
          <cell r="S497" t="str">
            <v>បឹងដោល</v>
          </cell>
          <cell r="T497" t="str">
            <v>ព្រះស្តេច</v>
          </cell>
          <cell r="U497" t="str">
            <v>ព្រៃវែង</v>
          </cell>
          <cell r="V497">
            <v>18</v>
          </cell>
          <cell r="W497">
            <v>1</v>
          </cell>
          <cell r="X497">
            <v>17</v>
          </cell>
        </row>
        <row r="498">
          <cell r="C498" t="str">
            <v>4 19026</v>
          </cell>
          <cell r="D498" t="str">
            <v>27903181296569គ</v>
          </cell>
          <cell r="E498" t="str">
            <v>051418790</v>
          </cell>
          <cell r="F498" t="str">
            <v>0889181095</v>
          </cell>
          <cell r="G498" t="str">
            <v>ចាន់</v>
          </cell>
          <cell r="H498" t="str">
            <v>សារ៉ាន</v>
          </cell>
          <cell r="I498" t="str">
            <v>ចាន់សារ៉ាន</v>
          </cell>
          <cell r="J498" t="str">
            <v>CHHAN</v>
          </cell>
          <cell r="K498" t="str">
            <v>SARAN</v>
          </cell>
          <cell r="L498"/>
          <cell r="M498" t="str">
            <v>ក្រុមដេរទី 6</v>
          </cell>
          <cell r="N498">
            <v>44327</v>
          </cell>
          <cell r="O498">
            <v>29079</v>
          </cell>
          <cell r="P498" t="str">
            <v>F</v>
          </cell>
          <cell r="Q498" t="str">
            <v>Cambodian</v>
          </cell>
          <cell r="R498" t="str">
            <v>ព្រៃញាតិ</v>
          </cell>
          <cell r="S498" t="str">
            <v>ប្រធាតុ</v>
          </cell>
          <cell r="T498" t="str">
            <v>កំពង់ត្របែក</v>
          </cell>
          <cell r="U498" t="str">
            <v>ព្រៃវែង</v>
          </cell>
          <cell r="V498">
            <v>18</v>
          </cell>
          <cell r="W498">
            <v>1</v>
          </cell>
          <cell r="X498">
            <v>17</v>
          </cell>
        </row>
        <row r="499">
          <cell r="C499" t="str">
            <v>4 18951</v>
          </cell>
          <cell r="D499" t="str">
            <v>20211223005021ផ</v>
          </cell>
          <cell r="E499" t="str">
            <v>021264028</v>
          </cell>
          <cell r="F499" t="str">
            <v>0889310714</v>
          </cell>
          <cell r="G499" t="str">
            <v>ចឹក</v>
          </cell>
          <cell r="H499" t="str">
            <v>រុំ</v>
          </cell>
          <cell r="I499" t="str">
            <v>ចឹករុំ</v>
          </cell>
          <cell r="J499" t="str">
            <v>CHOEK</v>
          </cell>
          <cell r="K499" t="str">
            <v>ROM</v>
          </cell>
          <cell r="L499"/>
          <cell r="M499" t="str">
            <v>ក្រុមដេរទី 6</v>
          </cell>
          <cell r="N499">
            <v>44327</v>
          </cell>
          <cell r="O499">
            <v>37438</v>
          </cell>
          <cell r="P499" t="str">
            <v>F</v>
          </cell>
          <cell r="Q499" t="str">
            <v>Cambodian</v>
          </cell>
          <cell r="R499" t="str">
            <v>ត្រើង</v>
          </cell>
          <cell r="S499" t="str">
            <v>ម្កាក់</v>
          </cell>
          <cell r="T499" t="str">
            <v>អង្គស្នួល</v>
          </cell>
          <cell r="U499" t="str">
            <v>កណ្តាល</v>
          </cell>
          <cell r="V499">
            <v>18</v>
          </cell>
          <cell r="W499">
            <v>1</v>
          </cell>
          <cell r="X499">
            <v>17</v>
          </cell>
        </row>
        <row r="500">
          <cell r="C500" t="str">
            <v>4 19119</v>
          </cell>
          <cell r="D500" t="str">
            <v>20111223001829អ</v>
          </cell>
          <cell r="E500" t="str">
            <v>200234359</v>
          </cell>
          <cell r="F500" t="str">
            <v>093423927</v>
          </cell>
          <cell r="G500" t="str">
            <v>ពុត</v>
          </cell>
          <cell r="H500" t="str">
            <v>រ៉ុប</v>
          </cell>
          <cell r="I500" t="str">
            <v>ពុតរ៉ុប</v>
          </cell>
          <cell r="J500" t="str">
            <v>PUT</v>
          </cell>
          <cell r="K500" t="str">
            <v>ROB</v>
          </cell>
          <cell r="L500"/>
          <cell r="M500" t="str">
            <v>ក្រុមដេរទី 6</v>
          </cell>
          <cell r="N500">
            <v>44418</v>
          </cell>
          <cell r="O500">
            <v>36983</v>
          </cell>
          <cell r="P500" t="str">
            <v>F</v>
          </cell>
          <cell r="Q500" t="str">
            <v>Cambodian</v>
          </cell>
          <cell r="R500" t="str">
            <v>ភ្នៀត</v>
          </cell>
          <cell r="S500" t="str">
            <v>សំរោង</v>
          </cell>
          <cell r="T500" t="str">
            <v>សំរោង</v>
          </cell>
          <cell r="U500" t="str">
            <v>ឧត្តមានជ័យ</v>
          </cell>
          <cell r="V500">
            <v>18</v>
          </cell>
          <cell r="W500">
            <v>1</v>
          </cell>
          <cell r="X500">
            <v>17</v>
          </cell>
        </row>
        <row r="501">
          <cell r="C501" t="str">
            <v>4 19457</v>
          </cell>
          <cell r="D501" t="str">
            <v>29101181151676ថ</v>
          </cell>
          <cell r="E501" t="str">
            <v>061869480</v>
          </cell>
          <cell r="F501" t="str">
            <v>093601083</v>
          </cell>
          <cell r="G501" t="str">
            <v>សំ</v>
          </cell>
          <cell r="H501" t="str">
            <v>ធូរ៉ា</v>
          </cell>
          <cell r="I501" t="str">
            <v>សំធូរ៉ា</v>
          </cell>
          <cell r="J501" t="str">
            <v>SAM</v>
          </cell>
          <cell r="K501" t="str">
            <v>THOUIRA</v>
          </cell>
          <cell r="L501"/>
          <cell r="M501" t="str">
            <v>ក្រុមដេរទី 6</v>
          </cell>
          <cell r="N501">
            <v>44575</v>
          </cell>
          <cell r="O501">
            <v>33331</v>
          </cell>
          <cell r="P501" t="str">
            <v>F</v>
          </cell>
          <cell r="Q501" t="str">
            <v>Cambodian</v>
          </cell>
          <cell r="R501" t="str">
            <v>កំពង់ត្រាច</v>
          </cell>
          <cell r="S501" t="str">
            <v>កោះមិត្ត</v>
          </cell>
          <cell r="T501" t="str">
            <v>សកំពង់សៀម</v>
          </cell>
          <cell r="U501" t="str">
            <v>កំពង់ចាម</v>
          </cell>
          <cell r="V501">
            <v>18</v>
          </cell>
          <cell r="W501">
            <v>1</v>
          </cell>
          <cell r="X501">
            <v>17</v>
          </cell>
        </row>
        <row r="502">
          <cell r="C502" t="str">
            <v>4 19644</v>
          </cell>
          <cell r="D502" t="str">
            <v>20107233141435ឃ</v>
          </cell>
          <cell r="E502" t="str">
            <v>080113412</v>
          </cell>
          <cell r="F502" t="str">
            <v>0974923822</v>
          </cell>
          <cell r="G502" t="str">
            <v>ធី</v>
          </cell>
          <cell r="H502" t="str">
            <v>សុជាតិ</v>
          </cell>
          <cell r="I502" t="str">
            <v>ធីសុជាតិ</v>
          </cell>
          <cell r="J502" t="str">
            <v>THY</v>
          </cell>
          <cell r="K502" t="str">
            <v>SOCHEAT</v>
          </cell>
          <cell r="L502"/>
          <cell r="M502" t="str">
            <v>ក្រុមដេរទី 6</v>
          </cell>
          <cell r="N502">
            <v>44683</v>
          </cell>
          <cell r="O502">
            <v>36911</v>
          </cell>
          <cell r="P502" t="str">
            <v>F</v>
          </cell>
          <cell r="Q502" t="str">
            <v>Cambodian</v>
          </cell>
          <cell r="R502" t="str">
            <v>ស្រឡៅ</v>
          </cell>
          <cell r="S502" t="str">
            <v>ទួលស្នួល</v>
          </cell>
          <cell r="T502" t="str">
            <v>ក្រួចឆ្មារ</v>
          </cell>
          <cell r="U502" t="str">
            <v>កំពង់ចាម</v>
          </cell>
          <cell r="V502">
            <v>18</v>
          </cell>
          <cell r="W502">
            <v>1</v>
          </cell>
          <cell r="X502">
            <v>17</v>
          </cell>
        </row>
        <row r="503">
          <cell r="C503" t="str">
            <v>4 19800</v>
          </cell>
          <cell r="D503" t="str">
            <v>20411223005022ម</v>
          </cell>
          <cell r="E503" t="str">
            <v>021297693</v>
          </cell>
          <cell r="F503" t="str">
            <v>0966428584</v>
          </cell>
          <cell r="G503" t="str">
            <v>ចឹក</v>
          </cell>
          <cell r="H503" t="str">
            <v>រី</v>
          </cell>
          <cell r="I503" t="str">
            <v>ចឹករី</v>
          </cell>
          <cell r="J503" t="str">
            <v>CHIK</v>
          </cell>
          <cell r="K503" t="str">
            <v>RY</v>
          </cell>
          <cell r="L503"/>
          <cell r="M503" t="str">
            <v>ក្រុមដេរទី 6</v>
          </cell>
          <cell r="N503">
            <v>44743</v>
          </cell>
          <cell r="O503">
            <v>38027</v>
          </cell>
          <cell r="P503" t="str">
            <v>F</v>
          </cell>
          <cell r="Q503" t="str">
            <v>Cambodian</v>
          </cell>
          <cell r="R503"/>
          <cell r="S503"/>
          <cell r="T503"/>
          <cell r="U503"/>
          <cell r="V503">
            <v>18</v>
          </cell>
          <cell r="W503">
            <v>1</v>
          </cell>
          <cell r="X503">
            <v>17</v>
          </cell>
        </row>
        <row r="504">
          <cell r="C504" t="str">
            <v>4 19994</v>
          </cell>
          <cell r="D504" t="str">
            <v>29410170920704ឍ</v>
          </cell>
          <cell r="E504" t="str">
            <v>050803801</v>
          </cell>
          <cell r="F504" t="str">
            <v>0883006078</v>
          </cell>
          <cell r="G504" t="str">
            <v>ប៉ុន</v>
          </cell>
          <cell r="H504" t="str">
            <v>សៀងហេង</v>
          </cell>
          <cell r="I504" t="str">
            <v>ប៉ុនសៀងហេង</v>
          </cell>
          <cell r="J504" t="str">
            <v>BUN</v>
          </cell>
          <cell r="K504" t="str">
            <v>SIENGHENG</v>
          </cell>
          <cell r="L504"/>
          <cell r="M504" t="str">
            <v>ក្រុមដេរទី 6</v>
          </cell>
          <cell r="N504">
            <v>44837</v>
          </cell>
          <cell r="O504">
            <v>34396</v>
          </cell>
          <cell r="P504" t="str">
            <v>F</v>
          </cell>
          <cell r="Q504" t="str">
            <v>Cambodian</v>
          </cell>
          <cell r="R504"/>
          <cell r="S504"/>
          <cell r="T504"/>
          <cell r="U504"/>
          <cell r="V504">
            <v>18</v>
          </cell>
          <cell r="W504">
            <v>1</v>
          </cell>
          <cell r="X504">
            <v>17</v>
          </cell>
        </row>
        <row r="505">
          <cell r="C505" t="str">
            <v>4 20094</v>
          </cell>
          <cell r="D505" t="str">
            <v>20302233055295ឈ</v>
          </cell>
          <cell r="E505" t="str">
            <v>031135715</v>
          </cell>
          <cell r="F505" t="str">
            <v>097384986</v>
          </cell>
          <cell r="G505" t="str">
            <v>រ័ត្ន</v>
          </cell>
          <cell r="H505" t="str">
            <v>សុភា</v>
          </cell>
          <cell r="I505" t="str">
            <v>រ័ត្នសុភា</v>
          </cell>
          <cell r="J505" t="str">
            <v>RATHA</v>
          </cell>
          <cell r="K505" t="str">
            <v>SOPHEA</v>
          </cell>
          <cell r="L505"/>
          <cell r="M505" t="str">
            <v>ក្រុមដេរទី 6</v>
          </cell>
          <cell r="N505">
            <v>44949</v>
          </cell>
          <cell r="O505">
            <v>37690</v>
          </cell>
          <cell r="P505" t="str">
            <v>F</v>
          </cell>
          <cell r="Q505" t="str">
            <v>Cambodian</v>
          </cell>
          <cell r="R505" t="str">
            <v>អំពៅ</v>
          </cell>
          <cell r="S505" t="str">
            <v>អូរ</v>
          </cell>
          <cell r="T505" t="str">
            <v>ភ្នំស្រួច</v>
          </cell>
          <cell r="U505" t="str">
            <v>កំពង់ស្ពឺ</v>
          </cell>
          <cell r="V505">
            <v>18</v>
          </cell>
          <cell r="W505">
            <v>1</v>
          </cell>
          <cell r="X505">
            <v>17</v>
          </cell>
        </row>
        <row r="506">
          <cell r="C506" t="str">
            <v>4 20114</v>
          </cell>
          <cell r="D506" t="str">
            <v>20407222901299ថ</v>
          </cell>
          <cell r="E506" t="str">
            <v>​031126503</v>
          </cell>
          <cell r="F506" t="str">
            <v>0312215021</v>
          </cell>
          <cell r="G506" t="str">
            <v>ពុំ</v>
          </cell>
          <cell r="H506" t="str">
            <v>ផាន់រាក់</v>
          </cell>
          <cell r="I506" t="str">
            <v>ពុំផាន់រាក់</v>
          </cell>
          <cell r="J506" t="str">
            <v>POM</v>
          </cell>
          <cell r="K506" t="str">
            <v>PHANRAK</v>
          </cell>
          <cell r="L506"/>
          <cell r="M506" t="str">
            <v>ក្រុមដេរទី 6</v>
          </cell>
          <cell r="N506">
            <v>44956</v>
          </cell>
          <cell r="O506">
            <v>38081</v>
          </cell>
          <cell r="P506" t="str">
            <v>F</v>
          </cell>
          <cell r="Q506" t="str">
            <v>Cambodian</v>
          </cell>
          <cell r="R506" t="str">
            <v>កណ្ដាល</v>
          </cell>
          <cell r="S506" t="str">
            <v>តាំងសំរោង</v>
          </cell>
          <cell r="T506" t="str">
            <v>ភ្នំស្រួច</v>
          </cell>
          <cell r="U506" t="str">
            <v>កំពង់ស្ពឺ</v>
          </cell>
          <cell r="V506">
            <v>18</v>
          </cell>
          <cell r="W506">
            <v>1</v>
          </cell>
          <cell r="X506">
            <v>17</v>
          </cell>
        </row>
        <row r="507">
          <cell r="C507" t="str">
            <v>4 20137</v>
          </cell>
          <cell r="D507" t="str">
            <v>19512171050463ឌ</v>
          </cell>
          <cell r="E507" t="str">
            <v>040409789</v>
          </cell>
          <cell r="F507">
            <v>0</v>
          </cell>
          <cell r="G507" t="str">
            <v>សារិទ្ឋ</v>
          </cell>
          <cell r="H507" t="str">
            <v>គីមហេង</v>
          </cell>
          <cell r="I507" t="str">
            <v>សារិទ្ឋគីមហេង</v>
          </cell>
          <cell r="J507" t="str">
            <v>SARITH</v>
          </cell>
          <cell r="K507" t="str">
            <v>KIHENG</v>
          </cell>
          <cell r="L507"/>
          <cell r="M507" t="str">
            <v>ក្រុមដេរទី 6</v>
          </cell>
          <cell r="N507">
            <v>44958</v>
          </cell>
          <cell r="O507">
            <v>34855</v>
          </cell>
          <cell r="P507" t="str">
            <v>M</v>
          </cell>
          <cell r="Q507" t="str">
            <v>Cambodian</v>
          </cell>
          <cell r="R507" t="str">
            <v>កំណប់</v>
          </cell>
          <cell r="S507" t="str">
            <v>អូរកំណប់</v>
          </cell>
          <cell r="T507" t="str">
            <v>ជ្របាក់</v>
          </cell>
          <cell r="U507" t="str">
            <v>កំពង់ឆ្នាំង</v>
          </cell>
          <cell r="V507">
            <v>18</v>
          </cell>
          <cell r="W507">
            <v>1</v>
          </cell>
          <cell r="X507">
            <v>17</v>
          </cell>
        </row>
        <row r="508">
          <cell r="C508" t="str">
            <v>4 12824</v>
          </cell>
          <cell r="D508" t="str">
            <v>29407160147736ម</v>
          </cell>
          <cell r="E508" t="str">
            <v>062168964</v>
          </cell>
          <cell r="F508" t="str">
            <v>093237941</v>
          </cell>
          <cell r="G508" t="str">
            <v>ណុល</v>
          </cell>
          <cell r="H508" t="str">
            <v>ធី</v>
          </cell>
          <cell r="I508" t="str">
            <v>ណុលធី</v>
          </cell>
          <cell r="J508" t="str">
            <v>NOL</v>
          </cell>
          <cell r="K508" t="str">
            <v>THY</v>
          </cell>
          <cell r="L508"/>
          <cell r="M508" t="str">
            <v>ក្រុមដេរទី 6</v>
          </cell>
          <cell r="N508">
            <v>44228</v>
          </cell>
          <cell r="O508">
            <v>34509</v>
          </cell>
          <cell r="P508" t="str">
            <v>F</v>
          </cell>
          <cell r="Q508" t="str">
            <v>Cambodian</v>
          </cell>
          <cell r="R508"/>
          <cell r="S508"/>
          <cell r="T508"/>
          <cell r="U508"/>
          <cell r="V508">
            <v>18</v>
          </cell>
          <cell r="W508">
            <v>1</v>
          </cell>
          <cell r="X508">
            <v>17</v>
          </cell>
        </row>
        <row r="509">
          <cell r="C509" t="str">
            <v>4 11622</v>
          </cell>
          <cell r="D509" t="str">
            <v>20001181153620ហ</v>
          </cell>
          <cell r="E509" t="str">
            <v>030764835</v>
          </cell>
          <cell r="F509" t="str">
            <v>0962847393</v>
          </cell>
          <cell r="G509" t="str">
            <v>ស៊ឹម</v>
          </cell>
          <cell r="H509" t="str">
            <v>រ៉ូសារ</v>
          </cell>
          <cell r="I509" t="str">
            <v>ស៊ឹមរ៉ូសារ</v>
          </cell>
          <cell r="J509" t="str">
            <v>SOEM</v>
          </cell>
          <cell r="K509" t="str">
            <v>ROSA</v>
          </cell>
          <cell r="L509"/>
          <cell r="M509" t="str">
            <v>ក្រុមដេរទី 6</v>
          </cell>
          <cell r="N509">
            <v>44228</v>
          </cell>
          <cell r="O509">
            <v>36617</v>
          </cell>
          <cell r="P509" t="str">
            <v>F</v>
          </cell>
          <cell r="Q509" t="str">
            <v>Cambodian</v>
          </cell>
          <cell r="R509" t="str">
            <v>មានជ័យ</v>
          </cell>
          <cell r="S509" t="str">
            <v>ដំបូករូង</v>
          </cell>
          <cell r="T509" t="str">
            <v>ភ្នំស្រួច</v>
          </cell>
          <cell r="U509" t="str">
            <v>កំពង់ស្ពឺ</v>
          </cell>
          <cell r="V509">
            <v>18</v>
          </cell>
          <cell r="W509">
            <v>1</v>
          </cell>
          <cell r="X509">
            <v>17</v>
          </cell>
        </row>
        <row r="510">
          <cell r="C510" t="str">
            <v>4 20323</v>
          </cell>
          <cell r="D510" t="str">
            <v>20507233141439ឋ</v>
          </cell>
          <cell r="E510" t="str">
            <v>051634523</v>
          </cell>
          <cell r="F510" t="str">
            <v>0888414071</v>
          </cell>
          <cell r="G510" t="str">
            <v>ហ៊ាន</v>
          </cell>
          <cell r="H510" t="str">
            <v>សាឃឹម</v>
          </cell>
          <cell r="I510" t="str">
            <v>ហ៊ានសាឃឹម</v>
          </cell>
          <cell r="J510" t="str">
            <v>HEAN</v>
          </cell>
          <cell r="K510" t="str">
            <v>SAKHIM</v>
          </cell>
          <cell r="L510"/>
          <cell r="M510" t="str">
            <v>ក្រុមដេរទី 6</v>
          </cell>
          <cell r="N510">
            <v>45034</v>
          </cell>
          <cell r="O510">
            <v>38379</v>
          </cell>
          <cell r="P510" t="str">
            <v>F</v>
          </cell>
          <cell r="Q510" t="str">
            <v>Cambodian</v>
          </cell>
          <cell r="R510" t="str">
            <v>គ្រើល</v>
          </cell>
          <cell r="S510" t="str">
            <v>ព្រៃរំដេង</v>
          </cell>
          <cell r="T510" t="str">
            <v>មេសាង</v>
          </cell>
          <cell r="U510" t="str">
            <v>ព្រៃវែង</v>
          </cell>
          <cell r="V510">
            <v>18</v>
          </cell>
          <cell r="W510">
            <v>1</v>
          </cell>
          <cell r="X510">
            <v>17</v>
          </cell>
        </row>
        <row r="511">
          <cell r="C511" t="str">
            <v>4 20345</v>
          </cell>
          <cell r="D511" t="str">
            <v>20009192195160ឌ</v>
          </cell>
          <cell r="E511" t="str">
            <v>031045385</v>
          </cell>
          <cell r="F511" t="str">
            <v>067559638</v>
          </cell>
          <cell r="G511" t="str">
            <v>អ៊ុន</v>
          </cell>
          <cell r="H511" t="str">
            <v>មិថុនា</v>
          </cell>
          <cell r="I511" t="str">
            <v>អ៊ុនមិថុនា</v>
          </cell>
          <cell r="J511" t="str">
            <v>UN</v>
          </cell>
          <cell r="K511" t="str">
            <v>MITHONA</v>
          </cell>
          <cell r="L511"/>
          <cell r="M511" t="str">
            <v>ក្រុមដេរទី 6</v>
          </cell>
          <cell r="N511">
            <v>45036</v>
          </cell>
          <cell r="O511">
            <v>36707</v>
          </cell>
          <cell r="P511" t="str">
            <v>F</v>
          </cell>
          <cell r="Q511" t="str">
            <v>Cambodian</v>
          </cell>
          <cell r="R511" t="str">
            <v>ក្រាំងពន្លៃ</v>
          </cell>
          <cell r="S511" t="str">
            <v>គិរីវន្ត</v>
          </cell>
          <cell r="T511" t="str">
            <v>ភ្នំស្រួច</v>
          </cell>
          <cell r="U511" t="str">
            <v>កំពង់ស្ពឺ</v>
          </cell>
          <cell r="V511">
            <v>18</v>
          </cell>
          <cell r="W511">
            <v>1</v>
          </cell>
          <cell r="X511">
            <v>17</v>
          </cell>
        </row>
        <row r="512">
          <cell r="C512" t="str">
            <v>4 20417</v>
          </cell>
          <cell r="D512">
            <v>0</v>
          </cell>
          <cell r="E512" t="str">
            <v>170640505</v>
          </cell>
          <cell r="F512">
            <v>0</v>
          </cell>
          <cell r="G512" t="str">
            <v>សឹម</v>
          </cell>
          <cell r="H512" t="str">
            <v>ឡៃស៊ីម</v>
          </cell>
          <cell r="I512" t="str">
            <v>សឹមឡៃស៊ីម</v>
          </cell>
          <cell r="J512" t="str">
            <v>SEUM</v>
          </cell>
          <cell r="K512" t="str">
            <v>LAISIM</v>
          </cell>
          <cell r="L512"/>
          <cell r="M512" t="str">
            <v>ក្រុមដេរទី 6</v>
          </cell>
          <cell r="N512">
            <v>45036</v>
          </cell>
          <cell r="O512">
            <v>38379</v>
          </cell>
          <cell r="P512" t="str">
            <v>F</v>
          </cell>
          <cell r="Q512" t="str">
            <v>Cambodian</v>
          </cell>
          <cell r="R512" t="str">
            <v>ភ្នំគល់</v>
          </cell>
          <cell r="S512" t="str">
            <v>កន្ទី2</v>
          </cell>
          <cell r="T512" t="str">
            <v>បាណន់</v>
          </cell>
          <cell r="U512" t="str">
            <v>បាត់ដំបង</v>
          </cell>
          <cell r="V512">
            <v>18</v>
          </cell>
          <cell r="W512">
            <v>1</v>
          </cell>
          <cell r="X512">
            <v>17</v>
          </cell>
        </row>
        <row r="513">
          <cell r="C513" t="str">
            <v>4 20508</v>
          </cell>
          <cell r="D513">
            <v>0</v>
          </cell>
          <cell r="E513">
            <v>0</v>
          </cell>
          <cell r="F513">
            <v>0</v>
          </cell>
          <cell r="G513" t="str">
            <v>រី</v>
          </cell>
          <cell r="H513" t="str">
            <v>ផាន</v>
          </cell>
          <cell r="I513" t="str">
            <v>រីផាន</v>
          </cell>
          <cell r="J513" t="str">
            <v>RY</v>
          </cell>
          <cell r="K513" t="str">
            <v>PHAN</v>
          </cell>
          <cell r="L513"/>
          <cell r="M513" t="str">
            <v>ក្រុមដេរទី 6</v>
          </cell>
          <cell r="N513">
            <v>45047</v>
          </cell>
          <cell r="O513">
            <v>35462</v>
          </cell>
          <cell r="P513">
            <v>0</v>
          </cell>
          <cell r="Q513" t="str">
            <v>Cambodian</v>
          </cell>
          <cell r="R513" t="str">
            <v>រលួស</v>
          </cell>
          <cell r="S513" t="str">
            <v>អូរ</v>
          </cell>
          <cell r="T513" t="str">
            <v>ភ្នំស្រួច</v>
          </cell>
          <cell r="U513" t="str">
            <v>កំពង់ស្ពឺ</v>
          </cell>
          <cell r="V513">
            <v>18</v>
          </cell>
          <cell r="W513">
            <v>1</v>
          </cell>
          <cell r="X513">
            <v>17</v>
          </cell>
        </row>
        <row r="514">
          <cell r="C514" t="str">
            <v>4 20635</v>
          </cell>
          <cell r="D514"/>
          <cell r="E514">
            <v>0</v>
          </cell>
          <cell r="F514" t="e">
            <v>#N/A</v>
          </cell>
          <cell r="G514" t="str">
            <v>ប៊ុន</v>
          </cell>
          <cell r="H514" t="str">
            <v>ឡាសឿម</v>
          </cell>
          <cell r="I514" t="str">
            <v>ប៊ុនឡាសឿម</v>
          </cell>
          <cell r="J514" t="str">
            <v>BUNLA</v>
          </cell>
          <cell r="K514" t="str">
            <v>SOEUM</v>
          </cell>
          <cell r="L514"/>
          <cell r="M514" t="str">
            <v>ក្រុមដេរទី 6</v>
          </cell>
          <cell r="N514">
            <v>45187</v>
          </cell>
          <cell r="O514">
            <v>38047</v>
          </cell>
          <cell r="P514" t="str">
            <v>F</v>
          </cell>
          <cell r="Q514" t="str">
            <v>Cambodian</v>
          </cell>
          <cell r="R514" t="str">
            <v>អន្លង់ជ្រៃ</v>
          </cell>
          <cell r="S514" t="str">
            <v>អន្លង់ជ្រៃ</v>
          </cell>
          <cell r="T514" t="str">
            <v>ថាឡាបុរីវ៉ាត់</v>
          </cell>
          <cell r="U514" t="str">
            <v>ស្ទឹងត្រៃង</v>
          </cell>
          <cell r="V514">
            <v>18</v>
          </cell>
          <cell r="W514">
            <v>1</v>
          </cell>
          <cell r="X514">
            <v>17</v>
          </cell>
        </row>
        <row r="515">
          <cell r="C515" t="str">
            <v>4 20539</v>
          </cell>
          <cell r="D515"/>
          <cell r="E515" t="str">
            <v>051727297</v>
          </cell>
          <cell r="F515">
            <v>0</v>
          </cell>
          <cell r="G515" t="str">
            <v>ភា</v>
          </cell>
          <cell r="H515" t="str">
            <v>ហុងហ័រ</v>
          </cell>
          <cell r="I515" t="str">
            <v>ភាហុងហ័រ</v>
          </cell>
          <cell r="J515" t="str">
            <v>PHEA</v>
          </cell>
          <cell r="K515" t="str">
            <v>HONGHOR</v>
          </cell>
          <cell r="L515"/>
          <cell r="M515" t="str">
            <v>ក្រុមដេរទី 6</v>
          </cell>
          <cell r="N515">
            <v>45139</v>
          </cell>
          <cell r="O515">
            <v>38538</v>
          </cell>
          <cell r="P515" t="str">
            <v>F</v>
          </cell>
          <cell r="Q515" t="str">
            <v>Cambodian</v>
          </cell>
          <cell r="R515" t="str">
            <v>មេសាង</v>
          </cell>
          <cell r="S515" t="str">
            <v>ព្រៃរំដេង</v>
          </cell>
          <cell r="T515" t="str">
            <v>មេសាង</v>
          </cell>
          <cell r="U515" t="str">
            <v>ព្រៃវែង</v>
          </cell>
          <cell r="V515">
            <v>18</v>
          </cell>
          <cell r="W515">
            <v>1</v>
          </cell>
          <cell r="X515">
            <v>17</v>
          </cell>
        </row>
        <row r="516">
          <cell r="C516" t="str">
            <v>4 20625</v>
          </cell>
          <cell r="D516"/>
          <cell r="E516" t="str">
            <v>062136169</v>
          </cell>
          <cell r="F516" t="e">
            <v>#N/A</v>
          </cell>
          <cell r="G516" t="str">
            <v>យ៉ុន</v>
          </cell>
          <cell r="H516" t="str">
            <v>សូត្រ</v>
          </cell>
          <cell r="I516" t="str">
            <v>យ៉ុនសូត្រ</v>
          </cell>
          <cell r="J516" t="str">
            <v>YON</v>
          </cell>
          <cell r="K516" t="str">
            <v>SOUT</v>
          </cell>
          <cell r="L516"/>
          <cell r="M516" t="str">
            <v>ក្រុមដេរទី 6</v>
          </cell>
          <cell r="N516">
            <v>45183</v>
          </cell>
          <cell r="O516">
            <v>36561</v>
          </cell>
          <cell r="P516" t="str">
            <v>F</v>
          </cell>
          <cell r="Q516" t="str">
            <v>Cambodian</v>
          </cell>
          <cell r="R516" t="str">
            <v>ត្រប់</v>
          </cell>
          <cell r="S516" t="str">
            <v>ត្រប់</v>
          </cell>
          <cell r="T516" t="str">
            <v>បាធាយ</v>
          </cell>
          <cell r="U516" t="str">
            <v>កំពង់ចាម</v>
          </cell>
          <cell r="V516">
            <v>18</v>
          </cell>
          <cell r="W516">
            <v>1</v>
          </cell>
          <cell r="X516">
            <v>17</v>
          </cell>
        </row>
        <row r="517">
          <cell r="C517" t="str">
            <v>4 20676</v>
          </cell>
          <cell r="D517"/>
          <cell r="E517" t="str">
            <v>200200324</v>
          </cell>
          <cell r="F517" t="e">
            <v>#N/A</v>
          </cell>
          <cell r="G517" t="str">
            <v>ឈិត</v>
          </cell>
          <cell r="H517" t="str">
            <v>នឿ</v>
          </cell>
          <cell r="I517" t="str">
            <v>ឈិតនឿ</v>
          </cell>
          <cell r="J517" t="str">
            <v>VEY</v>
          </cell>
          <cell r="K517" t="str">
            <v>SEY</v>
          </cell>
          <cell r="L517"/>
          <cell r="M517" t="str">
            <v>ក្រុមដេរទី 6</v>
          </cell>
          <cell r="N517">
            <v>45218</v>
          </cell>
          <cell r="O517">
            <v>30598</v>
          </cell>
          <cell r="P517" t="str">
            <v>F</v>
          </cell>
          <cell r="Q517" t="str">
            <v>Cambodian</v>
          </cell>
          <cell r="R517" t="str">
            <v>ថ្នល់កែវ</v>
          </cell>
          <cell r="S517" t="str">
            <v>ត្រពាំងប្រាសាទ</v>
          </cell>
          <cell r="T517" t="str">
            <v>ត្រពាំងប្រាសាទ</v>
          </cell>
          <cell r="U517" t="str">
            <v>ឧត្តមានជ័យ</v>
          </cell>
          <cell r="V517">
            <v>18</v>
          </cell>
          <cell r="W517">
            <v>1</v>
          </cell>
          <cell r="X517">
            <v>17</v>
          </cell>
        </row>
        <row r="518">
          <cell r="C518" t="str">
            <v>4 20672</v>
          </cell>
          <cell r="D518"/>
          <cell r="E518" t="str">
            <v>061720773</v>
          </cell>
          <cell r="F518" t="e">
            <v>#N/A</v>
          </cell>
          <cell r="G518" t="str">
            <v>វែ</v>
          </cell>
          <cell r="H518" t="str">
            <v>ស៊ែ</v>
          </cell>
          <cell r="I518" t="str">
            <v>វែស៊ែ</v>
          </cell>
          <cell r="J518"/>
          <cell r="K518"/>
          <cell r="L518"/>
          <cell r="M518" t="str">
            <v>ក្រុមដេរទី 6</v>
          </cell>
          <cell r="N518">
            <v>45218</v>
          </cell>
          <cell r="O518">
            <v>34122</v>
          </cell>
          <cell r="P518" t="str">
            <v>F</v>
          </cell>
          <cell r="Q518" t="str">
            <v>Cambodian</v>
          </cell>
          <cell r="R518" t="str">
            <v>ពោធ៍ឫស្សី</v>
          </cell>
          <cell r="S518" t="str">
            <v>ត្រប់</v>
          </cell>
          <cell r="T518" t="str">
            <v>បាធាយ</v>
          </cell>
          <cell r="U518" t="str">
            <v>កំពង់ចាម</v>
          </cell>
          <cell r="V518">
            <v>18</v>
          </cell>
          <cell r="W518">
            <v>1</v>
          </cell>
          <cell r="X518">
            <v>17</v>
          </cell>
        </row>
        <row r="519">
          <cell r="C519" t="str">
            <v>4 20642</v>
          </cell>
          <cell r="D519"/>
          <cell r="E519" t="str">
            <v>062269080</v>
          </cell>
          <cell r="F519" t="e">
            <v>#N/A</v>
          </cell>
          <cell r="G519" t="str">
            <v>ម៉ុន</v>
          </cell>
          <cell r="H519" t="str">
            <v>ធាង</v>
          </cell>
          <cell r="I519" t="str">
            <v>ម៉ុនធាង</v>
          </cell>
          <cell r="J519" t="str">
            <v>MON</v>
          </cell>
          <cell r="K519" t="str">
            <v>THEANG</v>
          </cell>
          <cell r="L519"/>
          <cell r="M519" t="str">
            <v>ក្រុមដេរទី 6</v>
          </cell>
          <cell r="N519">
            <v>45194</v>
          </cell>
          <cell r="O519">
            <v>38089</v>
          </cell>
          <cell r="P519" t="str">
            <v>F</v>
          </cell>
          <cell r="Q519" t="str">
            <v>Cambodian</v>
          </cell>
          <cell r="R519" t="str">
            <v>ត្រប់</v>
          </cell>
          <cell r="S519" t="str">
            <v>ត្រប់</v>
          </cell>
          <cell r="T519" t="str">
            <v>បាធាយ</v>
          </cell>
          <cell r="U519" t="str">
            <v>កំពង់ចាម</v>
          </cell>
          <cell r="V519">
            <v>18</v>
          </cell>
          <cell r="W519">
            <v>1</v>
          </cell>
          <cell r="X519">
            <v>17</v>
          </cell>
        </row>
        <row r="520">
          <cell r="C520" t="str">
            <v>4 10285</v>
          </cell>
          <cell r="D520" t="str">
            <v>29901181154933ភ</v>
          </cell>
          <cell r="E520" t="str">
            <v>030858463</v>
          </cell>
          <cell r="F520" t="str">
            <v>0965471796</v>
          </cell>
          <cell r="G520" t="str">
            <v>គឹម</v>
          </cell>
          <cell r="H520" t="str">
            <v>ស្រីផូ</v>
          </cell>
          <cell r="I520" t="str">
            <v>គឹមស្រីផូ</v>
          </cell>
          <cell r="J520" t="str">
            <v>KOEM</v>
          </cell>
          <cell r="K520" t="str">
            <v>SREYPHO</v>
          </cell>
          <cell r="L520"/>
          <cell r="M520" t="str">
            <v>ក្រុមដេរទី 7</v>
          </cell>
          <cell r="N520">
            <v>44228</v>
          </cell>
          <cell r="O520">
            <v>36404</v>
          </cell>
          <cell r="P520" t="str">
            <v>F</v>
          </cell>
          <cell r="Q520" t="str">
            <v>Cambodian</v>
          </cell>
          <cell r="R520" t="str">
            <v>ព្រៃឬស្សី</v>
          </cell>
          <cell r="S520" t="str">
            <v>ជាំសង្កែ</v>
          </cell>
          <cell r="T520" t="str">
            <v>ភ្នំស្រួច</v>
          </cell>
          <cell r="U520" t="str">
            <v>កំពង់ស្ពឺ</v>
          </cell>
          <cell r="V520">
            <v>18</v>
          </cell>
          <cell r="W520">
            <v>1</v>
          </cell>
          <cell r="X520">
            <v>17</v>
          </cell>
        </row>
        <row r="521">
          <cell r="C521" t="str">
            <v>4 13697</v>
          </cell>
          <cell r="D521" t="str">
            <v>27508192160846រ</v>
          </cell>
          <cell r="E521" t="str">
            <v>061805225</v>
          </cell>
          <cell r="F521" t="str">
            <v>086792293</v>
          </cell>
          <cell r="G521" t="str">
            <v>ប្រាក់</v>
          </cell>
          <cell r="H521" t="str">
            <v>ពេជ្រ</v>
          </cell>
          <cell r="I521" t="str">
            <v>ប្រាក់ពេជ្រ</v>
          </cell>
          <cell r="J521" t="str">
            <v>BRAK</v>
          </cell>
          <cell r="K521" t="str">
            <v>PICH</v>
          </cell>
          <cell r="L521"/>
          <cell r="M521" t="str">
            <v>ក្រុមដេរទី 7</v>
          </cell>
          <cell r="N521">
            <v>44228</v>
          </cell>
          <cell r="O521">
            <v>27461</v>
          </cell>
          <cell r="P521" t="str">
            <v>F</v>
          </cell>
          <cell r="Q521" t="str">
            <v>Cambodian</v>
          </cell>
          <cell r="R521" t="str">
            <v>កំពង់ត្រុំក្រោម</v>
          </cell>
          <cell r="S521" t="str">
            <v>កោះមិត្ត</v>
          </cell>
          <cell r="T521" t="str">
            <v>កំពង់សៀម</v>
          </cell>
          <cell r="U521" t="str">
            <v>កំពង់ចាម</v>
          </cell>
          <cell r="V521">
            <v>18</v>
          </cell>
          <cell r="W521">
            <v>1</v>
          </cell>
          <cell r="X521">
            <v>17</v>
          </cell>
        </row>
        <row r="522">
          <cell r="C522" t="str">
            <v>4 2523</v>
          </cell>
          <cell r="D522" t="str">
            <v>29501181151853ទ</v>
          </cell>
          <cell r="E522" t="str">
            <v>030588892</v>
          </cell>
          <cell r="F522" t="str">
            <v>087613165</v>
          </cell>
          <cell r="G522" t="str">
            <v>ម៉ៅ</v>
          </cell>
          <cell r="H522" t="str">
            <v>សាវន</v>
          </cell>
          <cell r="I522" t="str">
            <v>ម៉ៅសាវន</v>
          </cell>
          <cell r="J522" t="str">
            <v>MAO</v>
          </cell>
          <cell r="K522" t="str">
            <v>SAVON</v>
          </cell>
          <cell r="L522"/>
          <cell r="M522" t="str">
            <v>ក្រុមដេរទី 7</v>
          </cell>
          <cell r="N522">
            <v>44228</v>
          </cell>
          <cell r="O522">
            <v>34928</v>
          </cell>
          <cell r="P522" t="str">
            <v>F</v>
          </cell>
          <cell r="Q522" t="str">
            <v>Cambodian</v>
          </cell>
          <cell r="R522" t="str">
            <v>តាំងស្យា</v>
          </cell>
          <cell r="S522" t="str">
            <v>តាំងស្យា</v>
          </cell>
          <cell r="T522" t="str">
            <v>ភ្នំស្រួច</v>
          </cell>
          <cell r="U522" t="str">
            <v>កំពង់ស្ពឺ</v>
          </cell>
          <cell r="V522">
            <v>18</v>
          </cell>
          <cell r="W522">
            <v>1</v>
          </cell>
          <cell r="X522">
            <v>17</v>
          </cell>
        </row>
        <row r="523">
          <cell r="C523" t="str">
            <v>4 4735</v>
          </cell>
          <cell r="D523" t="str">
            <v>28101181153520ច</v>
          </cell>
          <cell r="E523" t="str">
            <v>061856370</v>
          </cell>
          <cell r="F523" t="str">
            <v>0885049696</v>
          </cell>
          <cell r="G523" t="str">
            <v>អ៊ី</v>
          </cell>
          <cell r="H523" t="str">
            <v>ដែន</v>
          </cell>
          <cell r="I523" t="str">
            <v>អ៊ីដែន</v>
          </cell>
          <cell r="J523" t="str">
            <v>OEM</v>
          </cell>
          <cell r="K523" t="str">
            <v>DEN</v>
          </cell>
          <cell r="L523"/>
          <cell r="M523" t="str">
            <v>ក្រុមដេរទី 7</v>
          </cell>
          <cell r="N523">
            <v>44228</v>
          </cell>
          <cell r="O523">
            <v>29631</v>
          </cell>
          <cell r="P523" t="str">
            <v>F</v>
          </cell>
          <cell r="Q523" t="str">
            <v>Cambodian</v>
          </cell>
          <cell r="R523" t="str">
            <v>ក្បាលកោះ</v>
          </cell>
          <cell r="S523" t="str">
            <v>កោះអណ្តែត</v>
          </cell>
          <cell r="T523" t="str">
            <v>ស្រីសន្ឋរ</v>
          </cell>
          <cell r="U523" t="str">
            <v>កំពង់ចាម</v>
          </cell>
          <cell r="V523">
            <v>18</v>
          </cell>
          <cell r="W523">
            <v>1</v>
          </cell>
          <cell r="X523">
            <v>17</v>
          </cell>
        </row>
        <row r="524">
          <cell r="C524" t="str">
            <v>4 5316</v>
          </cell>
          <cell r="D524" t="str">
            <v>29501181153245ណ</v>
          </cell>
          <cell r="E524" t="str">
            <v>030590534</v>
          </cell>
          <cell r="F524" t="str">
            <v>0969732065</v>
          </cell>
          <cell r="G524" t="str">
            <v>ស៊ុំ</v>
          </cell>
          <cell r="H524" t="str">
            <v>ចាន់ធូ</v>
          </cell>
          <cell r="I524" t="str">
            <v>ស៊ុំចាន់ធូ</v>
          </cell>
          <cell r="J524" t="str">
            <v>SUM</v>
          </cell>
          <cell r="K524" t="str">
            <v>CHANTHOU</v>
          </cell>
          <cell r="L524"/>
          <cell r="M524" t="str">
            <v>ក្រុមដេរទី 7</v>
          </cell>
          <cell r="N524">
            <v>44228</v>
          </cell>
          <cell r="O524">
            <v>34781</v>
          </cell>
          <cell r="P524" t="str">
            <v>F</v>
          </cell>
          <cell r="Q524" t="str">
            <v>Cambodian</v>
          </cell>
          <cell r="R524" t="str">
            <v>ក្អែកពង</v>
          </cell>
          <cell r="S524" t="str">
            <v>តាំងស្យា</v>
          </cell>
          <cell r="T524" t="str">
            <v>ភ្នំស្រួច</v>
          </cell>
          <cell r="U524" t="str">
            <v>កំពង់ស្ពឺ</v>
          </cell>
          <cell r="V524">
            <v>18</v>
          </cell>
          <cell r="W524">
            <v>1</v>
          </cell>
          <cell r="X524">
            <v>17</v>
          </cell>
        </row>
        <row r="525">
          <cell r="C525" t="str">
            <v>4 9832</v>
          </cell>
          <cell r="D525" t="str">
            <v>29601181154500ដ</v>
          </cell>
          <cell r="E525" t="str">
            <v>061437123</v>
          </cell>
          <cell r="F525" t="str">
            <v>0964089559</v>
          </cell>
          <cell r="G525" t="str">
            <v>សំ</v>
          </cell>
          <cell r="H525" t="str">
            <v>ថាវ៉ាន់</v>
          </cell>
          <cell r="I525" t="str">
            <v>សំថាវ៉ាន់</v>
          </cell>
          <cell r="J525" t="str">
            <v>SAM</v>
          </cell>
          <cell r="K525" t="str">
            <v>THAVANN</v>
          </cell>
          <cell r="L525"/>
          <cell r="M525" t="str">
            <v>ក្រុមដេរទី 7</v>
          </cell>
          <cell r="N525">
            <v>44228</v>
          </cell>
          <cell r="O525">
            <v>35256</v>
          </cell>
          <cell r="P525" t="str">
            <v>F</v>
          </cell>
          <cell r="Q525" t="str">
            <v>Cambodian</v>
          </cell>
          <cell r="R525" t="str">
            <v>កំពង់ត្រុំក្រោម</v>
          </cell>
          <cell r="S525" t="str">
            <v>កោះមិត្ត</v>
          </cell>
          <cell r="T525" t="str">
            <v>កំពង់សៀម</v>
          </cell>
          <cell r="U525" t="str">
            <v>កំពង់ចាម</v>
          </cell>
          <cell r="V525">
            <v>18</v>
          </cell>
          <cell r="W525">
            <v>1</v>
          </cell>
          <cell r="X525">
            <v>17</v>
          </cell>
        </row>
        <row r="526">
          <cell r="C526" t="str">
            <v>4 19289</v>
          </cell>
          <cell r="D526" t="str">
            <v>29311222996521ផ</v>
          </cell>
          <cell r="E526" t="str">
            <v>180525701</v>
          </cell>
          <cell r="F526" t="str">
            <v>085550346</v>
          </cell>
          <cell r="G526" t="str">
            <v>ដួង</v>
          </cell>
          <cell r="H526" t="str">
            <v>ព្រួន</v>
          </cell>
          <cell r="I526" t="str">
            <v>ដួងព្រួន</v>
          </cell>
          <cell r="J526" t="str">
            <v>DUONG</v>
          </cell>
          <cell r="K526" t="str">
            <v>PRUON</v>
          </cell>
          <cell r="L526"/>
          <cell r="M526" t="str">
            <v>ក្រុមដេរទី 7</v>
          </cell>
          <cell r="N526">
            <v>44502</v>
          </cell>
          <cell r="O526">
            <v>34188</v>
          </cell>
          <cell r="P526" t="str">
            <v>F</v>
          </cell>
          <cell r="Q526" t="str">
            <v>Cambodian</v>
          </cell>
          <cell r="R526" t="str">
            <v>តាត្រៃ</v>
          </cell>
          <cell r="S526" t="str">
            <v>ព្រះដាក់</v>
          </cell>
          <cell r="T526" t="str">
            <v>បន្ទាយស្រី</v>
          </cell>
          <cell r="U526" t="str">
            <v>សៀមរាប</v>
          </cell>
          <cell r="V526">
            <v>18</v>
          </cell>
          <cell r="W526">
            <v>1</v>
          </cell>
          <cell r="X526">
            <v>17</v>
          </cell>
        </row>
        <row r="527">
          <cell r="C527" t="str">
            <v>4 19613</v>
          </cell>
          <cell r="D527" t="str">
            <v>20009212607656ឍ</v>
          </cell>
          <cell r="E527" t="str">
            <v>051217571</v>
          </cell>
          <cell r="F527" t="str">
            <v>0969925610</v>
          </cell>
          <cell r="G527" t="str">
            <v>យ៉ាត</v>
          </cell>
          <cell r="H527" t="str">
            <v>ចាន់រ័ត្ន</v>
          </cell>
          <cell r="I527" t="str">
            <v>យ៉ាតចាន់រ័ត្ន</v>
          </cell>
          <cell r="J527" t="str">
            <v>YAT</v>
          </cell>
          <cell r="K527" t="str">
            <v>CHHANROTH</v>
          </cell>
          <cell r="L527"/>
          <cell r="M527" t="str">
            <v>ក្រុមដេរទី 7</v>
          </cell>
          <cell r="N527">
            <v>44673</v>
          </cell>
          <cell r="O527">
            <v>36649</v>
          </cell>
          <cell r="P527" t="str">
            <v>F</v>
          </cell>
          <cell r="Q527" t="str">
            <v>Cambodian</v>
          </cell>
          <cell r="R527" t="str">
            <v>ក្រាំង</v>
          </cell>
          <cell r="S527" t="str">
            <v>ព្រៃស្រឡិត</v>
          </cell>
          <cell r="T527" t="str">
            <v>ពារាំង</v>
          </cell>
          <cell r="U527" t="str">
            <v>ព្រៃវែង</v>
          </cell>
          <cell r="V527">
            <v>18</v>
          </cell>
          <cell r="W527">
            <v>1</v>
          </cell>
          <cell r="X527">
            <v>17</v>
          </cell>
        </row>
        <row r="528">
          <cell r="C528" t="str">
            <v>4 12822</v>
          </cell>
          <cell r="D528" t="str">
            <v>20205202372183ង</v>
          </cell>
          <cell r="E528" t="str">
            <v>051588636</v>
          </cell>
          <cell r="F528" t="str">
            <v>081981423</v>
          </cell>
          <cell r="G528" t="str">
            <v>ត្រូយ</v>
          </cell>
          <cell r="H528" t="str">
            <v>យួន</v>
          </cell>
          <cell r="I528" t="str">
            <v>ត្រូយយួន</v>
          </cell>
          <cell r="J528" t="str">
            <v>TROUY</v>
          </cell>
          <cell r="K528" t="str">
            <v>YUON</v>
          </cell>
          <cell r="L528"/>
          <cell r="M528" t="str">
            <v>ក្រុមដេរទី 7</v>
          </cell>
          <cell r="N528">
            <v>44228</v>
          </cell>
          <cell r="O528">
            <v>37268</v>
          </cell>
          <cell r="P528" t="str">
            <v>F</v>
          </cell>
          <cell r="Q528" t="str">
            <v>Cambodian</v>
          </cell>
          <cell r="R528"/>
          <cell r="S528"/>
          <cell r="T528"/>
          <cell r="U528"/>
          <cell r="V528">
            <v>18</v>
          </cell>
          <cell r="W528">
            <v>1</v>
          </cell>
          <cell r="X528">
            <v>17</v>
          </cell>
        </row>
        <row r="529">
          <cell r="C529" t="str">
            <v>4 19901</v>
          </cell>
          <cell r="D529" t="str">
            <v>28701181155030ញ</v>
          </cell>
          <cell r="E529" t="str">
            <v>030596807</v>
          </cell>
          <cell r="F529" t="str">
            <v>0718682887</v>
          </cell>
          <cell r="G529" t="str">
            <v>គ្រីប</v>
          </cell>
          <cell r="H529" t="str">
            <v>សុភាន់</v>
          </cell>
          <cell r="I529" t="str">
            <v>គ្រីបសុភាន់</v>
          </cell>
          <cell r="J529" t="str">
            <v>KRIB</v>
          </cell>
          <cell r="K529" t="str">
            <v>SOPHORN</v>
          </cell>
          <cell r="L529"/>
          <cell r="M529" t="str">
            <v>ក្រុមដេរទី 7</v>
          </cell>
          <cell r="N529">
            <v>44788</v>
          </cell>
          <cell r="O529">
            <v>32131</v>
          </cell>
          <cell r="P529" t="str">
            <v>F</v>
          </cell>
          <cell r="Q529" t="str">
            <v>Cambodian</v>
          </cell>
          <cell r="R529"/>
          <cell r="S529"/>
          <cell r="T529"/>
          <cell r="U529"/>
          <cell r="V529">
            <v>18</v>
          </cell>
          <cell r="W529">
            <v>1</v>
          </cell>
          <cell r="X529">
            <v>17</v>
          </cell>
        </row>
        <row r="530">
          <cell r="C530" t="str">
            <v>4 19922</v>
          </cell>
          <cell r="D530" t="str">
            <v>20311223003354ស</v>
          </cell>
          <cell r="E530" t="str">
            <v>021286511</v>
          </cell>
          <cell r="F530" t="str">
            <v>0967464605</v>
          </cell>
          <cell r="G530" t="str">
            <v>ហាន</v>
          </cell>
          <cell r="H530" t="str">
            <v>សុគាង</v>
          </cell>
          <cell r="I530" t="str">
            <v>ហានសុគាង</v>
          </cell>
          <cell r="J530" t="str">
            <v>HAN</v>
          </cell>
          <cell r="K530" t="str">
            <v>SOKKEANG</v>
          </cell>
          <cell r="L530"/>
          <cell r="M530" t="str">
            <v>ក្រុមដេរទី 7</v>
          </cell>
          <cell r="N530">
            <v>44798</v>
          </cell>
          <cell r="O530">
            <v>37730</v>
          </cell>
          <cell r="P530" t="str">
            <v>F</v>
          </cell>
          <cell r="Q530" t="str">
            <v>Cambodian</v>
          </cell>
          <cell r="R530"/>
          <cell r="S530"/>
          <cell r="T530"/>
          <cell r="U530"/>
          <cell r="V530">
            <v>18</v>
          </cell>
          <cell r="W530">
            <v>1</v>
          </cell>
          <cell r="X530">
            <v>17</v>
          </cell>
        </row>
        <row r="531">
          <cell r="C531" t="str">
            <v>4 20047</v>
          </cell>
          <cell r="D531" t="str">
            <v>20411222989965ល</v>
          </cell>
          <cell r="E531" t="str">
            <v>180975371</v>
          </cell>
          <cell r="F531" t="str">
            <v>0974692205</v>
          </cell>
          <cell r="G531" t="str">
            <v>លៀប</v>
          </cell>
          <cell r="H531" t="str">
            <v>រាក់</v>
          </cell>
          <cell r="I531" t="str">
            <v>លៀបរាក់</v>
          </cell>
          <cell r="J531" t="str">
            <v>LIEM</v>
          </cell>
          <cell r="K531" t="str">
            <v>SREYRAK</v>
          </cell>
          <cell r="L531"/>
          <cell r="M531" t="str">
            <v>ក្រុមដេរទី 7</v>
          </cell>
          <cell r="N531">
            <v>44835</v>
          </cell>
          <cell r="O531">
            <v>38108</v>
          </cell>
          <cell r="P531" t="str">
            <v>F</v>
          </cell>
          <cell r="Q531" t="str">
            <v>Cambodian</v>
          </cell>
          <cell r="R531"/>
          <cell r="S531"/>
          <cell r="T531"/>
          <cell r="U531"/>
          <cell r="V531">
            <v>18</v>
          </cell>
          <cell r="W531">
            <v>1</v>
          </cell>
          <cell r="X531">
            <v>17</v>
          </cell>
        </row>
        <row r="532">
          <cell r="C532" t="str">
            <v>4 20071</v>
          </cell>
          <cell r="D532" t="str">
            <v>0</v>
          </cell>
          <cell r="E532" t="str">
            <v>160451756</v>
          </cell>
          <cell r="F532">
            <v>0</v>
          </cell>
          <cell r="G532" t="str">
            <v>ដុំ</v>
          </cell>
          <cell r="H532" t="str">
            <v>ភារុន</v>
          </cell>
          <cell r="I532" t="str">
            <v>ដុំភារុន</v>
          </cell>
          <cell r="J532" t="str">
            <v>DOM</v>
          </cell>
          <cell r="K532" t="str">
            <v>PHEARUN</v>
          </cell>
          <cell r="L532"/>
          <cell r="M532" t="str">
            <v>ក្រុមដេរទី 7</v>
          </cell>
          <cell r="N532">
            <v>44921</v>
          </cell>
          <cell r="O532">
            <v>31634</v>
          </cell>
          <cell r="P532" t="str">
            <v>F</v>
          </cell>
          <cell r="Q532" t="str">
            <v>Cambodian</v>
          </cell>
          <cell r="R532"/>
          <cell r="S532"/>
          <cell r="T532"/>
          <cell r="U532"/>
          <cell r="V532">
            <v>18</v>
          </cell>
          <cell r="W532">
            <v>1</v>
          </cell>
          <cell r="X532">
            <v>17</v>
          </cell>
        </row>
        <row r="533">
          <cell r="C533" t="str">
            <v>4 20377</v>
          </cell>
          <cell r="D533" t="str">
            <v>20311212670842ធ</v>
          </cell>
          <cell r="E533" t="str">
            <v>062291786</v>
          </cell>
          <cell r="F533" t="str">
            <v>0884390698</v>
          </cell>
          <cell r="G533" t="str">
            <v>ហៀប</v>
          </cell>
          <cell r="H533" t="str">
            <v>ស្រឿន</v>
          </cell>
          <cell r="I533" t="str">
            <v>ហៀបស្រឿន</v>
          </cell>
          <cell r="J533" t="str">
            <v>HEAB</v>
          </cell>
          <cell r="K533" t="str">
            <v>SROEURN</v>
          </cell>
          <cell r="L533"/>
          <cell r="M533" t="str">
            <v>ក្រុមដេរទី 7</v>
          </cell>
          <cell r="N533">
            <v>45040</v>
          </cell>
          <cell r="O533">
            <v>37622</v>
          </cell>
          <cell r="P533" t="str">
            <v>F</v>
          </cell>
          <cell r="Q533" t="str">
            <v>Cambodian</v>
          </cell>
          <cell r="R533" t="str">
            <v>ត្រប់</v>
          </cell>
          <cell r="S533" t="str">
            <v>ត្រប់</v>
          </cell>
          <cell r="T533" t="str">
            <v>បាធាយ</v>
          </cell>
          <cell r="U533" t="str">
            <v>កំពង់ចាម</v>
          </cell>
          <cell r="V533">
            <v>18</v>
          </cell>
          <cell r="W533">
            <v>1</v>
          </cell>
          <cell r="X533">
            <v>17</v>
          </cell>
        </row>
        <row r="534">
          <cell r="C534" t="str">
            <v>4 20438</v>
          </cell>
          <cell r="D534" t="str">
            <v>20404233083884ថ</v>
          </cell>
          <cell r="E534" t="str">
            <v>062270082</v>
          </cell>
          <cell r="F534" t="str">
            <v>0716387164</v>
          </cell>
          <cell r="G534" t="str">
            <v>ផល់</v>
          </cell>
          <cell r="H534" t="str">
            <v>យ៉ន</v>
          </cell>
          <cell r="I534" t="str">
            <v>ផល់យ៉ន</v>
          </cell>
          <cell r="J534" t="str">
            <v>PHAL</v>
          </cell>
          <cell r="K534" t="str">
            <v>YORN</v>
          </cell>
          <cell r="L534"/>
          <cell r="M534" t="str">
            <v>ក្រុមដេរទី 7</v>
          </cell>
          <cell r="N534">
            <v>45044</v>
          </cell>
          <cell r="O534">
            <v>38037</v>
          </cell>
          <cell r="P534" t="str">
            <v>F</v>
          </cell>
          <cell r="Q534" t="str">
            <v>Cambodian</v>
          </cell>
          <cell r="R534" t="str">
            <v>ឫស្សី</v>
          </cell>
          <cell r="S534" t="str">
            <v>ត្រប់</v>
          </cell>
          <cell r="T534" t="str">
            <v>បាធាយ</v>
          </cell>
          <cell r="U534" t="str">
            <v>កំពង់ចាម</v>
          </cell>
          <cell r="V534">
            <v>18</v>
          </cell>
          <cell r="W534">
            <v>1</v>
          </cell>
          <cell r="X534">
            <v>17</v>
          </cell>
        </row>
        <row r="535">
          <cell r="C535" t="str">
            <v>4 12809</v>
          </cell>
          <cell r="D535" t="str">
            <v>20101181152783ជ</v>
          </cell>
          <cell r="E535" t="str">
            <v>021241745</v>
          </cell>
          <cell r="F535" t="str">
            <v>015768483</v>
          </cell>
          <cell r="G535" t="str">
            <v>សោម</v>
          </cell>
          <cell r="H535" t="str">
            <v>ស្រីមុំ</v>
          </cell>
          <cell r="I535" t="str">
            <v>សោមស្រីមុំ</v>
          </cell>
          <cell r="J535" t="str">
            <v>SORM</v>
          </cell>
          <cell r="K535" t="str">
            <v>SREYMOM</v>
          </cell>
          <cell r="L535"/>
          <cell r="M535" t="str">
            <v>ក្រុមដេរទី 7</v>
          </cell>
          <cell r="N535">
            <v>44228</v>
          </cell>
          <cell r="O535">
            <v>37244</v>
          </cell>
          <cell r="P535" t="str">
            <v>F</v>
          </cell>
          <cell r="Q535" t="str">
            <v>Cambodian</v>
          </cell>
          <cell r="R535" t="str">
            <v>ពាងំរាំង</v>
          </cell>
          <cell r="S535" t="str">
            <v>ម្កាក់</v>
          </cell>
          <cell r="T535" t="str">
            <v>អង្គស្នួល</v>
          </cell>
          <cell r="U535" t="str">
            <v>កណ្តាល</v>
          </cell>
          <cell r="V535">
            <v>18</v>
          </cell>
          <cell r="W535">
            <v>1</v>
          </cell>
          <cell r="X535">
            <v>17</v>
          </cell>
        </row>
        <row r="536">
          <cell r="C536" t="str">
            <v>4 20705</v>
          </cell>
          <cell r="D536"/>
          <cell r="E536" t="str">
            <v>062014023</v>
          </cell>
          <cell r="F536" t="e">
            <v>#N/A</v>
          </cell>
          <cell r="G536" t="str">
            <v>ផល់</v>
          </cell>
          <cell r="H536" t="str">
            <v>ចាន់</v>
          </cell>
          <cell r="I536" t="str">
            <v>ផល់ចាន់</v>
          </cell>
          <cell r="J536" t="str">
            <v>PHAL</v>
          </cell>
          <cell r="K536" t="str">
            <v>CHAN</v>
          </cell>
          <cell r="L536"/>
          <cell r="M536" t="str">
            <v>ក្រុមដេរទី 7</v>
          </cell>
          <cell r="N536">
            <v>45222</v>
          </cell>
          <cell r="O536">
            <v>35495</v>
          </cell>
          <cell r="P536" t="str">
            <v>F</v>
          </cell>
          <cell r="Q536" t="str">
            <v>Cambodian</v>
          </cell>
          <cell r="R536" t="str">
            <v>ពោធ៍ឫស្សី</v>
          </cell>
          <cell r="S536" t="str">
            <v>ត្រប់</v>
          </cell>
          <cell r="T536" t="str">
            <v>បាធាយ</v>
          </cell>
          <cell r="U536" t="str">
            <v>កំពង់ចាម</v>
          </cell>
          <cell r="V536">
            <v>18</v>
          </cell>
          <cell r="W536">
            <v>1</v>
          </cell>
          <cell r="X536">
            <v>17</v>
          </cell>
        </row>
        <row r="537">
          <cell r="C537" t="str">
            <v>4 10646</v>
          </cell>
          <cell r="D537" t="str">
            <v>28601181154054ឍ</v>
          </cell>
          <cell r="E537" t="str">
            <v>030364490</v>
          </cell>
          <cell r="F537" t="str">
            <v>0964236199</v>
          </cell>
          <cell r="G537" t="str">
            <v>ឈន</v>
          </cell>
          <cell r="H537" t="str">
            <v>ច្រឹប</v>
          </cell>
          <cell r="I537" t="str">
            <v>ឈនច្រឹប</v>
          </cell>
          <cell r="J537" t="str">
            <v>CHHAN</v>
          </cell>
          <cell r="K537" t="str">
            <v>CHROEB</v>
          </cell>
          <cell r="L537"/>
          <cell r="M537" t="str">
            <v>ក្រុមដេរទី 8</v>
          </cell>
          <cell r="N537">
            <v>44228</v>
          </cell>
          <cell r="O537">
            <v>31542</v>
          </cell>
          <cell r="P537" t="str">
            <v>F</v>
          </cell>
          <cell r="Q537" t="str">
            <v>Cambodian</v>
          </cell>
          <cell r="R537" t="str">
            <v>ស្យា</v>
          </cell>
          <cell r="S537" t="str">
            <v>វានពន់</v>
          </cell>
          <cell r="T537" t="str">
            <v>ថ្ពង់</v>
          </cell>
          <cell r="U537" t="str">
            <v>កំពង់ស្ពឺ</v>
          </cell>
          <cell r="V537">
            <v>18</v>
          </cell>
          <cell r="W537">
            <v>1</v>
          </cell>
          <cell r="X537">
            <v>17</v>
          </cell>
        </row>
        <row r="538">
          <cell r="C538" t="str">
            <v>4 13326</v>
          </cell>
          <cell r="D538" t="str">
            <v>27901181153453ទ</v>
          </cell>
          <cell r="E538">
            <v>100735342</v>
          </cell>
          <cell r="F538" t="str">
            <v>0963919922</v>
          </cell>
          <cell r="G538" t="str">
            <v>យុទ្ធ</v>
          </cell>
          <cell r="H538" t="str">
            <v>លៀប</v>
          </cell>
          <cell r="I538" t="str">
            <v>យុទ្ធលៀប</v>
          </cell>
          <cell r="J538" t="str">
            <v>YUTH</v>
          </cell>
          <cell r="K538" t="str">
            <v>LEAB</v>
          </cell>
          <cell r="L538"/>
          <cell r="M538" t="str">
            <v>ក្រុមដេរទី 8</v>
          </cell>
          <cell r="N538">
            <v>44228</v>
          </cell>
          <cell r="O538">
            <v>28979</v>
          </cell>
          <cell r="P538" t="str">
            <v>F</v>
          </cell>
          <cell r="Q538" t="str">
            <v>Cambodian</v>
          </cell>
          <cell r="R538" t="str">
            <v>ស្វាយខន</v>
          </cell>
          <cell r="S538" t="str">
            <v>ដូង</v>
          </cell>
          <cell r="T538" t="str">
            <v>បាទី</v>
          </cell>
          <cell r="U538" t="str">
            <v>កាកែវ</v>
          </cell>
          <cell r="V538">
            <v>18</v>
          </cell>
          <cell r="W538">
            <v>1</v>
          </cell>
          <cell r="X538">
            <v>17</v>
          </cell>
        </row>
        <row r="539">
          <cell r="C539" t="str">
            <v>4 14129</v>
          </cell>
          <cell r="D539" t="str">
            <v>28302181274962ព</v>
          </cell>
          <cell r="E539">
            <v>150919951</v>
          </cell>
          <cell r="F539" t="str">
            <v>016400174</v>
          </cell>
          <cell r="G539" t="str">
            <v>ភាក</v>
          </cell>
          <cell r="H539" t="str">
            <v>ប៉ិច</v>
          </cell>
          <cell r="I539" t="str">
            <v>ភាកប៉ិច</v>
          </cell>
          <cell r="J539" t="str">
            <v>PHEAK</v>
          </cell>
          <cell r="K539" t="str">
            <v>PECH</v>
          </cell>
          <cell r="L539"/>
          <cell r="M539" t="str">
            <v>ក្រុមដេរទី 8</v>
          </cell>
          <cell r="N539">
            <v>44228</v>
          </cell>
          <cell r="O539">
            <v>30318</v>
          </cell>
          <cell r="P539" t="str">
            <v>F</v>
          </cell>
          <cell r="Q539" t="str">
            <v>Cambodian</v>
          </cell>
          <cell r="R539" t="str">
            <v>នីពេជ</v>
          </cell>
          <cell r="S539" t="str">
            <v>នីពេជ</v>
          </cell>
          <cell r="T539" t="str">
            <v>កំពង់ល្វា</v>
          </cell>
          <cell r="U539" t="str">
            <v>កំពង់ធំ</v>
          </cell>
          <cell r="V539">
            <v>18</v>
          </cell>
          <cell r="W539">
            <v>1</v>
          </cell>
          <cell r="X539">
            <v>17</v>
          </cell>
        </row>
        <row r="540">
          <cell r="C540" t="str">
            <v>4 18322</v>
          </cell>
          <cell r="D540" t="str">
            <v>20009192195167ន</v>
          </cell>
          <cell r="E540" t="str">
            <v>031045386</v>
          </cell>
          <cell r="F540" t="str">
            <v>0888789831</v>
          </cell>
          <cell r="G540" t="str">
            <v>ភឿន</v>
          </cell>
          <cell r="H540" t="str">
            <v>សោភា</v>
          </cell>
          <cell r="I540" t="str">
            <v>ភឿនសោភា</v>
          </cell>
          <cell r="J540" t="str">
            <v>PHOEURN</v>
          </cell>
          <cell r="K540" t="str">
            <v>SAOPHEA</v>
          </cell>
          <cell r="L540"/>
          <cell r="M540" t="str">
            <v>ក្រុមដេរទី 8</v>
          </cell>
          <cell r="N540">
            <v>44228</v>
          </cell>
          <cell r="O540">
            <v>36649</v>
          </cell>
          <cell r="P540" t="str">
            <v>F</v>
          </cell>
          <cell r="Q540" t="str">
            <v>Cambodian</v>
          </cell>
          <cell r="R540" t="str">
            <v>ក្រាំងពន្លៃ</v>
          </cell>
          <cell r="S540" t="str">
            <v>គិរីវន្ត</v>
          </cell>
          <cell r="T540" t="str">
            <v>ភ្នំស្រួច</v>
          </cell>
          <cell r="U540" t="str">
            <v>កំពង់ស្ពឺ</v>
          </cell>
          <cell r="V540">
            <v>18</v>
          </cell>
          <cell r="W540">
            <v>1</v>
          </cell>
          <cell r="X540">
            <v>17</v>
          </cell>
        </row>
        <row r="541">
          <cell r="C541" t="str">
            <v>4 18428</v>
          </cell>
          <cell r="D541" t="str">
            <v>29701181151230ឈ</v>
          </cell>
          <cell r="E541" t="str">
            <v>030583916</v>
          </cell>
          <cell r="F541" t="str">
            <v>0964835770</v>
          </cell>
          <cell r="G541" t="str">
            <v>ជិន</v>
          </cell>
          <cell r="H541" t="str">
            <v>សៅរី</v>
          </cell>
          <cell r="I541" t="str">
            <v>ជិនសៅរី</v>
          </cell>
          <cell r="J541" t="str">
            <v>CHEN</v>
          </cell>
          <cell r="K541" t="str">
            <v>SAORY</v>
          </cell>
          <cell r="L541"/>
          <cell r="M541" t="str">
            <v>ក្រុមដេរទី 8</v>
          </cell>
          <cell r="N541">
            <v>44228</v>
          </cell>
          <cell r="O541">
            <v>35665</v>
          </cell>
          <cell r="P541" t="str">
            <v>F</v>
          </cell>
          <cell r="Q541" t="str">
            <v>Cambodian</v>
          </cell>
          <cell r="R541" t="str">
            <v>ខ្នងក្រាង</v>
          </cell>
          <cell r="S541" t="str">
            <v>សំរោង</v>
          </cell>
          <cell r="T541" t="str">
            <v>ភ្នំស្រួច</v>
          </cell>
          <cell r="U541" t="str">
            <v>កំពង់ស្ពឺ</v>
          </cell>
          <cell r="V541">
            <v>18</v>
          </cell>
          <cell r="W541">
            <v>1</v>
          </cell>
          <cell r="X541">
            <v>17</v>
          </cell>
        </row>
        <row r="542">
          <cell r="C542" t="str">
            <v>4 9615</v>
          </cell>
          <cell r="D542" t="str">
            <v>29901181154090ទ</v>
          </cell>
          <cell r="E542" t="str">
            <v>040424177</v>
          </cell>
          <cell r="F542" t="str">
            <v>061639472</v>
          </cell>
          <cell r="G542" t="str">
            <v>ស៊ន</v>
          </cell>
          <cell r="H542" t="str">
            <v>សុខថាន</v>
          </cell>
          <cell r="I542" t="str">
            <v>ស៊នសុខថាន</v>
          </cell>
          <cell r="J542" t="str">
            <v>SORN</v>
          </cell>
          <cell r="K542" t="str">
            <v>SOKTHAN</v>
          </cell>
          <cell r="L542"/>
          <cell r="M542" t="str">
            <v>ក្រុមដេរទី 8</v>
          </cell>
          <cell r="N542">
            <v>44228</v>
          </cell>
          <cell r="O542">
            <v>36271</v>
          </cell>
          <cell r="P542" t="str">
            <v>F</v>
          </cell>
          <cell r="Q542" t="str">
            <v>Cambodian</v>
          </cell>
          <cell r="R542" t="str">
            <v>តាំងបំពង់</v>
          </cell>
          <cell r="S542" t="str">
            <v>ជើងគ្រាវ</v>
          </cell>
          <cell r="T542" t="str">
            <v>រលាប្អៀរ</v>
          </cell>
          <cell r="U542" t="str">
            <v>កំពង់ឆ្នាំង</v>
          </cell>
          <cell r="V542">
            <v>18</v>
          </cell>
          <cell r="W542">
            <v>1</v>
          </cell>
          <cell r="X542">
            <v>17</v>
          </cell>
        </row>
        <row r="543">
          <cell r="C543" t="str">
            <v>4 19378</v>
          </cell>
          <cell r="D543" t="str">
            <v>28811222997614ស</v>
          </cell>
          <cell r="E543" t="str">
            <v>250246387</v>
          </cell>
          <cell r="F543" t="str">
            <v>0962366325</v>
          </cell>
          <cell r="G543" t="str">
            <v>សុខ</v>
          </cell>
          <cell r="H543" t="str">
            <v>ស្រីម៉ាច</v>
          </cell>
          <cell r="I543" t="str">
            <v>សុខស្រីម៉ាច</v>
          </cell>
          <cell r="J543" t="str">
            <v>SOK</v>
          </cell>
          <cell r="K543" t="str">
            <v>SREYMACH</v>
          </cell>
          <cell r="L543"/>
          <cell r="M543" t="str">
            <v>ក្រុមដេរទី 8</v>
          </cell>
          <cell r="N543">
            <v>44531</v>
          </cell>
          <cell r="O543">
            <v>32212</v>
          </cell>
          <cell r="P543" t="str">
            <v>F</v>
          </cell>
          <cell r="Q543" t="str">
            <v>Cambodian</v>
          </cell>
          <cell r="R543" t="str">
            <v>ជម្ពូ</v>
          </cell>
          <cell r="S543" t="str">
            <v>ចក</v>
          </cell>
          <cell r="T543" t="str">
            <v>អូរាំងឪ</v>
          </cell>
          <cell r="U543" t="str">
            <v>ត្បូងឃ្មុំ</v>
          </cell>
          <cell r="V543">
            <v>18</v>
          </cell>
          <cell r="W543">
            <v>1</v>
          </cell>
          <cell r="X543">
            <v>17</v>
          </cell>
        </row>
        <row r="544">
          <cell r="C544" t="str">
            <v>4 19535</v>
          </cell>
          <cell r="D544" t="str">
            <v>20312223016112រ</v>
          </cell>
          <cell r="E544" t="str">
            <v>062239808</v>
          </cell>
          <cell r="F544" t="str">
            <v>093639831</v>
          </cell>
          <cell r="G544" t="str">
            <v>សំ</v>
          </cell>
          <cell r="H544" t="str">
            <v>សុមនា</v>
          </cell>
          <cell r="I544" t="str">
            <v>សំសុមនា</v>
          </cell>
          <cell r="J544" t="str">
            <v>SAM</v>
          </cell>
          <cell r="K544" t="str">
            <v>SOMNEA</v>
          </cell>
          <cell r="L544"/>
          <cell r="M544" t="str">
            <v>ក្រុមដេរទី 8</v>
          </cell>
          <cell r="N544">
            <v>44613</v>
          </cell>
          <cell r="O544">
            <v>37902</v>
          </cell>
          <cell r="P544" t="str">
            <v>F</v>
          </cell>
          <cell r="Q544" t="str">
            <v>Cambodian</v>
          </cell>
          <cell r="R544" t="str">
            <v>កំពង់ក្រុំ</v>
          </cell>
          <cell r="S544" t="str">
            <v>កោះមិត្ត</v>
          </cell>
          <cell r="T544" t="str">
            <v>កំពង់សៀម</v>
          </cell>
          <cell r="U544" t="str">
            <v>កំពង់ចាម</v>
          </cell>
          <cell r="V544">
            <v>18</v>
          </cell>
          <cell r="W544">
            <v>1</v>
          </cell>
          <cell r="X544">
            <v>17</v>
          </cell>
        </row>
        <row r="545">
          <cell r="C545" t="str">
            <v>4 19653</v>
          </cell>
          <cell r="D545" t="str">
            <v>20401233031420យ</v>
          </cell>
          <cell r="E545" t="str">
            <v>160544665</v>
          </cell>
          <cell r="F545" t="str">
            <v>0996098979</v>
          </cell>
          <cell r="G545" t="str">
            <v>មឿន</v>
          </cell>
          <cell r="H545" t="str">
            <v>ស្រីអន</v>
          </cell>
          <cell r="I545" t="str">
            <v>មឿនស្រីអន</v>
          </cell>
          <cell r="J545" t="str">
            <v>MOEURN</v>
          </cell>
          <cell r="K545" t="str">
            <v>SREYOUN</v>
          </cell>
          <cell r="L545"/>
          <cell r="M545" t="str">
            <v>ក្រុមដេរទី 8</v>
          </cell>
          <cell r="N545">
            <v>44686</v>
          </cell>
          <cell r="O545">
            <v>38097</v>
          </cell>
          <cell r="P545" t="str">
            <v>F</v>
          </cell>
          <cell r="Q545" t="str">
            <v>Cambodian</v>
          </cell>
          <cell r="R545" t="str">
            <v>អន្លង់ក្រោយ</v>
          </cell>
          <cell r="S545" t="str">
            <v>អូរតាប៉ោ</v>
          </cell>
          <cell r="T545" t="str">
            <v>បាកាន</v>
          </cell>
          <cell r="U545" t="str">
            <v>ពោធិ៍សាត់</v>
          </cell>
          <cell r="V545">
            <v>18</v>
          </cell>
          <cell r="W545">
            <v>1</v>
          </cell>
          <cell r="X545">
            <v>17</v>
          </cell>
        </row>
        <row r="546">
          <cell r="C546" t="str">
            <v>4 19708</v>
          </cell>
          <cell r="D546" t="str">
            <v>29001233031429ឆ</v>
          </cell>
          <cell r="E546" t="str">
            <v>030515902</v>
          </cell>
          <cell r="F546" t="str">
            <v>016252759</v>
          </cell>
          <cell r="G546" t="str">
            <v>ផង់</v>
          </cell>
          <cell r="H546" t="str">
            <v>វ៉ាន</v>
          </cell>
          <cell r="I546" t="str">
            <v>ផង់វ៉ាន</v>
          </cell>
          <cell r="J546" t="str">
            <v>PHORNG</v>
          </cell>
          <cell r="K546" t="str">
            <v>VANN</v>
          </cell>
          <cell r="L546"/>
          <cell r="M546" t="str">
            <v>ក្រុមដេរទី 8</v>
          </cell>
          <cell r="N546">
            <v>44706</v>
          </cell>
          <cell r="O546">
            <v>33117</v>
          </cell>
          <cell r="P546" t="str">
            <v>F</v>
          </cell>
          <cell r="Q546" t="str">
            <v>Cambodian</v>
          </cell>
          <cell r="R546" t="str">
            <v>រលួស</v>
          </cell>
          <cell r="S546" t="str">
            <v>អូរ</v>
          </cell>
          <cell r="T546" t="str">
            <v>ភ្នំស្រួច</v>
          </cell>
          <cell r="U546" t="str">
            <v>កំពង់ស្ពឺ</v>
          </cell>
          <cell r="V546">
            <v>18</v>
          </cell>
          <cell r="W546">
            <v>1</v>
          </cell>
          <cell r="X546">
            <v>17</v>
          </cell>
        </row>
        <row r="547">
          <cell r="C547" t="str">
            <v>4 20027</v>
          </cell>
          <cell r="D547" t="str">
            <v>29701233032538ត</v>
          </cell>
          <cell r="E547" t="str">
            <v>170940544</v>
          </cell>
          <cell r="F547" t="str">
            <v>0967768571</v>
          </cell>
          <cell r="G547" t="str">
            <v>ចែ</v>
          </cell>
          <cell r="H547" t="str">
            <v>វ៉ាន់</v>
          </cell>
          <cell r="I547" t="str">
            <v>ចែវ៉ាន់</v>
          </cell>
          <cell r="J547" t="str">
            <v>CHE</v>
          </cell>
          <cell r="K547" t="str">
            <v>VANN</v>
          </cell>
          <cell r="L547"/>
          <cell r="M547" t="str">
            <v>ក្រុមដេរទី 8</v>
          </cell>
          <cell r="N547">
            <v>44838</v>
          </cell>
          <cell r="O547">
            <v>35660</v>
          </cell>
          <cell r="P547" t="str">
            <v>F</v>
          </cell>
          <cell r="Q547" t="str">
            <v>Cambodian</v>
          </cell>
          <cell r="R547"/>
          <cell r="S547"/>
          <cell r="T547"/>
          <cell r="U547"/>
          <cell r="V547">
            <v>18</v>
          </cell>
          <cell r="W547">
            <v>1</v>
          </cell>
          <cell r="X547">
            <v>17</v>
          </cell>
        </row>
        <row r="548">
          <cell r="C548" t="str">
            <v>4 19344</v>
          </cell>
          <cell r="D548" t="str">
            <v>20002202323117យ</v>
          </cell>
          <cell r="E548">
            <v>51491554</v>
          </cell>
          <cell r="F548" t="str">
            <v>070893569</v>
          </cell>
          <cell r="G548" t="str">
            <v>សារ៉ុន</v>
          </cell>
          <cell r="H548" t="str">
            <v>ចាន់ឌឿន</v>
          </cell>
          <cell r="I548" t="str">
            <v>សារ៉ុនចាន់ឌឿន</v>
          </cell>
          <cell r="J548" t="str">
            <v>SARUN</v>
          </cell>
          <cell r="K548" t="str">
            <v>CHANDOEUN</v>
          </cell>
          <cell r="L548"/>
          <cell r="M548" t="str">
            <v>ក្រុមដេរទី 8</v>
          </cell>
          <cell r="N548">
            <v>44531</v>
          </cell>
          <cell r="O548">
            <v>36831</v>
          </cell>
          <cell r="P548" t="str">
            <v>F</v>
          </cell>
          <cell r="Q548" t="str">
            <v>Cambodian</v>
          </cell>
          <cell r="R548"/>
          <cell r="S548"/>
          <cell r="T548"/>
          <cell r="U548"/>
          <cell r="V548">
            <v>18</v>
          </cell>
          <cell r="W548">
            <v>1</v>
          </cell>
          <cell r="X548">
            <v>17</v>
          </cell>
        </row>
        <row r="549">
          <cell r="C549" t="str">
            <v>4 20086</v>
          </cell>
          <cell r="D549" t="str">
            <v>28304222814266ទ</v>
          </cell>
          <cell r="E549" t="str">
            <v>101114533</v>
          </cell>
          <cell r="F549" t="str">
            <v>092453390</v>
          </cell>
          <cell r="G549" t="str">
            <v>យុទ្ធ</v>
          </cell>
          <cell r="H549" t="str">
            <v>ភី</v>
          </cell>
          <cell r="I549" t="str">
            <v>យុទ្ធភី</v>
          </cell>
          <cell r="J549" t="str">
            <v>YUTH</v>
          </cell>
          <cell r="K549" t="str">
            <v>PHY</v>
          </cell>
          <cell r="L549"/>
          <cell r="M549" t="str">
            <v>ក្រុមដេរទី 8</v>
          </cell>
          <cell r="N549" t="str">
            <v>16/01/2023</v>
          </cell>
          <cell r="O549">
            <v>30594</v>
          </cell>
          <cell r="P549" t="str">
            <v>F</v>
          </cell>
          <cell r="Q549" t="str">
            <v>Cambodian</v>
          </cell>
          <cell r="R549" t="str">
            <v>ស្វាយខេម</v>
          </cell>
          <cell r="S549" t="str">
            <v>ដូង</v>
          </cell>
          <cell r="T549" t="str">
            <v>បាទី</v>
          </cell>
          <cell r="U549" t="str">
            <v>តាកែវ</v>
          </cell>
          <cell r="V549">
            <v>18</v>
          </cell>
          <cell r="W549">
            <v>1</v>
          </cell>
          <cell r="X549">
            <v>17</v>
          </cell>
        </row>
        <row r="550">
          <cell r="C550" t="str">
            <v>4 20106</v>
          </cell>
          <cell r="D550" t="str">
            <v>29202160067198ប</v>
          </cell>
          <cell r="E550" t="str">
            <v>​150519466</v>
          </cell>
          <cell r="F550" t="str">
            <v>098839589</v>
          </cell>
          <cell r="G550" t="str">
            <v>តេន</v>
          </cell>
          <cell r="H550" t="str">
            <v>សុភាព</v>
          </cell>
          <cell r="I550" t="str">
            <v>តេនសុភាព</v>
          </cell>
          <cell r="J550" t="str">
            <v>TENG</v>
          </cell>
          <cell r="K550" t="str">
            <v>SOPHEAP</v>
          </cell>
          <cell r="L550"/>
          <cell r="M550" t="str">
            <v>ក្រុមដេរទី 8</v>
          </cell>
          <cell r="N550" t="str">
            <v>25/01/2023</v>
          </cell>
          <cell r="O550">
            <v>33887</v>
          </cell>
          <cell r="P550" t="str">
            <v>F</v>
          </cell>
          <cell r="Q550" t="str">
            <v>Cambodian</v>
          </cell>
          <cell r="R550" t="str">
            <v>ក្រចាប់</v>
          </cell>
          <cell r="S550" t="str">
            <v>អាចារ្យលាក់</v>
          </cell>
          <cell r="T550" t="str">
            <v>ស្ទឹងសែន</v>
          </cell>
          <cell r="U550" t="str">
            <v>កំពង់ធំ</v>
          </cell>
          <cell r="V550">
            <v>18</v>
          </cell>
          <cell r="W550">
            <v>1</v>
          </cell>
          <cell r="X550">
            <v>17</v>
          </cell>
        </row>
        <row r="551">
          <cell r="C551" t="str">
            <v>4 20109</v>
          </cell>
          <cell r="D551" t="str">
            <v>20407233141455ឈ</v>
          </cell>
          <cell r="E551" t="str">
            <v>040543372</v>
          </cell>
          <cell r="F551" t="str">
            <v>0963494374</v>
          </cell>
          <cell r="G551" t="str">
            <v>ថា</v>
          </cell>
          <cell r="H551" t="str">
            <v>ស្រីពេជ្រ</v>
          </cell>
          <cell r="I551" t="str">
            <v>ថាស្រីពេជ្រ</v>
          </cell>
          <cell r="J551" t="str">
            <v>THA</v>
          </cell>
          <cell r="K551" t="str">
            <v>SREYPECH</v>
          </cell>
          <cell r="L551"/>
          <cell r="M551" t="str">
            <v>ក្រុមដេរទី 8</v>
          </cell>
          <cell r="N551" t="str">
            <v>26/01/2023</v>
          </cell>
          <cell r="O551">
            <v>38098</v>
          </cell>
          <cell r="P551" t="str">
            <v>F</v>
          </cell>
          <cell r="Q551" t="str">
            <v>Cambodian</v>
          </cell>
          <cell r="R551" t="str">
            <v>គ្រួស</v>
          </cell>
          <cell r="S551" t="str">
            <v>រលាប្អៀរ</v>
          </cell>
          <cell r="T551" t="str">
            <v>រលាប្អៀរ</v>
          </cell>
          <cell r="U551" t="str">
            <v>កំពង់ឆ្នាំង</v>
          </cell>
          <cell r="V551">
            <v>18</v>
          </cell>
          <cell r="W551">
            <v>1</v>
          </cell>
          <cell r="X551">
            <v>17</v>
          </cell>
        </row>
        <row r="552">
          <cell r="C552" t="str">
            <v>4 20132</v>
          </cell>
          <cell r="D552" t="str">
            <v>29601181151193ត</v>
          </cell>
          <cell r="E552" t="str">
            <v>030568705</v>
          </cell>
          <cell r="F552" t="str">
            <v>0964031171</v>
          </cell>
          <cell r="G552" t="str">
            <v>សាត</v>
          </cell>
          <cell r="H552" t="str">
            <v>ភាព</v>
          </cell>
          <cell r="I552" t="str">
            <v>សាតភាព</v>
          </cell>
          <cell r="J552" t="str">
            <v>SAT</v>
          </cell>
          <cell r="K552" t="str">
            <v>PHEAP</v>
          </cell>
          <cell r="L552"/>
          <cell r="M552" t="str">
            <v>ក្រុមដេរទី 8</v>
          </cell>
          <cell r="N552">
            <v>44959</v>
          </cell>
          <cell r="O552">
            <v>35156</v>
          </cell>
          <cell r="P552" t="str">
            <v>F</v>
          </cell>
          <cell r="Q552" t="str">
            <v>Cambodian</v>
          </cell>
          <cell r="R552" t="str">
            <v>ស្ដុកស្លាត</v>
          </cell>
          <cell r="S552" t="str">
            <v>ភ្នំតូច</v>
          </cell>
          <cell r="T552" t="str">
            <v>ឌដុង្គ</v>
          </cell>
          <cell r="U552" t="str">
            <v>កំពង់ស្ពឺ</v>
          </cell>
          <cell r="V552">
            <v>18</v>
          </cell>
          <cell r="W552">
            <v>1</v>
          </cell>
          <cell r="X552">
            <v>17</v>
          </cell>
        </row>
        <row r="553">
          <cell r="C553" t="str">
            <v>4 20135</v>
          </cell>
          <cell r="D553" t="str">
            <v>20407233141312ក</v>
          </cell>
          <cell r="E553" t="str">
            <v>011424550</v>
          </cell>
          <cell r="F553">
            <v>0</v>
          </cell>
          <cell r="G553" t="str">
            <v>អែវ</v>
          </cell>
          <cell r="H553" t="str">
            <v>ស្រីនាថ</v>
          </cell>
          <cell r="I553" t="str">
            <v>អែវស្រីនាថ</v>
          </cell>
          <cell r="J553" t="str">
            <v>EIV</v>
          </cell>
          <cell r="K553" t="str">
            <v>SREYNEATH</v>
          </cell>
          <cell r="L553"/>
          <cell r="M553" t="str">
            <v>ក្រុមដេរទី 8</v>
          </cell>
          <cell r="N553">
            <v>44959</v>
          </cell>
          <cell r="O553">
            <v>38334</v>
          </cell>
          <cell r="P553" t="str">
            <v>F</v>
          </cell>
          <cell r="Q553" t="str">
            <v>Cambodian</v>
          </cell>
          <cell r="R553" t="str">
            <v>គល់</v>
          </cell>
          <cell r="S553" t="str">
            <v>កន្ឬោក</v>
          </cell>
          <cell r="T553" t="str">
            <v>អង្គស្នួល</v>
          </cell>
          <cell r="U553" t="str">
            <v>កណ្តាល</v>
          </cell>
          <cell r="V553">
            <v>18</v>
          </cell>
          <cell r="W553">
            <v>1</v>
          </cell>
          <cell r="X553">
            <v>17</v>
          </cell>
        </row>
        <row r="554">
          <cell r="C554" t="str">
            <v>4 9814</v>
          </cell>
          <cell r="D554" t="str">
            <v>29801181154562ប</v>
          </cell>
          <cell r="E554" t="str">
            <v>061873423</v>
          </cell>
          <cell r="F554" t="str">
            <v>0965098992</v>
          </cell>
          <cell r="G554" t="str">
            <v>រ៉េត</v>
          </cell>
          <cell r="H554" t="str">
            <v>ស្រីលី</v>
          </cell>
          <cell r="I554" t="str">
            <v>រ៉េតស្រីលី</v>
          </cell>
          <cell r="J554" t="str">
            <v>RET</v>
          </cell>
          <cell r="K554" t="str">
            <v>SREYLY</v>
          </cell>
          <cell r="L554"/>
          <cell r="M554" t="str">
            <v>ក្រុមដេរទី 8</v>
          </cell>
          <cell r="N554">
            <v>44228</v>
          </cell>
          <cell r="O554">
            <v>36145</v>
          </cell>
          <cell r="P554" t="str">
            <v>F</v>
          </cell>
          <cell r="Q554" t="str">
            <v>Cambodian</v>
          </cell>
          <cell r="R554" t="str">
            <v>ភូមិ33</v>
          </cell>
          <cell r="S554" t="str">
            <v>ចំការអណ្តូង</v>
          </cell>
          <cell r="T554" t="str">
            <v>ចំការលើ</v>
          </cell>
          <cell r="U554" t="str">
            <v>កំពង់ចាម</v>
          </cell>
          <cell r="V554">
            <v>18</v>
          </cell>
          <cell r="W554">
            <v>1</v>
          </cell>
          <cell r="X554">
            <v>17</v>
          </cell>
        </row>
        <row r="555">
          <cell r="C555" t="str">
            <v>4​ 10321</v>
          </cell>
          <cell r="D555" t="str">
            <v>29601181154011ជ</v>
          </cell>
          <cell r="E555" t="str">
            <v>040351375</v>
          </cell>
          <cell r="F555" t="e">
            <v>#N/A</v>
          </cell>
          <cell r="G555" t="str">
            <v>ទួន</v>
          </cell>
          <cell r="H555" t="str">
            <v>ស្រីល័ក្ខ</v>
          </cell>
          <cell r="I555" t="str">
            <v>ទួនស្រីល័ក្ខ</v>
          </cell>
          <cell r="J555" t="str">
            <v>TORN</v>
          </cell>
          <cell r="K555" t="str">
            <v>SREYLEAK</v>
          </cell>
          <cell r="L555"/>
          <cell r="M555" t="str">
            <v>ក្រុមដេរទី 8</v>
          </cell>
          <cell r="N555">
            <v>44228</v>
          </cell>
          <cell r="O555">
            <v>35135</v>
          </cell>
          <cell r="P555" t="str">
            <v>F</v>
          </cell>
          <cell r="Q555" t="str">
            <v>Cambodian</v>
          </cell>
          <cell r="R555"/>
          <cell r="S555"/>
          <cell r="T555"/>
          <cell r="U555"/>
          <cell r="V555">
            <v>18</v>
          </cell>
          <cell r="W555">
            <v>1</v>
          </cell>
          <cell r="X555">
            <v>17</v>
          </cell>
        </row>
        <row r="556">
          <cell r="C556" t="str">
            <v>4 20371</v>
          </cell>
          <cell r="D556" t="str">
            <v>20307233148731ឋ</v>
          </cell>
          <cell r="E556" t="str">
            <v>101477881</v>
          </cell>
          <cell r="F556" t="str">
            <v>0973786627</v>
          </cell>
          <cell r="G556" t="str">
            <v>រស់</v>
          </cell>
          <cell r="H556" t="str">
            <v>ស្រីចិន</v>
          </cell>
          <cell r="I556" t="str">
            <v>រស់ស្រីចិន</v>
          </cell>
          <cell r="J556" t="str">
            <v>ROS</v>
          </cell>
          <cell r="K556" t="str">
            <v>SREYCHEN</v>
          </cell>
          <cell r="L556"/>
          <cell r="M556" t="str">
            <v>ក្រុមដេរទី 8</v>
          </cell>
          <cell r="N556">
            <v>45040</v>
          </cell>
          <cell r="O556">
            <v>37719</v>
          </cell>
          <cell r="P556" t="str">
            <v>F</v>
          </cell>
          <cell r="Q556" t="str">
            <v>Cambodian</v>
          </cell>
          <cell r="R556" t="str">
            <v>តាផង់</v>
          </cell>
          <cell r="S556" t="str">
            <v>ត្រពាំងញូង</v>
          </cell>
          <cell r="T556" t="str">
            <v>ត្រាំកក់</v>
          </cell>
          <cell r="U556" t="str">
            <v>តាកែវ</v>
          </cell>
          <cell r="V556">
            <v>18</v>
          </cell>
          <cell r="W556">
            <v>1</v>
          </cell>
          <cell r="X556">
            <v>17</v>
          </cell>
        </row>
        <row r="557">
          <cell r="C557" t="str">
            <v>4 20387</v>
          </cell>
          <cell r="D557" t="str">
            <v>20407233148495ន</v>
          </cell>
          <cell r="E557" t="str">
            <v>110699236</v>
          </cell>
          <cell r="F557" t="str">
            <v>0972231865</v>
          </cell>
          <cell r="G557" t="str">
            <v>ចក់</v>
          </cell>
          <cell r="H557" t="str">
            <v>យ៉ា</v>
          </cell>
          <cell r="I557" t="str">
            <v>ចក់យ៉ា</v>
          </cell>
          <cell r="J557" t="str">
            <v>CHAK</v>
          </cell>
          <cell r="K557" t="str">
            <v>YA</v>
          </cell>
          <cell r="L557"/>
          <cell r="M557" t="str">
            <v>ក្រុមដេរទី 8</v>
          </cell>
          <cell r="N557">
            <v>45040</v>
          </cell>
          <cell r="O557">
            <v>38024</v>
          </cell>
          <cell r="P557" t="str">
            <v>F</v>
          </cell>
          <cell r="Q557" t="str">
            <v>Cambodian</v>
          </cell>
          <cell r="R557" t="str">
            <v>សែនពន្លួង</v>
          </cell>
          <cell r="S557" t="str">
            <v>សំរោងក្រោម</v>
          </cell>
          <cell r="T557" t="str">
            <v>បន្ទាយមាស</v>
          </cell>
          <cell r="U557" t="str">
            <v>កំពត</v>
          </cell>
          <cell r="V557">
            <v>18</v>
          </cell>
          <cell r="W557">
            <v>1</v>
          </cell>
          <cell r="X557">
            <v>17</v>
          </cell>
        </row>
        <row r="558">
          <cell r="C558" t="str">
            <v>4 20428</v>
          </cell>
          <cell r="D558" t="str">
            <v>20002191985448ប</v>
          </cell>
          <cell r="E558" t="str">
            <v>040480787</v>
          </cell>
          <cell r="F558" t="str">
            <v>010360347</v>
          </cell>
          <cell r="G558" t="str">
            <v>ទន</v>
          </cell>
          <cell r="H558" t="str">
            <v>ស្រីម៉ុម</v>
          </cell>
          <cell r="I558" t="str">
            <v>ទនស្រីម៉ុម</v>
          </cell>
          <cell r="J558" t="str">
            <v>TORN</v>
          </cell>
          <cell r="K558" t="str">
            <v>SREYMOM</v>
          </cell>
          <cell r="L558"/>
          <cell r="M558" t="str">
            <v>ក្រុមដេរទី 8</v>
          </cell>
          <cell r="N558">
            <v>45043</v>
          </cell>
          <cell r="O558">
            <v>36871</v>
          </cell>
          <cell r="P558" t="str">
            <v>F</v>
          </cell>
          <cell r="Q558" t="str">
            <v>Cambodian</v>
          </cell>
          <cell r="R558" t="str">
            <v>បឹងស្ទោង</v>
          </cell>
          <cell r="S558" t="str">
            <v>ជៀប</v>
          </cell>
          <cell r="T558" t="str">
            <v>ទឹកផុស</v>
          </cell>
          <cell r="U558" t="str">
            <v>កំពង់ឆ្នាំង</v>
          </cell>
          <cell r="V558">
            <v>18</v>
          </cell>
          <cell r="W558">
            <v>1</v>
          </cell>
          <cell r="X558">
            <v>17</v>
          </cell>
        </row>
        <row r="559">
          <cell r="C559" t="str">
            <v>4 12858</v>
          </cell>
          <cell r="D559" t="str">
            <v>29701181153597រ</v>
          </cell>
          <cell r="E559" t="str">
            <v>051287494</v>
          </cell>
          <cell r="F559" t="str">
            <v>086501278</v>
          </cell>
          <cell r="G559" t="str">
            <v>មៃ</v>
          </cell>
          <cell r="H559" t="str">
            <v>សំអាន</v>
          </cell>
          <cell r="I559" t="str">
            <v>មៃសំអាន</v>
          </cell>
          <cell r="J559" t="str">
            <v>MAI</v>
          </cell>
          <cell r="K559" t="str">
            <v>SAMAN</v>
          </cell>
          <cell r="L559" t="str">
            <v>MAISAMAN</v>
          </cell>
          <cell r="M559" t="str">
            <v>ក្រុមដេរទី 8</v>
          </cell>
          <cell r="N559">
            <v>44228</v>
          </cell>
          <cell r="O559">
            <v>35462</v>
          </cell>
          <cell r="P559" t="str">
            <v>F</v>
          </cell>
          <cell r="Q559" t="str">
            <v>Cambodian</v>
          </cell>
          <cell r="R559" t="str">
            <v>ព្រីង</v>
          </cell>
          <cell r="S559" t="str">
            <v>ឩត្តម</v>
          </cell>
          <cell r="T559" t="str">
            <v>ព្រះស្តេច</v>
          </cell>
          <cell r="U559" t="str">
            <v>ព្រៃវែង</v>
          </cell>
          <cell r="V559">
            <v>18</v>
          </cell>
          <cell r="W559">
            <v>1</v>
          </cell>
          <cell r="X559">
            <v>17</v>
          </cell>
        </row>
        <row r="560">
          <cell r="C560" t="str">
            <v>4 20651</v>
          </cell>
          <cell r="D560"/>
          <cell r="E560" t="str">
            <v>230071123</v>
          </cell>
          <cell r="F560" t="e">
            <v>#N/A</v>
          </cell>
          <cell r="G560" t="str">
            <v>ប៊ាន</v>
          </cell>
          <cell r="H560" t="str">
            <v>ស្រីឡែន</v>
          </cell>
          <cell r="I560" t="str">
            <v>ប៊ានស្រីឡែន</v>
          </cell>
          <cell r="J560" t="str">
            <v>BEAN</v>
          </cell>
          <cell r="K560" t="str">
            <v>SREYLEN</v>
          </cell>
          <cell r="L560"/>
          <cell r="M560" t="str">
            <v>ក្រុមដេរទី 8</v>
          </cell>
          <cell r="N560">
            <v>45217</v>
          </cell>
          <cell r="O560">
            <v>38173</v>
          </cell>
          <cell r="P560" t="str">
            <v>F</v>
          </cell>
          <cell r="Q560" t="str">
            <v>Cambodian</v>
          </cell>
          <cell r="R560" t="str">
            <v>អូរច្រា</v>
          </cell>
          <cell r="S560" t="str">
            <v>ស្រែព្រះ</v>
          </cell>
          <cell r="T560" t="str">
            <v>កែវសីមា</v>
          </cell>
          <cell r="U560" t="str">
            <v>មណ្ឌលគិរី</v>
          </cell>
          <cell r="V560">
            <v>18</v>
          </cell>
          <cell r="W560">
            <v>1</v>
          </cell>
          <cell r="X560">
            <v>17</v>
          </cell>
        </row>
        <row r="561">
          <cell r="C561" t="str">
            <v>4 20726</v>
          </cell>
          <cell r="D561"/>
          <cell r="E561" t="str">
            <v>150906807</v>
          </cell>
          <cell r="F561" t="e">
            <v>#N/A</v>
          </cell>
          <cell r="G561" t="str">
            <v>តន</v>
          </cell>
          <cell r="H561" t="str">
            <v>សាមាន</v>
          </cell>
          <cell r="I561" t="str">
            <v>តនសាមាន</v>
          </cell>
          <cell r="J561" t="str">
            <v>TORN</v>
          </cell>
          <cell r="K561" t="str">
            <v>SAMEAN</v>
          </cell>
          <cell r="L561"/>
          <cell r="M561" t="str">
            <v>ក្រុមដេរទី 8</v>
          </cell>
          <cell r="N561">
            <v>45226</v>
          </cell>
          <cell r="O561">
            <v>36648</v>
          </cell>
          <cell r="P561" t="str">
            <v>F</v>
          </cell>
          <cell r="Q561" t="str">
            <v>Cambodian</v>
          </cell>
          <cell r="R561" t="str">
            <v>ខ្មាក់</v>
          </cell>
          <cell r="S561" t="str">
            <v>ចំណាលើ</v>
          </cell>
          <cell r="T561" t="str">
            <v>ស្ទោង</v>
          </cell>
          <cell r="U561" t="str">
            <v>កំពង់ធំ</v>
          </cell>
          <cell r="V561">
            <v>18</v>
          </cell>
          <cell r="W561">
            <v>1</v>
          </cell>
          <cell r="X561">
            <v>17</v>
          </cell>
        </row>
        <row r="562">
          <cell r="C562" t="str">
            <v>4 20727</v>
          </cell>
          <cell r="D562"/>
          <cell r="E562" t="str">
            <v>010976690</v>
          </cell>
          <cell r="F562" t="e">
            <v>#N/A</v>
          </cell>
          <cell r="G562" t="str">
            <v>ផុន</v>
          </cell>
          <cell r="H562" t="str">
            <v>ស្រីហ៊ីម</v>
          </cell>
          <cell r="I562" t="str">
            <v>ផុនស្រីហ៊ីម</v>
          </cell>
          <cell r="J562" t="str">
            <v>THON</v>
          </cell>
          <cell r="K562" t="str">
            <v>SREYHIM</v>
          </cell>
          <cell r="L562"/>
          <cell r="M562" t="str">
            <v>ក្រុមដេរទី 8</v>
          </cell>
          <cell r="N562">
            <v>45226</v>
          </cell>
          <cell r="O562">
            <v>38173</v>
          </cell>
          <cell r="P562" t="str">
            <v>F</v>
          </cell>
          <cell r="Q562" t="str">
            <v>Cambodian</v>
          </cell>
          <cell r="R562" t="str">
            <v>បឹងខ្នំ</v>
          </cell>
          <cell r="S562" t="str">
            <v>ពន្សាំង</v>
          </cell>
          <cell r="T562" t="str">
            <v>ព្រែកព្នៅ</v>
          </cell>
          <cell r="U562" t="str">
            <v>ភ្នំពេញ</v>
          </cell>
          <cell r="V562">
            <v>18</v>
          </cell>
          <cell r="W562">
            <v>1</v>
          </cell>
          <cell r="X562">
            <v>17</v>
          </cell>
        </row>
        <row r="563">
          <cell r="C563" t="str">
            <v>4 20731</v>
          </cell>
          <cell r="D563"/>
          <cell r="E563" t="str">
            <v>062183587</v>
          </cell>
          <cell r="F563" t="e">
            <v>#N/A</v>
          </cell>
          <cell r="G563" t="str">
            <v>យ៉េន</v>
          </cell>
          <cell r="H563" t="str">
            <v>ស្រីមុំ</v>
          </cell>
          <cell r="I563" t="str">
            <v>យ៉េនស្រីមុំ</v>
          </cell>
          <cell r="J563" t="str">
            <v>YEN</v>
          </cell>
          <cell r="K563" t="str">
            <v>SREYMOM</v>
          </cell>
          <cell r="L563"/>
          <cell r="M563" t="str">
            <v>ក្រុមដេរទី 8</v>
          </cell>
          <cell r="N563">
            <v>45229</v>
          </cell>
          <cell r="O563">
            <v>36170</v>
          </cell>
          <cell r="P563" t="str">
            <v>F</v>
          </cell>
          <cell r="Q563" t="str">
            <v>Cambodian</v>
          </cell>
          <cell r="R563" t="str">
            <v>តាំងគោក</v>
          </cell>
          <cell r="S563" t="str">
            <v>ល្វា</v>
          </cell>
          <cell r="T563" t="str">
            <v>ព្រៃឈរ</v>
          </cell>
          <cell r="U563" t="str">
            <v>កំពង់ចាម</v>
          </cell>
          <cell r="V563">
            <v>18</v>
          </cell>
          <cell r="W563">
            <v>1</v>
          </cell>
          <cell r="X563">
            <v>17</v>
          </cell>
        </row>
        <row r="564">
          <cell r="C564" t="str">
            <v>4 20748</v>
          </cell>
          <cell r="D564"/>
          <cell r="E564" t="str">
            <v>030619542</v>
          </cell>
          <cell r="F564" t="e">
            <v>#N/A</v>
          </cell>
          <cell r="G564" t="str">
            <v>អ៊ី</v>
          </cell>
          <cell r="H564" t="str">
            <v>រដ្ឋ</v>
          </cell>
          <cell r="I564" t="str">
            <v>អ៊ីរដ្ឋ</v>
          </cell>
          <cell r="J564" t="str">
            <v>E</v>
          </cell>
          <cell r="K564" t="str">
            <v>RORT</v>
          </cell>
          <cell r="L564"/>
          <cell r="M564" t="str">
            <v>ក្រុមដេរទី 8</v>
          </cell>
          <cell r="N564">
            <v>45236</v>
          </cell>
          <cell r="O564">
            <v>36295</v>
          </cell>
          <cell r="P564" t="str">
            <v>F</v>
          </cell>
          <cell r="Q564" t="str">
            <v>Cambodian</v>
          </cell>
          <cell r="R564" t="str">
            <v>អូរអង្គំ</v>
          </cell>
          <cell r="S564" t="str">
            <v>អមលាំង</v>
          </cell>
          <cell r="T564" t="str">
            <v>ថ្ពង់</v>
          </cell>
          <cell r="U564" t="str">
            <v>កំពង់ស្ពឺ</v>
          </cell>
          <cell r="V564">
            <v>18</v>
          </cell>
          <cell r="W564">
            <v>1</v>
          </cell>
          <cell r="X564">
            <v>17</v>
          </cell>
        </row>
        <row r="565">
          <cell r="C565" t="str">
            <v>4 20743</v>
          </cell>
          <cell r="D565"/>
          <cell r="E565" t="str">
            <v>190971895</v>
          </cell>
          <cell r="F565" t="e">
            <v>#N/A</v>
          </cell>
          <cell r="G565" t="str">
            <v>ហុង</v>
          </cell>
          <cell r="H565" t="str">
            <v>ណា</v>
          </cell>
          <cell r="I565" t="str">
            <v>ហុងណា</v>
          </cell>
          <cell r="J565" t="str">
            <v>HONG</v>
          </cell>
          <cell r="K565" t="str">
            <v>NA</v>
          </cell>
          <cell r="L565"/>
          <cell r="M565" t="str">
            <v>ក្រុមដេរទី 8</v>
          </cell>
          <cell r="N565">
            <v>45231</v>
          </cell>
          <cell r="O565">
            <v>38548</v>
          </cell>
          <cell r="P565" t="str">
            <v>F</v>
          </cell>
          <cell r="Q565" t="str">
            <v>Cambodian</v>
          </cell>
          <cell r="R565" t="str">
            <v>ព្រីងជួរ</v>
          </cell>
          <cell r="S565" t="str">
            <v>ភ្នំលៀប</v>
          </cell>
          <cell r="T565" t="str">
            <v>ព្រះនេត្រព្រះ</v>
          </cell>
          <cell r="U565" t="str">
            <v>បន្ទាយមានជ័យ</v>
          </cell>
          <cell r="V565">
            <v>18</v>
          </cell>
          <cell r="W565">
            <v>1</v>
          </cell>
          <cell r="X565">
            <v>17</v>
          </cell>
        </row>
        <row r="566">
          <cell r="C566" t="str">
            <v>4 20605</v>
          </cell>
          <cell r="D566"/>
          <cell r="E566" t="str">
            <v>030517498</v>
          </cell>
          <cell r="F566" t="e">
            <v>#N/A</v>
          </cell>
          <cell r="G566" t="str">
            <v>ផាន់</v>
          </cell>
          <cell r="H566" t="str">
            <v>វ៉ាត</v>
          </cell>
          <cell r="I566" t="str">
            <v>ផាន់វ៉ាត</v>
          </cell>
          <cell r="J566" t="str">
            <v>PHANN</v>
          </cell>
          <cell r="K566" t="str">
            <v>VAT</v>
          </cell>
          <cell r="L566"/>
          <cell r="M566" t="str">
            <v>ក្រុមដេរទី 8</v>
          </cell>
          <cell r="N566">
            <v>45175</v>
          </cell>
          <cell r="O566">
            <v>34732</v>
          </cell>
          <cell r="P566" t="str">
            <v>F</v>
          </cell>
          <cell r="Q566" t="str">
            <v>Cambodian</v>
          </cell>
          <cell r="R566" t="str">
            <v>រលួស</v>
          </cell>
          <cell r="S566" t="str">
            <v>អូរ</v>
          </cell>
          <cell r="T566" t="str">
            <v>ភ្នំស្រួច</v>
          </cell>
          <cell r="U566" t="str">
            <v>កំពង់ស្ពឺ</v>
          </cell>
          <cell r="V566">
            <v>18</v>
          </cell>
          <cell r="W566">
            <v>1</v>
          </cell>
          <cell r="X566">
            <v>17</v>
          </cell>
        </row>
        <row r="567">
          <cell r="C567" t="str">
            <v>4 10156</v>
          </cell>
          <cell r="D567" t="str">
            <v>29805202371714ធ</v>
          </cell>
          <cell r="E567" t="str">
            <v>040405418</v>
          </cell>
          <cell r="F567" t="str">
            <v>087656393</v>
          </cell>
          <cell r="G567" t="str">
            <v>ចាន់</v>
          </cell>
          <cell r="H567" t="str">
            <v>សុម៉ាលី</v>
          </cell>
          <cell r="I567" t="str">
            <v>ចាន់សុម៉ាលី</v>
          </cell>
          <cell r="J567" t="str">
            <v>CHAN</v>
          </cell>
          <cell r="K567" t="str">
            <v>SOMALY</v>
          </cell>
          <cell r="L567"/>
          <cell r="M567" t="str">
            <v>ក្រុមដេរទី 9</v>
          </cell>
          <cell r="N567">
            <v>44228</v>
          </cell>
          <cell r="O567">
            <v>35923</v>
          </cell>
          <cell r="P567" t="str">
            <v>F</v>
          </cell>
          <cell r="Q567" t="str">
            <v>Cambodian</v>
          </cell>
          <cell r="R567" t="str">
            <v>គ្រូស</v>
          </cell>
          <cell r="S567" t="str">
            <v>រលាប្អៀរ</v>
          </cell>
          <cell r="T567" t="str">
            <v>រលាប្អៀរ</v>
          </cell>
          <cell r="U567" t="str">
            <v>កំពង់ឆ្នាំង</v>
          </cell>
          <cell r="V567">
            <v>18</v>
          </cell>
          <cell r="W567">
            <v>1</v>
          </cell>
          <cell r="X567">
            <v>17</v>
          </cell>
        </row>
        <row r="568">
          <cell r="C568" t="str">
            <v>4 18469</v>
          </cell>
          <cell r="D568" t="str">
            <v>28906160114548ព</v>
          </cell>
          <cell r="E568" t="str">
            <v>030940069</v>
          </cell>
          <cell r="F568" t="str">
            <v>0979863066</v>
          </cell>
          <cell r="G568" t="str">
            <v>ឯក</v>
          </cell>
          <cell r="H568" t="str">
            <v>សំណាង</v>
          </cell>
          <cell r="I568" t="str">
            <v>ឯកសំណាង</v>
          </cell>
          <cell r="J568" t="str">
            <v>EK</v>
          </cell>
          <cell r="K568" t="str">
            <v>SOMNANG</v>
          </cell>
          <cell r="L568"/>
          <cell r="M568" t="str">
            <v>ក្រុមដេរទី 9</v>
          </cell>
          <cell r="N568">
            <v>44228</v>
          </cell>
          <cell r="O568">
            <v>32628</v>
          </cell>
          <cell r="P568" t="str">
            <v>F</v>
          </cell>
          <cell r="Q568" t="str">
            <v>Cambodian</v>
          </cell>
          <cell r="R568" t="str">
            <v>រស្មី</v>
          </cell>
          <cell r="S568" t="str">
            <v>រស្មីសាមគ្គី</v>
          </cell>
          <cell r="T568" t="str">
            <v>ឪរ៉ាល់</v>
          </cell>
          <cell r="U568" t="str">
            <v>កំពង់ស្ពឺ</v>
          </cell>
          <cell r="V568">
            <v>18</v>
          </cell>
          <cell r="W568">
            <v>1</v>
          </cell>
          <cell r="X568">
            <v>17</v>
          </cell>
        </row>
        <row r="569">
          <cell r="C569" t="str">
            <v>4 18512</v>
          </cell>
          <cell r="D569" t="str">
            <v>29501181151721ឋ</v>
          </cell>
          <cell r="E569" t="str">
            <v>061449410</v>
          </cell>
          <cell r="F569" t="str">
            <v>0967497205</v>
          </cell>
          <cell r="G569" t="str">
            <v>ទុយ</v>
          </cell>
          <cell r="H569" t="str">
            <v>រុំ</v>
          </cell>
          <cell r="I569" t="str">
            <v>ទុយរុំ</v>
          </cell>
          <cell r="J569" t="str">
            <v>TUY</v>
          </cell>
          <cell r="K569" t="str">
            <v>ROM</v>
          </cell>
          <cell r="L569"/>
          <cell r="M569" t="str">
            <v>ក្រុមដេរទី 9</v>
          </cell>
          <cell r="N569">
            <v>44228</v>
          </cell>
          <cell r="O569">
            <v>34861</v>
          </cell>
          <cell r="P569" t="str">
            <v>F</v>
          </cell>
          <cell r="Q569" t="str">
            <v>Cambodian</v>
          </cell>
          <cell r="R569" t="str">
            <v>ត្រុំក្រោម</v>
          </cell>
          <cell r="S569" t="str">
            <v>កោះមិត្ត</v>
          </cell>
          <cell r="T569" t="str">
            <v>សៀប</v>
          </cell>
          <cell r="U569" t="str">
            <v>កំពង់ចាម</v>
          </cell>
          <cell r="V569">
            <v>18</v>
          </cell>
          <cell r="W569">
            <v>1</v>
          </cell>
          <cell r="X569">
            <v>17</v>
          </cell>
        </row>
        <row r="570">
          <cell r="C570" t="str">
            <v>4 6610</v>
          </cell>
          <cell r="D570" t="str">
            <v>20005202371084ខ</v>
          </cell>
          <cell r="E570" t="str">
            <v>040476923</v>
          </cell>
          <cell r="F570" t="str">
            <v>093458870</v>
          </cell>
          <cell r="G570" t="str">
            <v>អុល</v>
          </cell>
          <cell r="H570" t="str">
            <v>ស្រីចម</v>
          </cell>
          <cell r="I570" t="str">
            <v>អុលស្រីចម</v>
          </cell>
          <cell r="J570" t="str">
            <v>OL</v>
          </cell>
          <cell r="K570" t="str">
            <v>SREYCHOM</v>
          </cell>
          <cell r="L570"/>
          <cell r="M570" t="str">
            <v>ក្រុមដេរទី 9</v>
          </cell>
          <cell r="N570">
            <v>44228</v>
          </cell>
          <cell r="O570">
            <v>36796</v>
          </cell>
          <cell r="P570" t="str">
            <v>F</v>
          </cell>
          <cell r="Q570" t="str">
            <v>Cambodian</v>
          </cell>
          <cell r="R570" t="str">
            <v>ជើងគ្រាវ</v>
          </cell>
          <cell r="S570" t="str">
            <v>រលាប្អៀរ</v>
          </cell>
          <cell r="T570" t="str">
            <v>រលាប្អៀរ</v>
          </cell>
          <cell r="U570" t="str">
            <v>កំពង់ឆ្នាំង</v>
          </cell>
          <cell r="V570">
            <v>18</v>
          </cell>
          <cell r="W570">
            <v>1</v>
          </cell>
          <cell r="X570">
            <v>17</v>
          </cell>
        </row>
        <row r="571">
          <cell r="C571" t="str">
            <v>4 19730</v>
          </cell>
          <cell r="D571" t="str">
            <v>20003181314198ឈ</v>
          </cell>
          <cell r="E571" t="str">
            <v>040501251</v>
          </cell>
          <cell r="F571" t="str">
            <v>0967455076</v>
          </cell>
          <cell r="G571" t="str">
            <v>តុប</v>
          </cell>
          <cell r="H571" t="str">
            <v>ចន្ទរ៉ា</v>
          </cell>
          <cell r="I571" t="str">
            <v>តុបចន្ទរ៉ា</v>
          </cell>
          <cell r="J571" t="str">
            <v>TOB</v>
          </cell>
          <cell r="K571" t="str">
            <v>CHNTRA</v>
          </cell>
          <cell r="L571"/>
          <cell r="M571" t="str">
            <v>ក្រុមដេរទី 9</v>
          </cell>
          <cell r="N571">
            <v>44720</v>
          </cell>
          <cell r="O571">
            <v>36778</v>
          </cell>
          <cell r="P571" t="str">
            <v>F</v>
          </cell>
          <cell r="Q571" t="str">
            <v>Cambodian</v>
          </cell>
          <cell r="R571" t="str">
            <v>ភ្នំតាឩស</v>
          </cell>
          <cell r="S571" t="str">
            <v>ក្រាំងស្គរ</v>
          </cell>
          <cell r="T571" t="str">
            <v>ទឹកផុស</v>
          </cell>
          <cell r="U571" t="str">
            <v>កំពង់ឆ្នាំង</v>
          </cell>
          <cell r="V571">
            <v>18</v>
          </cell>
          <cell r="W571">
            <v>1</v>
          </cell>
          <cell r="X571">
            <v>17</v>
          </cell>
        </row>
        <row r="572">
          <cell r="C572" t="str">
            <v>4 19785</v>
          </cell>
          <cell r="D572" t="str">
            <v>28312181932790ភ</v>
          </cell>
          <cell r="E572" t="str">
            <v>101402853</v>
          </cell>
          <cell r="F572" t="str">
            <v>0965567620</v>
          </cell>
          <cell r="G572" t="str">
            <v>ក្រៀល</v>
          </cell>
          <cell r="H572" t="str">
            <v>អាត</v>
          </cell>
          <cell r="I572" t="str">
            <v>ក្រៀលអាត</v>
          </cell>
          <cell r="J572" t="str">
            <v>KRIEL</v>
          </cell>
          <cell r="K572" t="str">
            <v>AT</v>
          </cell>
          <cell r="L572"/>
          <cell r="M572" t="str">
            <v>ក្រុមដេរទី 9</v>
          </cell>
          <cell r="N572">
            <v>44749</v>
          </cell>
          <cell r="O572">
            <v>30411</v>
          </cell>
          <cell r="P572" t="str">
            <v>F</v>
          </cell>
          <cell r="Q572" t="str">
            <v>Cambodian</v>
          </cell>
          <cell r="R572"/>
          <cell r="S572"/>
          <cell r="T572"/>
          <cell r="U572"/>
          <cell r="V572">
            <v>18</v>
          </cell>
          <cell r="W572">
            <v>1</v>
          </cell>
          <cell r="X572">
            <v>17</v>
          </cell>
        </row>
        <row r="573">
          <cell r="C573" t="str">
            <v>4 19790</v>
          </cell>
          <cell r="D573" t="str">
            <v>29712223007255ណ</v>
          </cell>
          <cell r="E573" t="str">
            <v>030490402</v>
          </cell>
          <cell r="F573" t="str">
            <v>0964846066</v>
          </cell>
          <cell r="G573" t="str">
            <v>ឃឿន</v>
          </cell>
          <cell r="H573" t="str">
            <v>ឃីម</v>
          </cell>
          <cell r="I573" t="str">
            <v>ឃឿនឃីម</v>
          </cell>
          <cell r="J573" t="str">
            <v>KHOEURN</v>
          </cell>
          <cell r="K573" t="str">
            <v>KHIM</v>
          </cell>
          <cell r="L573"/>
          <cell r="M573" t="str">
            <v>ក្រុមដេរទី 9</v>
          </cell>
          <cell r="N573">
            <v>44753</v>
          </cell>
          <cell r="O573">
            <v>35502</v>
          </cell>
          <cell r="P573" t="str">
            <v>F</v>
          </cell>
          <cell r="Q573" t="str">
            <v>Cambodian</v>
          </cell>
          <cell r="R573"/>
          <cell r="S573"/>
          <cell r="T573"/>
          <cell r="U573"/>
          <cell r="V573">
            <v>18</v>
          </cell>
          <cell r="W573">
            <v>1</v>
          </cell>
          <cell r="X573">
            <v>17</v>
          </cell>
        </row>
        <row r="574">
          <cell r="C574" t="str">
            <v>4 19868</v>
          </cell>
          <cell r="D574" t="str">
            <v>29712223007085ត</v>
          </cell>
          <cell r="E574" t="str">
            <v>190965273</v>
          </cell>
          <cell r="F574" t="str">
            <v>0884982096</v>
          </cell>
          <cell r="G574" t="str">
            <v>ជៀន</v>
          </cell>
          <cell r="H574" t="str">
            <v>ចាន់រ៉ា</v>
          </cell>
          <cell r="I574" t="str">
            <v>ជៀនចាន់រ៉ា</v>
          </cell>
          <cell r="J574" t="str">
            <v>CHIEN</v>
          </cell>
          <cell r="K574" t="str">
            <v>CHANRA</v>
          </cell>
          <cell r="L574"/>
          <cell r="M574" t="str">
            <v>ក្រុមដេរទី 9</v>
          </cell>
          <cell r="N574">
            <v>44777</v>
          </cell>
          <cell r="O574">
            <v>35522</v>
          </cell>
          <cell r="P574" t="str">
            <v>F</v>
          </cell>
          <cell r="Q574" t="str">
            <v>Cambodian</v>
          </cell>
          <cell r="R574"/>
          <cell r="S574"/>
          <cell r="T574"/>
          <cell r="U574"/>
          <cell r="V574">
            <v>18</v>
          </cell>
          <cell r="W574">
            <v>1</v>
          </cell>
          <cell r="X574">
            <v>17</v>
          </cell>
        </row>
        <row r="575">
          <cell r="C575" t="str">
            <v>4 19881</v>
          </cell>
          <cell r="D575" t="str">
            <v>10307233141684ដ</v>
          </cell>
          <cell r="E575" t="str">
            <v>062289057</v>
          </cell>
          <cell r="F575" t="str">
            <v>069709759</v>
          </cell>
          <cell r="G575" t="str">
            <v>យ៉ាន</v>
          </cell>
          <cell r="H575" t="str">
            <v>បញ្ញា</v>
          </cell>
          <cell r="I575" t="str">
            <v>យ៉ានបញ្ញា</v>
          </cell>
          <cell r="J575" t="str">
            <v>YAN</v>
          </cell>
          <cell r="K575" t="str">
            <v>PANNHA</v>
          </cell>
          <cell r="L575"/>
          <cell r="M575" t="str">
            <v>ក្រុមដេរទី 9</v>
          </cell>
          <cell r="N575">
            <v>44774</v>
          </cell>
          <cell r="O575">
            <v>37731</v>
          </cell>
          <cell r="P575" t="str">
            <v>M</v>
          </cell>
          <cell r="Q575" t="str">
            <v>Cambodian</v>
          </cell>
          <cell r="R575"/>
          <cell r="S575"/>
          <cell r="T575"/>
          <cell r="U575"/>
          <cell r="V575">
            <v>18</v>
          </cell>
          <cell r="W575">
            <v>1</v>
          </cell>
          <cell r="X575">
            <v>17</v>
          </cell>
        </row>
        <row r="576">
          <cell r="C576" t="str">
            <v>4 19892</v>
          </cell>
          <cell r="D576" t="str">
            <v>29702170624893ល</v>
          </cell>
          <cell r="E576" t="str">
            <v>030515687</v>
          </cell>
          <cell r="F576" t="str">
            <v>0964322584</v>
          </cell>
          <cell r="G576" t="str">
            <v>ខុន</v>
          </cell>
          <cell r="H576" t="str">
            <v>សុខុម</v>
          </cell>
          <cell r="I576" t="str">
            <v>ខុនសុខុម</v>
          </cell>
          <cell r="J576" t="str">
            <v>KHON</v>
          </cell>
          <cell r="K576" t="str">
            <v>SOKHOM</v>
          </cell>
          <cell r="L576"/>
          <cell r="M576" t="str">
            <v>ក្រុមដេរទី 9</v>
          </cell>
          <cell r="N576">
            <v>44784</v>
          </cell>
          <cell r="O576">
            <v>35536</v>
          </cell>
          <cell r="P576" t="str">
            <v>F</v>
          </cell>
          <cell r="Q576" t="str">
            <v>Cambodian</v>
          </cell>
          <cell r="R576"/>
          <cell r="S576"/>
          <cell r="T576"/>
          <cell r="U576"/>
          <cell r="V576">
            <v>18</v>
          </cell>
          <cell r="W576">
            <v>1</v>
          </cell>
          <cell r="X576">
            <v>17</v>
          </cell>
        </row>
        <row r="577">
          <cell r="C577" t="str">
            <v>4 19987</v>
          </cell>
          <cell r="D577" t="str">
            <v>20101202284387ជ</v>
          </cell>
          <cell r="E577" t="str">
            <v>101383422</v>
          </cell>
          <cell r="F577" t="str">
            <v>0972813936</v>
          </cell>
          <cell r="G577" t="str">
            <v>ស៊ុម</v>
          </cell>
          <cell r="H577" t="str">
            <v>ស្រីណុច</v>
          </cell>
          <cell r="I577" t="str">
            <v>ស៊ុមស្រីណុច</v>
          </cell>
          <cell r="J577" t="str">
            <v>SUN</v>
          </cell>
          <cell r="K577" t="str">
            <v>SREYNOCH</v>
          </cell>
          <cell r="L577"/>
          <cell r="M577" t="str">
            <v>ក្រុមដេរទី 9</v>
          </cell>
          <cell r="N577">
            <v>44837</v>
          </cell>
          <cell r="O577">
            <v>36989</v>
          </cell>
          <cell r="P577" t="str">
            <v>F</v>
          </cell>
          <cell r="Q577" t="str">
            <v>Cambodian</v>
          </cell>
          <cell r="R577"/>
          <cell r="S577"/>
          <cell r="T577"/>
          <cell r="U577"/>
          <cell r="V577">
            <v>18</v>
          </cell>
          <cell r="W577">
            <v>1</v>
          </cell>
          <cell r="X577">
            <v>17</v>
          </cell>
        </row>
        <row r="578">
          <cell r="C578" t="str">
            <v>4 20067</v>
          </cell>
          <cell r="D578" t="str">
            <v>20401233031422ល</v>
          </cell>
          <cell r="E578" t="str">
            <v>051642091</v>
          </cell>
          <cell r="F578">
            <v>0</v>
          </cell>
          <cell r="G578" t="str">
            <v>ហឿន</v>
          </cell>
          <cell r="H578" t="str">
            <v>ពិសី</v>
          </cell>
          <cell r="I578" t="str">
            <v>ហឿនពិសី</v>
          </cell>
          <cell r="J578" t="str">
            <v>HOEUN</v>
          </cell>
          <cell r="K578" t="str">
            <v>PISEY</v>
          </cell>
          <cell r="L578"/>
          <cell r="M578" t="str">
            <v>ក្រុមដេរទី 9</v>
          </cell>
          <cell r="N578">
            <v>44896</v>
          </cell>
          <cell r="O578">
            <v>38304</v>
          </cell>
          <cell r="P578" t="str">
            <v>F</v>
          </cell>
          <cell r="Q578" t="str">
            <v>Cambodian</v>
          </cell>
          <cell r="R578"/>
          <cell r="S578"/>
          <cell r="T578"/>
          <cell r="U578"/>
          <cell r="V578">
            <v>18</v>
          </cell>
          <cell r="W578">
            <v>1</v>
          </cell>
          <cell r="X578">
            <v>17</v>
          </cell>
        </row>
        <row r="579">
          <cell r="C579" t="str">
            <v>4 10794</v>
          </cell>
          <cell r="D579" t="str">
            <v>29901181221737ប</v>
          </cell>
          <cell r="E579" t="str">
            <v>030956557</v>
          </cell>
          <cell r="F579" t="str">
            <v>0962629232</v>
          </cell>
          <cell r="G579" t="str">
            <v>គ្រឹប</v>
          </cell>
          <cell r="H579" t="str">
            <v>សុភា</v>
          </cell>
          <cell r="I579" t="str">
            <v>គ្រឹបសុភា</v>
          </cell>
          <cell r="J579" t="str">
            <v>KRIB</v>
          </cell>
          <cell r="K579" t="str">
            <v>SOPHEA</v>
          </cell>
          <cell r="L579"/>
          <cell r="M579" t="str">
            <v>ក្រុមដេរទី 9</v>
          </cell>
          <cell r="N579">
            <v>44228</v>
          </cell>
          <cell r="O579">
            <v>36210</v>
          </cell>
          <cell r="P579" t="str">
            <v>F</v>
          </cell>
          <cell r="Q579" t="str">
            <v>Cambodian</v>
          </cell>
          <cell r="R579" t="str">
            <v>អូររលួស</v>
          </cell>
          <cell r="S579" t="str">
            <v>សំរោង</v>
          </cell>
          <cell r="T579" t="str">
            <v>ភ្នំស្រួច</v>
          </cell>
          <cell r="U579" t="str">
            <v>កំពង់ស្ពឺ</v>
          </cell>
          <cell r="V579">
            <v>18</v>
          </cell>
          <cell r="W579">
            <v>1</v>
          </cell>
          <cell r="X579">
            <v>17</v>
          </cell>
        </row>
        <row r="580">
          <cell r="C580" t="str">
            <v>4 20745</v>
          </cell>
          <cell r="D580"/>
          <cell r="E580" t="str">
            <v>062308784</v>
          </cell>
          <cell r="F580" t="e">
            <v>#N/A</v>
          </cell>
          <cell r="G580" t="str">
            <v>វៃ</v>
          </cell>
          <cell r="H580" t="str">
            <v>នាត</v>
          </cell>
          <cell r="I580" t="str">
            <v>វៃនាត</v>
          </cell>
          <cell r="J580" t="str">
            <v>VEY</v>
          </cell>
          <cell r="K580" t="str">
            <v>NEATH</v>
          </cell>
          <cell r="L580"/>
          <cell r="M580" t="str">
            <v>ក្រុមដេរទី 9</v>
          </cell>
          <cell r="N580">
            <v>45231</v>
          </cell>
          <cell r="O580">
            <v>38574</v>
          </cell>
          <cell r="P580" t="str">
            <v>F</v>
          </cell>
          <cell r="Q580" t="str">
            <v>Cambodian</v>
          </cell>
          <cell r="R580" t="str">
            <v>ពោធិ៏ឬស្សី</v>
          </cell>
          <cell r="S580" t="str">
            <v>ត្រប់</v>
          </cell>
          <cell r="T580" t="str">
            <v>បាធាយ</v>
          </cell>
          <cell r="U580" t="str">
            <v>កំពង់ចាម</v>
          </cell>
          <cell r="V580">
            <v>18</v>
          </cell>
          <cell r="W580">
            <v>1</v>
          </cell>
          <cell r="X580">
            <v>17</v>
          </cell>
        </row>
        <row r="581">
          <cell r="C581" t="str">
            <v>4 20755</v>
          </cell>
          <cell r="D581"/>
          <cell r="E581" t="str">
            <v>150952107</v>
          </cell>
          <cell r="F581" t="e">
            <v>#N/A</v>
          </cell>
          <cell r="G581" t="str">
            <v>រិន</v>
          </cell>
          <cell r="H581" t="str">
            <v>ស៊ីនាត</v>
          </cell>
          <cell r="I581" t="str">
            <v>រិនស៊ីនាត</v>
          </cell>
          <cell r="J581" t="str">
            <v>RIN</v>
          </cell>
          <cell r="K581" t="str">
            <v>SINEAT</v>
          </cell>
          <cell r="L581"/>
          <cell r="M581" t="str">
            <v>ក្រុមដេរទី 9</v>
          </cell>
          <cell r="N581">
            <v>45240</v>
          </cell>
          <cell r="O581">
            <v>35705</v>
          </cell>
          <cell r="P581" t="str">
            <v>F</v>
          </cell>
          <cell r="Q581" t="str">
            <v>Cambodian</v>
          </cell>
          <cell r="R581" t="str">
            <v>ពាមក្រែង</v>
          </cell>
          <cell r="S581" t="str">
            <v>ក្ដីដូង</v>
          </cell>
          <cell r="T581" t="str">
            <v>កំពង់ស្វាយ</v>
          </cell>
          <cell r="U581" t="str">
            <v>កំពង់ធំ</v>
          </cell>
          <cell r="V581">
            <v>18</v>
          </cell>
          <cell r="W581">
            <v>1</v>
          </cell>
          <cell r="X581">
            <v>17</v>
          </cell>
        </row>
        <row r="582">
          <cell r="C582" t="str">
            <v>4 20358</v>
          </cell>
          <cell r="D582" t="str">
            <v>28909160253328យ</v>
          </cell>
          <cell r="E582" t="str">
            <v>031013904</v>
          </cell>
          <cell r="F582" t="str">
            <v>0966070294</v>
          </cell>
          <cell r="G582" t="str">
            <v>អៀត</v>
          </cell>
          <cell r="H582" t="str">
            <v>កេន</v>
          </cell>
          <cell r="I582" t="str">
            <v>អៀតកេន</v>
          </cell>
          <cell r="J582" t="str">
            <v>EAT</v>
          </cell>
          <cell r="K582" t="str">
            <v>KEN</v>
          </cell>
          <cell r="L582"/>
          <cell r="M582" t="str">
            <v>ក្រុមដេរទី 9</v>
          </cell>
          <cell r="N582">
            <v>45037</v>
          </cell>
          <cell r="O582">
            <v>32642</v>
          </cell>
          <cell r="P582" t="str">
            <v>F</v>
          </cell>
          <cell r="Q582" t="str">
            <v>Cambodian</v>
          </cell>
          <cell r="R582" t="str">
            <v>អូរផ្ដៅ</v>
          </cell>
          <cell r="S582" t="str">
            <v>រស្មីសាមគ្គី</v>
          </cell>
          <cell r="T582" t="str">
            <v>ឪរ៉ាល់</v>
          </cell>
          <cell r="U582" t="str">
            <v>កំពង់ស្ពឺ</v>
          </cell>
          <cell r="V582">
            <v>18</v>
          </cell>
          <cell r="W582">
            <v>1</v>
          </cell>
          <cell r="X582">
            <v>17</v>
          </cell>
        </row>
        <row r="583">
          <cell r="C583" t="str">
            <v>4 11140</v>
          </cell>
          <cell r="D583" t="str">
            <v>29501181154585ព</v>
          </cell>
          <cell r="E583" t="str">
            <v>061703478</v>
          </cell>
          <cell r="F583" t="str">
            <v>0884549544</v>
          </cell>
          <cell r="G583" t="str">
            <v>អៀម</v>
          </cell>
          <cell r="H583" t="str">
            <v>សុហៀង</v>
          </cell>
          <cell r="I583" t="str">
            <v>អៀមសុហៀង</v>
          </cell>
          <cell r="J583" t="str">
            <v>IEM</v>
          </cell>
          <cell r="K583" t="str">
            <v>SOKHIENG</v>
          </cell>
          <cell r="L583"/>
          <cell r="M583" t="str">
            <v>ក្រុមដេរទី 10</v>
          </cell>
          <cell r="N583">
            <v>44228</v>
          </cell>
          <cell r="O583">
            <v>34884</v>
          </cell>
          <cell r="P583" t="str">
            <v>F</v>
          </cell>
          <cell r="Q583" t="str">
            <v>Cambodian</v>
          </cell>
          <cell r="R583" t="str">
            <v>តាកែវ</v>
          </cell>
          <cell r="S583" t="str">
            <v>គ្រួច</v>
          </cell>
          <cell r="T583" t="str">
            <v>ព្រៃឈរ</v>
          </cell>
          <cell r="U583" t="str">
            <v>កំពង់ចាម</v>
          </cell>
          <cell r="V583">
            <v>18</v>
          </cell>
          <cell r="W583">
            <v>1</v>
          </cell>
          <cell r="X583">
            <v>17</v>
          </cell>
        </row>
        <row r="584">
          <cell r="C584" t="str">
            <v>4 11408</v>
          </cell>
          <cell r="D584" t="str">
            <v>27901181155668ល</v>
          </cell>
          <cell r="E584" t="str">
            <v>090483534</v>
          </cell>
          <cell r="F584" t="str">
            <v>0972899835</v>
          </cell>
          <cell r="G584" t="str">
            <v>នង</v>
          </cell>
          <cell r="H584" t="str">
            <v>សុភារុន</v>
          </cell>
          <cell r="I584" t="str">
            <v>នងសុភារុន</v>
          </cell>
          <cell r="J584" t="str">
            <v>NONG</v>
          </cell>
          <cell r="K584" t="str">
            <v>SOPHEARON</v>
          </cell>
          <cell r="L584"/>
          <cell r="M584" t="str">
            <v>ក្រុមដេរទី 10</v>
          </cell>
          <cell r="N584">
            <v>44228</v>
          </cell>
          <cell r="O584">
            <v>28917</v>
          </cell>
          <cell r="P584" t="str">
            <v>F</v>
          </cell>
          <cell r="Q584" t="str">
            <v>Cambodian</v>
          </cell>
          <cell r="R584" t="str">
            <v>ចំបក់គុយ</v>
          </cell>
          <cell r="S584" t="str">
            <v>កំពុងចំលង</v>
          </cell>
          <cell r="T584" t="str">
            <v>ស្វាយជ្រុំ</v>
          </cell>
          <cell r="U584" t="str">
            <v>ស្វាយរៀង</v>
          </cell>
          <cell r="V584">
            <v>18</v>
          </cell>
          <cell r="W584">
            <v>1</v>
          </cell>
          <cell r="X584">
            <v>17</v>
          </cell>
        </row>
        <row r="585">
          <cell r="C585" t="str">
            <v>4 11658</v>
          </cell>
          <cell r="D585" t="str">
            <v>20107192147837ន</v>
          </cell>
          <cell r="E585" t="str">
            <v>040506998</v>
          </cell>
          <cell r="F585" t="str">
            <v>0974335641</v>
          </cell>
          <cell r="G585" t="str">
            <v>អ៊ុយ</v>
          </cell>
          <cell r="H585" t="str">
            <v xml:space="preserve"> ចាន់រ៉ា</v>
          </cell>
          <cell r="I585" t="str">
            <v>អ៊ុយ ចាន់រ៉ា</v>
          </cell>
          <cell r="J585" t="str">
            <v>UY</v>
          </cell>
          <cell r="K585" t="str">
            <v>CHANRA</v>
          </cell>
          <cell r="L585"/>
          <cell r="M585" t="str">
            <v>ក្រុមដេរទី 10</v>
          </cell>
          <cell r="N585">
            <v>44228</v>
          </cell>
          <cell r="O585">
            <v>37202</v>
          </cell>
          <cell r="P585" t="str">
            <v>F</v>
          </cell>
          <cell r="Q585" t="str">
            <v>Cambodian</v>
          </cell>
          <cell r="R585" t="str">
            <v>ជីពូក</v>
          </cell>
          <cell r="S585" t="str">
            <v>ក្បាលទឹក</v>
          </cell>
          <cell r="T585" t="str">
            <v>ទឹកផុស</v>
          </cell>
          <cell r="U585" t="str">
            <v>កំពង់ឆ្នាំង</v>
          </cell>
          <cell r="V585">
            <v>18</v>
          </cell>
          <cell r="W585">
            <v>1</v>
          </cell>
          <cell r="X585">
            <v>17</v>
          </cell>
        </row>
        <row r="586">
          <cell r="C586" t="str">
            <v>4 15159</v>
          </cell>
          <cell r="D586" t="str">
            <v>18401181136589ភ</v>
          </cell>
          <cell r="E586" t="str">
            <v>030485860</v>
          </cell>
          <cell r="F586" t="str">
            <v>070296407</v>
          </cell>
          <cell r="G586" t="str">
            <v>ឈន</v>
          </cell>
          <cell r="H586" t="str">
            <v>រដ្ឋ</v>
          </cell>
          <cell r="I586" t="str">
            <v>ឈនរដ្ឋ</v>
          </cell>
          <cell r="J586" t="str">
            <v>CHHORN</v>
          </cell>
          <cell r="K586" t="str">
            <v>RATH</v>
          </cell>
          <cell r="L586"/>
          <cell r="M586" t="str">
            <v>ក្រុមដេរទី 10</v>
          </cell>
          <cell r="N586">
            <v>44228</v>
          </cell>
          <cell r="O586">
            <v>31021</v>
          </cell>
          <cell r="P586" t="str">
            <v>M</v>
          </cell>
          <cell r="Q586" t="str">
            <v>Cambodian</v>
          </cell>
          <cell r="R586" t="str">
            <v>ស្យា</v>
          </cell>
          <cell r="S586" t="str">
            <v>ថ្ពង់</v>
          </cell>
          <cell r="T586" t="str">
            <v>វាលពន់</v>
          </cell>
          <cell r="U586" t="str">
            <v>កំពង់ស្ពឺ</v>
          </cell>
          <cell r="V586">
            <v>18</v>
          </cell>
          <cell r="W586">
            <v>1</v>
          </cell>
          <cell r="X586">
            <v>17</v>
          </cell>
        </row>
        <row r="587">
          <cell r="C587" t="str">
            <v>4 18542</v>
          </cell>
          <cell r="D587" t="str">
            <v>29607170818434ល</v>
          </cell>
          <cell r="E587" t="str">
            <v>040349396</v>
          </cell>
          <cell r="F587" t="str">
            <v>0966114181</v>
          </cell>
          <cell r="G587" t="str">
            <v>យោគ</v>
          </cell>
          <cell r="H587" t="str">
            <v>ស្រីនោ</v>
          </cell>
          <cell r="I587" t="str">
            <v>យោគស្រីនោ</v>
          </cell>
          <cell r="J587" t="str">
            <v>YAOK</v>
          </cell>
          <cell r="K587" t="str">
            <v>SREYNO</v>
          </cell>
          <cell r="L587"/>
          <cell r="M587" t="str">
            <v>ក្រុមដេរទី 10</v>
          </cell>
          <cell r="N587">
            <v>44228</v>
          </cell>
          <cell r="O587">
            <v>35161</v>
          </cell>
          <cell r="P587" t="str">
            <v>F</v>
          </cell>
          <cell r="Q587" t="str">
            <v>Cambodian</v>
          </cell>
          <cell r="R587" t="str">
            <v>កំពុងរាំង</v>
          </cell>
          <cell r="S587" t="str">
            <v>ស្វាយជ្រុំ</v>
          </cell>
          <cell r="T587" t="str">
            <v>រលាប្អៀរ</v>
          </cell>
          <cell r="U587" t="str">
            <v>កំពង់ឆ្នាំង</v>
          </cell>
          <cell r="V587">
            <v>18</v>
          </cell>
          <cell r="W587">
            <v>1</v>
          </cell>
          <cell r="X587">
            <v>17</v>
          </cell>
        </row>
        <row r="588">
          <cell r="C588" t="str">
            <v>4 18772</v>
          </cell>
          <cell r="D588" t="str">
            <v>29808181632158ស</v>
          </cell>
          <cell r="E588" t="str">
            <v>030699057</v>
          </cell>
          <cell r="F588" t="str">
            <v>0887578313</v>
          </cell>
          <cell r="G588" t="str">
            <v>រ័ត្ថា</v>
          </cell>
          <cell r="H588" t="str">
            <v>សំភាស់</v>
          </cell>
          <cell r="I588" t="str">
            <v>រ័ត្ថាសំភាស់</v>
          </cell>
          <cell r="J588" t="str">
            <v>RATHA</v>
          </cell>
          <cell r="K588" t="str">
            <v>SAMPHORS</v>
          </cell>
          <cell r="L588"/>
          <cell r="M588" t="str">
            <v>ក្រុមដេរទី 10</v>
          </cell>
          <cell r="N588">
            <v>44228</v>
          </cell>
          <cell r="O588">
            <v>35916</v>
          </cell>
          <cell r="P588" t="str">
            <v>F</v>
          </cell>
          <cell r="Q588" t="str">
            <v>Cambodian</v>
          </cell>
          <cell r="R588" t="str">
            <v>សំពៅ</v>
          </cell>
          <cell r="S588" t="str">
            <v>អូរ</v>
          </cell>
          <cell r="T588" t="str">
            <v>ភ្នំស្រួច</v>
          </cell>
          <cell r="U588" t="str">
            <v>កំពង់ស្ពឺ</v>
          </cell>
          <cell r="V588">
            <v>18</v>
          </cell>
          <cell r="W588">
            <v>1</v>
          </cell>
          <cell r="X588">
            <v>17</v>
          </cell>
        </row>
        <row r="589">
          <cell r="C589" t="str">
            <v>4 18448</v>
          </cell>
          <cell r="D589" t="str">
            <v>20011222989664ន</v>
          </cell>
          <cell r="E589" t="str">
            <v>011265873</v>
          </cell>
          <cell r="F589" t="str">
            <v>069261309</v>
          </cell>
          <cell r="G589" t="str">
            <v>វិន</v>
          </cell>
          <cell r="H589" t="str">
            <v>វឌ្ឍនា</v>
          </cell>
          <cell r="I589" t="str">
            <v>វិនវឌ្ឍនា</v>
          </cell>
          <cell r="J589" t="str">
            <v>REN</v>
          </cell>
          <cell r="K589" t="str">
            <v>VATNA</v>
          </cell>
          <cell r="L589"/>
          <cell r="M589" t="str">
            <v>ក្រុមដេរទី 10</v>
          </cell>
          <cell r="N589">
            <v>44228</v>
          </cell>
          <cell r="O589">
            <v>36647</v>
          </cell>
          <cell r="P589" t="str">
            <v>F</v>
          </cell>
          <cell r="Q589" t="str">
            <v>Cambodian</v>
          </cell>
          <cell r="R589" t="str">
            <v>ទួលរការ</v>
          </cell>
          <cell r="S589" t="str">
            <v>ចាក់អង្រែក្រោម</v>
          </cell>
          <cell r="T589" t="str">
            <v>ស្ទឹងមានជ័យ</v>
          </cell>
          <cell r="U589" t="str">
            <v>កណ្តាល</v>
          </cell>
          <cell r="V589">
            <v>18</v>
          </cell>
          <cell r="W589">
            <v>1</v>
          </cell>
          <cell r="X589">
            <v>17</v>
          </cell>
        </row>
        <row r="590">
          <cell r="C590" t="str">
            <v>4 18984</v>
          </cell>
          <cell r="D590" t="str">
            <v>29511222989781ក</v>
          </cell>
          <cell r="E590" t="str">
            <v>160297930</v>
          </cell>
          <cell r="F590" t="str">
            <v>0972280778</v>
          </cell>
          <cell r="G590" t="str">
            <v>ប៉ែន</v>
          </cell>
          <cell r="H590" t="str">
            <v>សុខមុំ</v>
          </cell>
          <cell r="I590" t="str">
            <v>ប៉ែនសុខមុំ</v>
          </cell>
          <cell r="J590" t="str">
            <v>PET</v>
          </cell>
          <cell r="K590" t="str">
            <v>SOKMOM</v>
          </cell>
          <cell r="L590"/>
          <cell r="M590" t="str">
            <v>ក្រុមដេរទី 10</v>
          </cell>
          <cell r="N590">
            <v>44228</v>
          </cell>
          <cell r="O590">
            <v>34838</v>
          </cell>
          <cell r="P590" t="str">
            <v>F</v>
          </cell>
          <cell r="Q590" t="str">
            <v>Cambodian</v>
          </cell>
          <cell r="R590" t="str">
            <v>ពេជបាន</v>
          </cell>
          <cell r="S590" t="str">
            <v>លាច</v>
          </cell>
          <cell r="T590" t="str">
            <v>ភ្នំក្រវ៉ាញ</v>
          </cell>
          <cell r="U590" t="str">
            <v>ពោធិ៍សាត់</v>
          </cell>
          <cell r="V590">
            <v>18</v>
          </cell>
          <cell r="W590">
            <v>1</v>
          </cell>
          <cell r="X590">
            <v>17</v>
          </cell>
        </row>
        <row r="591">
          <cell r="C591" t="str">
            <v>4 19015</v>
          </cell>
          <cell r="D591" t="str">
            <v>0</v>
          </cell>
          <cell r="E591" t="str">
            <v>051600876</v>
          </cell>
          <cell r="F591" t="str">
            <v>0964453005</v>
          </cell>
          <cell r="G591" t="str">
            <v>ម៉ាន</v>
          </cell>
          <cell r="H591" t="str">
            <v>ធូ</v>
          </cell>
          <cell r="I591" t="str">
            <v>ម៉ានធូ</v>
          </cell>
          <cell r="J591" t="str">
            <v>MAN</v>
          </cell>
          <cell r="K591" t="str">
            <v>THOU</v>
          </cell>
          <cell r="L591"/>
          <cell r="M591" t="str">
            <v>ក្រុមដេរទី 10</v>
          </cell>
          <cell r="N591">
            <v>44348</v>
          </cell>
          <cell r="O591">
            <v>37509</v>
          </cell>
          <cell r="P591" t="str">
            <v>F</v>
          </cell>
          <cell r="Q591" t="str">
            <v>Cambodian</v>
          </cell>
          <cell r="R591" t="str">
            <v>អង្គ្រង</v>
          </cell>
          <cell r="S591" t="str">
            <v>អង្គរស</v>
          </cell>
          <cell r="T591" t="str">
            <v>មេសាង</v>
          </cell>
          <cell r="U591" t="str">
            <v>ព្រៃវែង</v>
          </cell>
          <cell r="V591">
            <v>18</v>
          </cell>
          <cell r="W591">
            <v>1</v>
          </cell>
          <cell r="X591">
            <v>17</v>
          </cell>
        </row>
        <row r="592">
          <cell r="C592" t="str">
            <v>4 19532</v>
          </cell>
          <cell r="D592" t="str">
            <v>29009160323134ដ</v>
          </cell>
          <cell r="E592" t="str">
            <v>011111181</v>
          </cell>
          <cell r="F592" t="str">
            <v>0962457143</v>
          </cell>
          <cell r="G592" t="str">
            <v>រ័ត្ន</v>
          </cell>
          <cell r="H592" t="str">
            <v>ស្រីល័ក្ខ</v>
          </cell>
          <cell r="I592" t="str">
            <v>រ័ត្នស្រីល័ក្ខ</v>
          </cell>
          <cell r="J592" t="str">
            <v>RORTH</v>
          </cell>
          <cell r="K592" t="str">
            <v>SREYLEAK</v>
          </cell>
          <cell r="L592"/>
          <cell r="M592" t="str">
            <v>ក្រុមដេរទី 10</v>
          </cell>
          <cell r="N592">
            <v>44613</v>
          </cell>
          <cell r="O592">
            <v>33147</v>
          </cell>
          <cell r="P592" t="str">
            <v>F</v>
          </cell>
          <cell r="Q592" t="str">
            <v>Cambodian</v>
          </cell>
          <cell r="R592" t="str">
            <v>ទួលរកា</v>
          </cell>
          <cell r="S592" t="str">
            <v>ចាក់អង្រែក្រោម</v>
          </cell>
          <cell r="T592" t="str">
            <v>មានជ័យ</v>
          </cell>
          <cell r="U592" t="str">
            <v>កណ្តាល</v>
          </cell>
          <cell r="V592">
            <v>18</v>
          </cell>
          <cell r="W592">
            <v>1</v>
          </cell>
          <cell r="X592">
            <v>17</v>
          </cell>
        </row>
        <row r="593">
          <cell r="C593" t="str">
            <v>4 13389</v>
          </cell>
          <cell r="D593" t="str">
            <v>29411160404419ឍ</v>
          </cell>
          <cell r="E593" t="str">
            <v>190544623</v>
          </cell>
          <cell r="F593" t="str">
            <v>015711478</v>
          </cell>
          <cell r="G593" t="str">
            <v>រឿន</v>
          </cell>
          <cell r="H593" t="str">
            <v>ស្រីស្រស់</v>
          </cell>
          <cell r="I593" t="str">
            <v>រឿនស្រីស្រស់</v>
          </cell>
          <cell r="J593" t="str">
            <v>ROEURN</v>
          </cell>
          <cell r="K593" t="str">
            <v>SREYSROS</v>
          </cell>
          <cell r="L593"/>
          <cell r="M593" t="str">
            <v>ក្រុមដេរទី 10</v>
          </cell>
          <cell r="N593">
            <v>44228</v>
          </cell>
          <cell r="O593">
            <v>34648</v>
          </cell>
          <cell r="P593" t="str">
            <v>F</v>
          </cell>
          <cell r="Q593" t="str">
            <v>Cambodian</v>
          </cell>
          <cell r="R593" t="str">
            <v>ប៉ាអាឡៃ</v>
          </cell>
          <cell r="S593" t="str">
            <v>អ៊ូជ្រៅ</v>
          </cell>
          <cell r="T593" t="str">
            <v>អូជ្រៅ</v>
          </cell>
          <cell r="U593" t="str">
            <v>ប៉ោយប៉ែត</v>
          </cell>
          <cell r="V593">
            <v>18</v>
          </cell>
          <cell r="W593">
            <v>1</v>
          </cell>
          <cell r="X593">
            <v>17</v>
          </cell>
        </row>
        <row r="594">
          <cell r="C594" t="str">
            <v>4 19725</v>
          </cell>
          <cell r="D594" t="str">
            <v>20201233031609អ</v>
          </cell>
          <cell r="E594" t="str">
            <v>021251708</v>
          </cell>
          <cell r="F594" t="str">
            <v>081855661</v>
          </cell>
          <cell r="G594" t="str">
            <v>ផាន</v>
          </cell>
          <cell r="H594" t="str">
            <v>វណ្ណា</v>
          </cell>
          <cell r="I594" t="str">
            <v>ផានវណ្ណា</v>
          </cell>
          <cell r="J594" t="str">
            <v>PHAN</v>
          </cell>
          <cell r="K594" t="str">
            <v>VANNA</v>
          </cell>
          <cell r="L594"/>
          <cell r="M594" t="str">
            <v>ក្រុមដេរទី 10</v>
          </cell>
          <cell r="N594">
            <v>44719</v>
          </cell>
          <cell r="O594">
            <v>37322</v>
          </cell>
          <cell r="P594" t="str">
            <v>F</v>
          </cell>
          <cell r="Q594" t="str">
            <v>Cambodian</v>
          </cell>
          <cell r="R594" t="str">
            <v>ត្រពាំងស្នោរ</v>
          </cell>
          <cell r="S594" t="str">
            <v>ម្កាក់</v>
          </cell>
          <cell r="T594" t="str">
            <v>អង្គស្នួល</v>
          </cell>
          <cell r="U594" t="str">
            <v>កណ្តាល</v>
          </cell>
          <cell r="V594">
            <v>18</v>
          </cell>
          <cell r="W594">
            <v>1</v>
          </cell>
          <cell r="X594">
            <v>17</v>
          </cell>
        </row>
        <row r="595">
          <cell r="C595" t="str">
            <v>4 19851</v>
          </cell>
          <cell r="D595" t="str">
            <v>20307233141333គ</v>
          </cell>
          <cell r="E595" t="str">
            <v>051711037</v>
          </cell>
          <cell r="F595" t="str">
            <v>081741468</v>
          </cell>
          <cell r="G595" t="str">
            <v>ត្រេន</v>
          </cell>
          <cell r="H595" t="str">
            <v>ស្រីដា</v>
          </cell>
          <cell r="I595" t="str">
            <v>ត្រេនស្រីដា</v>
          </cell>
          <cell r="J595" t="str">
            <v>TREN</v>
          </cell>
          <cell r="K595" t="str">
            <v>SREYDAV</v>
          </cell>
          <cell r="L595"/>
          <cell r="M595" t="str">
            <v>ក្រុមដេរទី 10</v>
          </cell>
          <cell r="N595">
            <v>44775</v>
          </cell>
          <cell r="O595">
            <v>37809</v>
          </cell>
          <cell r="P595" t="str">
            <v>F</v>
          </cell>
          <cell r="Q595" t="str">
            <v>Cambodian</v>
          </cell>
          <cell r="R595"/>
          <cell r="S595"/>
          <cell r="T595"/>
          <cell r="U595"/>
          <cell r="V595">
            <v>18</v>
          </cell>
          <cell r="W595">
            <v>1</v>
          </cell>
          <cell r="X595">
            <v>17</v>
          </cell>
        </row>
        <row r="596">
          <cell r="C596" t="str">
            <v>4 19872</v>
          </cell>
          <cell r="D596" t="str">
            <v>20003192013571ខ</v>
          </cell>
          <cell r="E596" t="str">
            <v>031017916</v>
          </cell>
          <cell r="F596" t="str">
            <v>015876092</v>
          </cell>
          <cell r="G596" t="str">
            <v>ប៊ុត</v>
          </cell>
          <cell r="H596" t="str">
            <v>ណេត</v>
          </cell>
          <cell r="I596" t="str">
            <v>ប៊ុតណេត</v>
          </cell>
          <cell r="J596" t="str">
            <v>BUT</v>
          </cell>
          <cell r="K596" t="str">
            <v>NET</v>
          </cell>
          <cell r="L596"/>
          <cell r="M596" t="str">
            <v>ក្រុមដេរទី 10</v>
          </cell>
          <cell r="N596">
            <v>44777</v>
          </cell>
          <cell r="O596">
            <v>36840</v>
          </cell>
          <cell r="P596" t="str">
            <v>F</v>
          </cell>
          <cell r="Q596" t="str">
            <v>Cambodian</v>
          </cell>
          <cell r="R596"/>
          <cell r="S596"/>
          <cell r="T596"/>
          <cell r="U596"/>
          <cell r="V596">
            <v>18</v>
          </cell>
          <cell r="W596">
            <v>1</v>
          </cell>
          <cell r="X596">
            <v>17</v>
          </cell>
        </row>
        <row r="597">
          <cell r="C597" t="str">
            <v>4 20082</v>
          </cell>
          <cell r="D597" t="str">
            <v>20405233108554ញ</v>
          </cell>
          <cell r="E597" t="str">
            <v>021321465</v>
          </cell>
          <cell r="F597">
            <v>0</v>
          </cell>
          <cell r="G597" t="str">
            <v>ហ៊ឹម</v>
          </cell>
          <cell r="H597" t="str">
            <v>វណ្ណះ</v>
          </cell>
          <cell r="I597" t="str">
            <v>ហ៊ឹមវណ្ណះ</v>
          </cell>
          <cell r="J597" t="str">
            <v>HOEN</v>
          </cell>
          <cell r="K597" t="str">
            <v>VANNAK</v>
          </cell>
          <cell r="L597"/>
          <cell r="M597" t="str">
            <v>ក្រុមដេរទី 10</v>
          </cell>
          <cell r="N597">
            <v>44927</v>
          </cell>
          <cell r="O597">
            <v>38331</v>
          </cell>
          <cell r="P597" t="str">
            <v>F</v>
          </cell>
          <cell r="Q597" t="str">
            <v>Cambodian</v>
          </cell>
          <cell r="R597" t="str">
            <v>ត្រពាំងរាំង</v>
          </cell>
          <cell r="S597" t="str">
            <v>ម្កាក់</v>
          </cell>
          <cell r="T597" t="str">
            <v>អង្គស្នួល</v>
          </cell>
          <cell r="U597" t="str">
            <v>កណ្តាល</v>
          </cell>
          <cell r="V597">
            <v>18</v>
          </cell>
          <cell r="W597">
            <v>1</v>
          </cell>
          <cell r="X597">
            <v>17</v>
          </cell>
        </row>
        <row r="598">
          <cell r="C598" t="str">
            <v>4 20076</v>
          </cell>
          <cell r="D598" t="str">
            <v>20507233141331គ</v>
          </cell>
          <cell r="E598" t="str">
            <v>160554954</v>
          </cell>
          <cell r="F598" t="str">
            <v>0718616371</v>
          </cell>
          <cell r="G598" t="str">
            <v>រើន</v>
          </cell>
          <cell r="H598" t="str">
            <v>ចាន់រ័ត្ន</v>
          </cell>
          <cell r="I598" t="str">
            <v>រើនចាន់រ័ត្ន</v>
          </cell>
          <cell r="J598" t="str">
            <v>ROEUN</v>
          </cell>
          <cell r="K598" t="str">
            <v>CHANTATH</v>
          </cell>
          <cell r="L598"/>
          <cell r="M598" t="str">
            <v>ក្រុមដេរទី 10</v>
          </cell>
          <cell r="N598">
            <v>44927</v>
          </cell>
          <cell r="O598">
            <v>38353</v>
          </cell>
          <cell r="P598" t="str">
            <v>F</v>
          </cell>
          <cell r="Q598" t="str">
            <v>Cambodian</v>
          </cell>
          <cell r="R598" t="str">
            <v>អូរព្រាល</v>
          </cell>
          <cell r="S598" t="str">
            <v>សំរោង</v>
          </cell>
          <cell r="T598" t="str">
            <v>ភ្នំក្រវាញ</v>
          </cell>
          <cell r="U598" t="str">
            <v>ពោធិ៍សាត់</v>
          </cell>
          <cell r="V598">
            <v>18</v>
          </cell>
          <cell r="W598">
            <v>1</v>
          </cell>
          <cell r="X598">
            <v>17</v>
          </cell>
        </row>
        <row r="599">
          <cell r="C599" t="str">
            <v>4 20087</v>
          </cell>
          <cell r="D599" t="str">
            <v>0</v>
          </cell>
          <cell r="E599" t="str">
            <v>040263750</v>
          </cell>
          <cell r="F599" t="str">
            <v>0884180826</v>
          </cell>
          <cell r="G599" t="str">
            <v>សៀក</v>
          </cell>
          <cell r="H599" t="str">
            <v>សុធារ៉ា</v>
          </cell>
          <cell r="I599" t="str">
            <v>សៀកសុធារ៉ា</v>
          </cell>
          <cell r="J599" t="str">
            <v>SEAK</v>
          </cell>
          <cell r="K599" t="str">
            <v>SOTHEARA</v>
          </cell>
          <cell r="L599"/>
          <cell r="M599" t="str">
            <v>ក្រុមដេរទី 10</v>
          </cell>
          <cell r="N599">
            <v>44943</v>
          </cell>
          <cell r="O599">
            <v>32976</v>
          </cell>
          <cell r="P599" t="str">
            <v>F</v>
          </cell>
          <cell r="Q599" t="str">
            <v>Cambodian</v>
          </cell>
          <cell r="R599" t="str">
            <v>ផ្លូវទូក</v>
          </cell>
          <cell r="S599" t="str">
            <v>កំពង់លែង</v>
          </cell>
          <cell r="T599" t="str">
            <v>ក្រួចឆ្មារ</v>
          </cell>
          <cell r="U599" t="str">
            <v>កំពង់ចាម</v>
          </cell>
          <cell r="V599">
            <v>18</v>
          </cell>
          <cell r="W599">
            <v>1</v>
          </cell>
          <cell r="X599">
            <v>17</v>
          </cell>
        </row>
        <row r="600">
          <cell r="C600" t="str">
            <v>4 18998</v>
          </cell>
          <cell r="D600" t="str">
            <v>29207160148107ត</v>
          </cell>
          <cell r="E600" t="str">
            <v>020848561</v>
          </cell>
          <cell r="F600" t="str">
            <v>010603078</v>
          </cell>
          <cell r="G600" t="str">
            <v>កយ</v>
          </cell>
          <cell r="H600" t="str">
            <v>ចរិយា</v>
          </cell>
          <cell r="I600" t="str">
            <v>កយចរិយា</v>
          </cell>
          <cell r="J600" t="str">
            <v>KOY</v>
          </cell>
          <cell r="K600" t="str">
            <v>CHAKRIYA</v>
          </cell>
          <cell r="L600"/>
          <cell r="M600" t="str">
            <v>ក្រុមដេរទី 10</v>
          </cell>
          <cell r="N600">
            <v>44348</v>
          </cell>
          <cell r="O600">
            <v>33775</v>
          </cell>
          <cell r="P600" t="str">
            <v>F</v>
          </cell>
          <cell r="Q600" t="str">
            <v>Cambodian</v>
          </cell>
          <cell r="R600" t="str">
            <v>ត្បូង</v>
          </cell>
          <cell r="S600" t="str">
            <v>កោះចូរ៉ាម</v>
          </cell>
          <cell r="T600" t="str">
            <v>ខ្សាច់កណ្តាល</v>
          </cell>
          <cell r="U600" t="str">
            <v>កណ្តាល</v>
          </cell>
          <cell r="V600">
            <v>18</v>
          </cell>
          <cell r="W600">
            <v>1</v>
          </cell>
          <cell r="X600">
            <v>17</v>
          </cell>
        </row>
        <row r="601">
          <cell r="C601" t="str">
            <v>4 20313</v>
          </cell>
          <cell r="D601" t="str">
            <v>0</v>
          </cell>
          <cell r="E601" t="str">
            <v>040497713</v>
          </cell>
          <cell r="F601" t="str">
            <v>0963087862</v>
          </cell>
          <cell r="G601" t="str">
            <v>សិដ្ឋ</v>
          </cell>
          <cell r="H601" t="str">
            <v>រតនា</v>
          </cell>
          <cell r="I601" t="str">
            <v>សិដ្ឋរតនា</v>
          </cell>
          <cell r="J601" t="str">
            <v>SETH</v>
          </cell>
          <cell r="K601" t="str">
            <v>RATANA</v>
          </cell>
          <cell r="L601"/>
          <cell r="M601" t="str">
            <v>ក្រុមដេរទី 10</v>
          </cell>
          <cell r="N601">
            <v>45019</v>
          </cell>
          <cell r="O601">
            <v>36629</v>
          </cell>
          <cell r="P601" t="str">
            <v>F</v>
          </cell>
          <cell r="Q601" t="str">
            <v>Cambodian</v>
          </cell>
          <cell r="R601" t="str">
            <v>សំរោង</v>
          </cell>
          <cell r="S601" t="str">
            <v>ពោធ៍</v>
          </cell>
          <cell r="T601" t="str">
            <v>សំរោងលង</v>
          </cell>
          <cell r="U601" t="str">
            <v>កំពង់ឆ្នាំង</v>
          </cell>
          <cell r="V601">
            <v>18</v>
          </cell>
          <cell r="W601">
            <v>1</v>
          </cell>
          <cell r="X601">
            <v>17</v>
          </cell>
        </row>
        <row r="602">
          <cell r="C602" t="str">
            <v>4 20471</v>
          </cell>
          <cell r="D602">
            <v>0</v>
          </cell>
          <cell r="E602" t="str">
            <v>062155186</v>
          </cell>
          <cell r="F602">
            <v>0</v>
          </cell>
          <cell r="G602" t="str">
            <v>នឿន</v>
          </cell>
          <cell r="H602" t="str">
            <v>សុខជា</v>
          </cell>
          <cell r="I602" t="str">
            <v>នឿនសុខជា</v>
          </cell>
          <cell r="J602" t="str">
            <v>NOEUN</v>
          </cell>
          <cell r="K602" t="str">
            <v>SOKCHEA</v>
          </cell>
          <cell r="L602"/>
          <cell r="M602" t="str">
            <v>ក្រុមដេរទី 10</v>
          </cell>
          <cell r="N602">
            <v>45055</v>
          </cell>
          <cell r="O602">
            <v>36617</v>
          </cell>
          <cell r="P602" t="str">
            <v>F</v>
          </cell>
          <cell r="Q602" t="str">
            <v>Cambodian</v>
          </cell>
          <cell r="R602" t="str">
            <v>អញ្ចែងក្រោម</v>
          </cell>
          <cell r="S602" t="str">
            <v>ពុកឫស្សី</v>
          </cell>
          <cell r="T602" t="str">
            <v>ខ្សាច់កណ្តាល</v>
          </cell>
          <cell r="U602" t="str">
            <v>កណ្តាល</v>
          </cell>
          <cell r="V602">
            <v>18</v>
          </cell>
          <cell r="W602">
            <v>1</v>
          </cell>
          <cell r="X602">
            <v>17</v>
          </cell>
        </row>
        <row r="603">
          <cell r="C603" t="str">
            <v>4 20498</v>
          </cell>
          <cell r="D603" t="str">
            <v>20507233141454ឈ</v>
          </cell>
          <cell r="E603" t="str">
            <v>021348855</v>
          </cell>
          <cell r="F603">
            <v>0</v>
          </cell>
          <cell r="G603" t="str">
            <v>គន់</v>
          </cell>
          <cell r="H603" t="str">
            <v>ម៉ានិច</v>
          </cell>
          <cell r="I603" t="str">
            <v>គន់ម៉ានិច</v>
          </cell>
          <cell r="J603" t="str">
            <v>KUN</v>
          </cell>
          <cell r="K603" t="str">
            <v>MANIT</v>
          </cell>
          <cell r="L603"/>
          <cell r="M603" t="str">
            <v>ក្រុមដេរទី 10</v>
          </cell>
          <cell r="N603">
            <v>45078</v>
          </cell>
          <cell r="O603">
            <v>38481</v>
          </cell>
          <cell r="P603" t="str">
            <v>F</v>
          </cell>
          <cell r="Q603" t="str">
            <v>Cambodian</v>
          </cell>
          <cell r="R603" t="str">
            <v>អញ្ចែងក្រោម</v>
          </cell>
          <cell r="S603" t="str">
            <v>ពុកឫស្សី</v>
          </cell>
          <cell r="T603" t="str">
            <v>ខ្សាច់កណ្តាល</v>
          </cell>
          <cell r="U603" t="str">
            <v>កណ្តាល</v>
          </cell>
          <cell r="V603">
            <v>18</v>
          </cell>
          <cell r="W603">
            <v>1</v>
          </cell>
          <cell r="X603">
            <v>17</v>
          </cell>
        </row>
        <row r="604">
          <cell r="C604" t="str">
            <v>4 20612</v>
          </cell>
          <cell r="D604"/>
          <cell r="E604">
            <v>31049260</v>
          </cell>
          <cell r="F604" t="e">
            <v>#N/A</v>
          </cell>
          <cell r="G604" t="str">
            <v>ឆៃ</v>
          </cell>
          <cell r="H604" t="str">
            <v>ណាក់</v>
          </cell>
          <cell r="I604" t="str">
            <v>ឆៃណាក់</v>
          </cell>
          <cell r="J604" t="str">
            <v>CHHE</v>
          </cell>
          <cell r="K604" t="str">
            <v>NAK</v>
          </cell>
          <cell r="L604"/>
          <cell r="M604" t="str">
            <v>ក្រុមដេរទី 10</v>
          </cell>
          <cell r="N604">
            <v>45180</v>
          </cell>
          <cell r="O604">
            <v>37443</v>
          </cell>
          <cell r="P604" t="str">
            <v>F</v>
          </cell>
          <cell r="Q604" t="str">
            <v>Cambodian</v>
          </cell>
          <cell r="R604" t="str">
            <v>កណ្ដាល</v>
          </cell>
          <cell r="S604" t="str">
            <v>តាំងសំរោង</v>
          </cell>
          <cell r="T604" t="str">
            <v>ភ្នំស្រួច</v>
          </cell>
          <cell r="U604" t="str">
            <v>កំពង់ស្ពឺ</v>
          </cell>
          <cell r="V604">
            <v>18</v>
          </cell>
          <cell r="W604">
            <v>1</v>
          </cell>
          <cell r="X604">
            <v>17</v>
          </cell>
        </row>
        <row r="605">
          <cell r="C605" t="str">
            <v>4 20778</v>
          </cell>
          <cell r="D605"/>
          <cell r="E605">
            <v>101465844</v>
          </cell>
          <cell r="F605" t="e">
            <v>#N/A</v>
          </cell>
          <cell r="G605" t="str">
            <v>លន</v>
          </cell>
          <cell r="H605" t="str">
            <v>រក្សា</v>
          </cell>
          <cell r="I605" t="str">
            <v>លនរក្សា</v>
          </cell>
          <cell r="J605" t="str">
            <v>LORN</v>
          </cell>
          <cell r="K605" t="str">
            <v>REAKSA</v>
          </cell>
          <cell r="L605"/>
          <cell r="M605" t="str">
            <v>ក្រុមដេរទី 10</v>
          </cell>
          <cell r="N605">
            <v>45273</v>
          </cell>
          <cell r="O605">
            <v>38005</v>
          </cell>
          <cell r="P605" t="str">
            <v>F</v>
          </cell>
          <cell r="Q605" t="str">
            <v>Cambodian</v>
          </cell>
          <cell r="R605" t="str">
            <v>ត្រពាំងអង្គ</v>
          </cell>
          <cell r="S605" t="str">
            <v>កំពែង</v>
          </cell>
          <cell r="T605" t="str">
            <v>កប្បាស</v>
          </cell>
          <cell r="U605" t="str">
            <v>តាកែវ</v>
          </cell>
          <cell r="V605">
            <v>18</v>
          </cell>
          <cell r="W605">
            <v>1</v>
          </cell>
          <cell r="X605">
            <v>17</v>
          </cell>
        </row>
        <row r="606">
          <cell r="C606" t="str">
            <v>4 20521</v>
          </cell>
          <cell r="D606">
            <v>0</v>
          </cell>
          <cell r="E606" t="str">
            <v>150957686</v>
          </cell>
          <cell r="F606" t="str">
            <v>085423274</v>
          </cell>
          <cell r="G606" t="str">
            <v>គឺ</v>
          </cell>
          <cell r="H606" t="str">
            <v>សុខី</v>
          </cell>
          <cell r="I606" t="str">
            <v>គឺសុខី</v>
          </cell>
          <cell r="J606" t="str">
            <v>KEU</v>
          </cell>
          <cell r="K606" t="str">
            <v>SOKHEY</v>
          </cell>
          <cell r="L606"/>
          <cell r="M606" t="str">
            <v>ក្រុមដេរទី 10</v>
          </cell>
          <cell r="N606">
            <v>45124</v>
          </cell>
          <cell r="O606">
            <v>37257</v>
          </cell>
          <cell r="P606" t="str">
            <v>F</v>
          </cell>
          <cell r="Q606" t="str">
            <v>Cambodian</v>
          </cell>
          <cell r="R606" t="str">
            <v>ជីអាប់</v>
          </cell>
          <cell r="S606" t="str">
            <v>ចំណាក្រោម</v>
          </cell>
          <cell r="T606" t="str">
            <v>ស្ទោង</v>
          </cell>
          <cell r="U606" t="str">
            <v>កំពង់ធំ</v>
          </cell>
          <cell r="V606">
            <v>18</v>
          </cell>
          <cell r="W606">
            <v>1</v>
          </cell>
          <cell r="X606">
            <v>17</v>
          </cell>
        </row>
        <row r="607">
          <cell r="C607" t="str">
            <v>4 12425</v>
          </cell>
          <cell r="D607" t="str">
            <v>29801181155306ទ</v>
          </cell>
          <cell r="E607">
            <v>250204577</v>
          </cell>
          <cell r="F607" t="str">
            <v>0975653844</v>
          </cell>
          <cell r="G607" t="str">
            <v>យ៉ិន</v>
          </cell>
          <cell r="H607" t="str">
            <v>រំដួល</v>
          </cell>
          <cell r="I607" t="str">
            <v>យ៉ិនរំដួល</v>
          </cell>
          <cell r="J607" t="str">
            <v>YIN</v>
          </cell>
          <cell r="K607" t="str">
            <v>ROMDUOL</v>
          </cell>
          <cell r="L607"/>
          <cell r="M607" t="str">
            <v>ក្រុមដេរទី 11</v>
          </cell>
          <cell r="N607">
            <v>44228</v>
          </cell>
          <cell r="O607">
            <v>35864</v>
          </cell>
          <cell r="P607" t="str">
            <v>F</v>
          </cell>
          <cell r="Q607" t="str">
            <v>Cambodian</v>
          </cell>
          <cell r="R607" t="str">
            <v>សំរោង</v>
          </cell>
          <cell r="S607" t="str">
            <v>ដូនតី</v>
          </cell>
          <cell r="T607" t="str">
            <v>ពញ្ញាក្រែង</v>
          </cell>
          <cell r="U607" t="str">
            <v>កំពង់ចាម</v>
          </cell>
          <cell r="V607">
            <v>18</v>
          </cell>
          <cell r="W607">
            <v>1</v>
          </cell>
          <cell r="X607">
            <v>17</v>
          </cell>
        </row>
        <row r="608">
          <cell r="C608" t="str">
            <v>4 13696</v>
          </cell>
          <cell r="D608" t="str">
            <v>28501181151184ឍ</v>
          </cell>
          <cell r="E608" t="str">
            <v>021104933</v>
          </cell>
          <cell r="F608" t="str">
            <v>069514268</v>
          </cell>
          <cell r="G608" t="str">
            <v>បូរ</v>
          </cell>
          <cell r="H608" t="str">
            <v>ស្រីអេង</v>
          </cell>
          <cell r="I608" t="str">
            <v>បូរស្រីអេង</v>
          </cell>
          <cell r="J608" t="str">
            <v>BO</v>
          </cell>
          <cell r="K608" t="str">
            <v>SREYENG</v>
          </cell>
          <cell r="L608"/>
          <cell r="M608" t="str">
            <v>ក្រុមដេរទី 11</v>
          </cell>
          <cell r="N608">
            <v>44228</v>
          </cell>
          <cell r="O608">
            <v>31143</v>
          </cell>
          <cell r="P608" t="str">
            <v>F</v>
          </cell>
          <cell r="Q608" t="str">
            <v>Cambodian</v>
          </cell>
          <cell r="R608" t="str">
            <v>ត្រពាំងកក់</v>
          </cell>
          <cell r="S608" t="str">
            <v>ម្កាក់</v>
          </cell>
          <cell r="T608" t="str">
            <v>អង្គស្នួល</v>
          </cell>
          <cell r="U608" t="str">
            <v>កណ្តាល</v>
          </cell>
          <cell r="V608">
            <v>18</v>
          </cell>
          <cell r="W608">
            <v>1</v>
          </cell>
          <cell r="X608">
            <v>17</v>
          </cell>
        </row>
        <row r="609">
          <cell r="C609" t="str">
            <v>4 14090</v>
          </cell>
          <cell r="D609" t="str">
            <v>29501181146369ភ</v>
          </cell>
          <cell r="E609" t="str">
            <v>070219438</v>
          </cell>
          <cell r="F609" t="str">
            <v>0972931206</v>
          </cell>
          <cell r="G609" t="str">
            <v>អណ្ឌីយ</v>
          </cell>
          <cell r="H609" t="str">
            <v>ចិន្ដា</v>
          </cell>
          <cell r="I609" t="str">
            <v>អណ្ឌីយចិន្ដា</v>
          </cell>
          <cell r="J609" t="str">
            <v>ANDEY</v>
          </cell>
          <cell r="K609" t="str">
            <v>CHENDA</v>
          </cell>
          <cell r="L609"/>
          <cell r="M609" t="str">
            <v>ក្រុមដេរទី 11</v>
          </cell>
          <cell r="N609">
            <v>44228</v>
          </cell>
          <cell r="O609">
            <v>34777</v>
          </cell>
          <cell r="P609" t="str">
            <v>F</v>
          </cell>
          <cell r="Q609" t="str">
            <v>Cambodian</v>
          </cell>
          <cell r="R609" t="str">
            <v>ស្រែនន</v>
          </cell>
          <cell r="S609" t="str">
            <v>កន្ទួត</v>
          </cell>
          <cell r="T609" t="str">
            <v>ចិត្របូរី</v>
          </cell>
          <cell r="U609" t="str">
            <v>ក្រចេះ</v>
          </cell>
          <cell r="V609">
            <v>18</v>
          </cell>
          <cell r="W609">
            <v>1</v>
          </cell>
          <cell r="X609">
            <v>17</v>
          </cell>
        </row>
        <row r="610">
          <cell r="C610" t="str">
            <v>4 11616</v>
          </cell>
          <cell r="D610" t="str">
            <v>28601181155184ធ</v>
          </cell>
          <cell r="E610" t="str">
            <v>061851432</v>
          </cell>
          <cell r="F610" t="str">
            <v>0976427599</v>
          </cell>
          <cell r="G610" t="str">
            <v>ផាន</v>
          </cell>
          <cell r="H610" t="str">
            <v>ណើយ</v>
          </cell>
          <cell r="I610" t="str">
            <v>ផានណើយ</v>
          </cell>
          <cell r="J610" t="str">
            <v>PHAN</v>
          </cell>
          <cell r="K610" t="str">
            <v>NOEY</v>
          </cell>
          <cell r="L610"/>
          <cell r="M610" t="str">
            <v>ក្រុមដេរទី 11</v>
          </cell>
          <cell r="N610">
            <v>44228</v>
          </cell>
          <cell r="O610">
            <v>31735</v>
          </cell>
          <cell r="P610" t="str">
            <v>F</v>
          </cell>
          <cell r="Q610" t="str">
            <v>Cambodian</v>
          </cell>
          <cell r="R610" t="str">
            <v>ត្រប់</v>
          </cell>
          <cell r="S610" t="str">
            <v>ត្រប់</v>
          </cell>
          <cell r="T610" t="str">
            <v>ជើងព្រៃ</v>
          </cell>
          <cell r="U610" t="str">
            <v>កំពង់ចាម</v>
          </cell>
          <cell r="V610">
            <v>18</v>
          </cell>
          <cell r="W610">
            <v>1</v>
          </cell>
          <cell r="X610">
            <v>17</v>
          </cell>
        </row>
        <row r="611">
          <cell r="C611" t="str">
            <v>4 19914</v>
          </cell>
          <cell r="D611" t="str">
            <v>28807192155433យ</v>
          </cell>
          <cell r="E611" t="str">
            <v>060911162</v>
          </cell>
          <cell r="F611" t="str">
            <v>09099904</v>
          </cell>
          <cell r="G611" t="str">
            <v>ពាត</v>
          </cell>
          <cell r="H611" t="str">
            <v>ស្រីម៉ៅ</v>
          </cell>
          <cell r="I611" t="str">
            <v>ពាតស្រីម៉ៅ</v>
          </cell>
          <cell r="J611" t="str">
            <v>PEAT</v>
          </cell>
          <cell r="K611" t="str">
            <v>SREYMAO</v>
          </cell>
          <cell r="L611"/>
          <cell r="M611" t="str">
            <v>ក្រុមដេរទី 11</v>
          </cell>
          <cell r="N611">
            <v>44795</v>
          </cell>
          <cell r="O611">
            <v>32150</v>
          </cell>
          <cell r="P611" t="str">
            <v>F</v>
          </cell>
          <cell r="Q611" t="str">
            <v>Cambodian</v>
          </cell>
          <cell r="R611"/>
          <cell r="S611"/>
          <cell r="T611"/>
          <cell r="U611"/>
          <cell r="V611">
            <v>18</v>
          </cell>
          <cell r="W611">
            <v>1</v>
          </cell>
          <cell r="X611">
            <v>17</v>
          </cell>
        </row>
        <row r="612">
          <cell r="C612" t="str">
            <v>4 20009</v>
          </cell>
          <cell r="D612" t="str">
            <v>29701181221277ទ</v>
          </cell>
          <cell r="E612" t="str">
            <v>101344967</v>
          </cell>
          <cell r="F612" t="str">
            <v>015923848</v>
          </cell>
          <cell r="G612" t="str">
            <v>ងន</v>
          </cell>
          <cell r="H612" t="str">
            <v>ស្រីនាង</v>
          </cell>
          <cell r="I612" t="str">
            <v>ងនស្រីនាង</v>
          </cell>
          <cell r="J612" t="str">
            <v>NGORN</v>
          </cell>
          <cell r="K612" t="str">
            <v>SREYNEANG</v>
          </cell>
          <cell r="L612"/>
          <cell r="M612" t="str">
            <v>ក្រុមដេរទី 11</v>
          </cell>
          <cell r="N612">
            <v>44837</v>
          </cell>
          <cell r="O612">
            <v>35506</v>
          </cell>
          <cell r="P612" t="str">
            <v>F</v>
          </cell>
          <cell r="Q612" t="str">
            <v>Cambodian</v>
          </cell>
          <cell r="R612"/>
          <cell r="S612"/>
          <cell r="T612"/>
          <cell r="U612"/>
          <cell r="V612">
            <v>18</v>
          </cell>
          <cell r="W612">
            <v>1</v>
          </cell>
          <cell r="X612">
            <v>17</v>
          </cell>
        </row>
        <row r="613">
          <cell r="C613" t="str">
            <v>4 20384</v>
          </cell>
          <cell r="D613" t="str">
            <v>20207233143246ឆ</v>
          </cell>
          <cell r="E613" t="str">
            <v>150953393</v>
          </cell>
          <cell r="F613" t="str">
            <v>0885974962</v>
          </cell>
          <cell r="G613" t="str">
            <v>គួន</v>
          </cell>
          <cell r="H613" t="str">
            <v>សារេម</v>
          </cell>
          <cell r="I613" t="str">
            <v>គួនសារេម</v>
          </cell>
          <cell r="J613" t="str">
            <v>KUON</v>
          </cell>
          <cell r="K613" t="str">
            <v>SAREM</v>
          </cell>
          <cell r="L613"/>
          <cell r="M613" t="str">
            <v>ក្រុមដេរទី 11</v>
          </cell>
          <cell r="N613">
            <v>45040</v>
          </cell>
          <cell r="O613">
            <v>37459</v>
          </cell>
          <cell r="P613" t="str">
            <v>F</v>
          </cell>
          <cell r="Q613" t="str">
            <v>Cambodian</v>
          </cell>
          <cell r="R613" t="str">
            <v>ស៊ីវត្តា</v>
          </cell>
          <cell r="S613" t="str">
            <v>ប្រាសាទ</v>
          </cell>
          <cell r="T613" t="str">
            <v>សន្ទុក</v>
          </cell>
          <cell r="U613" t="str">
            <v>កំពង់ធំ</v>
          </cell>
          <cell r="V613">
            <v>18</v>
          </cell>
          <cell r="W613">
            <v>1</v>
          </cell>
          <cell r="X613">
            <v>17</v>
          </cell>
        </row>
        <row r="614">
          <cell r="C614" t="str">
            <v>4 20576</v>
          </cell>
          <cell r="D614"/>
          <cell r="E614" t="str">
            <v>171109422</v>
          </cell>
          <cell r="F614" t="e">
            <v>#N/A</v>
          </cell>
          <cell r="G614" t="str">
            <v>វឺន</v>
          </cell>
          <cell r="H614" t="str">
            <v>ថាវិន</v>
          </cell>
          <cell r="I614" t="str">
            <v>វឺនថាវិន</v>
          </cell>
          <cell r="J614" t="str">
            <v>VEUN</v>
          </cell>
          <cell r="K614" t="str">
            <v>THAVIN</v>
          </cell>
          <cell r="L614"/>
          <cell r="M614" t="str">
            <v>ក្រុមដេរទី 11</v>
          </cell>
          <cell r="N614">
            <v>45167</v>
          </cell>
          <cell r="O614">
            <v>34678</v>
          </cell>
          <cell r="P614" t="str">
            <v>F</v>
          </cell>
          <cell r="Q614" t="str">
            <v>Cambodian</v>
          </cell>
          <cell r="R614" t="str">
            <v>ស្ដីក្រោម</v>
          </cell>
          <cell r="S614" t="str">
            <v>ព្រែកហ្លូង</v>
          </cell>
          <cell r="T614" t="str">
            <v>ឋកភ្នំ</v>
          </cell>
          <cell r="U614" t="str">
            <v>បាត់ដំបង</v>
          </cell>
          <cell r="V614">
            <v>18</v>
          </cell>
          <cell r="W614">
            <v>1</v>
          </cell>
          <cell r="X614">
            <v>17</v>
          </cell>
        </row>
        <row r="615">
          <cell r="C615" t="str">
            <v>4 20637</v>
          </cell>
          <cell r="D615"/>
          <cell r="E615" t="str">
            <v>061529715</v>
          </cell>
          <cell r="F615" t="e">
            <v>#N/A</v>
          </cell>
          <cell r="G615" t="str">
            <v>បាន</v>
          </cell>
          <cell r="H615" t="str">
            <v>ស្រីពៅ</v>
          </cell>
          <cell r="I615" t="str">
            <v>បានស្រីពៅ</v>
          </cell>
          <cell r="J615" t="str">
            <v>BAN</v>
          </cell>
          <cell r="K615" t="str">
            <v>SREYPEOU</v>
          </cell>
          <cell r="L615"/>
          <cell r="M615" t="str">
            <v>ក្រុមដេរទី 11</v>
          </cell>
          <cell r="N615">
            <v>45187</v>
          </cell>
          <cell r="O615">
            <v>35099</v>
          </cell>
          <cell r="P615" t="str">
            <v>F</v>
          </cell>
          <cell r="Q615" t="str">
            <v>Cambodian</v>
          </cell>
          <cell r="R615" t="str">
            <v>ស្មោញ</v>
          </cell>
          <cell r="S615" t="str">
            <v>ល្វៀង</v>
          </cell>
          <cell r="T615" t="str">
            <v>ត្បូងឃ្មុំ</v>
          </cell>
          <cell r="U615" t="str">
            <v>ត្បូងឃ្មុំ</v>
          </cell>
          <cell r="V615">
            <v>18</v>
          </cell>
          <cell r="W615">
            <v>1</v>
          </cell>
          <cell r="X615">
            <v>17</v>
          </cell>
        </row>
        <row r="616">
          <cell r="C616" t="str">
            <v>4 20636</v>
          </cell>
          <cell r="D616"/>
          <cell r="E616" t="str">
            <v>030867620</v>
          </cell>
          <cell r="F616" t="e">
            <v>#N/A</v>
          </cell>
          <cell r="G616" t="str">
            <v>ប៊ុយ</v>
          </cell>
          <cell r="H616" t="str">
            <v>សុខេន</v>
          </cell>
          <cell r="I616" t="str">
            <v>ប៊ុយសុខេន</v>
          </cell>
          <cell r="J616" t="str">
            <v>BUY</v>
          </cell>
          <cell r="K616" t="str">
            <v>SOKHEN</v>
          </cell>
          <cell r="L616"/>
          <cell r="M616" t="str">
            <v>ក្រុមដេរទី 11</v>
          </cell>
          <cell r="N616">
            <v>45187</v>
          </cell>
          <cell r="O616">
            <v>32674</v>
          </cell>
          <cell r="P616" t="str">
            <v>F</v>
          </cell>
          <cell r="Q616" t="str">
            <v>Cambodian</v>
          </cell>
          <cell r="R616" t="str">
            <v>ខ្នងក្រាង</v>
          </cell>
          <cell r="S616" t="str">
            <v>តាំងសំរោង</v>
          </cell>
          <cell r="T616" t="str">
            <v>ភ្នំស្រួច</v>
          </cell>
          <cell r="U616" t="str">
            <v>កំពង់ស្ពឺ</v>
          </cell>
          <cell r="V616">
            <v>18</v>
          </cell>
          <cell r="W616">
            <v>1</v>
          </cell>
          <cell r="X616">
            <v>17</v>
          </cell>
        </row>
        <row r="617">
          <cell r="C617" t="str">
            <v>4 20650</v>
          </cell>
          <cell r="D617"/>
          <cell r="E617" t="str">
            <v>051074111</v>
          </cell>
          <cell r="F617" t="e">
            <v>#N/A</v>
          </cell>
          <cell r="G617" t="str">
            <v>លាក់</v>
          </cell>
          <cell r="H617" t="str">
            <v>ភា</v>
          </cell>
          <cell r="I617" t="str">
            <v>លាក់ភា</v>
          </cell>
          <cell r="J617" t="str">
            <v>LEAK</v>
          </cell>
          <cell r="K617" t="str">
            <v>PHEA</v>
          </cell>
          <cell r="L617"/>
          <cell r="M617" t="str">
            <v>ក្រុមដេរទី 11</v>
          </cell>
          <cell r="N617">
            <v>45217</v>
          </cell>
          <cell r="O617">
            <v>34037</v>
          </cell>
          <cell r="P617" t="str">
            <v>F</v>
          </cell>
          <cell r="Q617" t="str">
            <v>Cambodian</v>
          </cell>
          <cell r="R617" t="str">
            <v>ចារ</v>
          </cell>
          <cell r="S617" t="str">
            <v>ព្រៃរំដេង</v>
          </cell>
          <cell r="T617" t="str">
            <v>មេសាង</v>
          </cell>
          <cell r="U617" t="str">
            <v>ព្រៃវែង</v>
          </cell>
          <cell r="V617">
            <v>18</v>
          </cell>
          <cell r="W617">
            <v>1</v>
          </cell>
          <cell r="X617">
            <v>17</v>
          </cell>
        </row>
        <row r="618">
          <cell r="C618" t="str">
            <v>4 20716</v>
          </cell>
          <cell r="D618"/>
          <cell r="E618" t="str">
            <v>051375691</v>
          </cell>
          <cell r="F618" t="e">
            <v>#N/A</v>
          </cell>
          <cell r="G618" t="str">
            <v>អ៊ាន</v>
          </cell>
          <cell r="H618" t="str">
            <v>នីតា</v>
          </cell>
          <cell r="I618" t="str">
            <v>អ៊ាននីតា</v>
          </cell>
          <cell r="J618" t="str">
            <v>EAN</v>
          </cell>
          <cell r="K618" t="str">
            <v>NITA</v>
          </cell>
          <cell r="L618"/>
          <cell r="M618" t="str">
            <v>ក្រុមដេរទី 11</v>
          </cell>
          <cell r="N618">
            <v>45223</v>
          </cell>
          <cell r="O618">
            <v>35829</v>
          </cell>
          <cell r="P618" t="str">
            <v>F</v>
          </cell>
          <cell r="Q618" t="str">
            <v>Cambodian</v>
          </cell>
          <cell r="R618" t="str">
            <v>ដូនយគ់</v>
          </cell>
          <cell r="S618" t="str">
            <v>ជ្រៃ</v>
          </cell>
          <cell r="T618" t="str">
            <v>ស្វាយអន្ទរ</v>
          </cell>
          <cell r="U618" t="str">
            <v>ព្រៃវែង</v>
          </cell>
          <cell r="V618">
            <v>18</v>
          </cell>
          <cell r="W618">
            <v>1</v>
          </cell>
          <cell r="X618">
            <v>17</v>
          </cell>
        </row>
        <row r="619">
          <cell r="C619" t="str">
            <v>4 20736</v>
          </cell>
          <cell r="D619"/>
          <cell r="E619" t="str">
            <v>250268996</v>
          </cell>
          <cell r="F619" t="e">
            <v>#N/A</v>
          </cell>
          <cell r="G619" t="str">
            <v>បាន</v>
          </cell>
          <cell r="H619" t="str">
            <v>ថុន</v>
          </cell>
          <cell r="I619" t="str">
            <v>បានថុន</v>
          </cell>
          <cell r="J619" t="str">
            <v>BAN</v>
          </cell>
          <cell r="K619" t="str">
            <v>THON</v>
          </cell>
          <cell r="L619"/>
          <cell r="M619" t="str">
            <v>ក្រុមដេរទី 11</v>
          </cell>
          <cell r="N619">
            <v>45231</v>
          </cell>
          <cell r="O619">
            <v>37316</v>
          </cell>
          <cell r="P619" t="str">
            <v>F</v>
          </cell>
          <cell r="Q619" t="str">
            <v>Cambodian</v>
          </cell>
          <cell r="R619" t="str">
            <v>ស្មោញ</v>
          </cell>
          <cell r="S619" t="str">
            <v>ល្ងៀង</v>
          </cell>
          <cell r="T619" t="str">
            <v>ត្បូងឃ្មុំ</v>
          </cell>
          <cell r="U619" t="str">
            <v>ត្បូងឃ្មុំ</v>
          </cell>
          <cell r="V619">
            <v>18</v>
          </cell>
          <cell r="W619">
            <v>1</v>
          </cell>
          <cell r="X619">
            <v>17</v>
          </cell>
        </row>
        <row r="620">
          <cell r="C620" t="str">
            <v>4 20631</v>
          </cell>
          <cell r="D620"/>
          <cell r="E620" t="str">
            <v>021293098</v>
          </cell>
          <cell r="F620" t="e">
            <v>#N/A</v>
          </cell>
          <cell r="G620" t="str">
            <v>ធឿន</v>
          </cell>
          <cell r="H620" t="str">
            <v>ស៊ីនឿន</v>
          </cell>
          <cell r="I620" t="str">
            <v>ធឿនស៊ីនឿន</v>
          </cell>
          <cell r="J620" t="str">
            <v>THOEUN</v>
          </cell>
          <cell r="K620" t="str">
            <v>SINOEUN</v>
          </cell>
          <cell r="L620"/>
          <cell r="M620" t="str">
            <v>ក្រុមដេរទី 11</v>
          </cell>
          <cell r="N620">
            <v>45187</v>
          </cell>
          <cell r="O620">
            <v>34678</v>
          </cell>
          <cell r="P620" t="str">
            <v>F</v>
          </cell>
          <cell r="Q620" t="str">
            <v>Cambodian</v>
          </cell>
          <cell r="R620" t="str">
            <v>តាពេជ</v>
          </cell>
          <cell r="S620" t="str">
            <v>ឈ្វាំង</v>
          </cell>
          <cell r="T620" t="str">
            <v>ពញឫ</v>
          </cell>
          <cell r="U620" t="str">
            <v>កណ្ដាល</v>
          </cell>
          <cell r="V620">
            <v>18</v>
          </cell>
          <cell r="W620">
            <v>1</v>
          </cell>
          <cell r="X620">
            <v>17</v>
          </cell>
        </row>
        <row r="621">
          <cell r="C621" t="str">
            <v>4 11340</v>
          </cell>
          <cell r="D621" t="str">
            <v>29601181156373ប</v>
          </cell>
          <cell r="E621" t="str">
            <v>050827270</v>
          </cell>
          <cell r="F621" t="str">
            <v>067509579</v>
          </cell>
          <cell r="G621" t="str">
            <v>រ៉ែម</v>
          </cell>
          <cell r="H621" t="str">
            <v>សាគុំ</v>
          </cell>
          <cell r="I621" t="str">
            <v>រ៉ែមសាគុំ</v>
          </cell>
          <cell r="J621" t="str">
            <v>RERM</v>
          </cell>
          <cell r="K621" t="str">
            <v>SAKUM</v>
          </cell>
          <cell r="L621"/>
          <cell r="M621" t="str">
            <v>ក្រុមដេរទី 12</v>
          </cell>
          <cell r="N621">
            <v>44228</v>
          </cell>
          <cell r="O621">
            <v>35424</v>
          </cell>
          <cell r="P621" t="str">
            <v>F</v>
          </cell>
          <cell r="Q621" t="str">
            <v>Cambodian</v>
          </cell>
          <cell r="R621" t="str">
            <v>គ្រើល</v>
          </cell>
          <cell r="S621" t="str">
            <v>ព្រៃរំដេង</v>
          </cell>
          <cell r="T621" t="str">
            <v>មេសាង</v>
          </cell>
          <cell r="U621" t="str">
            <v>ព្រៃវែង</v>
          </cell>
          <cell r="V621">
            <v>18</v>
          </cell>
          <cell r="W621">
            <v>1</v>
          </cell>
          <cell r="X621">
            <v>17</v>
          </cell>
        </row>
        <row r="622">
          <cell r="C622" t="str">
            <v>4 12422</v>
          </cell>
          <cell r="D622" t="str">
            <v>29901181223261ណ</v>
          </cell>
          <cell r="E622" t="str">
            <v>110558804</v>
          </cell>
          <cell r="F622" t="str">
            <v>0974645040</v>
          </cell>
          <cell r="G622" t="str">
            <v>ឈុន</v>
          </cell>
          <cell r="H622" t="str">
            <v>ចន្នី</v>
          </cell>
          <cell r="I622" t="str">
            <v>ឈុនចន្នី</v>
          </cell>
          <cell r="J622" t="str">
            <v>CHHUN</v>
          </cell>
          <cell r="K622" t="str">
            <v>CHANNY</v>
          </cell>
          <cell r="L622"/>
          <cell r="M622" t="str">
            <v>ក្រុមដេរទី 12</v>
          </cell>
          <cell r="N622">
            <v>44228</v>
          </cell>
          <cell r="O622">
            <v>36315</v>
          </cell>
          <cell r="P622" t="str">
            <v>F</v>
          </cell>
          <cell r="Q622" t="str">
            <v>Cambodian</v>
          </cell>
          <cell r="R622" t="str">
            <v>ត្រពាំងកំណប់</v>
          </cell>
          <cell r="S622" t="str">
            <v>ដំបូកខ្ពស់</v>
          </cell>
          <cell r="T622" t="str">
            <v>អង្គរជ័យ</v>
          </cell>
          <cell r="U622" t="str">
            <v>កំពត</v>
          </cell>
          <cell r="V622">
            <v>18</v>
          </cell>
          <cell r="W622">
            <v>1</v>
          </cell>
          <cell r="X622">
            <v>17</v>
          </cell>
        </row>
        <row r="623">
          <cell r="C623" t="str">
            <v>4 14062</v>
          </cell>
          <cell r="D623" t="str">
            <v>28709170910362ព</v>
          </cell>
          <cell r="E623" t="str">
            <v>​160281835</v>
          </cell>
          <cell r="F623" t="str">
            <v>0964901793</v>
          </cell>
          <cell r="G623" t="str">
            <v>សាន់</v>
          </cell>
          <cell r="H623" t="str">
            <v>ហ៊ា</v>
          </cell>
          <cell r="I623" t="str">
            <v>សាន់ហ៊ា</v>
          </cell>
          <cell r="J623" t="str">
            <v>SANN</v>
          </cell>
          <cell r="K623" t="str">
            <v>HEA</v>
          </cell>
          <cell r="L623"/>
          <cell r="M623" t="str">
            <v>ក្រុមដេរទី 12</v>
          </cell>
          <cell r="N623">
            <v>44228</v>
          </cell>
          <cell r="O623">
            <v>31837</v>
          </cell>
          <cell r="P623" t="str">
            <v>F</v>
          </cell>
          <cell r="Q623" t="str">
            <v>Cambodian</v>
          </cell>
          <cell r="R623" t="str">
            <v>ព្រៃស្វា</v>
          </cell>
          <cell r="S623" t="str">
            <v>ត្រពាំងដង</v>
          </cell>
          <cell r="T623" t="str">
            <v>បាកាន</v>
          </cell>
          <cell r="U623" t="str">
            <v>ពោធិ៍សាត់</v>
          </cell>
          <cell r="V623">
            <v>18</v>
          </cell>
          <cell r="W623">
            <v>1</v>
          </cell>
          <cell r="X623">
            <v>17</v>
          </cell>
        </row>
        <row r="624">
          <cell r="C624" t="str">
            <v>4 15066</v>
          </cell>
          <cell r="D624" t="str">
            <v>28307192147543ភ</v>
          </cell>
          <cell r="E624" t="str">
            <v>051074206</v>
          </cell>
          <cell r="F624" t="str">
            <v>0882686697</v>
          </cell>
          <cell r="G624" t="str">
            <v>ផល្លី</v>
          </cell>
          <cell r="H624" t="str">
            <v>ផានី</v>
          </cell>
          <cell r="I624" t="str">
            <v>ផល្លីផានី</v>
          </cell>
          <cell r="J624" t="str">
            <v>PHALLY</v>
          </cell>
          <cell r="K624" t="str">
            <v>PHANY</v>
          </cell>
          <cell r="L624"/>
          <cell r="M624" t="str">
            <v>ក្រុមដេរទី 12</v>
          </cell>
          <cell r="N624">
            <v>44228</v>
          </cell>
          <cell r="O624">
            <v>30462</v>
          </cell>
          <cell r="P624" t="str">
            <v>F</v>
          </cell>
          <cell r="Q624" t="str">
            <v>Cambodian</v>
          </cell>
          <cell r="R624" t="str">
            <v>គ្រើល</v>
          </cell>
          <cell r="S624" t="str">
            <v>ព្រៃរំដេង</v>
          </cell>
          <cell r="T624" t="str">
            <v>មេសាង</v>
          </cell>
          <cell r="U624" t="str">
            <v>ព្រៃវែង</v>
          </cell>
          <cell r="V624">
            <v>18</v>
          </cell>
          <cell r="W624">
            <v>1</v>
          </cell>
          <cell r="X624">
            <v>17</v>
          </cell>
        </row>
        <row r="625">
          <cell r="C625" t="str">
            <v>4 18633</v>
          </cell>
          <cell r="D625" t="str">
            <v>20003181312188ង</v>
          </cell>
          <cell r="E625" t="str">
            <v>040492655</v>
          </cell>
          <cell r="F625" t="str">
            <v>0967789189</v>
          </cell>
          <cell r="G625" t="str">
            <v>ហុង</v>
          </cell>
          <cell r="H625" t="str">
            <v>សុខគា</v>
          </cell>
          <cell r="I625" t="str">
            <v>ហុងសុខគា</v>
          </cell>
          <cell r="J625" t="str">
            <v>HONG</v>
          </cell>
          <cell r="K625" t="str">
            <v>SOKKHEA</v>
          </cell>
          <cell r="L625"/>
          <cell r="M625" t="str">
            <v>ក្រុមដេរទី 12</v>
          </cell>
          <cell r="N625">
            <v>44228</v>
          </cell>
          <cell r="O625">
            <v>36817</v>
          </cell>
          <cell r="P625" t="str">
            <v>F</v>
          </cell>
          <cell r="Q625" t="str">
            <v>Cambodian</v>
          </cell>
          <cell r="R625" t="str">
            <v>ច្រកត្នោត</v>
          </cell>
          <cell r="S625" t="str">
            <v>ឈានឡើង</v>
          </cell>
          <cell r="T625" t="str">
            <v>សាមគ្គីមានជ័យ</v>
          </cell>
          <cell r="U625" t="str">
            <v>កំពង់ឆ្នាំង</v>
          </cell>
          <cell r="V625">
            <v>18</v>
          </cell>
          <cell r="W625">
            <v>1</v>
          </cell>
          <cell r="X625">
            <v>17</v>
          </cell>
        </row>
        <row r="626">
          <cell r="C626" t="str">
            <v>4 18635</v>
          </cell>
          <cell r="D626" t="str">
            <v>20211222991165ដ</v>
          </cell>
          <cell r="E626" t="str">
            <v>150921090</v>
          </cell>
          <cell r="F626" t="str">
            <v>0964071948</v>
          </cell>
          <cell r="G626" t="str">
            <v>សួន</v>
          </cell>
          <cell r="H626" t="str">
            <v>វិសាល</v>
          </cell>
          <cell r="I626" t="str">
            <v>សួនវិសាល</v>
          </cell>
          <cell r="J626" t="str">
            <v>SOUN</v>
          </cell>
          <cell r="K626" t="str">
            <v>VISAL</v>
          </cell>
          <cell r="L626"/>
          <cell r="M626" t="str">
            <v>ក្រុមដេរទី 12</v>
          </cell>
          <cell r="N626">
            <v>44228</v>
          </cell>
          <cell r="O626">
            <v>37266</v>
          </cell>
          <cell r="P626" t="str">
            <v>F</v>
          </cell>
          <cell r="Q626" t="str">
            <v>Cambodian</v>
          </cell>
          <cell r="R626" t="str">
            <v>ថ្លា</v>
          </cell>
          <cell r="S626" t="str">
            <v>សូយោង</v>
          </cell>
          <cell r="T626" t="str">
            <v>បារាយណ៍</v>
          </cell>
          <cell r="U626" t="str">
            <v>កំពង់ធំ</v>
          </cell>
          <cell r="V626">
            <v>18</v>
          </cell>
          <cell r="W626">
            <v>1</v>
          </cell>
          <cell r="X626">
            <v>17</v>
          </cell>
        </row>
        <row r="627">
          <cell r="C627" t="str">
            <v>4 18656</v>
          </cell>
          <cell r="D627" t="str">
            <v>29311170966223ន</v>
          </cell>
          <cell r="E627" t="str">
            <v>050839763</v>
          </cell>
          <cell r="F627" t="str">
            <v>070899394</v>
          </cell>
          <cell r="G627" t="str">
            <v>ធី</v>
          </cell>
          <cell r="H627" t="str">
            <v>រ៉ែម</v>
          </cell>
          <cell r="I627" t="str">
            <v>ធីរ៉ែម</v>
          </cell>
          <cell r="J627" t="str">
            <v>THI</v>
          </cell>
          <cell r="K627" t="str">
            <v>RIEM</v>
          </cell>
          <cell r="L627"/>
          <cell r="M627" t="str">
            <v>ក្រុមដេរទី 12</v>
          </cell>
          <cell r="N627">
            <v>44228</v>
          </cell>
          <cell r="O627">
            <v>34216</v>
          </cell>
          <cell r="P627" t="str">
            <v>F</v>
          </cell>
          <cell r="Q627" t="str">
            <v>Cambodian</v>
          </cell>
          <cell r="R627" t="str">
            <v>ចាន់រ៉ាខ</v>
          </cell>
          <cell r="S627" t="str">
            <v>ស្ពឺខ</v>
          </cell>
          <cell r="T627" t="str">
            <v>បាភ្នំ</v>
          </cell>
          <cell r="U627" t="str">
            <v>ព្រៃវែង</v>
          </cell>
          <cell r="V627">
            <v>18</v>
          </cell>
          <cell r="W627">
            <v>1</v>
          </cell>
          <cell r="X627">
            <v>17</v>
          </cell>
        </row>
        <row r="628">
          <cell r="C628" t="str">
            <v>4 5281</v>
          </cell>
          <cell r="D628" t="str">
            <v>29303181303649ន</v>
          </cell>
          <cell r="E628" t="str">
            <v>050860851</v>
          </cell>
          <cell r="F628" t="str">
            <v>0978843048</v>
          </cell>
          <cell r="G628" t="str">
            <v>ផន</v>
          </cell>
          <cell r="H628" t="str">
            <v>សាម៉ុត</v>
          </cell>
          <cell r="I628" t="str">
            <v>ផនសាម៉ុត</v>
          </cell>
          <cell r="J628" t="str">
            <v>PHORN</v>
          </cell>
          <cell r="K628" t="str">
            <v>SAMUTH</v>
          </cell>
          <cell r="L628"/>
          <cell r="M628" t="str">
            <v>ក្រុមដេរទី 12</v>
          </cell>
          <cell r="N628">
            <v>44228</v>
          </cell>
          <cell r="O628">
            <v>34005</v>
          </cell>
          <cell r="P628" t="str">
            <v>F</v>
          </cell>
          <cell r="Q628" t="str">
            <v>Cambodian</v>
          </cell>
          <cell r="R628" t="str">
            <v>ប្រធាតុ</v>
          </cell>
          <cell r="S628" t="str">
            <v>ប្រធាតុ</v>
          </cell>
          <cell r="T628" t="str">
            <v>កំពង់ត្របែក</v>
          </cell>
          <cell r="U628" t="str">
            <v>ព្រៃវែង</v>
          </cell>
          <cell r="V628">
            <v>18</v>
          </cell>
          <cell r="W628">
            <v>1</v>
          </cell>
          <cell r="X628">
            <v>17</v>
          </cell>
        </row>
        <row r="629">
          <cell r="C629" t="str">
            <v>4 18997</v>
          </cell>
          <cell r="D629" t="str">
            <v>29701181153255ទ</v>
          </cell>
          <cell r="E629" t="str">
            <v>010866467</v>
          </cell>
          <cell r="F629" t="str">
            <v>070973900</v>
          </cell>
          <cell r="G629" t="str">
            <v>សន</v>
          </cell>
          <cell r="H629" t="str">
            <v>គីម</v>
          </cell>
          <cell r="I629" t="str">
            <v>សនគីម</v>
          </cell>
          <cell r="J629" t="str">
            <v>SORN</v>
          </cell>
          <cell r="K629" t="str">
            <v>KIM</v>
          </cell>
          <cell r="L629"/>
          <cell r="M629" t="str">
            <v>ក្រុមដេរទី 12</v>
          </cell>
          <cell r="N629">
            <v>44331</v>
          </cell>
          <cell r="O629">
            <v>35554</v>
          </cell>
          <cell r="P629" t="str">
            <v>F</v>
          </cell>
          <cell r="Q629" t="str">
            <v>Cambodian</v>
          </cell>
          <cell r="R629" t="str">
            <v>ភូមិគល់</v>
          </cell>
          <cell r="S629" t="str">
            <v>កំបូល</v>
          </cell>
          <cell r="T629" t="str">
            <v>អង្គស្នូល</v>
          </cell>
          <cell r="U629" t="str">
            <v>កណ្តាល</v>
          </cell>
          <cell r="V629">
            <v>18</v>
          </cell>
          <cell r="W629">
            <v>1</v>
          </cell>
          <cell r="X629">
            <v>17</v>
          </cell>
        </row>
        <row r="630">
          <cell r="C630" t="str">
            <v>4 18949</v>
          </cell>
          <cell r="D630" t="str">
            <v>27811160429917យ</v>
          </cell>
          <cell r="E630" t="str">
            <v>011105224</v>
          </cell>
          <cell r="F630" t="str">
            <v>067232261</v>
          </cell>
          <cell r="G630" t="str">
            <v>ឃឿន</v>
          </cell>
          <cell r="H630" t="str">
            <v>សារី</v>
          </cell>
          <cell r="I630" t="str">
            <v>ឃឿនសារី</v>
          </cell>
          <cell r="J630" t="str">
            <v>KHOEUN</v>
          </cell>
          <cell r="K630" t="str">
            <v>SARY</v>
          </cell>
          <cell r="L630"/>
          <cell r="M630" t="str">
            <v>ក្រុមដេរទី 12</v>
          </cell>
          <cell r="N630">
            <v>44372</v>
          </cell>
          <cell r="O630">
            <v>28723</v>
          </cell>
          <cell r="P630" t="str">
            <v>F</v>
          </cell>
          <cell r="Q630" t="str">
            <v>Cambodian</v>
          </cell>
          <cell r="R630" t="str">
            <v>ត្រឹប</v>
          </cell>
          <cell r="S630" t="str">
            <v>កំបូល</v>
          </cell>
          <cell r="T630" t="str">
            <v>អង្គស្នួល</v>
          </cell>
          <cell r="U630" t="str">
            <v>កណ្តាល</v>
          </cell>
          <cell r="V630">
            <v>18</v>
          </cell>
          <cell r="W630">
            <v>1</v>
          </cell>
          <cell r="X630">
            <v>17</v>
          </cell>
        </row>
        <row r="631">
          <cell r="C631" t="str">
            <v>4 19434</v>
          </cell>
          <cell r="D631" t="str">
            <v>19011222989948អ</v>
          </cell>
          <cell r="E631" t="str">
            <v>050813299</v>
          </cell>
          <cell r="F631" t="str">
            <v>010677136</v>
          </cell>
          <cell r="G631" t="str">
            <v>ទេស</v>
          </cell>
          <cell r="H631" t="str">
            <v>វ៉ា</v>
          </cell>
          <cell r="I631" t="str">
            <v>ទេសវ៉ា</v>
          </cell>
          <cell r="J631" t="str">
            <v>TES</v>
          </cell>
          <cell r="K631" t="str">
            <v>VA</v>
          </cell>
          <cell r="L631"/>
          <cell r="M631" t="str">
            <v>ក្រុមដេរទី 12</v>
          </cell>
          <cell r="N631">
            <v>44564</v>
          </cell>
          <cell r="O631">
            <v>33188</v>
          </cell>
          <cell r="P631" t="str">
            <v>M</v>
          </cell>
          <cell r="Q631" t="str">
            <v>Cambodian</v>
          </cell>
          <cell r="R631" t="str">
            <v>តារាមកើត</v>
          </cell>
          <cell r="S631" t="str">
            <v>អង្គរទ្រេត</v>
          </cell>
          <cell r="T631" t="str">
            <v>ស្វាយអន្ទរ</v>
          </cell>
          <cell r="U631" t="str">
            <v>ព្រៃវែង</v>
          </cell>
          <cell r="V631">
            <v>18</v>
          </cell>
          <cell r="W631">
            <v>1</v>
          </cell>
          <cell r="X631">
            <v>17</v>
          </cell>
        </row>
        <row r="632">
          <cell r="C632" t="str">
            <v>4 19433</v>
          </cell>
          <cell r="D632" t="str">
            <v>19811222988940ឡ</v>
          </cell>
          <cell r="E632" t="str">
            <v>160464185</v>
          </cell>
          <cell r="F632" t="str">
            <v>0889225378</v>
          </cell>
          <cell r="G632" t="str">
            <v>ស</v>
          </cell>
          <cell r="H632" t="str">
            <v>ពុទ្ឋា</v>
          </cell>
          <cell r="I632" t="str">
            <v>សពុទ្ឋា</v>
          </cell>
          <cell r="J632" t="str">
            <v>SAR</v>
          </cell>
          <cell r="K632" t="str">
            <v>PUTHEA</v>
          </cell>
          <cell r="L632"/>
          <cell r="M632" t="str">
            <v>ក្រុមដេរទី 12</v>
          </cell>
          <cell r="N632">
            <v>44564</v>
          </cell>
          <cell r="O632">
            <v>36041</v>
          </cell>
          <cell r="P632" t="str">
            <v>M</v>
          </cell>
          <cell r="Q632" t="str">
            <v>Cambodian</v>
          </cell>
          <cell r="R632" t="str">
            <v>ផ្ទះចេក</v>
          </cell>
          <cell r="S632" t="str">
            <v>ឈើតុំ</v>
          </cell>
          <cell r="T632" t="str">
            <v>ក្រគរ</v>
          </cell>
          <cell r="U632" t="str">
            <v>ពោធិ៍សាត់</v>
          </cell>
          <cell r="V632">
            <v>18</v>
          </cell>
          <cell r="W632">
            <v>1</v>
          </cell>
          <cell r="X632">
            <v>17</v>
          </cell>
        </row>
        <row r="633">
          <cell r="C633" t="str">
            <v>4 19432</v>
          </cell>
          <cell r="D633" t="str">
            <v>19911222995412ម</v>
          </cell>
          <cell r="E633" t="str">
            <v>051215102</v>
          </cell>
          <cell r="F633" t="str">
            <v>0964126002</v>
          </cell>
          <cell r="G633" t="str">
            <v>ជឹម</v>
          </cell>
          <cell r="H633" t="str">
            <v>ភន់</v>
          </cell>
          <cell r="I633" t="str">
            <v>ជឹមភន់</v>
          </cell>
          <cell r="J633" t="str">
            <v>CHIM</v>
          </cell>
          <cell r="K633" t="str">
            <v>PHUN</v>
          </cell>
          <cell r="L633"/>
          <cell r="M633" t="str">
            <v>ក្រុមដេរទី 12</v>
          </cell>
          <cell r="N633">
            <v>44564</v>
          </cell>
          <cell r="O633">
            <v>36206</v>
          </cell>
          <cell r="P633" t="str">
            <v>M</v>
          </cell>
          <cell r="Q633" t="str">
            <v>Cambodian</v>
          </cell>
          <cell r="R633" t="str">
            <v>ព្រៃស្វា</v>
          </cell>
          <cell r="S633" t="str">
            <v>ស្ពឺខ</v>
          </cell>
          <cell r="T633" t="str">
            <v>បាភ្នំ</v>
          </cell>
          <cell r="U633" t="str">
            <v>ព្រៃវែង</v>
          </cell>
          <cell r="V633">
            <v>18</v>
          </cell>
          <cell r="W633">
            <v>1</v>
          </cell>
          <cell r="X633">
            <v>17</v>
          </cell>
        </row>
        <row r="634">
          <cell r="C634" t="str">
            <v>4 19435</v>
          </cell>
          <cell r="D634" t="str">
            <v>18911222992370ភ</v>
          </cell>
          <cell r="E634" t="str">
            <v>090866185</v>
          </cell>
          <cell r="F634" t="str">
            <v>016543453</v>
          </cell>
          <cell r="G634" t="str">
            <v>ភក់</v>
          </cell>
          <cell r="H634" t="str">
            <v>ផានី</v>
          </cell>
          <cell r="I634" t="str">
            <v>ភក់ផានី</v>
          </cell>
          <cell r="J634" t="str">
            <v>PHALLY</v>
          </cell>
          <cell r="K634" t="str">
            <v>SOKRY</v>
          </cell>
          <cell r="L634"/>
          <cell r="M634" t="str">
            <v>ក្រុមដេរទី 12</v>
          </cell>
          <cell r="N634">
            <v>44564</v>
          </cell>
          <cell r="O634">
            <v>32549</v>
          </cell>
          <cell r="P634" t="str">
            <v>M</v>
          </cell>
          <cell r="Q634" t="str">
            <v>Cambodian</v>
          </cell>
          <cell r="R634" t="str">
            <v>តាត្រាវ</v>
          </cell>
          <cell r="S634" t="str">
            <v>ក្រញូង</v>
          </cell>
          <cell r="T634" t="str">
            <v>កំចាយមារ</v>
          </cell>
          <cell r="U634" t="str">
            <v>ព្រៃវែង</v>
          </cell>
          <cell r="V634">
            <v>18</v>
          </cell>
          <cell r="W634">
            <v>1</v>
          </cell>
          <cell r="X634">
            <v>17</v>
          </cell>
        </row>
        <row r="635">
          <cell r="C635" t="str">
            <v>4 19570</v>
          </cell>
          <cell r="D635" t="str">
            <v>29902212567270ផ</v>
          </cell>
          <cell r="E635" t="str">
            <v>021173379</v>
          </cell>
          <cell r="F635" t="str">
            <v>0962918788</v>
          </cell>
          <cell r="G635" t="str">
            <v>ប៉ុន</v>
          </cell>
          <cell r="H635" t="str">
            <v>ចន្នី</v>
          </cell>
          <cell r="I635" t="str">
            <v>ប៉ុនចន្នី</v>
          </cell>
          <cell r="J635" t="str">
            <v>PON</v>
          </cell>
          <cell r="K635" t="str">
            <v>CHANNY</v>
          </cell>
          <cell r="L635"/>
          <cell r="M635" t="str">
            <v>ក្រុមដេរទី 12</v>
          </cell>
          <cell r="N635">
            <v>44645</v>
          </cell>
          <cell r="O635">
            <v>36289</v>
          </cell>
          <cell r="P635" t="str">
            <v>F</v>
          </cell>
          <cell r="Q635" t="str">
            <v>Cambodian</v>
          </cell>
          <cell r="R635" t="str">
            <v>តាពេជ</v>
          </cell>
          <cell r="S635" t="str">
            <v>ឈ្វាំង</v>
          </cell>
          <cell r="T635" t="str">
            <v>ពញ្ញាឮ</v>
          </cell>
          <cell r="U635" t="str">
            <v>កណ្តាល</v>
          </cell>
          <cell r="V635">
            <v>18</v>
          </cell>
          <cell r="W635">
            <v>1</v>
          </cell>
          <cell r="X635">
            <v>17</v>
          </cell>
        </row>
        <row r="636">
          <cell r="C636" t="str">
            <v>4 19571</v>
          </cell>
          <cell r="D636" t="str">
            <v>20103181304671ឃ</v>
          </cell>
          <cell r="E636" t="str">
            <v>021251723</v>
          </cell>
          <cell r="F636" t="str">
            <v>0965010716</v>
          </cell>
          <cell r="G636" t="str">
            <v>សឿន</v>
          </cell>
          <cell r="H636" t="str">
            <v>តាំងអ៊ីម</v>
          </cell>
          <cell r="I636" t="str">
            <v>សឿនតាំងអ៊ីម</v>
          </cell>
          <cell r="J636" t="str">
            <v>SEOUN</v>
          </cell>
          <cell r="K636" t="str">
            <v>TANGIM</v>
          </cell>
          <cell r="L636"/>
          <cell r="M636" t="str">
            <v>ក្រុមដេរទី 12</v>
          </cell>
          <cell r="N636">
            <v>44645</v>
          </cell>
          <cell r="O636">
            <v>37090</v>
          </cell>
          <cell r="P636" t="str">
            <v>F</v>
          </cell>
          <cell r="Q636" t="str">
            <v>Cambodian</v>
          </cell>
          <cell r="R636" t="str">
            <v>តាប្រាប់</v>
          </cell>
          <cell r="S636" t="str">
            <v>ម្កាក់</v>
          </cell>
          <cell r="T636" t="str">
            <v>អង្គស្នួល</v>
          </cell>
          <cell r="U636" t="str">
            <v>កណ្តាល</v>
          </cell>
          <cell r="V636">
            <v>18</v>
          </cell>
          <cell r="W636">
            <v>1</v>
          </cell>
          <cell r="X636">
            <v>17</v>
          </cell>
        </row>
        <row r="637">
          <cell r="C637" t="str">
            <v>4 19840</v>
          </cell>
          <cell r="D637" t="str">
            <v>20411222989729យ</v>
          </cell>
          <cell r="E637" t="str">
            <v>051657185</v>
          </cell>
          <cell r="F637" t="str">
            <v>016470092</v>
          </cell>
          <cell r="G637" t="str">
            <v>ថោ</v>
          </cell>
          <cell r="H637" t="str">
            <v>យ៉ាំ</v>
          </cell>
          <cell r="I637" t="str">
            <v>ថោយ៉ាំ</v>
          </cell>
          <cell r="J637" t="str">
            <v>THOR</v>
          </cell>
          <cell r="K637" t="str">
            <v>YAN</v>
          </cell>
          <cell r="L637"/>
          <cell r="M637" t="str">
            <v>ក្រុមដេរទី 12</v>
          </cell>
          <cell r="N637">
            <v>44774</v>
          </cell>
          <cell r="O637">
            <v>38117</v>
          </cell>
          <cell r="P637" t="str">
            <v>F</v>
          </cell>
          <cell r="Q637" t="str">
            <v>Cambodian</v>
          </cell>
          <cell r="R637"/>
          <cell r="S637"/>
          <cell r="T637"/>
          <cell r="U637"/>
          <cell r="V637">
            <v>18</v>
          </cell>
          <cell r="W637">
            <v>1</v>
          </cell>
          <cell r="X637">
            <v>17</v>
          </cell>
        </row>
        <row r="638">
          <cell r="C638" t="str">
            <v>4 20038</v>
          </cell>
          <cell r="D638" t="str">
            <v>20309222937933ផ</v>
          </cell>
          <cell r="E638" t="str">
            <v>031074104</v>
          </cell>
          <cell r="F638" t="str">
            <v>0969074835</v>
          </cell>
          <cell r="G638" t="str">
            <v>សួស</v>
          </cell>
          <cell r="H638" t="str">
            <v>ណារី</v>
          </cell>
          <cell r="I638" t="str">
            <v>សួសណារី</v>
          </cell>
          <cell r="J638" t="str">
            <v>SUOS</v>
          </cell>
          <cell r="K638" t="str">
            <v>NARY</v>
          </cell>
          <cell r="L638"/>
          <cell r="M638" t="str">
            <v>ក្រុមដេរទី 12</v>
          </cell>
          <cell r="N638">
            <v>44840</v>
          </cell>
          <cell r="O638">
            <v>37961</v>
          </cell>
          <cell r="P638" t="str">
            <v>F</v>
          </cell>
          <cell r="Q638" t="str">
            <v>Cambodian</v>
          </cell>
          <cell r="R638"/>
          <cell r="S638"/>
          <cell r="T638"/>
          <cell r="U638"/>
          <cell r="V638">
            <v>18</v>
          </cell>
          <cell r="W638">
            <v>1</v>
          </cell>
          <cell r="X638">
            <v>17</v>
          </cell>
        </row>
        <row r="639">
          <cell r="C639" t="str">
            <v>4 20346</v>
          </cell>
          <cell r="D639" t="str">
            <v>29507170843365ល</v>
          </cell>
          <cell r="E639" t="str">
            <v>160294896</v>
          </cell>
          <cell r="F639" t="str">
            <v>067810583</v>
          </cell>
          <cell r="G639" t="str">
            <v>ផេន</v>
          </cell>
          <cell r="H639" t="str">
            <v>សុខេង</v>
          </cell>
          <cell r="I639" t="str">
            <v>ផេនសុខេង</v>
          </cell>
          <cell r="J639" t="str">
            <v>PHEN</v>
          </cell>
          <cell r="K639" t="str">
            <v>SOKHENG</v>
          </cell>
          <cell r="L639"/>
          <cell r="M639" t="str">
            <v>ក្រុមដេរទី 12</v>
          </cell>
          <cell r="N639">
            <v>45036</v>
          </cell>
          <cell r="O639">
            <v>34800</v>
          </cell>
          <cell r="P639" t="str">
            <v>F</v>
          </cell>
          <cell r="Q639" t="str">
            <v>Cambodian</v>
          </cell>
          <cell r="R639" t="str">
            <v>ផ្ទះចេក</v>
          </cell>
          <cell r="S639" t="str">
            <v>ឈើគុំ</v>
          </cell>
          <cell r="T639" t="str">
            <v>ក្រគរ</v>
          </cell>
          <cell r="U639" t="str">
            <v>ពោធ៍សាត់</v>
          </cell>
          <cell r="V639">
            <v>18</v>
          </cell>
          <cell r="W639">
            <v>1</v>
          </cell>
          <cell r="X639">
            <v>17</v>
          </cell>
        </row>
        <row r="640">
          <cell r="C640" t="str">
            <v>4 20349</v>
          </cell>
          <cell r="D640" t="str">
            <v>29409192185612រ</v>
          </cell>
          <cell r="E640" t="str">
            <v>160294939</v>
          </cell>
          <cell r="F640" t="str">
            <v>0976549251</v>
          </cell>
          <cell r="G640" t="str">
            <v>សឿន</v>
          </cell>
          <cell r="H640" t="str">
            <v>ចន្តា</v>
          </cell>
          <cell r="I640" t="str">
            <v>សឿនចន្តា</v>
          </cell>
          <cell r="J640" t="str">
            <v>SOEURN</v>
          </cell>
          <cell r="K640" t="str">
            <v>CHANTHA</v>
          </cell>
          <cell r="L640"/>
          <cell r="M640" t="str">
            <v>ក្រុមដេរទី 12</v>
          </cell>
          <cell r="N640">
            <v>45036</v>
          </cell>
          <cell r="O640">
            <v>34442</v>
          </cell>
          <cell r="P640" t="str">
            <v>F</v>
          </cell>
          <cell r="Q640" t="str">
            <v>Cambodian</v>
          </cell>
          <cell r="R640" t="str">
            <v>ផ្ទះចេក</v>
          </cell>
          <cell r="S640" t="str">
            <v>ឈើគុំ</v>
          </cell>
          <cell r="T640" t="str">
            <v>ក្រគរ</v>
          </cell>
          <cell r="U640" t="str">
            <v>ពោធ៍សាត់</v>
          </cell>
          <cell r="V640">
            <v>18</v>
          </cell>
          <cell r="W640">
            <v>1</v>
          </cell>
          <cell r="X640">
            <v>17</v>
          </cell>
        </row>
        <row r="641">
          <cell r="C641" t="str">
            <v>4 20556</v>
          </cell>
          <cell r="D641"/>
          <cell r="E641" t="str">
            <v>110456024</v>
          </cell>
          <cell r="F641" t="e">
            <v>#N/A</v>
          </cell>
          <cell r="G641" t="str">
            <v>មៅ</v>
          </cell>
          <cell r="H641" t="str">
            <v>ធូ</v>
          </cell>
          <cell r="I641" t="str">
            <v>មៅធូ</v>
          </cell>
          <cell r="J641" t="str">
            <v>MAO</v>
          </cell>
          <cell r="K641" t="str">
            <v>THOU</v>
          </cell>
          <cell r="L641"/>
          <cell r="M641" t="str">
            <v>ក្រុមដេរទី 12</v>
          </cell>
          <cell r="N641">
            <v>45156</v>
          </cell>
          <cell r="O641">
            <v>34866</v>
          </cell>
          <cell r="P641" t="str">
            <v>F</v>
          </cell>
          <cell r="Q641" t="str">
            <v>Cambodian</v>
          </cell>
          <cell r="R641" t="str">
            <v>ត្រពាំងរុន</v>
          </cell>
          <cell r="S641" t="str">
            <v>តាកែន</v>
          </cell>
          <cell r="T641" t="str">
            <v>ឈូក</v>
          </cell>
          <cell r="U641" t="str">
            <v>កំពត</v>
          </cell>
          <cell r="V641">
            <v>18</v>
          </cell>
          <cell r="W641">
            <v>1</v>
          </cell>
          <cell r="X641">
            <v>17</v>
          </cell>
        </row>
        <row r="642">
          <cell r="C642" t="str">
            <v>4 20535</v>
          </cell>
          <cell r="D642"/>
          <cell r="E642" t="str">
            <v>031102337</v>
          </cell>
          <cell r="F642">
            <v>0</v>
          </cell>
          <cell r="G642" t="str">
            <v>ថុល</v>
          </cell>
          <cell r="H642" t="str">
            <v>និត</v>
          </cell>
          <cell r="I642" t="str">
            <v>ថុលនិត</v>
          </cell>
          <cell r="J642" t="str">
            <v>THOL</v>
          </cell>
          <cell r="K642" t="str">
            <v>NIT</v>
          </cell>
          <cell r="L642"/>
          <cell r="M642" t="str">
            <v>ក្រុមដេរទី 12</v>
          </cell>
          <cell r="N642">
            <v>45139</v>
          </cell>
          <cell r="O642">
            <v>38496</v>
          </cell>
          <cell r="P642" t="str">
            <v>F</v>
          </cell>
          <cell r="Q642" t="str">
            <v>Cambodian</v>
          </cell>
          <cell r="R642" t="str">
            <v>វត្តភ្នំ</v>
          </cell>
          <cell r="S642" t="str">
            <v>ភ្នំតូច</v>
          </cell>
          <cell r="T642" t="str">
            <v>ឧដុង្គ</v>
          </cell>
          <cell r="U642" t="str">
            <v>កំពង់ស្ពឺ</v>
          </cell>
          <cell r="V642">
            <v>18</v>
          </cell>
          <cell r="W642">
            <v>1</v>
          </cell>
          <cell r="X642">
            <v>17</v>
          </cell>
        </row>
        <row r="643">
          <cell r="C643" t="str">
            <v>4 20674</v>
          </cell>
          <cell r="D643"/>
          <cell r="E643" t="str">
            <v>021194353</v>
          </cell>
          <cell r="F643" t="e">
            <v>#N/A</v>
          </cell>
          <cell r="G643" t="str">
            <v>ផល</v>
          </cell>
          <cell r="H643" t="str">
            <v>សុផា</v>
          </cell>
          <cell r="I643" t="str">
            <v>ផលសុផា</v>
          </cell>
          <cell r="J643" t="str">
            <v>PHAL</v>
          </cell>
          <cell r="K643" t="str">
            <v>SOPHA</v>
          </cell>
          <cell r="L643"/>
          <cell r="M643" t="str">
            <v>ក្រុមដេរទី 12</v>
          </cell>
          <cell r="N643">
            <v>45218</v>
          </cell>
          <cell r="O643">
            <v>35845</v>
          </cell>
          <cell r="P643" t="str">
            <v>F</v>
          </cell>
          <cell r="Q643" t="str">
            <v>Cambodian</v>
          </cell>
          <cell r="R643" t="str">
            <v>ព្រែកតាមាក់</v>
          </cell>
          <cell r="S643" t="str">
            <v>ព្រែកតាមាក់</v>
          </cell>
          <cell r="T643" t="str">
            <v>ខ្សាច់កណ្តាល</v>
          </cell>
          <cell r="U643" t="str">
            <v>កណ្ដាល</v>
          </cell>
          <cell r="V643">
            <v>18</v>
          </cell>
          <cell r="W643">
            <v>1</v>
          </cell>
          <cell r="X643">
            <v>17</v>
          </cell>
        </row>
        <row r="644">
          <cell r="C644" t="str">
            <v>4 20714</v>
          </cell>
          <cell r="D644"/>
          <cell r="E644" t="str">
            <v>030481858</v>
          </cell>
          <cell r="F644" t="e">
            <v>#N/A</v>
          </cell>
          <cell r="G644" t="str">
            <v>ធឿន</v>
          </cell>
          <cell r="H644" t="str">
            <v>ដាន្នី</v>
          </cell>
          <cell r="I644" t="str">
            <v>ធឿនដាន្នី</v>
          </cell>
          <cell r="J644" t="str">
            <v>THOEURN</v>
          </cell>
          <cell r="K644" t="str">
            <v>DANY</v>
          </cell>
          <cell r="L644"/>
          <cell r="M644" t="str">
            <v>ក្រុមដេរទី 12</v>
          </cell>
          <cell r="N644">
            <v>45223</v>
          </cell>
          <cell r="O644">
            <v>34856</v>
          </cell>
          <cell r="P644" t="str">
            <v>F</v>
          </cell>
          <cell r="Q644" t="str">
            <v>Cambodian</v>
          </cell>
          <cell r="R644" t="str">
            <v>តាំងស្តុក</v>
          </cell>
          <cell r="S644" t="str">
            <v>មនោរម្យ</v>
          </cell>
          <cell r="T644" t="str">
            <v>ថ្ពង់</v>
          </cell>
          <cell r="U644" t="str">
            <v>កំពង់ស្ពឺ</v>
          </cell>
          <cell r="V644">
            <v>18</v>
          </cell>
          <cell r="W644">
            <v>1</v>
          </cell>
          <cell r="X644">
            <v>17</v>
          </cell>
        </row>
        <row r="645">
          <cell r="C645" t="str">
            <v>4 20655</v>
          </cell>
          <cell r="D645"/>
          <cell r="E645" t="str">
            <v>181019301</v>
          </cell>
          <cell r="F645" t="e">
            <v>#N/A</v>
          </cell>
          <cell r="G645" t="str">
            <v>សុខ</v>
          </cell>
          <cell r="H645" t="str">
            <v>ធារី</v>
          </cell>
          <cell r="I645" t="str">
            <v>សុខធារី</v>
          </cell>
          <cell r="J645" t="str">
            <v>SOK</v>
          </cell>
          <cell r="K645" t="str">
            <v>THEARY</v>
          </cell>
          <cell r="L645"/>
          <cell r="M645" t="str">
            <v>ក្រុមដេរទី 12</v>
          </cell>
          <cell r="N645">
            <v>45217</v>
          </cell>
          <cell r="O645">
            <v>38637</v>
          </cell>
          <cell r="P645" t="str">
            <v>F</v>
          </cell>
          <cell r="Q645" t="str">
            <v>Cambodian</v>
          </cell>
          <cell r="R645" t="str">
            <v>អន្លង់ត្នោត</v>
          </cell>
          <cell r="S645" t="str">
            <v>ជីក្រែង</v>
          </cell>
          <cell r="T645" t="str">
            <v>ជីក្រែង</v>
          </cell>
          <cell r="U645" t="str">
            <v>សៀមរាប</v>
          </cell>
          <cell r="V645">
            <v>18</v>
          </cell>
          <cell r="W645">
            <v>1</v>
          </cell>
          <cell r="X645">
            <v>17</v>
          </cell>
        </row>
        <row r="646">
          <cell r="C646" t="str">
            <v>4 11591</v>
          </cell>
          <cell r="D646" t="str">
            <v>29601181153467ផ</v>
          </cell>
          <cell r="E646" t="str">
            <v>030481856</v>
          </cell>
          <cell r="F646" t="str">
            <v>016808594</v>
          </cell>
          <cell r="G646" t="str">
            <v>រី</v>
          </cell>
          <cell r="H646" t="str">
            <v>សុខនៀង</v>
          </cell>
          <cell r="I646" t="str">
            <v>រីសុខនៀង</v>
          </cell>
          <cell r="J646" t="str">
            <v>RY</v>
          </cell>
          <cell r="K646" t="str">
            <v>SOKNEANG</v>
          </cell>
          <cell r="L646"/>
          <cell r="M646" t="str">
            <v>ក្រុមដេរទី 13</v>
          </cell>
          <cell r="N646">
            <v>44228</v>
          </cell>
          <cell r="O646">
            <v>35221</v>
          </cell>
          <cell r="P646" t="str">
            <v>F</v>
          </cell>
          <cell r="Q646" t="str">
            <v>Cambodian</v>
          </cell>
          <cell r="R646" t="str">
            <v>តាំងស្តុក</v>
          </cell>
          <cell r="S646" t="str">
            <v>មនោរម្យ</v>
          </cell>
          <cell r="T646" t="str">
            <v>ថ្ពង់</v>
          </cell>
          <cell r="U646" t="str">
            <v>កំពង់ស្ពឺ</v>
          </cell>
          <cell r="V646">
            <v>18</v>
          </cell>
          <cell r="W646">
            <v>1</v>
          </cell>
          <cell r="X646">
            <v>17</v>
          </cell>
        </row>
        <row r="647">
          <cell r="C647" t="str">
            <v>4 11684</v>
          </cell>
          <cell r="D647" t="str">
            <v>29201181224473ឍ</v>
          </cell>
          <cell r="E647" t="str">
            <v>050803404</v>
          </cell>
          <cell r="F647" t="str">
            <v>0965104637</v>
          </cell>
          <cell r="G647" t="str">
            <v>ស៊ីម</v>
          </cell>
          <cell r="H647" t="str">
            <v>រ៉េត</v>
          </cell>
          <cell r="I647" t="str">
            <v>ស៊ីមរ៉េត</v>
          </cell>
          <cell r="J647" t="str">
            <v>SIM</v>
          </cell>
          <cell r="K647" t="str">
            <v>RET</v>
          </cell>
          <cell r="L647"/>
          <cell r="M647" t="str">
            <v>ក្រុមដេរទី 13</v>
          </cell>
          <cell r="N647">
            <v>44389</v>
          </cell>
          <cell r="O647">
            <v>33880</v>
          </cell>
          <cell r="P647" t="str">
            <v>F</v>
          </cell>
          <cell r="Q647" t="str">
            <v>Cambodian</v>
          </cell>
          <cell r="R647" t="str">
            <v>ត្របែកកើត</v>
          </cell>
          <cell r="S647" t="str">
            <v>អង្គរទ្រេត</v>
          </cell>
          <cell r="T647" t="str">
            <v>ស្វាយអន្ទរ</v>
          </cell>
          <cell r="U647" t="str">
            <v>ព្រៃវែង</v>
          </cell>
          <cell r="V647">
            <v>18</v>
          </cell>
          <cell r="W647">
            <v>1</v>
          </cell>
          <cell r="X647">
            <v>17</v>
          </cell>
        </row>
        <row r="648">
          <cell r="C648" t="str">
            <v>4 13121</v>
          </cell>
          <cell r="D648" t="str">
            <v>29001181156337ណ</v>
          </cell>
          <cell r="E648" t="str">
            <v>051138973</v>
          </cell>
          <cell r="F648" t="str">
            <v>0972184164</v>
          </cell>
          <cell r="G648" t="str">
            <v>ហួយ</v>
          </cell>
          <cell r="H648" t="str">
            <v>ហ៊ាប</v>
          </cell>
          <cell r="I648" t="str">
            <v>ហួយហ៊ាប</v>
          </cell>
          <cell r="J648" t="str">
            <v>HUOY</v>
          </cell>
          <cell r="K648" t="str">
            <v>HEAB</v>
          </cell>
          <cell r="L648"/>
          <cell r="M648" t="str">
            <v>ក្រុមដេរទី 13</v>
          </cell>
          <cell r="N648">
            <v>44228</v>
          </cell>
          <cell r="O648">
            <v>32917</v>
          </cell>
          <cell r="P648" t="str">
            <v>F</v>
          </cell>
          <cell r="Q648" t="str">
            <v>Cambodian</v>
          </cell>
          <cell r="R648" t="str">
            <v>ពោធិ៍ទី</v>
          </cell>
          <cell r="S648" t="str">
            <v>ពោធិ៍ទី</v>
          </cell>
          <cell r="T648" t="str">
            <v>ស៊ីធរណ្តាល</v>
          </cell>
          <cell r="U648" t="str">
            <v>ព្រៃវែង</v>
          </cell>
          <cell r="V648">
            <v>18</v>
          </cell>
          <cell r="W648">
            <v>1</v>
          </cell>
          <cell r="X648">
            <v>17</v>
          </cell>
        </row>
        <row r="649">
          <cell r="C649" t="str">
            <v>4 13627</v>
          </cell>
          <cell r="D649" t="str">
            <v>29410160342918ទ</v>
          </cell>
          <cell r="E649" t="str">
            <v>061720861</v>
          </cell>
          <cell r="F649" t="str">
            <v>0966141191</v>
          </cell>
          <cell r="G649" t="str">
            <v>ឡូញ</v>
          </cell>
          <cell r="H649" t="str">
            <v>ឃាន</v>
          </cell>
          <cell r="I649" t="str">
            <v>ឡូញឃាន</v>
          </cell>
          <cell r="J649" t="str">
            <v>LONH</v>
          </cell>
          <cell r="K649" t="str">
            <v>KHEANG</v>
          </cell>
          <cell r="L649"/>
          <cell r="M649" t="str">
            <v>ក្រុមដេរទី 13</v>
          </cell>
          <cell r="N649">
            <v>44228</v>
          </cell>
          <cell r="O649">
            <v>34377</v>
          </cell>
          <cell r="P649" t="str">
            <v>F</v>
          </cell>
          <cell r="Q649" t="str">
            <v>Cambodian</v>
          </cell>
          <cell r="R649" t="str">
            <v>ត្រប់</v>
          </cell>
          <cell r="S649" t="str">
            <v>ត្រប់</v>
          </cell>
          <cell r="T649" t="str">
            <v>បាធាយ</v>
          </cell>
          <cell r="U649" t="str">
            <v>កំព់ចាម</v>
          </cell>
          <cell r="V649">
            <v>18</v>
          </cell>
          <cell r="W649">
            <v>1</v>
          </cell>
          <cell r="X649">
            <v>17</v>
          </cell>
        </row>
        <row r="650">
          <cell r="C650" t="str">
            <v>4 16152</v>
          </cell>
          <cell r="D650" t="str">
            <v>20005192070155ង</v>
          </cell>
          <cell r="E650" t="str">
            <v>150935996</v>
          </cell>
          <cell r="F650" t="str">
            <v>0886269981</v>
          </cell>
          <cell r="G650" t="str">
            <v>សយ</v>
          </cell>
          <cell r="H650" t="str">
            <v>ស៊ាន</v>
          </cell>
          <cell r="I650" t="str">
            <v>សយស៊ាន</v>
          </cell>
          <cell r="J650" t="str">
            <v>SORY</v>
          </cell>
          <cell r="K650" t="str">
            <v>SEAN</v>
          </cell>
          <cell r="L650"/>
          <cell r="M650" t="str">
            <v>ក្រុមដេរទី 13</v>
          </cell>
          <cell r="N650">
            <v>44228</v>
          </cell>
          <cell r="O650">
            <v>36712</v>
          </cell>
          <cell r="P650" t="str">
            <v>F</v>
          </cell>
          <cell r="Q650" t="str">
            <v>Cambodian</v>
          </cell>
          <cell r="R650" t="str">
            <v>ជីអាប់</v>
          </cell>
          <cell r="S650" t="str">
            <v>ចំណារក្រោម</v>
          </cell>
          <cell r="T650" t="str">
            <v>ស្ទោង</v>
          </cell>
          <cell r="U650" t="str">
            <v>កំពង់ធំ</v>
          </cell>
          <cell r="V650">
            <v>18</v>
          </cell>
          <cell r="W650">
            <v>1</v>
          </cell>
          <cell r="X650">
            <v>17</v>
          </cell>
        </row>
        <row r="651">
          <cell r="C651" t="str">
            <v>4 2010</v>
          </cell>
          <cell r="D651" t="str">
            <v>29101181156471ណ</v>
          </cell>
          <cell r="E651" t="str">
            <v>030638523</v>
          </cell>
          <cell r="F651" t="str">
            <v>016866843</v>
          </cell>
          <cell r="G651" t="str">
            <v>ហេង</v>
          </cell>
          <cell r="H651" t="str">
            <v>កវី</v>
          </cell>
          <cell r="I651" t="str">
            <v>ហេងកវី</v>
          </cell>
          <cell r="J651" t="str">
            <v>HENG</v>
          </cell>
          <cell r="K651" t="str">
            <v>KAKVEY</v>
          </cell>
          <cell r="L651"/>
          <cell r="M651" t="str">
            <v>ក្រុមដេរទី 13</v>
          </cell>
          <cell r="N651">
            <v>44228</v>
          </cell>
          <cell r="O651">
            <v>33404</v>
          </cell>
          <cell r="P651" t="str">
            <v>F</v>
          </cell>
          <cell r="Q651" t="str">
            <v>Cambodian</v>
          </cell>
          <cell r="R651" t="str">
            <v>ខ្មាន</v>
          </cell>
          <cell r="S651" t="str">
            <v>ខ្ចុំក្រាំង</v>
          </cell>
          <cell r="T651" t="str">
            <v>សំរោងទង</v>
          </cell>
          <cell r="U651" t="str">
            <v>កំពង់ស្ពឺ</v>
          </cell>
          <cell r="V651">
            <v>18</v>
          </cell>
          <cell r="W651">
            <v>1</v>
          </cell>
          <cell r="X651">
            <v>17</v>
          </cell>
        </row>
        <row r="652">
          <cell r="C652" t="str">
            <v>4 6525</v>
          </cell>
          <cell r="D652" t="str">
            <v>29801181153690ផ</v>
          </cell>
          <cell r="E652">
            <v>160376896</v>
          </cell>
          <cell r="F652" t="str">
            <v>0979324161</v>
          </cell>
          <cell r="G652" t="str">
            <v>សែន</v>
          </cell>
          <cell r="H652" t="str">
            <v>នួន</v>
          </cell>
          <cell r="I652" t="str">
            <v>សែននួន</v>
          </cell>
          <cell r="J652" t="str">
            <v>SEN</v>
          </cell>
          <cell r="K652" t="str">
            <v>NUON</v>
          </cell>
          <cell r="L652"/>
          <cell r="M652" t="str">
            <v>ក្រុមដេរទី 13</v>
          </cell>
          <cell r="N652">
            <v>44228</v>
          </cell>
          <cell r="O652">
            <v>36046</v>
          </cell>
          <cell r="P652" t="str">
            <v>F</v>
          </cell>
          <cell r="Q652" t="str">
            <v>Cambodian</v>
          </cell>
          <cell r="R652" t="str">
            <v>ខ្មារ</v>
          </cell>
          <cell r="S652" t="str">
            <v>លលកស</v>
          </cell>
          <cell r="T652" t="str">
            <v>សំពៅមាស</v>
          </cell>
          <cell r="U652" t="str">
            <v>ពោធិ៍សាត់</v>
          </cell>
          <cell r="V652">
            <v>18</v>
          </cell>
          <cell r="W652">
            <v>1</v>
          </cell>
          <cell r="X652">
            <v>17</v>
          </cell>
        </row>
        <row r="653">
          <cell r="C653" t="str">
            <v>4 18917</v>
          </cell>
          <cell r="D653" t="str">
            <v>20003181332963ឈ</v>
          </cell>
          <cell r="E653" t="str">
            <v>090882115</v>
          </cell>
          <cell r="F653" t="str">
            <v>0974293363</v>
          </cell>
          <cell r="G653" t="str">
            <v>ស៊ុម</v>
          </cell>
          <cell r="H653" t="str">
            <v>ម៉ានី</v>
          </cell>
          <cell r="I653" t="str">
            <v>ស៊ុមម៉ានី</v>
          </cell>
          <cell r="J653" t="str">
            <v>SUM</v>
          </cell>
          <cell r="K653" t="str">
            <v>MANY</v>
          </cell>
          <cell r="L653"/>
          <cell r="M653" t="str">
            <v>ក្រុមដេរទី 13</v>
          </cell>
          <cell r="N653">
            <v>44228</v>
          </cell>
          <cell r="O653">
            <v>36548</v>
          </cell>
          <cell r="P653" t="str">
            <v>F</v>
          </cell>
          <cell r="Q653" t="str">
            <v>Cambodian</v>
          </cell>
          <cell r="R653" t="str">
            <v>ត្រោក</v>
          </cell>
          <cell r="S653" t="str">
            <v>ឈើទាល</v>
          </cell>
          <cell r="T653" t="str">
            <v>ស្វាយជ្រុំ</v>
          </cell>
          <cell r="U653" t="str">
            <v>ស្វាយរៀង</v>
          </cell>
          <cell r="V653">
            <v>18</v>
          </cell>
          <cell r="W653">
            <v>1</v>
          </cell>
          <cell r="X653">
            <v>17</v>
          </cell>
        </row>
        <row r="654">
          <cell r="C654" t="str">
            <v>4 19594</v>
          </cell>
          <cell r="D654" t="str">
            <v>29901181223272ថ</v>
          </cell>
          <cell r="E654" t="str">
            <v>110558803</v>
          </cell>
          <cell r="F654" t="str">
            <v>0972684071</v>
          </cell>
          <cell r="G654" t="str">
            <v>ឈុន</v>
          </cell>
          <cell r="H654" t="str">
            <v>ស្រីផូ</v>
          </cell>
          <cell r="I654" t="str">
            <v>ឈុនស្រីផូ</v>
          </cell>
          <cell r="J654" t="str">
            <v>CHHUN</v>
          </cell>
          <cell r="K654" t="str">
            <v>SREYPHO</v>
          </cell>
          <cell r="L654"/>
          <cell r="M654" t="str">
            <v>ក្រុមដេរទី 13</v>
          </cell>
          <cell r="N654">
            <v>44670</v>
          </cell>
          <cell r="O654">
            <v>36262</v>
          </cell>
          <cell r="P654" t="str">
            <v>F</v>
          </cell>
          <cell r="Q654" t="str">
            <v>Cambodian</v>
          </cell>
          <cell r="R654" t="str">
            <v>ត្រពាំងកំណប់</v>
          </cell>
          <cell r="S654" t="str">
            <v>ដំបូកខ្ពស់</v>
          </cell>
          <cell r="T654" t="str">
            <v>អង្គរជ័យ</v>
          </cell>
          <cell r="U654" t="str">
            <v>កំពត</v>
          </cell>
          <cell r="V654">
            <v>18</v>
          </cell>
          <cell r="W654">
            <v>1</v>
          </cell>
          <cell r="X654">
            <v>17</v>
          </cell>
        </row>
        <row r="655">
          <cell r="C655" t="str">
            <v>4 19738</v>
          </cell>
          <cell r="D655" t="str">
            <v>29808181628440វ</v>
          </cell>
          <cell r="E655" t="str">
            <v>021017212</v>
          </cell>
          <cell r="F655" t="str">
            <v>070616473</v>
          </cell>
          <cell r="G655" t="str">
            <v>សាន</v>
          </cell>
          <cell r="H655" t="str">
            <v>ស្រីម៉ៅ</v>
          </cell>
          <cell r="I655" t="str">
            <v>សានស្រីម៉ៅ</v>
          </cell>
          <cell r="J655" t="str">
            <v>SAN</v>
          </cell>
          <cell r="K655" t="str">
            <v>SREYMAO</v>
          </cell>
          <cell r="L655"/>
          <cell r="M655" t="str">
            <v>ក្រុមដេរទី 13</v>
          </cell>
          <cell r="N655">
            <v>44726</v>
          </cell>
          <cell r="O655">
            <v>35949</v>
          </cell>
          <cell r="P655" t="str">
            <v>F</v>
          </cell>
          <cell r="Q655" t="str">
            <v>Cambodian</v>
          </cell>
          <cell r="R655" t="str">
            <v>អន្ទុងក្រវៀន</v>
          </cell>
          <cell r="S655" t="str">
            <v>ម្កាក់</v>
          </cell>
          <cell r="T655" t="str">
            <v>អង្គស្នួល</v>
          </cell>
          <cell r="U655" t="str">
            <v>កណ្តាល</v>
          </cell>
          <cell r="V655">
            <v>18</v>
          </cell>
          <cell r="W655">
            <v>1</v>
          </cell>
          <cell r="X655">
            <v>17</v>
          </cell>
        </row>
        <row r="656">
          <cell r="C656" t="str">
            <v>4 19766</v>
          </cell>
          <cell r="D656" t="str">
            <v>29408170874946ឃ</v>
          </cell>
          <cell r="E656" t="str">
            <v>160346205</v>
          </cell>
          <cell r="F656" t="str">
            <v>0978708524</v>
          </cell>
          <cell r="G656" t="str">
            <v>ឡេង</v>
          </cell>
          <cell r="H656" t="str">
            <v>សុខឡា</v>
          </cell>
          <cell r="I656" t="str">
            <v>ឡេងសុខឡា</v>
          </cell>
          <cell r="J656" t="str">
            <v>LENG</v>
          </cell>
          <cell r="K656" t="str">
            <v>SOKLA</v>
          </cell>
          <cell r="L656"/>
          <cell r="M656" t="str">
            <v>ក្រុមដេរទី 13</v>
          </cell>
          <cell r="N656">
            <v>44726</v>
          </cell>
          <cell r="O656">
            <v>34508</v>
          </cell>
          <cell r="P656" t="str">
            <v>F</v>
          </cell>
          <cell r="Q656" t="str">
            <v>Cambodian</v>
          </cell>
          <cell r="R656"/>
          <cell r="S656"/>
          <cell r="T656"/>
          <cell r="U656"/>
          <cell r="V656">
            <v>18</v>
          </cell>
          <cell r="W656">
            <v>1</v>
          </cell>
          <cell r="X656">
            <v>17</v>
          </cell>
        </row>
        <row r="657">
          <cell r="C657" t="str">
            <v>4 10300</v>
          </cell>
          <cell r="D657" t="str">
            <v>29901181156292ភ</v>
          </cell>
          <cell r="E657" t="str">
            <v>040439507</v>
          </cell>
          <cell r="F657" t="str">
            <v>0963163055</v>
          </cell>
          <cell r="G657" t="str">
            <v>យន់</v>
          </cell>
          <cell r="H657" t="str">
            <v>សុភាព</v>
          </cell>
          <cell r="I657" t="str">
            <v>យន់សុភាព</v>
          </cell>
          <cell r="J657" t="str">
            <v>YON</v>
          </cell>
          <cell r="K657" t="str">
            <v>SOPHEAP</v>
          </cell>
          <cell r="L657"/>
          <cell r="M657" t="str">
            <v>ក្រុមដេរទី 13</v>
          </cell>
          <cell r="N657">
            <v>43831</v>
          </cell>
          <cell r="O657">
            <v>36442</v>
          </cell>
          <cell r="P657" t="str">
            <v>F</v>
          </cell>
          <cell r="Q657" t="str">
            <v>Cambodian</v>
          </cell>
          <cell r="R657"/>
          <cell r="S657"/>
          <cell r="T657"/>
          <cell r="U657"/>
          <cell r="V657">
            <v>18</v>
          </cell>
          <cell r="W657">
            <v>1</v>
          </cell>
          <cell r="X657">
            <v>17</v>
          </cell>
        </row>
        <row r="658">
          <cell r="C658" t="str">
            <v>4 18876</v>
          </cell>
          <cell r="D658" t="str">
            <v>28802202309459ផ</v>
          </cell>
          <cell r="E658" t="str">
            <v>051631318</v>
          </cell>
          <cell r="F658" t="str">
            <v>0966202820</v>
          </cell>
          <cell r="G658" t="str">
            <v>ឈួន</v>
          </cell>
          <cell r="H658" t="str">
            <v>សុភាព</v>
          </cell>
          <cell r="I658" t="str">
            <v>ឈួនសុភាព</v>
          </cell>
          <cell r="J658" t="str">
            <v>CHHUN</v>
          </cell>
          <cell r="K658" t="str">
            <v>SOPHEAP</v>
          </cell>
          <cell r="L658"/>
          <cell r="M658" t="str">
            <v>ក្រុមដេរទី 13</v>
          </cell>
          <cell r="N658">
            <v>43831</v>
          </cell>
          <cell r="O658">
            <v>32217</v>
          </cell>
          <cell r="P658" t="str">
            <v>F</v>
          </cell>
          <cell r="Q658" t="str">
            <v>Cambodian</v>
          </cell>
          <cell r="R658"/>
          <cell r="S658"/>
          <cell r="T658"/>
          <cell r="U658"/>
          <cell r="V658">
            <v>18</v>
          </cell>
          <cell r="W658">
            <v>1</v>
          </cell>
          <cell r="X658">
            <v>17</v>
          </cell>
        </row>
        <row r="659">
          <cell r="C659" t="str">
            <v>4 19988</v>
          </cell>
          <cell r="D659" t="str">
            <v>29901181151743ន</v>
          </cell>
          <cell r="E659" t="str">
            <v>021099794</v>
          </cell>
          <cell r="F659" t="str">
            <v>0967137620</v>
          </cell>
          <cell r="G659" t="str">
            <v>អឹម</v>
          </cell>
          <cell r="H659" t="str">
            <v>នេសាល</v>
          </cell>
          <cell r="I659" t="str">
            <v>អឹមនេសាល</v>
          </cell>
          <cell r="J659" t="str">
            <v>OEN</v>
          </cell>
          <cell r="K659" t="str">
            <v>NESAL</v>
          </cell>
          <cell r="L659"/>
          <cell r="M659" t="str">
            <v>ក្រុមដេរទី 13</v>
          </cell>
          <cell r="N659">
            <v>44837</v>
          </cell>
          <cell r="O659">
            <v>36222</v>
          </cell>
          <cell r="P659" t="str">
            <v>F</v>
          </cell>
          <cell r="Q659" t="str">
            <v>Cambodian</v>
          </cell>
          <cell r="R659"/>
          <cell r="S659"/>
          <cell r="T659"/>
          <cell r="U659"/>
          <cell r="V659">
            <v>18</v>
          </cell>
          <cell r="W659">
            <v>1</v>
          </cell>
          <cell r="X659">
            <v>17</v>
          </cell>
        </row>
        <row r="660">
          <cell r="C660" t="str">
            <v>4 20042</v>
          </cell>
          <cell r="D660" t="str">
            <v>29912171046384ម</v>
          </cell>
          <cell r="E660" t="str">
            <v>150902509</v>
          </cell>
          <cell r="F660" t="str">
            <v>0889272301</v>
          </cell>
          <cell r="G660" t="str">
            <v>សយ</v>
          </cell>
          <cell r="H660" t="str">
            <v>សាន</v>
          </cell>
          <cell r="I660" t="str">
            <v>សយសាន</v>
          </cell>
          <cell r="J660" t="str">
            <v>SOY</v>
          </cell>
          <cell r="K660" t="str">
            <v>SAN</v>
          </cell>
          <cell r="L660"/>
          <cell r="M660" t="str">
            <v>ក្រុមដេរទី 13</v>
          </cell>
          <cell r="N660">
            <v>44845</v>
          </cell>
          <cell r="O660">
            <v>36320</v>
          </cell>
          <cell r="P660" t="str">
            <v>F</v>
          </cell>
          <cell r="Q660" t="str">
            <v>Cambodian</v>
          </cell>
          <cell r="R660"/>
          <cell r="S660"/>
          <cell r="T660"/>
          <cell r="U660"/>
          <cell r="V660">
            <v>18</v>
          </cell>
          <cell r="W660">
            <v>1</v>
          </cell>
          <cell r="X660">
            <v>17</v>
          </cell>
        </row>
        <row r="661">
          <cell r="C661" t="str">
            <v>4 20243</v>
          </cell>
          <cell r="D661" t="str">
            <v>28310160348775ព</v>
          </cell>
          <cell r="E661" t="str">
            <v>020371746</v>
          </cell>
          <cell r="F661" t="str">
            <v>070784907</v>
          </cell>
          <cell r="G661" t="str">
            <v>ប៊ុត</v>
          </cell>
          <cell r="H661" t="str">
            <v>ចំរើន</v>
          </cell>
          <cell r="I661" t="str">
            <v>ប៊ុតចំរើន</v>
          </cell>
          <cell r="J661" t="str">
            <v>BUT</v>
          </cell>
          <cell r="K661" t="str">
            <v>CHAMREUN</v>
          </cell>
          <cell r="L661"/>
          <cell r="M661" t="str">
            <v>ក្រុមដេរទី 13</v>
          </cell>
          <cell r="N661">
            <v>44986</v>
          </cell>
          <cell r="O661">
            <v>30438</v>
          </cell>
          <cell r="P661" t="str">
            <v>F</v>
          </cell>
          <cell r="Q661" t="str">
            <v>Cambodian</v>
          </cell>
          <cell r="R661" t="str">
            <v>តាំងស្តុក</v>
          </cell>
          <cell r="S661" t="str">
            <v>ឈ្វាំង</v>
          </cell>
          <cell r="T661" t="str">
            <v>ពញាឰ</v>
          </cell>
          <cell r="U661" t="str">
            <v>កណ្ដាល</v>
          </cell>
          <cell r="V661">
            <v>18</v>
          </cell>
          <cell r="W661">
            <v>1</v>
          </cell>
          <cell r="X661">
            <v>17</v>
          </cell>
        </row>
        <row r="662">
          <cell r="C662" t="str">
            <v>4 20259</v>
          </cell>
          <cell r="D662" t="str">
            <v>28006170813365ទ</v>
          </cell>
          <cell r="E662" t="str">
            <v>051043180</v>
          </cell>
          <cell r="F662" t="str">
            <v>085637059</v>
          </cell>
          <cell r="G662" t="str">
            <v>ស៊ុត</v>
          </cell>
          <cell r="H662" t="str">
            <v>ហ៊ីម</v>
          </cell>
          <cell r="I662" t="str">
            <v>ស៊ុតហ៊ីម</v>
          </cell>
          <cell r="J662" t="str">
            <v>SUT</v>
          </cell>
          <cell r="K662" t="str">
            <v>HIM</v>
          </cell>
          <cell r="L662"/>
          <cell r="M662" t="str">
            <v>ក្រុមដេរទី 13</v>
          </cell>
          <cell r="N662">
            <v>44987</v>
          </cell>
          <cell r="O662">
            <v>29438</v>
          </cell>
          <cell r="P662" t="str">
            <v>F</v>
          </cell>
          <cell r="Q662" t="str">
            <v>Cambodian</v>
          </cell>
          <cell r="R662" t="str">
            <v>ព្រៃស្វា</v>
          </cell>
          <cell r="S662" t="str">
            <v>ស្ពឺខ</v>
          </cell>
          <cell r="T662" t="str">
            <v>បាភ្នំ</v>
          </cell>
          <cell r="U662" t="str">
            <v>ព្រៃវែង</v>
          </cell>
          <cell r="V662">
            <v>18</v>
          </cell>
          <cell r="W662">
            <v>1</v>
          </cell>
          <cell r="X662">
            <v>17</v>
          </cell>
        </row>
        <row r="663">
          <cell r="C663" t="str">
            <v>4 20275</v>
          </cell>
          <cell r="D663" t="str">
            <v>29701181199056រ</v>
          </cell>
          <cell r="E663" t="str">
            <v>150675555</v>
          </cell>
          <cell r="F663" t="str">
            <v>066965027</v>
          </cell>
          <cell r="G663" t="str">
            <v>កេន</v>
          </cell>
          <cell r="H663" t="str">
            <v>ស្រីនិច</v>
          </cell>
          <cell r="I663" t="str">
            <v>កេនស្រីនិច</v>
          </cell>
          <cell r="J663" t="str">
            <v>KEN</v>
          </cell>
          <cell r="K663" t="str">
            <v>SREYNICH</v>
          </cell>
          <cell r="L663"/>
          <cell r="M663" t="str">
            <v>ក្រុមដេរទី 13</v>
          </cell>
          <cell r="N663">
            <v>44991</v>
          </cell>
          <cell r="O663">
            <v>35735</v>
          </cell>
          <cell r="P663" t="str">
            <v>F</v>
          </cell>
          <cell r="Q663" t="str">
            <v>Cambodian</v>
          </cell>
          <cell r="R663" t="str">
            <v>ខ្មាក់</v>
          </cell>
          <cell r="S663" t="str">
            <v>ចំណាលើ</v>
          </cell>
          <cell r="T663" t="str">
            <v>ស្ទោង</v>
          </cell>
          <cell r="U663" t="str">
            <v>កំពង់ធំ</v>
          </cell>
          <cell r="V663">
            <v>18</v>
          </cell>
          <cell r="W663">
            <v>1</v>
          </cell>
          <cell r="X663">
            <v>17</v>
          </cell>
        </row>
        <row r="664">
          <cell r="C664" t="str">
            <v>4 20339</v>
          </cell>
          <cell r="D664" t="str">
            <v>28809160252683ល</v>
          </cell>
          <cell r="E664" t="str">
            <v>101051444</v>
          </cell>
          <cell r="F664" t="str">
            <v>099716050</v>
          </cell>
          <cell r="G664" t="str">
            <v>ម៉ៅ</v>
          </cell>
          <cell r="H664" t="str">
            <v>លីដា</v>
          </cell>
          <cell r="I664" t="str">
            <v>ម៉ៅលីដា</v>
          </cell>
          <cell r="J664" t="str">
            <v>MAO</v>
          </cell>
          <cell r="K664" t="str">
            <v>LIDA</v>
          </cell>
          <cell r="L664"/>
          <cell r="M664" t="str">
            <v>ក្រុមដេរទី 13</v>
          </cell>
          <cell r="N664">
            <v>45035</v>
          </cell>
          <cell r="O664">
            <v>32266</v>
          </cell>
          <cell r="P664" t="str">
            <v>F</v>
          </cell>
          <cell r="Q664" t="str">
            <v>Cambodian</v>
          </cell>
          <cell r="R664" t="str">
            <v>តាពៅ</v>
          </cell>
          <cell r="S664" t="str">
            <v>កំពែង</v>
          </cell>
          <cell r="T664" t="str">
            <v>គីរីវង់</v>
          </cell>
          <cell r="U664" t="str">
            <v>តាកែវ</v>
          </cell>
          <cell r="V664">
            <v>18</v>
          </cell>
          <cell r="W664">
            <v>1</v>
          </cell>
          <cell r="X664">
            <v>17</v>
          </cell>
        </row>
        <row r="665">
          <cell r="C665" t="str">
            <v>4 20660</v>
          </cell>
          <cell r="D665"/>
          <cell r="E665" t="str">
            <v>021176005</v>
          </cell>
          <cell r="F665" t="e">
            <v>#N/A</v>
          </cell>
          <cell r="G665" t="str">
            <v>សៀប</v>
          </cell>
          <cell r="H665" t="str">
            <v>ស្រីទី</v>
          </cell>
          <cell r="I665" t="str">
            <v>សៀបស្រីទី</v>
          </cell>
          <cell r="J665" t="str">
            <v>SEAB</v>
          </cell>
          <cell r="K665" t="str">
            <v>SREYTY</v>
          </cell>
          <cell r="L665"/>
          <cell r="M665" t="str">
            <v>ក្រុមដេរទី 13</v>
          </cell>
          <cell r="N665">
            <v>45217</v>
          </cell>
          <cell r="O665">
            <v>35985</v>
          </cell>
          <cell r="P665" t="str">
            <v>F</v>
          </cell>
          <cell r="Q665" t="str">
            <v>Cambodian</v>
          </cell>
          <cell r="R665" t="str">
            <v>លើ</v>
          </cell>
          <cell r="S665" t="str">
            <v>កោះចូរ៉ាម</v>
          </cell>
          <cell r="T665" t="str">
            <v>ខ្សាច់កណ្តាល</v>
          </cell>
          <cell r="U665" t="str">
            <v>កណ្ដាល</v>
          </cell>
          <cell r="V665">
            <v>18</v>
          </cell>
          <cell r="W665">
            <v>1</v>
          </cell>
          <cell r="X665">
            <v>17</v>
          </cell>
        </row>
        <row r="666">
          <cell r="C666" t="str">
            <v>4 20673</v>
          </cell>
          <cell r="D666"/>
          <cell r="E666" t="str">
            <v>171256718</v>
          </cell>
          <cell r="F666" t="e">
            <v>#N/A</v>
          </cell>
          <cell r="G666" t="str">
            <v>រ៉េត</v>
          </cell>
          <cell r="H666" t="str">
            <v>ណយ</v>
          </cell>
          <cell r="I666" t="str">
            <v>រ៉េតណយ</v>
          </cell>
          <cell r="J666" t="str">
            <v>RET</v>
          </cell>
          <cell r="K666" t="str">
            <v>NOY</v>
          </cell>
          <cell r="L666"/>
          <cell r="M666" t="str">
            <v>ក្រុមដេរទី 13</v>
          </cell>
          <cell r="N666">
            <v>45218</v>
          </cell>
          <cell r="O666">
            <v>38250</v>
          </cell>
          <cell r="P666" t="str">
            <v>F</v>
          </cell>
          <cell r="Q666" t="str">
            <v>Cambodian</v>
          </cell>
          <cell r="R666" t="str">
            <v>មុខរាហ៍រ1</v>
          </cell>
          <cell r="S666" t="str">
            <v>មុខរាហ៍រ1</v>
          </cell>
          <cell r="T666" t="str">
            <v>រុក្ខគិរី</v>
          </cell>
          <cell r="U666" t="str">
            <v>បាត់ដំបង</v>
          </cell>
          <cell r="V666">
            <v>18</v>
          </cell>
          <cell r="W666">
            <v>1</v>
          </cell>
          <cell r="X666">
            <v>17</v>
          </cell>
        </row>
        <row r="667">
          <cell r="C667" t="str">
            <v>4 20444</v>
          </cell>
          <cell r="D667">
            <v>0</v>
          </cell>
          <cell r="E667" t="str">
            <v>040593020</v>
          </cell>
          <cell r="F667" t="str">
            <v>085605889</v>
          </cell>
          <cell r="G667" t="str">
            <v>ឆាយ</v>
          </cell>
          <cell r="H667" t="str">
            <v>អៀង</v>
          </cell>
          <cell r="I667" t="str">
            <v>ឆាយអៀង</v>
          </cell>
          <cell r="J667" t="str">
            <v>CHHAY</v>
          </cell>
          <cell r="K667" t="str">
            <v>SOMEANG</v>
          </cell>
          <cell r="L667"/>
          <cell r="M667" t="str">
            <v>ក្រុមដេរទី 13</v>
          </cell>
          <cell r="N667">
            <v>45048</v>
          </cell>
          <cell r="O667">
            <v>37263</v>
          </cell>
          <cell r="P667" t="str">
            <v>F</v>
          </cell>
          <cell r="Q667" t="str">
            <v>Cambodian</v>
          </cell>
          <cell r="R667" t="str">
            <v>ត្រពាំងបី</v>
          </cell>
          <cell r="S667" t="str">
            <v>ផ្សារឆ្នាំង</v>
          </cell>
          <cell r="T667" t="str">
            <v>កំពង់ឆ្នាំង</v>
          </cell>
          <cell r="U667" t="str">
            <v>តាកែវ</v>
          </cell>
          <cell r="V667">
            <v>18</v>
          </cell>
          <cell r="W667">
            <v>1</v>
          </cell>
          <cell r="X667">
            <v>17</v>
          </cell>
        </row>
        <row r="668">
          <cell r="C668" t="str">
            <v>4 15089</v>
          </cell>
          <cell r="D668" t="str">
            <v>28407160146976វ</v>
          </cell>
          <cell r="E668">
            <v>150563730</v>
          </cell>
          <cell r="F668" t="str">
            <v>0979225449</v>
          </cell>
          <cell r="G668" t="str">
            <v>ប៉ាក់</v>
          </cell>
          <cell r="H668" t="str">
            <v>សុខុន</v>
          </cell>
          <cell r="I668" t="str">
            <v>ប៉ាក់សុខុន</v>
          </cell>
          <cell r="J668" t="str">
            <v>PAT</v>
          </cell>
          <cell r="K668" t="str">
            <v>SOKHUN</v>
          </cell>
          <cell r="L668"/>
          <cell r="M668" t="str">
            <v>ក្រុមដេរទី 15</v>
          </cell>
          <cell r="N668">
            <v>44228</v>
          </cell>
          <cell r="O668">
            <v>30864</v>
          </cell>
          <cell r="P668" t="str">
            <v>F</v>
          </cell>
          <cell r="Q668" t="str">
            <v>Cambodian</v>
          </cell>
          <cell r="R668" t="str">
            <v>ត្រពាំងជ័រ</v>
          </cell>
          <cell r="S668" t="str">
            <v>ចំណារលើ</v>
          </cell>
          <cell r="T668" t="str">
            <v>ស្ទោង</v>
          </cell>
          <cell r="U668" t="str">
            <v>កំពង់ធំ</v>
          </cell>
          <cell r="V668">
            <v>18</v>
          </cell>
          <cell r="W668">
            <v>1</v>
          </cell>
          <cell r="X668">
            <v>17</v>
          </cell>
        </row>
        <row r="669">
          <cell r="C669" t="str">
            <v>4 18068</v>
          </cell>
          <cell r="D669" t="str">
            <v>18705202369874ស</v>
          </cell>
          <cell r="E669">
            <v>100953007</v>
          </cell>
          <cell r="F669" t="str">
            <v>0977993990</v>
          </cell>
          <cell r="G669" t="str">
            <v>សំ</v>
          </cell>
          <cell r="H669" t="str">
            <v>វុទ្ធី</v>
          </cell>
          <cell r="I669" t="str">
            <v>សំវុទ្ធី</v>
          </cell>
          <cell r="J669" t="str">
            <v>SAM</v>
          </cell>
          <cell r="K669" t="str">
            <v>VUTHY</v>
          </cell>
          <cell r="L669"/>
          <cell r="M669" t="str">
            <v>ក្រុមដេរទី 15</v>
          </cell>
          <cell r="N669">
            <v>44228</v>
          </cell>
          <cell r="O669">
            <v>31779</v>
          </cell>
          <cell r="P669" t="str">
            <v>M</v>
          </cell>
          <cell r="Q669" t="str">
            <v>Cambodian</v>
          </cell>
          <cell r="R669"/>
          <cell r="S669"/>
          <cell r="T669"/>
          <cell r="U669"/>
          <cell r="V669">
            <v>18</v>
          </cell>
          <cell r="W669">
            <v>1</v>
          </cell>
          <cell r="X669">
            <v>17</v>
          </cell>
        </row>
        <row r="670">
          <cell r="C670" t="str">
            <v>4 18440</v>
          </cell>
          <cell r="D670" t="str">
            <v>28309192190038ព</v>
          </cell>
          <cell r="E670" t="str">
            <v>110666832</v>
          </cell>
          <cell r="F670" t="str">
            <v>016902384</v>
          </cell>
          <cell r="G670" t="str">
            <v>យ៉ុង</v>
          </cell>
          <cell r="H670" t="str">
            <v>យាន្នី</v>
          </cell>
          <cell r="I670" t="str">
            <v>យ៉ុងយាន្នី</v>
          </cell>
          <cell r="J670" t="str">
            <v>YONG</v>
          </cell>
          <cell r="K670" t="str">
            <v>YEANNY</v>
          </cell>
          <cell r="L670"/>
          <cell r="M670" t="str">
            <v>ក្រុមដេរទី 15</v>
          </cell>
          <cell r="N670">
            <v>44228</v>
          </cell>
          <cell r="O670">
            <v>30640</v>
          </cell>
          <cell r="P670" t="str">
            <v>F</v>
          </cell>
          <cell r="Q670" t="str">
            <v>Cambodian</v>
          </cell>
          <cell r="R670" t="str">
            <v>ត្រពាំងជ្រី</v>
          </cell>
          <cell r="S670" t="str">
            <v>ឈូក</v>
          </cell>
          <cell r="T670" t="str">
            <v>ឈូក</v>
          </cell>
          <cell r="U670" t="str">
            <v>កំពត</v>
          </cell>
          <cell r="V670">
            <v>18</v>
          </cell>
          <cell r="W670">
            <v>1</v>
          </cell>
          <cell r="X670">
            <v>17</v>
          </cell>
        </row>
        <row r="671">
          <cell r="C671" t="str">
            <v>4 20155</v>
          </cell>
          <cell r="D671" t="str">
            <v>20412223007339ច</v>
          </cell>
          <cell r="E671" t="str">
            <v>021309713</v>
          </cell>
          <cell r="F671" t="str">
            <v>0964812931</v>
          </cell>
          <cell r="G671" t="str">
            <v>វង្ស</v>
          </cell>
          <cell r="H671" t="str">
            <v>ស្រីម៉ៅ</v>
          </cell>
          <cell r="I671" t="str">
            <v>វង្សស្រីម៉ៅ</v>
          </cell>
          <cell r="J671" t="str">
            <v>VONG</v>
          </cell>
          <cell r="K671" t="str">
            <v>SREYMAO</v>
          </cell>
          <cell r="L671"/>
          <cell r="M671" t="str">
            <v>ក្រុមដេរទី 15</v>
          </cell>
          <cell r="N671">
            <v>44963</v>
          </cell>
          <cell r="O671">
            <v>38162</v>
          </cell>
          <cell r="P671" t="str">
            <v>F</v>
          </cell>
          <cell r="Q671" t="str">
            <v>Cambodian</v>
          </cell>
          <cell r="R671" t="str">
            <v>ត្រពាំងជូន</v>
          </cell>
          <cell r="S671" t="str">
            <v>ឆក់ឈើនាង</v>
          </cell>
          <cell r="T671" t="str">
            <v>អង្គស្នួល</v>
          </cell>
          <cell r="U671" t="str">
            <v>កណ្ដាល</v>
          </cell>
          <cell r="V671">
            <v>18</v>
          </cell>
          <cell r="W671">
            <v>1</v>
          </cell>
          <cell r="X671">
            <v>17</v>
          </cell>
        </row>
        <row r="672">
          <cell r="C672" t="str">
            <v>4 20156</v>
          </cell>
          <cell r="D672">
            <v>0</v>
          </cell>
          <cell r="E672" t="str">
            <v>021315145</v>
          </cell>
          <cell r="F672" t="str">
            <v>0963019447</v>
          </cell>
          <cell r="G672" t="str">
            <v>ភិន</v>
          </cell>
          <cell r="H672" t="str">
            <v>សុភានិត</v>
          </cell>
          <cell r="I672" t="str">
            <v>ភិនសុភានិត</v>
          </cell>
          <cell r="J672" t="str">
            <v>PHIN</v>
          </cell>
          <cell r="K672" t="str">
            <v>SOPHEANIT</v>
          </cell>
          <cell r="L672"/>
          <cell r="M672" t="str">
            <v>ក្រុមដេរទី 15</v>
          </cell>
          <cell r="N672">
            <v>44963</v>
          </cell>
          <cell r="O672">
            <v>38367</v>
          </cell>
          <cell r="P672" t="str">
            <v>F</v>
          </cell>
          <cell r="Q672" t="str">
            <v>Cambodian</v>
          </cell>
          <cell r="R672" t="str">
            <v>ព្រៃរការ</v>
          </cell>
          <cell r="S672" t="str">
            <v>ឆក់ឈើនាង</v>
          </cell>
          <cell r="T672" t="str">
            <v>អង្គស្នួល</v>
          </cell>
          <cell r="U672" t="str">
            <v>កណ្ដាល</v>
          </cell>
          <cell r="V672">
            <v>18</v>
          </cell>
          <cell r="W672">
            <v>1</v>
          </cell>
          <cell r="X672">
            <v>17</v>
          </cell>
        </row>
        <row r="673">
          <cell r="C673" t="str">
            <v>4 20154</v>
          </cell>
          <cell r="D673" t="str">
            <v>28811170950049ព</v>
          </cell>
          <cell r="E673" t="str">
            <v>160506372</v>
          </cell>
          <cell r="F673" t="str">
            <v>0963435148</v>
          </cell>
          <cell r="G673" t="str">
            <v>សុខ</v>
          </cell>
          <cell r="H673" t="str">
            <v>សារ៉ាន់ឌី</v>
          </cell>
          <cell r="I673" t="str">
            <v>សុខសារ៉ាន់ឌី</v>
          </cell>
          <cell r="J673" t="str">
            <v>SOK</v>
          </cell>
          <cell r="K673" t="str">
            <v>SARANDY</v>
          </cell>
          <cell r="L673"/>
          <cell r="M673" t="str">
            <v>ក្រុមដេរទី 15</v>
          </cell>
          <cell r="N673">
            <v>44963</v>
          </cell>
          <cell r="O673" t="str">
            <v>10/09/1988</v>
          </cell>
          <cell r="P673" t="str">
            <v>F</v>
          </cell>
          <cell r="Q673" t="str">
            <v>Cambodian</v>
          </cell>
          <cell r="R673" t="str">
            <v>អូរអញ្ចញ</v>
          </cell>
          <cell r="S673" t="str">
            <v>កន្ទួត</v>
          </cell>
          <cell r="T673" t="str">
            <v>ក្រគរ</v>
          </cell>
          <cell r="U673" t="str">
            <v>ពោធ៍សាត់</v>
          </cell>
          <cell r="V673">
            <v>18</v>
          </cell>
          <cell r="W673">
            <v>1</v>
          </cell>
          <cell r="X673">
            <v>17</v>
          </cell>
        </row>
        <row r="674">
          <cell r="C674" t="str">
            <v>4 20141</v>
          </cell>
          <cell r="D674">
            <v>0</v>
          </cell>
          <cell r="E674">
            <v>0</v>
          </cell>
          <cell r="F674" t="str">
            <v>0717762311</v>
          </cell>
          <cell r="G674" t="str">
            <v>ទេស</v>
          </cell>
          <cell r="H674" t="str">
            <v>ស្រីភេន</v>
          </cell>
          <cell r="I674" t="str">
            <v>ទេសស្រីភេន</v>
          </cell>
          <cell r="J674" t="str">
            <v>TES</v>
          </cell>
          <cell r="K674" t="str">
            <v>SREY</v>
          </cell>
          <cell r="L674"/>
          <cell r="M674" t="str">
            <v>ក្រុមដេរទី 15</v>
          </cell>
          <cell r="N674">
            <v>44960</v>
          </cell>
          <cell r="O674">
            <v>37659</v>
          </cell>
          <cell r="P674" t="str">
            <v>F</v>
          </cell>
          <cell r="Q674" t="str">
            <v>Cambodian</v>
          </cell>
          <cell r="R674" t="str">
            <v>ដំរីស្លាប់</v>
          </cell>
          <cell r="S674" t="str">
            <v>បន្ទាយចក្រី</v>
          </cell>
          <cell r="T674" t="str">
            <v>ព្រះស្តេច</v>
          </cell>
          <cell r="U674" t="str">
            <v>ព្រៃវែង</v>
          </cell>
          <cell r="V674">
            <v>18</v>
          </cell>
          <cell r="W674">
            <v>1</v>
          </cell>
          <cell r="X674">
            <v>17</v>
          </cell>
        </row>
        <row r="675">
          <cell r="C675" t="str">
            <v>4 20171</v>
          </cell>
          <cell r="D675" t="str">
            <v>29011160444383ផ</v>
          </cell>
          <cell r="E675" t="str">
            <v>020699971</v>
          </cell>
          <cell r="F675" t="str">
            <v>070650761</v>
          </cell>
          <cell r="G675" t="str">
            <v>សាន</v>
          </cell>
          <cell r="H675" t="str">
            <v>សារី</v>
          </cell>
          <cell r="I675" t="str">
            <v>សានសារី</v>
          </cell>
          <cell r="J675" t="str">
            <v>SAN</v>
          </cell>
          <cell r="K675" t="str">
            <v>SAVY</v>
          </cell>
          <cell r="L675"/>
          <cell r="M675" t="str">
            <v>ក្រុមដេរទី 15</v>
          </cell>
          <cell r="N675">
            <v>44966</v>
          </cell>
          <cell r="O675">
            <v>33091</v>
          </cell>
          <cell r="P675" t="str">
            <v>F</v>
          </cell>
          <cell r="Q675" t="str">
            <v>Cambodian</v>
          </cell>
          <cell r="R675" t="str">
            <v>សំរោង</v>
          </cell>
          <cell r="S675" t="str">
            <v>បែកចាន</v>
          </cell>
          <cell r="T675" t="str">
            <v>អង្គស្នួល</v>
          </cell>
          <cell r="U675" t="str">
            <v>កណ្ដាល</v>
          </cell>
          <cell r="V675">
            <v>18</v>
          </cell>
          <cell r="W675">
            <v>1</v>
          </cell>
          <cell r="X675">
            <v>17</v>
          </cell>
        </row>
        <row r="676">
          <cell r="C676" t="str">
            <v>4 20158</v>
          </cell>
          <cell r="D676" t="str">
            <v>29709160283926ឡ</v>
          </cell>
          <cell r="E676" t="str">
            <v>020907691</v>
          </cell>
          <cell r="F676" t="str">
            <v>077393780</v>
          </cell>
          <cell r="G676" t="str">
            <v>ជ័រ</v>
          </cell>
          <cell r="H676" t="str">
            <v>តាំង</v>
          </cell>
          <cell r="I676" t="str">
            <v>ជ័រតាំង</v>
          </cell>
          <cell r="J676" t="str">
            <v>CHPR</v>
          </cell>
          <cell r="K676" t="str">
            <v>TANG</v>
          </cell>
          <cell r="L676"/>
          <cell r="M676" t="str">
            <v>ក្រុមដេរទី 15</v>
          </cell>
          <cell r="N676">
            <v>44966</v>
          </cell>
          <cell r="O676">
            <v>35494</v>
          </cell>
          <cell r="P676" t="str">
            <v>F</v>
          </cell>
          <cell r="Q676" t="str">
            <v>Cambodian</v>
          </cell>
          <cell r="R676" t="str">
            <v>ត្រពាំងរាំង</v>
          </cell>
          <cell r="S676" t="str">
            <v>ម្កាក់</v>
          </cell>
          <cell r="T676" t="str">
            <v>អង្គស្នួល</v>
          </cell>
          <cell r="U676" t="str">
            <v>កណ្ដាល</v>
          </cell>
          <cell r="V676">
            <v>18</v>
          </cell>
          <cell r="W676">
            <v>1</v>
          </cell>
          <cell r="X676">
            <v>17</v>
          </cell>
        </row>
        <row r="677">
          <cell r="C677" t="str">
            <v>4 20174</v>
          </cell>
          <cell r="D677" t="str">
            <v>29907170827426ឡ</v>
          </cell>
          <cell r="E677" t="str">
            <v>030634498</v>
          </cell>
          <cell r="F677" t="str">
            <v>0969958846</v>
          </cell>
          <cell r="G677" t="str">
            <v>ស៊ឹម</v>
          </cell>
          <cell r="H677" t="str">
            <v>សុខរី</v>
          </cell>
          <cell r="I677" t="str">
            <v>ស៊ឹមសុខរី</v>
          </cell>
          <cell r="J677" t="str">
            <v>SOEM</v>
          </cell>
          <cell r="K677" t="str">
            <v>SOKVY</v>
          </cell>
          <cell r="L677"/>
          <cell r="M677" t="str">
            <v>ក្រុមដេរទី 15</v>
          </cell>
          <cell r="N677">
            <v>44970</v>
          </cell>
          <cell r="O677">
            <v>36281</v>
          </cell>
          <cell r="P677" t="str">
            <v>F</v>
          </cell>
          <cell r="Q677" t="str">
            <v>Cambodian</v>
          </cell>
          <cell r="R677" t="str">
            <v>ក្រាំងអំពិល</v>
          </cell>
          <cell r="S677" t="str">
            <v>ស្តុះ</v>
          </cell>
          <cell r="T677" t="str">
            <v>សំរោង</v>
          </cell>
          <cell r="U677" t="str">
            <v>កំពង់ស្ពឺ</v>
          </cell>
          <cell r="V677">
            <v>18</v>
          </cell>
          <cell r="W677">
            <v>1</v>
          </cell>
          <cell r="X677">
            <v>17</v>
          </cell>
        </row>
        <row r="678">
          <cell r="C678" t="str">
            <v>4 20175</v>
          </cell>
          <cell r="D678" t="str">
            <v>29009170887343វ</v>
          </cell>
          <cell r="E678" t="str">
            <v>050834641</v>
          </cell>
          <cell r="F678" t="str">
            <v>067706641</v>
          </cell>
          <cell r="G678" t="str">
            <v>សន</v>
          </cell>
          <cell r="H678" t="str">
            <v>ហៃ</v>
          </cell>
          <cell r="I678" t="str">
            <v>សនហៃ</v>
          </cell>
          <cell r="J678" t="str">
            <v>SORN</v>
          </cell>
          <cell r="K678" t="str">
            <v>HAI</v>
          </cell>
          <cell r="L678"/>
          <cell r="M678" t="str">
            <v>ក្រុមដេរទី 15</v>
          </cell>
          <cell r="N678" t="str">
            <v>2/13/2023+J704:M706</v>
          </cell>
          <cell r="O678">
            <v>33183</v>
          </cell>
          <cell r="P678" t="str">
            <v>F</v>
          </cell>
          <cell r="Q678" t="str">
            <v>Cambodian</v>
          </cell>
          <cell r="R678" t="str">
            <v>តាសូ</v>
          </cell>
          <cell r="S678" t="str">
            <v>ឫស្សីស្រុក</v>
          </cell>
          <cell r="T678" t="str">
            <v>ពាមជរ</v>
          </cell>
          <cell r="U678" t="str">
            <v>ព្រៃវែង</v>
          </cell>
          <cell r="V678">
            <v>18</v>
          </cell>
          <cell r="W678">
            <v>1</v>
          </cell>
          <cell r="X678">
            <v>17</v>
          </cell>
        </row>
        <row r="679">
          <cell r="C679" t="str">
            <v>4 20179</v>
          </cell>
          <cell r="D679" t="str">
            <v>29708160184805រ</v>
          </cell>
          <cell r="E679" t="str">
            <v>090643341</v>
          </cell>
          <cell r="F679" t="str">
            <v>0712528701</v>
          </cell>
          <cell r="G679" t="str">
            <v>ហ៊ន</v>
          </cell>
          <cell r="H679" t="str">
            <v>ស្រីធី</v>
          </cell>
          <cell r="I679" t="str">
            <v>ហ៊នស្រីធី</v>
          </cell>
          <cell r="J679" t="str">
            <v>HORN</v>
          </cell>
          <cell r="K679" t="str">
            <v>SREYTHI</v>
          </cell>
          <cell r="L679"/>
          <cell r="M679" t="str">
            <v>ក្រុមដេរទី 15</v>
          </cell>
          <cell r="N679">
            <v>44970</v>
          </cell>
          <cell r="O679">
            <v>35555</v>
          </cell>
          <cell r="P679" t="str">
            <v>F</v>
          </cell>
          <cell r="Q679" t="str">
            <v>Cambodian</v>
          </cell>
          <cell r="R679" t="str">
            <v>បឹងវែង</v>
          </cell>
          <cell r="S679" t="str">
            <v>ស្វាយជ្រុំ</v>
          </cell>
          <cell r="T679" t="str">
            <v>ស្វាយជ្រុំ</v>
          </cell>
          <cell r="U679" t="str">
            <v>ស្វាយរៀង</v>
          </cell>
          <cell r="V679">
            <v>18</v>
          </cell>
          <cell r="W679">
            <v>1</v>
          </cell>
          <cell r="X679">
            <v>17</v>
          </cell>
        </row>
        <row r="680">
          <cell r="C680" t="str">
            <v>4 20184</v>
          </cell>
          <cell r="D680" t="str">
            <v>29401181154023ឈ</v>
          </cell>
          <cell r="E680" t="str">
            <v>110558801</v>
          </cell>
          <cell r="F680" t="str">
            <v>093640616</v>
          </cell>
          <cell r="G680" t="str">
            <v>ជា</v>
          </cell>
          <cell r="H680" t="str">
            <v>ញ៉ា</v>
          </cell>
          <cell r="I680" t="str">
            <v>ជាញ៉ា</v>
          </cell>
          <cell r="J680" t="str">
            <v>CHEA</v>
          </cell>
          <cell r="K680" t="str">
            <v>NHA</v>
          </cell>
          <cell r="L680"/>
          <cell r="M680" t="str">
            <v>ក្រុមដេរទី 15</v>
          </cell>
          <cell r="N680">
            <v>44971</v>
          </cell>
          <cell r="O680">
            <v>34430</v>
          </cell>
          <cell r="P680" t="str">
            <v>F</v>
          </cell>
          <cell r="Q680" t="str">
            <v>Cambodian</v>
          </cell>
          <cell r="R680" t="str">
            <v>ត្រពាំងកំណប់</v>
          </cell>
          <cell r="S680" t="str">
            <v>ដំបូកខ្ពស់</v>
          </cell>
          <cell r="T680" t="str">
            <v>អង្គាជ័យ</v>
          </cell>
          <cell r="U680" t="str">
            <v>កំពត</v>
          </cell>
          <cell r="V680">
            <v>18</v>
          </cell>
          <cell r="W680">
            <v>1</v>
          </cell>
          <cell r="X680">
            <v>17</v>
          </cell>
        </row>
        <row r="681">
          <cell r="C681" t="str">
            <v>4 20200</v>
          </cell>
          <cell r="D681">
            <v>0</v>
          </cell>
          <cell r="E681" t="str">
            <v>051211155</v>
          </cell>
          <cell r="F681">
            <v>0</v>
          </cell>
          <cell r="G681" t="str">
            <v>ស៊ុត</v>
          </cell>
          <cell r="H681" t="str">
            <v>ហាំ</v>
          </cell>
          <cell r="I681" t="str">
            <v>ស៊ុតហាំ</v>
          </cell>
          <cell r="J681" t="str">
            <v>SUT</v>
          </cell>
          <cell r="K681" t="str">
            <v>HAM</v>
          </cell>
          <cell r="L681"/>
          <cell r="M681" t="str">
            <v>ក្រុមដេរទី 15</v>
          </cell>
          <cell r="N681">
            <v>44977</v>
          </cell>
          <cell r="O681">
            <v>27490</v>
          </cell>
          <cell r="P681" t="str">
            <v>F</v>
          </cell>
          <cell r="Q681" t="str">
            <v>Cambodian</v>
          </cell>
          <cell r="R681" t="str">
            <v>ព្រៃស្វា</v>
          </cell>
          <cell r="S681" t="str">
            <v>ស្ពឺ</v>
          </cell>
          <cell r="T681" t="str">
            <v>បាភ្នំ</v>
          </cell>
          <cell r="U681" t="str">
            <v>ព្រៃវែង</v>
          </cell>
          <cell r="V681">
            <v>18</v>
          </cell>
          <cell r="W681">
            <v>1</v>
          </cell>
          <cell r="X681">
            <v>17</v>
          </cell>
        </row>
        <row r="682">
          <cell r="C682" t="str">
            <v>4 20193</v>
          </cell>
          <cell r="D682">
            <v>0</v>
          </cell>
          <cell r="E682" t="str">
            <v>040539584</v>
          </cell>
          <cell r="F682" t="str">
            <v>0963620802</v>
          </cell>
          <cell r="G682" t="str">
            <v>សាន</v>
          </cell>
          <cell r="H682" t="str">
            <v>ស្រីនាត</v>
          </cell>
          <cell r="I682" t="str">
            <v>សានស្រីនាត</v>
          </cell>
          <cell r="J682" t="str">
            <v>SAN</v>
          </cell>
          <cell r="K682" t="str">
            <v>SREYNEAT</v>
          </cell>
          <cell r="L682"/>
          <cell r="M682" t="str">
            <v>ក្រុមដេរទី 15</v>
          </cell>
          <cell r="N682">
            <v>44977</v>
          </cell>
          <cell r="O682">
            <v>38169</v>
          </cell>
          <cell r="P682" t="str">
            <v>F</v>
          </cell>
          <cell r="Q682" t="str">
            <v>Cambodian</v>
          </cell>
          <cell r="R682" t="str">
            <v>តាលោ</v>
          </cell>
          <cell r="S682" t="str">
            <v>ជើងគ្រាវ</v>
          </cell>
          <cell r="T682" t="str">
            <v>រលាប្អៀរ</v>
          </cell>
          <cell r="U682" t="str">
            <v>កំពង់ឆ្នាំង</v>
          </cell>
          <cell r="V682">
            <v>18</v>
          </cell>
          <cell r="W682">
            <v>1</v>
          </cell>
          <cell r="X682">
            <v>17</v>
          </cell>
        </row>
        <row r="683">
          <cell r="C683" t="str">
            <v>4 20195</v>
          </cell>
          <cell r="D683" t="str">
            <v>20311222990578ធ</v>
          </cell>
          <cell r="E683" t="str">
            <v>031028751</v>
          </cell>
          <cell r="F683">
            <v>0</v>
          </cell>
          <cell r="G683" t="str">
            <v>ជី</v>
          </cell>
          <cell r="H683" t="str">
            <v>ស្រីវី</v>
          </cell>
          <cell r="I683" t="str">
            <v>ជីស្រីវី</v>
          </cell>
          <cell r="J683" t="str">
            <v>CHI</v>
          </cell>
          <cell r="K683" t="str">
            <v>SREYVY</v>
          </cell>
          <cell r="L683"/>
          <cell r="M683" t="str">
            <v>ក្រុមដេរទី 15</v>
          </cell>
          <cell r="N683">
            <v>44977</v>
          </cell>
          <cell r="O683">
            <v>37698</v>
          </cell>
          <cell r="P683" t="str">
            <v>F</v>
          </cell>
          <cell r="Q683" t="str">
            <v>Cambodian</v>
          </cell>
          <cell r="R683" t="str">
            <v>ក្រាំងថ្នល់</v>
          </cell>
          <cell r="S683" t="str">
            <v>មហាសាំង</v>
          </cell>
          <cell r="T683" t="str">
            <v>ភ្នំស្រួច</v>
          </cell>
          <cell r="U683" t="str">
            <v>កំពង់ស្ពឺ</v>
          </cell>
          <cell r="V683">
            <v>18</v>
          </cell>
          <cell r="W683">
            <v>1</v>
          </cell>
          <cell r="X683">
            <v>17</v>
          </cell>
        </row>
        <row r="684">
          <cell r="C684" t="str">
            <v>4 20198</v>
          </cell>
          <cell r="D684">
            <v>0</v>
          </cell>
          <cell r="E684">
            <v>0</v>
          </cell>
          <cell r="F684" t="str">
            <v>0969483071</v>
          </cell>
          <cell r="G684" t="str">
            <v>ឡាញ់</v>
          </cell>
          <cell r="H684" t="str">
            <v>ហិល</v>
          </cell>
          <cell r="I684" t="str">
            <v>ឡាញ់ហិល</v>
          </cell>
          <cell r="J684" t="str">
            <v>LANH</v>
          </cell>
          <cell r="K684" t="str">
            <v>HEL</v>
          </cell>
          <cell r="L684"/>
          <cell r="M684" t="str">
            <v>ក្រុមដេរទី 15</v>
          </cell>
          <cell r="N684">
            <v>44977</v>
          </cell>
          <cell r="O684">
            <v>35154</v>
          </cell>
          <cell r="P684" t="str">
            <v>F</v>
          </cell>
          <cell r="Q684" t="str">
            <v>Cambodian</v>
          </cell>
          <cell r="R684" t="str">
            <v>ទួល</v>
          </cell>
          <cell r="S684" t="str">
            <v>ល្បើក</v>
          </cell>
          <cell r="T684" t="str">
            <v>ឈូក</v>
          </cell>
          <cell r="U684" t="str">
            <v>កំពត</v>
          </cell>
          <cell r="V684">
            <v>18</v>
          </cell>
          <cell r="W684">
            <v>1</v>
          </cell>
          <cell r="X684">
            <v>17</v>
          </cell>
        </row>
        <row r="685">
          <cell r="C685" t="str">
            <v>4 20218</v>
          </cell>
          <cell r="D685" t="str">
            <v>20411222996788វ</v>
          </cell>
          <cell r="E685" t="str">
            <v>151008931</v>
          </cell>
          <cell r="F685" t="str">
            <v>0975827624</v>
          </cell>
          <cell r="G685" t="str">
            <v>ភាព</v>
          </cell>
          <cell r="H685" t="str">
            <v>ចន្ទលក្ខណា</v>
          </cell>
          <cell r="I685" t="str">
            <v>ភាពចន្ទលក្ខណា</v>
          </cell>
          <cell r="J685" t="str">
            <v>PHEAP</v>
          </cell>
          <cell r="K685" t="str">
            <v>CHANLEAKHENA</v>
          </cell>
          <cell r="L685"/>
          <cell r="M685" t="str">
            <v>ក្រុមដេរទី 15</v>
          </cell>
          <cell r="N685">
            <v>44984</v>
          </cell>
          <cell r="O685">
            <v>38285</v>
          </cell>
          <cell r="P685" t="str">
            <v>F</v>
          </cell>
          <cell r="Q685" t="str">
            <v>Cambodian</v>
          </cell>
          <cell r="R685" t="str">
            <v>កំពង់វាំង</v>
          </cell>
          <cell r="S685" t="str">
            <v>ប្រឡាយ</v>
          </cell>
          <cell r="T685" t="str">
            <v>ស្ទោង</v>
          </cell>
          <cell r="U685" t="str">
            <v>កំពង់ធំ</v>
          </cell>
          <cell r="V685">
            <v>18</v>
          </cell>
          <cell r="W685">
            <v>1</v>
          </cell>
          <cell r="X685">
            <v>17</v>
          </cell>
        </row>
        <row r="686">
          <cell r="C686" t="str">
            <v>4 20219</v>
          </cell>
          <cell r="D686" t="str">
            <v>28405192073168ភ</v>
          </cell>
          <cell r="E686" t="str">
            <v>150226398</v>
          </cell>
          <cell r="F686" t="str">
            <v>0888295045</v>
          </cell>
          <cell r="G686" t="str">
            <v>ហុង</v>
          </cell>
          <cell r="H686" t="str">
            <v>ស្រីមុំ</v>
          </cell>
          <cell r="I686" t="str">
            <v>ហុងស្រីមុំ</v>
          </cell>
          <cell r="J686" t="str">
            <v>HUONG</v>
          </cell>
          <cell r="K686" t="str">
            <v>SREYMOM</v>
          </cell>
          <cell r="L686"/>
          <cell r="M686" t="str">
            <v>ក្រុមដេរទី 15</v>
          </cell>
          <cell r="N686">
            <v>44984</v>
          </cell>
          <cell r="O686">
            <v>30935</v>
          </cell>
          <cell r="P686" t="str">
            <v>F</v>
          </cell>
          <cell r="Q686" t="str">
            <v>Cambodian</v>
          </cell>
          <cell r="R686" t="str">
            <v>កំពង់វាំង</v>
          </cell>
          <cell r="S686" t="str">
            <v>ប្រឡាយ</v>
          </cell>
          <cell r="T686" t="str">
            <v>ស្ទោង</v>
          </cell>
          <cell r="U686" t="str">
            <v>កំពង់ធំ</v>
          </cell>
          <cell r="V686">
            <v>18</v>
          </cell>
          <cell r="W686">
            <v>1</v>
          </cell>
          <cell r="X686">
            <v>17</v>
          </cell>
        </row>
        <row r="687">
          <cell r="C687" t="str">
            <v>4 20223</v>
          </cell>
          <cell r="D687" t="str">
            <v>29210170927555ព</v>
          </cell>
          <cell r="E687" t="str">
            <v>062016631</v>
          </cell>
          <cell r="F687" t="str">
            <v>0973212454</v>
          </cell>
          <cell r="G687" t="str">
            <v>ភឿន</v>
          </cell>
          <cell r="H687" t="str">
            <v>យ៉ែត</v>
          </cell>
          <cell r="I687" t="str">
            <v>ភឿនយ៉ែត</v>
          </cell>
          <cell r="J687" t="str">
            <v>PHOEUN</v>
          </cell>
          <cell r="K687" t="str">
            <v>YET</v>
          </cell>
          <cell r="L687"/>
          <cell r="M687" t="str">
            <v>ក្រុមដេរទី 15</v>
          </cell>
          <cell r="N687">
            <v>44984</v>
          </cell>
          <cell r="O687">
            <v>33943</v>
          </cell>
          <cell r="P687" t="str">
            <v>F</v>
          </cell>
          <cell r="Q687" t="str">
            <v>Cambodian</v>
          </cell>
          <cell r="R687" t="str">
            <v>ត្រប់</v>
          </cell>
          <cell r="S687" t="str">
            <v>ត្រប់</v>
          </cell>
          <cell r="T687" t="str">
            <v>បាធាយ</v>
          </cell>
          <cell r="U687" t="str">
            <v>កំពង់ចាម</v>
          </cell>
          <cell r="V687">
            <v>18</v>
          </cell>
          <cell r="W687">
            <v>1</v>
          </cell>
          <cell r="X687">
            <v>17</v>
          </cell>
        </row>
        <row r="688">
          <cell r="C688" t="str">
            <v>4 20324</v>
          </cell>
          <cell r="D688" t="str">
            <v>0</v>
          </cell>
          <cell r="E688" t="str">
            <v>160578250</v>
          </cell>
          <cell r="F688" t="str">
            <v>0885853334</v>
          </cell>
          <cell r="G688" t="str">
            <v>សុខ</v>
          </cell>
          <cell r="H688" t="str">
            <v>កញ្ញា</v>
          </cell>
          <cell r="I688" t="str">
            <v>សុខកញ្ញា</v>
          </cell>
          <cell r="J688" t="str">
            <v>SOK</v>
          </cell>
          <cell r="K688" t="str">
            <v>KAMHA</v>
          </cell>
          <cell r="L688"/>
          <cell r="M688" t="str">
            <v>ក្រុមដេរទី 15</v>
          </cell>
          <cell r="N688">
            <v>45034</v>
          </cell>
          <cell r="O688">
            <v>38231</v>
          </cell>
          <cell r="P688" t="str">
            <v>F</v>
          </cell>
          <cell r="Q688" t="str">
            <v>Cambodian</v>
          </cell>
          <cell r="R688" t="str">
            <v>ពោធ៍ឃឿន</v>
          </cell>
          <cell r="S688" t="str">
            <v>បឹងកន្ទួត</v>
          </cell>
          <cell r="T688" t="str">
            <v>ក្រគរ</v>
          </cell>
          <cell r="U688" t="str">
            <v>ពោធ៍សាត់</v>
          </cell>
          <cell r="V688">
            <v>18</v>
          </cell>
          <cell r="W688">
            <v>1</v>
          </cell>
          <cell r="X688">
            <v>17</v>
          </cell>
        </row>
        <row r="689">
          <cell r="C689" t="str">
            <v>4 20337</v>
          </cell>
          <cell r="D689" t="str">
            <v>0</v>
          </cell>
          <cell r="E689" t="str">
            <v>068546348</v>
          </cell>
          <cell r="F689" t="str">
            <v>068546348</v>
          </cell>
          <cell r="G689" t="str">
            <v>សួង</v>
          </cell>
          <cell r="H689" t="str">
            <v>សុខណាម</v>
          </cell>
          <cell r="I689" t="str">
            <v>សួងសុខណាម</v>
          </cell>
          <cell r="J689" t="str">
            <v>SUONG</v>
          </cell>
          <cell r="K689" t="str">
            <v>SOKNAN</v>
          </cell>
          <cell r="L689"/>
          <cell r="M689" t="str">
            <v>ក្រុមដេរទី 15</v>
          </cell>
          <cell r="N689">
            <v>45035</v>
          </cell>
          <cell r="O689">
            <v>38424</v>
          </cell>
          <cell r="P689" t="str">
            <v>F</v>
          </cell>
          <cell r="Q689" t="str">
            <v>Cambodian</v>
          </cell>
          <cell r="R689" t="str">
            <v>មានជ័យ</v>
          </cell>
          <cell r="S689" t="str">
            <v>ដំបូករូង</v>
          </cell>
          <cell r="T689" t="str">
            <v>ភ្នំស្រួច</v>
          </cell>
          <cell r="U689" t="str">
            <v>កំពង់ស្ពឺ</v>
          </cell>
          <cell r="V689">
            <v>18</v>
          </cell>
          <cell r="W689">
            <v>1</v>
          </cell>
          <cell r="X689">
            <v>17</v>
          </cell>
        </row>
        <row r="690">
          <cell r="C690" t="str">
            <v>4 20474</v>
          </cell>
          <cell r="D690" t="str">
            <v>28503222779420ប</v>
          </cell>
          <cell r="E690" t="str">
            <v>101051103</v>
          </cell>
          <cell r="F690" t="str">
            <v>0717651788</v>
          </cell>
          <cell r="G690" t="str">
            <v>នន់</v>
          </cell>
          <cell r="H690" t="str">
            <v>ជ្រាង</v>
          </cell>
          <cell r="I690" t="str">
            <v>នន់ជ្រាង</v>
          </cell>
          <cell r="J690" t="str">
            <v>NON</v>
          </cell>
          <cell r="K690" t="str">
            <v>CHREANG</v>
          </cell>
          <cell r="L690"/>
          <cell r="M690" t="str">
            <v>ក្រុមដេរទី 15</v>
          </cell>
          <cell r="N690">
            <v>45057</v>
          </cell>
          <cell r="O690">
            <v>31077</v>
          </cell>
          <cell r="P690" t="str">
            <v>F</v>
          </cell>
          <cell r="Q690" t="str">
            <v>Cambodian</v>
          </cell>
          <cell r="R690" t="str">
            <v>ពោធ៍បាយ</v>
          </cell>
          <cell r="S690" t="str">
            <v>កំពែង</v>
          </cell>
          <cell r="T690" t="str">
            <v>គីរីវង់</v>
          </cell>
          <cell r="U690" t="str">
            <v>តាកែវ</v>
          </cell>
          <cell r="V690">
            <v>18</v>
          </cell>
          <cell r="W690">
            <v>1</v>
          </cell>
          <cell r="X690">
            <v>17</v>
          </cell>
        </row>
        <row r="691">
          <cell r="C691" t="str">
            <v>4 20486</v>
          </cell>
          <cell r="D691">
            <v>0</v>
          </cell>
          <cell r="E691" t="str">
            <v>0</v>
          </cell>
          <cell r="F691" t="str">
            <v>0889757984</v>
          </cell>
          <cell r="G691" t="str">
            <v>ហ៊ន</v>
          </cell>
          <cell r="H691" t="str">
            <v>ធូ</v>
          </cell>
          <cell r="I691" t="str">
            <v>ហ៊នធូ</v>
          </cell>
          <cell r="J691" t="str">
            <v>HORN</v>
          </cell>
          <cell r="K691" t="str">
            <v>THOU</v>
          </cell>
          <cell r="L691"/>
          <cell r="M691" t="str">
            <v>ក្រុមដេរទី 15</v>
          </cell>
          <cell r="N691">
            <v>45061</v>
          </cell>
          <cell r="O691">
            <v>34950</v>
          </cell>
          <cell r="P691" t="str">
            <v>F</v>
          </cell>
          <cell r="Q691" t="str">
            <v>Cambodian</v>
          </cell>
          <cell r="R691" t="str">
            <v>ដូនយុគ</v>
          </cell>
          <cell r="S691" t="str">
            <v>ជ្រៃ</v>
          </cell>
          <cell r="T691" t="str">
            <v>អន្ទរ</v>
          </cell>
          <cell r="U691" t="str">
            <v>ព្រៃវែង</v>
          </cell>
          <cell r="V691">
            <v>18</v>
          </cell>
          <cell r="W691">
            <v>1</v>
          </cell>
          <cell r="X691">
            <v>17</v>
          </cell>
        </row>
        <row r="692">
          <cell r="C692" t="str">
            <v>4 20501</v>
          </cell>
          <cell r="D692" t="str">
            <v>20112202528996ថ</v>
          </cell>
          <cell r="E692" t="str">
            <v>101398600</v>
          </cell>
          <cell r="F692" t="str">
            <v>0973868269</v>
          </cell>
          <cell r="G692" t="str">
            <v>ណេង</v>
          </cell>
          <cell r="H692" t="str">
            <v>សុវណ្ណរី</v>
          </cell>
          <cell r="I692" t="str">
            <v>ណេងសុវណ្ណរី</v>
          </cell>
          <cell r="J692" t="str">
            <v>NENG</v>
          </cell>
          <cell r="K692" t="str">
            <v>SOVANRY</v>
          </cell>
          <cell r="L692"/>
          <cell r="M692" t="str">
            <v>ក្រុមដេរទី 15</v>
          </cell>
          <cell r="N692">
            <v>45090</v>
          </cell>
          <cell r="O692">
            <v>37048</v>
          </cell>
          <cell r="P692" t="str">
            <v>F</v>
          </cell>
          <cell r="Q692" t="str">
            <v>Cambodian</v>
          </cell>
          <cell r="R692" t="str">
            <v>តាកែវ</v>
          </cell>
          <cell r="S692" t="str">
            <v>ស្រែរនោង</v>
          </cell>
          <cell r="T692" t="str">
            <v>ត្រាំកក់</v>
          </cell>
          <cell r="U692" t="str">
            <v>តាកែវ</v>
          </cell>
          <cell r="V692">
            <v>18</v>
          </cell>
          <cell r="W692">
            <v>1</v>
          </cell>
          <cell r="X692">
            <v>17</v>
          </cell>
        </row>
        <row r="693">
          <cell r="C693" t="str">
            <v>4 20550</v>
          </cell>
          <cell r="D693"/>
          <cell r="E693" t="str">
            <v>040405078</v>
          </cell>
          <cell r="F693" t="e">
            <v>#N/A</v>
          </cell>
          <cell r="G693" t="str">
            <v>សយ</v>
          </cell>
          <cell r="H693" t="str">
            <v>សុភាន់</v>
          </cell>
          <cell r="I693" t="str">
            <v>សយសុភាន់</v>
          </cell>
          <cell r="J693" t="str">
            <v>SOY</v>
          </cell>
          <cell r="K693" t="str">
            <v>SOPHRON</v>
          </cell>
          <cell r="L693"/>
          <cell r="M693" t="str">
            <v>ក្រុមដេរទី 15</v>
          </cell>
          <cell r="N693">
            <v>45154</v>
          </cell>
          <cell r="O693">
            <v>34944</v>
          </cell>
          <cell r="P693" t="str">
            <v>F</v>
          </cell>
          <cell r="Q693" t="str">
            <v>Cambodian</v>
          </cell>
          <cell r="R693" t="str">
            <v>អលង្កែរ</v>
          </cell>
          <cell r="S693" t="str">
            <v>ចោងម៉ោង</v>
          </cell>
          <cell r="T693" t="str">
            <v>ទឹកផុស</v>
          </cell>
          <cell r="U693" t="str">
            <v>កំពង់ឆ្នាំង</v>
          </cell>
          <cell r="V693">
            <v>18</v>
          </cell>
          <cell r="W693">
            <v>1</v>
          </cell>
          <cell r="X693">
            <v>17</v>
          </cell>
        </row>
        <row r="694">
          <cell r="C694" t="str">
            <v>4 20551</v>
          </cell>
          <cell r="D694"/>
          <cell r="E694" t="str">
            <v>070272044</v>
          </cell>
          <cell r="F694" t="e">
            <v>#N/A</v>
          </cell>
          <cell r="G694" t="str">
            <v>អ៊ូច</v>
          </cell>
          <cell r="H694" t="str">
            <v>ស្រីតូច</v>
          </cell>
          <cell r="I694" t="str">
            <v>អ៊ូចស្រីតូច</v>
          </cell>
          <cell r="J694" t="str">
            <v>OUCH</v>
          </cell>
          <cell r="K694" t="str">
            <v>SREYTOCH</v>
          </cell>
          <cell r="L694"/>
          <cell r="M694" t="str">
            <v>ក្រុមដេរទី 15</v>
          </cell>
          <cell r="N694">
            <v>45155</v>
          </cell>
          <cell r="O694">
            <v>35827</v>
          </cell>
          <cell r="P694" t="str">
            <v>F</v>
          </cell>
          <cell r="Q694" t="str">
            <v>Cambodian</v>
          </cell>
          <cell r="R694" t="str">
            <v>ខ្សាច់ទប់</v>
          </cell>
          <cell r="S694" t="str">
            <v>បន្ទាយ</v>
          </cell>
          <cell r="T694" t="str">
            <v>ប្រសព្វ</v>
          </cell>
          <cell r="U694" t="str">
            <v>ក្រចេះ</v>
          </cell>
          <cell r="V694">
            <v>18</v>
          </cell>
          <cell r="W694">
            <v>1</v>
          </cell>
          <cell r="X694">
            <v>17</v>
          </cell>
        </row>
        <row r="695">
          <cell r="C695" t="str">
            <v>4 20560</v>
          </cell>
          <cell r="D695"/>
          <cell r="E695" t="str">
            <v>051551465</v>
          </cell>
          <cell r="F695" t="e">
            <v>#N/A</v>
          </cell>
          <cell r="G695" t="str">
            <v>វ៉ាន់</v>
          </cell>
          <cell r="H695" t="str">
            <v>លីណា</v>
          </cell>
          <cell r="I695" t="str">
            <v>វ៉ាន់លីណា</v>
          </cell>
          <cell r="J695" t="str">
            <v>VAN</v>
          </cell>
          <cell r="K695" t="str">
            <v>LINA</v>
          </cell>
          <cell r="L695"/>
          <cell r="M695" t="str">
            <v>ក្រុមដេរទី 15</v>
          </cell>
          <cell r="N695">
            <v>45163</v>
          </cell>
          <cell r="O695">
            <v>37153</v>
          </cell>
          <cell r="P695" t="str">
            <v>F</v>
          </cell>
          <cell r="Q695" t="str">
            <v>Cambodian</v>
          </cell>
          <cell r="R695" t="str">
            <v>សូរយា</v>
          </cell>
          <cell r="S695" t="str">
            <v>បឹងដោល</v>
          </cell>
          <cell r="T695" t="str">
            <v>ព្រះស្តេច</v>
          </cell>
          <cell r="U695" t="str">
            <v>ព្រៃវែង</v>
          </cell>
          <cell r="V695">
            <v>18</v>
          </cell>
          <cell r="W695">
            <v>1</v>
          </cell>
          <cell r="X695">
            <v>17</v>
          </cell>
        </row>
        <row r="696">
          <cell r="C696" t="str">
            <v>4 20565</v>
          </cell>
          <cell r="D696"/>
          <cell r="E696" t="str">
            <v>062043159</v>
          </cell>
          <cell r="F696" t="e">
            <v>#N/A</v>
          </cell>
          <cell r="G696" t="str">
            <v>ម៉ើ</v>
          </cell>
          <cell r="H696" t="str">
            <v>សុកេត</v>
          </cell>
          <cell r="I696" t="str">
            <v>ម៉ើសុកេត</v>
          </cell>
          <cell r="J696" t="str">
            <v>MOEU</v>
          </cell>
          <cell r="K696" t="str">
            <v>SOKET</v>
          </cell>
          <cell r="L696"/>
          <cell r="M696" t="str">
            <v>ក្រុមដេរទី 15</v>
          </cell>
          <cell r="N696">
            <v>45163</v>
          </cell>
          <cell r="O696">
            <v>32837</v>
          </cell>
          <cell r="P696" t="str">
            <v>F</v>
          </cell>
          <cell r="Q696" t="str">
            <v>Cambodian</v>
          </cell>
          <cell r="R696" t="str">
            <v>ជើងព្រៃ</v>
          </cell>
          <cell r="S696" t="str">
            <v>ជើងព្រៃ</v>
          </cell>
          <cell r="T696" t="str">
            <v>បាធាយ</v>
          </cell>
          <cell r="U696" t="str">
            <v>កំពង់ចាម</v>
          </cell>
          <cell r="V696">
            <v>18</v>
          </cell>
          <cell r="W696">
            <v>1</v>
          </cell>
          <cell r="X696">
            <v>17</v>
          </cell>
        </row>
        <row r="697">
          <cell r="C697" t="str">
            <v>4 20575</v>
          </cell>
          <cell r="D697"/>
          <cell r="E697" t="str">
            <v>051062682</v>
          </cell>
          <cell r="F697" t="e">
            <v>#N/A</v>
          </cell>
          <cell r="G697" t="str">
            <v>សំ</v>
          </cell>
          <cell r="H697" t="str">
            <v>ភាច</v>
          </cell>
          <cell r="I697" t="str">
            <v>សំភាច</v>
          </cell>
          <cell r="J697" t="str">
            <v>SAM</v>
          </cell>
          <cell r="K697" t="str">
            <v>PHEACH</v>
          </cell>
          <cell r="L697"/>
          <cell r="M697" t="str">
            <v>ក្រុមដេរទី 15</v>
          </cell>
          <cell r="N697">
            <v>45166</v>
          </cell>
          <cell r="O697">
            <v>30083</v>
          </cell>
          <cell r="P697" t="str">
            <v>F</v>
          </cell>
          <cell r="Q697" t="str">
            <v>Cambodian</v>
          </cell>
          <cell r="R697" t="str">
            <v>ក្រឡាមាស</v>
          </cell>
          <cell r="S697" t="str">
            <v>ត្នោត</v>
          </cell>
          <cell r="T697" t="str">
            <v>កញ្រ្ជៀច</v>
          </cell>
          <cell r="U697" t="str">
            <v>ព្រៃវែង</v>
          </cell>
          <cell r="V697">
            <v>18</v>
          </cell>
          <cell r="W697">
            <v>1</v>
          </cell>
          <cell r="X697">
            <v>17</v>
          </cell>
        </row>
        <row r="698">
          <cell r="C698" t="str">
            <v>4 20579</v>
          </cell>
          <cell r="D698"/>
          <cell r="E698" t="str">
            <v>062308765</v>
          </cell>
          <cell r="F698" t="e">
            <v>#N/A</v>
          </cell>
          <cell r="G698" t="str">
            <v>ឌៀប</v>
          </cell>
          <cell r="H698" t="str">
            <v>វ៉េន</v>
          </cell>
          <cell r="I698" t="str">
            <v>ឌៀបវ៉េន</v>
          </cell>
          <cell r="J698" t="str">
            <v>DEAB</v>
          </cell>
          <cell r="K698" t="str">
            <v>VEN</v>
          </cell>
          <cell r="L698"/>
          <cell r="M698" t="str">
            <v>ក្រុមដេរទី 15</v>
          </cell>
          <cell r="N698">
            <v>45168</v>
          </cell>
          <cell r="O698">
            <v>38362</v>
          </cell>
          <cell r="P698" t="str">
            <v>F</v>
          </cell>
          <cell r="Q698" t="str">
            <v>Cambodian</v>
          </cell>
          <cell r="R698" t="str">
            <v>ពោធិឬស្សី</v>
          </cell>
          <cell r="S698" t="str">
            <v>ត្រប់</v>
          </cell>
          <cell r="T698" t="str">
            <v>បាធាយ</v>
          </cell>
          <cell r="U698" t="str">
            <v>កំពង់ចាម</v>
          </cell>
          <cell r="V698">
            <v>18</v>
          </cell>
          <cell r="W698">
            <v>1</v>
          </cell>
          <cell r="X698">
            <v>17</v>
          </cell>
        </row>
        <row r="699">
          <cell r="C699" t="str">
            <v>4 20582</v>
          </cell>
          <cell r="D699"/>
          <cell r="E699" t="str">
            <v>030553313</v>
          </cell>
          <cell r="F699" t="e">
            <v>#N/A</v>
          </cell>
          <cell r="G699" t="str">
            <v>ណៃ</v>
          </cell>
          <cell r="H699" t="str">
            <v>ជូរី</v>
          </cell>
          <cell r="I699" t="str">
            <v>ណៃជូរី</v>
          </cell>
          <cell r="J699" t="str">
            <v>NAI</v>
          </cell>
          <cell r="K699" t="str">
            <v>JURY</v>
          </cell>
          <cell r="L699"/>
          <cell r="M699" t="str">
            <v>ក្រុមដេរទី 15</v>
          </cell>
          <cell r="N699">
            <v>45169</v>
          </cell>
          <cell r="O699">
            <v>33311</v>
          </cell>
          <cell r="P699" t="str">
            <v>F</v>
          </cell>
          <cell r="Q699" t="str">
            <v>Cambodian</v>
          </cell>
          <cell r="R699" t="str">
            <v>កាកាប</v>
          </cell>
          <cell r="S699" t="str">
            <v>កៀមក្សាន្ត</v>
          </cell>
          <cell r="T699" t="str">
            <v>ឧដុង្គ</v>
          </cell>
          <cell r="U699" t="str">
            <v>កំពង់ស្ពឺ</v>
          </cell>
          <cell r="V699">
            <v>18</v>
          </cell>
          <cell r="W699">
            <v>1</v>
          </cell>
          <cell r="X699">
            <v>17</v>
          </cell>
        </row>
        <row r="700">
          <cell r="C700" t="str">
            <v>4 20609</v>
          </cell>
          <cell r="D700"/>
          <cell r="E700" t="str">
            <v>160195097</v>
          </cell>
          <cell r="F700" t="e">
            <v>#N/A</v>
          </cell>
          <cell r="G700" t="str">
            <v>ស្រ៊ន</v>
          </cell>
          <cell r="H700" t="str">
            <v>សុខសាន</v>
          </cell>
          <cell r="I700" t="str">
            <v>ស្រ៊នសុខសាន</v>
          </cell>
          <cell r="J700" t="str">
            <v>SRORN</v>
          </cell>
          <cell r="K700" t="str">
            <v>SOKSAN</v>
          </cell>
          <cell r="L700"/>
          <cell r="M700" t="str">
            <v>ក្រុមដេរទី 15</v>
          </cell>
          <cell r="N700">
            <v>45176</v>
          </cell>
          <cell r="O700">
            <v>32273</v>
          </cell>
          <cell r="P700" t="str">
            <v>F</v>
          </cell>
          <cell r="Q700" t="str">
            <v>Cambodian</v>
          </cell>
          <cell r="R700" t="str">
            <v>ស្តុកឃ្លោក</v>
          </cell>
          <cell r="S700" t="str">
            <v>អូរតាប៉ោង</v>
          </cell>
          <cell r="T700" t="str">
            <v>បាកាន</v>
          </cell>
          <cell r="U700" t="str">
            <v>ពោធ៍សាត់</v>
          </cell>
          <cell r="V700">
            <v>18</v>
          </cell>
          <cell r="W700">
            <v>1</v>
          </cell>
          <cell r="X700">
            <v>17</v>
          </cell>
        </row>
        <row r="701">
          <cell r="C701" t="str">
            <v>4 20620</v>
          </cell>
          <cell r="D701"/>
          <cell r="E701" t="str">
            <v>062205466</v>
          </cell>
          <cell r="F701" t="e">
            <v>#N/A</v>
          </cell>
          <cell r="G701" t="str">
            <v>ឌុម</v>
          </cell>
          <cell r="H701" t="str">
            <v>ខឿន</v>
          </cell>
          <cell r="I701" t="str">
            <v>ឌុមខឿន</v>
          </cell>
          <cell r="J701" t="str">
            <v>DUM</v>
          </cell>
          <cell r="K701" t="str">
            <v>KHOEURN</v>
          </cell>
          <cell r="L701"/>
          <cell r="M701" t="str">
            <v>ក្រុមដេរទី 15</v>
          </cell>
          <cell r="N701">
            <v>45182</v>
          </cell>
          <cell r="O701">
            <v>36222</v>
          </cell>
          <cell r="P701" t="str">
            <v>F</v>
          </cell>
          <cell r="Q701" t="str">
            <v>Cambodian</v>
          </cell>
          <cell r="R701" t="str">
            <v>ពោធ័ឫស្សី</v>
          </cell>
          <cell r="S701" t="str">
            <v>ត្រប់</v>
          </cell>
          <cell r="T701" t="str">
            <v>បាធាយ</v>
          </cell>
          <cell r="U701" t="str">
            <v>កំពង់ចាម</v>
          </cell>
          <cell r="V701">
            <v>18</v>
          </cell>
          <cell r="W701">
            <v>1</v>
          </cell>
          <cell r="X701">
            <v>17</v>
          </cell>
        </row>
        <row r="702">
          <cell r="C702" t="str">
            <v>4 20664</v>
          </cell>
          <cell r="D702"/>
          <cell r="E702" t="str">
            <v>15078014</v>
          </cell>
          <cell r="F702" t="e">
            <v>#N/A</v>
          </cell>
          <cell r="G702" t="str">
            <v>យ៉ុន</v>
          </cell>
          <cell r="H702" t="str">
            <v>ចន្ទី</v>
          </cell>
          <cell r="I702" t="str">
            <v>យ៉ុនចន្ទី</v>
          </cell>
          <cell r="J702" t="str">
            <v>YUN</v>
          </cell>
          <cell r="K702" t="str">
            <v>CHANTY</v>
          </cell>
          <cell r="L702"/>
          <cell r="M702" t="str">
            <v>ក្រុមដេរទី 15</v>
          </cell>
          <cell r="N702">
            <v>45217</v>
          </cell>
          <cell r="O702">
            <v>35712</v>
          </cell>
          <cell r="P702" t="str">
            <v>F</v>
          </cell>
          <cell r="Q702" t="str">
            <v>Cambodian</v>
          </cell>
          <cell r="R702" t="str">
            <v>ក្របៅ</v>
          </cell>
          <cell r="S702" t="str">
            <v>ឈូក</v>
          </cell>
          <cell r="T702" t="str">
            <v>ប្រាសាទសំបូរ</v>
          </cell>
          <cell r="U702" t="str">
            <v>កំពង់ធំ</v>
          </cell>
          <cell r="V702">
            <v>18</v>
          </cell>
          <cell r="W702">
            <v>1</v>
          </cell>
          <cell r="X702">
            <v>17</v>
          </cell>
        </row>
        <row r="703">
          <cell r="C703" t="str">
            <v>4 20666</v>
          </cell>
          <cell r="D703"/>
          <cell r="E703" t="str">
            <v>150857587</v>
          </cell>
          <cell r="F703" t="e">
            <v>#N/A</v>
          </cell>
          <cell r="G703" t="str">
            <v>កុល</v>
          </cell>
          <cell r="H703" t="str">
            <v>លីន</v>
          </cell>
          <cell r="I703" t="str">
            <v>កុលលីន</v>
          </cell>
          <cell r="J703" t="str">
            <v>KOL</v>
          </cell>
          <cell r="K703" t="str">
            <v>LIN</v>
          </cell>
          <cell r="L703"/>
          <cell r="M703" t="str">
            <v>ក្រុមដេរទី 15</v>
          </cell>
          <cell r="N703">
            <v>45218</v>
          </cell>
          <cell r="O703">
            <v>36708</v>
          </cell>
          <cell r="P703" t="str">
            <v>F</v>
          </cell>
          <cell r="Q703" t="str">
            <v>Cambodian</v>
          </cell>
          <cell r="R703" t="str">
            <v>ល្ហុង</v>
          </cell>
          <cell r="S703" t="str">
            <v>ចំណាលើ</v>
          </cell>
          <cell r="T703" t="str">
            <v>ស្ទោង</v>
          </cell>
          <cell r="U703" t="str">
            <v>កំពង់ធំ</v>
          </cell>
          <cell r="V703">
            <v>18</v>
          </cell>
          <cell r="W703">
            <v>1</v>
          </cell>
          <cell r="X703">
            <v>17</v>
          </cell>
        </row>
        <row r="704">
          <cell r="C704" t="str">
            <v>4 20683</v>
          </cell>
          <cell r="D704"/>
          <cell r="E704" t="str">
            <v>150987487</v>
          </cell>
          <cell r="F704" t="e">
            <v>#N/A</v>
          </cell>
          <cell r="G704" t="str">
            <v>ជា</v>
          </cell>
          <cell r="H704" t="str">
            <v>សុភី</v>
          </cell>
          <cell r="I704" t="str">
            <v>ជាសុភី</v>
          </cell>
          <cell r="J704" t="str">
            <v>CHEA</v>
          </cell>
          <cell r="K704" t="str">
            <v>SOKEY</v>
          </cell>
          <cell r="L704"/>
          <cell r="M704" t="str">
            <v>ក្រុមដេរទី 15</v>
          </cell>
          <cell r="N704">
            <v>45219</v>
          </cell>
          <cell r="O704">
            <v>37350</v>
          </cell>
          <cell r="P704" t="str">
            <v>F</v>
          </cell>
          <cell r="Q704" t="str">
            <v>Cambodian</v>
          </cell>
          <cell r="R704" t="str">
            <v>ក្អិន</v>
          </cell>
          <cell r="S704" t="str">
            <v>ចំណាលើ</v>
          </cell>
          <cell r="T704" t="str">
            <v>ស្ទោង</v>
          </cell>
          <cell r="U704" t="str">
            <v>កំពង់ធំ</v>
          </cell>
          <cell r="V704">
            <v>18</v>
          </cell>
          <cell r="W704">
            <v>1</v>
          </cell>
          <cell r="X704">
            <v>17</v>
          </cell>
        </row>
        <row r="705">
          <cell r="C705" t="str">
            <v>4 20690</v>
          </cell>
          <cell r="D705"/>
          <cell r="E705" t="str">
            <v>250231894</v>
          </cell>
          <cell r="F705" t="e">
            <v>#N/A</v>
          </cell>
          <cell r="G705" t="str">
            <v>ផុន</v>
          </cell>
          <cell r="H705" t="str">
            <v>រំដួល</v>
          </cell>
          <cell r="I705" t="str">
            <v>ផុនរំដួល</v>
          </cell>
          <cell r="J705" t="str">
            <v>PHON</v>
          </cell>
          <cell r="K705" t="str">
            <v>ROMDUOL</v>
          </cell>
          <cell r="L705"/>
          <cell r="M705" t="str">
            <v>ក្រុមដេរទី 15</v>
          </cell>
          <cell r="N705">
            <v>45219</v>
          </cell>
          <cell r="O705">
            <v>35916</v>
          </cell>
          <cell r="P705" t="str">
            <v>F</v>
          </cell>
          <cell r="Q705" t="str">
            <v>Cambodian</v>
          </cell>
          <cell r="R705" t="str">
            <v>ក្រវៀនជើង</v>
          </cell>
          <cell r="S705" t="str">
            <v>ជាំក្រវៀន</v>
          </cell>
          <cell r="T705" t="str">
            <v>មេមត់</v>
          </cell>
          <cell r="U705" t="str">
            <v>ត្បូងឃ្មុំ</v>
          </cell>
          <cell r="V705">
            <v>18</v>
          </cell>
          <cell r="W705">
            <v>1</v>
          </cell>
          <cell r="X705">
            <v>17</v>
          </cell>
        </row>
        <row r="706">
          <cell r="C706" t="str">
            <v>4 20702</v>
          </cell>
          <cell r="D706"/>
          <cell r="E706" t="str">
            <v>150563716</v>
          </cell>
          <cell r="F706" t="e">
            <v>#N/A</v>
          </cell>
          <cell r="G706" t="str">
            <v>ញឹង</v>
          </cell>
          <cell r="H706" t="str">
            <v>ម៉ល</v>
          </cell>
          <cell r="I706" t="str">
            <v>ញឹងម៉ល</v>
          </cell>
          <cell r="J706" t="str">
            <v>NHOENG</v>
          </cell>
          <cell r="K706" t="str">
            <v>MOL</v>
          </cell>
          <cell r="L706"/>
          <cell r="M706" t="str">
            <v>ក្រុមដេរទី 15</v>
          </cell>
          <cell r="N706">
            <v>45222</v>
          </cell>
          <cell r="O706">
            <v>33011</v>
          </cell>
          <cell r="P706" t="str">
            <v>F</v>
          </cell>
          <cell r="Q706" t="str">
            <v>Cambodian</v>
          </cell>
          <cell r="R706" t="str">
            <v>ត្រពាំងជ័រ</v>
          </cell>
          <cell r="S706" t="str">
            <v>ចំណាលើ</v>
          </cell>
          <cell r="T706" t="str">
            <v>ស្ទោង</v>
          </cell>
          <cell r="U706" t="str">
            <v>កំពង់ធំ</v>
          </cell>
          <cell r="V706">
            <v>18</v>
          </cell>
          <cell r="W706">
            <v>1</v>
          </cell>
          <cell r="X706">
            <v>17</v>
          </cell>
        </row>
        <row r="707">
          <cell r="C707" t="str">
            <v>4 20706</v>
          </cell>
          <cell r="D707"/>
          <cell r="E707" t="str">
            <v>021057135</v>
          </cell>
          <cell r="F707" t="e">
            <v>#N/A</v>
          </cell>
          <cell r="G707" t="str">
            <v>រ៉ុម</v>
          </cell>
          <cell r="H707" t="str">
            <v>នីតា</v>
          </cell>
          <cell r="I707" t="str">
            <v>រ៉ុមនីតា</v>
          </cell>
          <cell r="J707" t="str">
            <v>ROM</v>
          </cell>
          <cell r="K707" t="str">
            <v>NITA</v>
          </cell>
          <cell r="L707"/>
          <cell r="M707" t="str">
            <v>ក្រុមដេរទី 15</v>
          </cell>
          <cell r="N707">
            <v>45222</v>
          </cell>
          <cell r="O707">
            <v>35916</v>
          </cell>
          <cell r="P707" t="str">
            <v>F</v>
          </cell>
          <cell r="Q707" t="str">
            <v>Cambodian</v>
          </cell>
          <cell r="R707" t="str">
            <v>ព្រែកតារ័ត្ន</v>
          </cell>
          <cell r="S707" t="str">
            <v>ពោធ័បាន</v>
          </cell>
          <cell r="T707" t="str">
            <v>កោះធំ</v>
          </cell>
          <cell r="U707" t="str">
            <v>កណ្ដាល</v>
          </cell>
          <cell r="V707">
            <v>18</v>
          </cell>
          <cell r="W707">
            <v>1</v>
          </cell>
          <cell r="X707">
            <v>17</v>
          </cell>
        </row>
        <row r="708">
          <cell r="C708" t="str">
            <v>4 20713</v>
          </cell>
          <cell r="D708"/>
          <cell r="E708" t="str">
            <v>062332894</v>
          </cell>
          <cell r="F708" t="e">
            <v>#N/A</v>
          </cell>
          <cell r="G708" t="str">
            <v>យឿន</v>
          </cell>
          <cell r="H708" t="str">
            <v>លីន</v>
          </cell>
          <cell r="I708" t="str">
            <v>យឿនលីន</v>
          </cell>
          <cell r="J708" t="str">
            <v>YOEUN</v>
          </cell>
          <cell r="K708" t="str">
            <v>LIN</v>
          </cell>
          <cell r="L708"/>
          <cell r="M708" t="str">
            <v>ក្រុមដេរទី 15</v>
          </cell>
          <cell r="N708">
            <v>45223</v>
          </cell>
          <cell r="O708">
            <v>37771</v>
          </cell>
          <cell r="P708" t="str">
            <v>F</v>
          </cell>
          <cell r="Q708" t="str">
            <v>Cambodian</v>
          </cell>
          <cell r="R708" t="str">
            <v>ពោធិឫស្សី</v>
          </cell>
          <cell r="S708" t="str">
            <v>ត្រប់</v>
          </cell>
          <cell r="T708" t="str">
            <v>បាធាយ</v>
          </cell>
          <cell r="U708" t="str">
            <v>កំពង់ចាម</v>
          </cell>
          <cell r="V708">
            <v>18</v>
          </cell>
          <cell r="W708">
            <v>1</v>
          </cell>
          <cell r="X708">
            <v>17</v>
          </cell>
        </row>
        <row r="709">
          <cell r="C709" t="str">
            <v>4 20759</v>
          </cell>
          <cell r="D709"/>
          <cell r="E709" t="str">
            <v>171291277</v>
          </cell>
          <cell r="F709" t="e">
            <v>#N/A</v>
          </cell>
          <cell r="G709" t="str">
            <v>រី</v>
          </cell>
          <cell r="H709" t="str">
            <v>ស្រីកែវ</v>
          </cell>
          <cell r="I709" t="str">
            <v>រីស្រីកែវ</v>
          </cell>
          <cell r="J709" t="str">
            <v>RY</v>
          </cell>
          <cell r="K709" t="str">
            <v>SREYKEO</v>
          </cell>
          <cell r="L709"/>
          <cell r="M709" t="str">
            <v>ក្រុមដេរទី 15</v>
          </cell>
          <cell r="N709">
            <v>45244</v>
          </cell>
          <cell r="O709">
            <v>36050</v>
          </cell>
          <cell r="P709" t="str">
            <v>F</v>
          </cell>
          <cell r="Q709" t="str">
            <v>Cambodian</v>
          </cell>
          <cell r="R709" t="str">
            <v>រកា</v>
          </cell>
          <cell r="S709" t="str">
            <v>រកា</v>
          </cell>
          <cell r="T709" t="str">
            <v>សង្កែ</v>
          </cell>
          <cell r="U709" t="str">
            <v>បាត់ដំបង</v>
          </cell>
          <cell r="V709">
            <v>18</v>
          </cell>
          <cell r="W709">
            <v>1</v>
          </cell>
          <cell r="X709">
            <v>17</v>
          </cell>
        </row>
        <row r="710">
          <cell r="C710" t="str">
            <v>4 20761</v>
          </cell>
          <cell r="D710"/>
          <cell r="E710" t="str">
            <v>181019302</v>
          </cell>
          <cell r="F710" t="e">
            <v>#N/A</v>
          </cell>
          <cell r="G710" t="str">
            <v>សុខ</v>
          </cell>
          <cell r="H710" t="str">
            <v>ធាវី</v>
          </cell>
          <cell r="I710" t="str">
            <v>សុខធាវី</v>
          </cell>
          <cell r="J710" t="str">
            <v>SOK</v>
          </cell>
          <cell r="K710" t="str">
            <v>THEAVY</v>
          </cell>
          <cell r="L710"/>
          <cell r="M710" t="str">
            <v>ក្រុមដេរទី 15</v>
          </cell>
          <cell r="N710">
            <v>45231</v>
          </cell>
          <cell r="O710">
            <v>38637</v>
          </cell>
          <cell r="P710" t="str">
            <v>F</v>
          </cell>
          <cell r="Q710" t="str">
            <v>Cambodian</v>
          </cell>
          <cell r="R710" t="str">
            <v>អន្លង់ត្នោត</v>
          </cell>
          <cell r="S710" t="str">
            <v>ជីក្រែង</v>
          </cell>
          <cell r="T710" t="str">
            <v>ជីក្រែង</v>
          </cell>
          <cell r="U710" t="str">
            <v>សៀមរាប</v>
          </cell>
          <cell r="V710">
            <v>18</v>
          </cell>
          <cell r="W710">
            <v>1</v>
          </cell>
          <cell r="X710">
            <v>17</v>
          </cell>
        </row>
        <row r="711">
          <cell r="C711" t="str">
            <v>4 20769</v>
          </cell>
          <cell r="D711"/>
          <cell r="E711" t="str">
            <v>062177916</v>
          </cell>
          <cell r="F711" t="e">
            <v>#N/A</v>
          </cell>
          <cell r="G711" t="str">
            <v>ធីម</v>
          </cell>
          <cell r="H711" t="str">
            <v>សៀងហៃ</v>
          </cell>
          <cell r="I711" t="str">
            <v>ធីមសៀងហៃ</v>
          </cell>
          <cell r="J711" t="str">
            <v>THIM</v>
          </cell>
          <cell r="K711" t="str">
            <v>SIENGHAI</v>
          </cell>
          <cell r="L711"/>
          <cell r="M711" t="str">
            <v>ក្រុមដេរទី 15</v>
          </cell>
          <cell r="N711">
            <v>45260</v>
          </cell>
          <cell r="O711">
            <v>35805</v>
          </cell>
          <cell r="P711" t="str">
            <v>F</v>
          </cell>
          <cell r="Q711" t="str">
            <v>Cambodian</v>
          </cell>
          <cell r="R711" t="str">
            <v>ច្បារអំពៅ</v>
          </cell>
          <cell r="S711" t="str">
            <v>ច្បារអំពៅ</v>
          </cell>
          <cell r="T711" t="str">
            <v>បាធាយ</v>
          </cell>
          <cell r="U711" t="str">
            <v>កំពង់ចាម</v>
          </cell>
          <cell r="V711">
            <v>18</v>
          </cell>
          <cell r="W711">
            <v>1</v>
          </cell>
          <cell r="X711">
            <v>17</v>
          </cell>
        </row>
        <row r="712">
          <cell r="C712" t="str">
            <v>4 20630</v>
          </cell>
          <cell r="D712"/>
          <cell r="E712" t="str">
            <v>030766224</v>
          </cell>
          <cell r="F712" t="e">
            <v>#N/A</v>
          </cell>
          <cell r="G712" t="str">
            <v>នល់</v>
          </cell>
          <cell r="H712" t="str">
            <v>សៀង</v>
          </cell>
          <cell r="I712" t="str">
            <v>នល់សៀង</v>
          </cell>
          <cell r="J712" t="str">
            <v>NOL</v>
          </cell>
          <cell r="K712" t="str">
            <v>SEANG</v>
          </cell>
          <cell r="L712"/>
          <cell r="M712" t="str">
            <v>ក្រុមដេរទី 15</v>
          </cell>
          <cell r="N712">
            <v>45184</v>
          </cell>
          <cell r="O712">
            <v>35744</v>
          </cell>
          <cell r="P712" t="str">
            <v>F</v>
          </cell>
          <cell r="Q712" t="str">
            <v>Cambodian</v>
          </cell>
          <cell r="R712" t="str">
            <v>ពាមល្វា</v>
          </cell>
          <cell r="S712" t="str">
            <v>ត្រពាំងជោ</v>
          </cell>
          <cell r="T712" t="str">
            <v>ឪរ៉ាល់</v>
          </cell>
          <cell r="U712" t="str">
            <v>កំពង់ស្ពឺ</v>
          </cell>
          <cell r="V712">
            <v>18</v>
          </cell>
          <cell r="W712">
            <v>1</v>
          </cell>
          <cell r="X712">
            <v>17</v>
          </cell>
        </row>
        <row r="713">
          <cell r="C713" t="str">
            <v>4 10892</v>
          </cell>
          <cell r="D713" t="str">
            <v>29601181153450ឍ</v>
          </cell>
          <cell r="E713" t="str">
            <v>051105560</v>
          </cell>
          <cell r="F713" t="str">
            <v>087878171</v>
          </cell>
          <cell r="G713" t="str">
            <v>ខាន់</v>
          </cell>
          <cell r="H713" t="str">
            <v>ស្រីនោ</v>
          </cell>
          <cell r="I713" t="str">
            <v>ខាន់ស្រីនោ</v>
          </cell>
          <cell r="J713" t="str">
            <v>KHAN</v>
          </cell>
          <cell r="K713" t="str">
            <v>SREYNOR</v>
          </cell>
          <cell r="L713"/>
          <cell r="M713" t="str">
            <v>ក្រុមដេរទី 16</v>
          </cell>
          <cell r="N713">
            <v>44228</v>
          </cell>
          <cell r="O713">
            <v>35353</v>
          </cell>
          <cell r="P713" t="str">
            <v>F</v>
          </cell>
          <cell r="Q713" t="str">
            <v>Cambodian</v>
          </cell>
          <cell r="R713" t="str">
            <v>ព្រៃកណ្តៀង</v>
          </cell>
          <cell r="S713" t="str">
            <v>ព្រៃកណ្តៀង</v>
          </cell>
          <cell r="T713" t="str">
            <v>ពាមរ</v>
          </cell>
          <cell r="U713" t="str">
            <v>ព្រៃវែង</v>
          </cell>
          <cell r="V713">
            <v>18</v>
          </cell>
          <cell r="W713">
            <v>1</v>
          </cell>
          <cell r="X713">
            <v>17</v>
          </cell>
        </row>
        <row r="714">
          <cell r="C714" t="str">
            <v>4 12229</v>
          </cell>
          <cell r="D714" t="str">
            <v>27501181221473ឋ</v>
          </cell>
          <cell r="E714" t="str">
            <v>030709248</v>
          </cell>
          <cell r="F714" t="str">
            <v>0972249562</v>
          </cell>
          <cell r="G714" t="str">
            <v>មាស</v>
          </cell>
          <cell r="H714" t="str">
            <v>សាន</v>
          </cell>
          <cell r="I714" t="str">
            <v>មាសសាន</v>
          </cell>
          <cell r="J714" t="str">
            <v>MEAS</v>
          </cell>
          <cell r="K714" t="str">
            <v>SAN</v>
          </cell>
          <cell r="L714"/>
          <cell r="M714" t="str">
            <v>ក្រុមដេរទី 16</v>
          </cell>
          <cell r="N714">
            <v>44228</v>
          </cell>
          <cell r="O714">
            <v>27674</v>
          </cell>
          <cell r="P714" t="str">
            <v>F</v>
          </cell>
          <cell r="Q714" t="str">
            <v>Cambodian</v>
          </cell>
          <cell r="R714" t="str">
            <v>ពោធិ៍ទី</v>
          </cell>
          <cell r="S714" t="str">
            <v>ពោធិ៍ទី</v>
          </cell>
          <cell r="T714" t="str">
            <v>ស៊ីធរណ្តាល</v>
          </cell>
          <cell r="U714" t="str">
            <v>ព្រៃវែង</v>
          </cell>
          <cell r="V714">
            <v>18</v>
          </cell>
          <cell r="W714">
            <v>1</v>
          </cell>
          <cell r="X714">
            <v>17</v>
          </cell>
        </row>
        <row r="715">
          <cell r="C715" t="str">
            <v>4 12428</v>
          </cell>
          <cell r="D715" t="str">
            <v>28608181545588ឃ</v>
          </cell>
          <cell r="E715" t="str">
            <v>051579126</v>
          </cell>
          <cell r="F715" t="str">
            <v>098486656</v>
          </cell>
          <cell r="G715" t="str">
            <v>ចយ</v>
          </cell>
          <cell r="H715" t="str">
            <v>ណត</v>
          </cell>
          <cell r="I715" t="str">
            <v>ចយណត</v>
          </cell>
          <cell r="J715" t="str">
            <v>CHORY</v>
          </cell>
          <cell r="K715" t="str">
            <v>NORT</v>
          </cell>
          <cell r="L715"/>
          <cell r="M715" t="str">
            <v>ក្រុមដេរទី 16</v>
          </cell>
          <cell r="N715">
            <v>44228</v>
          </cell>
          <cell r="O715">
            <v>31570</v>
          </cell>
          <cell r="P715" t="str">
            <v>F</v>
          </cell>
          <cell r="Q715" t="str">
            <v>Cambodian</v>
          </cell>
          <cell r="R715" t="str">
            <v>ព្រៃស្វា</v>
          </cell>
          <cell r="S715" t="str">
            <v>ស្ពឺ</v>
          </cell>
          <cell r="T715" t="str">
            <v>បាភ្នំ</v>
          </cell>
          <cell r="U715" t="str">
            <v>ព្រៃវែង</v>
          </cell>
          <cell r="V715">
            <v>18</v>
          </cell>
          <cell r="W715">
            <v>1</v>
          </cell>
          <cell r="X715">
            <v>17</v>
          </cell>
        </row>
        <row r="716">
          <cell r="C716" t="str">
            <v>4 12730</v>
          </cell>
          <cell r="D716" t="str">
            <v>28801181152222ដ</v>
          </cell>
          <cell r="E716">
            <v>101155944</v>
          </cell>
          <cell r="F716" t="str">
            <v>016407248</v>
          </cell>
          <cell r="G716" t="str">
            <v>ទឹម</v>
          </cell>
          <cell r="H716" t="str">
            <v>ស្រីនី</v>
          </cell>
          <cell r="I716" t="str">
            <v>ទឹមស្រីនី</v>
          </cell>
          <cell r="J716" t="str">
            <v>TOEM</v>
          </cell>
          <cell r="K716" t="str">
            <v>SREYNY</v>
          </cell>
          <cell r="L716"/>
          <cell r="M716" t="str">
            <v>ក្រុមដេរទី 16</v>
          </cell>
          <cell r="N716">
            <v>44228</v>
          </cell>
          <cell r="O716">
            <v>32175</v>
          </cell>
          <cell r="P716" t="str">
            <v>F</v>
          </cell>
          <cell r="Q716" t="str">
            <v>Cambodian</v>
          </cell>
          <cell r="R716" t="str">
            <v>ត្រពាំងជ្រី</v>
          </cell>
          <cell r="S716" t="str">
            <v>រនាម</v>
          </cell>
          <cell r="T716" t="str">
            <v>ទ្រាំង</v>
          </cell>
          <cell r="U716" t="str">
            <v>តាកែវ</v>
          </cell>
          <cell r="V716">
            <v>18</v>
          </cell>
          <cell r="W716">
            <v>1</v>
          </cell>
          <cell r="X716">
            <v>17</v>
          </cell>
        </row>
        <row r="717">
          <cell r="C717" t="str">
            <v>4 13431</v>
          </cell>
          <cell r="D717" t="str">
            <v>28407192154174ព</v>
          </cell>
          <cell r="E717" t="str">
            <v>051511111</v>
          </cell>
          <cell r="F717" t="str">
            <v>0978941598</v>
          </cell>
          <cell r="G717" t="str">
            <v>ខេង</v>
          </cell>
          <cell r="H717" t="str">
            <v>សោភណ្ឌ័</v>
          </cell>
          <cell r="I717" t="str">
            <v>ខេងសោភណ្ឌ័</v>
          </cell>
          <cell r="J717" t="str">
            <v>KHENG</v>
          </cell>
          <cell r="K717" t="str">
            <v>SOPHORN</v>
          </cell>
          <cell r="L717"/>
          <cell r="M717" t="str">
            <v>ក្រុមដេរទី 16</v>
          </cell>
          <cell r="N717">
            <v>44228</v>
          </cell>
          <cell r="O717">
            <v>30760</v>
          </cell>
          <cell r="P717" t="str">
            <v>F</v>
          </cell>
          <cell r="Q717" t="str">
            <v>Cambodian</v>
          </cell>
          <cell r="R717" t="str">
            <v>ព្រៃអណ្តេង</v>
          </cell>
          <cell r="S717" t="str">
            <v>ព្រៃអណ្តេង</v>
          </cell>
          <cell r="T717" t="str">
            <v>មេសាង</v>
          </cell>
          <cell r="U717" t="str">
            <v>ព្រៃវែង</v>
          </cell>
          <cell r="V717">
            <v>18</v>
          </cell>
          <cell r="W717">
            <v>1</v>
          </cell>
          <cell r="X717">
            <v>17</v>
          </cell>
        </row>
        <row r="718">
          <cell r="C718" t="str">
            <v>4 6756</v>
          </cell>
          <cell r="D718" t="str">
            <v>29501181221050ង</v>
          </cell>
          <cell r="E718" t="str">
            <v>040416161</v>
          </cell>
          <cell r="F718" t="str">
            <v>010658089</v>
          </cell>
          <cell r="G718" t="str">
            <v>ថ្លាង</v>
          </cell>
          <cell r="H718" t="str">
            <v>ស្រីស</v>
          </cell>
          <cell r="I718" t="str">
            <v>ថ្លាងស្រីស</v>
          </cell>
          <cell r="J718" t="str">
            <v>THLANG</v>
          </cell>
          <cell r="K718" t="str">
            <v>SREYSOR</v>
          </cell>
          <cell r="L718"/>
          <cell r="M718" t="str">
            <v>ក្រុមដេរទី 16</v>
          </cell>
          <cell r="N718">
            <v>44228</v>
          </cell>
          <cell r="O718">
            <v>34759</v>
          </cell>
          <cell r="P718" t="str">
            <v>F</v>
          </cell>
          <cell r="Q718" t="str">
            <v>Cambodian</v>
          </cell>
          <cell r="R718" t="str">
            <v>អន្លង់កញ្ចុះ</v>
          </cell>
          <cell r="S718" t="str">
            <v>ប្រឡាយមាស</v>
          </cell>
          <cell r="T718" t="str">
            <v>កំពង់លែង</v>
          </cell>
          <cell r="U718" t="str">
            <v>កំពង់ឆ្នាំង</v>
          </cell>
          <cell r="V718">
            <v>18</v>
          </cell>
          <cell r="W718">
            <v>1</v>
          </cell>
          <cell r="X718">
            <v>17</v>
          </cell>
        </row>
        <row r="719">
          <cell r="C719" t="str">
            <v>4 18038</v>
          </cell>
          <cell r="D719" t="str">
            <v>20105202368863ឍ</v>
          </cell>
          <cell r="E719" t="str">
            <v>250308973</v>
          </cell>
          <cell r="F719" t="str">
            <v>0967862446</v>
          </cell>
          <cell r="G719" t="str">
            <v>នឿន</v>
          </cell>
          <cell r="H719" t="str">
            <v>សុវណ្ណ</v>
          </cell>
          <cell r="I719" t="str">
            <v>នឿនសុវណ្ណ</v>
          </cell>
          <cell r="J719" t="str">
            <v>NOEURN</v>
          </cell>
          <cell r="K719" t="str">
            <v>SOVANN</v>
          </cell>
          <cell r="L719"/>
          <cell r="M719" t="str">
            <v>ក្រុមដេរទី 16</v>
          </cell>
          <cell r="N719">
            <v>44228</v>
          </cell>
          <cell r="O719">
            <v>37158</v>
          </cell>
          <cell r="P719" t="str">
            <v>F</v>
          </cell>
          <cell r="Q719" t="str">
            <v>Cambodian</v>
          </cell>
          <cell r="R719" t="str">
            <v>ជំពូ</v>
          </cell>
          <cell r="S719" t="str">
            <v>ចក</v>
          </cell>
          <cell r="T719" t="str">
            <v>អូររាំងឪ</v>
          </cell>
          <cell r="U719" t="str">
            <v>កំពង់ចាម</v>
          </cell>
          <cell r="V719">
            <v>18</v>
          </cell>
          <cell r="W719">
            <v>1</v>
          </cell>
          <cell r="X719">
            <v>17</v>
          </cell>
        </row>
        <row r="720">
          <cell r="C720" t="str">
            <v>4 18569</v>
          </cell>
          <cell r="D720" t="str">
            <v>20207202409233ឃ</v>
          </cell>
          <cell r="E720" t="str">
            <v>150921091</v>
          </cell>
          <cell r="F720" t="str">
            <v>0973022952</v>
          </cell>
          <cell r="G720" t="str">
            <v>ឃឹម</v>
          </cell>
          <cell r="H720" t="str">
            <v>ផល្លា</v>
          </cell>
          <cell r="I720" t="str">
            <v>ឃឹមផល្លា</v>
          </cell>
          <cell r="J720" t="str">
            <v>KIM</v>
          </cell>
          <cell r="K720" t="str">
            <v>PHALA</v>
          </cell>
          <cell r="L720"/>
          <cell r="M720" t="str">
            <v>ក្រុមដេរទី 16</v>
          </cell>
          <cell r="N720">
            <v>44228</v>
          </cell>
          <cell r="O720">
            <v>37457</v>
          </cell>
          <cell r="P720" t="str">
            <v>F</v>
          </cell>
          <cell r="Q720" t="str">
            <v>Cambodian</v>
          </cell>
          <cell r="R720" t="str">
            <v>ថ្លាក្នុង</v>
          </cell>
          <cell r="S720" t="str">
            <v>សូយោង</v>
          </cell>
          <cell r="T720" t="str">
            <v>បារាយណ៍</v>
          </cell>
          <cell r="U720" t="str">
            <v>កំពង់ធំ</v>
          </cell>
          <cell r="V720">
            <v>18</v>
          </cell>
          <cell r="W720">
            <v>1</v>
          </cell>
          <cell r="X720">
            <v>17</v>
          </cell>
        </row>
        <row r="721">
          <cell r="C721" t="str">
            <v>4 18623</v>
          </cell>
          <cell r="D721" t="str">
            <v>29504170719184យ</v>
          </cell>
          <cell r="E721" t="str">
            <v>050891457</v>
          </cell>
          <cell r="F721" t="str">
            <v>0886405226</v>
          </cell>
          <cell r="G721" t="str">
            <v>ភា</v>
          </cell>
          <cell r="H721" t="str">
            <v>ហ៊ុច</v>
          </cell>
          <cell r="I721" t="str">
            <v>ភាហ៊ុច</v>
          </cell>
          <cell r="J721" t="str">
            <v>PHEA</v>
          </cell>
          <cell r="K721" t="str">
            <v>HUCH</v>
          </cell>
          <cell r="L721"/>
          <cell r="M721" t="str">
            <v>ក្រុមដេរទី 16</v>
          </cell>
          <cell r="N721">
            <v>44228</v>
          </cell>
          <cell r="O721">
            <v>34702</v>
          </cell>
          <cell r="P721" t="str">
            <v>F</v>
          </cell>
          <cell r="Q721" t="str">
            <v>Cambodian</v>
          </cell>
          <cell r="R721" t="str">
            <v>គ្រើល</v>
          </cell>
          <cell r="S721" t="str">
            <v>ព្រៃរំដេង</v>
          </cell>
          <cell r="T721" t="str">
            <v>មេសាង</v>
          </cell>
          <cell r="U721" t="str">
            <v>ព្រៃវែង</v>
          </cell>
          <cell r="V721">
            <v>18</v>
          </cell>
          <cell r="W721">
            <v>1</v>
          </cell>
          <cell r="X721">
            <v>17</v>
          </cell>
        </row>
        <row r="722">
          <cell r="C722" t="str">
            <v>4 19208</v>
          </cell>
          <cell r="D722" t="str">
            <v>20005192068998រ</v>
          </cell>
          <cell r="E722" t="str">
            <v>171081825</v>
          </cell>
          <cell r="F722" t="str">
            <v>0966423769</v>
          </cell>
          <cell r="G722" t="str">
            <v>ស៊ន</v>
          </cell>
          <cell r="H722" t="str">
            <v>សាលីញ</v>
          </cell>
          <cell r="I722" t="str">
            <v>ស៊នសាលីញ</v>
          </cell>
          <cell r="J722" t="str">
            <v>SORN</v>
          </cell>
          <cell r="K722" t="str">
            <v>SALINH</v>
          </cell>
          <cell r="L722"/>
          <cell r="M722" t="str">
            <v>ក្រុមដេរទី 16</v>
          </cell>
          <cell r="N722">
            <v>44481</v>
          </cell>
          <cell r="O722">
            <v>36860</v>
          </cell>
          <cell r="P722" t="str">
            <v>F</v>
          </cell>
          <cell r="Q722" t="str">
            <v>Cambodian</v>
          </cell>
          <cell r="R722" t="str">
            <v>កំពុងថ្លង់</v>
          </cell>
          <cell r="S722" t="str">
            <v>វត្តតាមិម</v>
          </cell>
          <cell r="T722" t="str">
            <v>សង្កែ</v>
          </cell>
          <cell r="U722" t="str">
            <v>បាត់ដំបង</v>
          </cell>
          <cell r="V722">
            <v>18</v>
          </cell>
          <cell r="W722">
            <v>1</v>
          </cell>
          <cell r="X722">
            <v>17</v>
          </cell>
        </row>
        <row r="723">
          <cell r="C723" t="str">
            <v>4 19212</v>
          </cell>
          <cell r="D723" t="str">
            <v>29612171018087ប</v>
          </cell>
          <cell r="E723" t="str">
            <v>170735271</v>
          </cell>
          <cell r="F723" t="str">
            <v>060727543</v>
          </cell>
          <cell r="G723" t="str">
            <v>វិន</v>
          </cell>
          <cell r="H723" t="str">
            <v>ផឿន</v>
          </cell>
          <cell r="I723" t="str">
            <v>វិនផឿន</v>
          </cell>
          <cell r="J723" t="str">
            <v>VEN</v>
          </cell>
          <cell r="K723" t="str">
            <v>CHOEURN</v>
          </cell>
          <cell r="L723"/>
          <cell r="M723" t="str">
            <v>ក្រុមដេរទី 16</v>
          </cell>
          <cell r="N723">
            <v>44481</v>
          </cell>
          <cell r="O723">
            <v>35317</v>
          </cell>
          <cell r="P723" t="str">
            <v>F</v>
          </cell>
          <cell r="Q723" t="str">
            <v>Cambodian</v>
          </cell>
          <cell r="R723" t="str">
            <v>អូចំលង</v>
          </cell>
          <cell r="S723" t="str">
            <v>តាសែន</v>
          </cell>
          <cell r="T723" t="str">
            <v>គុំរាង</v>
          </cell>
          <cell r="U723" t="str">
            <v>បាត់ដំបង</v>
          </cell>
          <cell r="V723">
            <v>18</v>
          </cell>
          <cell r="W723">
            <v>1</v>
          </cell>
          <cell r="X723">
            <v>17</v>
          </cell>
        </row>
        <row r="724">
          <cell r="C724" t="str">
            <v>4 19424</v>
          </cell>
          <cell r="D724" t="str">
            <v>20301233031526ឡ</v>
          </cell>
          <cell r="E724" t="str">
            <v>160550624</v>
          </cell>
          <cell r="F724" t="str">
            <v>0976757954</v>
          </cell>
          <cell r="G724" t="str">
            <v>សុំ</v>
          </cell>
          <cell r="H724" t="str">
            <v>សុខឃឿន</v>
          </cell>
          <cell r="I724" t="str">
            <v>សុំសុខឃឿន</v>
          </cell>
          <cell r="J724" t="str">
            <v>SUM</v>
          </cell>
          <cell r="K724" t="str">
            <v>SOKKHOEURN</v>
          </cell>
          <cell r="L724"/>
          <cell r="M724" t="str">
            <v>ក្រុមដេរទី 16</v>
          </cell>
          <cell r="N724">
            <v>44562</v>
          </cell>
          <cell r="O724">
            <v>37976</v>
          </cell>
          <cell r="P724" t="str">
            <v>F</v>
          </cell>
          <cell r="Q724" t="str">
            <v>Cambodian</v>
          </cell>
          <cell r="R724" t="str">
            <v>ទំបាង</v>
          </cell>
          <cell r="S724" t="str">
            <v>រលកស</v>
          </cell>
          <cell r="T724" t="str">
            <v>សំពៅមាស</v>
          </cell>
          <cell r="U724" t="str">
            <v>ពោធិ៍សាត់</v>
          </cell>
          <cell r="V724">
            <v>18</v>
          </cell>
          <cell r="W724">
            <v>1</v>
          </cell>
          <cell r="X724">
            <v>17</v>
          </cell>
        </row>
        <row r="725">
          <cell r="C725" t="str">
            <v>4 19445</v>
          </cell>
          <cell r="D725" t="str">
            <v>20301233031432ល</v>
          </cell>
          <cell r="E725" t="str">
            <v>151009067</v>
          </cell>
          <cell r="F725" t="str">
            <v>067245911</v>
          </cell>
          <cell r="G725" t="str">
            <v>ផៃ</v>
          </cell>
          <cell r="H725" t="str">
            <v>ចន្តា</v>
          </cell>
          <cell r="I725" t="str">
            <v>ផៃចន្តា</v>
          </cell>
          <cell r="J725" t="str">
            <v>PHAI</v>
          </cell>
          <cell r="K725" t="str">
            <v>CHENDA</v>
          </cell>
          <cell r="L725"/>
          <cell r="M725" t="str">
            <v>ក្រុមដេរទី 16</v>
          </cell>
          <cell r="N725">
            <v>44571</v>
          </cell>
          <cell r="O725">
            <v>37623</v>
          </cell>
          <cell r="P725" t="str">
            <v>F</v>
          </cell>
          <cell r="Q725" t="str">
            <v>Cambodian</v>
          </cell>
          <cell r="R725" t="str">
            <v>ខ្មាក់</v>
          </cell>
          <cell r="S725" t="str">
            <v>ចណារលើ</v>
          </cell>
          <cell r="T725" t="str">
            <v>ស្ទោង</v>
          </cell>
          <cell r="U725" t="str">
            <v>កំពង់ធំ</v>
          </cell>
          <cell r="V725">
            <v>18</v>
          </cell>
          <cell r="W725">
            <v>1</v>
          </cell>
          <cell r="X725">
            <v>17</v>
          </cell>
        </row>
        <row r="726">
          <cell r="C726" t="str">
            <v>4 19627</v>
          </cell>
          <cell r="D726" t="str">
            <v>29806192095839ច</v>
          </cell>
          <cell r="E726" t="str">
            <v>070313022</v>
          </cell>
          <cell r="F726" t="str">
            <v>0976742186</v>
          </cell>
          <cell r="G726" t="str">
            <v>ធឿន</v>
          </cell>
          <cell r="H726" t="str">
            <v>ចន្ទ្រា</v>
          </cell>
          <cell r="I726" t="str">
            <v>ធឿនចន្ទ្រា</v>
          </cell>
          <cell r="J726" t="str">
            <v>THOEUN</v>
          </cell>
          <cell r="K726" t="str">
            <v>CHANTHREA</v>
          </cell>
          <cell r="L726"/>
          <cell r="M726" t="str">
            <v>ក្រុមដេរទី 16</v>
          </cell>
          <cell r="N726">
            <v>44678</v>
          </cell>
          <cell r="O726">
            <v>35978</v>
          </cell>
          <cell r="P726" t="str">
            <v>F</v>
          </cell>
          <cell r="Q726" t="str">
            <v>Cambodian</v>
          </cell>
          <cell r="R726" t="str">
            <v>ថ្មី</v>
          </cell>
          <cell r="S726" t="str">
            <v>សណ្តាន់</v>
          </cell>
          <cell r="T726" t="str">
            <v>សំបូរ</v>
          </cell>
          <cell r="U726" t="str">
            <v>ក្រចេះ</v>
          </cell>
          <cell r="V726">
            <v>18</v>
          </cell>
          <cell r="W726">
            <v>1</v>
          </cell>
          <cell r="X726">
            <v>17</v>
          </cell>
        </row>
        <row r="727">
          <cell r="C727" t="str">
            <v>4 19672</v>
          </cell>
          <cell r="D727" t="str">
            <v>20203222783271ឈ</v>
          </cell>
          <cell r="E727" t="str">
            <v>021263978</v>
          </cell>
          <cell r="F727" t="str">
            <v>068264280</v>
          </cell>
          <cell r="G727" t="str">
            <v>ហ៊ិន</v>
          </cell>
          <cell r="H727" t="str">
            <v>វ៉ាន់ណែត</v>
          </cell>
          <cell r="I727" t="str">
            <v>ហ៊ិនវ៉ាន់ណែត</v>
          </cell>
          <cell r="J727" t="str">
            <v>HIN</v>
          </cell>
          <cell r="K727" t="str">
            <v>VANNNET</v>
          </cell>
          <cell r="L727"/>
          <cell r="M727" t="str">
            <v>ក្រុមដេរទី 16</v>
          </cell>
          <cell r="N727">
            <v>44692</v>
          </cell>
          <cell r="O727">
            <v>37444</v>
          </cell>
          <cell r="P727" t="str">
            <v>F</v>
          </cell>
          <cell r="Q727" t="str">
            <v>Cambodian</v>
          </cell>
          <cell r="R727" t="str">
            <v>ត្រពាំងរាំង</v>
          </cell>
          <cell r="S727" t="str">
            <v>ម្កាក់</v>
          </cell>
          <cell r="T727" t="str">
            <v>អង្គស្នួល</v>
          </cell>
          <cell r="U727" t="str">
            <v>កណ្តាល</v>
          </cell>
          <cell r="V727">
            <v>18</v>
          </cell>
          <cell r="W727">
            <v>1</v>
          </cell>
          <cell r="X727">
            <v>17</v>
          </cell>
        </row>
        <row r="728">
          <cell r="C728" t="str">
            <v>4 19756</v>
          </cell>
          <cell r="D728" t="str">
            <v>29701181153506ថ</v>
          </cell>
          <cell r="E728" t="str">
            <v>051239668</v>
          </cell>
          <cell r="F728" t="str">
            <v>0973026869</v>
          </cell>
          <cell r="G728" t="str">
            <v>ការ៉េម</v>
          </cell>
          <cell r="H728" t="str">
            <v>រត្តនា</v>
          </cell>
          <cell r="I728" t="str">
            <v>ការ៉េមរត្តនា</v>
          </cell>
          <cell r="J728" t="str">
            <v>KAREM</v>
          </cell>
          <cell r="K728" t="str">
            <v>ROTHANA</v>
          </cell>
          <cell r="L728"/>
          <cell r="M728" t="str">
            <v>ក្រុមដេរទី 16</v>
          </cell>
          <cell r="N728">
            <v>44692</v>
          </cell>
          <cell r="O728">
            <v>35524</v>
          </cell>
          <cell r="P728" t="str">
            <v>F</v>
          </cell>
          <cell r="Q728" t="str">
            <v>Cambodian</v>
          </cell>
          <cell r="R728"/>
          <cell r="S728"/>
          <cell r="T728"/>
          <cell r="U728"/>
          <cell r="V728">
            <v>18</v>
          </cell>
          <cell r="W728">
            <v>1</v>
          </cell>
          <cell r="X728">
            <v>17</v>
          </cell>
        </row>
        <row r="729">
          <cell r="C729" t="str">
            <v>4 19829</v>
          </cell>
          <cell r="D729" t="str">
            <v>20003181299285ទ</v>
          </cell>
          <cell r="E729" t="str">
            <v>250140444</v>
          </cell>
          <cell r="F729" t="str">
            <v>0973039474</v>
          </cell>
          <cell r="G729" t="str">
            <v>នុត</v>
          </cell>
          <cell r="H729" t="str">
            <v>សេងហ៊ួ</v>
          </cell>
          <cell r="I729" t="str">
            <v>នុតសេងហ៊ួ</v>
          </cell>
          <cell r="J729" t="str">
            <v>NOT</v>
          </cell>
          <cell r="K729" t="str">
            <v>SENGHUO</v>
          </cell>
          <cell r="L729"/>
          <cell r="M729" t="str">
            <v>ក្រុមដេរទី 16</v>
          </cell>
          <cell r="N729">
            <v>44769</v>
          </cell>
          <cell r="O729">
            <v>36759</v>
          </cell>
          <cell r="P729" t="str">
            <v>F</v>
          </cell>
          <cell r="Q729" t="str">
            <v>Cambodian</v>
          </cell>
          <cell r="R729"/>
          <cell r="S729"/>
          <cell r="T729"/>
          <cell r="U729"/>
          <cell r="V729">
            <v>18</v>
          </cell>
          <cell r="W729">
            <v>1</v>
          </cell>
          <cell r="X729">
            <v>17</v>
          </cell>
        </row>
        <row r="730">
          <cell r="C730" t="str">
            <v>4 18533</v>
          </cell>
          <cell r="D730" t="str">
            <v>29907170820759ក</v>
          </cell>
          <cell r="E730" t="str">
            <v>110558800</v>
          </cell>
          <cell r="F730">
            <v>67511613</v>
          </cell>
          <cell r="G730" t="str">
            <v>ចេវ</v>
          </cell>
          <cell r="H730" t="str">
            <v>ចាន់ធឿន</v>
          </cell>
          <cell r="I730" t="str">
            <v>ចេវចាន់ធឿន</v>
          </cell>
          <cell r="J730" t="str">
            <v>CHEV</v>
          </cell>
          <cell r="K730" t="str">
            <v>CHANTHOEUN</v>
          </cell>
          <cell r="L730"/>
          <cell r="M730" t="str">
            <v>ក្រុមដេរទី 16</v>
          </cell>
          <cell r="N730">
            <v>44228</v>
          </cell>
          <cell r="O730">
            <v>36252</v>
          </cell>
          <cell r="P730" t="str">
            <v>F</v>
          </cell>
          <cell r="Q730" t="str">
            <v>Cambodian</v>
          </cell>
          <cell r="R730" t="str">
            <v>ត្រពាំងកំណប់</v>
          </cell>
          <cell r="S730" t="str">
            <v>ដំបូកខ្ពស់</v>
          </cell>
          <cell r="T730" t="str">
            <v>អង្គរជ័យ</v>
          </cell>
          <cell r="U730" t="str">
            <v>កំពត</v>
          </cell>
          <cell r="V730">
            <v>18</v>
          </cell>
          <cell r="W730">
            <v>1</v>
          </cell>
          <cell r="X730">
            <v>17</v>
          </cell>
        </row>
        <row r="731">
          <cell r="C731" t="str">
            <v>4 13492</v>
          </cell>
          <cell r="D731" t="str">
            <v>28703192005289ភ</v>
          </cell>
          <cell r="E731" t="str">
            <v>051069528</v>
          </cell>
          <cell r="F731" t="str">
            <v>0882564958</v>
          </cell>
          <cell r="G731" t="str">
            <v>ខន</v>
          </cell>
          <cell r="H731" t="str">
            <v>ស្រីមុត</v>
          </cell>
          <cell r="I731" t="str">
            <v>ខនស្រីមុត</v>
          </cell>
          <cell r="J731" t="str">
            <v>KHAN</v>
          </cell>
          <cell r="K731" t="str">
            <v>SREYMUT</v>
          </cell>
          <cell r="L731"/>
          <cell r="M731" t="str">
            <v>ក្រុមដេរទី 16</v>
          </cell>
          <cell r="N731">
            <v>44228</v>
          </cell>
          <cell r="O731">
            <v>31936</v>
          </cell>
          <cell r="P731" t="str">
            <v>F</v>
          </cell>
          <cell r="Q731" t="str">
            <v>Cambodian</v>
          </cell>
          <cell r="R731" t="str">
            <v>ជូនយុគ</v>
          </cell>
          <cell r="S731" t="str">
            <v>ដូនតឹង</v>
          </cell>
          <cell r="T731" t="str">
            <v>កំចាយមារ</v>
          </cell>
          <cell r="U731" t="str">
            <v>ព្រៃវែង</v>
          </cell>
          <cell r="V731">
            <v>18</v>
          </cell>
          <cell r="W731">
            <v>1</v>
          </cell>
          <cell r="X731">
            <v>17</v>
          </cell>
        </row>
        <row r="732">
          <cell r="C732" t="str">
            <v>4 15028</v>
          </cell>
          <cell r="D732" t="str">
            <v>29206202380895ភ</v>
          </cell>
          <cell r="E732" t="str">
            <v>150883441</v>
          </cell>
          <cell r="F732" t="str">
            <v>095821175</v>
          </cell>
          <cell r="G732" t="str">
            <v>នី</v>
          </cell>
          <cell r="H732" t="str">
            <v>ឡាត់</v>
          </cell>
          <cell r="I732" t="str">
            <v>នីឡាត់</v>
          </cell>
          <cell r="J732" t="str">
            <v>NY</v>
          </cell>
          <cell r="K732" t="str">
            <v>LAT</v>
          </cell>
          <cell r="L732"/>
          <cell r="M732" t="str">
            <v>ក្រុមដេរទី 16</v>
          </cell>
          <cell r="N732">
            <v>44228</v>
          </cell>
          <cell r="O732">
            <v>33871</v>
          </cell>
          <cell r="P732" t="str">
            <v>F</v>
          </cell>
          <cell r="Q732" t="str">
            <v>Cambodian</v>
          </cell>
          <cell r="R732" t="str">
            <v>ត្រពាំងជ័រ</v>
          </cell>
          <cell r="S732" t="str">
            <v>ចំណារលើ</v>
          </cell>
          <cell r="T732" t="str">
            <v>ស្ទោង</v>
          </cell>
          <cell r="U732" t="str">
            <v>កំពង់ធំ</v>
          </cell>
          <cell r="V732">
            <v>18</v>
          </cell>
          <cell r="W732">
            <v>1</v>
          </cell>
          <cell r="X732">
            <v>17</v>
          </cell>
        </row>
        <row r="733">
          <cell r="C733" t="str">
            <v>4 15139</v>
          </cell>
          <cell r="D733" t="str">
            <v>29607192148175ស</v>
          </cell>
          <cell r="E733">
            <v>150563713</v>
          </cell>
          <cell r="F733" t="str">
            <v>0967909858</v>
          </cell>
          <cell r="G733" t="str">
            <v>គន</v>
          </cell>
          <cell r="H733" t="str">
            <v>ភារុំ</v>
          </cell>
          <cell r="I733" t="str">
            <v>គនភារុំ</v>
          </cell>
          <cell r="J733" t="str">
            <v>KORN</v>
          </cell>
          <cell r="K733" t="str">
            <v>PHEAROM</v>
          </cell>
          <cell r="L733"/>
          <cell r="M733" t="str">
            <v>ក្រុមដេរទី 16</v>
          </cell>
          <cell r="N733">
            <v>44228</v>
          </cell>
          <cell r="O733">
            <v>35236</v>
          </cell>
          <cell r="P733" t="str">
            <v>F</v>
          </cell>
          <cell r="Q733" t="str">
            <v>Cambodian</v>
          </cell>
          <cell r="R733" t="str">
            <v>ត្រពាំងជ័រ</v>
          </cell>
          <cell r="S733" t="str">
            <v>ចំណារលើ</v>
          </cell>
          <cell r="T733" t="str">
            <v>ស្ទោង</v>
          </cell>
          <cell r="U733" t="str">
            <v>កំពង់ធំ</v>
          </cell>
          <cell r="V733">
            <v>18</v>
          </cell>
          <cell r="W733">
            <v>1</v>
          </cell>
          <cell r="X733">
            <v>17</v>
          </cell>
        </row>
        <row r="734">
          <cell r="C734" t="str">
            <v>4 19206</v>
          </cell>
          <cell r="D734" t="str">
            <v>29911181905161ផ</v>
          </cell>
          <cell r="E734" t="str">
            <v>110544248</v>
          </cell>
          <cell r="F734" t="str">
            <v>0972936605</v>
          </cell>
          <cell r="G734" t="str">
            <v>ណាំ</v>
          </cell>
          <cell r="H734" t="str">
            <v>បូណា</v>
          </cell>
          <cell r="I734" t="str">
            <v>ណាំបូណា</v>
          </cell>
          <cell r="J734" t="str">
            <v>NAM</v>
          </cell>
          <cell r="K734" t="str">
            <v>BONA</v>
          </cell>
          <cell r="L734"/>
          <cell r="M734" t="str">
            <v>ក្រុមដេរទី 16</v>
          </cell>
          <cell r="N734">
            <v>44480</v>
          </cell>
          <cell r="O734">
            <v>36435</v>
          </cell>
          <cell r="P734" t="str">
            <v>F</v>
          </cell>
          <cell r="Q734" t="str">
            <v>Cambodian</v>
          </cell>
          <cell r="R734" t="str">
            <v>ត្រែង</v>
          </cell>
          <cell r="S734" t="str">
            <v>ស្តេចគង់</v>
          </cell>
          <cell r="T734" t="str">
            <v>បន្ទាយមាស</v>
          </cell>
          <cell r="U734" t="str">
            <v>កំពត</v>
          </cell>
          <cell r="V734">
            <v>18</v>
          </cell>
          <cell r="W734">
            <v>1</v>
          </cell>
          <cell r="X734">
            <v>17</v>
          </cell>
        </row>
        <row r="735">
          <cell r="C735" t="str">
            <v>4 18256</v>
          </cell>
          <cell r="D735" t="str">
            <v>29907160163329យ</v>
          </cell>
          <cell r="E735" t="str">
            <v>051137697</v>
          </cell>
          <cell r="F735" t="str">
            <v>0979636520</v>
          </cell>
          <cell r="G735" t="str">
            <v>តក់</v>
          </cell>
          <cell r="H735" t="str">
            <v>ចន្ថា</v>
          </cell>
          <cell r="I735" t="str">
            <v>តក់ចន្ថា</v>
          </cell>
          <cell r="J735" t="str">
            <v>TORK</v>
          </cell>
          <cell r="K735" t="str">
            <v>CHANTHA</v>
          </cell>
          <cell r="L735"/>
          <cell r="M735" t="str">
            <v>ក្រុមដេរទី 16</v>
          </cell>
          <cell r="N735">
            <v>44228</v>
          </cell>
          <cell r="O735">
            <v>36454</v>
          </cell>
          <cell r="P735" t="str">
            <v>F</v>
          </cell>
          <cell r="Q735" t="str">
            <v>Cambodian</v>
          </cell>
          <cell r="R735" t="str">
            <v>ត្រពាំងដង្ហិត</v>
          </cell>
          <cell r="S735" t="str">
            <v>ដូនតឹង</v>
          </cell>
          <cell r="T735" t="str">
            <v>កំបាយមារ</v>
          </cell>
          <cell r="U735" t="str">
            <v>ព្រៃវែង</v>
          </cell>
          <cell r="V735">
            <v>18</v>
          </cell>
          <cell r="W735">
            <v>1</v>
          </cell>
          <cell r="X735">
            <v>17</v>
          </cell>
        </row>
        <row r="736">
          <cell r="C736" t="str">
            <v>4 19431</v>
          </cell>
          <cell r="D736" t="str">
            <v>18611223001959ត</v>
          </cell>
          <cell r="E736" t="str">
            <v>150659955</v>
          </cell>
          <cell r="F736" t="str">
            <v>0978253867</v>
          </cell>
          <cell r="G736" t="str">
            <v>ចក់</v>
          </cell>
          <cell r="H736" t="str">
            <v>ធឿន</v>
          </cell>
          <cell r="I736" t="str">
            <v>ចក់ធឿន</v>
          </cell>
          <cell r="J736" t="str">
            <v>CHAK</v>
          </cell>
          <cell r="K736" t="str">
            <v>CHOEUN</v>
          </cell>
          <cell r="L736"/>
          <cell r="M736" t="str">
            <v>ក្រុមដេរទី 16</v>
          </cell>
          <cell r="N736">
            <v>44566</v>
          </cell>
          <cell r="O736">
            <v>31751</v>
          </cell>
          <cell r="P736" t="str">
            <v>M</v>
          </cell>
          <cell r="Q736" t="str">
            <v>Cambodian</v>
          </cell>
          <cell r="R736" t="str">
            <v>ត្រពាំងជ័រ</v>
          </cell>
          <cell r="S736" t="str">
            <v>ចំណារលើ</v>
          </cell>
          <cell r="T736" t="str">
            <v>ស្ទោង</v>
          </cell>
          <cell r="U736" t="str">
            <v>កំពង់ធំ</v>
          </cell>
          <cell r="V736">
            <v>18</v>
          </cell>
          <cell r="W736">
            <v>1</v>
          </cell>
          <cell r="X736">
            <v>17</v>
          </cell>
        </row>
        <row r="737">
          <cell r="C737" t="str">
            <v>4 19519</v>
          </cell>
          <cell r="D737" t="str">
            <v>20311222996960ន</v>
          </cell>
          <cell r="E737" t="str">
            <v>051700165</v>
          </cell>
          <cell r="F737" t="str">
            <v>0964853870</v>
          </cell>
          <cell r="G737" t="str">
            <v>តយ</v>
          </cell>
          <cell r="H737" t="str">
            <v>កែវ</v>
          </cell>
          <cell r="I737" t="str">
            <v>តយកែវ</v>
          </cell>
          <cell r="J737" t="str">
            <v>TORY</v>
          </cell>
          <cell r="K737" t="str">
            <v>KEO</v>
          </cell>
          <cell r="L737"/>
          <cell r="M737" t="str">
            <v>ក្រុមដេរទី 16</v>
          </cell>
          <cell r="N737">
            <v>44606</v>
          </cell>
          <cell r="O737">
            <v>37836</v>
          </cell>
          <cell r="P737" t="str">
            <v>F</v>
          </cell>
          <cell r="Q737" t="str">
            <v>Cambodian</v>
          </cell>
          <cell r="R737" t="str">
            <v>តៃកៃជ្រូក</v>
          </cell>
          <cell r="S737" t="str">
            <v>ទឹកថ្លា</v>
          </cell>
          <cell r="T737" t="str">
            <v>ស្វាយទ</v>
          </cell>
          <cell r="U737" t="str">
            <v>ព្រៃវែង</v>
          </cell>
          <cell r="V737">
            <v>18</v>
          </cell>
          <cell r="W737">
            <v>1</v>
          </cell>
          <cell r="X737">
            <v>17</v>
          </cell>
        </row>
        <row r="738">
          <cell r="C738" t="str">
            <v>4 19717</v>
          </cell>
          <cell r="D738" t="str">
            <v>0</v>
          </cell>
          <cell r="E738" t="str">
            <v>040533507</v>
          </cell>
          <cell r="F738" t="str">
            <v>0965723166</v>
          </cell>
          <cell r="G738" t="str">
            <v>យី</v>
          </cell>
          <cell r="H738" t="str">
            <v>សុនី</v>
          </cell>
          <cell r="I738" t="str">
            <v>យីសុនី</v>
          </cell>
          <cell r="J738" t="str">
            <v>YI</v>
          </cell>
          <cell r="K738" t="str">
            <v>SONY</v>
          </cell>
          <cell r="L738"/>
          <cell r="M738" t="str">
            <v>ក្រុមដេរទី 16</v>
          </cell>
          <cell r="N738">
            <v>44713</v>
          </cell>
          <cell r="O738">
            <v>38022</v>
          </cell>
          <cell r="P738" t="str">
            <v>F</v>
          </cell>
          <cell r="Q738" t="str">
            <v>Cambodian</v>
          </cell>
          <cell r="R738"/>
          <cell r="S738"/>
          <cell r="T738"/>
          <cell r="U738"/>
          <cell r="V738">
            <v>18</v>
          </cell>
          <cell r="W738">
            <v>1</v>
          </cell>
          <cell r="X738">
            <v>17</v>
          </cell>
        </row>
        <row r="739">
          <cell r="C739" t="str">
            <v>4 20119</v>
          </cell>
          <cell r="D739" t="str">
            <v>20412223012917ឃ</v>
          </cell>
          <cell r="E739" t="str">
            <v>171216872</v>
          </cell>
          <cell r="F739" t="str">
            <v>086296553</v>
          </cell>
          <cell r="G739" t="str">
            <v>មាស</v>
          </cell>
          <cell r="H739" t="str">
            <v>លីហ្សា</v>
          </cell>
          <cell r="I739" t="str">
            <v>មាសលីហ្សា</v>
          </cell>
          <cell r="J739" t="str">
            <v>MEAS</v>
          </cell>
          <cell r="K739" t="str">
            <v>LIHSA</v>
          </cell>
          <cell r="L739"/>
          <cell r="M739" t="str">
            <v>ក្រុមដេរទី 16</v>
          </cell>
          <cell r="N739">
            <v>44957</v>
          </cell>
          <cell r="O739">
            <v>38160</v>
          </cell>
          <cell r="P739" t="str">
            <v>F</v>
          </cell>
          <cell r="Q739" t="str">
            <v>Cambodian</v>
          </cell>
          <cell r="R739" t="str">
            <v>បឹងអំពិល</v>
          </cell>
          <cell r="S739" t="str">
            <v>ស្ដៅ</v>
          </cell>
          <cell r="T739" t="str">
            <v>រតនមណ្ឌល</v>
          </cell>
          <cell r="U739" t="str">
            <v>បាត់ដំបង</v>
          </cell>
          <cell r="V739">
            <v>18</v>
          </cell>
          <cell r="W739">
            <v>1</v>
          </cell>
          <cell r="X739">
            <v>17</v>
          </cell>
        </row>
        <row r="740">
          <cell r="C740" t="str">
            <v>4 20413</v>
          </cell>
          <cell r="D740">
            <v>0</v>
          </cell>
          <cell r="E740">
            <v>0</v>
          </cell>
          <cell r="F740">
            <v>0</v>
          </cell>
          <cell r="G740" t="str">
            <v>វ៉ាន់</v>
          </cell>
          <cell r="H740" t="str">
            <v>ឌីណា</v>
          </cell>
          <cell r="I740" t="str">
            <v>វ៉ាន់ឌីណា</v>
          </cell>
          <cell r="J740" t="str">
            <v>RAN</v>
          </cell>
          <cell r="K740" t="str">
            <v>DINA</v>
          </cell>
          <cell r="L740"/>
          <cell r="M740" t="str">
            <v>ក្រុមដេរទី 16</v>
          </cell>
          <cell r="N740">
            <v>45042</v>
          </cell>
          <cell r="O740">
            <v>36928</v>
          </cell>
          <cell r="P740" t="str">
            <v>F</v>
          </cell>
          <cell r="Q740" t="str">
            <v>Cambodian</v>
          </cell>
          <cell r="R740" t="str">
            <v>គ្រើល</v>
          </cell>
          <cell r="S740" t="str">
            <v>ព្រៃរំដេង</v>
          </cell>
          <cell r="T740" t="str">
            <v>មេសាង</v>
          </cell>
          <cell r="U740" t="str">
            <v>ព្រៃវែង</v>
          </cell>
          <cell r="V740">
            <v>18</v>
          </cell>
          <cell r="W740">
            <v>1</v>
          </cell>
          <cell r="X740">
            <v>17</v>
          </cell>
        </row>
        <row r="741">
          <cell r="C741" t="str">
            <v>4 20492</v>
          </cell>
          <cell r="D741" t="str">
            <v>29601181221267ត</v>
          </cell>
          <cell r="E741" t="str">
            <v>150704182</v>
          </cell>
          <cell r="F741" t="str">
            <v>0972302835</v>
          </cell>
          <cell r="G741" t="str">
            <v>អឿន</v>
          </cell>
          <cell r="H741" t="str">
            <v>ចាន់រី</v>
          </cell>
          <cell r="I741" t="str">
            <v>អឿនចាន់រី</v>
          </cell>
          <cell r="J741" t="str">
            <v>OEURN</v>
          </cell>
          <cell r="K741" t="str">
            <v>CHANVY</v>
          </cell>
          <cell r="L741"/>
          <cell r="M741" t="str">
            <v>ក្រុមដេរទី 16</v>
          </cell>
          <cell r="N741">
            <v>45075</v>
          </cell>
          <cell r="O741">
            <v>35065</v>
          </cell>
          <cell r="P741" t="str">
            <v>F</v>
          </cell>
          <cell r="Q741" t="str">
            <v>Cambodian</v>
          </cell>
          <cell r="R741" t="str">
            <v>ខ្ញោម</v>
          </cell>
          <cell r="S741" t="str">
            <v>សូយោង</v>
          </cell>
          <cell r="T741" t="str">
            <v>បារាយណ៍</v>
          </cell>
          <cell r="U741" t="str">
            <v>កំពង់ធំ</v>
          </cell>
          <cell r="V741">
            <v>18</v>
          </cell>
          <cell r="W741">
            <v>1</v>
          </cell>
          <cell r="X741">
            <v>17</v>
          </cell>
        </row>
        <row r="742">
          <cell r="C742" t="str">
            <v>4 19136</v>
          </cell>
          <cell r="D742" t="str">
            <v>20003202348503អ</v>
          </cell>
          <cell r="E742" t="str">
            <v>051590619</v>
          </cell>
          <cell r="F742" t="str">
            <v>081299105</v>
          </cell>
          <cell r="G742" t="str">
            <v>ញាត</v>
          </cell>
          <cell r="H742" t="str">
            <v>ធារ៉ា</v>
          </cell>
          <cell r="I742" t="str">
            <v>ញាតធារ៉ា</v>
          </cell>
          <cell r="J742" t="str">
            <v>NHAT</v>
          </cell>
          <cell r="K742" t="str">
            <v>THEARA</v>
          </cell>
          <cell r="L742"/>
          <cell r="M742" t="str">
            <v>ក្រុមដេរទី 16</v>
          </cell>
          <cell r="N742">
            <v>44427</v>
          </cell>
          <cell r="O742">
            <v>36840</v>
          </cell>
          <cell r="P742" t="str">
            <v>F</v>
          </cell>
          <cell r="Q742" t="str">
            <v>Cambodian</v>
          </cell>
          <cell r="R742" t="str">
            <v>គ្រើល</v>
          </cell>
          <cell r="S742" t="str">
            <v>ព្រៃរំដេង</v>
          </cell>
          <cell r="T742" t="str">
            <v>មេសាង</v>
          </cell>
          <cell r="U742" t="str">
            <v>ព្រៃវង</v>
          </cell>
          <cell r="V742">
            <v>18</v>
          </cell>
          <cell r="W742">
            <v>1</v>
          </cell>
          <cell r="X742">
            <v>17</v>
          </cell>
        </row>
        <row r="743">
          <cell r="C743" t="str">
            <v>4 20514</v>
          </cell>
          <cell r="D743">
            <v>0</v>
          </cell>
          <cell r="E743" t="str">
            <v>110694436</v>
          </cell>
          <cell r="F743">
            <v>0</v>
          </cell>
          <cell r="G743" t="str">
            <v>សុង</v>
          </cell>
          <cell r="H743" t="str">
            <v>ស្រីនិច</v>
          </cell>
          <cell r="I743" t="str">
            <v>សុងស្រីនិច</v>
          </cell>
          <cell r="J743" t="str">
            <v>SONG</v>
          </cell>
          <cell r="K743" t="str">
            <v>SREYNICH</v>
          </cell>
          <cell r="L743"/>
          <cell r="M743" t="str">
            <v>ក្រុមដេរទី 16</v>
          </cell>
          <cell r="N743">
            <v>45108</v>
          </cell>
          <cell r="O743">
            <v>38518</v>
          </cell>
          <cell r="P743" t="str">
            <v>F</v>
          </cell>
          <cell r="Q743" t="str">
            <v>Cambodian</v>
          </cell>
          <cell r="R743" t="str">
            <v>អូររលួស</v>
          </cell>
          <cell r="S743" t="str">
            <v>ដំណាក់កន្ទួត</v>
          </cell>
          <cell r="T743" t="str">
            <v>កំពង់ត្រាច</v>
          </cell>
          <cell r="U743" t="str">
            <v>កំពត</v>
          </cell>
          <cell r="V743">
            <v>18</v>
          </cell>
          <cell r="W743">
            <v>1</v>
          </cell>
          <cell r="X743">
            <v>17</v>
          </cell>
        </row>
        <row r="744">
          <cell r="C744" t="str">
            <v>4 20515</v>
          </cell>
          <cell r="D744">
            <v>0</v>
          </cell>
          <cell r="E744" t="str">
            <v>110701063</v>
          </cell>
          <cell r="F744">
            <v>0</v>
          </cell>
          <cell r="G744" t="str">
            <v>នាត</v>
          </cell>
          <cell r="H744" t="str">
            <v>ស្រីមាន</v>
          </cell>
          <cell r="I744" t="str">
            <v>នាតស្រីមាន</v>
          </cell>
          <cell r="J744" t="str">
            <v>NEAT</v>
          </cell>
          <cell r="K744" t="str">
            <v>SREYMEAN</v>
          </cell>
          <cell r="L744"/>
          <cell r="M744" t="str">
            <v>ក្រុមដេរទី 16</v>
          </cell>
          <cell r="N744">
            <v>45108</v>
          </cell>
          <cell r="O744">
            <v>38301</v>
          </cell>
          <cell r="P744" t="str">
            <v>F</v>
          </cell>
          <cell r="Q744" t="str">
            <v>Cambodian</v>
          </cell>
          <cell r="R744" t="str">
            <v>អូររលួស</v>
          </cell>
          <cell r="S744" t="str">
            <v>ដំណាក់កន្ទួត</v>
          </cell>
          <cell r="T744" t="str">
            <v>កំពង់ត្រាច</v>
          </cell>
          <cell r="U744" t="str">
            <v>កំពត</v>
          </cell>
          <cell r="V744">
            <v>18</v>
          </cell>
          <cell r="W744">
            <v>1</v>
          </cell>
          <cell r="X744">
            <v>17</v>
          </cell>
        </row>
        <row r="745">
          <cell r="C745" t="str">
            <v>4 20555</v>
          </cell>
          <cell r="D745"/>
          <cell r="E745" t="str">
            <v>150572655</v>
          </cell>
          <cell r="F745" t="e">
            <v>#N/A</v>
          </cell>
          <cell r="G745" t="str">
            <v>ពិន</v>
          </cell>
          <cell r="H745" t="str">
            <v>សំបូរ</v>
          </cell>
          <cell r="I745" t="str">
            <v>ពិនសំបូរ</v>
          </cell>
          <cell r="J745" t="str">
            <v>PIN</v>
          </cell>
          <cell r="K745" t="str">
            <v>SAMBOU</v>
          </cell>
          <cell r="L745"/>
          <cell r="M745" t="str">
            <v>ក្រុមដេរទី 16</v>
          </cell>
          <cell r="N745">
            <v>45156</v>
          </cell>
          <cell r="O745">
            <v>32509</v>
          </cell>
          <cell r="P745" t="str">
            <v>F</v>
          </cell>
          <cell r="Q745" t="str">
            <v>Cambodian</v>
          </cell>
          <cell r="R745" t="str">
            <v>សូយោង</v>
          </cell>
          <cell r="S745" t="str">
            <v>សូយោង</v>
          </cell>
          <cell r="T745" t="str">
            <v>តាំងគោក</v>
          </cell>
          <cell r="U745" t="str">
            <v>កំពង់ធំ</v>
          </cell>
          <cell r="V745">
            <v>18</v>
          </cell>
          <cell r="W745">
            <v>1</v>
          </cell>
          <cell r="X745">
            <v>17</v>
          </cell>
        </row>
        <row r="746">
          <cell r="C746" t="str">
            <v>4 20564</v>
          </cell>
          <cell r="D746"/>
          <cell r="E746" t="str">
            <v>150563686</v>
          </cell>
          <cell r="F746" t="e">
            <v>#N/A</v>
          </cell>
          <cell r="G746" t="str">
            <v>លឹង</v>
          </cell>
          <cell r="H746" t="str">
            <v>ចាន់</v>
          </cell>
          <cell r="I746" t="str">
            <v>លឹងចាន់</v>
          </cell>
          <cell r="J746" t="str">
            <v>LOENG</v>
          </cell>
          <cell r="K746" t="str">
            <v>CHAN</v>
          </cell>
          <cell r="L746"/>
          <cell r="M746" t="str">
            <v>ក្រុមដេរទី 16</v>
          </cell>
          <cell r="N746">
            <v>45163</v>
          </cell>
          <cell r="O746">
            <v>32524</v>
          </cell>
          <cell r="P746" t="str">
            <v>F</v>
          </cell>
          <cell r="Q746" t="str">
            <v>Cambodian</v>
          </cell>
          <cell r="R746" t="str">
            <v>ត្រពាំងជ័រ</v>
          </cell>
          <cell r="S746" t="str">
            <v>ចំណាលើ</v>
          </cell>
          <cell r="T746" t="str">
            <v>ស្ទោង</v>
          </cell>
          <cell r="U746" t="str">
            <v>កំពង់ធំ</v>
          </cell>
          <cell r="V746">
            <v>18</v>
          </cell>
          <cell r="W746">
            <v>1</v>
          </cell>
          <cell r="X746">
            <v>17</v>
          </cell>
        </row>
        <row r="747">
          <cell r="C747" t="str">
            <v>4 20545</v>
          </cell>
          <cell r="D747"/>
          <cell r="E747" t="str">
            <v>250330734</v>
          </cell>
          <cell r="F747" t="str">
            <v>0964045243</v>
          </cell>
          <cell r="G747" t="str">
            <v>ហៃ</v>
          </cell>
          <cell r="H747" t="str">
            <v>ស្រីនាង</v>
          </cell>
          <cell r="I747" t="str">
            <v>ហៃស្រីនាង</v>
          </cell>
          <cell r="J747" t="str">
            <v>HAI</v>
          </cell>
          <cell r="K747" t="str">
            <v>SREYNEANG</v>
          </cell>
          <cell r="L747"/>
          <cell r="M747" t="str">
            <v>ក្រុមដេរទី 16</v>
          </cell>
          <cell r="N747">
            <v>45152</v>
          </cell>
          <cell r="O747">
            <v>37477</v>
          </cell>
          <cell r="P747" t="str">
            <v>F</v>
          </cell>
          <cell r="Q747" t="str">
            <v>Cambodian</v>
          </cell>
          <cell r="R747" t="str">
            <v>ជំពូ</v>
          </cell>
          <cell r="S747" t="str">
            <v>ចក</v>
          </cell>
          <cell r="T747" t="str">
            <v>អូររាំងឪ</v>
          </cell>
          <cell r="U747" t="str">
            <v>ត្បូងឃ្មុំ</v>
          </cell>
          <cell r="V747">
            <v>18</v>
          </cell>
          <cell r="W747">
            <v>1</v>
          </cell>
          <cell r="X747">
            <v>17</v>
          </cell>
        </row>
        <row r="748">
          <cell r="C748" t="str">
            <v>4 20542</v>
          </cell>
          <cell r="D748"/>
          <cell r="E748" t="str">
            <v>110706920</v>
          </cell>
          <cell r="F748" t="str">
            <v>0963550721</v>
          </cell>
          <cell r="G748" t="str">
            <v>ដៀន</v>
          </cell>
          <cell r="H748" t="str">
            <v>ស្រីនិច</v>
          </cell>
          <cell r="I748" t="str">
            <v>ដៀនស្រីនិច</v>
          </cell>
          <cell r="J748" t="str">
            <v>DIEN</v>
          </cell>
          <cell r="K748" t="str">
            <v>SREYNECH</v>
          </cell>
          <cell r="L748"/>
          <cell r="M748" t="str">
            <v>ក្រុមដេរទី 16</v>
          </cell>
          <cell r="N748">
            <v>45139</v>
          </cell>
          <cell r="O748">
            <v>37773</v>
          </cell>
          <cell r="P748" t="str">
            <v>F</v>
          </cell>
          <cell r="Q748" t="str">
            <v>Cambodian</v>
          </cell>
          <cell r="R748" t="str">
            <v>មនោសុខ</v>
          </cell>
          <cell r="S748" t="str">
            <v>តាកែន</v>
          </cell>
          <cell r="T748" t="str">
            <v>ឈូក</v>
          </cell>
          <cell r="U748" t="str">
            <v>កំពត</v>
          </cell>
          <cell r="V748">
            <v>18</v>
          </cell>
          <cell r="W748">
            <v>1</v>
          </cell>
          <cell r="X748">
            <v>17</v>
          </cell>
        </row>
        <row r="749">
          <cell r="C749" t="str">
            <v>4 20703</v>
          </cell>
          <cell r="D749"/>
          <cell r="E749" t="str">
            <v>040190413</v>
          </cell>
          <cell r="F749" t="e">
            <v>#N/A</v>
          </cell>
          <cell r="G749" t="str">
            <v>ណែម</v>
          </cell>
          <cell r="H749" t="str">
            <v>ឡុំ</v>
          </cell>
          <cell r="I749" t="str">
            <v>ណែមឡុំ</v>
          </cell>
          <cell r="J749" t="str">
            <v>NEM</v>
          </cell>
          <cell r="K749" t="str">
            <v>LOM</v>
          </cell>
          <cell r="L749"/>
          <cell r="M749" t="str">
            <v>ក្រុមដេរទី 16</v>
          </cell>
          <cell r="N749">
            <v>45222</v>
          </cell>
          <cell r="O749">
            <v>31721</v>
          </cell>
          <cell r="P749" t="str">
            <v>F</v>
          </cell>
          <cell r="Q749" t="str">
            <v>Cambodian</v>
          </cell>
          <cell r="R749" t="str">
            <v>ខ្លុងពពក</v>
          </cell>
          <cell r="S749" t="str">
            <v>ខ្លុងពពក</v>
          </cell>
          <cell r="T749" t="str">
            <v>ទឹកផុស</v>
          </cell>
          <cell r="U749" t="str">
            <v>កំពង់ឆ្នាំង</v>
          </cell>
          <cell r="V749">
            <v>18</v>
          </cell>
          <cell r="W749">
            <v>1</v>
          </cell>
          <cell r="X749">
            <v>17</v>
          </cell>
        </row>
        <row r="750">
          <cell r="C750" t="str">
            <v>4 20720</v>
          </cell>
          <cell r="D750"/>
          <cell r="E750" t="str">
            <v>171130502</v>
          </cell>
          <cell r="F750" t="e">
            <v>#N/A</v>
          </cell>
          <cell r="G750" t="str">
            <v>ហេង</v>
          </cell>
          <cell r="H750" t="str">
            <v>ណាត</v>
          </cell>
          <cell r="I750" t="str">
            <v>ហេងណាត</v>
          </cell>
          <cell r="J750" t="str">
            <v>HENG</v>
          </cell>
          <cell r="K750" t="str">
            <v>NAT</v>
          </cell>
          <cell r="L750"/>
          <cell r="M750" t="str">
            <v>ក្រុមដេរទី 16</v>
          </cell>
          <cell r="N750">
            <v>45224</v>
          </cell>
          <cell r="O750">
            <v>36557</v>
          </cell>
          <cell r="P750" t="str">
            <v>F</v>
          </cell>
          <cell r="Q750" t="str">
            <v>Cambodian</v>
          </cell>
          <cell r="R750" t="str">
            <v>ជ្រែរុន</v>
          </cell>
          <cell r="S750" t="str">
            <v>ឫស្សីក្រាំង</v>
          </cell>
          <cell r="T750" t="str">
            <v>មោងឫស្សី</v>
          </cell>
          <cell r="U750" t="str">
            <v>បាត់ដំបង</v>
          </cell>
          <cell r="V750">
            <v>18</v>
          </cell>
          <cell r="W750">
            <v>1</v>
          </cell>
          <cell r="X750">
            <v>17</v>
          </cell>
        </row>
        <row r="751">
          <cell r="C751" t="str">
            <v>4 20725</v>
          </cell>
          <cell r="D751"/>
          <cell r="E751" t="str">
            <v>150994525</v>
          </cell>
          <cell r="F751" t="e">
            <v>#N/A</v>
          </cell>
          <cell r="G751" t="str">
            <v>ច្រឹក</v>
          </cell>
          <cell r="H751" t="str">
            <v>ស្រីណែត</v>
          </cell>
          <cell r="I751" t="str">
            <v>ច្រឹកស្រីណែត</v>
          </cell>
          <cell r="J751" t="str">
            <v>CHROEK</v>
          </cell>
          <cell r="K751" t="str">
            <v>SREYNET</v>
          </cell>
          <cell r="L751"/>
          <cell r="M751" t="str">
            <v>ក្រុមដេរទី 16</v>
          </cell>
          <cell r="N751">
            <v>45226</v>
          </cell>
          <cell r="O751">
            <v>36595</v>
          </cell>
          <cell r="P751" t="str">
            <v>F</v>
          </cell>
          <cell r="Q751" t="str">
            <v>Cambodian</v>
          </cell>
          <cell r="R751" t="str">
            <v>ខ្ញោម</v>
          </cell>
          <cell r="S751" t="str">
            <v>សូយោង</v>
          </cell>
          <cell r="T751" t="str">
            <v>តាំងគោក</v>
          </cell>
          <cell r="U751" t="str">
            <v>កំពង់ធំ</v>
          </cell>
          <cell r="V751">
            <v>18</v>
          </cell>
          <cell r="W751">
            <v>1</v>
          </cell>
          <cell r="X751">
            <v>17</v>
          </cell>
        </row>
        <row r="752">
          <cell r="C752" t="str">
            <v>4 20760</v>
          </cell>
          <cell r="D752"/>
          <cell r="E752" t="str">
            <v>020907814</v>
          </cell>
          <cell r="F752" t="e">
            <v>#N/A</v>
          </cell>
          <cell r="G752" t="str">
            <v>ស៊ន</v>
          </cell>
          <cell r="H752" t="str">
            <v>ណាគ្រី</v>
          </cell>
          <cell r="I752" t="str">
            <v>ស៊នណាគ្រី</v>
          </cell>
          <cell r="J752" t="str">
            <v>SON</v>
          </cell>
          <cell r="K752" t="str">
            <v>NAKRY</v>
          </cell>
          <cell r="L752"/>
          <cell r="M752" t="str">
            <v>ក្រុមដេរទី 16</v>
          </cell>
          <cell r="N752">
            <v>45245</v>
          </cell>
          <cell r="O752">
            <v>33256</v>
          </cell>
          <cell r="P752" t="str">
            <v>F</v>
          </cell>
          <cell r="Q752" t="str">
            <v>Cambodian</v>
          </cell>
          <cell r="R752" t="str">
            <v>ស្រែកណ្ដាល</v>
          </cell>
          <cell r="S752" t="str">
            <v>ម្កាក់</v>
          </cell>
          <cell r="T752" t="str">
            <v>អង្គួស្នួល</v>
          </cell>
          <cell r="U752" t="str">
            <v>កណ្ដាល</v>
          </cell>
          <cell r="V752">
            <v>18</v>
          </cell>
          <cell r="W752">
            <v>1</v>
          </cell>
          <cell r="X752">
            <v>17</v>
          </cell>
        </row>
        <row r="753">
          <cell r="C753" t="str">
            <v>4 20768</v>
          </cell>
          <cell r="D753"/>
          <cell r="E753" t="str">
            <v>110724411</v>
          </cell>
          <cell r="F753" t="e">
            <v>#N/A</v>
          </cell>
          <cell r="G753" t="str">
            <v>ញ៉ៅ</v>
          </cell>
          <cell r="H753" t="str">
            <v>ស្រីឌី</v>
          </cell>
          <cell r="I753" t="str">
            <v>ញ៉ៅស្រីឌី</v>
          </cell>
          <cell r="J753" t="str">
            <v>NHAO</v>
          </cell>
          <cell r="K753" t="str">
            <v>SREYDY</v>
          </cell>
          <cell r="L753"/>
          <cell r="M753" t="str">
            <v>ក្រុមដេរទី 16</v>
          </cell>
          <cell r="N753">
            <v>45259</v>
          </cell>
          <cell r="O753">
            <v>38037</v>
          </cell>
          <cell r="P753" t="str">
            <v>F</v>
          </cell>
          <cell r="Q753" t="str">
            <v>Cambodian</v>
          </cell>
          <cell r="R753" t="str">
            <v>មនោសុខ</v>
          </cell>
          <cell r="S753" t="str">
            <v>តាកែន</v>
          </cell>
          <cell r="T753" t="str">
            <v>ឈូក</v>
          </cell>
          <cell r="U753" t="str">
            <v>កំពត</v>
          </cell>
          <cell r="V753">
            <v>18</v>
          </cell>
          <cell r="W753">
            <v>1</v>
          </cell>
          <cell r="X753">
            <v>17</v>
          </cell>
        </row>
        <row r="754">
          <cell r="C754" t="str">
            <v>4 20568</v>
          </cell>
          <cell r="D754"/>
          <cell r="E754" t="str">
            <v>031090025</v>
          </cell>
          <cell r="F754" t="e">
            <v>#N/A</v>
          </cell>
          <cell r="G754" t="str">
            <v>ផុន</v>
          </cell>
          <cell r="H754" t="str">
            <v>សុខលី</v>
          </cell>
          <cell r="I754" t="str">
            <v>ផុនសុខលី</v>
          </cell>
          <cell r="J754" t="str">
            <v>PHON</v>
          </cell>
          <cell r="K754" t="str">
            <v>SOKLY</v>
          </cell>
          <cell r="L754"/>
          <cell r="M754" t="str">
            <v>ក្រុមដេរទី 16</v>
          </cell>
          <cell r="N754">
            <v>45166</v>
          </cell>
          <cell r="O754">
            <v>36441</v>
          </cell>
          <cell r="P754" t="str">
            <v>F</v>
          </cell>
          <cell r="Q754" t="str">
            <v>Cambodian</v>
          </cell>
          <cell r="R754" t="str">
            <v>រលួស</v>
          </cell>
          <cell r="S754" t="str">
            <v>អូរ</v>
          </cell>
          <cell r="T754" t="str">
            <v>ភ្នំស្រួច</v>
          </cell>
          <cell r="U754" t="str">
            <v>កំពង់ស្ពឺ</v>
          </cell>
          <cell r="V754">
            <v>18</v>
          </cell>
          <cell r="W754">
            <v>1</v>
          </cell>
          <cell r="X754">
            <v>17</v>
          </cell>
        </row>
        <row r="755">
          <cell r="C755" t="str">
            <v>4 11952</v>
          </cell>
          <cell r="D755" t="str">
            <v>29403181304166ត</v>
          </cell>
          <cell r="E755">
            <v>250299712</v>
          </cell>
          <cell r="F755" t="str">
            <v>0889036557</v>
          </cell>
          <cell r="G755" t="str">
            <v>ផេង</v>
          </cell>
          <cell r="H755" t="str">
            <v>សម្ផស្ស</v>
          </cell>
          <cell r="I755" t="str">
            <v>ផេងសម្ផស្ស</v>
          </cell>
          <cell r="J755" t="str">
            <v>PHENG</v>
          </cell>
          <cell r="K755" t="str">
            <v>SAMPHORS</v>
          </cell>
          <cell r="L755"/>
          <cell r="M755" t="str">
            <v>ក្រុមដេរទី 17</v>
          </cell>
          <cell r="N755">
            <v>44228</v>
          </cell>
          <cell r="O755">
            <v>34614</v>
          </cell>
          <cell r="P755" t="str">
            <v>F</v>
          </cell>
          <cell r="Q755" t="str">
            <v>Cambodian</v>
          </cell>
          <cell r="R755" t="str">
            <v>ជំពូ</v>
          </cell>
          <cell r="S755" t="str">
            <v>ចក</v>
          </cell>
          <cell r="T755" t="str">
            <v>អូររាំងឪ</v>
          </cell>
          <cell r="U755" t="str">
            <v>កំពង់ចាម</v>
          </cell>
          <cell r="V755">
            <v>18</v>
          </cell>
          <cell r="W755">
            <v>1</v>
          </cell>
          <cell r="X755">
            <v>17</v>
          </cell>
        </row>
        <row r="756">
          <cell r="C756" t="str">
            <v>4 11875</v>
          </cell>
          <cell r="D756" t="str">
            <v>28301181154716ត</v>
          </cell>
          <cell r="E756" t="str">
            <v>050998229</v>
          </cell>
          <cell r="F756" t="str">
            <v>0966159592</v>
          </cell>
          <cell r="G756" t="str">
            <v>សេង</v>
          </cell>
          <cell r="H756" t="str">
            <v>យ៉ុម</v>
          </cell>
          <cell r="I756" t="str">
            <v>សេងយ៉ុម</v>
          </cell>
          <cell r="J756" t="str">
            <v>SENG</v>
          </cell>
          <cell r="K756" t="str">
            <v>YOM</v>
          </cell>
          <cell r="L756"/>
          <cell r="M756" t="str">
            <v>ក្រុមដេរទី 17</v>
          </cell>
          <cell r="N756">
            <v>44228</v>
          </cell>
          <cell r="O756">
            <v>30323</v>
          </cell>
          <cell r="P756" t="str">
            <v>F</v>
          </cell>
          <cell r="Q756" t="str">
            <v>Cambodian</v>
          </cell>
          <cell r="R756" t="str">
            <v>ព្រៃស្វា</v>
          </cell>
          <cell r="S756" t="str">
            <v>ស្ពឺ</v>
          </cell>
          <cell r="T756" t="str">
            <v>បារភ្នំ</v>
          </cell>
          <cell r="U756" t="str">
            <v>ព្រៃវែង</v>
          </cell>
          <cell r="V756">
            <v>18</v>
          </cell>
          <cell r="W756">
            <v>1</v>
          </cell>
          <cell r="X756">
            <v>17</v>
          </cell>
        </row>
        <row r="757">
          <cell r="C757" t="str">
            <v>4 12969</v>
          </cell>
          <cell r="D757" t="str">
            <v>29901181155236ប</v>
          </cell>
          <cell r="E757" t="str">
            <v>040421561</v>
          </cell>
          <cell r="F757" t="str">
            <v>081413656</v>
          </cell>
          <cell r="G757" t="str">
            <v>ម៉ុល</v>
          </cell>
          <cell r="H757" t="str">
            <v>សុខលាភ</v>
          </cell>
          <cell r="I757" t="str">
            <v>ម៉ុលសុខលាភ</v>
          </cell>
          <cell r="J757" t="str">
            <v>MOL</v>
          </cell>
          <cell r="K757" t="str">
            <v>SOKLEAB</v>
          </cell>
          <cell r="L757"/>
          <cell r="M757" t="str">
            <v>ក្រុមដេរទី 17</v>
          </cell>
          <cell r="N757">
            <v>44228</v>
          </cell>
          <cell r="O757">
            <v>36217</v>
          </cell>
          <cell r="P757" t="str">
            <v>F</v>
          </cell>
          <cell r="Q757" t="str">
            <v>Cambodian</v>
          </cell>
          <cell r="R757" t="str">
            <v>ព្រៃខ្មែរ</v>
          </cell>
          <cell r="S757" t="str">
            <v>រលាប្អៀរ</v>
          </cell>
          <cell r="T757" t="str">
            <v>រលាប្អៀរ</v>
          </cell>
          <cell r="U757" t="str">
            <v>កំពង់ឆ្នាំង</v>
          </cell>
          <cell r="V757">
            <v>18</v>
          </cell>
          <cell r="W757">
            <v>1</v>
          </cell>
          <cell r="X757">
            <v>17</v>
          </cell>
        </row>
        <row r="758">
          <cell r="C758" t="str">
            <v>4 15121</v>
          </cell>
          <cell r="D758" t="str">
            <v>20010192217856ឋ</v>
          </cell>
          <cell r="E758" t="str">
            <v>150940241</v>
          </cell>
          <cell r="F758" t="str">
            <v>0884052652</v>
          </cell>
          <cell r="G758" t="str">
            <v>ភី</v>
          </cell>
          <cell r="H758" t="str">
            <v>មករា</v>
          </cell>
          <cell r="I758" t="str">
            <v>ភីមករា</v>
          </cell>
          <cell r="J758" t="str">
            <v>PHY</v>
          </cell>
          <cell r="K758" t="str">
            <v>MEAKRA</v>
          </cell>
          <cell r="L758"/>
          <cell r="M758" t="str">
            <v>ក្រុមដេរទី 17</v>
          </cell>
          <cell r="N758">
            <v>44228</v>
          </cell>
          <cell r="O758">
            <v>36526</v>
          </cell>
          <cell r="P758" t="str">
            <v>F</v>
          </cell>
          <cell r="Q758" t="str">
            <v>Cambodian</v>
          </cell>
          <cell r="R758" t="str">
            <v>គោកវៀង</v>
          </cell>
          <cell r="S758" t="str">
            <v>ប្រឡាយ</v>
          </cell>
          <cell r="T758" t="str">
            <v>ស្ទោង</v>
          </cell>
          <cell r="U758" t="str">
            <v>កំពង់ធំ</v>
          </cell>
          <cell r="V758">
            <v>18</v>
          </cell>
          <cell r="W758">
            <v>1</v>
          </cell>
          <cell r="X758">
            <v>17</v>
          </cell>
        </row>
        <row r="759">
          <cell r="C759" t="str">
            <v>4 17097</v>
          </cell>
          <cell r="D759" t="str">
            <v>28807160147144ប</v>
          </cell>
          <cell r="E759" t="str">
            <v>051511105</v>
          </cell>
          <cell r="F759" t="str">
            <v>0963469482</v>
          </cell>
          <cell r="G759" t="str">
            <v>ផន</v>
          </cell>
          <cell r="H759" t="str">
            <v>សោភណ្ឌ័</v>
          </cell>
          <cell r="I759" t="str">
            <v>ផនសោភណ្ឌ័</v>
          </cell>
          <cell r="J759" t="str">
            <v>PHORN</v>
          </cell>
          <cell r="K759" t="str">
            <v>SORPHORN</v>
          </cell>
          <cell r="L759"/>
          <cell r="M759" t="str">
            <v>ក្រុមដេរទី 17</v>
          </cell>
          <cell r="N759">
            <v>44228</v>
          </cell>
          <cell r="O759">
            <v>32388</v>
          </cell>
          <cell r="P759" t="str">
            <v>F</v>
          </cell>
          <cell r="Q759" t="str">
            <v>Cambodian</v>
          </cell>
          <cell r="R759" t="str">
            <v>គ្រើល</v>
          </cell>
          <cell r="S759" t="str">
            <v>ព្រៃរំដេង</v>
          </cell>
          <cell r="T759" t="str">
            <v>មេសាង</v>
          </cell>
          <cell r="U759" t="str">
            <v>ព្រៃវែង</v>
          </cell>
          <cell r="V759">
            <v>18</v>
          </cell>
          <cell r="W759">
            <v>1</v>
          </cell>
          <cell r="X759">
            <v>17</v>
          </cell>
        </row>
        <row r="760">
          <cell r="C760" t="str">
            <v>4 3889</v>
          </cell>
          <cell r="D760" t="str">
            <v>29501181223334ឋ</v>
          </cell>
          <cell r="E760" t="str">
            <v>030567349</v>
          </cell>
          <cell r="F760" t="str">
            <v>0964047600</v>
          </cell>
          <cell r="G760" t="str">
            <v>វ៉ុន</v>
          </cell>
          <cell r="H760" t="str">
            <v>នីតា</v>
          </cell>
          <cell r="I760" t="str">
            <v>វ៉ុននីតា</v>
          </cell>
          <cell r="J760" t="str">
            <v>VUN</v>
          </cell>
          <cell r="K760" t="str">
            <v>NITA</v>
          </cell>
          <cell r="L760"/>
          <cell r="M760" t="str">
            <v>ក្រុមដេរទី 17</v>
          </cell>
          <cell r="N760">
            <v>44228</v>
          </cell>
          <cell r="O760">
            <v>34821</v>
          </cell>
          <cell r="P760" t="str">
            <v>F</v>
          </cell>
          <cell r="Q760" t="str">
            <v>Cambodian</v>
          </cell>
          <cell r="R760" t="str">
            <v>ត្រពាំងខ្នា</v>
          </cell>
          <cell r="S760" t="str">
            <v>យុទ្ឋសាមគ្គី</v>
          </cell>
          <cell r="T760" t="str">
            <v>ឧដុង្គ</v>
          </cell>
          <cell r="U760" t="str">
            <v>កំពង់ស្ពឺ</v>
          </cell>
          <cell r="V760">
            <v>18</v>
          </cell>
          <cell r="W760">
            <v>1</v>
          </cell>
          <cell r="X760">
            <v>17</v>
          </cell>
        </row>
        <row r="761">
          <cell r="C761" t="str">
            <v>4 4663</v>
          </cell>
          <cell r="D761" t="str">
            <v>28501181153266ថ</v>
          </cell>
          <cell r="E761" t="str">
            <v>062042998</v>
          </cell>
          <cell r="F761" t="str">
            <v>0973820721</v>
          </cell>
          <cell r="G761" t="str">
            <v>ឌន</v>
          </cell>
          <cell r="H761" t="str">
            <v>ណេង</v>
          </cell>
          <cell r="I761" t="str">
            <v>ឌនណេង</v>
          </cell>
          <cell r="J761" t="str">
            <v>DORN</v>
          </cell>
          <cell r="K761" t="str">
            <v>NENG</v>
          </cell>
          <cell r="L761"/>
          <cell r="M761" t="str">
            <v>ក្រុមដេរទី 17</v>
          </cell>
          <cell r="N761">
            <v>44228</v>
          </cell>
          <cell r="O761">
            <v>31140</v>
          </cell>
          <cell r="P761" t="str">
            <v>F</v>
          </cell>
          <cell r="Q761" t="str">
            <v>Cambodian</v>
          </cell>
          <cell r="R761" t="str">
            <v>ពោធិ៍ឬស្សី</v>
          </cell>
          <cell r="S761" t="str">
            <v>ត្រប់</v>
          </cell>
          <cell r="T761" t="str">
            <v>ជើងព្រៃ</v>
          </cell>
          <cell r="U761" t="str">
            <v>កំពង់ចាម</v>
          </cell>
          <cell r="V761">
            <v>18</v>
          </cell>
          <cell r="W761">
            <v>1</v>
          </cell>
          <cell r="X761">
            <v>17</v>
          </cell>
        </row>
        <row r="762">
          <cell r="C762" t="str">
            <v>4 4879</v>
          </cell>
          <cell r="D762">
            <v>0</v>
          </cell>
          <cell r="E762" t="str">
            <v>030506091</v>
          </cell>
          <cell r="F762" t="str">
            <v>069543497</v>
          </cell>
          <cell r="G762" t="str">
            <v>សាន</v>
          </cell>
          <cell r="H762" t="str">
            <v>សុវណ្ណ</v>
          </cell>
          <cell r="I762" t="str">
            <v>សានសុវណ្ណ</v>
          </cell>
          <cell r="J762" t="str">
            <v>SAN</v>
          </cell>
          <cell r="K762" t="str">
            <v>SOVANAK</v>
          </cell>
          <cell r="L762"/>
          <cell r="M762" t="str">
            <v>ក្រុមដេរទី 17</v>
          </cell>
          <cell r="N762">
            <v>44228</v>
          </cell>
          <cell r="O762">
            <v>33635</v>
          </cell>
          <cell r="P762" t="str">
            <v>F</v>
          </cell>
          <cell r="Q762" t="str">
            <v>Cambodian</v>
          </cell>
          <cell r="R762" t="str">
            <v>ទូលធ្នង់</v>
          </cell>
          <cell r="S762" t="str">
            <v>រការធំ</v>
          </cell>
          <cell r="T762" t="str">
            <v>ច្បាមន</v>
          </cell>
          <cell r="U762" t="str">
            <v>កំពង់ស្ពឺ</v>
          </cell>
          <cell r="V762">
            <v>18</v>
          </cell>
          <cell r="W762">
            <v>1</v>
          </cell>
          <cell r="X762">
            <v>17</v>
          </cell>
        </row>
        <row r="763">
          <cell r="C763" t="str">
            <v>4 6794</v>
          </cell>
          <cell r="D763" t="str">
            <v>18201181154363ឋ</v>
          </cell>
          <cell r="E763" t="str">
            <v>040374513</v>
          </cell>
          <cell r="F763" t="str">
            <v>0965561625</v>
          </cell>
          <cell r="G763" t="str">
            <v>ចាន់</v>
          </cell>
          <cell r="H763" t="str">
            <v>រិទ្ធ</v>
          </cell>
          <cell r="I763" t="str">
            <v>ចាន់រិទ្ធ</v>
          </cell>
          <cell r="J763" t="str">
            <v>CHAN</v>
          </cell>
          <cell r="K763" t="str">
            <v>RIT</v>
          </cell>
          <cell r="L763"/>
          <cell r="M763" t="str">
            <v>ក្រុមដេរទី 17</v>
          </cell>
          <cell r="N763">
            <v>44228</v>
          </cell>
          <cell r="O763">
            <v>30063</v>
          </cell>
          <cell r="P763" t="str">
            <v>M</v>
          </cell>
          <cell r="Q763" t="str">
            <v>Cambodian</v>
          </cell>
          <cell r="R763" t="str">
            <v>ត្រពាងពពែល</v>
          </cell>
          <cell r="S763" t="str">
            <v>ជើងគ្រាវ</v>
          </cell>
          <cell r="T763" t="str">
            <v>រលាប្អៀរ</v>
          </cell>
          <cell r="U763" t="str">
            <v>កំពង់ឆ្នាំង</v>
          </cell>
          <cell r="V763">
            <v>18</v>
          </cell>
          <cell r="W763">
            <v>1</v>
          </cell>
          <cell r="X763">
            <v>17</v>
          </cell>
        </row>
        <row r="764">
          <cell r="C764" t="str">
            <v>4 18641</v>
          </cell>
          <cell r="D764">
            <v>0</v>
          </cell>
          <cell r="E764" t="str">
            <v>250269999</v>
          </cell>
          <cell r="F764" t="str">
            <v>0978991681</v>
          </cell>
          <cell r="G764" t="str">
            <v>ហឿន</v>
          </cell>
          <cell r="H764" t="str">
            <v>ស្រីវីត</v>
          </cell>
          <cell r="I764" t="str">
            <v>ហឿនស្រីវីត</v>
          </cell>
          <cell r="J764" t="str">
            <v>HOEUN</v>
          </cell>
          <cell r="K764" t="str">
            <v>SREYVIT</v>
          </cell>
          <cell r="L764"/>
          <cell r="M764" t="str">
            <v>ក្រុមដេរទី 17</v>
          </cell>
          <cell r="N764">
            <v>44228</v>
          </cell>
          <cell r="O764">
            <v>36963</v>
          </cell>
          <cell r="P764" t="str">
            <v>F</v>
          </cell>
          <cell r="Q764" t="str">
            <v>Cambodian</v>
          </cell>
          <cell r="R764" t="str">
            <v>សាមគ្គី</v>
          </cell>
          <cell r="S764" t="str">
            <v>ជីគរ</v>
          </cell>
          <cell r="T764" t="str">
            <v>ត្បូងឃ្មុំ</v>
          </cell>
          <cell r="U764" t="str">
            <v>កំពង់ចាម</v>
          </cell>
          <cell r="V764">
            <v>18</v>
          </cell>
          <cell r="W764">
            <v>1</v>
          </cell>
          <cell r="X764">
            <v>17</v>
          </cell>
        </row>
        <row r="765">
          <cell r="C765" t="str">
            <v>4 19091</v>
          </cell>
          <cell r="D765" t="str">
            <v>20211222996791ប</v>
          </cell>
          <cell r="E765">
            <v>210077455</v>
          </cell>
          <cell r="F765" t="str">
            <v>081966679</v>
          </cell>
          <cell r="G765" t="str">
            <v>នី</v>
          </cell>
          <cell r="H765" t="str">
            <v>ស្រីណាត់</v>
          </cell>
          <cell r="I765" t="str">
            <v>នីស្រីណាត់</v>
          </cell>
          <cell r="J765" t="str">
            <v>NY</v>
          </cell>
          <cell r="K765" t="str">
            <v>SREYNAT</v>
          </cell>
          <cell r="L765"/>
          <cell r="M765" t="str">
            <v>ក្រុមដេរទី 17</v>
          </cell>
          <cell r="N765">
            <v>44391</v>
          </cell>
          <cell r="O765">
            <v>37397</v>
          </cell>
          <cell r="P765" t="str">
            <v>F</v>
          </cell>
          <cell r="Q765" t="str">
            <v>Cambodian</v>
          </cell>
          <cell r="R765" t="str">
            <v>ស្រស់</v>
          </cell>
          <cell r="S765" t="str">
            <v>ស្ទឹងកាច់</v>
          </cell>
          <cell r="T765" t="str">
            <v>សាលាក្រៅ</v>
          </cell>
          <cell r="U765" t="str">
            <v>ប៉ៃលិន</v>
          </cell>
          <cell r="V765">
            <v>18</v>
          </cell>
          <cell r="W765">
            <v>1</v>
          </cell>
          <cell r="X765">
            <v>17</v>
          </cell>
        </row>
        <row r="766">
          <cell r="C766" t="str">
            <v>4 19139</v>
          </cell>
          <cell r="D766" t="str">
            <v>29811222996796ជ</v>
          </cell>
          <cell r="E766" t="str">
            <v>210072034</v>
          </cell>
          <cell r="F766" t="str">
            <v>0885194593</v>
          </cell>
          <cell r="G766" t="str">
            <v>រឿន</v>
          </cell>
          <cell r="H766" t="str">
            <v>ធីត</v>
          </cell>
          <cell r="I766" t="str">
            <v>រឿនធីត</v>
          </cell>
          <cell r="J766" t="str">
            <v>ROEURN</v>
          </cell>
          <cell r="K766" t="str">
            <v>THETH</v>
          </cell>
          <cell r="L766"/>
          <cell r="M766" t="str">
            <v>ក្រុមដេរទី 17</v>
          </cell>
          <cell r="N766">
            <v>44426</v>
          </cell>
          <cell r="O766">
            <v>36008</v>
          </cell>
          <cell r="P766" t="str">
            <v>F</v>
          </cell>
          <cell r="Q766" t="str">
            <v>Cambodian</v>
          </cell>
          <cell r="R766" t="str">
            <v>បរហ៊ុយខ្មែរត្បូង</v>
          </cell>
          <cell r="S766" t="str">
            <v>ដារ</v>
          </cell>
          <cell r="T766" t="str">
            <v>ប៉ៃលិន</v>
          </cell>
          <cell r="U766" t="str">
            <v>ប៉ៃលិន</v>
          </cell>
          <cell r="V766">
            <v>18</v>
          </cell>
          <cell r="W766">
            <v>1</v>
          </cell>
          <cell r="X766">
            <v>17</v>
          </cell>
        </row>
        <row r="767">
          <cell r="C767" t="str">
            <v>4 17076</v>
          </cell>
          <cell r="D767" t="str">
            <v>28705202368874ស</v>
          </cell>
          <cell r="E767">
            <v>210064987</v>
          </cell>
          <cell r="F767" t="str">
            <v>0977102460</v>
          </cell>
          <cell r="G767" t="str">
            <v>ម៉ាប់</v>
          </cell>
          <cell r="H767" t="str">
            <v>គង់</v>
          </cell>
          <cell r="I767" t="str">
            <v>ម៉ាប់គង់</v>
          </cell>
          <cell r="J767" t="str">
            <v>MAB</v>
          </cell>
          <cell r="K767" t="str">
            <v>KONG</v>
          </cell>
          <cell r="L767"/>
          <cell r="M767" t="str">
            <v>ក្រុមដេរទី 17</v>
          </cell>
          <cell r="N767">
            <v>44228</v>
          </cell>
          <cell r="O767">
            <v>31907</v>
          </cell>
          <cell r="P767" t="str">
            <v>F</v>
          </cell>
          <cell r="Q767" t="str">
            <v>Cambodian</v>
          </cell>
          <cell r="R767" t="str">
            <v>បន្ទាយ</v>
          </cell>
          <cell r="S767" t="str">
            <v>បរយ៉ាខា</v>
          </cell>
          <cell r="T767" t="str">
            <v>សាលាក្រៅ</v>
          </cell>
          <cell r="U767" t="str">
            <v>ប៉ៃលិន</v>
          </cell>
          <cell r="V767">
            <v>18</v>
          </cell>
          <cell r="W767">
            <v>1</v>
          </cell>
          <cell r="X767">
            <v>17</v>
          </cell>
        </row>
        <row r="768">
          <cell r="C768" t="str">
            <v>4 19556</v>
          </cell>
          <cell r="D768" t="str">
            <v>29608192163685ក</v>
          </cell>
          <cell r="E768" t="str">
            <v>030552910</v>
          </cell>
          <cell r="F768" t="str">
            <v>0965112286</v>
          </cell>
          <cell r="G768" t="str">
            <v>ប៉ុក</v>
          </cell>
          <cell r="H768" t="str">
            <v>ស្រីនិត</v>
          </cell>
          <cell r="I768" t="str">
            <v>ប៉ុកស្រីនិត</v>
          </cell>
          <cell r="J768" t="str">
            <v>POK</v>
          </cell>
          <cell r="K768" t="str">
            <v>SREYNITH</v>
          </cell>
          <cell r="L768"/>
          <cell r="M768" t="str">
            <v>ក្រុមដេរទី 17</v>
          </cell>
          <cell r="N768">
            <v>44634</v>
          </cell>
          <cell r="O768">
            <v>35107</v>
          </cell>
          <cell r="P768" t="str">
            <v>F</v>
          </cell>
          <cell r="Q768" t="str">
            <v>Cambodian</v>
          </cell>
          <cell r="R768" t="str">
            <v>កាកាប</v>
          </cell>
          <cell r="S768" t="str">
            <v>ក្សេមក្សាន្ត</v>
          </cell>
          <cell r="T768" t="str">
            <v>ឧដុង្គ</v>
          </cell>
          <cell r="U768" t="str">
            <v>កំពង់ស្ពឺ</v>
          </cell>
          <cell r="V768">
            <v>18</v>
          </cell>
          <cell r="W768">
            <v>1</v>
          </cell>
          <cell r="X768">
            <v>17</v>
          </cell>
        </row>
        <row r="769">
          <cell r="C769" t="str">
            <v>4 15032</v>
          </cell>
          <cell r="D769" t="str">
            <v>29510192217844ព</v>
          </cell>
          <cell r="E769" t="str">
            <v>210074561</v>
          </cell>
          <cell r="F769">
            <v>0</v>
          </cell>
          <cell r="G769" t="str">
            <v>នី</v>
          </cell>
          <cell r="H769" t="str">
            <v>ស្រីនុត</v>
          </cell>
          <cell r="I769" t="str">
            <v>នីស្រីនុត</v>
          </cell>
          <cell r="J769" t="str">
            <v>NY</v>
          </cell>
          <cell r="K769" t="str">
            <v>SREYNUT</v>
          </cell>
          <cell r="L769"/>
          <cell r="M769" t="str">
            <v>ក្រុមដេរទី 17</v>
          </cell>
          <cell r="N769">
            <v>44562</v>
          </cell>
          <cell r="O769">
            <v>34763</v>
          </cell>
          <cell r="P769" t="str">
            <v>F</v>
          </cell>
          <cell r="Q769" t="str">
            <v>Cambodian</v>
          </cell>
          <cell r="R769"/>
          <cell r="S769"/>
          <cell r="T769"/>
          <cell r="U769"/>
          <cell r="V769">
            <v>18</v>
          </cell>
          <cell r="W769">
            <v>1</v>
          </cell>
          <cell r="X769">
            <v>17</v>
          </cell>
        </row>
        <row r="770">
          <cell r="C770" t="str">
            <v>4 20034</v>
          </cell>
          <cell r="D770" t="str">
            <v>20411222989949ស</v>
          </cell>
          <cell r="E770" t="str">
            <v>150959724</v>
          </cell>
          <cell r="F770" t="str">
            <v>0888749764</v>
          </cell>
          <cell r="G770" t="str">
            <v>ណាក់</v>
          </cell>
          <cell r="H770" t="str">
            <v>ណូ</v>
          </cell>
          <cell r="I770" t="str">
            <v>ណាក់ណូ</v>
          </cell>
          <cell r="J770" t="str">
            <v>NAK</v>
          </cell>
          <cell r="K770" t="str">
            <v>NORT</v>
          </cell>
          <cell r="L770"/>
          <cell r="M770" t="str">
            <v>ក្រុមដេរទី 17</v>
          </cell>
          <cell r="N770">
            <v>44840</v>
          </cell>
          <cell r="O770">
            <v>38249</v>
          </cell>
          <cell r="P770" t="str">
            <v>F</v>
          </cell>
          <cell r="Q770" t="str">
            <v>Cambodian</v>
          </cell>
          <cell r="R770"/>
          <cell r="S770"/>
          <cell r="T770"/>
          <cell r="U770"/>
          <cell r="V770">
            <v>18</v>
          </cell>
          <cell r="W770">
            <v>1</v>
          </cell>
          <cell r="X770">
            <v>17</v>
          </cell>
        </row>
        <row r="771">
          <cell r="C771" t="str">
            <v>4 20037</v>
          </cell>
          <cell r="D771">
            <v>0</v>
          </cell>
          <cell r="E771" t="str">
            <v>031127710</v>
          </cell>
          <cell r="F771" t="str">
            <v>0966924261</v>
          </cell>
          <cell r="G771" t="str">
            <v>ឡួញ</v>
          </cell>
          <cell r="H771" t="str">
            <v>សុម៉ាលី</v>
          </cell>
          <cell r="I771" t="str">
            <v>ឡួញសុម៉ាលី</v>
          </cell>
          <cell r="J771" t="str">
            <v>LONH</v>
          </cell>
          <cell r="K771" t="str">
            <v>SOMALY</v>
          </cell>
          <cell r="L771"/>
          <cell r="M771" t="str">
            <v>ក្រុមដេរទី 17</v>
          </cell>
          <cell r="N771">
            <v>44927</v>
          </cell>
          <cell r="O771">
            <v>38350</v>
          </cell>
          <cell r="P771" t="str">
            <v>F</v>
          </cell>
          <cell r="Q771" t="str">
            <v>Cambodian</v>
          </cell>
          <cell r="R771" t="str">
            <v>ខ្លុង</v>
          </cell>
          <cell r="S771" t="str">
            <v>ដំបូករូង</v>
          </cell>
          <cell r="T771" t="str">
            <v>ភ្នំស្រួច</v>
          </cell>
          <cell r="U771" t="str">
            <v>កំពង់ស្ពឺ</v>
          </cell>
          <cell r="V771">
            <v>18</v>
          </cell>
          <cell r="W771">
            <v>1</v>
          </cell>
          <cell r="X771">
            <v>17</v>
          </cell>
        </row>
        <row r="772">
          <cell r="C772" t="str">
            <v>4 20380</v>
          </cell>
          <cell r="D772">
            <v>0</v>
          </cell>
          <cell r="E772" t="str">
            <v>210078465</v>
          </cell>
          <cell r="F772" t="str">
            <v>0712779661</v>
          </cell>
          <cell r="G772" t="str">
            <v>សុខ</v>
          </cell>
          <cell r="H772" t="str">
            <v>សារាត់</v>
          </cell>
          <cell r="I772" t="str">
            <v>សុខសារាត់</v>
          </cell>
          <cell r="J772" t="str">
            <v>SOK</v>
          </cell>
          <cell r="K772" t="str">
            <v>SARATH</v>
          </cell>
          <cell r="L772"/>
          <cell r="M772" t="str">
            <v>ក្រុមដេរទី 17</v>
          </cell>
          <cell r="N772">
            <v>45040</v>
          </cell>
          <cell r="O772">
            <v>38022</v>
          </cell>
          <cell r="P772" t="str">
            <v>F</v>
          </cell>
          <cell r="Q772" t="str">
            <v>Cambodian</v>
          </cell>
          <cell r="R772" t="str">
            <v>បរហ៊ុយខ្មែរជើង</v>
          </cell>
          <cell r="S772" t="str">
            <v>បរយ៉ាខា</v>
          </cell>
          <cell r="T772" t="str">
            <v>ប៉ៃលិន</v>
          </cell>
          <cell r="U772" t="str">
            <v>ប៉ៃលិន</v>
          </cell>
          <cell r="V772">
            <v>18</v>
          </cell>
          <cell r="W772">
            <v>1</v>
          </cell>
          <cell r="X772">
            <v>17</v>
          </cell>
        </row>
        <row r="773">
          <cell r="C773" t="str">
            <v>4 20448</v>
          </cell>
          <cell r="D773" t="str">
            <v>29701181155898អ</v>
          </cell>
          <cell r="E773" t="str">
            <v>030608606</v>
          </cell>
          <cell r="F773" t="str">
            <v>0967081280</v>
          </cell>
          <cell r="G773" t="str">
            <v>កាន់</v>
          </cell>
          <cell r="H773" t="str">
            <v>មួយគា</v>
          </cell>
          <cell r="I773" t="str">
            <v>កាន់មួយគា</v>
          </cell>
          <cell r="J773" t="str">
            <v>KANN</v>
          </cell>
          <cell r="K773" t="str">
            <v>MUORYKEA</v>
          </cell>
          <cell r="L773"/>
          <cell r="M773" t="str">
            <v>ក្រុមដេរទី 17</v>
          </cell>
          <cell r="N773">
            <v>45048</v>
          </cell>
          <cell r="O773">
            <v>35676</v>
          </cell>
          <cell r="P773" t="str">
            <v>F</v>
          </cell>
          <cell r="Q773" t="str">
            <v>Cambodian</v>
          </cell>
          <cell r="R773" t="str">
            <v>រលួស</v>
          </cell>
          <cell r="S773" t="str">
            <v>អូរ</v>
          </cell>
          <cell r="T773" t="str">
            <v>ភ្នំស្រួច</v>
          </cell>
          <cell r="U773" t="str">
            <v>កំពង់ស្ពឺ</v>
          </cell>
          <cell r="V773">
            <v>18</v>
          </cell>
          <cell r="W773">
            <v>1</v>
          </cell>
          <cell r="X773">
            <v>17</v>
          </cell>
        </row>
        <row r="774">
          <cell r="C774" t="str">
            <v>4 20563</v>
          </cell>
          <cell r="D774"/>
          <cell r="E774" t="str">
            <v>061720941</v>
          </cell>
          <cell r="F774" t="e">
            <v>#N/A</v>
          </cell>
          <cell r="G774" t="str">
            <v>ហន</v>
          </cell>
          <cell r="H774" t="str">
            <v>ម៉េង</v>
          </cell>
          <cell r="I774" t="str">
            <v>ហនម៉េង</v>
          </cell>
          <cell r="J774" t="str">
            <v>HORN</v>
          </cell>
          <cell r="K774" t="str">
            <v>MENG</v>
          </cell>
          <cell r="L774"/>
          <cell r="M774" t="str">
            <v>ក្រុមដេរទី 17</v>
          </cell>
          <cell r="N774">
            <v>45163</v>
          </cell>
          <cell r="O774">
            <v>34894</v>
          </cell>
          <cell r="P774" t="str">
            <v>F</v>
          </cell>
          <cell r="Q774" t="str">
            <v>Cambodian</v>
          </cell>
          <cell r="R774" t="str">
            <v>ពោធ័ឬស្សី</v>
          </cell>
          <cell r="S774" t="str">
            <v>ត្រប់</v>
          </cell>
          <cell r="T774" t="str">
            <v>បាធាយ</v>
          </cell>
          <cell r="U774" t="str">
            <v>កំពង់ចាម</v>
          </cell>
          <cell r="V774">
            <v>18</v>
          </cell>
          <cell r="W774">
            <v>1</v>
          </cell>
          <cell r="X774">
            <v>17</v>
          </cell>
        </row>
        <row r="775">
          <cell r="C775" t="str">
            <v>4 20580</v>
          </cell>
          <cell r="D775"/>
          <cell r="E775" t="str">
            <v>062131429</v>
          </cell>
          <cell r="F775" t="e">
            <v>#N/A</v>
          </cell>
          <cell r="G775" t="str">
            <v>ឌៀប</v>
          </cell>
          <cell r="H775" t="str">
            <v>ផាត</v>
          </cell>
          <cell r="I775" t="str">
            <v>ឌៀបផាត</v>
          </cell>
          <cell r="J775" t="str">
            <v>DEAB</v>
          </cell>
          <cell r="K775" t="str">
            <v>PHAT</v>
          </cell>
          <cell r="L775"/>
          <cell r="M775" t="str">
            <v>ក្រុមដេរទី 17</v>
          </cell>
          <cell r="N775">
            <v>45168</v>
          </cell>
          <cell r="O775">
            <v>35462</v>
          </cell>
          <cell r="P775" t="str">
            <v>F</v>
          </cell>
          <cell r="Q775" t="str">
            <v>Cambodian</v>
          </cell>
          <cell r="R775" t="str">
            <v>ពោធិឬស្សី</v>
          </cell>
          <cell r="S775" t="str">
            <v>ត្រប់</v>
          </cell>
          <cell r="T775" t="str">
            <v>បាធាយ</v>
          </cell>
          <cell r="U775" t="str">
            <v>កំពង់ចាម</v>
          </cell>
          <cell r="V775">
            <v>18</v>
          </cell>
          <cell r="W775">
            <v>1</v>
          </cell>
          <cell r="X775">
            <v>17</v>
          </cell>
        </row>
        <row r="776">
          <cell r="C776" t="str">
            <v>4 20583</v>
          </cell>
          <cell r="D776"/>
          <cell r="E776" t="str">
            <v>030936005</v>
          </cell>
          <cell r="F776" t="e">
            <v>#N/A</v>
          </cell>
          <cell r="G776" t="str">
            <v>អ៊ុត</v>
          </cell>
          <cell r="H776" t="str">
            <v>សុខណា</v>
          </cell>
          <cell r="I776" t="str">
            <v>អ៊ុតសុខណា</v>
          </cell>
          <cell r="J776" t="str">
            <v>UK</v>
          </cell>
          <cell r="K776" t="str">
            <v>SOKHNA</v>
          </cell>
          <cell r="L776"/>
          <cell r="M776" t="str">
            <v>ក្រុមដេរទី 17</v>
          </cell>
          <cell r="N776">
            <v>45169</v>
          </cell>
          <cell r="O776">
            <v>32008</v>
          </cell>
          <cell r="P776" t="str">
            <v>F</v>
          </cell>
          <cell r="Q776" t="str">
            <v>Cambodian</v>
          </cell>
          <cell r="R776" t="str">
            <v>ព្រៃឬស្សី</v>
          </cell>
          <cell r="S776" t="str">
            <v>ជាំសង្កែ</v>
          </cell>
          <cell r="T776" t="str">
            <v>ភ្នំស្រួច</v>
          </cell>
          <cell r="U776" t="str">
            <v>កំពង់ស្ពឺ</v>
          </cell>
          <cell r="V776">
            <v>18</v>
          </cell>
          <cell r="W776">
            <v>1</v>
          </cell>
          <cell r="X776">
            <v>17</v>
          </cell>
        </row>
        <row r="777">
          <cell r="C777" t="str">
            <v>4 1120</v>
          </cell>
          <cell r="D777" t="str">
            <v>29201181155964ផ</v>
          </cell>
          <cell r="E777" t="str">
            <v>030546490</v>
          </cell>
          <cell r="F777" t="str">
            <v>016905530</v>
          </cell>
          <cell r="G777" t="str">
            <v>ហោ</v>
          </cell>
          <cell r="H777" t="str">
            <v>សុខន</v>
          </cell>
          <cell r="I777" t="str">
            <v>ហោសុខន</v>
          </cell>
          <cell r="J777" t="str">
            <v>HOR</v>
          </cell>
          <cell r="K777" t="str">
            <v>SOKHORN</v>
          </cell>
          <cell r="L777"/>
          <cell r="M777" t="str">
            <v>ក្រុមដេរទី 18</v>
          </cell>
          <cell r="N777">
            <v>44228</v>
          </cell>
          <cell r="O777">
            <v>33728</v>
          </cell>
          <cell r="P777" t="str">
            <v>F</v>
          </cell>
          <cell r="Q777" t="str">
            <v>Cambodian</v>
          </cell>
          <cell r="R777" t="str">
            <v>ក្រាំងក្តី</v>
          </cell>
          <cell r="S777" t="str">
            <v>យុទ្ឋសាមគ្គី</v>
          </cell>
          <cell r="T777" t="str">
            <v>ឧដុង្គ</v>
          </cell>
          <cell r="U777" t="str">
            <v>កំពង់ស្ពឺ</v>
          </cell>
          <cell r="V777">
            <v>18</v>
          </cell>
          <cell r="W777">
            <v>1</v>
          </cell>
          <cell r="X777">
            <v>17</v>
          </cell>
        </row>
        <row r="778">
          <cell r="C778" t="str">
            <v>4 1130</v>
          </cell>
          <cell r="D778" t="str">
            <v>28501181155317ត</v>
          </cell>
          <cell r="E778" t="str">
            <v>062042945</v>
          </cell>
          <cell r="F778" t="str">
            <v>068850787</v>
          </cell>
          <cell r="G778" t="str">
            <v>ឌឹម</v>
          </cell>
          <cell r="H778" t="str">
            <v>ផេន</v>
          </cell>
          <cell r="I778" t="str">
            <v>ឌឹមផេន</v>
          </cell>
          <cell r="J778" t="str">
            <v>DOEM</v>
          </cell>
          <cell r="K778" t="str">
            <v>PHEN</v>
          </cell>
          <cell r="L778"/>
          <cell r="M778" t="str">
            <v>ក្រុមដេរទី 18</v>
          </cell>
          <cell r="N778">
            <v>44228</v>
          </cell>
          <cell r="O778">
            <v>31079</v>
          </cell>
          <cell r="P778" t="str">
            <v>F</v>
          </cell>
          <cell r="Q778" t="str">
            <v>Cambodian</v>
          </cell>
          <cell r="R778" t="str">
            <v>ត្រប់</v>
          </cell>
          <cell r="S778" t="str">
            <v>ត្រប់</v>
          </cell>
          <cell r="T778" t="str">
            <v>ជើងព្រៃ</v>
          </cell>
          <cell r="U778" t="str">
            <v>កំពង់ចាម</v>
          </cell>
          <cell r="V778">
            <v>18</v>
          </cell>
          <cell r="W778">
            <v>1</v>
          </cell>
          <cell r="X778">
            <v>17</v>
          </cell>
        </row>
        <row r="779">
          <cell r="C779" t="str">
            <v>4 3232</v>
          </cell>
          <cell r="D779" t="str">
            <v>29001181221306ឃ</v>
          </cell>
          <cell r="E779" t="str">
            <v>030977798</v>
          </cell>
          <cell r="F779" t="str">
            <v>015230933</v>
          </cell>
          <cell r="G779" t="str">
            <v>ផាន់</v>
          </cell>
          <cell r="H779" t="str">
            <v>សាមឿន</v>
          </cell>
          <cell r="I779" t="str">
            <v>ផាន់សាមឿន</v>
          </cell>
          <cell r="J779" t="str">
            <v>PHANN</v>
          </cell>
          <cell r="K779" t="str">
            <v>SAMOEURN</v>
          </cell>
          <cell r="L779"/>
          <cell r="M779" t="str">
            <v>ក្រុមដេរទី 18</v>
          </cell>
          <cell r="N779">
            <v>44228</v>
          </cell>
          <cell r="O779">
            <v>33134</v>
          </cell>
          <cell r="P779" t="str">
            <v>F</v>
          </cell>
          <cell r="Q779" t="str">
            <v>Cambodian</v>
          </cell>
          <cell r="R779" t="str">
            <v>កាកាប</v>
          </cell>
          <cell r="S779" t="str">
            <v>លង្វែក</v>
          </cell>
          <cell r="T779" t="str">
            <v>កំពង់ត្រឡាច</v>
          </cell>
          <cell r="U779" t="str">
            <v>កំពង់ឆ្នាំង</v>
          </cell>
          <cell r="V779">
            <v>18</v>
          </cell>
          <cell r="W779">
            <v>1</v>
          </cell>
          <cell r="X779">
            <v>17</v>
          </cell>
        </row>
        <row r="780">
          <cell r="C780" t="str">
            <v>4 18064</v>
          </cell>
          <cell r="D780" t="str">
            <v>18607181465549អ</v>
          </cell>
          <cell r="E780" t="str">
            <v>030678021</v>
          </cell>
          <cell r="F780" t="str">
            <v>012528275</v>
          </cell>
          <cell r="G780" t="str">
            <v>ឌី</v>
          </cell>
          <cell r="H780" t="str">
            <v>វណ្ណដុង</v>
          </cell>
          <cell r="I780" t="str">
            <v>ឌីវណ្ណដុង</v>
          </cell>
          <cell r="J780" t="str">
            <v>DY</v>
          </cell>
          <cell r="K780" t="str">
            <v>VANDONG</v>
          </cell>
          <cell r="L780"/>
          <cell r="M780" t="str">
            <v>ក្រុមដេរទី 18</v>
          </cell>
          <cell r="N780">
            <v>44228</v>
          </cell>
          <cell r="O780">
            <v>31538</v>
          </cell>
          <cell r="P780" t="str">
            <v>M</v>
          </cell>
          <cell r="Q780" t="str">
            <v>Cambodian</v>
          </cell>
          <cell r="R780" t="str">
            <v>អង្គបាន</v>
          </cell>
          <cell r="S780" t="str">
            <v>យុទ្ឋសាមគ្គី</v>
          </cell>
          <cell r="T780" t="str">
            <v>ឧដុង្គ</v>
          </cell>
          <cell r="U780" t="str">
            <v>កំពង់ស្ពឺ</v>
          </cell>
          <cell r="V780">
            <v>18</v>
          </cell>
          <cell r="W780">
            <v>1</v>
          </cell>
          <cell r="X780">
            <v>17</v>
          </cell>
        </row>
        <row r="781">
          <cell r="C781" t="str">
            <v>4 18053</v>
          </cell>
          <cell r="D781" t="str">
            <v>29805202368910ព</v>
          </cell>
          <cell r="E781" t="str">
            <v>100968867</v>
          </cell>
          <cell r="F781" t="str">
            <v>070903524</v>
          </cell>
          <cell r="G781" t="str">
            <v>ហ៊</v>
          </cell>
          <cell r="H781" t="str">
            <v>ភក្រ័</v>
          </cell>
          <cell r="I781" t="str">
            <v>ហ៊ភក្រ័</v>
          </cell>
          <cell r="J781" t="str">
            <v>HOR</v>
          </cell>
          <cell r="K781" t="str">
            <v>PHEAK</v>
          </cell>
          <cell r="L781"/>
          <cell r="M781" t="str">
            <v>ក្រុមដេរទី 18</v>
          </cell>
          <cell r="N781">
            <v>44228</v>
          </cell>
          <cell r="O781">
            <v>35797</v>
          </cell>
          <cell r="P781" t="str">
            <v>F</v>
          </cell>
          <cell r="Q781" t="str">
            <v>Cambodian</v>
          </cell>
          <cell r="R781" t="str">
            <v>កំពង់រាប</v>
          </cell>
          <cell r="S781" t="str">
            <v>កំពង់រាប</v>
          </cell>
          <cell r="T781" t="str">
            <v>​ព្រៃកប្បាស</v>
          </cell>
          <cell r="U781" t="str">
            <v>តាកែវ</v>
          </cell>
          <cell r="V781">
            <v>18</v>
          </cell>
          <cell r="W781">
            <v>1</v>
          </cell>
          <cell r="X781">
            <v>17</v>
          </cell>
        </row>
        <row r="782">
          <cell r="C782" t="str">
            <v>4 18059</v>
          </cell>
          <cell r="D782" t="str">
            <v>19905202371924ផ</v>
          </cell>
          <cell r="E782" t="str">
            <v>150707634</v>
          </cell>
          <cell r="F782" t="str">
            <v>087752671</v>
          </cell>
          <cell r="G782" t="str">
            <v>ដូង</v>
          </cell>
          <cell r="H782" t="str">
            <v>ដែន</v>
          </cell>
          <cell r="I782" t="str">
            <v>ដូងដែន</v>
          </cell>
          <cell r="J782" t="str">
            <v xml:space="preserve">DOUNG </v>
          </cell>
          <cell r="K782" t="str">
            <v>DEN</v>
          </cell>
          <cell r="L782"/>
          <cell r="M782" t="str">
            <v>ក្រុមដេរទី 18</v>
          </cell>
          <cell r="N782">
            <v>44228</v>
          </cell>
          <cell r="O782">
            <v>36215</v>
          </cell>
          <cell r="P782" t="str">
            <v>M</v>
          </cell>
          <cell r="Q782" t="str">
            <v>Cambodian</v>
          </cell>
          <cell r="R782" t="str">
            <v>ក្រូច</v>
          </cell>
          <cell r="S782" t="str">
            <v>ស្វាយភ្លើង</v>
          </cell>
          <cell r="T782" t="str">
            <v>បារាយ</v>
          </cell>
          <cell r="U782" t="str">
            <v>កំពង់ធំ</v>
          </cell>
          <cell r="V782">
            <v>18</v>
          </cell>
          <cell r="W782">
            <v>1</v>
          </cell>
          <cell r="X782">
            <v>17</v>
          </cell>
        </row>
        <row r="783">
          <cell r="C783" t="str">
            <v>4 18198</v>
          </cell>
          <cell r="D783" t="str">
            <v>29111160400140ហ</v>
          </cell>
          <cell r="E783" t="str">
            <v>110522267</v>
          </cell>
          <cell r="F783" t="str">
            <v>069879573</v>
          </cell>
          <cell r="G783" t="str">
            <v>ផេង</v>
          </cell>
          <cell r="H783" t="str">
            <v>ជា</v>
          </cell>
          <cell r="I783" t="str">
            <v>ផេងជា</v>
          </cell>
          <cell r="J783" t="str">
            <v>PHENG</v>
          </cell>
          <cell r="K783" t="str">
            <v>CHEA</v>
          </cell>
          <cell r="L783"/>
          <cell r="M783" t="str">
            <v>ក្រុមដេរទី 18</v>
          </cell>
          <cell r="N783">
            <v>44228</v>
          </cell>
          <cell r="O783">
            <v>33310</v>
          </cell>
          <cell r="P783" t="str">
            <v>F</v>
          </cell>
          <cell r="Q783" t="str">
            <v>Cambodian</v>
          </cell>
          <cell r="R783" t="str">
            <v>ស្វាយផ្អែម</v>
          </cell>
          <cell r="S783" t="str">
            <v>បឹងសាលាខាងត្បូង</v>
          </cell>
          <cell r="T783" t="str">
            <v>កំពង់ត្រាច</v>
          </cell>
          <cell r="U783" t="str">
            <v>កំពត</v>
          </cell>
          <cell r="V783">
            <v>18</v>
          </cell>
          <cell r="W783">
            <v>1</v>
          </cell>
          <cell r="X783">
            <v>17</v>
          </cell>
        </row>
        <row r="784">
          <cell r="C784" t="str">
            <v>4 18638</v>
          </cell>
          <cell r="D784" t="str">
            <v>28001181153002អ</v>
          </cell>
          <cell r="E784" t="str">
            <v>250163386</v>
          </cell>
          <cell r="F784" t="str">
            <v>0882405767</v>
          </cell>
          <cell r="G784" t="str">
            <v>យ៉ង</v>
          </cell>
          <cell r="H784" t="str">
            <v>ឃាមលី</v>
          </cell>
          <cell r="I784" t="str">
            <v>យ៉ងឃាមលី</v>
          </cell>
          <cell r="J784" t="str">
            <v>YORM</v>
          </cell>
          <cell r="K784" t="str">
            <v>KHEAMLY</v>
          </cell>
          <cell r="L784"/>
          <cell r="M784" t="str">
            <v>ក្រុមដេរទី 18</v>
          </cell>
          <cell r="N784">
            <v>44228</v>
          </cell>
          <cell r="O784">
            <v>29318</v>
          </cell>
          <cell r="P784" t="str">
            <v>F</v>
          </cell>
          <cell r="Q784" t="str">
            <v>Cambodian</v>
          </cell>
          <cell r="R784" t="str">
            <v>ត្រពាំងទា</v>
          </cell>
          <cell r="S784" t="str">
            <v>ចក</v>
          </cell>
          <cell r="T784" t="str">
            <v>អូររាំងឪ</v>
          </cell>
          <cell r="U784" t="str">
            <v>កំពង់ចាម</v>
          </cell>
          <cell r="V784">
            <v>18</v>
          </cell>
          <cell r="W784">
            <v>1</v>
          </cell>
          <cell r="X784">
            <v>17</v>
          </cell>
        </row>
        <row r="785">
          <cell r="C785" t="str">
            <v>4 18871</v>
          </cell>
          <cell r="D785" t="str">
            <v>0</v>
          </cell>
          <cell r="E785" t="str">
            <v>031083659</v>
          </cell>
          <cell r="F785" t="str">
            <v>081873003</v>
          </cell>
          <cell r="G785" t="str">
            <v>ឌីម</v>
          </cell>
          <cell r="H785" t="str">
            <v>ស្រីពុំ</v>
          </cell>
          <cell r="I785" t="str">
            <v>ឌីមស្រីពុំ</v>
          </cell>
          <cell r="J785" t="str">
            <v>DIM</v>
          </cell>
          <cell r="K785" t="str">
            <v>SREYPUM</v>
          </cell>
          <cell r="L785"/>
          <cell r="M785" t="str">
            <v>ក្រុមដេរទី 18</v>
          </cell>
          <cell r="N785">
            <v>44228</v>
          </cell>
          <cell r="O785">
            <v>37257</v>
          </cell>
          <cell r="P785" t="str">
            <v>F</v>
          </cell>
          <cell r="Q785" t="str">
            <v>Cambodian</v>
          </cell>
          <cell r="R785" t="str">
            <v>អង្គបាន</v>
          </cell>
          <cell r="S785" t="str">
            <v>យុទ្ឋសាមគ្គី</v>
          </cell>
          <cell r="T785" t="str">
            <v>ឧដុង្គ</v>
          </cell>
          <cell r="U785" t="str">
            <v>កំពង់ស្ពឺ</v>
          </cell>
          <cell r="V785">
            <v>18</v>
          </cell>
          <cell r="W785">
            <v>1</v>
          </cell>
          <cell r="X785">
            <v>17</v>
          </cell>
        </row>
        <row r="786">
          <cell r="C786" t="str">
            <v>4 18948</v>
          </cell>
          <cell r="D786" t="str">
            <v>20311192249919ប</v>
          </cell>
          <cell r="E786" t="str">
            <v>210076629</v>
          </cell>
          <cell r="F786">
            <v>0</v>
          </cell>
          <cell r="G786" t="str">
            <v>ម៉ាប់</v>
          </cell>
          <cell r="H786" t="str">
            <v>ស្រីណា</v>
          </cell>
          <cell r="I786" t="str">
            <v>ម៉ាប់ស្រីណា</v>
          </cell>
          <cell r="J786" t="str">
            <v>MAB</v>
          </cell>
          <cell r="K786" t="str">
            <v>SREYNA</v>
          </cell>
          <cell r="L786"/>
          <cell r="M786" t="str">
            <v>ក្រុមដេរទី 18</v>
          </cell>
          <cell r="N786">
            <v>44372</v>
          </cell>
          <cell r="O786">
            <v>37717</v>
          </cell>
          <cell r="P786" t="str">
            <v>F</v>
          </cell>
          <cell r="Q786" t="str">
            <v>Cambodian</v>
          </cell>
          <cell r="R786" t="str">
            <v>បហុយ</v>
          </cell>
          <cell r="S786" t="str">
            <v>បរយ៉ាខា</v>
          </cell>
          <cell r="T786" t="str">
            <v>សាលាក្រៅ</v>
          </cell>
          <cell r="U786" t="str">
            <v>ប៉ៃលិន</v>
          </cell>
          <cell r="V786">
            <v>18</v>
          </cell>
          <cell r="W786">
            <v>1</v>
          </cell>
          <cell r="X786">
            <v>17</v>
          </cell>
        </row>
        <row r="787">
          <cell r="C787" t="str">
            <v>4 19104</v>
          </cell>
          <cell r="D787" t="str">
            <v>28212223020601ឡ</v>
          </cell>
          <cell r="E787" t="str">
            <v>110606191</v>
          </cell>
          <cell r="F787">
            <v>0</v>
          </cell>
          <cell r="G787" t="str">
            <v>ស៊ឹម</v>
          </cell>
          <cell r="H787" t="str">
            <v>ចាន់ណា</v>
          </cell>
          <cell r="I787" t="str">
            <v>ស៊ឹមចាន់ណា</v>
          </cell>
          <cell r="J787" t="str">
            <v>SIM</v>
          </cell>
          <cell r="K787" t="str">
            <v>CHANNA</v>
          </cell>
          <cell r="L787"/>
          <cell r="M787" t="str">
            <v>ក្រុមដេរទី 18</v>
          </cell>
          <cell r="N787">
            <v>44372</v>
          </cell>
          <cell r="O787">
            <v>30202</v>
          </cell>
          <cell r="P787" t="str">
            <v>F</v>
          </cell>
          <cell r="Q787" t="str">
            <v>Cambodian</v>
          </cell>
          <cell r="R787" t="str">
            <v>ជុំគ្រៀល</v>
          </cell>
          <cell r="S787" t="str">
            <v>ជុំគ្រៀល</v>
          </cell>
          <cell r="T787" t="str">
            <v>ទឹកឈូ</v>
          </cell>
          <cell r="U787" t="str">
            <v>កំពត</v>
          </cell>
          <cell r="V787">
            <v>18</v>
          </cell>
          <cell r="W787">
            <v>1</v>
          </cell>
          <cell r="X787">
            <v>17</v>
          </cell>
        </row>
        <row r="788">
          <cell r="C788" t="str">
            <v>4 19115</v>
          </cell>
          <cell r="D788" t="str">
            <v>20111223002404ភ</v>
          </cell>
          <cell r="E788" t="str">
            <v>150954095</v>
          </cell>
          <cell r="F788" t="str">
            <v>0974733565</v>
          </cell>
          <cell r="G788" t="str">
            <v>ឃី</v>
          </cell>
          <cell r="H788" t="str">
            <v>រ៉ាន់</v>
          </cell>
          <cell r="I788" t="str">
            <v>ឃីរ៉ាន់</v>
          </cell>
          <cell r="J788" t="str">
            <v>KHY</v>
          </cell>
          <cell r="K788" t="str">
            <v>RANN</v>
          </cell>
          <cell r="L788"/>
          <cell r="M788" t="str">
            <v>ក្រុមដេរទី 18</v>
          </cell>
          <cell r="N788">
            <v>44372</v>
          </cell>
          <cell r="O788">
            <v>36969</v>
          </cell>
          <cell r="P788" t="str">
            <v>F</v>
          </cell>
          <cell r="Q788" t="str">
            <v>Cambodian</v>
          </cell>
          <cell r="R788" t="str">
            <v>ត្រពាំងជ័រ</v>
          </cell>
          <cell r="S788" t="str">
            <v>ចំណារលើ</v>
          </cell>
          <cell r="T788" t="str">
            <v>ស្ទោង</v>
          </cell>
          <cell r="U788" t="str">
            <v>កំពង់ធំ</v>
          </cell>
          <cell r="V788">
            <v>18</v>
          </cell>
          <cell r="W788">
            <v>1</v>
          </cell>
          <cell r="X788">
            <v>17</v>
          </cell>
        </row>
        <row r="789">
          <cell r="C789" t="str">
            <v>4 19417</v>
          </cell>
          <cell r="D789" t="str">
            <v>20107192150805ឈ</v>
          </cell>
          <cell r="E789" t="str">
            <v>150945305</v>
          </cell>
          <cell r="F789" t="str">
            <v>086533601</v>
          </cell>
          <cell r="G789" t="str">
            <v>ទ្រីម</v>
          </cell>
          <cell r="H789" t="str">
            <v>សុណី</v>
          </cell>
          <cell r="I789" t="str">
            <v>ទ្រីមសុណី</v>
          </cell>
          <cell r="J789" t="str">
            <v>TEIM</v>
          </cell>
          <cell r="K789" t="str">
            <v>SONEY</v>
          </cell>
          <cell r="L789"/>
          <cell r="M789" t="str">
            <v>ក្រុមដេរទី 18</v>
          </cell>
          <cell r="N789">
            <v>44555</v>
          </cell>
          <cell r="O789">
            <v>36911</v>
          </cell>
          <cell r="P789" t="str">
            <v>F</v>
          </cell>
          <cell r="Q789" t="str">
            <v>Cambodian</v>
          </cell>
          <cell r="R789" t="str">
            <v>ក្អិន</v>
          </cell>
          <cell r="S789" t="str">
            <v>ចំណារលើ</v>
          </cell>
          <cell r="T789" t="str">
            <v>ស្ទោង</v>
          </cell>
          <cell r="U789" t="str">
            <v>កំពង់ធំ</v>
          </cell>
          <cell r="V789">
            <v>18</v>
          </cell>
          <cell r="W789">
            <v>1</v>
          </cell>
          <cell r="X789">
            <v>17</v>
          </cell>
        </row>
        <row r="790">
          <cell r="C790" t="str">
            <v>4 19596</v>
          </cell>
          <cell r="D790" t="str">
            <v>28010160365822ឋ</v>
          </cell>
          <cell r="E790" t="str">
            <v>160553716</v>
          </cell>
          <cell r="F790" t="str">
            <v>0884049592</v>
          </cell>
          <cell r="G790" t="str">
            <v>ឈុំ</v>
          </cell>
          <cell r="H790" t="str">
            <v>ឈុនលី</v>
          </cell>
          <cell r="I790" t="str">
            <v>ឈុំឈុនលី</v>
          </cell>
          <cell r="J790" t="str">
            <v>CHHUM</v>
          </cell>
          <cell r="K790" t="str">
            <v>CHHUNLY</v>
          </cell>
          <cell r="L790"/>
          <cell r="M790" t="str">
            <v>ក្រុមដេរទី 18</v>
          </cell>
          <cell r="N790">
            <v>44670</v>
          </cell>
          <cell r="O790">
            <v>29373</v>
          </cell>
          <cell r="P790" t="str">
            <v>F</v>
          </cell>
          <cell r="Q790" t="str">
            <v>Cambodian</v>
          </cell>
          <cell r="R790" t="str">
            <v>បឹងចក</v>
          </cell>
          <cell r="S790" t="str">
            <v>ស្យា</v>
          </cell>
          <cell r="T790" t="str">
            <v>កណ្តៀង</v>
          </cell>
          <cell r="U790" t="str">
            <v>ពោធិ័សាត់</v>
          </cell>
          <cell r="V790">
            <v>18</v>
          </cell>
          <cell r="W790">
            <v>1</v>
          </cell>
          <cell r="X790">
            <v>17</v>
          </cell>
        </row>
        <row r="791">
          <cell r="C791" t="str">
            <v>4 19761</v>
          </cell>
          <cell r="D791" t="str">
            <v>29301233031449ឋ</v>
          </cell>
          <cell r="E791" t="str">
            <v>061912650</v>
          </cell>
          <cell r="F791" t="str">
            <v>0712688144</v>
          </cell>
          <cell r="G791" t="str">
            <v>វ៉េត</v>
          </cell>
          <cell r="H791" t="str">
            <v>សំអន</v>
          </cell>
          <cell r="I791" t="str">
            <v>វ៉េតសំអន</v>
          </cell>
          <cell r="J791" t="str">
            <v>VET</v>
          </cell>
          <cell r="K791" t="str">
            <v>SOMORN</v>
          </cell>
          <cell r="L791"/>
          <cell r="M791" t="str">
            <v>ក្រុមដេរទី 18</v>
          </cell>
          <cell r="N791">
            <v>44670</v>
          </cell>
          <cell r="O791">
            <v>34093</v>
          </cell>
          <cell r="P791" t="str">
            <v>F</v>
          </cell>
          <cell r="Q791" t="str">
            <v>Cambodian</v>
          </cell>
          <cell r="R791"/>
          <cell r="S791"/>
          <cell r="T791"/>
          <cell r="U791"/>
          <cell r="V791">
            <v>18</v>
          </cell>
          <cell r="W791">
            <v>1</v>
          </cell>
          <cell r="X791">
            <v>17</v>
          </cell>
        </row>
        <row r="792">
          <cell r="C792" t="str">
            <v>4 19799</v>
          </cell>
          <cell r="D792" t="str">
            <v>28911222996716អ</v>
          </cell>
          <cell r="E792" t="str">
            <v>210023403</v>
          </cell>
          <cell r="F792" t="str">
            <v>015423075</v>
          </cell>
          <cell r="G792" t="str">
            <v>ហយ</v>
          </cell>
          <cell r="H792" t="str">
            <v>សំនាង</v>
          </cell>
          <cell r="I792" t="str">
            <v>ហយសំនាង</v>
          </cell>
          <cell r="J792" t="str">
            <v>HUY</v>
          </cell>
          <cell r="K792" t="str">
            <v>SOMNANG</v>
          </cell>
          <cell r="L792"/>
          <cell r="M792" t="str">
            <v>ក្រុមដេរទី 18</v>
          </cell>
          <cell r="N792">
            <v>44670</v>
          </cell>
          <cell r="O792">
            <v>32828</v>
          </cell>
          <cell r="P792" t="str">
            <v>F</v>
          </cell>
          <cell r="Q792" t="str">
            <v>Cambodian</v>
          </cell>
          <cell r="R792"/>
          <cell r="S792"/>
          <cell r="T792"/>
          <cell r="U792"/>
          <cell r="V792">
            <v>18</v>
          </cell>
          <cell r="W792">
            <v>1</v>
          </cell>
          <cell r="X792">
            <v>17</v>
          </cell>
        </row>
        <row r="793">
          <cell r="C793" t="str">
            <v>4 19917</v>
          </cell>
          <cell r="D793" t="str">
            <v>20009192195496ម</v>
          </cell>
          <cell r="E793" t="str">
            <v>030867507</v>
          </cell>
          <cell r="F793" t="str">
            <v>0883585167</v>
          </cell>
          <cell r="G793" t="str">
            <v>ឃីម</v>
          </cell>
          <cell r="H793" t="str">
            <v>ចាន់ធឿន</v>
          </cell>
          <cell r="I793" t="str">
            <v>ឃីមចាន់ធឿន</v>
          </cell>
          <cell r="J793" t="str">
            <v>YIM</v>
          </cell>
          <cell r="K793" t="str">
            <v>CHANTHOEURN</v>
          </cell>
          <cell r="L793"/>
          <cell r="M793" t="str">
            <v>ក្រុមដេរទី 18</v>
          </cell>
          <cell r="N793">
            <v>44796</v>
          </cell>
          <cell r="O793">
            <v>36812</v>
          </cell>
          <cell r="P793" t="str">
            <v>F</v>
          </cell>
          <cell r="Q793" t="str">
            <v>Cambodian</v>
          </cell>
          <cell r="R793"/>
          <cell r="S793"/>
          <cell r="T793"/>
          <cell r="U793"/>
          <cell r="V793">
            <v>18</v>
          </cell>
          <cell r="W793">
            <v>1</v>
          </cell>
          <cell r="X793">
            <v>17</v>
          </cell>
        </row>
        <row r="794">
          <cell r="C794" t="str">
            <v>4 19939</v>
          </cell>
          <cell r="D794" t="str">
            <v>20003181301151រ</v>
          </cell>
          <cell r="E794" t="str">
            <v>030859927</v>
          </cell>
          <cell r="F794">
            <v>0</v>
          </cell>
          <cell r="G794" t="str">
            <v>គឹន</v>
          </cell>
          <cell r="H794" t="str">
            <v>យីម</v>
          </cell>
          <cell r="I794" t="str">
            <v>គឹនយីម</v>
          </cell>
          <cell r="J794" t="str">
            <v>KOEN</v>
          </cell>
          <cell r="K794" t="str">
            <v>YIM</v>
          </cell>
          <cell r="L794"/>
          <cell r="M794" t="str">
            <v>ក្រុមដេរទី 18</v>
          </cell>
          <cell r="N794">
            <v>44810</v>
          </cell>
          <cell r="O794">
            <v>36761</v>
          </cell>
          <cell r="P794" t="str">
            <v>F</v>
          </cell>
          <cell r="Q794" t="str">
            <v>Cambodian</v>
          </cell>
          <cell r="R794"/>
          <cell r="S794"/>
          <cell r="T794"/>
          <cell r="U794"/>
          <cell r="V794">
            <v>18</v>
          </cell>
          <cell r="W794">
            <v>1</v>
          </cell>
          <cell r="X794">
            <v>17</v>
          </cell>
        </row>
        <row r="795">
          <cell r="C795" t="str">
            <v>4 20319</v>
          </cell>
          <cell r="D795" t="str">
            <v>29810222963637ល</v>
          </cell>
          <cell r="E795" t="str">
            <v>250239510</v>
          </cell>
          <cell r="F795" t="str">
            <v>0975039570</v>
          </cell>
          <cell r="G795" t="str">
            <v>ស្តើង</v>
          </cell>
          <cell r="H795" t="str">
            <v>ស្រីឯម</v>
          </cell>
          <cell r="I795" t="str">
            <v>ស្តើងស្រីឯម</v>
          </cell>
          <cell r="J795" t="str">
            <v>SDEUNG</v>
          </cell>
          <cell r="K795" t="str">
            <v>SROREM</v>
          </cell>
          <cell r="L795"/>
          <cell r="M795" t="str">
            <v>ក្រុមដេរទី 18</v>
          </cell>
          <cell r="N795">
            <v>45034</v>
          </cell>
          <cell r="O795">
            <v>35821</v>
          </cell>
          <cell r="P795" t="str">
            <v>F</v>
          </cell>
          <cell r="Q795" t="str">
            <v>Cambodian</v>
          </cell>
          <cell r="R795" t="str">
            <v>ក្រវៀនជើង</v>
          </cell>
          <cell r="S795" t="str">
            <v>ជាំក្រវៀន</v>
          </cell>
          <cell r="T795" t="str">
            <v>មេមត់</v>
          </cell>
          <cell r="U795" t="str">
            <v>ត្បូងឃ្មុំ</v>
          </cell>
          <cell r="V795">
            <v>18</v>
          </cell>
          <cell r="W795">
            <v>1</v>
          </cell>
          <cell r="X795">
            <v>17</v>
          </cell>
        </row>
        <row r="796">
          <cell r="C796" t="str">
            <v>4 19783</v>
          </cell>
          <cell r="D796" t="str">
            <v>0</v>
          </cell>
          <cell r="E796" t="str">
            <v>011062464</v>
          </cell>
          <cell r="F796" t="str">
            <v>010889263</v>
          </cell>
          <cell r="G796" t="str">
            <v>ហេង</v>
          </cell>
          <cell r="H796" t="str">
            <v>កែវមុនីរត្ន័</v>
          </cell>
          <cell r="I796" t="str">
            <v>ហេងកែវមុនីរត្ន័</v>
          </cell>
          <cell r="J796" t="str">
            <v>GENG</v>
          </cell>
          <cell r="K796" t="str">
            <v>KEOMUNYRATH</v>
          </cell>
          <cell r="L796" t="str">
            <v>GENGKEOMUNYRATH</v>
          </cell>
          <cell r="M796" t="str">
            <v>ក្រុមដេរទី 18</v>
          </cell>
          <cell r="N796">
            <v>44670</v>
          </cell>
          <cell r="O796">
            <v>36130</v>
          </cell>
          <cell r="P796" t="str">
            <v>F</v>
          </cell>
          <cell r="Q796" t="str">
            <v>Cambodian</v>
          </cell>
          <cell r="R796"/>
          <cell r="S796"/>
          <cell r="T796"/>
          <cell r="U796"/>
          <cell r="V796">
            <v>18</v>
          </cell>
          <cell r="W796">
            <v>1</v>
          </cell>
          <cell r="X796">
            <v>17</v>
          </cell>
        </row>
        <row r="797">
          <cell r="C797" t="str">
            <v>4 20758</v>
          </cell>
          <cell r="D797"/>
          <cell r="E797" t="str">
            <v>051073969</v>
          </cell>
          <cell r="F797" t="e">
            <v>#N/A</v>
          </cell>
          <cell r="G797" t="str">
            <v>កាក់</v>
          </cell>
          <cell r="H797" t="str">
            <v>សុខជា</v>
          </cell>
          <cell r="I797" t="str">
            <v>កាក់សុខជា</v>
          </cell>
          <cell r="J797" t="str">
            <v>KAK</v>
          </cell>
          <cell r="K797" t="str">
            <v>SOKCHEA</v>
          </cell>
          <cell r="L797"/>
          <cell r="M797" t="str">
            <v>ក្រុមដេរទី 18</v>
          </cell>
          <cell r="N797">
            <v>45243</v>
          </cell>
          <cell r="O797">
            <v>35278</v>
          </cell>
          <cell r="P797" t="str">
            <v>F</v>
          </cell>
          <cell r="Q797" t="str">
            <v>Cambodian</v>
          </cell>
          <cell r="R797" t="str">
            <v>គ្រើល</v>
          </cell>
          <cell r="S797" t="str">
            <v>ព្រៃរំដេង</v>
          </cell>
          <cell r="T797" t="str">
            <v>មេសាង</v>
          </cell>
          <cell r="U797" t="str">
            <v>ព្រៃវែង</v>
          </cell>
          <cell r="V797">
            <v>18</v>
          </cell>
          <cell r="W797">
            <v>1</v>
          </cell>
          <cell r="X797">
            <v>17</v>
          </cell>
        </row>
        <row r="798">
          <cell r="C798" t="str">
            <v>4 20765</v>
          </cell>
          <cell r="D798"/>
          <cell r="E798" t="str">
            <v>021394146</v>
          </cell>
          <cell r="F798" t="e">
            <v>#N/A</v>
          </cell>
          <cell r="G798" t="str">
            <v>តាន</v>
          </cell>
          <cell r="H798" t="str">
            <v>ស្រីចាន់</v>
          </cell>
          <cell r="I798" t="str">
            <v>តានស្រីចាន់</v>
          </cell>
          <cell r="J798" t="str">
            <v>TAN</v>
          </cell>
          <cell r="K798" t="str">
            <v>SREYCHANN</v>
          </cell>
          <cell r="L798"/>
          <cell r="M798" t="str">
            <v>ក្រុមដេរទី 18</v>
          </cell>
          <cell r="N798">
            <v>45252</v>
          </cell>
          <cell r="O798">
            <v>36840</v>
          </cell>
          <cell r="P798" t="str">
            <v>F</v>
          </cell>
          <cell r="Q798" t="str">
            <v>Cambodian</v>
          </cell>
          <cell r="R798" t="str">
            <v>ស្រែកណ្ដាល</v>
          </cell>
          <cell r="S798" t="str">
            <v>ម្កាក់</v>
          </cell>
          <cell r="T798" t="str">
            <v>អង្កស្នួល</v>
          </cell>
          <cell r="U798" t="str">
            <v>កណ្ដាល</v>
          </cell>
          <cell r="V798">
            <v>18</v>
          </cell>
          <cell r="W798">
            <v>1</v>
          </cell>
          <cell r="X798">
            <v>17</v>
          </cell>
        </row>
        <row r="799">
          <cell r="C799" t="str">
            <v>4 20774</v>
          </cell>
          <cell r="D799"/>
          <cell r="E799" t="str">
            <v>030567197</v>
          </cell>
          <cell r="F799" t="e">
            <v>#N/A</v>
          </cell>
          <cell r="G799" t="str">
            <v>ឈឿន</v>
          </cell>
          <cell r="H799" t="str">
            <v>អូន</v>
          </cell>
          <cell r="I799" t="str">
            <v>ឈឿនអូន</v>
          </cell>
          <cell r="J799" t="str">
            <v>CHHOEURN</v>
          </cell>
          <cell r="K799" t="str">
            <v>OUN</v>
          </cell>
          <cell r="L799"/>
          <cell r="M799" t="str">
            <v>ក្រុមដេរទី 18</v>
          </cell>
          <cell r="N799">
            <v>45271</v>
          </cell>
          <cell r="O799">
            <v>33298</v>
          </cell>
          <cell r="P799" t="str">
            <v>F</v>
          </cell>
          <cell r="Q799" t="str">
            <v>Cambodian</v>
          </cell>
          <cell r="R799" t="str">
            <v>ស្តុកស្លត</v>
          </cell>
          <cell r="S799" t="str">
            <v>ភ្នំតូច</v>
          </cell>
          <cell r="T799" t="str">
            <v>ឧដុង្គ</v>
          </cell>
          <cell r="U799" t="str">
            <v>កំពង់ស្ពឺ</v>
          </cell>
          <cell r="V799">
            <v>18</v>
          </cell>
          <cell r="W799">
            <v>1</v>
          </cell>
          <cell r="X799">
            <v>17</v>
          </cell>
        </row>
        <row r="800">
          <cell r="C800" t="str">
            <v>4 20484</v>
          </cell>
          <cell r="D800" t="str">
            <v>28705192066990ឡ</v>
          </cell>
          <cell r="E800" t="str">
            <v>050846489</v>
          </cell>
          <cell r="F800" t="str">
            <v>0978582876</v>
          </cell>
          <cell r="G800" t="str">
            <v>មីន</v>
          </cell>
          <cell r="H800" t="str">
            <v>អឿន</v>
          </cell>
          <cell r="I800" t="str">
            <v>មីនអឿន</v>
          </cell>
          <cell r="J800" t="str">
            <v>MIN</v>
          </cell>
          <cell r="K800" t="str">
            <v>OEUN</v>
          </cell>
          <cell r="L800"/>
          <cell r="M800" t="str">
            <v>ក្រុមដេរទី 18</v>
          </cell>
          <cell r="N800">
            <v>45064</v>
          </cell>
          <cell r="O800">
            <v>31901</v>
          </cell>
          <cell r="P800" t="str">
            <v>F</v>
          </cell>
          <cell r="Q800" t="str">
            <v>Cambodian</v>
          </cell>
          <cell r="R800" t="str">
            <v>ពោធ៍ទី</v>
          </cell>
          <cell r="S800" t="str">
            <v>ពោធ៍ទី</v>
          </cell>
          <cell r="T800" t="str">
            <v>ស៊ីធរណ្តាល</v>
          </cell>
          <cell r="U800" t="str">
            <v>ព្រៃវែង</v>
          </cell>
          <cell r="V800">
            <v>18</v>
          </cell>
          <cell r="W800">
            <v>1</v>
          </cell>
          <cell r="X800">
            <v>17</v>
          </cell>
        </row>
        <row r="801">
          <cell r="C801" t="str">
            <v>4 13579</v>
          </cell>
          <cell r="D801" t="str">
            <v>0</v>
          </cell>
          <cell r="E801" t="str">
            <v>200149138</v>
          </cell>
          <cell r="F801" t="str">
            <v>0966521099</v>
          </cell>
          <cell r="G801" t="str">
            <v>ផុន</v>
          </cell>
          <cell r="H801" t="str">
            <v>ស្រីមុំ</v>
          </cell>
          <cell r="I801" t="str">
            <v>ផុនស្រីមុំ</v>
          </cell>
          <cell r="J801" t="str">
            <v>PHUN</v>
          </cell>
          <cell r="K801" t="str">
            <v>SREYMOM</v>
          </cell>
          <cell r="L801"/>
          <cell r="M801" t="str">
            <v>ក្រុមដេរទី 19</v>
          </cell>
          <cell r="N801">
            <v>44986</v>
          </cell>
          <cell r="O801">
            <v>37443</v>
          </cell>
          <cell r="P801" t="str">
            <v>F</v>
          </cell>
          <cell r="Q801" t="str">
            <v>Cambodian</v>
          </cell>
          <cell r="R801" t="str">
            <v>អូរលូង</v>
          </cell>
          <cell r="S801" t="str">
            <v>អូរស្វាយ</v>
          </cell>
          <cell r="T801" t="str">
            <v>ត្រពាំងប្រាសាទ</v>
          </cell>
          <cell r="U801" t="str">
            <v>ឩត្តរមានជ័យ</v>
          </cell>
          <cell r="V801">
            <v>18</v>
          </cell>
          <cell r="W801">
            <v>1</v>
          </cell>
          <cell r="X801">
            <v>17</v>
          </cell>
        </row>
        <row r="802">
          <cell r="C802" t="str">
            <v>4 15014</v>
          </cell>
          <cell r="D802" t="str">
            <v>29301181152177ត</v>
          </cell>
          <cell r="E802" t="str">
            <v>040475596</v>
          </cell>
          <cell r="F802" t="str">
            <v>0886430784</v>
          </cell>
          <cell r="G802" t="str">
            <v>សេង</v>
          </cell>
          <cell r="H802" t="str">
            <v>ហង់</v>
          </cell>
          <cell r="I802" t="str">
            <v>សេងហង់</v>
          </cell>
          <cell r="J802" t="str">
            <v>SENG</v>
          </cell>
          <cell r="K802" t="str">
            <v>HANG</v>
          </cell>
          <cell r="L802"/>
          <cell r="M802" t="str">
            <v>ក្រុមដេរទី 19</v>
          </cell>
          <cell r="N802">
            <v>44228</v>
          </cell>
          <cell r="O802">
            <v>34102</v>
          </cell>
          <cell r="P802" t="str">
            <v>F</v>
          </cell>
          <cell r="Q802" t="str">
            <v>Cambodian</v>
          </cell>
          <cell r="R802" t="str">
            <v>គ្រូស</v>
          </cell>
          <cell r="S802" t="str">
            <v>រលាប្អៀរ</v>
          </cell>
          <cell r="T802" t="str">
            <v>រលាប្អៀរ</v>
          </cell>
          <cell r="U802" t="str">
            <v>កំពង់ឆ្នាំង</v>
          </cell>
          <cell r="V802">
            <v>18</v>
          </cell>
          <cell r="W802">
            <v>1</v>
          </cell>
          <cell r="X802">
            <v>17</v>
          </cell>
        </row>
        <row r="803">
          <cell r="C803" t="str">
            <v>4 18843</v>
          </cell>
          <cell r="D803" t="str">
            <v>0</v>
          </cell>
          <cell r="E803" t="str">
            <v>150905950</v>
          </cell>
          <cell r="F803" t="str">
            <v>0883652846</v>
          </cell>
          <cell r="G803" t="str">
            <v>ចាន់លី</v>
          </cell>
          <cell r="H803" t="str">
            <v>សុខគីម</v>
          </cell>
          <cell r="I803" t="str">
            <v>ចាន់លីសុខគីម</v>
          </cell>
          <cell r="J803" t="str">
            <v>CHANLY</v>
          </cell>
          <cell r="K803" t="str">
            <v>SOKIM</v>
          </cell>
          <cell r="L803"/>
          <cell r="M803" t="str">
            <v>ក្រុមដេរទី 19</v>
          </cell>
          <cell r="N803">
            <v>44228</v>
          </cell>
          <cell r="O803">
            <v>37116</v>
          </cell>
          <cell r="P803" t="str">
            <v>F</v>
          </cell>
          <cell r="Q803" t="str">
            <v>Cambodian</v>
          </cell>
          <cell r="R803" t="str">
            <v>ចំណាក់</v>
          </cell>
          <cell r="S803" t="str">
            <v>ចំណារក្រោម</v>
          </cell>
          <cell r="T803" t="str">
            <v>ស្ទោង</v>
          </cell>
          <cell r="U803" t="str">
            <v>កំពង់ធំ</v>
          </cell>
          <cell r="V803">
            <v>18</v>
          </cell>
          <cell r="W803">
            <v>1</v>
          </cell>
          <cell r="X803">
            <v>17</v>
          </cell>
        </row>
        <row r="804">
          <cell r="C804" t="str">
            <v>4 18813</v>
          </cell>
          <cell r="D804" t="str">
            <v>29307160160108ឋ</v>
          </cell>
          <cell r="E804" t="str">
            <v>090397856</v>
          </cell>
          <cell r="F804" t="str">
            <v>0882342128</v>
          </cell>
          <cell r="G804" t="str">
            <v>ជឹម</v>
          </cell>
          <cell r="H804" t="str">
            <v>ចាន់ថា</v>
          </cell>
          <cell r="I804" t="str">
            <v>ជឹមចាន់ថា</v>
          </cell>
          <cell r="J804" t="str">
            <v>CHOEM</v>
          </cell>
          <cell r="K804" t="str">
            <v>CHANTHA</v>
          </cell>
          <cell r="L804"/>
          <cell r="M804" t="str">
            <v>ក្រុមដេរទី 19</v>
          </cell>
          <cell r="N804">
            <v>44228</v>
          </cell>
          <cell r="O804">
            <v>34016</v>
          </cell>
          <cell r="P804" t="str">
            <v>F</v>
          </cell>
          <cell r="Q804" t="str">
            <v>Cambodian</v>
          </cell>
          <cell r="R804" t="str">
            <v>ចំការចេក</v>
          </cell>
          <cell r="S804" t="str">
            <v>ស្វាយយា</v>
          </cell>
          <cell r="T804" t="str">
            <v>ស្វាយជ្រុំ</v>
          </cell>
          <cell r="U804" t="str">
            <v>ស្វាយរៀង</v>
          </cell>
          <cell r="V804">
            <v>18</v>
          </cell>
          <cell r="W804">
            <v>1</v>
          </cell>
          <cell r="X804">
            <v>17</v>
          </cell>
        </row>
        <row r="805">
          <cell r="C805" t="str">
            <v>4 18962</v>
          </cell>
          <cell r="D805" t="str">
            <v>28908160222332ត</v>
          </cell>
          <cell r="E805" t="str">
            <v>051301295</v>
          </cell>
          <cell r="F805" t="str">
            <v>0888366052</v>
          </cell>
          <cell r="G805" t="str">
            <v>ដឿន</v>
          </cell>
          <cell r="H805" t="str">
            <v>សំអ៊ន</v>
          </cell>
          <cell r="I805" t="str">
            <v>ដឿនសំអ៊ន</v>
          </cell>
          <cell r="J805" t="str">
            <v>DOEUN</v>
          </cell>
          <cell r="K805" t="str">
            <v>SOMORN</v>
          </cell>
          <cell r="L805"/>
          <cell r="M805" t="str">
            <v>ក្រុមដេរទី 19</v>
          </cell>
          <cell r="N805">
            <v>44328</v>
          </cell>
          <cell r="O805">
            <v>32783</v>
          </cell>
          <cell r="P805" t="str">
            <v>F</v>
          </cell>
          <cell r="Q805" t="str">
            <v>Cambodian</v>
          </cell>
          <cell r="R805" t="str">
            <v>ត្រពាំងដង្ហិត</v>
          </cell>
          <cell r="S805" t="str">
            <v>ជូនកឹង</v>
          </cell>
          <cell r="T805" t="str">
            <v>កំចាយមារ</v>
          </cell>
          <cell r="U805" t="str">
            <v>ព្រៃវែង</v>
          </cell>
          <cell r="V805">
            <v>18</v>
          </cell>
          <cell r="W805">
            <v>1</v>
          </cell>
          <cell r="X805">
            <v>17</v>
          </cell>
        </row>
        <row r="806">
          <cell r="C806" t="str">
            <v>4 19063</v>
          </cell>
          <cell r="D806" t="str">
            <v>29801233031453ឋ</v>
          </cell>
          <cell r="E806" t="str">
            <v>051291790</v>
          </cell>
          <cell r="F806" t="str">
            <v>0969814126</v>
          </cell>
          <cell r="G806" t="str">
            <v>លី</v>
          </cell>
          <cell r="H806" t="str">
            <v>សាម៉ី</v>
          </cell>
          <cell r="I806" t="str">
            <v>លីសាម៉ី</v>
          </cell>
          <cell r="J806" t="str">
            <v>LY</v>
          </cell>
          <cell r="K806" t="str">
            <v>SAMEY</v>
          </cell>
          <cell r="L806"/>
          <cell r="M806" t="str">
            <v>ក្រុមដេរទី 19</v>
          </cell>
          <cell r="N806">
            <v>44348</v>
          </cell>
          <cell r="O806">
            <v>36045</v>
          </cell>
          <cell r="P806" t="str">
            <v>F</v>
          </cell>
          <cell r="Q806" t="str">
            <v>Cambodian</v>
          </cell>
          <cell r="R806" t="str">
            <v>ព្រឹង</v>
          </cell>
          <cell r="S806" t="str">
            <v>សេនារាជឩត្តម</v>
          </cell>
          <cell r="T806" t="str">
            <v>ព្រះស្តេច</v>
          </cell>
          <cell r="U806" t="str">
            <v>ព្រៃវែង</v>
          </cell>
          <cell r="V806">
            <v>18</v>
          </cell>
          <cell r="W806">
            <v>1</v>
          </cell>
          <cell r="X806">
            <v>17</v>
          </cell>
        </row>
        <row r="807">
          <cell r="C807" t="str">
            <v>4 19215</v>
          </cell>
          <cell r="D807" t="str">
            <v>29607160147525ព</v>
          </cell>
          <cell r="E807" t="str">
            <v>040344302</v>
          </cell>
          <cell r="F807" t="str">
            <v>0964478724</v>
          </cell>
          <cell r="G807" t="str">
            <v>ជៀន</v>
          </cell>
          <cell r="H807" t="str">
            <v>សុឃាន់</v>
          </cell>
          <cell r="I807" t="str">
            <v>ជៀនសុឃាន់</v>
          </cell>
          <cell r="J807" t="str">
            <v>CHEAN</v>
          </cell>
          <cell r="K807" t="str">
            <v>SOKHORN</v>
          </cell>
          <cell r="L807"/>
          <cell r="M807" t="str">
            <v>ក្រុមដេរទី 19</v>
          </cell>
          <cell r="N807">
            <v>44482</v>
          </cell>
          <cell r="O807">
            <v>35116</v>
          </cell>
          <cell r="P807" t="str">
            <v>F</v>
          </cell>
          <cell r="Q807" t="str">
            <v>Cambodian</v>
          </cell>
          <cell r="R807" t="str">
            <v>ត្រពាំងជ្រៃ</v>
          </cell>
          <cell r="S807" t="str">
            <v>ខ្លុងពពក</v>
          </cell>
          <cell r="T807" t="str">
            <v>ទឹកផុស</v>
          </cell>
          <cell r="U807" t="str">
            <v>កំពង់ឆ្នាំង</v>
          </cell>
          <cell r="V807">
            <v>18</v>
          </cell>
          <cell r="W807">
            <v>1</v>
          </cell>
          <cell r="X807">
            <v>17</v>
          </cell>
        </row>
        <row r="808">
          <cell r="C808" t="str">
            <v>4 19223</v>
          </cell>
          <cell r="D808" t="str">
            <v>20301233031434ស</v>
          </cell>
          <cell r="E808" t="str">
            <v>150936338</v>
          </cell>
          <cell r="F808" t="str">
            <v>066422618</v>
          </cell>
          <cell r="G808" t="str">
            <v>ផៃ</v>
          </cell>
          <cell r="H808" t="str">
            <v>ម៉ាលីស</v>
          </cell>
          <cell r="I808" t="str">
            <v>ផៃម៉ាលីស</v>
          </cell>
          <cell r="J808" t="str">
            <v>PHAI</v>
          </cell>
          <cell r="K808" t="str">
            <v>MALIS</v>
          </cell>
          <cell r="L808"/>
          <cell r="M808" t="str">
            <v>ក្រុមដេរទី 19</v>
          </cell>
          <cell r="N808">
            <v>44482</v>
          </cell>
          <cell r="O808">
            <v>37775</v>
          </cell>
          <cell r="P808" t="str">
            <v>F</v>
          </cell>
          <cell r="Q808" t="str">
            <v>Cambodian</v>
          </cell>
          <cell r="R808" t="str">
            <v>ខ្នាក់</v>
          </cell>
          <cell r="S808" t="str">
            <v>ចំណារលើ</v>
          </cell>
          <cell r="T808" t="str">
            <v>ស្ទោង</v>
          </cell>
          <cell r="U808" t="str">
            <v>កំពង់ធំ</v>
          </cell>
          <cell r="V808">
            <v>18</v>
          </cell>
          <cell r="W808">
            <v>1</v>
          </cell>
          <cell r="X808">
            <v>17</v>
          </cell>
        </row>
        <row r="809">
          <cell r="C809" t="str">
            <v>4 19227</v>
          </cell>
          <cell r="D809" t="str">
            <v>28407192147575ស</v>
          </cell>
          <cell r="E809" t="str">
            <v>050903566</v>
          </cell>
          <cell r="F809" t="str">
            <v>0977610043</v>
          </cell>
          <cell r="G809" t="str">
            <v>មីន</v>
          </cell>
          <cell r="H809" t="str">
            <v>ម៉ៅ</v>
          </cell>
          <cell r="I809" t="str">
            <v>មីនម៉ៅ</v>
          </cell>
          <cell r="J809" t="str">
            <v>MIN</v>
          </cell>
          <cell r="K809" t="str">
            <v>MAO</v>
          </cell>
          <cell r="L809"/>
          <cell r="M809" t="str">
            <v>ក្រុមដេរទី 19</v>
          </cell>
          <cell r="N809">
            <v>44482</v>
          </cell>
          <cell r="O809">
            <v>30896</v>
          </cell>
          <cell r="P809" t="str">
            <v>F</v>
          </cell>
          <cell r="Q809" t="str">
            <v>Cambodian</v>
          </cell>
          <cell r="R809" t="str">
            <v>ពោធិ៍ទី</v>
          </cell>
          <cell r="S809" t="str">
            <v>ពោធិ៍ទី</v>
          </cell>
          <cell r="T809" t="str">
            <v>ស៊ីធរណ្តាល</v>
          </cell>
          <cell r="U809" t="str">
            <v>ព្រៃវែង</v>
          </cell>
          <cell r="V809">
            <v>18</v>
          </cell>
          <cell r="W809">
            <v>1</v>
          </cell>
          <cell r="X809">
            <v>17</v>
          </cell>
        </row>
        <row r="810">
          <cell r="C810" t="str">
            <v>4 19422</v>
          </cell>
          <cell r="D810" t="str">
            <v>28711223001963ឌ</v>
          </cell>
          <cell r="E810" t="str">
            <v>020555877</v>
          </cell>
          <cell r="F810" t="str">
            <v>069846932</v>
          </cell>
          <cell r="G810" t="str">
            <v>ស៊ឺ</v>
          </cell>
          <cell r="H810" t="str">
            <v>គន្ឋា</v>
          </cell>
          <cell r="I810" t="str">
            <v>ស៊ឺគន្ឋា</v>
          </cell>
          <cell r="J810" t="str">
            <v>SEU</v>
          </cell>
          <cell r="K810" t="str">
            <v>KUNTHEA</v>
          </cell>
          <cell r="L810"/>
          <cell r="M810" t="str">
            <v>ក្រុមដេរទី 19</v>
          </cell>
          <cell r="N810">
            <v>44550</v>
          </cell>
          <cell r="O810">
            <v>31899</v>
          </cell>
          <cell r="P810" t="str">
            <v>F</v>
          </cell>
          <cell r="Q810" t="str">
            <v>Cambodian</v>
          </cell>
          <cell r="R810" t="str">
            <v>ក្អមសំនោរក្រោម</v>
          </cell>
          <cell r="S810" t="str">
            <v>ក្អមសំណរ</v>
          </cell>
          <cell r="T810" t="str">
            <v>លើកដែក</v>
          </cell>
          <cell r="U810" t="str">
            <v>កណ្តាល</v>
          </cell>
          <cell r="V810">
            <v>18</v>
          </cell>
          <cell r="W810">
            <v>1</v>
          </cell>
          <cell r="X810">
            <v>17</v>
          </cell>
        </row>
        <row r="811">
          <cell r="C811" t="str">
            <v>4 19931</v>
          </cell>
          <cell r="D811" t="str">
            <v>20401233032537គ</v>
          </cell>
          <cell r="E811" t="str">
            <v>040543373</v>
          </cell>
          <cell r="F811" t="str">
            <v>0969847303</v>
          </cell>
          <cell r="G811" t="str">
            <v>ខឿន</v>
          </cell>
          <cell r="H811" t="str">
            <v>ស្រីពេជ្រ</v>
          </cell>
          <cell r="I811" t="str">
            <v>ខឿនស្រីពេជ្រ</v>
          </cell>
          <cell r="J811" t="str">
            <v>KHOEURN</v>
          </cell>
          <cell r="K811" t="str">
            <v>SREYPECH</v>
          </cell>
          <cell r="L811"/>
          <cell r="M811" t="str">
            <v>ក្រុមដេរទី 19</v>
          </cell>
          <cell r="N811">
            <v>44805</v>
          </cell>
          <cell r="O811">
            <v>38208</v>
          </cell>
          <cell r="P811" t="str">
            <v>F</v>
          </cell>
          <cell r="Q811" t="str">
            <v>Cambodian</v>
          </cell>
          <cell r="R811"/>
          <cell r="S811"/>
          <cell r="T811"/>
          <cell r="U811"/>
          <cell r="V811">
            <v>18</v>
          </cell>
          <cell r="W811">
            <v>1</v>
          </cell>
          <cell r="X811">
            <v>17</v>
          </cell>
        </row>
        <row r="812">
          <cell r="C812" t="str">
            <v>4 19990</v>
          </cell>
          <cell r="D812" t="str">
            <v>29908192160896ង</v>
          </cell>
          <cell r="E812" t="str">
            <v>070335645</v>
          </cell>
          <cell r="F812" t="str">
            <v>067310781</v>
          </cell>
          <cell r="G812" t="str">
            <v>ឃន</v>
          </cell>
          <cell r="H812" t="str">
            <v>ស្រីណុច</v>
          </cell>
          <cell r="I812" t="str">
            <v>ឃនស្រីណុច</v>
          </cell>
          <cell r="J812" t="str">
            <v>KHORN</v>
          </cell>
          <cell r="K812" t="str">
            <v>SREYNOCH</v>
          </cell>
          <cell r="L812"/>
          <cell r="M812" t="str">
            <v>ក្រុមដេរទី 19</v>
          </cell>
          <cell r="N812">
            <v>44837</v>
          </cell>
          <cell r="O812">
            <v>36358</v>
          </cell>
          <cell r="P812" t="str">
            <v>F</v>
          </cell>
          <cell r="Q812" t="str">
            <v>Cambodian</v>
          </cell>
          <cell r="R812"/>
          <cell r="S812"/>
          <cell r="T812"/>
          <cell r="U812"/>
          <cell r="V812">
            <v>18</v>
          </cell>
          <cell r="W812">
            <v>1</v>
          </cell>
          <cell r="X812">
            <v>17</v>
          </cell>
        </row>
        <row r="813">
          <cell r="C813" t="str">
            <v>4 20081</v>
          </cell>
          <cell r="D813" t="str">
            <v>20407233148711ដ</v>
          </cell>
          <cell r="E813" t="str">
            <v>021375559</v>
          </cell>
          <cell r="F813">
            <v>0</v>
          </cell>
          <cell r="G813" t="str">
            <v>កាន់</v>
          </cell>
          <cell r="H813" t="str">
            <v>នីតា</v>
          </cell>
          <cell r="I813" t="str">
            <v>កាន់នីតា</v>
          </cell>
          <cell r="J813" t="str">
            <v>KAN</v>
          </cell>
          <cell r="K813" t="str">
            <v>NITA</v>
          </cell>
          <cell r="L813"/>
          <cell r="M813" t="str">
            <v>ក្រុមដេរទី 19</v>
          </cell>
          <cell r="N813">
            <v>44927</v>
          </cell>
          <cell r="O813">
            <v>38157</v>
          </cell>
          <cell r="P813" t="str">
            <v>F</v>
          </cell>
          <cell r="Q813" t="str">
            <v>Cambodian</v>
          </cell>
          <cell r="R813" t="str">
            <v>ឈ្វាំង</v>
          </cell>
          <cell r="S813" t="str">
            <v>ផ្សារដើមថ្កូវ</v>
          </cell>
          <cell r="T813" t="str">
            <v>ចំការមន</v>
          </cell>
          <cell r="U813" t="str">
            <v>ភ្នំពេញ</v>
          </cell>
          <cell r="V813">
            <v>18</v>
          </cell>
          <cell r="W813">
            <v>1</v>
          </cell>
          <cell r="X813">
            <v>17</v>
          </cell>
        </row>
        <row r="814">
          <cell r="C814" t="str">
            <v>4 20182</v>
          </cell>
          <cell r="D814" t="str">
            <v>20012192283062ច</v>
          </cell>
          <cell r="E814" t="str">
            <v>051495599</v>
          </cell>
          <cell r="F814">
            <v>0</v>
          </cell>
          <cell r="G814" t="str">
            <v>ជា</v>
          </cell>
          <cell r="H814" t="str">
            <v>កញ្ញា</v>
          </cell>
          <cell r="I814" t="str">
            <v>ជាកញ្ញា</v>
          </cell>
          <cell r="J814" t="str">
            <v>CHEA</v>
          </cell>
          <cell r="K814" t="str">
            <v>KHAN</v>
          </cell>
          <cell r="L814"/>
          <cell r="M814" t="str">
            <v>ក្រុមដេរទី 19</v>
          </cell>
          <cell r="N814">
            <v>44960</v>
          </cell>
          <cell r="O814">
            <v>36872</v>
          </cell>
          <cell r="P814" t="str">
            <v>F</v>
          </cell>
          <cell r="Q814" t="str">
            <v>Cambodian</v>
          </cell>
          <cell r="R814" t="str">
            <v>សំបូរ</v>
          </cell>
          <cell r="S814" t="str">
            <v>បឹងដោល</v>
          </cell>
          <cell r="T814" t="str">
            <v>ព្រះស្តេច</v>
          </cell>
          <cell r="U814" t="str">
            <v>ព្រៃវែង</v>
          </cell>
          <cell r="V814">
            <v>18</v>
          </cell>
          <cell r="W814">
            <v>1</v>
          </cell>
          <cell r="X814">
            <v>17</v>
          </cell>
        </row>
        <row r="815">
          <cell r="C815" t="str">
            <v>4 20490</v>
          </cell>
          <cell r="D815" t="str">
            <v>29111212687776ល</v>
          </cell>
          <cell r="E815" t="str">
            <v>051137782</v>
          </cell>
          <cell r="F815" t="str">
            <v>0966666787</v>
          </cell>
          <cell r="G815" t="str">
            <v>តក់</v>
          </cell>
          <cell r="H815" t="str">
            <v>ពៅ</v>
          </cell>
          <cell r="I815" t="str">
            <v>តក់ពៅ</v>
          </cell>
          <cell r="J815" t="str">
            <v>TORK</v>
          </cell>
          <cell r="K815" t="str">
            <v>PAO</v>
          </cell>
          <cell r="L815"/>
          <cell r="M815" t="str">
            <v>ក្រុមដេរទី 19</v>
          </cell>
          <cell r="N815">
            <v>45071</v>
          </cell>
          <cell r="O815">
            <v>33300</v>
          </cell>
          <cell r="P815" t="str">
            <v>F</v>
          </cell>
          <cell r="Q815" t="str">
            <v>Cambodian</v>
          </cell>
          <cell r="R815" t="str">
            <v>ត្រពាំងដង្ហិត</v>
          </cell>
          <cell r="S815" t="str">
            <v>ដូនតឹង</v>
          </cell>
          <cell r="T815" t="str">
            <v>កំបាយមារ</v>
          </cell>
          <cell r="U815" t="str">
            <v>ព្រៃវែង</v>
          </cell>
          <cell r="V815">
            <v>18</v>
          </cell>
          <cell r="W815">
            <v>1</v>
          </cell>
          <cell r="X815">
            <v>17</v>
          </cell>
        </row>
        <row r="816">
          <cell r="C816" t="str">
            <v>4 20510</v>
          </cell>
          <cell r="D816">
            <v>0</v>
          </cell>
          <cell r="E816" t="str">
            <v>150981189</v>
          </cell>
          <cell r="F816">
            <v>0</v>
          </cell>
          <cell r="G816" t="str">
            <v>កែម</v>
          </cell>
          <cell r="H816" t="str">
            <v>ស្រីវិន</v>
          </cell>
          <cell r="I816" t="str">
            <v>កែមស្រីវិន</v>
          </cell>
          <cell r="J816" t="str">
            <v>KEM</v>
          </cell>
          <cell r="K816" t="str">
            <v>SREYVONG</v>
          </cell>
          <cell r="L816"/>
          <cell r="M816" t="str">
            <v>ក្រុមដេរទី 19</v>
          </cell>
          <cell r="N816">
            <v>45108</v>
          </cell>
          <cell r="O816">
            <v>37292</v>
          </cell>
          <cell r="P816" t="str">
            <v>F</v>
          </cell>
          <cell r="Q816" t="str">
            <v>Cambodian</v>
          </cell>
          <cell r="R816" t="str">
            <v>ក្អិន</v>
          </cell>
          <cell r="S816" t="str">
            <v>ចំណារលើ</v>
          </cell>
          <cell r="T816" t="str">
            <v>ស្ទោង</v>
          </cell>
          <cell r="U816" t="str">
            <v>កំពង់ធំ</v>
          </cell>
          <cell r="V816">
            <v>18</v>
          </cell>
          <cell r="W816">
            <v>1</v>
          </cell>
          <cell r="X816">
            <v>17</v>
          </cell>
        </row>
        <row r="817">
          <cell r="C817" t="str">
            <v>4 20657</v>
          </cell>
          <cell r="D817"/>
          <cell r="E817" t="str">
            <v>110665335</v>
          </cell>
          <cell r="F817" t="e">
            <v>#N/A</v>
          </cell>
          <cell r="G817" t="str">
            <v>ផាន់</v>
          </cell>
          <cell r="H817" t="str">
            <v>ស្រីនិច</v>
          </cell>
          <cell r="I817" t="str">
            <v>ផាន់ស្រីនិច</v>
          </cell>
          <cell r="J817" t="str">
            <v>PHAN</v>
          </cell>
          <cell r="K817" t="str">
            <v>SREYNECH</v>
          </cell>
          <cell r="L817"/>
          <cell r="M817" t="str">
            <v>ក្រុមដេរទី 19</v>
          </cell>
          <cell r="N817">
            <v>45217</v>
          </cell>
          <cell r="O817">
            <v>37014</v>
          </cell>
          <cell r="P817" t="str">
            <v>F</v>
          </cell>
          <cell r="Q817" t="str">
            <v>Cambodian</v>
          </cell>
          <cell r="R817" t="str">
            <v>ដូនស៊យ</v>
          </cell>
          <cell r="S817" t="str">
            <v>ថ្មី</v>
          </cell>
          <cell r="T817" t="str">
            <v>ទឹកឈូ</v>
          </cell>
          <cell r="U817" t="str">
            <v>កំពត</v>
          </cell>
          <cell r="V817">
            <v>18</v>
          </cell>
          <cell r="W817">
            <v>1</v>
          </cell>
          <cell r="X817">
            <v>17</v>
          </cell>
        </row>
        <row r="818">
          <cell r="C818" t="str">
            <v>4 20732</v>
          </cell>
          <cell r="D818"/>
          <cell r="E818" t="str">
            <v>030887103</v>
          </cell>
          <cell r="F818" t="e">
            <v>#N/A</v>
          </cell>
          <cell r="G818" t="str">
            <v>ម៉ៅ</v>
          </cell>
          <cell r="H818" t="str">
            <v>នីម</v>
          </cell>
          <cell r="I818" t="str">
            <v>ម៉ៅនីម</v>
          </cell>
          <cell r="J818" t="str">
            <v>MAO</v>
          </cell>
          <cell r="K818" t="str">
            <v>NIM</v>
          </cell>
          <cell r="L818"/>
          <cell r="M818" t="str">
            <v>ក្រុមដេរទី 19</v>
          </cell>
          <cell r="N818">
            <v>45229</v>
          </cell>
          <cell r="O818">
            <v>36331</v>
          </cell>
          <cell r="P818" t="str">
            <v>F</v>
          </cell>
          <cell r="Q818" t="str">
            <v>Cambodian</v>
          </cell>
          <cell r="R818" t="str">
            <v>ថ្មី</v>
          </cell>
          <cell r="S818" t="str">
            <v>តាំងសំរោង</v>
          </cell>
          <cell r="T818" t="str">
            <v>ភ្នំស្រួច</v>
          </cell>
          <cell r="U818" t="str">
            <v>កំពង់ស្ពឺ</v>
          </cell>
          <cell r="V818">
            <v>18</v>
          </cell>
          <cell r="W818">
            <v>1</v>
          </cell>
          <cell r="X818">
            <v>17</v>
          </cell>
        </row>
        <row r="819">
          <cell r="C819" t="str">
            <v>4 20734</v>
          </cell>
          <cell r="D819"/>
          <cell r="E819" t="str">
            <v>021261284</v>
          </cell>
          <cell r="F819" t="e">
            <v>#N/A</v>
          </cell>
          <cell r="G819" t="str">
            <v>មម</v>
          </cell>
          <cell r="H819" t="str">
            <v>សៀងណាន</v>
          </cell>
          <cell r="I819" t="str">
            <v>មមសៀងណាន</v>
          </cell>
          <cell r="J819" t="str">
            <v>MAM</v>
          </cell>
          <cell r="K819" t="str">
            <v>SEANGNAN</v>
          </cell>
          <cell r="L819"/>
          <cell r="M819" t="str">
            <v>ក្រុមដេរទី 19</v>
          </cell>
          <cell r="N819">
            <v>45230</v>
          </cell>
          <cell r="O819">
            <v>37262</v>
          </cell>
          <cell r="P819" t="str">
            <v>F</v>
          </cell>
          <cell r="Q819" t="str">
            <v>Cambodian</v>
          </cell>
          <cell r="R819" t="str">
            <v>ចំកាស្លែង</v>
          </cell>
          <cell r="S819" t="str">
            <v>ព្រៃពួច</v>
          </cell>
          <cell r="T819" t="str">
            <v>អង្កស្នួល</v>
          </cell>
          <cell r="U819" t="str">
            <v>កណ្ដាល</v>
          </cell>
          <cell r="V819">
            <v>18</v>
          </cell>
          <cell r="W819">
            <v>1</v>
          </cell>
          <cell r="X819">
            <v>17</v>
          </cell>
        </row>
        <row r="820">
          <cell r="C820" t="str">
            <v>4 20754</v>
          </cell>
          <cell r="D820"/>
          <cell r="E820" t="str">
            <v>051571479</v>
          </cell>
          <cell r="F820" t="e">
            <v>#N/A</v>
          </cell>
          <cell r="G820" t="str">
            <v>ផន</v>
          </cell>
          <cell r="H820" t="str">
            <v>សុខា</v>
          </cell>
          <cell r="I820" t="str">
            <v>ផនសុខា</v>
          </cell>
          <cell r="J820" t="str">
            <v>PHORN</v>
          </cell>
          <cell r="K820" t="str">
            <v>SOKHAI</v>
          </cell>
          <cell r="L820"/>
          <cell r="M820" t="str">
            <v>ក្រុមដេរទី 19</v>
          </cell>
          <cell r="N820">
            <v>45238</v>
          </cell>
          <cell r="O820">
            <v>36028</v>
          </cell>
          <cell r="P820" t="str">
            <v>F</v>
          </cell>
          <cell r="Q820" t="str">
            <v>Cambodian</v>
          </cell>
          <cell r="R820" t="str">
            <v>ព្នៅ</v>
          </cell>
          <cell r="S820" t="str">
            <v>ជ្រៃ</v>
          </cell>
          <cell r="T820" t="str">
            <v>ត្របែក</v>
          </cell>
          <cell r="U820" t="str">
            <v>ព្រៃវែង</v>
          </cell>
          <cell r="V820">
            <v>18</v>
          </cell>
          <cell r="W820">
            <v>1</v>
          </cell>
          <cell r="X820">
            <v>17</v>
          </cell>
        </row>
        <row r="821">
          <cell r="C821" t="str">
            <v>4 20756</v>
          </cell>
          <cell r="D821"/>
          <cell r="E821" t="str">
            <v>150500822</v>
          </cell>
          <cell r="F821" t="e">
            <v>#N/A</v>
          </cell>
          <cell r="G821" t="str">
            <v>សូត្រ</v>
          </cell>
          <cell r="H821" t="str">
            <v>សុខខេង</v>
          </cell>
          <cell r="I821" t="str">
            <v>សូត្រសុខខេង</v>
          </cell>
          <cell r="J821" t="str">
            <v>SOT</v>
          </cell>
          <cell r="K821" t="str">
            <v>SOKKHENG</v>
          </cell>
          <cell r="L821"/>
          <cell r="M821" t="str">
            <v>ក្រុមដេរទី 19</v>
          </cell>
          <cell r="N821">
            <v>45230</v>
          </cell>
          <cell r="O821">
            <v>37262</v>
          </cell>
          <cell r="P821" t="str">
            <v>F</v>
          </cell>
          <cell r="Q821" t="str">
            <v>Cambodian</v>
          </cell>
          <cell r="R821" t="str">
            <v>កាលមេឃ</v>
          </cell>
          <cell r="S821" t="str">
            <v>ត្បូងក្រពើ</v>
          </cell>
          <cell r="T821" t="str">
            <v>សន្ទុក</v>
          </cell>
          <cell r="U821" t="str">
            <v>កំពង់ធំ</v>
          </cell>
          <cell r="V821">
            <v>18</v>
          </cell>
          <cell r="W821">
            <v>1</v>
          </cell>
          <cell r="X821">
            <v>17</v>
          </cell>
        </row>
        <row r="822">
          <cell r="C822" t="str">
            <v>4 20773</v>
          </cell>
          <cell r="D822"/>
          <cell r="E822" t="str">
            <v>150871132</v>
          </cell>
          <cell r="F822" t="e">
            <v>#N/A</v>
          </cell>
          <cell r="G822" t="str">
            <v>ស្រ៊ី</v>
          </cell>
          <cell r="H822" t="str">
            <v>គីមស្រៀង</v>
          </cell>
          <cell r="I822" t="str">
            <v>ស្រ៊ីគីមស្រៀង</v>
          </cell>
          <cell r="J822" t="str">
            <v>SRY</v>
          </cell>
          <cell r="K822" t="str">
            <v>KIMSREANG</v>
          </cell>
          <cell r="L822"/>
          <cell r="M822" t="str">
            <v>ក្រុមដេរទី 19</v>
          </cell>
          <cell r="N822">
            <v>45267</v>
          </cell>
          <cell r="O822">
            <v>35827</v>
          </cell>
          <cell r="P822" t="str">
            <v>F</v>
          </cell>
          <cell r="Q822" t="str">
            <v>Cambodian</v>
          </cell>
          <cell r="R822" t="str">
            <v>ត្រពាំងជ័រ</v>
          </cell>
          <cell r="S822" t="str">
            <v>ចំណាលើ</v>
          </cell>
          <cell r="T822" t="str">
            <v>ស្ទោង</v>
          </cell>
          <cell r="U822" t="str">
            <v>កំពង់ធំ</v>
          </cell>
          <cell r="V822">
            <v>18</v>
          </cell>
          <cell r="W822">
            <v>1</v>
          </cell>
          <cell r="X822">
            <v>17</v>
          </cell>
        </row>
        <row r="823">
          <cell r="C823" t="str">
            <v>4 20602</v>
          </cell>
          <cell r="D823"/>
          <cell r="E823" t="str">
            <v>031057200</v>
          </cell>
          <cell r="F823" t="e">
            <v>#N/A</v>
          </cell>
          <cell r="G823" t="str">
            <v>កង</v>
          </cell>
          <cell r="H823" t="str">
            <v>រស្មី</v>
          </cell>
          <cell r="I823" t="str">
            <v>កងរស្មី</v>
          </cell>
          <cell r="J823" t="str">
            <v>KANG</v>
          </cell>
          <cell r="K823" t="str">
            <v>RAKSMY</v>
          </cell>
          <cell r="L823"/>
          <cell r="M823" t="str">
            <v>ក្រុមដេរទី 19</v>
          </cell>
          <cell r="N823">
            <v>45175</v>
          </cell>
          <cell r="O823">
            <v>37282</v>
          </cell>
          <cell r="P823" t="str">
            <v>F</v>
          </cell>
          <cell r="Q823" t="str">
            <v>Cambodian</v>
          </cell>
          <cell r="R823" t="str">
            <v>ថ្មគោល</v>
          </cell>
          <cell r="S823" t="str">
            <v>សំបូរ</v>
          </cell>
          <cell r="T823" t="str">
            <v>សំរោងទង</v>
          </cell>
          <cell r="U823" t="str">
            <v>កំពង់ស្ពឺ</v>
          </cell>
          <cell r="V823">
            <v>18</v>
          </cell>
          <cell r="W823">
            <v>1</v>
          </cell>
          <cell r="X823">
            <v>17</v>
          </cell>
        </row>
        <row r="824">
          <cell r="C824" t="str">
            <v>4 12188</v>
          </cell>
          <cell r="D824" t="str">
            <v>20002191982634ណ</v>
          </cell>
          <cell r="E824" t="str">
            <v>030805943</v>
          </cell>
          <cell r="F824" t="str">
            <v>070548084</v>
          </cell>
          <cell r="G824" t="str">
            <v>ឆុន</v>
          </cell>
          <cell r="H824" t="str">
            <v>ចិន្តា</v>
          </cell>
          <cell r="I824" t="str">
            <v>ឆុនចិន្តា</v>
          </cell>
          <cell r="J824" t="str">
            <v>CHUCH</v>
          </cell>
          <cell r="K824" t="str">
            <v>CHANDA</v>
          </cell>
          <cell r="L824"/>
          <cell r="M824" t="str">
            <v>ក្រុមដេរទី 20</v>
          </cell>
          <cell r="N824">
            <v>44228</v>
          </cell>
          <cell r="O824">
            <v>36543</v>
          </cell>
          <cell r="P824" t="str">
            <v>F</v>
          </cell>
          <cell r="Q824" t="str">
            <v>Cambodian</v>
          </cell>
          <cell r="R824" t="str">
            <v>ត្រពាំងគង</v>
          </cell>
          <cell r="S824" t="str">
            <v>សង្កែសាទប</v>
          </cell>
          <cell r="T824" t="str">
            <v>ឪរ៉ាល់</v>
          </cell>
          <cell r="U824" t="str">
            <v>កំពង់ស្ពឺ</v>
          </cell>
          <cell r="V824">
            <v>18</v>
          </cell>
          <cell r="W824">
            <v>1</v>
          </cell>
          <cell r="X824">
            <v>17</v>
          </cell>
        </row>
        <row r="825">
          <cell r="C825" t="str">
            <v>4 12220</v>
          </cell>
          <cell r="D825" t="str">
            <v>20003181308399ណ</v>
          </cell>
          <cell r="E825" t="str">
            <v>04051634</v>
          </cell>
          <cell r="F825" t="str">
            <v>017398578</v>
          </cell>
          <cell r="G825" t="str">
            <v>ខោល</v>
          </cell>
          <cell r="H825" t="str">
            <v>ស្រីស្រស់</v>
          </cell>
          <cell r="I825" t="str">
            <v>ខោលស្រីស្រស់</v>
          </cell>
          <cell r="J825" t="str">
            <v>YORN</v>
          </cell>
          <cell r="K825" t="str">
            <v>SREYLY</v>
          </cell>
          <cell r="L825"/>
          <cell r="M825" t="str">
            <v>ក្រុមដេរទី 20</v>
          </cell>
          <cell r="N825">
            <v>44228</v>
          </cell>
          <cell r="O825">
            <v>36544</v>
          </cell>
          <cell r="P825" t="str">
            <v>F</v>
          </cell>
          <cell r="Q825" t="str">
            <v>Cambodian</v>
          </cell>
          <cell r="R825" t="str">
            <v>បំពង់ផ្ចិត</v>
          </cell>
          <cell r="S825" t="str">
            <v>អូណ្តូងស្វាយ</v>
          </cell>
          <cell r="T825" t="str">
            <v>ស្រុករលាប្អៀរ</v>
          </cell>
          <cell r="U825" t="str">
            <v>កំពង់ឆ្នាំង</v>
          </cell>
          <cell r="V825">
            <v>18</v>
          </cell>
          <cell r="W825">
            <v>1</v>
          </cell>
          <cell r="X825">
            <v>17</v>
          </cell>
        </row>
        <row r="826">
          <cell r="C826" t="str">
            <v>4 16087</v>
          </cell>
          <cell r="D826" t="str">
            <v>29906202387841វ</v>
          </cell>
          <cell r="E826" t="str">
            <v>051077124</v>
          </cell>
          <cell r="F826" t="str">
            <v>0882125200</v>
          </cell>
          <cell r="G826" t="str">
            <v>រឿន</v>
          </cell>
          <cell r="H826" t="str">
            <v>គន្ធា</v>
          </cell>
          <cell r="I826" t="str">
            <v>រឿនគន្ធា</v>
          </cell>
          <cell r="J826" t="str">
            <v>ROEUN</v>
          </cell>
          <cell r="K826" t="str">
            <v>KUNTHEA</v>
          </cell>
          <cell r="L826"/>
          <cell r="M826" t="str">
            <v>ក្រុមដេរទី 20</v>
          </cell>
          <cell r="N826">
            <v>44228</v>
          </cell>
          <cell r="O826">
            <v>36166</v>
          </cell>
          <cell r="P826" t="str">
            <v>F</v>
          </cell>
          <cell r="Q826" t="str">
            <v>Cambodian</v>
          </cell>
          <cell r="R826" t="str">
            <v>ដូនយុគ</v>
          </cell>
          <cell r="S826" t="str">
            <v>ជ្រៃ</v>
          </cell>
          <cell r="T826" t="str">
            <v>ស្វាយអន្ទរ</v>
          </cell>
          <cell r="U826" t="str">
            <v>ព្រៃវែង</v>
          </cell>
          <cell r="V826">
            <v>18</v>
          </cell>
          <cell r="W826">
            <v>1</v>
          </cell>
          <cell r="X826">
            <v>17</v>
          </cell>
        </row>
        <row r="827">
          <cell r="C827" t="str">
            <v>4 18116</v>
          </cell>
          <cell r="D827" t="str">
            <v>27708222926287ឡ</v>
          </cell>
          <cell r="E827" t="str">
            <v>040350644</v>
          </cell>
          <cell r="F827" t="str">
            <v>0884310976</v>
          </cell>
          <cell r="G827" t="str">
            <v>ហ៊ុន</v>
          </cell>
          <cell r="H827" t="str">
            <v>ពៅ</v>
          </cell>
          <cell r="I827" t="str">
            <v>ហ៊ុនពៅ</v>
          </cell>
          <cell r="J827" t="str">
            <v>HUN</v>
          </cell>
          <cell r="K827" t="str">
            <v>POV</v>
          </cell>
          <cell r="L827"/>
          <cell r="M827" t="str">
            <v>ក្រុមដេរទី 20</v>
          </cell>
          <cell r="N827">
            <v>44228</v>
          </cell>
          <cell r="O827">
            <v>28220</v>
          </cell>
          <cell r="P827" t="str">
            <v>F</v>
          </cell>
          <cell r="Q827" t="str">
            <v>Cambodian</v>
          </cell>
          <cell r="R827" t="str">
            <v>ពោធិ៍</v>
          </cell>
          <cell r="S827" t="str">
            <v>ពោធិ៍</v>
          </cell>
          <cell r="T827" t="str">
            <v>កំពង់លែង</v>
          </cell>
          <cell r="U827" t="str">
            <v>កំពង់ឆ្នាំង</v>
          </cell>
          <cell r="V827">
            <v>18</v>
          </cell>
          <cell r="W827">
            <v>1</v>
          </cell>
          <cell r="X827">
            <v>17</v>
          </cell>
        </row>
        <row r="828">
          <cell r="C828" t="str">
            <v>4 18182</v>
          </cell>
          <cell r="D828" t="str">
            <v>20205192065660ឋ</v>
          </cell>
          <cell r="E828" t="str">
            <v>051568788</v>
          </cell>
          <cell r="F828" t="str">
            <v>0978711447</v>
          </cell>
          <cell r="G828" t="str">
            <v>លាក់</v>
          </cell>
          <cell r="H828" t="str">
            <v>ទូច</v>
          </cell>
          <cell r="I828" t="str">
            <v>លាក់ទូច</v>
          </cell>
          <cell r="J828" t="str">
            <v>LEAK</v>
          </cell>
          <cell r="K828" t="str">
            <v>TOUCH</v>
          </cell>
          <cell r="L828"/>
          <cell r="M828" t="str">
            <v>ក្រុមដេរទី 20</v>
          </cell>
          <cell r="N828">
            <v>44228</v>
          </cell>
          <cell r="O828">
            <v>37384</v>
          </cell>
          <cell r="P828" t="str">
            <v>F</v>
          </cell>
          <cell r="Q828" t="str">
            <v>Cambodian</v>
          </cell>
          <cell r="R828" t="str">
            <v>ចារ</v>
          </cell>
          <cell r="S828" t="str">
            <v>ព្រៃរំដេង</v>
          </cell>
          <cell r="T828" t="str">
            <v>មេសាង</v>
          </cell>
          <cell r="U828" t="str">
            <v>ព្រៃវែង</v>
          </cell>
          <cell r="V828">
            <v>18</v>
          </cell>
          <cell r="W828">
            <v>1</v>
          </cell>
          <cell r="X828">
            <v>17</v>
          </cell>
        </row>
        <row r="829">
          <cell r="C829" t="str">
            <v>4 18555</v>
          </cell>
          <cell r="D829" t="str">
            <v>28607170819095ហ</v>
          </cell>
          <cell r="E829" t="str">
            <v>150818810</v>
          </cell>
          <cell r="F829" t="str">
            <v>086928467</v>
          </cell>
          <cell r="G829" t="str">
            <v>អ៊ូ</v>
          </cell>
          <cell r="H829" t="str">
            <v>ចាន់ធី</v>
          </cell>
          <cell r="I829" t="str">
            <v>អ៊ូចាន់ធី</v>
          </cell>
          <cell r="J829" t="str">
            <v>OU</v>
          </cell>
          <cell r="K829" t="str">
            <v>CHANTHY</v>
          </cell>
          <cell r="L829"/>
          <cell r="M829" t="str">
            <v>ក្រុមដេរទី 20</v>
          </cell>
          <cell r="N829">
            <v>44228</v>
          </cell>
          <cell r="O829">
            <v>31506</v>
          </cell>
          <cell r="P829" t="str">
            <v>F</v>
          </cell>
          <cell r="Q829" t="str">
            <v>Cambodian</v>
          </cell>
          <cell r="R829" t="str">
            <v>ថ្នល់ជាតិ</v>
          </cell>
          <cell r="S829" t="str">
            <v>បារាយណ៍</v>
          </cell>
          <cell r="T829" t="str">
            <v>បារាយណ៍</v>
          </cell>
          <cell r="U829" t="str">
            <v>កំពង់ធំ</v>
          </cell>
          <cell r="V829">
            <v>18</v>
          </cell>
          <cell r="W829">
            <v>1</v>
          </cell>
          <cell r="X829">
            <v>17</v>
          </cell>
        </row>
        <row r="830">
          <cell r="C830" t="str">
            <v>4 18558</v>
          </cell>
          <cell r="D830" t="str">
            <v>28609160303169ផ</v>
          </cell>
          <cell r="E830" t="str">
            <v>062197305</v>
          </cell>
          <cell r="F830" t="str">
            <v>067247525</v>
          </cell>
          <cell r="G830" t="str">
            <v>ចាន់</v>
          </cell>
          <cell r="H830" t="str">
            <v>ស្រីណាង</v>
          </cell>
          <cell r="I830" t="str">
            <v>ចាន់ស្រីណាង</v>
          </cell>
          <cell r="J830" t="str">
            <v>CHANN</v>
          </cell>
          <cell r="K830" t="str">
            <v>SREYNANG</v>
          </cell>
          <cell r="L830"/>
          <cell r="M830" t="str">
            <v>ក្រុមដេរទី 20</v>
          </cell>
          <cell r="N830">
            <v>44228</v>
          </cell>
          <cell r="O830">
            <v>31450</v>
          </cell>
          <cell r="P830" t="str">
            <v>F</v>
          </cell>
          <cell r="Q830" t="str">
            <v>Cambodian</v>
          </cell>
          <cell r="R830" t="str">
            <v>ថ្មគោល</v>
          </cell>
          <cell r="S830" t="str">
            <v>បឹងណាយ</v>
          </cell>
          <cell r="T830" t="str">
            <v>ព្រៃឈរ</v>
          </cell>
          <cell r="U830" t="str">
            <v>កំពង់ចាម</v>
          </cell>
          <cell r="V830">
            <v>18</v>
          </cell>
          <cell r="W830">
            <v>1</v>
          </cell>
          <cell r="X830">
            <v>17</v>
          </cell>
        </row>
        <row r="831">
          <cell r="C831" t="str">
            <v>4 18943</v>
          </cell>
          <cell r="D831" t="str">
            <v>28701181153712ណ</v>
          </cell>
          <cell r="E831" t="str">
            <v>051578654</v>
          </cell>
          <cell r="F831" t="str">
            <v>088641219</v>
          </cell>
          <cell r="G831" t="str">
            <v>អាត</v>
          </cell>
          <cell r="H831" t="str">
            <v>រក្សា</v>
          </cell>
          <cell r="I831" t="str">
            <v>អាតរក្សា</v>
          </cell>
          <cell r="J831" t="str">
            <v>ART</v>
          </cell>
          <cell r="K831" t="str">
            <v>REAKSA</v>
          </cell>
          <cell r="L831"/>
          <cell r="M831" t="str">
            <v>ក្រុមដេរទី 20</v>
          </cell>
          <cell r="N831">
            <v>44228</v>
          </cell>
          <cell r="O831">
            <v>31917</v>
          </cell>
          <cell r="P831" t="str">
            <v>F</v>
          </cell>
          <cell r="Q831" t="str">
            <v>Cambodian</v>
          </cell>
          <cell r="R831" t="str">
            <v>គ្រើល</v>
          </cell>
          <cell r="S831" t="str">
            <v>ព្រៃរំដេង</v>
          </cell>
          <cell r="T831" t="str">
            <v>មេសាង</v>
          </cell>
          <cell r="U831" t="str">
            <v>ព្រៃវែង</v>
          </cell>
          <cell r="V831">
            <v>18</v>
          </cell>
          <cell r="W831">
            <v>1</v>
          </cell>
          <cell r="X831">
            <v>17</v>
          </cell>
        </row>
        <row r="832">
          <cell r="C832" t="str">
            <v>4 19258</v>
          </cell>
          <cell r="D832" t="str">
            <v>28807170818933អ</v>
          </cell>
          <cell r="E832" t="str">
            <v>050857960</v>
          </cell>
          <cell r="F832" t="str">
            <v>011310531</v>
          </cell>
          <cell r="G832" t="str">
            <v>អៀម</v>
          </cell>
          <cell r="H832" t="str">
            <v>ឡយ</v>
          </cell>
          <cell r="I832" t="str">
            <v>អៀមឡយ</v>
          </cell>
          <cell r="J832" t="str">
            <v>OIEM</v>
          </cell>
          <cell r="K832" t="str">
            <v>LOY</v>
          </cell>
          <cell r="L832"/>
          <cell r="M832" t="str">
            <v>ក្រុមដេរទី 20</v>
          </cell>
          <cell r="N832">
            <v>44487</v>
          </cell>
          <cell r="O832">
            <v>32400</v>
          </cell>
          <cell r="P832" t="str">
            <v>F</v>
          </cell>
          <cell r="Q832" t="str">
            <v>Cambodian</v>
          </cell>
          <cell r="R832" t="str">
            <v>ព្រៃកណ្តៀង</v>
          </cell>
          <cell r="S832" t="str">
            <v>ព្រៃកណ្តៀង</v>
          </cell>
          <cell r="T832" t="str">
            <v>ពាមរក៏</v>
          </cell>
          <cell r="U832" t="str">
            <v>ព្រៃវែង</v>
          </cell>
          <cell r="V832">
            <v>18</v>
          </cell>
          <cell r="W832">
            <v>1</v>
          </cell>
          <cell r="X832">
            <v>17</v>
          </cell>
        </row>
        <row r="833">
          <cell r="C833" t="str">
            <v>4 19323</v>
          </cell>
          <cell r="D833" t="str">
            <v>20003181309004ឡ</v>
          </cell>
          <cell r="E833" t="str">
            <v>021171327</v>
          </cell>
          <cell r="F833" t="str">
            <v>0967041661</v>
          </cell>
          <cell r="G833" t="str">
            <v>ភិន</v>
          </cell>
          <cell r="H833" t="str">
            <v>សុជាតិ</v>
          </cell>
          <cell r="I833" t="str">
            <v>ភិនសុជាតិ</v>
          </cell>
          <cell r="J833" t="str">
            <v>PHIN</v>
          </cell>
          <cell r="K833" t="str">
            <v>SCOHEAT</v>
          </cell>
          <cell r="L833"/>
          <cell r="M833" t="str">
            <v>ក្រុមដេរទី 20</v>
          </cell>
          <cell r="N833">
            <v>44487</v>
          </cell>
          <cell r="O833">
            <v>36807</v>
          </cell>
          <cell r="P833" t="str">
            <v>F</v>
          </cell>
          <cell r="Q833" t="str">
            <v>Cambodian</v>
          </cell>
          <cell r="R833" t="str">
            <v>ត្រពាំងស្នោរ</v>
          </cell>
          <cell r="S833" t="str">
            <v>ម្កាក់</v>
          </cell>
          <cell r="T833" t="str">
            <v>អង្គស្នួល</v>
          </cell>
          <cell r="U833" t="str">
            <v>កណ្តាល</v>
          </cell>
          <cell r="V833">
            <v>18</v>
          </cell>
          <cell r="W833">
            <v>1</v>
          </cell>
          <cell r="X833">
            <v>17</v>
          </cell>
        </row>
        <row r="834">
          <cell r="C834" t="str">
            <v>4 18632</v>
          </cell>
          <cell r="D834" t="str">
            <v>20005202373162ក</v>
          </cell>
          <cell r="E834" t="str">
            <v>030950678</v>
          </cell>
          <cell r="F834" t="str">
            <v>0968320247</v>
          </cell>
          <cell r="G834" t="str">
            <v>កែវ</v>
          </cell>
          <cell r="H834" t="str">
            <v>ភ័ក្រ</v>
          </cell>
          <cell r="I834" t="str">
            <v>កែវភ័ក្រ</v>
          </cell>
          <cell r="J834" t="str">
            <v>KEO</v>
          </cell>
          <cell r="K834" t="str">
            <v>PHORK</v>
          </cell>
          <cell r="L834"/>
          <cell r="M834" t="str">
            <v>ក្រុមដេរទី 20</v>
          </cell>
          <cell r="N834">
            <v>44613</v>
          </cell>
          <cell r="O834">
            <v>36560</v>
          </cell>
          <cell r="P834" t="str">
            <v>F</v>
          </cell>
          <cell r="Q834" t="str">
            <v>Cambodian</v>
          </cell>
          <cell r="R834" t="str">
            <v>ព្រៃទទឹង</v>
          </cell>
          <cell r="S834" t="str">
            <v>អូរ</v>
          </cell>
          <cell r="T834" t="str">
            <v>ភ្នំស្រួច</v>
          </cell>
          <cell r="U834" t="str">
            <v>កំពង់ស្ពឺ</v>
          </cell>
          <cell r="V834">
            <v>18</v>
          </cell>
          <cell r="W834">
            <v>1</v>
          </cell>
          <cell r="X834">
            <v>17</v>
          </cell>
        </row>
        <row r="835">
          <cell r="C835" t="str">
            <v>4 15098</v>
          </cell>
          <cell r="D835" t="str">
            <v>20111192253983ណ</v>
          </cell>
          <cell r="E835" t="str">
            <v>031006049</v>
          </cell>
          <cell r="F835" t="str">
            <v>093807639</v>
          </cell>
          <cell r="G835" t="str">
            <v>ថន</v>
          </cell>
          <cell r="H835" t="str">
            <v>សុធា</v>
          </cell>
          <cell r="I835" t="str">
            <v>ថនសុធា</v>
          </cell>
          <cell r="J835" t="str">
            <v>THORN</v>
          </cell>
          <cell r="K835" t="str">
            <v>SOKTHEA</v>
          </cell>
          <cell r="L835"/>
          <cell r="M835" t="str">
            <v>ក្រុមដេរទី 20</v>
          </cell>
          <cell r="N835">
            <v>44228</v>
          </cell>
          <cell r="O835">
            <v>36941</v>
          </cell>
          <cell r="P835" t="str">
            <v>F</v>
          </cell>
          <cell r="Q835" t="str">
            <v>Cambodian</v>
          </cell>
          <cell r="R835" t="str">
            <v>តាំងសំរោង</v>
          </cell>
          <cell r="S835" t="str">
            <v>អមលាំង</v>
          </cell>
          <cell r="T835" t="str">
            <v>ថ្ដង</v>
          </cell>
          <cell r="U835" t="str">
            <v>កំពង់ស្ពឺ</v>
          </cell>
          <cell r="V835">
            <v>18</v>
          </cell>
          <cell r="W835">
            <v>1</v>
          </cell>
          <cell r="X835">
            <v>17</v>
          </cell>
        </row>
        <row r="836">
          <cell r="C836" t="str">
            <v>4 19928</v>
          </cell>
          <cell r="D836" t="str">
            <v>28407233142589យ</v>
          </cell>
          <cell r="E836">
            <v>110533094</v>
          </cell>
          <cell r="F836" t="str">
            <v>085831007</v>
          </cell>
          <cell r="G836" t="str">
            <v>ចេង</v>
          </cell>
          <cell r="H836" t="str">
            <v>គា</v>
          </cell>
          <cell r="I836" t="str">
            <v>ចេងគា</v>
          </cell>
          <cell r="J836" t="str">
            <v>CHENG</v>
          </cell>
          <cell r="K836" t="str">
            <v>KEA</v>
          </cell>
          <cell r="L836"/>
          <cell r="M836" t="str">
            <v>ក្រុមដេរទី 20</v>
          </cell>
          <cell r="N836">
            <v>44804</v>
          </cell>
          <cell r="O836">
            <v>31017</v>
          </cell>
          <cell r="P836" t="str">
            <v>F</v>
          </cell>
          <cell r="Q836" t="str">
            <v>Cambodian</v>
          </cell>
          <cell r="R836"/>
          <cell r="S836"/>
          <cell r="T836"/>
          <cell r="U836"/>
          <cell r="V836">
            <v>18</v>
          </cell>
          <cell r="W836">
            <v>1</v>
          </cell>
          <cell r="X836">
            <v>17</v>
          </cell>
        </row>
        <row r="837">
          <cell r="C837" t="str">
            <v>4 20376</v>
          </cell>
          <cell r="D837" t="str">
            <v>20110192202534អ</v>
          </cell>
          <cell r="E837" t="str">
            <v>051617155</v>
          </cell>
          <cell r="F837" t="str">
            <v>0972969412</v>
          </cell>
          <cell r="G837" t="str">
            <v>ផល</v>
          </cell>
          <cell r="H837" t="str">
            <v>សេងហ៊ាង</v>
          </cell>
          <cell r="I837" t="str">
            <v>ផលសេងហ៊ាង</v>
          </cell>
          <cell r="J837" t="str">
            <v>PHOL</v>
          </cell>
          <cell r="K837" t="str">
            <v>SENGHEANG</v>
          </cell>
          <cell r="L837"/>
          <cell r="M837" t="str">
            <v>ក្រុមដេរទី 20</v>
          </cell>
          <cell r="N837">
            <v>45040</v>
          </cell>
          <cell r="O837">
            <v>37081</v>
          </cell>
          <cell r="P837" t="str">
            <v>F</v>
          </cell>
          <cell r="Q837" t="str">
            <v>Cambodian</v>
          </cell>
          <cell r="R837" t="str">
            <v>បន្លិចស្វាយ</v>
          </cell>
          <cell r="S837" t="str">
            <v>ពៅទី1</v>
          </cell>
          <cell r="T837" t="str">
            <v>ស៊ីធរណ្តាល</v>
          </cell>
          <cell r="U837" t="str">
            <v>ព្រៃវែង</v>
          </cell>
          <cell r="V837">
            <v>18</v>
          </cell>
          <cell r="W837">
            <v>1</v>
          </cell>
          <cell r="X837">
            <v>17</v>
          </cell>
        </row>
        <row r="838">
          <cell r="C838" t="str">
            <v>4 20461</v>
          </cell>
          <cell r="D838" t="str">
            <v>28906160113993យ</v>
          </cell>
          <cell r="E838" t="str">
            <v>160289603</v>
          </cell>
          <cell r="F838" t="str">
            <v>066319153</v>
          </cell>
          <cell r="G838" t="str">
            <v>ឃុន</v>
          </cell>
          <cell r="H838" t="str">
            <v>ម៉ៅ</v>
          </cell>
          <cell r="I838" t="str">
            <v>ឃុនម៉ៅ</v>
          </cell>
          <cell r="J838" t="str">
            <v>KHUN</v>
          </cell>
          <cell r="K838" t="str">
            <v>MAO</v>
          </cell>
          <cell r="L838"/>
          <cell r="M838" t="str">
            <v>ក្រុមដេរទី 20</v>
          </cell>
          <cell r="N838">
            <v>45048</v>
          </cell>
          <cell r="O838">
            <v>32664</v>
          </cell>
          <cell r="P838" t="str">
            <v>F</v>
          </cell>
          <cell r="Q838" t="str">
            <v>Cambodian</v>
          </cell>
          <cell r="R838" t="str">
            <v>កោះ</v>
          </cell>
          <cell r="S838" t="str">
            <v>លលកស</v>
          </cell>
          <cell r="T838" t="str">
            <v>ពោធ៍សាត់</v>
          </cell>
          <cell r="U838" t="str">
            <v>ពោធ៍សាត់</v>
          </cell>
          <cell r="V838">
            <v>18</v>
          </cell>
          <cell r="W838">
            <v>1</v>
          </cell>
          <cell r="X838">
            <v>17</v>
          </cell>
        </row>
        <row r="839">
          <cell r="C839" t="str">
            <v>4 20695</v>
          </cell>
          <cell r="D839"/>
          <cell r="E839" t="str">
            <v>070219429</v>
          </cell>
          <cell r="F839" t="e">
            <v>#N/A</v>
          </cell>
          <cell r="G839" t="str">
            <v>អ៉ីន</v>
          </cell>
          <cell r="H839" t="str">
            <v>ស្រីមុំ</v>
          </cell>
          <cell r="I839" t="str">
            <v>អ៉ីនស្រីមុំ</v>
          </cell>
          <cell r="J839" t="str">
            <v>IN</v>
          </cell>
          <cell r="K839" t="str">
            <v>SREYMOM</v>
          </cell>
          <cell r="L839"/>
          <cell r="M839" t="str">
            <v>ក្រុមដេរទី 20</v>
          </cell>
          <cell r="N839">
            <v>45219</v>
          </cell>
          <cell r="O839">
            <v>34589</v>
          </cell>
          <cell r="P839" t="str">
            <v>F</v>
          </cell>
          <cell r="Q839" t="str">
            <v>Cambodian</v>
          </cell>
          <cell r="R839" t="str">
            <v>អន្លង់វៀន</v>
          </cell>
          <cell r="S839" t="str">
            <v>កន្ទួត</v>
          </cell>
          <cell r="T839" t="str">
            <v>ចិត្របូរី</v>
          </cell>
          <cell r="U839" t="str">
            <v>ក្រចេះ</v>
          </cell>
          <cell r="V839">
            <v>18</v>
          </cell>
          <cell r="W839">
            <v>1</v>
          </cell>
          <cell r="X839">
            <v>17</v>
          </cell>
        </row>
        <row r="840">
          <cell r="C840" t="str">
            <v>4 20685</v>
          </cell>
          <cell r="D840"/>
          <cell r="E840" t="str">
            <v>150524401</v>
          </cell>
          <cell r="F840" t="e">
            <v>#N/A</v>
          </cell>
          <cell r="G840" t="str">
            <v>ពាន់</v>
          </cell>
          <cell r="H840" t="str">
            <v>អឿង</v>
          </cell>
          <cell r="I840" t="str">
            <v>ពាន់អឿង</v>
          </cell>
          <cell r="J840" t="str">
            <v>PEAN</v>
          </cell>
          <cell r="K840" t="str">
            <v>OEUNG</v>
          </cell>
          <cell r="L840"/>
          <cell r="M840" t="str">
            <v>ក្រុមដេរទី 20</v>
          </cell>
          <cell r="N840">
            <v>45219</v>
          </cell>
          <cell r="O840">
            <v>34249</v>
          </cell>
          <cell r="P840" t="str">
            <v>F</v>
          </cell>
          <cell r="Q840" t="str">
            <v>Cambodian</v>
          </cell>
          <cell r="R840" t="str">
            <v>ផាយសំពៅ</v>
          </cell>
          <cell r="S840" t="str">
            <v>សំបូរណ៍</v>
          </cell>
          <cell r="T840" t="str">
            <v>ប្រាសាទសំបូរ</v>
          </cell>
          <cell r="U840" t="str">
            <v>កំពង់ធំ</v>
          </cell>
          <cell r="V840">
            <v>18</v>
          </cell>
          <cell r="W840">
            <v>1</v>
          </cell>
          <cell r="X840">
            <v>17</v>
          </cell>
        </row>
        <row r="841">
          <cell r="C841" t="str">
            <v>4 20757</v>
          </cell>
          <cell r="D841"/>
          <cell r="E841" t="str">
            <v>061395803</v>
          </cell>
          <cell r="F841" t="e">
            <v>#N/A</v>
          </cell>
          <cell r="G841" t="str">
            <v>អ៊ឹម</v>
          </cell>
          <cell r="H841" t="str">
            <v>សុខលីស</v>
          </cell>
          <cell r="I841" t="str">
            <v>អ៊ឹមសុខលីស</v>
          </cell>
          <cell r="J841" t="str">
            <v>IM</v>
          </cell>
          <cell r="K841" t="str">
            <v>SOKLIS</v>
          </cell>
          <cell r="L841"/>
          <cell r="M841" t="str">
            <v>ក្រុមដេរទី 20</v>
          </cell>
          <cell r="N841">
            <v>45243</v>
          </cell>
          <cell r="O841">
            <v>35177</v>
          </cell>
          <cell r="P841" t="str">
            <v>F</v>
          </cell>
          <cell r="Q841" t="str">
            <v>Cambodian</v>
          </cell>
          <cell r="R841" t="str">
            <v>គាំងគោក</v>
          </cell>
          <cell r="S841" t="str">
            <v>ល្វា</v>
          </cell>
          <cell r="T841" t="str">
            <v>ព្រៃឈរ</v>
          </cell>
          <cell r="U841" t="str">
            <v>កំពង់ចាម</v>
          </cell>
          <cell r="V841">
            <v>18</v>
          </cell>
          <cell r="W841">
            <v>1</v>
          </cell>
          <cell r="X841">
            <v>17</v>
          </cell>
        </row>
        <row r="842">
          <cell r="C842" t="str">
            <v>4 20463</v>
          </cell>
          <cell r="D842" t="str">
            <v>29908181598479ណ</v>
          </cell>
          <cell r="E842" t="str">
            <v>040471107</v>
          </cell>
          <cell r="F842" t="str">
            <v>0969113764</v>
          </cell>
          <cell r="G842" t="str">
            <v>ឌុល</v>
          </cell>
          <cell r="H842" t="str">
            <v>ទួត</v>
          </cell>
          <cell r="I842" t="str">
            <v>ឌុលទួត</v>
          </cell>
          <cell r="J842" t="str">
            <v>DOL</v>
          </cell>
          <cell r="K842" t="str">
            <v>THOUT</v>
          </cell>
          <cell r="L842"/>
          <cell r="M842" t="str">
            <v>ក្រុមដេរទី 20</v>
          </cell>
          <cell r="N842">
            <v>45049</v>
          </cell>
          <cell r="O842">
            <v>36407</v>
          </cell>
          <cell r="P842" t="str">
            <v>F</v>
          </cell>
          <cell r="Q842" t="str">
            <v>Cambodian</v>
          </cell>
          <cell r="R842" t="str">
            <v>តាំងស្សា</v>
          </cell>
          <cell r="S842" t="str">
            <v>ក្បាលទឹក</v>
          </cell>
          <cell r="T842" t="str">
            <v>ទឹកផុស</v>
          </cell>
          <cell r="U842" t="str">
            <v>កំពង់ឆ្នាំង</v>
          </cell>
          <cell r="V842">
            <v>18</v>
          </cell>
          <cell r="W842">
            <v>1</v>
          </cell>
          <cell r="X842">
            <v>17</v>
          </cell>
        </row>
        <row r="843">
          <cell r="C843" t="str">
            <v>4 18698</v>
          </cell>
          <cell r="D843" t="str">
            <v>29801202293675ភ</v>
          </cell>
          <cell r="E843" t="str">
            <v>190771600</v>
          </cell>
          <cell r="F843" t="str">
            <v>0973513598</v>
          </cell>
          <cell r="G843" t="str">
            <v>ជឹង</v>
          </cell>
          <cell r="H843" t="str">
            <v>ដានី</v>
          </cell>
          <cell r="I843" t="str">
            <v>ជឹងដានី</v>
          </cell>
          <cell r="J843" t="str">
            <v>CHOENG</v>
          </cell>
          <cell r="K843" t="str">
            <v>DANY</v>
          </cell>
          <cell r="L843"/>
          <cell r="M843" t="str">
            <v>ក្រុមដេរទី 21</v>
          </cell>
          <cell r="N843">
            <v>44228</v>
          </cell>
          <cell r="O843">
            <v>35862</v>
          </cell>
          <cell r="P843" t="str">
            <v>F</v>
          </cell>
          <cell r="Q843" t="str">
            <v>Cambodian</v>
          </cell>
          <cell r="R843" t="str">
            <v>បូរ</v>
          </cell>
          <cell r="S843" t="str">
            <v>សឿ</v>
          </cell>
          <cell r="T843" t="str">
            <v>មង្គលបូរី</v>
          </cell>
          <cell r="U843" t="str">
            <v>បន្ទាយមានជ័យ</v>
          </cell>
          <cell r="V843">
            <v>18</v>
          </cell>
          <cell r="W843">
            <v>1</v>
          </cell>
          <cell r="X843">
            <v>17</v>
          </cell>
        </row>
        <row r="844">
          <cell r="C844" t="str">
            <v>4 18908</v>
          </cell>
          <cell r="D844" t="str">
            <v>29111160467355ធ</v>
          </cell>
          <cell r="E844" t="str">
            <v>180918441</v>
          </cell>
          <cell r="F844" t="str">
            <v>0882172268</v>
          </cell>
          <cell r="G844" t="str">
            <v>យត់</v>
          </cell>
          <cell r="H844" t="str">
            <v>ឆេងគា</v>
          </cell>
          <cell r="I844" t="str">
            <v>យត់ឆេងគា</v>
          </cell>
          <cell r="J844" t="str">
            <v>YUOT</v>
          </cell>
          <cell r="K844" t="str">
            <v>CHHENGKEA</v>
          </cell>
          <cell r="L844"/>
          <cell r="M844" t="str">
            <v>ក្រុមដេរទី 21</v>
          </cell>
          <cell r="N844">
            <v>44228</v>
          </cell>
          <cell r="O844">
            <v>33420</v>
          </cell>
          <cell r="P844" t="str">
            <v>F</v>
          </cell>
          <cell r="Q844" t="str">
            <v>Cambodian</v>
          </cell>
          <cell r="R844" t="str">
            <v>កំពង់ឃ្លាំង</v>
          </cell>
          <cell r="S844" t="str">
            <v>កំពង់ឃ្លាំង</v>
          </cell>
          <cell r="T844" t="str">
            <v>សូនីគុម</v>
          </cell>
          <cell r="U844" t="str">
            <v>សៀមរាប</v>
          </cell>
          <cell r="V844">
            <v>18</v>
          </cell>
          <cell r="W844">
            <v>1</v>
          </cell>
          <cell r="X844">
            <v>17</v>
          </cell>
        </row>
        <row r="845">
          <cell r="C845" t="str">
            <v>4 19038</v>
          </cell>
          <cell r="D845" t="str">
            <v>0</v>
          </cell>
          <cell r="E845" t="str">
            <v>031013128</v>
          </cell>
          <cell r="F845" t="str">
            <v>069765186</v>
          </cell>
          <cell r="G845" t="str">
            <v>ពឿន</v>
          </cell>
          <cell r="H845" t="str">
            <v>ស្រីរ៉ង</v>
          </cell>
          <cell r="I845" t="str">
            <v>ពឿនស្រីរ៉ង</v>
          </cell>
          <cell r="J845" t="str">
            <v>POEURN</v>
          </cell>
          <cell r="K845" t="str">
            <v>SREYONG</v>
          </cell>
          <cell r="L845"/>
          <cell r="M845" t="str">
            <v>ក្រុមដេរទី 21</v>
          </cell>
          <cell r="N845">
            <v>44354</v>
          </cell>
          <cell r="O845">
            <v>37721</v>
          </cell>
          <cell r="P845" t="str">
            <v>F</v>
          </cell>
          <cell r="Q845" t="str">
            <v>Cambodian</v>
          </cell>
          <cell r="R845" t="str">
            <v>ក្រាំងរលួស</v>
          </cell>
          <cell r="S845" t="str">
            <v>អូរ</v>
          </cell>
          <cell r="T845" t="str">
            <v>ភ្នំស្រួច</v>
          </cell>
          <cell r="U845" t="str">
            <v>កំពង់ស្ពឺ</v>
          </cell>
          <cell r="V845">
            <v>18</v>
          </cell>
          <cell r="W845">
            <v>1</v>
          </cell>
          <cell r="X845">
            <v>17</v>
          </cell>
        </row>
        <row r="846">
          <cell r="C846" t="str">
            <v>4 19025</v>
          </cell>
          <cell r="D846" t="str">
            <v>0</v>
          </cell>
          <cell r="E846" t="str">
            <v>030801195</v>
          </cell>
          <cell r="F846" t="str">
            <v>0966072345</v>
          </cell>
          <cell r="G846" t="str">
            <v>ចែម</v>
          </cell>
          <cell r="H846" t="str">
            <v>ទុំ</v>
          </cell>
          <cell r="I846" t="str">
            <v>ចែមទុំ</v>
          </cell>
          <cell r="J846" t="str">
            <v>CHEM</v>
          </cell>
          <cell r="K846" t="str">
            <v>TOM</v>
          </cell>
          <cell r="L846"/>
          <cell r="M846" t="str">
            <v>ក្រុមដេរទី 21</v>
          </cell>
          <cell r="N846">
            <v>44333</v>
          </cell>
          <cell r="O846">
            <v>28977</v>
          </cell>
          <cell r="P846" t="str">
            <v>F</v>
          </cell>
          <cell r="Q846" t="str">
            <v>Cambodian</v>
          </cell>
          <cell r="R846" t="str">
            <v>ដុតឆ្លាត</v>
          </cell>
          <cell r="S846" t="str">
            <v>ភ្នំតូច</v>
          </cell>
          <cell r="T846" t="str">
            <v>ភ្នំស្រួច</v>
          </cell>
          <cell r="U846" t="str">
            <v>កំពង់ស្ពឺ</v>
          </cell>
          <cell r="V846">
            <v>18</v>
          </cell>
          <cell r="W846">
            <v>1</v>
          </cell>
          <cell r="X846">
            <v>17</v>
          </cell>
        </row>
        <row r="847">
          <cell r="C847" t="str">
            <v>4 18023</v>
          </cell>
          <cell r="D847" t="str">
            <v>29903181304090ថ</v>
          </cell>
          <cell r="E847">
            <v>250140603</v>
          </cell>
          <cell r="F847" t="str">
            <v>010609018</v>
          </cell>
          <cell r="G847" t="str">
            <v>ទឹម</v>
          </cell>
          <cell r="H847" t="str">
            <v>សុខនីម</v>
          </cell>
          <cell r="I847" t="str">
            <v>ទឹមសុខនីម</v>
          </cell>
          <cell r="J847" t="str">
            <v>TOEM</v>
          </cell>
          <cell r="K847" t="str">
            <v>SOKNIM</v>
          </cell>
          <cell r="L847"/>
          <cell r="M847" t="str">
            <v>ក្រុមដេរទី 21</v>
          </cell>
          <cell r="N847">
            <v>44424</v>
          </cell>
          <cell r="O847">
            <v>36200</v>
          </cell>
          <cell r="P847" t="str">
            <v>F</v>
          </cell>
          <cell r="Q847" t="str">
            <v>Cambodian</v>
          </cell>
          <cell r="R847" t="str">
            <v>ជំពូ</v>
          </cell>
          <cell r="S847" t="str">
            <v>ចក</v>
          </cell>
          <cell r="T847" t="str">
            <v>អូរាំងឪ</v>
          </cell>
          <cell r="U847" t="str">
            <v>ត្បូងឃ្មុំ</v>
          </cell>
          <cell r="V847">
            <v>18</v>
          </cell>
          <cell r="W847">
            <v>1</v>
          </cell>
          <cell r="X847">
            <v>17</v>
          </cell>
        </row>
        <row r="848">
          <cell r="C848" t="str">
            <v>4 19192</v>
          </cell>
          <cell r="D848" t="str">
            <v>20311222989854ភ</v>
          </cell>
          <cell r="E848" t="str">
            <v>021347871</v>
          </cell>
          <cell r="F848" t="str">
            <v>0886415737</v>
          </cell>
          <cell r="G848" t="str">
            <v>ខយ</v>
          </cell>
          <cell r="H848" t="str">
            <v>ឌីណា</v>
          </cell>
          <cell r="I848" t="str">
            <v>ខយឌីណា</v>
          </cell>
          <cell r="J848" t="str">
            <v>KHUY</v>
          </cell>
          <cell r="K848" t="str">
            <v>DYNA</v>
          </cell>
          <cell r="L848"/>
          <cell r="M848" t="str">
            <v>ក្រុមដេរទី 21</v>
          </cell>
          <cell r="N848">
            <v>44440</v>
          </cell>
          <cell r="O848">
            <v>37692</v>
          </cell>
          <cell r="P848" t="str">
            <v>F</v>
          </cell>
          <cell r="Q848" t="str">
            <v>Cambodian</v>
          </cell>
          <cell r="R848" t="str">
            <v>ក្បាលកោះ</v>
          </cell>
          <cell r="S848" t="str">
            <v>កោះអណ្តែត</v>
          </cell>
          <cell r="T848" t="str">
            <v>ស្រីសន្ឋរ</v>
          </cell>
          <cell r="U848" t="str">
            <v>កំពង់ចាម</v>
          </cell>
          <cell r="V848">
            <v>18</v>
          </cell>
          <cell r="W848">
            <v>1</v>
          </cell>
          <cell r="X848">
            <v>17</v>
          </cell>
        </row>
        <row r="849">
          <cell r="C849" t="str">
            <v>4 19232</v>
          </cell>
          <cell r="D849">
            <v>0</v>
          </cell>
          <cell r="E849" t="str">
            <v>250330968</v>
          </cell>
          <cell r="F849" t="str">
            <v>086753053</v>
          </cell>
          <cell r="G849" t="str">
            <v>លី</v>
          </cell>
          <cell r="H849" t="str">
            <v>សុជា</v>
          </cell>
          <cell r="I849" t="str">
            <v>លីសុជា</v>
          </cell>
          <cell r="J849" t="str">
            <v>LY</v>
          </cell>
          <cell r="K849" t="str">
            <v>SOCHEA</v>
          </cell>
          <cell r="L849"/>
          <cell r="M849" t="str">
            <v>ក្រុមដេរទី 21</v>
          </cell>
          <cell r="N849">
            <v>44483</v>
          </cell>
          <cell r="O849">
            <v>34196</v>
          </cell>
          <cell r="P849" t="str">
            <v>F</v>
          </cell>
          <cell r="Q849" t="str">
            <v>Cambodian</v>
          </cell>
          <cell r="R849" t="str">
            <v>ជំពូ</v>
          </cell>
          <cell r="S849" t="str">
            <v>ចក</v>
          </cell>
          <cell r="T849" t="str">
            <v>អូរាំងឪ</v>
          </cell>
          <cell r="U849" t="str">
            <v>ត្បូងឃ្មុំ</v>
          </cell>
          <cell r="V849">
            <v>18</v>
          </cell>
          <cell r="W849">
            <v>1</v>
          </cell>
          <cell r="X849">
            <v>17</v>
          </cell>
        </row>
        <row r="850">
          <cell r="C850" t="str">
            <v>4 3040</v>
          </cell>
          <cell r="D850" t="str">
            <v>29601181152381ត</v>
          </cell>
          <cell r="E850">
            <v>30730734</v>
          </cell>
          <cell r="F850" t="str">
            <v>081689116</v>
          </cell>
          <cell r="G850" t="str">
            <v>ជិន</v>
          </cell>
          <cell r="H850" t="str">
            <v>ញ៉ាញ់</v>
          </cell>
          <cell r="I850" t="str">
            <v>ជិនញ៉ាញ់</v>
          </cell>
          <cell r="J850" t="str">
            <v>CHEN</v>
          </cell>
          <cell r="K850" t="str">
            <v>NHANH</v>
          </cell>
          <cell r="L850"/>
          <cell r="M850" t="str">
            <v>ក្រុមដេរទី 21</v>
          </cell>
          <cell r="N850">
            <v>44487</v>
          </cell>
          <cell r="O850">
            <v>35285</v>
          </cell>
          <cell r="P850" t="str">
            <v>F</v>
          </cell>
          <cell r="Q850" t="str">
            <v>Cambodian</v>
          </cell>
          <cell r="R850" t="str">
            <v>អង្គ</v>
          </cell>
          <cell r="S850" t="str">
            <v>ក្រាំងចេក</v>
          </cell>
          <cell r="T850" t="str">
            <v>ឩដុង្គ</v>
          </cell>
          <cell r="U850" t="str">
            <v>កំពង់ស្ពឺ</v>
          </cell>
          <cell r="V850">
            <v>18</v>
          </cell>
          <cell r="W850">
            <v>1</v>
          </cell>
          <cell r="X850">
            <v>17</v>
          </cell>
        </row>
        <row r="851">
          <cell r="C851" t="str">
            <v>4 19610</v>
          </cell>
          <cell r="D851" t="str">
            <v>29702191998458ឈ</v>
          </cell>
          <cell r="E851" t="str">
            <v>050823711</v>
          </cell>
          <cell r="F851" t="str">
            <v>070547795</v>
          </cell>
          <cell r="G851" t="str">
            <v>ភឿន</v>
          </cell>
          <cell r="H851" t="str">
            <v>យៀង</v>
          </cell>
          <cell r="I851" t="str">
            <v>ភឿនយៀង</v>
          </cell>
          <cell r="J851" t="str">
            <v>PHOEUN</v>
          </cell>
          <cell r="K851" t="str">
            <v>YEANG</v>
          </cell>
          <cell r="L851"/>
          <cell r="M851" t="str">
            <v>ក្រុមដេរទី 21</v>
          </cell>
          <cell r="N851">
            <v>44673</v>
          </cell>
          <cell r="O851">
            <v>35462</v>
          </cell>
          <cell r="P851" t="str">
            <v>F</v>
          </cell>
          <cell r="Q851" t="str">
            <v>Cambodian</v>
          </cell>
          <cell r="R851" t="str">
            <v>ពោរៀង</v>
          </cell>
          <cell r="S851" t="str">
            <v>ពោរៀង</v>
          </cell>
          <cell r="T851" t="str">
            <v>ពោរៀង</v>
          </cell>
          <cell r="U851" t="str">
            <v>ព្រៃវែង</v>
          </cell>
          <cell r="V851">
            <v>18</v>
          </cell>
          <cell r="W851">
            <v>1</v>
          </cell>
          <cell r="X851">
            <v>17</v>
          </cell>
        </row>
        <row r="852">
          <cell r="C852" t="str">
            <v>4 14144</v>
          </cell>
          <cell r="D852" t="str">
            <v>29104202360614ជ</v>
          </cell>
          <cell r="E852" t="str">
            <v>170714243</v>
          </cell>
          <cell r="F852" t="str">
            <v>0966669421</v>
          </cell>
          <cell r="G852" t="str">
            <v>គីង</v>
          </cell>
          <cell r="H852" t="str">
            <v>សោភ័ណ្ឌ</v>
          </cell>
          <cell r="I852" t="str">
            <v>គីងសោភ័ណ្ឌ</v>
          </cell>
          <cell r="J852" t="str">
            <v>KING</v>
          </cell>
          <cell r="K852" t="str">
            <v>SOAPHOUN</v>
          </cell>
          <cell r="L852"/>
          <cell r="M852" t="str">
            <v>ក្រុមដេរទី 21</v>
          </cell>
          <cell r="N852">
            <v>44228</v>
          </cell>
          <cell r="O852">
            <v>33254</v>
          </cell>
          <cell r="P852" t="str">
            <v>F</v>
          </cell>
          <cell r="Q852" t="str">
            <v>Cambodian</v>
          </cell>
          <cell r="R852" t="str">
            <v>ព្រៃព្រាល</v>
          </cell>
          <cell r="S852" t="str">
            <v>ឃ្លាំងមាស</v>
          </cell>
          <cell r="T852" t="str">
            <v>បវេល</v>
          </cell>
          <cell r="U852" t="str">
            <v>បាត់ដំបង</v>
          </cell>
          <cell r="V852">
            <v>18</v>
          </cell>
          <cell r="W852">
            <v>1</v>
          </cell>
          <cell r="X852">
            <v>17</v>
          </cell>
        </row>
        <row r="853">
          <cell r="C853" t="str">
            <v>4 20104</v>
          </cell>
          <cell r="D853" t="str">
            <v>20304222801240ហ</v>
          </cell>
          <cell r="E853" t="str">
            <v>160541351</v>
          </cell>
          <cell r="F853" t="str">
            <v>0979856446</v>
          </cell>
          <cell r="G853" t="str">
            <v>ភីម</v>
          </cell>
          <cell r="H853" t="str">
            <v>ចាន់រី</v>
          </cell>
          <cell r="I853" t="str">
            <v>ភីមចាន់រី</v>
          </cell>
          <cell r="J853" t="str">
            <v>PHOEM</v>
          </cell>
          <cell r="K853" t="str">
            <v>CHANVY</v>
          </cell>
          <cell r="L853"/>
          <cell r="M853" t="str">
            <v>ក្រុមដេរទី 21</v>
          </cell>
          <cell r="N853">
            <v>44950</v>
          </cell>
          <cell r="O853">
            <v>37633</v>
          </cell>
          <cell r="P853" t="str">
            <v>F</v>
          </cell>
          <cell r="Q853" t="str">
            <v>Cambodian</v>
          </cell>
          <cell r="R853" t="str">
            <v>ស្រែល្វា</v>
          </cell>
          <cell r="S853" t="str">
            <v>ត្រពាំងជង</v>
          </cell>
          <cell r="T853" t="str">
            <v>បាកាន</v>
          </cell>
          <cell r="U853" t="str">
            <v>ពោធ៍សាត់</v>
          </cell>
          <cell r="V853">
            <v>18</v>
          </cell>
          <cell r="W853">
            <v>1</v>
          </cell>
          <cell r="X853">
            <v>17</v>
          </cell>
        </row>
        <row r="854">
          <cell r="C854" t="str">
            <v>4 20148</v>
          </cell>
          <cell r="D854">
            <v>0</v>
          </cell>
          <cell r="E854" t="str">
            <v>031065091</v>
          </cell>
          <cell r="F854" t="str">
            <v>086745348</v>
          </cell>
          <cell r="G854" t="str">
            <v>សួង</v>
          </cell>
          <cell r="H854" t="str">
            <v>ស៊ីណា</v>
          </cell>
          <cell r="I854" t="str">
            <v>សួងស៊ីណា</v>
          </cell>
          <cell r="J854" t="str">
            <v>SUONG</v>
          </cell>
          <cell r="K854" t="str">
            <v>SINA</v>
          </cell>
          <cell r="L854"/>
          <cell r="M854" t="str">
            <v>ក្រុមដេរទី 21</v>
          </cell>
          <cell r="N854">
            <v>44963</v>
          </cell>
          <cell r="O854">
            <v>36953</v>
          </cell>
          <cell r="P854" t="str">
            <v>F</v>
          </cell>
          <cell r="Q854" t="str">
            <v>Cambodian</v>
          </cell>
          <cell r="R854" t="str">
            <v>មានជ័យ</v>
          </cell>
          <cell r="S854" t="str">
            <v>ដំបូករូង</v>
          </cell>
          <cell r="T854" t="str">
            <v>ភ្នំស្រួច</v>
          </cell>
          <cell r="U854" t="str">
            <v>កំពង់ស្ពឺ</v>
          </cell>
          <cell r="V854">
            <v>18</v>
          </cell>
          <cell r="W854">
            <v>1</v>
          </cell>
          <cell r="X854">
            <v>17</v>
          </cell>
        </row>
        <row r="855">
          <cell r="C855" t="str">
            <v>4 20390</v>
          </cell>
          <cell r="D855">
            <v>0</v>
          </cell>
          <cell r="E855" t="str">
            <v>101477880</v>
          </cell>
          <cell r="F855" t="str">
            <v>0883947494</v>
          </cell>
          <cell r="G855" t="str">
            <v>រស់</v>
          </cell>
          <cell r="H855" t="str">
            <v>សុខហេង</v>
          </cell>
          <cell r="I855" t="str">
            <v>រស់សុខហេង</v>
          </cell>
          <cell r="J855" t="str">
            <v>ROS</v>
          </cell>
          <cell r="K855" t="str">
            <v>SOKHENG</v>
          </cell>
          <cell r="L855"/>
          <cell r="M855" t="str">
            <v>ក្រុមដេរទី 21</v>
          </cell>
          <cell r="N855">
            <v>45040</v>
          </cell>
          <cell r="O855">
            <v>38112</v>
          </cell>
          <cell r="P855" t="str">
            <v>F</v>
          </cell>
          <cell r="Q855" t="str">
            <v>Cambodian</v>
          </cell>
          <cell r="R855" t="str">
            <v>តាផង់</v>
          </cell>
          <cell r="S855" t="str">
            <v>ក្រញូង</v>
          </cell>
          <cell r="T855" t="str">
            <v>ត្រាំកក់</v>
          </cell>
          <cell r="U855" t="str">
            <v>តាកែវ</v>
          </cell>
          <cell r="V855">
            <v>18</v>
          </cell>
          <cell r="W855">
            <v>1</v>
          </cell>
          <cell r="X855">
            <v>17</v>
          </cell>
        </row>
        <row r="856">
          <cell r="C856" t="str">
            <v>4 20496</v>
          </cell>
          <cell r="D856">
            <v>0</v>
          </cell>
          <cell r="E856" t="str">
            <v>051635977</v>
          </cell>
          <cell r="F856" t="str">
            <v>0889324527</v>
          </cell>
          <cell r="G856" t="str">
            <v>ប៊ុន</v>
          </cell>
          <cell r="H856" t="str">
            <v>ស៊ាងហាក់</v>
          </cell>
          <cell r="I856" t="str">
            <v>ប៊ុនស៊ាងហាក់</v>
          </cell>
          <cell r="J856" t="str">
            <v>PON</v>
          </cell>
          <cell r="K856" t="str">
            <v>SEANGHAK</v>
          </cell>
          <cell r="L856"/>
          <cell r="M856" t="str">
            <v>ក្រុមដេរទី 21</v>
          </cell>
          <cell r="N856">
            <v>45078</v>
          </cell>
          <cell r="O856">
            <v>38386</v>
          </cell>
          <cell r="P856" t="str">
            <v>F</v>
          </cell>
          <cell r="Q856" t="str">
            <v>Cambodian</v>
          </cell>
          <cell r="R856" t="str">
            <v>ចំការកួយលិច</v>
          </cell>
          <cell r="S856" t="str">
            <v>ដំរីពួន</v>
          </cell>
          <cell r="T856" t="str">
            <v>ព្រៃវែង</v>
          </cell>
          <cell r="U856" t="str">
            <v>ព្រៃវែង</v>
          </cell>
          <cell r="V856">
            <v>18</v>
          </cell>
          <cell r="W856">
            <v>1</v>
          </cell>
          <cell r="X856">
            <v>17</v>
          </cell>
        </row>
        <row r="857">
          <cell r="C857" t="str">
            <v>4 20529</v>
          </cell>
          <cell r="D857">
            <v>0</v>
          </cell>
          <cell r="E857" t="str">
            <v>181055949</v>
          </cell>
          <cell r="F857">
            <v>0</v>
          </cell>
          <cell r="G857" t="str">
            <v>យត</v>
          </cell>
          <cell r="H857" t="str">
            <v>ពិសី</v>
          </cell>
          <cell r="I857" t="str">
            <v>យតពិសី</v>
          </cell>
          <cell r="J857" t="str">
            <v>YORT</v>
          </cell>
          <cell r="K857" t="str">
            <v>PISEY</v>
          </cell>
          <cell r="L857"/>
          <cell r="M857" t="str">
            <v>ក្រុមដេរទី 21</v>
          </cell>
          <cell r="N857">
            <v>45108</v>
          </cell>
          <cell r="O857">
            <v>38519</v>
          </cell>
          <cell r="P857" t="str">
            <v>M</v>
          </cell>
          <cell r="Q857" t="str">
            <v>Cambodian</v>
          </cell>
          <cell r="R857" t="str">
            <v>ផ្សារឃ្លាំង</v>
          </cell>
          <cell r="S857" t="str">
            <v>កំពង់ឃ្លាំង</v>
          </cell>
          <cell r="T857" t="str">
            <v>សូទ្រនិគម</v>
          </cell>
          <cell r="U857" t="str">
            <v>សៀមរាប</v>
          </cell>
          <cell r="V857">
            <v>18</v>
          </cell>
          <cell r="W857">
            <v>1</v>
          </cell>
          <cell r="X857">
            <v>17</v>
          </cell>
        </row>
        <row r="858">
          <cell r="C858" t="str">
            <v>4 20615</v>
          </cell>
          <cell r="D858"/>
          <cell r="E858" t="str">
            <v>021306861</v>
          </cell>
          <cell r="F858" t="e">
            <v>#N/A</v>
          </cell>
          <cell r="G858" t="str">
            <v>លី</v>
          </cell>
          <cell r="H858" t="str">
            <v>សុជាតា</v>
          </cell>
          <cell r="I858" t="str">
            <v>លីសុជាតា</v>
          </cell>
          <cell r="J858" t="str">
            <v>LY</v>
          </cell>
          <cell r="K858" t="str">
            <v>SOCHEATA</v>
          </cell>
          <cell r="L858"/>
          <cell r="M858" t="str">
            <v>ក្រុមដេរទី 21</v>
          </cell>
          <cell r="N858">
            <v>45118</v>
          </cell>
          <cell r="O858">
            <v>37329</v>
          </cell>
          <cell r="P858" t="str">
            <v>F</v>
          </cell>
          <cell r="Q858" t="str">
            <v>Cambodian</v>
          </cell>
          <cell r="R858" t="str">
            <v>តាពេជ</v>
          </cell>
          <cell r="S858" t="str">
            <v>ឈ្វាំង</v>
          </cell>
          <cell r="T858" t="str">
            <v>ពញាឰ</v>
          </cell>
          <cell r="U858" t="str">
            <v>កណ្ដាល</v>
          </cell>
          <cell r="V858">
            <v>18</v>
          </cell>
          <cell r="W858">
            <v>1</v>
          </cell>
          <cell r="X858">
            <v>17</v>
          </cell>
        </row>
        <row r="859">
          <cell r="C859" t="str">
            <v>4 20670</v>
          </cell>
          <cell r="D859"/>
          <cell r="E859" t="str">
            <v>190668533</v>
          </cell>
          <cell r="F859" t="e">
            <v>#N/A</v>
          </cell>
          <cell r="G859" t="str">
            <v>លី</v>
          </cell>
          <cell r="H859" t="str">
            <v>អ៊ីសួង</v>
          </cell>
          <cell r="I859" t="str">
            <v>លីអ៊ីសួង</v>
          </cell>
          <cell r="J859" t="str">
            <v>LY</v>
          </cell>
          <cell r="K859" t="str">
            <v>ISUONG</v>
          </cell>
          <cell r="L859"/>
          <cell r="M859" t="str">
            <v>ក្រុមដេរទី 21</v>
          </cell>
          <cell r="N859">
            <v>45218</v>
          </cell>
          <cell r="O859">
            <v>35439</v>
          </cell>
          <cell r="P859" t="str">
            <v>F</v>
          </cell>
          <cell r="Q859" t="str">
            <v>Cambodian</v>
          </cell>
          <cell r="R859" t="str">
            <v>បឹងឃ្លាំងលិច</v>
          </cell>
          <cell r="S859" t="str">
            <v>តាឡំ</v>
          </cell>
          <cell r="T859" t="str">
            <v>មង្គលបូរី</v>
          </cell>
          <cell r="U859" t="str">
            <v>បន្ទាយមានជ័យ</v>
          </cell>
          <cell r="V859">
            <v>18</v>
          </cell>
          <cell r="W859">
            <v>1</v>
          </cell>
          <cell r="X859">
            <v>17</v>
          </cell>
        </row>
        <row r="860">
          <cell r="C860" t="str">
            <v>4 20707</v>
          </cell>
          <cell r="D860"/>
          <cell r="E860" t="str">
            <v>030503187</v>
          </cell>
          <cell r="F860" t="e">
            <v>#N/A</v>
          </cell>
          <cell r="G860" t="str">
            <v>យឿន</v>
          </cell>
          <cell r="H860" t="str">
            <v>វ៉ី</v>
          </cell>
          <cell r="I860" t="str">
            <v>យឿនវ៉ី</v>
          </cell>
          <cell r="J860" t="str">
            <v>YOEURN</v>
          </cell>
          <cell r="K860" t="str">
            <v>RY</v>
          </cell>
          <cell r="L860"/>
          <cell r="M860" t="str">
            <v>ក្រុមដេរទី 21</v>
          </cell>
          <cell r="N860">
            <v>45222</v>
          </cell>
          <cell r="O860">
            <v>32150</v>
          </cell>
          <cell r="P860" t="str">
            <v>F</v>
          </cell>
          <cell r="Q860" t="str">
            <v>Cambodian</v>
          </cell>
          <cell r="R860" t="str">
            <v>អូរអង្គំ</v>
          </cell>
          <cell r="S860" t="str">
            <v>អមលាំង</v>
          </cell>
          <cell r="T860" t="str">
            <v>ថ្តង</v>
          </cell>
          <cell r="U860" t="str">
            <v>កំពង់ស្ពឺ</v>
          </cell>
          <cell r="V860">
            <v>18</v>
          </cell>
          <cell r="W860">
            <v>1</v>
          </cell>
          <cell r="X860">
            <v>17</v>
          </cell>
        </row>
        <row r="861">
          <cell r="C861" t="str">
            <v>4 20749</v>
          </cell>
          <cell r="D861"/>
          <cell r="E861" t="str">
            <v>150952106</v>
          </cell>
          <cell r="F861" t="e">
            <v>#N/A</v>
          </cell>
          <cell r="G861" t="str">
            <v>រិន</v>
          </cell>
          <cell r="H861" t="str">
            <v>ណារៀ</v>
          </cell>
          <cell r="I861" t="str">
            <v>រិនណារៀ</v>
          </cell>
          <cell r="J861" t="str">
            <v>RIN</v>
          </cell>
          <cell r="K861" t="str">
            <v>NAREA</v>
          </cell>
          <cell r="L861"/>
          <cell r="M861" t="str">
            <v>ក្រុមដេរទី 21</v>
          </cell>
          <cell r="N861">
            <v>45236</v>
          </cell>
          <cell r="O861">
            <v>34008</v>
          </cell>
          <cell r="P861" t="str">
            <v>F</v>
          </cell>
          <cell r="Q861" t="str">
            <v>Cambodian</v>
          </cell>
          <cell r="R861" t="str">
            <v>ពាមគ្រែង</v>
          </cell>
          <cell r="S861" t="str">
            <v>ក្ដីដូង</v>
          </cell>
          <cell r="T861" t="str">
            <v>ស្វាយ</v>
          </cell>
          <cell r="U861" t="str">
            <v>កំពង់ធំ</v>
          </cell>
          <cell r="V861">
            <v>18</v>
          </cell>
          <cell r="W861">
            <v>1</v>
          </cell>
          <cell r="X861">
            <v>17</v>
          </cell>
        </row>
        <row r="862">
          <cell r="C862" t="str">
            <v>4 20753</v>
          </cell>
          <cell r="D862"/>
          <cell r="E862" t="str">
            <v>021282770</v>
          </cell>
          <cell r="F862" t="e">
            <v>#N/A</v>
          </cell>
          <cell r="G862" t="str">
            <v>ម៉ុន</v>
          </cell>
          <cell r="H862" t="str">
            <v>ស្រីមួយ</v>
          </cell>
          <cell r="I862" t="str">
            <v>ម៉ុនស្រីមួយ</v>
          </cell>
          <cell r="J862" t="str">
            <v>MON</v>
          </cell>
          <cell r="K862" t="str">
            <v>SREYMUY</v>
          </cell>
          <cell r="L862"/>
          <cell r="M862" t="str">
            <v>ក្រុមដេរទី 21</v>
          </cell>
          <cell r="N862">
            <v>45238</v>
          </cell>
          <cell r="O862">
            <v>37881</v>
          </cell>
          <cell r="P862" t="str">
            <v>F</v>
          </cell>
          <cell r="Q862" t="str">
            <v>Cambodian</v>
          </cell>
          <cell r="R862" t="str">
            <v>ជង្រុក</v>
          </cell>
          <cell r="S862" t="str">
            <v>ម្កាក់</v>
          </cell>
          <cell r="T862" t="str">
            <v>អង្គស្នួល</v>
          </cell>
          <cell r="U862" t="str">
            <v>កណ្ដាល</v>
          </cell>
          <cell r="V862">
            <v>18</v>
          </cell>
          <cell r="W862">
            <v>1</v>
          </cell>
          <cell r="X862">
            <v>17</v>
          </cell>
        </row>
        <row r="863">
          <cell r="C863" t="str">
            <v>4 20771</v>
          </cell>
          <cell r="D863"/>
          <cell r="E863" t="str">
            <v>051590745</v>
          </cell>
          <cell r="F863" t="e">
            <v>#N/A</v>
          </cell>
          <cell r="G863" t="str">
            <v>ស៊ិន</v>
          </cell>
          <cell r="H863" t="str">
            <v>ស្រីនាង</v>
          </cell>
          <cell r="I863" t="str">
            <v>ស៊ិនស្រីនាង</v>
          </cell>
          <cell r="J863" t="str">
            <v>SEN</v>
          </cell>
          <cell r="K863" t="str">
            <v>SREYNEANG</v>
          </cell>
          <cell r="L863"/>
          <cell r="M863" t="str">
            <v>ក្រុមដេរទី 21</v>
          </cell>
          <cell r="N863">
            <v>45261</v>
          </cell>
          <cell r="O863">
            <v>33045</v>
          </cell>
          <cell r="P863" t="str">
            <v>F</v>
          </cell>
          <cell r="Q863" t="str">
            <v>Cambodian</v>
          </cell>
          <cell r="R863" t="str">
            <v>គ្រើល</v>
          </cell>
          <cell r="S863" t="str">
            <v>ព្រៃរំដេង</v>
          </cell>
          <cell r="T863" t="str">
            <v>មេសាង</v>
          </cell>
          <cell r="U863" t="str">
            <v>ព្រៃវែង</v>
          </cell>
          <cell r="V863">
            <v>18</v>
          </cell>
          <cell r="W863">
            <v>1</v>
          </cell>
          <cell r="X863">
            <v>17</v>
          </cell>
        </row>
        <row r="864">
          <cell r="C864" t="str">
            <v>4 20775</v>
          </cell>
          <cell r="D864"/>
          <cell r="E864" t="str">
            <v>110428428</v>
          </cell>
          <cell r="F864" t="e">
            <v>#N/A</v>
          </cell>
          <cell r="G864" t="str">
            <v>រុន</v>
          </cell>
          <cell r="H864" t="str">
            <v>សម្ជស្ស</v>
          </cell>
          <cell r="I864" t="str">
            <v>រុនសម្ជស្ស</v>
          </cell>
          <cell r="J864" t="str">
            <v>RUN</v>
          </cell>
          <cell r="K864" t="str">
            <v>SAMPHAS</v>
          </cell>
          <cell r="L864"/>
          <cell r="M864" t="str">
            <v>ក្រុមដេរទី 21</v>
          </cell>
          <cell r="N864">
            <v>45272</v>
          </cell>
          <cell r="O864">
            <v>33045</v>
          </cell>
          <cell r="P864" t="str">
            <v>F</v>
          </cell>
          <cell r="Q864" t="str">
            <v>Cambodian</v>
          </cell>
          <cell r="R864" t="str">
            <v>ជំនឹកខ/ជ</v>
          </cell>
          <cell r="S864" t="str">
            <v>កំពង់រាប</v>
          </cell>
          <cell r="T864" t="str">
            <v>ព្រែកប្បាស</v>
          </cell>
          <cell r="U864" t="str">
            <v>តាកែវ</v>
          </cell>
          <cell r="V864">
            <v>18</v>
          </cell>
          <cell r="W864">
            <v>1</v>
          </cell>
          <cell r="X864">
            <v>17</v>
          </cell>
        </row>
        <row r="865">
          <cell r="C865" t="str">
            <v>4 20776</v>
          </cell>
          <cell r="D865"/>
          <cell r="E865" t="str">
            <v>062196941</v>
          </cell>
          <cell r="F865" t="e">
            <v>#N/A</v>
          </cell>
          <cell r="G865" t="str">
            <v>សាត</v>
          </cell>
          <cell r="H865" t="str">
            <v>មិនា</v>
          </cell>
          <cell r="I865" t="str">
            <v>សាតមិនា</v>
          </cell>
          <cell r="J865" t="str">
            <v>SATH</v>
          </cell>
          <cell r="K865" t="str">
            <v>MINEA</v>
          </cell>
          <cell r="L865"/>
          <cell r="M865" t="str">
            <v>ក្រុមដេរទី 21</v>
          </cell>
          <cell r="N865">
            <v>45272</v>
          </cell>
          <cell r="O865">
            <v>33045</v>
          </cell>
          <cell r="P865" t="str">
            <v>F</v>
          </cell>
          <cell r="Q865" t="str">
            <v>Cambodian</v>
          </cell>
          <cell r="R865" t="str">
            <v>អូរប្រឡោះ</v>
          </cell>
          <cell r="S865" t="str">
            <v>អូរម្លូ</v>
          </cell>
          <cell r="T865" t="str">
            <v>ត្រង់</v>
          </cell>
          <cell r="U865" t="str">
            <v>កំពង់ចាម</v>
          </cell>
          <cell r="V865">
            <v>18</v>
          </cell>
          <cell r="W865">
            <v>1</v>
          </cell>
          <cell r="X865">
            <v>17</v>
          </cell>
        </row>
        <row r="866">
          <cell r="C866" t="str">
            <v>4 20785</v>
          </cell>
          <cell r="D866"/>
          <cell r="E866" t="str">
            <v>250277247</v>
          </cell>
          <cell r="F866" t="e">
            <v>#N/A</v>
          </cell>
          <cell r="G866" t="str">
            <v>ប៉ិន</v>
          </cell>
          <cell r="H866" t="str">
            <v>ជីនលាត</v>
          </cell>
          <cell r="I866" t="str">
            <v>ប៉ិនជីនលាត</v>
          </cell>
          <cell r="J866" t="str">
            <v>BEN</v>
          </cell>
          <cell r="K866" t="str">
            <v>CHINLEAT</v>
          </cell>
          <cell r="L866"/>
          <cell r="M866" t="str">
            <v>ក្រុមដេរទី 21</v>
          </cell>
          <cell r="N866">
            <v>45261</v>
          </cell>
          <cell r="O866">
            <v>32939</v>
          </cell>
          <cell r="P866" t="str">
            <v>F</v>
          </cell>
          <cell r="Q866" t="str">
            <v>Cambodian</v>
          </cell>
          <cell r="R866" t="str">
            <v>ជំពូ</v>
          </cell>
          <cell r="S866" t="str">
            <v>ចក</v>
          </cell>
          <cell r="T866" t="str">
            <v>អូររាំងឪ</v>
          </cell>
          <cell r="U866" t="str">
            <v>កំពង់ចាម</v>
          </cell>
          <cell r="V866">
            <v>1.5</v>
          </cell>
          <cell r="W866">
            <v>0</v>
          </cell>
          <cell r="X866">
            <v>1.5</v>
          </cell>
        </row>
        <row r="867">
          <cell r="C867" t="str">
            <v>4 20643</v>
          </cell>
          <cell r="D867"/>
          <cell r="E867" t="str">
            <v>040250793</v>
          </cell>
          <cell r="F867" t="e">
            <v>#N/A</v>
          </cell>
          <cell r="G867" t="str">
            <v>វន</v>
          </cell>
          <cell r="H867" t="str">
            <v>សុឃា</v>
          </cell>
          <cell r="I867" t="str">
            <v>វនសុឃា</v>
          </cell>
          <cell r="J867" t="str">
            <v>VORN</v>
          </cell>
          <cell r="K867" t="str">
            <v>SOKHEA</v>
          </cell>
          <cell r="L867"/>
          <cell r="M867" t="str">
            <v>ក្រុមដេរទី 21</v>
          </cell>
          <cell r="N867">
            <v>45194</v>
          </cell>
          <cell r="O867">
            <v>32844</v>
          </cell>
          <cell r="P867" t="str">
            <v>F</v>
          </cell>
          <cell r="Q867" t="str">
            <v>Cambodian</v>
          </cell>
          <cell r="R867" t="str">
            <v>តាំងបំពង់</v>
          </cell>
          <cell r="S867" t="str">
            <v>ជើងគ្រាវ</v>
          </cell>
          <cell r="T867" t="str">
            <v>រលាប្អៀរ</v>
          </cell>
          <cell r="U867" t="str">
            <v>កំពង់ឆ្នាំង</v>
          </cell>
          <cell r="V867">
            <v>18</v>
          </cell>
          <cell r="W867">
            <v>1</v>
          </cell>
          <cell r="X867">
            <v>17</v>
          </cell>
        </row>
        <row r="868">
          <cell r="C868" t="str">
            <v>4 10366</v>
          </cell>
          <cell r="D868" t="str">
            <v>28201181153707ឍ</v>
          </cell>
          <cell r="E868" t="str">
            <v>150726041</v>
          </cell>
          <cell r="F868" t="str">
            <v>092277023</v>
          </cell>
          <cell r="G868" t="str">
            <v>ចាន់</v>
          </cell>
          <cell r="H868" t="str">
            <v>ស្រីណាក់</v>
          </cell>
          <cell r="I868" t="str">
            <v>ចាន់ស្រីណាក់</v>
          </cell>
          <cell r="J868" t="str">
            <v>CHHANN</v>
          </cell>
          <cell r="K868" t="str">
            <v>NAK</v>
          </cell>
          <cell r="L868"/>
          <cell r="M868" t="str">
            <v>ក្រុមដេរទី 22</v>
          </cell>
          <cell r="N868">
            <v>44228</v>
          </cell>
          <cell r="O868">
            <v>30227</v>
          </cell>
          <cell r="P868" t="str">
            <v>F</v>
          </cell>
          <cell r="Q868" t="str">
            <v>Cambodian</v>
          </cell>
          <cell r="R868" t="str">
            <v>ត្រពាំងជ្នាំង</v>
          </cell>
          <cell r="S868" t="str">
            <v>ជ្រលង</v>
          </cell>
          <cell r="T868" t="str">
            <v>តាំងគោក</v>
          </cell>
          <cell r="U868" t="str">
            <v>កំពង់ធំ</v>
          </cell>
          <cell r="V868">
            <v>18</v>
          </cell>
          <cell r="W868">
            <v>1</v>
          </cell>
          <cell r="X868">
            <v>17</v>
          </cell>
        </row>
        <row r="869">
          <cell r="C869" t="str">
            <v>4 15104</v>
          </cell>
          <cell r="D869" t="str">
            <v>29004170718748យ</v>
          </cell>
          <cell r="E869" t="str">
            <v>040251855</v>
          </cell>
          <cell r="F869" t="str">
            <v>0889515592</v>
          </cell>
          <cell r="G869" t="str">
            <v>សូ</v>
          </cell>
          <cell r="H869" t="str">
            <v>សុផល</v>
          </cell>
          <cell r="I869" t="str">
            <v>សូសុផល</v>
          </cell>
          <cell r="J869" t="str">
            <v>SO</v>
          </cell>
          <cell r="K869" t="str">
            <v>SOPHAL</v>
          </cell>
          <cell r="L869"/>
          <cell r="M869" t="str">
            <v>ក្រុមដេរទី 22</v>
          </cell>
          <cell r="N869">
            <v>44228</v>
          </cell>
          <cell r="O869">
            <v>32982</v>
          </cell>
          <cell r="P869" t="str">
            <v>F</v>
          </cell>
          <cell r="Q869" t="str">
            <v>Cambodian</v>
          </cell>
          <cell r="R869" t="str">
            <v>គ្រួស</v>
          </cell>
          <cell r="S869" t="str">
            <v>រលាប្អៀរ</v>
          </cell>
          <cell r="T869" t="str">
            <v>រលាប្អៀរ</v>
          </cell>
          <cell r="U869" t="str">
            <v>កំពង់ឆ្នាំង</v>
          </cell>
          <cell r="V869">
            <v>18</v>
          </cell>
          <cell r="W869">
            <v>1</v>
          </cell>
          <cell r="X869">
            <v>17</v>
          </cell>
        </row>
        <row r="870">
          <cell r="C870" t="str">
            <v>4 18446</v>
          </cell>
          <cell r="D870" t="str">
            <v>29909192194086ឃ</v>
          </cell>
          <cell r="E870" t="str">
            <v>031010716</v>
          </cell>
          <cell r="F870" t="str">
            <v>0964907360</v>
          </cell>
          <cell r="G870" t="str">
            <v>ឡាយ</v>
          </cell>
          <cell r="H870" t="str">
            <v>ស្រីម៉ៅ</v>
          </cell>
          <cell r="I870" t="str">
            <v>ឡាយស្រីម៉ៅ</v>
          </cell>
          <cell r="J870" t="str">
            <v>LAY</v>
          </cell>
          <cell r="K870" t="str">
            <v>SREYMAO</v>
          </cell>
          <cell r="L870"/>
          <cell r="M870" t="str">
            <v>ក្រុមដេរទី 22</v>
          </cell>
          <cell r="N870">
            <v>44228</v>
          </cell>
          <cell r="O870">
            <v>36491</v>
          </cell>
          <cell r="P870" t="str">
            <v>F</v>
          </cell>
          <cell r="Q870" t="str">
            <v>Cambodian</v>
          </cell>
          <cell r="R870" t="str">
            <v>រលួស</v>
          </cell>
          <cell r="S870" t="str">
            <v>អូរ</v>
          </cell>
          <cell r="T870" t="str">
            <v>ភ្នំស្រួច</v>
          </cell>
          <cell r="U870" t="str">
            <v>កំពង់ស្ពឺ</v>
          </cell>
          <cell r="V870">
            <v>18</v>
          </cell>
          <cell r="W870">
            <v>1</v>
          </cell>
          <cell r="X870">
            <v>17</v>
          </cell>
        </row>
        <row r="871">
          <cell r="C871" t="str">
            <v>4 11318</v>
          </cell>
          <cell r="D871" t="str">
            <v>29805202370286ផ</v>
          </cell>
          <cell r="E871" t="str">
            <v>040405447</v>
          </cell>
          <cell r="F871" t="str">
            <v>070371421</v>
          </cell>
          <cell r="G871" t="str">
            <v>យី</v>
          </cell>
          <cell r="H871" t="str">
            <v>ស៊ីយីង</v>
          </cell>
          <cell r="I871" t="str">
            <v>យីស៊ីយីង</v>
          </cell>
          <cell r="J871" t="str">
            <v>YI</v>
          </cell>
          <cell r="K871" t="str">
            <v>SIYING</v>
          </cell>
          <cell r="L871"/>
          <cell r="M871" t="str">
            <v>ក្រុមដេរទី 22</v>
          </cell>
          <cell r="N871">
            <v>44228</v>
          </cell>
          <cell r="O871">
            <v>36013</v>
          </cell>
          <cell r="P871" t="str">
            <v>F</v>
          </cell>
          <cell r="Q871" t="str">
            <v>Cambodian</v>
          </cell>
          <cell r="R871" t="str">
            <v>គ្រួស</v>
          </cell>
          <cell r="S871" t="str">
            <v>រលាប្អៀរ</v>
          </cell>
          <cell r="T871" t="str">
            <v>រលាប្អៀរ</v>
          </cell>
          <cell r="U871" t="str">
            <v>កំពង់ឆ្នាំង</v>
          </cell>
          <cell r="V871">
            <v>18</v>
          </cell>
          <cell r="W871">
            <v>1</v>
          </cell>
          <cell r="X871">
            <v>17</v>
          </cell>
        </row>
        <row r="872">
          <cell r="C872" t="str">
            <v>4 12802</v>
          </cell>
          <cell r="D872" t="str">
            <v>28501181155962ផ</v>
          </cell>
          <cell r="E872" t="str">
            <v>061806466</v>
          </cell>
          <cell r="F872" t="str">
            <v>0963666749</v>
          </cell>
          <cell r="G872" t="str">
            <v>សំ</v>
          </cell>
          <cell r="H872" t="str">
            <v>សុរស់</v>
          </cell>
          <cell r="I872" t="str">
            <v>សំសុរស់</v>
          </cell>
          <cell r="J872" t="str">
            <v>SAM</v>
          </cell>
          <cell r="K872" t="str">
            <v>SORUOS</v>
          </cell>
          <cell r="L872"/>
          <cell r="M872" t="str">
            <v>ក្រុមដេរទី 22</v>
          </cell>
          <cell r="N872">
            <v>44331</v>
          </cell>
          <cell r="O872">
            <v>31292</v>
          </cell>
          <cell r="P872" t="str">
            <v>F</v>
          </cell>
          <cell r="Q872" t="str">
            <v>Cambodian</v>
          </cell>
          <cell r="R872" t="str">
            <v>កំពង់ត្រុំក្រោម</v>
          </cell>
          <cell r="S872" t="str">
            <v>កោះមិត្ត</v>
          </cell>
          <cell r="T872" t="str">
            <v>កំពង់សៀម</v>
          </cell>
          <cell r="U872" t="str">
            <v>កំពង់ចាម</v>
          </cell>
          <cell r="V872">
            <v>18</v>
          </cell>
          <cell r="W872">
            <v>1</v>
          </cell>
          <cell r="X872">
            <v>17</v>
          </cell>
        </row>
        <row r="873">
          <cell r="C873" t="str">
            <v>4 19419</v>
          </cell>
          <cell r="D873" t="str">
            <v>0</v>
          </cell>
          <cell r="E873" t="str">
            <v>030709873</v>
          </cell>
          <cell r="F873" t="str">
            <v>0964849805</v>
          </cell>
          <cell r="G873" t="str">
            <v>ចាម</v>
          </cell>
          <cell r="H873" t="str">
            <v>សុខហេង</v>
          </cell>
          <cell r="I873" t="str">
            <v>ចាមសុខហេង</v>
          </cell>
          <cell r="J873" t="str">
            <v>CHAN</v>
          </cell>
          <cell r="K873" t="str">
            <v>SOKHENG</v>
          </cell>
          <cell r="L873"/>
          <cell r="M873" t="str">
            <v>ក្រុមដេរទី 22</v>
          </cell>
          <cell r="N873">
            <v>44531</v>
          </cell>
          <cell r="O873">
            <v>27431</v>
          </cell>
          <cell r="P873" t="str">
            <v>F</v>
          </cell>
          <cell r="Q873" t="str">
            <v>Cambodian</v>
          </cell>
          <cell r="R873" t="str">
            <v>ដុតឆ្លាត</v>
          </cell>
          <cell r="S873" t="str">
            <v>ភ្នំតូច</v>
          </cell>
          <cell r="T873" t="str">
            <v>ឩដុង្គ</v>
          </cell>
          <cell r="U873" t="str">
            <v>កំពង់ស្ពឺ</v>
          </cell>
          <cell r="V873">
            <v>18</v>
          </cell>
          <cell r="W873">
            <v>1</v>
          </cell>
          <cell r="X873">
            <v>17</v>
          </cell>
        </row>
        <row r="874">
          <cell r="C874" t="str">
            <v>4 19523</v>
          </cell>
          <cell r="D874" t="str">
            <v>29509160282676ហ</v>
          </cell>
          <cell r="E874" t="str">
            <v>030717453</v>
          </cell>
          <cell r="F874" t="str">
            <v>0969438072</v>
          </cell>
          <cell r="G874" t="str">
            <v>ផន</v>
          </cell>
          <cell r="H874" t="str">
            <v>សុខលី</v>
          </cell>
          <cell r="I874" t="str">
            <v>ផនសុខលី</v>
          </cell>
          <cell r="J874" t="str">
            <v>THAN</v>
          </cell>
          <cell r="K874" t="str">
            <v>SOKHY</v>
          </cell>
          <cell r="L874"/>
          <cell r="M874" t="str">
            <v>ក្រុមដេរទី 22</v>
          </cell>
          <cell r="N874">
            <v>44607</v>
          </cell>
          <cell r="O874">
            <v>34927</v>
          </cell>
          <cell r="P874" t="str">
            <v>F</v>
          </cell>
          <cell r="Q874" t="str">
            <v>Cambodian</v>
          </cell>
          <cell r="R874" t="str">
            <v>ក្រសាំងខ្ពស់</v>
          </cell>
          <cell r="S874" t="str">
            <v>ក្រាំងដេវ៉ាញ</v>
          </cell>
          <cell r="T874" t="str">
            <v>ភ្នំស្រួច</v>
          </cell>
          <cell r="U874" t="str">
            <v>កំពង់ស្ពឺ</v>
          </cell>
          <cell r="V874">
            <v>18</v>
          </cell>
          <cell r="W874">
            <v>1</v>
          </cell>
          <cell r="X874">
            <v>17</v>
          </cell>
        </row>
        <row r="875">
          <cell r="C875" t="str">
            <v>4 19716</v>
          </cell>
          <cell r="D875" t="str">
            <v>28602191998455ឃ</v>
          </cell>
          <cell r="E875" t="str">
            <v>110645201</v>
          </cell>
          <cell r="F875" t="str">
            <v>0962282335</v>
          </cell>
          <cell r="G875" t="str">
            <v>ទូច</v>
          </cell>
          <cell r="H875" t="str">
            <v>ចន្ថា</v>
          </cell>
          <cell r="I875" t="str">
            <v>ទូចចន្ថា</v>
          </cell>
          <cell r="J875" t="str">
            <v>TOUCH</v>
          </cell>
          <cell r="K875" t="str">
            <v>CHANTHA</v>
          </cell>
          <cell r="L875"/>
          <cell r="M875" t="str">
            <v>ក្រុមដេរទី 22</v>
          </cell>
          <cell r="N875">
            <v>44713</v>
          </cell>
          <cell r="O875">
            <v>31486</v>
          </cell>
          <cell r="P875" t="str">
            <v>F</v>
          </cell>
          <cell r="Q875" t="str">
            <v>Cambodian</v>
          </cell>
          <cell r="R875" t="str">
            <v>កាន់ទ្រុង</v>
          </cell>
          <cell r="S875" t="str">
            <v>តានី</v>
          </cell>
          <cell r="T875" t="str">
            <v>អង្គរជ័យ</v>
          </cell>
          <cell r="U875" t="str">
            <v>កំពត</v>
          </cell>
          <cell r="V875">
            <v>18</v>
          </cell>
          <cell r="W875">
            <v>1</v>
          </cell>
          <cell r="X875">
            <v>17</v>
          </cell>
        </row>
        <row r="876">
          <cell r="C876" t="str">
            <v>4 19843</v>
          </cell>
          <cell r="D876" t="str">
            <v>29501233032450ឆ</v>
          </cell>
          <cell r="E876" t="str">
            <v>040393704</v>
          </cell>
          <cell r="F876" t="str">
            <v>0964630036</v>
          </cell>
          <cell r="G876" t="str">
            <v>វល្លិ៍</v>
          </cell>
          <cell r="H876" t="str">
            <v>នាត</v>
          </cell>
          <cell r="I876" t="str">
            <v>វល្លិ៍នាត</v>
          </cell>
          <cell r="J876" t="str">
            <v>VOR</v>
          </cell>
          <cell r="K876" t="str">
            <v>NEATH</v>
          </cell>
          <cell r="L876"/>
          <cell r="M876" t="str">
            <v>ក្រុមដេរទី 22</v>
          </cell>
          <cell r="N876">
            <v>44774</v>
          </cell>
          <cell r="O876">
            <v>34945</v>
          </cell>
          <cell r="P876" t="str">
            <v>F</v>
          </cell>
          <cell r="Q876" t="str">
            <v>Cambodian</v>
          </cell>
          <cell r="R876"/>
          <cell r="S876"/>
          <cell r="T876"/>
          <cell r="U876"/>
          <cell r="V876">
            <v>18</v>
          </cell>
          <cell r="W876">
            <v>1</v>
          </cell>
          <cell r="X876">
            <v>17</v>
          </cell>
        </row>
        <row r="877">
          <cell r="C877" t="str">
            <v>4 20026</v>
          </cell>
          <cell r="D877" t="str">
            <v>28301181153642ឌ</v>
          </cell>
          <cell r="E877" t="str">
            <v>150713344</v>
          </cell>
          <cell r="F877" t="str">
            <v>017516131</v>
          </cell>
          <cell r="G877" t="str">
            <v>សេង</v>
          </cell>
          <cell r="H877" t="str">
            <v>គីមយាង</v>
          </cell>
          <cell r="I877" t="str">
            <v>សេងគីមយាង</v>
          </cell>
          <cell r="J877" t="str">
            <v>SENG</v>
          </cell>
          <cell r="K877" t="str">
            <v>KOEMYEANG</v>
          </cell>
          <cell r="L877"/>
          <cell r="M877" t="str">
            <v>ក្រុមដេរទី 22</v>
          </cell>
          <cell r="N877">
            <v>44838</v>
          </cell>
          <cell r="O877">
            <v>30543</v>
          </cell>
          <cell r="P877" t="str">
            <v>F</v>
          </cell>
          <cell r="Q877" t="str">
            <v>Cambodian</v>
          </cell>
          <cell r="R877"/>
          <cell r="S877"/>
          <cell r="T877"/>
          <cell r="U877"/>
          <cell r="V877">
            <v>18</v>
          </cell>
          <cell r="W877">
            <v>1</v>
          </cell>
          <cell r="X877">
            <v>17</v>
          </cell>
        </row>
        <row r="878">
          <cell r="C878" t="str">
            <v>4 20075</v>
          </cell>
          <cell r="D878">
            <v>0</v>
          </cell>
          <cell r="E878">
            <v>30888360</v>
          </cell>
          <cell r="F878">
            <v>0</v>
          </cell>
          <cell r="G878" t="str">
            <v>សួង</v>
          </cell>
          <cell r="H878" t="str">
            <v>ស្រីនិច</v>
          </cell>
          <cell r="I878" t="str">
            <v>សួងស្រីនិច</v>
          </cell>
          <cell r="J878" t="str">
            <v>SUONG</v>
          </cell>
          <cell r="K878" t="str">
            <v>SREYNICH</v>
          </cell>
          <cell r="L878"/>
          <cell r="M878" t="str">
            <v>ក្រុមដេរទី 22</v>
          </cell>
          <cell r="N878">
            <v>44928</v>
          </cell>
          <cell r="O878">
            <v>36474</v>
          </cell>
          <cell r="P878" t="str">
            <v>F</v>
          </cell>
          <cell r="Q878" t="str">
            <v>Cambodian</v>
          </cell>
          <cell r="R878"/>
          <cell r="S878"/>
          <cell r="T878"/>
          <cell r="U878"/>
          <cell r="V878">
            <v>18</v>
          </cell>
          <cell r="W878">
            <v>1</v>
          </cell>
          <cell r="X878">
            <v>17</v>
          </cell>
        </row>
        <row r="879">
          <cell r="C879" t="str">
            <v>4 20083</v>
          </cell>
          <cell r="D879" t="str">
            <v>29601181151794ព</v>
          </cell>
          <cell r="E879" t="str">
            <v>030488691</v>
          </cell>
          <cell r="F879" t="str">
            <v>086200924</v>
          </cell>
          <cell r="G879" t="str">
            <v>ឃឹម</v>
          </cell>
          <cell r="H879" t="str">
            <v>រី</v>
          </cell>
          <cell r="I879" t="str">
            <v>ឃឹមរី</v>
          </cell>
          <cell r="J879" t="str">
            <v>KHOEM</v>
          </cell>
          <cell r="K879" t="str">
            <v>RY</v>
          </cell>
          <cell r="L879"/>
          <cell r="M879" t="str">
            <v>ក្រុមដេរទី 22</v>
          </cell>
          <cell r="N879">
            <v>44936</v>
          </cell>
          <cell r="O879">
            <v>35127</v>
          </cell>
          <cell r="P879" t="str">
            <v>F</v>
          </cell>
          <cell r="Q879" t="str">
            <v>Cambodian</v>
          </cell>
          <cell r="R879"/>
          <cell r="S879"/>
          <cell r="T879"/>
          <cell r="U879"/>
          <cell r="V879">
            <v>18</v>
          </cell>
          <cell r="W879">
            <v>1</v>
          </cell>
          <cell r="X879">
            <v>17</v>
          </cell>
        </row>
        <row r="880">
          <cell r="C880" t="str">
            <v>4 20468</v>
          </cell>
          <cell r="D880" t="str">
            <v>28407192148429វ</v>
          </cell>
          <cell r="E880" t="str">
            <v>070126535</v>
          </cell>
          <cell r="F880" t="str">
            <v>0887111446</v>
          </cell>
          <cell r="G880" t="str">
            <v>ឡេង</v>
          </cell>
          <cell r="H880" t="str">
            <v>សុខណែត</v>
          </cell>
          <cell r="I880" t="str">
            <v>ឡេងសុខណែត</v>
          </cell>
          <cell r="J880" t="str">
            <v>LENG</v>
          </cell>
          <cell r="K880" t="str">
            <v>SOKHNET</v>
          </cell>
          <cell r="L880"/>
          <cell r="M880" t="str">
            <v>ក្រុមដេរទី 22</v>
          </cell>
          <cell r="N880">
            <v>45056</v>
          </cell>
          <cell r="O880">
            <v>30682</v>
          </cell>
          <cell r="P880" t="str">
            <v>F</v>
          </cell>
          <cell r="Q880" t="str">
            <v>Cambodian</v>
          </cell>
          <cell r="R880" t="str">
            <v>អាលិច</v>
          </cell>
          <cell r="S880" t="str">
            <v>កន្ទួត</v>
          </cell>
          <cell r="T880" t="str">
            <v>ចិត្របូរី</v>
          </cell>
          <cell r="U880" t="str">
            <v>ក្រចេះ</v>
          </cell>
          <cell r="V880">
            <v>18</v>
          </cell>
          <cell r="W880">
            <v>1</v>
          </cell>
          <cell r="X880">
            <v>17</v>
          </cell>
        </row>
        <row r="881">
          <cell r="C881" t="str">
            <v>4 20606</v>
          </cell>
          <cell r="D881"/>
          <cell r="E881" t="str">
            <v>050800480</v>
          </cell>
          <cell r="F881" t="e">
            <v>#N/A</v>
          </cell>
          <cell r="G881" t="str">
            <v>ហ៊ន</v>
          </cell>
          <cell r="H881" t="str">
            <v>ធូ</v>
          </cell>
          <cell r="I881" t="str">
            <v>ហ៊នធូ</v>
          </cell>
          <cell r="J881" t="str">
            <v>HORN</v>
          </cell>
          <cell r="K881" t="str">
            <v>THOU</v>
          </cell>
          <cell r="L881"/>
          <cell r="M881" t="str">
            <v>ក្រុមដេរទី 22</v>
          </cell>
          <cell r="N881">
            <v>45175</v>
          </cell>
          <cell r="O881">
            <v>34950</v>
          </cell>
          <cell r="P881" t="str">
            <v>F</v>
          </cell>
          <cell r="Q881" t="str">
            <v>Cambodian</v>
          </cell>
          <cell r="R881" t="str">
            <v>ដូនយុគ</v>
          </cell>
          <cell r="S881" t="str">
            <v>ជ្រៃ</v>
          </cell>
          <cell r="T881" t="str">
            <v>ស្វាយអន្ទរ</v>
          </cell>
          <cell r="U881" t="str">
            <v>ព្រៃវែង</v>
          </cell>
          <cell r="V881">
            <v>18</v>
          </cell>
          <cell r="W881">
            <v>1</v>
          </cell>
          <cell r="X881">
            <v>17</v>
          </cell>
        </row>
        <row r="882">
          <cell r="C882" t="str">
            <v>4 20639</v>
          </cell>
          <cell r="D882"/>
          <cell r="E882" t="str">
            <v>051618846</v>
          </cell>
          <cell r="F882" t="e">
            <v>#N/A</v>
          </cell>
          <cell r="G882" t="str">
            <v>ទេស</v>
          </cell>
          <cell r="H882" t="str">
            <v>ស្រីភេន</v>
          </cell>
          <cell r="I882" t="str">
            <v>ទេសស្រីភេន</v>
          </cell>
          <cell r="J882" t="str">
            <v>TES</v>
          </cell>
          <cell r="K882" t="str">
            <v>SREY</v>
          </cell>
          <cell r="L882"/>
          <cell r="M882" t="str">
            <v>ក្រុមដេរទី 22</v>
          </cell>
          <cell r="N882">
            <v>45187</v>
          </cell>
          <cell r="O882">
            <v>37659</v>
          </cell>
          <cell r="P882" t="str">
            <v>F</v>
          </cell>
          <cell r="Q882" t="str">
            <v>Cambodian</v>
          </cell>
          <cell r="R882" t="str">
            <v>ដំរីស្លាប់</v>
          </cell>
          <cell r="S882" t="str">
            <v>បន្ទាយចក្រី</v>
          </cell>
          <cell r="T882" t="str">
            <v>ព្រះស្ដេច</v>
          </cell>
          <cell r="U882" t="str">
            <v>ព្រៃវែង</v>
          </cell>
          <cell r="V882">
            <v>18</v>
          </cell>
          <cell r="W882">
            <v>1</v>
          </cell>
          <cell r="X882">
            <v>17</v>
          </cell>
        </row>
        <row r="883">
          <cell r="C883" t="str">
            <v>4 20638</v>
          </cell>
          <cell r="D883"/>
          <cell r="E883" t="str">
            <v>031089041</v>
          </cell>
          <cell r="F883" t="e">
            <v>#N/A</v>
          </cell>
          <cell r="G883" t="str">
            <v>សេង</v>
          </cell>
          <cell r="H883" t="str">
            <v>ម៉ី</v>
          </cell>
          <cell r="I883" t="str">
            <v>សេងម៉ី</v>
          </cell>
          <cell r="J883" t="str">
            <v>SENG</v>
          </cell>
          <cell r="K883" t="str">
            <v>MEY</v>
          </cell>
          <cell r="L883"/>
          <cell r="M883" t="str">
            <v>ក្រុមដេរទី 22</v>
          </cell>
          <cell r="N883">
            <v>45187</v>
          </cell>
          <cell r="O883">
            <v>38080</v>
          </cell>
          <cell r="P883" t="str">
            <v>F</v>
          </cell>
          <cell r="Q883" t="str">
            <v>Cambodian</v>
          </cell>
          <cell r="R883" t="str">
            <v>ខ្នងក្រាំង</v>
          </cell>
          <cell r="S883" t="str">
            <v>តាំងសំរោង</v>
          </cell>
          <cell r="T883" t="str">
            <v>ភ្នំស្រួច</v>
          </cell>
          <cell r="U883" t="str">
            <v>កំពង់ស្ពឺ</v>
          </cell>
          <cell r="V883">
            <v>18</v>
          </cell>
          <cell r="W883">
            <v>1</v>
          </cell>
          <cell r="X883">
            <v>17</v>
          </cell>
        </row>
        <row r="884">
          <cell r="C884" t="str">
            <v>4 20634</v>
          </cell>
          <cell r="D884"/>
          <cell r="E884" t="str">
            <v>080072126</v>
          </cell>
          <cell r="F884" t="e">
            <v>#N/A</v>
          </cell>
          <cell r="G884" t="str">
            <v>ចាន់</v>
          </cell>
          <cell r="H884" t="str">
            <v>សុខៃ</v>
          </cell>
          <cell r="I884" t="str">
            <v>ចាន់សុខៃ</v>
          </cell>
          <cell r="J884" t="str">
            <v>CHANN</v>
          </cell>
          <cell r="K884" t="str">
            <v>SOKHAI</v>
          </cell>
          <cell r="L884"/>
          <cell r="M884" t="str">
            <v>ក្រុមដេរទី 22</v>
          </cell>
          <cell r="N884">
            <v>45187</v>
          </cell>
          <cell r="O884">
            <v>35170</v>
          </cell>
          <cell r="P884" t="str">
            <v>F</v>
          </cell>
          <cell r="Q884" t="str">
            <v>Cambodian</v>
          </cell>
          <cell r="R884" t="str">
            <v>អន្លង់ជ្រៃ</v>
          </cell>
          <cell r="S884" t="str">
            <v>អន្លង់ជ្រៃ</v>
          </cell>
          <cell r="T884" t="str">
            <v>ថាឡាប់រីវ៉ាត់</v>
          </cell>
          <cell r="U884" t="str">
            <v>ស្ទឹងត្រែង់</v>
          </cell>
          <cell r="V884">
            <v>18</v>
          </cell>
          <cell r="W884">
            <v>1</v>
          </cell>
          <cell r="X884">
            <v>17</v>
          </cell>
        </row>
        <row r="885">
          <cell r="C885" t="str">
            <v>4 20611</v>
          </cell>
          <cell r="D885"/>
          <cell r="E885" t="str">
            <v>030973209</v>
          </cell>
          <cell r="F885" t="e">
            <v>#N/A</v>
          </cell>
          <cell r="G885" t="str">
            <v>មិត្ត</v>
          </cell>
          <cell r="H885" t="str">
            <v>ផៃលីន</v>
          </cell>
          <cell r="I885" t="str">
            <v>មិត្តផៃលីន</v>
          </cell>
          <cell r="J885" t="str">
            <v>METH</v>
          </cell>
          <cell r="K885" t="str">
            <v>PHAILIN</v>
          </cell>
          <cell r="L885"/>
          <cell r="M885" t="str">
            <v>ក្រុមដេរទី 22</v>
          </cell>
          <cell r="N885">
            <v>45176</v>
          </cell>
          <cell r="O885">
            <v>35888</v>
          </cell>
          <cell r="P885" t="str">
            <v>F</v>
          </cell>
          <cell r="Q885" t="str">
            <v>Cambodian</v>
          </cell>
          <cell r="R885" t="str">
            <v>ត្រពាំងប្រិយ៍</v>
          </cell>
          <cell r="S885" t="str">
            <v>ក្សេមក្សាន្ត</v>
          </cell>
          <cell r="T885" t="str">
            <v>ឧដុង្គ</v>
          </cell>
          <cell r="U885" t="str">
            <v>កំពង់ស្ពឺ</v>
          </cell>
          <cell r="V885">
            <v>18</v>
          </cell>
          <cell r="W885">
            <v>1</v>
          </cell>
          <cell r="X885">
            <v>17</v>
          </cell>
        </row>
        <row r="886">
          <cell r="C886" t="str">
            <v>4 20621</v>
          </cell>
          <cell r="D886"/>
          <cell r="E886" t="str">
            <v>040534395</v>
          </cell>
          <cell r="F886" t="e">
            <v>#N/A</v>
          </cell>
          <cell r="G886" t="str">
            <v>ទួន</v>
          </cell>
          <cell r="H886" t="str">
            <v>សីហា</v>
          </cell>
          <cell r="I886" t="str">
            <v>ទួនសីហា</v>
          </cell>
          <cell r="J886" t="str">
            <v>TOURN</v>
          </cell>
          <cell r="K886" t="str">
            <v>SEYHA</v>
          </cell>
          <cell r="L886"/>
          <cell r="M886" t="str">
            <v>ក្រុមដេរទី 22</v>
          </cell>
          <cell r="N886">
            <v>45181</v>
          </cell>
          <cell r="O886">
            <v>37626</v>
          </cell>
          <cell r="P886" t="str">
            <v>F</v>
          </cell>
          <cell r="Q886" t="str">
            <v>Cambodian</v>
          </cell>
          <cell r="R886" t="str">
            <v>ត្រពាំងស្មាច់</v>
          </cell>
          <cell r="S886" t="str">
            <v>ទួលខ្ពស់</v>
          </cell>
          <cell r="T886" t="str">
            <v>ទឹកផុស</v>
          </cell>
          <cell r="U886" t="str">
            <v>កំពង់ឆ្នាំង</v>
          </cell>
          <cell r="V886">
            <v>18</v>
          </cell>
          <cell r="W886">
            <v>1</v>
          </cell>
          <cell r="X886">
            <v>17</v>
          </cell>
        </row>
        <row r="887">
          <cell r="C887" t="str">
            <v>4 20624</v>
          </cell>
          <cell r="D887"/>
          <cell r="E887" t="str">
            <v>160499223</v>
          </cell>
          <cell r="F887" t="e">
            <v>#N/A</v>
          </cell>
          <cell r="G887" t="str">
            <v>រឿន</v>
          </cell>
          <cell r="H887" t="str">
            <v>ចាន់ថន</v>
          </cell>
          <cell r="I887" t="str">
            <v>រឿនចាន់ថន</v>
          </cell>
          <cell r="J887" t="str">
            <v>ROEURN</v>
          </cell>
          <cell r="K887" t="str">
            <v>CHANTHORN</v>
          </cell>
          <cell r="L887"/>
          <cell r="M887" t="str">
            <v>ក្រុមដេរទី 22</v>
          </cell>
          <cell r="N887">
            <v>45183</v>
          </cell>
          <cell r="O887">
            <v>31595</v>
          </cell>
          <cell r="P887" t="str">
            <v>F</v>
          </cell>
          <cell r="Q887" t="str">
            <v>Cambodian</v>
          </cell>
          <cell r="R887" t="str">
            <v>ព្រែក</v>
          </cell>
          <cell r="S887" t="str">
            <v>សំរោង</v>
          </cell>
          <cell r="T887" t="str">
            <v>ភ្នំក្រវ៉ាញ</v>
          </cell>
          <cell r="U887" t="str">
            <v>ពោធ៍សាត់</v>
          </cell>
          <cell r="V887">
            <v>18</v>
          </cell>
          <cell r="W887">
            <v>1</v>
          </cell>
          <cell r="X887">
            <v>17</v>
          </cell>
        </row>
        <row r="888">
          <cell r="C888" t="str">
            <v>4 20701</v>
          </cell>
          <cell r="D888"/>
          <cell r="E888" t="str">
            <v>030991846</v>
          </cell>
          <cell r="F888" t="e">
            <v>#N/A</v>
          </cell>
          <cell r="G888" t="str">
            <v>ឡាយ</v>
          </cell>
          <cell r="H888" t="str">
            <v>ចាន់ណា</v>
          </cell>
          <cell r="I888" t="str">
            <v>ឡាយចាន់ណា</v>
          </cell>
          <cell r="J888" t="str">
            <v>LAY</v>
          </cell>
          <cell r="K888" t="str">
            <v>CHANNA</v>
          </cell>
          <cell r="L888"/>
          <cell r="M888" t="str">
            <v>ក្រុមដេរទី 22</v>
          </cell>
          <cell r="N888">
            <v>45222</v>
          </cell>
          <cell r="O888">
            <v>36906</v>
          </cell>
          <cell r="P888" t="str">
            <v>F</v>
          </cell>
          <cell r="Q888" t="str">
            <v>Cambodian</v>
          </cell>
          <cell r="R888" t="str">
            <v>ក្រាំងសេរី</v>
          </cell>
          <cell r="S888" t="str">
            <v>គិរីវន្ត</v>
          </cell>
          <cell r="T888" t="str">
            <v>ភ្នំស្រួច</v>
          </cell>
          <cell r="U888" t="str">
            <v>កំពង់ស្ពឺ</v>
          </cell>
          <cell r="V888">
            <v>18</v>
          </cell>
          <cell r="W888">
            <v>1</v>
          </cell>
          <cell r="X888">
            <v>17</v>
          </cell>
        </row>
        <row r="889">
          <cell r="C889" t="str">
            <v>4 20646</v>
          </cell>
          <cell r="D889"/>
          <cell r="E889" t="str">
            <v>021276450</v>
          </cell>
          <cell r="F889" t="e">
            <v>#N/A</v>
          </cell>
          <cell r="G889" t="str">
            <v>សែម</v>
          </cell>
          <cell r="H889" t="str">
            <v>សុវណ្ណណារី</v>
          </cell>
          <cell r="I889" t="str">
            <v>សែមសុវណ្ណណារី</v>
          </cell>
          <cell r="J889" t="str">
            <v>SEM</v>
          </cell>
          <cell r="K889" t="str">
            <v>SOVANNARY</v>
          </cell>
          <cell r="L889"/>
          <cell r="M889" t="str">
            <v>ក្រុមដេរទី 22</v>
          </cell>
          <cell r="N889">
            <v>45194</v>
          </cell>
          <cell r="O889">
            <v>37726</v>
          </cell>
          <cell r="P889" t="str">
            <v>F</v>
          </cell>
          <cell r="Q889" t="str">
            <v>Cambodian</v>
          </cell>
          <cell r="R889" t="str">
            <v>ត្រាចទោល</v>
          </cell>
          <cell r="S889" t="str">
            <v>បែកចាន</v>
          </cell>
          <cell r="T889" t="str">
            <v>អង្គស្នួល</v>
          </cell>
          <cell r="U889" t="str">
            <v>កណ្ដាល</v>
          </cell>
          <cell r="V889">
            <v>18</v>
          </cell>
          <cell r="W889">
            <v>1</v>
          </cell>
          <cell r="X889">
            <v>17</v>
          </cell>
        </row>
        <row r="890">
          <cell r="C890" t="str">
            <v>4 13355</v>
          </cell>
          <cell r="D890" t="str">
            <v>29901181154450ទ</v>
          </cell>
          <cell r="E890">
            <v>250038713</v>
          </cell>
          <cell r="F890" t="str">
            <v>0712293118</v>
          </cell>
          <cell r="G890" t="str">
            <v>បាវ</v>
          </cell>
          <cell r="H890" t="str">
            <v>យ៉ា</v>
          </cell>
          <cell r="I890" t="str">
            <v>បាវយ៉ា</v>
          </cell>
          <cell r="J890" t="str">
            <v>BAV</v>
          </cell>
          <cell r="K890" t="str">
            <v>YA</v>
          </cell>
          <cell r="L890"/>
          <cell r="M890" t="str">
            <v>បណ្តុះបណ្តាល</v>
          </cell>
          <cell r="N890">
            <v>44228</v>
          </cell>
          <cell r="O890">
            <v>36356</v>
          </cell>
          <cell r="P890" t="str">
            <v>F</v>
          </cell>
          <cell r="Q890" t="str">
            <v>Cambodian</v>
          </cell>
          <cell r="R890" t="str">
            <v>ជំពូ</v>
          </cell>
          <cell r="S890" t="str">
            <v>ចក់</v>
          </cell>
          <cell r="T890" t="str">
            <v>អូរាំងឪ</v>
          </cell>
          <cell r="U890" t="str">
            <v>កំពង់ចាម</v>
          </cell>
          <cell r="V890">
            <v>18</v>
          </cell>
          <cell r="W890">
            <v>1</v>
          </cell>
          <cell r="X890">
            <v>17</v>
          </cell>
        </row>
        <row r="891">
          <cell r="C891" t="str">
            <v>4 4312</v>
          </cell>
          <cell r="D891" t="str">
            <v>29301181154129ណ</v>
          </cell>
          <cell r="E891" t="str">
            <v>160412300</v>
          </cell>
          <cell r="F891" t="str">
            <v>066728504</v>
          </cell>
          <cell r="G891" t="str">
            <v>វីន</v>
          </cell>
          <cell r="H891" t="str">
            <v>ដា</v>
          </cell>
          <cell r="I891" t="str">
            <v>វីនដា</v>
          </cell>
          <cell r="J891" t="str">
            <v>VIN</v>
          </cell>
          <cell r="K891" t="str">
            <v>DA</v>
          </cell>
          <cell r="L891"/>
          <cell r="M891" t="str">
            <v>បណ្តុះបណ្តាល</v>
          </cell>
          <cell r="N891">
            <v>44228</v>
          </cell>
          <cell r="O891">
            <v>33970</v>
          </cell>
          <cell r="P891" t="str">
            <v>F</v>
          </cell>
          <cell r="Q891" t="str">
            <v>Cambodian</v>
          </cell>
          <cell r="R891" t="str">
            <v>ផ្ទះចេក</v>
          </cell>
          <cell r="S891" t="str">
            <v>ឈើតុំ</v>
          </cell>
          <cell r="T891" t="str">
            <v>ក្រគរ</v>
          </cell>
          <cell r="U891" t="str">
            <v>ពោធិ័សាត់</v>
          </cell>
          <cell r="V891">
            <v>18</v>
          </cell>
          <cell r="W891">
            <v>1</v>
          </cell>
          <cell r="X891">
            <v>17</v>
          </cell>
        </row>
        <row r="892">
          <cell r="C892" t="str">
            <v>4 13941</v>
          </cell>
          <cell r="D892" t="str">
            <v>0</v>
          </cell>
          <cell r="E892" t="str">
            <v>150607659</v>
          </cell>
          <cell r="F892" t="str">
            <v>0964186648</v>
          </cell>
          <cell r="G892" t="str">
            <v>ហ៊ីម</v>
          </cell>
          <cell r="H892" t="str">
            <v>ណារី</v>
          </cell>
          <cell r="I892" t="str">
            <v>ហ៊ីមណារី</v>
          </cell>
          <cell r="J892" t="str">
            <v>HIM</v>
          </cell>
          <cell r="K892" t="str">
            <v>NAVY</v>
          </cell>
          <cell r="L892"/>
          <cell r="M892" t="str">
            <v>បណ្តុះបណ្តាល</v>
          </cell>
          <cell r="N892">
            <v>44228</v>
          </cell>
          <cell r="O892">
            <v>35102</v>
          </cell>
          <cell r="P892" t="str">
            <v>F</v>
          </cell>
          <cell r="Q892" t="str">
            <v>Cambodian</v>
          </cell>
          <cell r="R892" t="str">
            <v>ដូនប៉ែន</v>
          </cell>
          <cell r="S892" t="str">
            <v>បឹង</v>
          </cell>
          <cell r="T892" t="str">
            <v>បារាយណ៍</v>
          </cell>
          <cell r="U892" t="str">
            <v>កំពង់ធំ</v>
          </cell>
          <cell r="V892">
            <v>18</v>
          </cell>
          <cell r="W892">
            <v>1</v>
          </cell>
          <cell r="X892">
            <v>17</v>
          </cell>
        </row>
        <row r="893">
          <cell r="C893" t="str">
            <v>4 3076</v>
          </cell>
          <cell r="D893" t="str">
            <v>28801181151869រ</v>
          </cell>
          <cell r="E893" t="str">
            <v>030954201</v>
          </cell>
          <cell r="F893" t="str">
            <v>0968914306</v>
          </cell>
          <cell r="G893" t="str">
            <v>ខន</v>
          </cell>
          <cell r="H893" t="str">
            <v>គីមហួយ</v>
          </cell>
          <cell r="I893" t="str">
            <v>ខនគីមហួយ</v>
          </cell>
          <cell r="J893" t="str">
            <v>KHORN</v>
          </cell>
          <cell r="K893" t="str">
            <v>KIMHUOY</v>
          </cell>
          <cell r="L893"/>
          <cell r="M893" t="str">
            <v>បណ្តុះបណ្តាល</v>
          </cell>
          <cell r="N893">
            <v>44228</v>
          </cell>
          <cell r="O893">
            <v>32467</v>
          </cell>
          <cell r="P893" t="str">
            <v>F</v>
          </cell>
          <cell r="Q893" t="str">
            <v>Cambodian</v>
          </cell>
          <cell r="R893" t="str">
            <v>ត្រពាំងធំ</v>
          </cell>
          <cell r="S893" t="str">
            <v>យុទ្ឋសាមគ្គី</v>
          </cell>
          <cell r="T893" t="str">
            <v>ឩដុង្គ</v>
          </cell>
          <cell r="U893" t="str">
            <v>កំពង់ស្ពឺ</v>
          </cell>
          <cell r="V893">
            <v>18</v>
          </cell>
          <cell r="W893">
            <v>1</v>
          </cell>
          <cell r="X893">
            <v>17</v>
          </cell>
        </row>
        <row r="894">
          <cell r="C894" t="str">
            <v>4 18794</v>
          </cell>
          <cell r="D894" t="str">
            <v>29601181152864ផ</v>
          </cell>
          <cell r="E894" t="str">
            <v>100744409</v>
          </cell>
          <cell r="F894" t="str">
            <v>0969366205</v>
          </cell>
          <cell r="G894" t="str">
            <v>ណែម</v>
          </cell>
          <cell r="H894" t="str">
            <v>ស្រីល័ក្ខ</v>
          </cell>
          <cell r="I894" t="str">
            <v>ណែមស្រីល័ក្ខ</v>
          </cell>
          <cell r="J894" t="str">
            <v>NEM</v>
          </cell>
          <cell r="K894" t="str">
            <v>SREYLEAK</v>
          </cell>
          <cell r="L894"/>
          <cell r="M894" t="str">
            <v>បណ្តុះបណ្តាល</v>
          </cell>
          <cell r="N894">
            <v>44228</v>
          </cell>
          <cell r="O894">
            <v>35105</v>
          </cell>
          <cell r="P894" t="str">
            <v>F</v>
          </cell>
          <cell r="Q894" t="str">
            <v>Cambodian</v>
          </cell>
          <cell r="R894" t="str">
            <v>ព្រៃស្លឹក</v>
          </cell>
          <cell r="S894" t="str">
            <v>ព្រៃស្លឹក</v>
          </cell>
          <cell r="T894" t="str">
            <v>ទ្រាំង</v>
          </cell>
          <cell r="U894" t="str">
            <v>តាកែវ</v>
          </cell>
          <cell r="V894">
            <v>18</v>
          </cell>
          <cell r="W894">
            <v>1</v>
          </cell>
          <cell r="X894">
            <v>17</v>
          </cell>
        </row>
        <row r="895">
          <cell r="C895" t="str">
            <v>4 18797</v>
          </cell>
          <cell r="D895" t="str">
            <v>0</v>
          </cell>
          <cell r="E895" t="str">
            <v>101309708</v>
          </cell>
          <cell r="F895" t="str">
            <v>0968568864</v>
          </cell>
          <cell r="G895" t="str">
            <v>ណែម</v>
          </cell>
          <cell r="H895" t="str">
            <v>ស្រីខួច</v>
          </cell>
          <cell r="I895" t="str">
            <v>ណែមស្រីខួច</v>
          </cell>
          <cell r="J895" t="str">
            <v>NEM</v>
          </cell>
          <cell r="K895" t="str">
            <v>SREYKHUOCH</v>
          </cell>
          <cell r="L895"/>
          <cell r="M895" t="str">
            <v>បណ្តុះបណ្តាល</v>
          </cell>
          <cell r="N895">
            <v>44228</v>
          </cell>
          <cell r="O895">
            <v>36800</v>
          </cell>
          <cell r="P895" t="str">
            <v>F</v>
          </cell>
          <cell r="Q895" t="str">
            <v>Cambodian</v>
          </cell>
          <cell r="R895" t="str">
            <v>ព្រៃស្លឹក</v>
          </cell>
          <cell r="S895" t="str">
            <v>ព្រៃស្លឹក</v>
          </cell>
          <cell r="T895" t="str">
            <v>ទ្រាំង</v>
          </cell>
          <cell r="U895" t="str">
            <v>តាកែវ</v>
          </cell>
          <cell r="V895">
            <v>18</v>
          </cell>
          <cell r="W895">
            <v>1</v>
          </cell>
          <cell r="X895">
            <v>17</v>
          </cell>
        </row>
        <row r="896">
          <cell r="C896" t="str">
            <v>4 5275</v>
          </cell>
          <cell r="D896" t="str">
            <v>27901181152425ត</v>
          </cell>
          <cell r="E896">
            <v>30985064</v>
          </cell>
          <cell r="F896" t="str">
            <v>015982761</v>
          </cell>
          <cell r="G896" t="str">
            <v>អ៊ី</v>
          </cell>
          <cell r="H896" t="str">
            <v>រ៉ាត</v>
          </cell>
          <cell r="I896" t="str">
            <v>អ៊ីរ៉ាត</v>
          </cell>
          <cell r="J896" t="str">
            <v>Y</v>
          </cell>
          <cell r="K896" t="str">
            <v>RATH</v>
          </cell>
          <cell r="L896"/>
          <cell r="M896" t="str">
            <v>បណ្តុះបណ្តាល</v>
          </cell>
          <cell r="N896">
            <v>44228</v>
          </cell>
          <cell r="O896">
            <v>28947</v>
          </cell>
          <cell r="P896" t="str">
            <v>F</v>
          </cell>
          <cell r="Q896" t="str">
            <v>Cambodian</v>
          </cell>
          <cell r="R896" t="str">
            <v>អូរអង្គំ</v>
          </cell>
          <cell r="S896" t="str">
            <v>អមលាំង</v>
          </cell>
          <cell r="T896" t="str">
            <v>ថ្ពង់</v>
          </cell>
          <cell r="U896" t="str">
            <v>កំពង់ស្ពឺ</v>
          </cell>
          <cell r="V896">
            <v>18</v>
          </cell>
          <cell r="W896">
            <v>1</v>
          </cell>
          <cell r="X896">
            <v>17</v>
          </cell>
        </row>
        <row r="897">
          <cell r="C897" t="str">
            <v>4 18947</v>
          </cell>
          <cell r="D897" t="str">
            <v>28902170623159ព</v>
          </cell>
          <cell r="E897" t="str">
            <v>030572163</v>
          </cell>
          <cell r="F897" t="str">
            <v>0963553008</v>
          </cell>
          <cell r="G897" t="str">
            <v>ថុន</v>
          </cell>
          <cell r="H897" t="str">
            <v>ពុធរី</v>
          </cell>
          <cell r="I897" t="str">
            <v>ថុនពុធរី</v>
          </cell>
          <cell r="J897" t="str">
            <v>THUN</v>
          </cell>
          <cell r="K897" t="str">
            <v>PUTHRY</v>
          </cell>
          <cell r="L897"/>
          <cell r="M897" t="str">
            <v>បណ្តុះបណ្តាល</v>
          </cell>
          <cell r="N897">
            <v>44228</v>
          </cell>
          <cell r="O897">
            <v>32518</v>
          </cell>
          <cell r="P897" t="str">
            <v>F</v>
          </cell>
          <cell r="Q897" t="str">
            <v>Cambodian</v>
          </cell>
          <cell r="R897" t="str">
            <v>ថ្នល់បំបែក</v>
          </cell>
          <cell r="S897" t="str">
            <v>អមលាំង</v>
          </cell>
          <cell r="T897" t="str">
            <v>ថ្ពង់</v>
          </cell>
          <cell r="U897" t="str">
            <v>កំពង់ស្ពឺ</v>
          </cell>
          <cell r="V897">
            <v>18</v>
          </cell>
          <cell r="W897">
            <v>1</v>
          </cell>
          <cell r="X897">
            <v>17</v>
          </cell>
        </row>
        <row r="898">
          <cell r="C898" t="str">
            <v>4 18954</v>
          </cell>
          <cell r="D898" t="str">
            <v>0</v>
          </cell>
          <cell r="E898" t="str">
            <v>030989225</v>
          </cell>
          <cell r="F898" t="str">
            <v>0966433323</v>
          </cell>
          <cell r="G898" t="str">
            <v>លី</v>
          </cell>
          <cell r="H898" t="str">
            <v>មៃសូរី</v>
          </cell>
          <cell r="I898" t="str">
            <v>លីមៃសូរី</v>
          </cell>
          <cell r="J898" t="str">
            <v>LY</v>
          </cell>
          <cell r="K898" t="str">
            <v>MAISORY</v>
          </cell>
          <cell r="L898"/>
          <cell r="M898" t="str">
            <v>បណ្តុះបណ្តាល</v>
          </cell>
          <cell r="N898">
            <v>44228</v>
          </cell>
          <cell r="O898">
            <v>36252</v>
          </cell>
          <cell r="P898" t="str">
            <v>F</v>
          </cell>
          <cell r="Q898" t="str">
            <v>Cambodian</v>
          </cell>
          <cell r="R898" t="str">
            <v>ចំបក់</v>
          </cell>
          <cell r="S898" t="str">
            <v>វល្លិសរ</v>
          </cell>
          <cell r="T898" t="str">
            <v>សំរោងទង</v>
          </cell>
          <cell r="U898" t="str">
            <v>កំពង់ស្ពឺ</v>
          </cell>
          <cell r="V898">
            <v>18</v>
          </cell>
          <cell r="W898">
            <v>1</v>
          </cell>
          <cell r="X898">
            <v>17</v>
          </cell>
        </row>
        <row r="899">
          <cell r="C899" t="str">
            <v>4 19044</v>
          </cell>
          <cell r="D899" t="str">
            <v>29601181154671ន</v>
          </cell>
          <cell r="E899" t="str">
            <v>020908049</v>
          </cell>
          <cell r="F899" t="str">
            <v>010806919</v>
          </cell>
          <cell r="G899" t="str">
            <v>សឿន</v>
          </cell>
          <cell r="H899" t="str">
            <v>សុខហៀង</v>
          </cell>
          <cell r="I899" t="str">
            <v>សឿនសុខហៀង</v>
          </cell>
          <cell r="J899" t="str">
            <v>SOEUN</v>
          </cell>
          <cell r="K899" t="str">
            <v>SOKHEANG</v>
          </cell>
          <cell r="L899"/>
          <cell r="M899" t="str">
            <v>បណ្តុះបណ្តាល</v>
          </cell>
          <cell r="N899">
            <v>44348</v>
          </cell>
          <cell r="O899">
            <v>35315</v>
          </cell>
          <cell r="P899" t="str">
            <v>F</v>
          </cell>
          <cell r="Q899" t="str">
            <v>Cambodian</v>
          </cell>
          <cell r="R899" t="str">
            <v>ត្រពាំងស្នោរ</v>
          </cell>
          <cell r="S899" t="str">
            <v>ម្កាក់</v>
          </cell>
          <cell r="T899" t="str">
            <v>អង្គស្នួល</v>
          </cell>
          <cell r="U899" t="str">
            <v>កណ្តាល</v>
          </cell>
          <cell r="V899">
            <v>18</v>
          </cell>
          <cell r="W899">
            <v>1</v>
          </cell>
          <cell r="X899">
            <v>17</v>
          </cell>
        </row>
        <row r="900">
          <cell r="C900" t="str">
            <v>4 19256</v>
          </cell>
          <cell r="D900" t="str">
            <v>0</v>
          </cell>
          <cell r="E900" t="str">
            <v>101370217</v>
          </cell>
          <cell r="F900" t="str">
            <v>0967669866</v>
          </cell>
          <cell r="G900" t="str">
            <v>សាញ់</v>
          </cell>
          <cell r="H900" t="str">
            <v>សុមាលី</v>
          </cell>
          <cell r="I900" t="str">
            <v>សាញ់សុមាលី</v>
          </cell>
          <cell r="J900" t="str">
            <v>SANH</v>
          </cell>
          <cell r="K900" t="str">
            <v>SOMALY</v>
          </cell>
          <cell r="L900"/>
          <cell r="M900" t="str">
            <v>បណ្តុះបណ្តាល</v>
          </cell>
          <cell r="N900">
            <v>44487</v>
          </cell>
          <cell r="O900">
            <v>37835</v>
          </cell>
          <cell r="P900" t="str">
            <v>F</v>
          </cell>
          <cell r="Q900" t="str">
            <v>Cambodian</v>
          </cell>
          <cell r="R900" t="str">
            <v>ព្រៃស្លឹក</v>
          </cell>
          <cell r="S900" t="str">
            <v>ព្រៃស្លឹក</v>
          </cell>
          <cell r="T900" t="str">
            <v>ទ្រាំង</v>
          </cell>
          <cell r="U900" t="str">
            <v>តាកែវ</v>
          </cell>
          <cell r="V900">
            <v>18</v>
          </cell>
          <cell r="W900">
            <v>1</v>
          </cell>
          <cell r="X900">
            <v>17</v>
          </cell>
        </row>
        <row r="901">
          <cell r="C901" t="str">
            <v>4 19338</v>
          </cell>
          <cell r="D901" t="str">
            <v>20004192032690ច</v>
          </cell>
          <cell r="E901" t="str">
            <v>062203510</v>
          </cell>
          <cell r="F901" t="str">
            <v>081470929</v>
          </cell>
          <cell r="G901" t="str">
            <v>ម៉ត់</v>
          </cell>
          <cell r="H901" t="str">
            <v>សុខណៃ</v>
          </cell>
          <cell r="I901" t="str">
            <v>ម៉ត់សុខណៃ</v>
          </cell>
          <cell r="J901" t="str">
            <v>MORK</v>
          </cell>
          <cell r="K901" t="str">
            <v>SOKNAI</v>
          </cell>
          <cell r="L901"/>
          <cell r="M901" t="str">
            <v>បណ្តុះបណ្តាល</v>
          </cell>
          <cell r="N901">
            <v>44525</v>
          </cell>
          <cell r="O901">
            <v>36716</v>
          </cell>
          <cell r="P901" t="str">
            <v>F</v>
          </cell>
          <cell r="Q901" t="str">
            <v>Cambodian</v>
          </cell>
          <cell r="R901" t="str">
            <v>បាខម</v>
          </cell>
          <cell r="S901" t="str">
            <v>សំពងជ័យ</v>
          </cell>
          <cell r="T901" t="str">
            <v>ជើងព្រៃ</v>
          </cell>
          <cell r="U901" t="str">
            <v>កំពង់ចាម</v>
          </cell>
          <cell r="V901">
            <v>18</v>
          </cell>
          <cell r="W901">
            <v>1</v>
          </cell>
          <cell r="X901">
            <v>17</v>
          </cell>
        </row>
        <row r="902">
          <cell r="C902" t="str">
            <v>4 19524</v>
          </cell>
          <cell r="D902" t="str">
            <v>29801181151299ម</v>
          </cell>
          <cell r="E902" t="str">
            <v>051511037</v>
          </cell>
          <cell r="F902" t="str">
            <v>070919496</v>
          </cell>
          <cell r="G902" t="str">
            <v>សុខ</v>
          </cell>
          <cell r="H902" t="str">
            <v>ធីតា</v>
          </cell>
          <cell r="I902" t="str">
            <v>សុខធីតា</v>
          </cell>
          <cell r="J902" t="str">
            <v>SOK</v>
          </cell>
          <cell r="K902" t="str">
            <v>THIDA</v>
          </cell>
          <cell r="L902"/>
          <cell r="M902" t="str">
            <v>បណ្តុះបណ្តាល</v>
          </cell>
          <cell r="N902">
            <v>44608</v>
          </cell>
          <cell r="O902">
            <v>35796</v>
          </cell>
          <cell r="P902" t="str">
            <v>F</v>
          </cell>
          <cell r="Q902" t="str">
            <v>Cambodian</v>
          </cell>
          <cell r="R902" t="str">
            <v>គ្រើល</v>
          </cell>
          <cell r="S902" t="str">
            <v>ព្រៃរំដេង</v>
          </cell>
          <cell r="T902" t="str">
            <v>មេសាង</v>
          </cell>
          <cell r="U902" t="str">
            <v>ព្រៃវែង</v>
          </cell>
          <cell r="V902">
            <v>18</v>
          </cell>
          <cell r="W902">
            <v>1</v>
          </cell>
          <cell r="X902">
            <v>17</v>
          </cell>
        </row>
        <row r="903">
          <cell r="C903" t="str">
            <v>4 19560</v>
          </cell>
          <cell r="D903" t="str">
            <v>20401233032529ឃ</v>
          </cell>
          <cell r="E903" t="str">
            <v>250359126</v>
          </cell>
          <cell r="F903" t="str">
            <v>086322365</v>
          </cell>
          <cell r="G903" t="str">
            <v>ហួន</v>
          </cell>
          <cell r="H903" t="str">
            <v>ម៉ាលីស</v>
          </cell>
          <cell r="I903" t="str">
            <v>ហួនម៉ាលីស</v>
          </cell>
          <cell r="J903" t="str">
            <v>HOURN</v>
          </cell>
          <cell r="K903" t="str">
            <v>MALIS</v>
          </cell>
          <cell r="L903"/>
          <cell r="M903" t="str">
            <v>បណ្តុះបណ្តាល</v>
          </cell>
          <cell r="N903">
            <v>44621</v>
          </cell>
          <cell r="O903">
            <v>37995</v>
          </cell>
          <cell r="P903" t="str">
            <v>F</v>
          </cell>
          <cell r="Q903" t="str">
            <v>Cambodian</v>
          </cell>
          <cell r="R903" t="str">
            <v>ជំពូ</v>
          </cell>
          <cell r="S903" t="str">
            <v>ចក</v>
          </cell>
          <cell r="T903" t="str">
            <v>អូរាំងឪ</v>
          </cell>
          <cell r="U903" t="str">
            <v>ត្បូងឃ្មុំ</v>
          </cell>
          <cell r="V903">
            <v>18</v>
          </cell>
          <cell r="W903">
            <v>1</v>
          </cell>
          <cell r="X903">
            <v>17</v>
          </cell>
        </row>
        <row r="904">
          <cell r="C904" t="str">
            <v>4 19927</v>
          </cell>
          <cell r="D904" t="str">
            <v>0</v>
          </cell>
          <cell r="E904" t="str">
            <v>101344343</v>
          </cell>
          <cell r="F904" t="str">
            <v>0962041796</v>
          </cell>
          <cell r="G904" t="str">
            <v>ណែម</v>
          </cell>
          <cell r="H904" t="str">
            <v>ស្រីលី</v>
          </cell>
          <cell r="I904" t="str">
            <v>ណែមស្រីលី</v>
          </cell>
          <cell r="J904" t="str">
            <v>NEM</v>
          </cell>
          <cell r="K904" t="str">
            <v>SREYLY</v>
          </cell>
          <cell r="L904"/>
          <cell r="M904" t="str">
            <v>បណ្តុះបណ្តាល</v>
          </cell>
          <cell r="N904">
            <v>44802</v>
          </cell>
          <cell r="O904">
            <v>35902</v>
          </cell>
          <cell r="P904" t="str">
            <v>F</v>
          </cell>
          <cell r="Q904" t="str">
            <v>Cambodian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18</v>
          </cell>
          <cell r="W904">
            <v>1</v>
          </cell>
          <cell r="X904">
            <v>17</v>
          </cell>
        </row>
        <row r="905">
          <cell r="C905" t="str">
            <v>4 20310</v>
          </cell>
          <cell r="D905" t="str">
            <v>20407233148574ទ</v>
          </cell>
          <cell r="E905" t="str">
            <v>250302236</v>
          </cell>
          <cell r="F905" t="str">
            <v>0975754017</v>
          </cell>
          <cell r="G905" t="str">
            <v>ក្រក</v>
          </cell>
          <cell r="H905" t="str">
            <v>ស៊ីណា</v>
          </cell>
          <cell r="I905" t="str">
            <v>ក្រកស៊ីណា</v>
          </cell>
          <cell r="J905" t="str">
            <v>KROK</v>
          </cell>
          <cell r="K905" t="str">
            <v>SINA</v>
          </cell>
          <cell r="L905"/>
          <cell r="M905" t="str">
            <v>បណ្តុះបណ្តាល</v>
          </cell>
          <cell r="N905">
            <v>45008</v>
          </cell>
          <cell r="O905">
            <v>38120</v>
          </cell>
          <cell r="P905" t="str">
            <v>F</v>
          </cell>
          <cell r="Q905" t="str">
            <v>Cambodian</v>
          </cell>
          <cell r="R905" t="str">
            <v>ក្ដុលលើ</v>
          </cell>
          <cell r="S905" t="str">
            <v>ទន្លូង</v>
          </cell>
          <cell r="T905" t="str">
            <v>មេមត់</v>
          </cell>
          <cell r="U905" t="str">
            <v>ត្បូងឃ្មុំ</v>
          </cell>
          <cell r="V905">
            <v>18</v>
          </cell>
          <cell r="W905">
            <v>1</v>
          </cell>
          <cell r="X905">
            <v>17</v>
          </cell>
        </row>
        <row r="906">
          <cell r="C906" t="str">
            <v>4 20470</v>
          </cell>
          <cell r="D906" t="str">
            <v>28901181154981យ</v>
          </cell>
          <cell r="E906" t="str">
            <v>110326929</v>
          </cell>
          <cell r="F906" t="str">
            <v>0968677876</v>
          </cell>
          <cell r="G906" t="str">
            <v>ឃួន</v>
          </cell>
          <cell r="H906" t="str">
            <v>លី</v>
          </cell>
          <cell r="I906" t="str">
            <v>ឃួនលី</v>
          </cell>
          <cell r="J906" t="str">
            <v>KHUON</v>
          </cell>
          <cell r="K906" t="str">
            <v>LY</v>
          </cell>
          <cell r="L906"/>
          <cell r="M906" t="str">
            <v>បណ្តុះបណ្តាល</v>
          </cell>
          <cell r="N906">
            <v>45052</v>
          </cell>
          <cell r="O906">
            <v>32728</v>
          </cell>
          <cell r="P906" t="str">
            <v>F</v>
          </cell>
          <cell r="Q906" t="str">
            <v>Cambodian</v>
          </cell>
          <cell r="R906" t="str">
            <v>ក្រសាំង</v>
          </cell>
          <cell r="S906" t="str">
            <v>ឈូក</v>
          </cell>
          <cell r="T906" t="str">
            <v>ឈូក</v>
          </cell>
          <cell r="U906" t="str">
            <v>កំពត</v>
          </cell>
          <cell r="V906">
            <v>18</v>
          </cell>
          <cell r="W906">
            <v>1</v>
          </cell>
          <cell r="X906">
            <v>17</v>
          </cell>
        </row>
        <row r="907">
          <cell r="C907" t="str">
            <v>4 20488</v>
          </cell>
          <cell r="D907">
            <v>0</v>
          </cell>
          <cell r="E907" t="str">
            <v>171220242</v>
          </cell>
          <cell r="F907" t="str">
            <v>0969904685</v>
          </cell>
          <cell r="G907" t="str">
            <v>តេង</v>
          </cell>
          <cell r="H907" t="str">
            <v>អង្គារ៍រ៉ា</v>
          </cell>
          <cell r="I907" t="str">
            <v>តេងអង្គារ៍រ៉ា</v>
          </cell>
          <cell r="J907" t="str">
            <v>TENG</v>
          </cell>
          <cell r="K907" t="str">
            <v>ANGKEARA</v>
          </cell>
          <cell r="L907"/>
          <cell r="M907" t="str">
            <v>បណ្តុះបណ្តាល</v>
          </cell>
          <cell r="N907">
            <v>45068</v>
          </cell>
          <cell r="O907">
            <v>38426</v>
          </cell>
          <cell r="P907" t="str">
            <v>F</v>
          </cell>
          <cell r="Q907" t="str">
            <v>Cambodian</v>
          </cell>
          <cell r="R907" t="str">
            <v>គោករកា</v>
          </cell>
          <cell r="S907" t="str">
            <v>ដូនបា</v>
          </cell>
          <cell r="T907" t="str">
            <v>កាសក្រឡ</v>
          </cell>
          <cell r="U907" t="str">
            <v>ចាត់ដំបង</v>
          </cell>
          <cell r="V907">
            <v>18</v>
          </cell>
          <cell r="W907">
            <v>1</v>
          </cell>
          <cell r="X907">
            <v>17</v>
          </cell>
        </row>
        <row r="908">
          <cell r="C908" t="str">
            <v>4 20505</v>
          </cell>
          <cell r="D908">
            <v>0</v>
          </cell>
          <cell r="E908" t="str">
            <v>0</v>
          </cell>
          <cell r="F908" t="str">
            <v>093235896</v>
          </cell>
          <cell r="G908" t="str">
            <v>ផាត់</v>
          </cell>
          <cell r="H908" t="str">
            <v>នាត</v>
          </cell>
          <cell r="I908" t="str">
            <v>ផាត់នាត</v>
          </cell>
          <cell r="J908" t="str">
            <v>PHATT</v>
          </cell>
          <cell r="K908" t="str">
            <v>NEAT</v>
          </cell>
          <cell r="L908"/>
          <cell r="M908" t="str">
            <v>បណ្តុះបណ្តាល</v>
          </cell>
          <cell r="N908">
            <v>45110</v>
          </cell>
          <cell r="O908">
            <v>38540</v>
          </cell>
          <cell r="P908" t="str">
            <v>F</v>
          </cell>
          <cell r="Q908" t="str">
            <v>Cambodian</v>
          </cell>
          <cell r="R908" t="str">
            <v>បី</v>
          </cell>
          <cell r="S908" t="str">
            <v>ល្វាលើ</v>
          </cell>
          <cell r="T908" t="str">
            <v>ចំការលើ</v>
          </cell>
          <cell r="U908" t="str">
            <v>កំពង់ចាម</v>
          </cell>
          <cell r="V908">
            <v>18</v>
          </cell>
          <cell r="W908">
            <v>1</v>
          </cell>
          <cell r="X908">
            <v>17</v>
          </cell>
        </row>
        <row r="909">
          <cell r="C909" t="str">
            <v>4 20506</v>
          </cell>
          <cell r="D909">
            <v>0</v>
          </cell>
          <cell r="E909" t="str">
            <v>101292199</v>
          </cell>
          <cell r="F909" t="str">
            <v>069461524</v>
          </cell>
          <cell r="G909" t="str">
            <v>មឿន</v>
          </cell>
          <cell r="H909" t="str">
            <v>ស្រីមុំ</v>
          </cell>
          <cell r="I909" t="str">
            <v>មឿនស្រីមុំ</v>
          </cell>
          <cell r="J909" t="str">
            <v>MOEURN</v>
          </cell>
          <cell r="K909" t="str">
            <v>SREYMOM</v>
          </cell>
          <cell r="L909"/>
          <cell r="M909" t="str">
            <v>បណ្តុះបណ្តាល</v>
          </cell>
          <cell r="N909">
            <v>45110</v>
          </cell>
          <cell r="O909">
            <v>36744</v>
          </cell>
          <cell r="P909" t="str">
            <v>F</v>
          </cell>
          <cell r="Q909" t="str">
            <v>Cambodian</v>
          </cell>
          <cell r="R909" t="str">
            <v>ព្រៃស្លឹក</v>
          </cell>
          <cell r="S909" t="str">
            <v>ព្រៃស្លឹក</v>
          </cell>
          <cell r="T909" t="str">
            <v>ទ្រាំ</v>
          </cell>
          <cell r="U909" t="str">
            <v>តាកែវ</v>
          </cell>
          <cell r="V909">
            <v>18</v>
          </cell>
          <cell r="W909">
            <v>1</v>
          </cell>
          <cell r="X909">
            <v>17</v>
          </cell>
        </row>
        <row r="910">
          <cell r="C910" t="str">
            <v>4 20533</v>
          </cell>
          <cell r="D910"/>
          <cell r="E910" t="str">
            <v>040442757</v>
          </cell>
          <cell r="F910" t="str">
            <v>0969305960</v>
          </cell>
          <cell r="G910" t="str">
            <v>សយ</v>
          </cell>
          <cell r="H910" t="str">
            <v>សារ៉ន</v>
          </cell>
          <cell r="I910" t="str">
            <v>សយសារ៉ន</v>
          </cell>
          <cell r="J910" t="str">
            <v>SORY</v>
          </cell>
          <cell r="K910" t="str">
            <v>SARORNG</v>
          </cell>
          <cell r="L910"/>
          <cell r="M910" t="str">
            <v>បណ្តុះបណ្តាល</v>
          </cell>
          <cell r="N910">
            <v>45132</v>
          </cell>
          <cell r="O910">
            <v>36634</v>
          </cell>
          <cell r="P910" t="str">
            <v>F</v>
          </cell>
          <cell r="Q910" t="str">
            <v>Cambodian</v>
          </cell>
          <cell r="R910" t="str">
            <v>អលង្កែរ</v>
          </cell>
          <cell r="S910" t="str">
            <v>ចោងមោង</v>
          </cell>
          <cell r="T910" t="str">
            <v>ទឹកផុស</v>
          </cell>
          <cell r="U910" t="str">
            <v>កំពង់ឆ្នាំង</v>
          </cell>
          <cell r="V910">
            <v>18</v>
          </cell>
          <cell r="W910">
            <v>1</v>
          </cell>
          <cell r="X910">
            <v>17</v>
          </cell>
        </row>
        <row r="911">
          <cell r="C911" t="str">
            <v>4 19599</v>
          </cell>
          <cell r="D911">
            <v>0</v>
          </cell>
          <cell r="E911" t="str">
            <v>051514473</v>
          </cell>
          <cell r="F911" t="str">
            <v>085764802</v>
          </cell>
          <cell r="G911" t="str">
            <v>តុល</v>
          </cell>
          <cell r="H911" t="str">
            <v>រីនណា</v>
          </cell>
          <cell r="I911" t="str">
            <v>តុលរីនណា</v>
          </cell>
          <cell r="J911" t="str">
            <v>TOL</v>
          </cell>
          <cell r="K911" t="str">
            <v>RINNA</v>
          </cell>
          <cell r="L911" t="str">
            <v>TOLRINNA</v>
          </cell>
          <cell r="M911" t="str">
            <v>បណ្តុះបណ្តាល</v>
          </cell>
          <cell r="N911">
            <v>44671</v>
          </cell>
          <cell r="O911">
            <v>33101</v>
          </cell>
          <cell r="P911" t="str">
            <v>F</v>
          </cell>
          <cell r="Q911" t="str">
            <v>Cambodian</v>
          </cell>
          <cell r="R911" t="str">
            <v>ចំប៉ា</v>
          </cell>
          <cell r="S911" t="str">
            <v>មេសរប្រចាន់</v>
          </cell>
          <cell r="T911" t="str">
            <v>ពារាំង</v>
          </cell>
          <cell r="U911" t="str">
            <v>ព្រៃវែង</v>
          </cell>
          <cell r="V911">
            <v>18</v>
          </cell>
          <cell r="W911">
            <v>1</v>
          </cell>
          <cell r="X911">
            <v>17</v>
          </cell>
        </row>
        <row r="912">
          <cell r="C912" t="str">
            <v>4 20747</v>
          </cell>
          <cell r="D912"/>
          <cell r="E912" t="str">
            <v>030479742</v>
          </cell>
          <cell r="F912" t="e">
            <v>#N/A</v>
          </cell>
          <cell r="G912" t="str">
            <v>សឿន</v>
          </cell>
          <cell r="H912" t="str">
            <v>ស្រីខួច</v>
          </cell>
          <cell r="I912" t="str">
            <v>សឿនស្រីខួច</v>
          </cell>
          <cell r="J912" t="str">
            <v>SOEURN</v>
          </cell>
          <cell r="K912" t="str">
            <v>SREYKHUOCH</v>
          </cell>
          <cell r="L912"/>
          <cell r="M912" t="str">
            <v>បណ្តុះបណ្តាល</v>
          </cell>
          <cell r="N912">
            <v>45236</v>
          </cell>
          <cell r="O912">
            <v>35523</v>
          </cell>
          <cell r="P912" t="str">
            <v>F</v>
          </cell>
          <cell r="Q912" t="str">
            <v>Cambodian</v>
          </cell>
          <cell r="R912" t="str">
            <v>ត្រពាំងរាំង</v>
          </cell>
          <cell r="S912" t="str">
            <v>ម្កាក់</v>
          </cell>
          <cell r="T912" t="str">
            <v>អង្គស្នួល</v>
          </cell>
          <cell r="U912" t="str">
            <v>កណ្ដាល</v>
          </cell>
          <cell r="V912">
            <v>18</v>
          </cell>
          <cell r="W912">
            <v>1</v>
          </cell>
          <cell r="X912">
            <v>17</v>
          </cell>
        </row>
        <row r="913">
          <cell r="C913" t="str">
            <v>4 20640</v>
          </cell>
          <cell r="D913"/>
          <cell r="E913" t="str">
            <v>020784976</v>
          </cell>
          <cell r="F913" t="e">
            <v>#N/A</v>
          </cell>
          <cell r="G913" t="str">
            <v>សូ</v>
          </cell>
          <cell r="H913" t="str">
            <v>ស្រីនាង</v>
          </cell>
          <cell r="I913" t="str">
            <v>សូស្រីនាង</v>
          </cell>
          <cell r="J913" t="str">
            <v>SO</v>
          </cell>
          <cell r="K913" t="str">
            <v>SREYNEANG</v>
          </cell>
          <cell r="L913"/>
          <cell r="M913" t="str">
            <v>បណ្តុះបណ្តាល</v>
          </cell>
          <cell r="N913" t="str">
            <v>19/2/2023</v>
          </cell>
          <cell r="O913">
            <v>34033</v>
          </cell>
          <cell r="P913" t="str">
            <v>F</v>
          </cell>
          <cell r="Q913" t="str">
            <v>Cambodian</v>
          </cell>
          <cell r="R913" t="str">
            <v>ត្រពាំងស្នោរ</v>
          </cell>
          <cell r="S913" t="str">
            <v>ម្កាក់</v>
          </cell>
          <cell r="T913" t="str">
            <v>អង្គស្នូល</v>
          </cell>
          <cell r="U913" t="str">
            <v>កណ្ដាល</v>
          </cell>
          <cell r="V913">
            <v>18</v>
          </cell>
          <cell r="W913">
            <v>1</v>
          </cell>
          <cell r="X913">
            <v>17</v>
          </cell>
        </row>
        <row r="914">
          <cell r="C914" t="str">
            <v>4 20298</v>
          </cell>
          <cell r="D914">
            <v>0</v>
          </cell>
          <cell r="E914" t="str">
            <v>021151648</v>
          </cell>
          <cell r="F914" t="str">
            <v>070229539</v>
          </cell>
          <cell r="G914" t="str">
            <v>ស្រ៊ាង</v>
          </cell>
          <cell r="H914" t="str">
            <v>ផាវី</v>
          </cell>
          <cell r="I914" t="str">
            <v>ស្រ៊ាងផាវី</v>
          </cell>
          <cell r="J914" t="str">
            <v>SREANG</v>
          </cell>
          <cell r="K914" t="str">
            <v>CHEAVY</v>
          </cell>
          <cell r="L914"/>
          <cell r="M914" t="str">
            <v>WP</v>
          </cell>
          <cell r="N914">
            <v>45001</v>
          </cell>
          <cell r="O914">
            <v>32619</v>
          </cell>
          <cell r="P914" t="str">
            <v>F</v>
          </cell>
          <cell r="Q914" t="str">
            <v>Cambodian</v>
          </cell>
          <cell r="R914" t="str">
            <v>កណ្ដាល</v>
          </cell>
          <cell r="S914" t="str">
            <v>សណ្ដាល</v>
          </cell>
          <cell r="T914" t="str">
            <v>លើកដែក</v>
          </cell>
          <cell r="U914" t="str">
            <v>កណ្ដាល</v>
          </cell>
          <cell r="V914">
            <v>18</v>
          </cell>
          <cell r="W914">
            <v>1</v>
          </cell>
          <cell r="X914">
            <v>17</v>
          </cell>
        </row>
        <row r="915">
          <cell r="C915" t="str">
            <v>4 20357</v>
          </cell>
          <cell r="D915" t="str">
            <v>20307233141324គ</v>
          </cell>
          <cell r="E915" t="str">
            <v>090974355</v>
          </cell>
          <cell r="F915" t="str">
            <v>0886284695</v>
          </cell>
          <cell r="G915" t="str">
            <v>ឡោះ</v>
          </cell>
          <cell r="H915" t="str">
            <v>សាន់ណា</v>
          </cell>
          <cell r="I915" t="str">
            <v>ឡោះសាន់ណា</v>
          </cell>
          <cell r="J915" t="str">
            <v>LOS</v>
          </cell>
          <cell r="K915" t="str">
            <v>SANNA</v>
          </cell>
          <cell r="L915"/>
          <cell r="M915" t="str">
            <v>WP</v>
          </cell>
          <cell r="N915">
            <v>45037</v>
          </cell>
          <cell r="O915">
            <v>37933</v>
          </cell>
          <cell r="P915" t="str">
            <v>F</v>
          </cell>
          <cell r="Q915" t="str">
            <v>Cambodian</v>
          </cell>
          <cell r="R915" t="str">
            <v>គ្រោក</v>
          </cell>
          <cell r="S915" t="str">
            <v>ខ្សែត្រ</v>
          </cell>
          <cell r="T915" t="str">
            <v>គំពង់រោទ៍</v>
          </cell>
          <cell r="U915" t="str">
            <v>ស្វាយរៀង</v>
          </cell>
          <cell r="V915">
            <v>18</v>
          </cell>
          <cell r="W915">
            <v>1</v>
          </cell>
          <cell r="X915">
            <v>17</v>
          </cell>
        </row>
        <row r="916">
          <cell r="C916" t="str">
            <v>4 0619</v>
          </cell>
          <cell r="D916" t="str">
            <v>28301181154062ញ</v>
          </cell>
          <cell r="E916">
            <v>160050931</v>
          </cell>
          <cell r="F916" t="str">
            <v>0975009639</v>
          </cell>
          <cell r="G916" t="str">
            <v>ឡោន</v>
          </cell>
          <cell r="H916" t="str">
            <v>សាមុន</v>
          </cell>
          <cell r="I916" t="str">
            <v>ឡោនសាមុន</v>
          </cell>
          <cell r="J916" t="str">
            <v>LORN</v>
          </cell>
          <cell r="K916" t="str">
            <v>SAMUN</v>
          </cell>
          <cell r="L916"/>
          <cell r="M916" t="str">
            <v>ជៀ</v>
          </cell>
          <cell r="N916">
            <v>44228</v>
          </cell>
          <cell r="O916">
            <v>30385</v>
          </cell>
          <cell r="P916" t="str">
            <v>F</v>
          </cell>
          <cell r="Q916" t="str">
            <v>Cambodian</v>
          </cell>
          <cell r="R916" t="str">
            <v>ផ្ទះចេក</v>
          </cell>
          <cell r="S916" t="str">
            <v>ឈើតុំ</v>
          </cell>
          <cell r="T916" t="str">
            <v>ត្រគរ</v>
          </cell>
          <cell r="U916" t="str">
            <v>ពោធិ៍សាត់</v>
          </cell>
          <cell r="V916">
            <v>18</v>
          </cell>
          <cell r="W916">
            <v>1</v>
          </cell>
          <cell r="X916">
            <v>17</v>
          </cell>
        </row>
        <row r="917">
          <cell r="C917" t="str">
            <v>4 12322</v>
          </cell>
          <cell r="D917" t="str">
            <v>20001181152990ឆ</v>
          </cell>
          <cell r="E917" t="str">
            <v>021177275</v>
          </cell>
          <cell r="F917" t="str">
            <v>015372825</v>
          </cell>
          <cell r="G917" t="str">
            <v>ឡៃ</v>
          </cell>
          <cell r="H917" t="str">
            <v>ខួច</v>
          </cell>
          <cell r="I917" t="str">
            <v>ឡៃខួច</v>
          </cell>
          <cell r="J917" t="str">
            <v>LAI</v>
          </cell>
          <cell r="K917" t="str">
            <v>KHUOCH</v>
          </cell>
          <cell r="L917"/>
          <cell r="M917" t="str">
            <v>ជៀ</v>
          </cell>
          <cell r="N917">
            <v>44228</v>
          </cell>
          <cell r="O917">
            <v>36593</v>
          </cell>
          <cell r="P917" t="str">
            <v>F</v>
          </cell>
          <cell r="Q917" t="str">
            <v>Cambodian</v>
          </cell>
          <cell r="R917" t="str">
            <v>ចំការជោ</v>
          </cell>
          <cell r="S917" t="str">
            <v>ពើក</v>
          </cell>
          <cell r="T917" t="str">
            <v>អង្គស្នួល</v>
          </cell>
          <cell r="U917" t="str">
            <v>កណ្តាល</v>
          </cell>
          <cell r="V917">
            <v>18</v>
          </cell>
          <cell r="W917">
            <v>1</v>
          </cell>
          <cell r="X917">
            <v>17</v>
          </cell>
        </row>
        <row r="918">
          <cell r="C918" t="str">
            <v>4 12628</v>
          </cell>
          <cell r="D918" t="str">
            <v>28001181151966ថ</v>
          </cell>
          <cell r="E918" t="str">
            <v>030350629</v>
          </cell>
          <cell r="F918" t="str">
            <v>0967977508</v>
          </cell>
          <cell r="G918" t="str">
            <v>ស៊ីម</v>
          </cell>
          <cell r="H918" t="str">
            <v>ចន្ធី</v>
          </cell>
          <cell r="I918" t="str">
            <v>ស៊ីមចន្ធី</v>
          </cell>
          <cell r="J918" t="str">
            <v>SIM</v>
          </cell>
          <cell r="K918" t="str">
            <v>CHANTHY</v>
          </cell>
          <cell r="L918"/>
          <cell r="M918" t="str">
            <v>ជៀ</v>
          </cell>
          <cell r="N918">
            <v>44228</v>
          </cell>
          <cell r="O918">
            <v>29221</v>
          </cell>
          <cell r="P918" t="str">
            <v>F</v>
          </cell>
          <cell r="Q918" t="str">
            <v>Cambodian</v>
          </cell>
          <cell r="R918" t="str">
            <v>ត្រពាំងស្នោរ</v>
          </cell>
          <cell r="S918" t="str">
            <v>ម្កាក់</v>
          </cell>
          <cell r="T918" t="str">
            <v>អង្គស្នួល</v>
          </cell>
          <cell r="U918" t="str">
            <v>កណ្តាល</v>
          </cell>
          <cell r="V918">
            <v>18</v>
          </cell>
          <cell r="W918">
            <v>1</v>
          </cell>
          <cell r="X918">
            <v>17</v>
          </cell>
        </row>
        <row r="919">
          <cell r="C919" t="str">
            <v>4 13729</v>
          </cell>
          <cell r="D919" t="str">
            <v>29305202368984វ</v>
          </cell>
          <cell r="E919" t="str">
            <v>011032368</v>
          </cell>
          <cell r="F919" t="str">
            <v>010659099</v>
          </cell>
          <cell r="G919" t="str">
            <v>ហួ</v>
          </cell>
          <cell r="H919" t="str">
            <v>សុខនីម</v>
          </cell>
          <cell r="I919" t="str">
            <v>ហួសុខនីម</v>
          </cell>
          <cell r="J919" t="str">
            <v>HOUR</v>
          </cell>
          <cell r="K919" t="str">
            <v>SOKNIM</v>
          </cell>
          <cell r="L919"/>
          <cell r="M919" t="str">
            <v>ជៀ</v>
          </cell>
          <cell r="N919">
            <v>44228</v>
          </cell>
          <cell r="O919">
            <v>34065</v>
          </cell>
          <cell r="P919" t="str">
            <v>F</v>
          </cell>
          <cell r="Q919" t="str">
            <v>Cambodian</v>
          </cell>
          <cell r="R919" t="str">
            <v>គល់</v>
          </cell>
          <cell r="S919" t="str">
            <v>កន្ទោក</v>
          </cell>
          <cell r="T919" t="str">
            <v>ពោធិ៍សែនជ័យ</v>
          </cell>
          <cell r="U919" t="str">
            <v>ភ្នំពេញ</v>
          </cell>
          <cell r="V919">
            <v>18</v>
          </cell>
          <cell r="W919">
            <v>1</v>
          </cell>
          <cell r="X919">
            <v>17</v>
          </cell>
        </row>
        <row r="920">
          <cell r="C920" t="str">
            <v>4 12724</v>
          </cell>
          <cell r="D920" t="str">
            <v>20007202393752ញ</v>
          </cell>
          <cell r="E920" t="str">
            <v>021217168</v>
          </cell>
          <cell r="F920" t="str">
            <v>0966878508</v>
          </cell>
          <cell r="G920" t="str">
            <v>កាន</v>
          </cell>
          <cell r="H920" t="str">
            <v>ឆវ័ន្ធ</v>
          </cell>
          <cell r="I920" t="str">
            <v>កានឆវ័ន្ធ</v>
          </cell>
          <cell r="J920" t="str">
            <v>KAN</v>
          </cell>
          <cell r="K920" t="str">
            <v>CHHOVAN</v>
          </cell>
          <cell r="L920"/>
          <cell r="M920" t="str">
            <v>ជៀ</v>
          </cell>
          <cell r="N920">
            <v>44228</v>
          </cell>
          <cell r="O920">
            <v>36653</v>
          </cell>
          <cell r="P920" t="str">
            <v>F</v>
          </cell>
          <cell r="Q920" t="str">
            <v>Cambodian</v>
          </cell>
          <cell r="R920" t="str">
            <v>ត្រពាំងខ្ទឹម</v>
          </cell>
          <cell r="S920" t="str">
            <v>ក្រាំងម្កាក់</v>
          </cell>
          <cell r="T920" t="str">
            <v>អង្គស្នួល</v>
          </cell>
          <cell r="U920" t="str">
            <v>កណ្តាល</v>
          </cell>
          <cell r="V920">
            <v>18</v>
          </cell>
          <cell r="W920">
            <v>1</v>
          </cell>
          <cell r="X920">
            <v>17</v>
          </cell>
        </row>
        <row r="921">
          <cell r="C921" t="str">
            <v>4 12796</v>
          </cell>
          <cell r="D921" t="str">
            <v>28301181152720ឈ</v>
          </cell>
          <cell r="E921" t="str">
            <v>040094745</v>
          </cell>
          <cell r="F921" t="str">
            <v>0715147027</v>
          </cell>
          <cell r="G921" t="str">
            <v>ព្រំ</v>
          </cell>
          <cell r="H921" t="str">
            <v>សាវី</v>
          </cell>
          <cell r="I921" t="str">
            <v>ព្រំសាវី</v>
          </cell>
          <cell r="J921" t="str">
            <v>PROM</v>
          </cell>
          <cell r="K921" t="str">
            <v>SAVY</v>
          </cell>
          <cell r="L921"/>
          <cell r="M921" t="str">
            <v>ជៀ</v>
          </cell>
          <cell r="N921">
            <v>44228</v>
          </cell>
          <cell r="O921">
            <v>30328</v>
          </cell>
          <cell r="P921" t="str">
            <v>F</v>
          </cell>
          <cell r="Q921" t="str">
            <v>Cambodian</v>
          </cell>
          <cell r="R921" t="str">
            <v>គ្រួស</v>
          </cell>
          <cell r="S921" t="str">
            <v>រលាប្អៀរ</v>
          </cell>
          <cell r="T921" t="str">
            <v>រលាប្អៀរ</v>
          </cell>
          <cell r="U921" t="str">
            <v>កំពង់ឆ្នាំង</v>
          </cell>
          <cell r="V921">
            <v>18</v>
          </cell>
          <cell r="W921">
            <v>1</v>
          </cell>
          <cell r="X921">
            <v>17</v>
          </cell>
        </row>
        <row r="922">
          <cell r="C922" t="str">
            <v>4 13483</v>
          </cell>
          <cell r="D922" t="str">
            <v>29910192220351ឍ</v>
          </cell>
          <cell r="E922" t="str">
            <v>051576927</v>
          </cell>
          <cell r="F922" t="str">
            <v>015375067</v>
          </cell>
          <cell r="G922" t="str">
            <v>វ័រ</v>
          </cell>
          <cell r="H922" t="str">
            <v>សាវ៉ាត</v>
          </cell>
          <cell r="I922" t="str">
            <v>វ័រសាវ៉ាត</v>
          </cell>
          <cell r="J922" t="str">
            <v>VOR</v>
          </cell>
          <cell r="K922" t="str">
            <v>SAVEAT</v>
          </cell>
          <cell r="L922"/>
          <cell r="M922" t="str">
            <v>ជៀ</v>
          </cell>
          <cell r="N922">
            <v>44228</v>
          </cell>
          <cell r="O922">
            <v>36181</v>
          </cell>
          <cell r="P922" t="str">
            <v>F</v>
          </cell>
          <cell r="Q922" t="str">
            <v>Cambodian</v>
          </cell>
          <cell r="R922" t="str">
            <v>គ្រើល</v>
          </cell>
          <cell r="S922" t="str">
            <v>ព្រៃរំដេង</v>
          </cell>
          <cell r="T922" t="str">
            <v>មេសាង</v>
          </cell>
          <cell r="U922" t="str">
            <v>ព្រៃវែង</v>
          </cell>
          <cell r="V922">
            <v>18</v>
          </cell>
          <cell r="W922">
            <v>1</v>
          </cell>
          <cell r="X922">
            <v>17</v>
          </cell>
        </row>
        <row r="923">
          <cell r="C923" t="str">
            <v>4 13765</v>
          </cell>
          <cell r="D923" t="str">
            <v>29307202394221ឍ</v>
          </cell>
          <cell r="E923" t="str">
            <v>011032365</v>
          </cell>
          <cell r="F923" t="str">
            <v>070268690</v>
          </cell>
          <cell r="G923" t="str">
            <v>ហួ</v>
          </cell>
          <cell r="H923" t="str">
            <v>សុខរិន</v>
          </cell>
          <cell r="I923" t="str">
            <v>ហួសុខរិន</v>
          </cell>
          <cell r="J923" t="str">
            <v>HUOR</v>
          </cell>
          <cell r="K923" t="str">
            <v>SOKRIN</v>
          </cell>
          <cell r="L923"/>
          <cell r="M923" t="str">
            <v>ជៀ</v>
          </cell>
          <cell r="N923">
            <v>44228</v>
          </cell>
          <cell r="O923">
            <v>34065</v>
          </cell>
          <cell r="P923" t="str">
            <v>F</v>
          </cell>
          <cell r="Q923" t="str">
            <v>Cambodian</v>
          </cell>
          <cell r="R923" t="str">
            <v>គល់</v>
          </cell>
          <cell r="S923" t="str">
            <v>កន្តោក</v>
          </cell>
          <cell r="T923" t="str">
            <v>ពោធិ៍សែនជ័យ</v>
          </cell>
          <cell r="U923" t="str">
            <v>ភ្នំពេញ</v>
          </cell>
          <cell r="V923">
            <v>18</v>
          </cell>
          <cell r="W923">
            <v>1</v>
          </cell>
          <cell r="X923">
            <v>17</v>
          </cell>
        </row>
        <row r="924">
          <cell r="C924" t="str">
            <v>4 13817</v>
          </cell>
          <cell r="D924" t="str">
            <v>18910181720931ធ</v>
          </cell>
          <cell r="E924" t="str">
            <v>030534233</v>
          </cell>
          <cell r="F924" t="str">
            <v>0715256677</v>
          </cell>
          <cell r="G924" t="str">
            <v>ស៊ុំ</v>
          </cell>
          <cell r="H924" t="str">
            <v>សុភា</v>
          </cell>
          <cell r="I924" t="str">
            <v>ស៊ុំសុភា</v>
          </cell>
          <cell r="J924" t="str">
            <v>SOM</v>
          </cell>
          <cell r="K924" t="str">
            <v>SOPHEA</v>
          </cell>
          <cell r="L924"/>
          <cell r="M924" t="str">
            <v>ជៀ</v>
          </cell>
          <cell r="N924">
            <v>44228</v>
          </cell>
          <cell r="O924">
            <v>32735</v>
          </cell>
          <cell r="P924" t="str">
            <v>M</v>
          </cell>
          <cell r="Q924" t="str">
            <v>Cambodian</v>
          </cell>
          <cell r="R924" t="str">
            <v>ក្រាំងច្រេស</v>
          </cell>
          <cell r="S924" t="str">
            <v>គិរីវន្ត</v>
          </cell>
          <cell r="T924" t="str">
            <v>ភ្នំស្រួច</v>
          </cell>
          <cell r="U924" t="str">
            <v>កំពង់ស្ពឺ</v>
          </cell>
          <cell r="V924">
            <v>18</v>
          </cell>
          <cell r="W924">
            <v>1</v>
          </cell>
          <cell r="X924">
            <v>17</v>
          </cell>
        </row>
        <row r="925">
          <cell r="C925" t="str">
            <v>4 14032</v>
          </cell>
          <cell r="D925" t="str">
            <v>20004181366301គ</v>
          </cell>
          <cell r="E925">
            <v>110602620</v>
          </cell>
          <cell r="F925" t="str">
            <v>0963041170</v>
          </cell>
          <cell r="G925" t="str">
            <v>កាន់</v>
          </cell>
          <cell r="H925" t="str">
            <v>ស្រីមុំ</v>
          </cell>
          <cell r="I925" t="str">
            <v>កាន់ស្រីមុំ</v>
          </cell>
          <cell r="J925" t="str">
            <v>KAN</v>
          </cell>
          <cell r="K925" t="str">
            <v>SREYMOM</v>
          </cell>
          <cell r="L925"/>
          <cell r="M925" t="str">
            <v>ជៀ</v>
          </cell>
          <cell r="N925">
            <v>44228</v>
          </cell>
          <cell r="O925">
            <v>36786</v>
          </cell>
          <cell r="P925" t="str">
            <v>F</v>
          </cell>
          <cell r="Q925" t="str">
            <v>Cambodian</v>
          </cell>
          <cell r="R925" t="str">
            <v>ពងទឹក</v>
          </cell>
          <cell r="S925" t="str">
            <v>ស្តេចគង់ខាងជើង</v>
          </cell>
          <cell r="T925" t="str">
            <v>បន្ទាយមាស</v>
          </cell>
          <cell r="U925" t="str">
            <v>កំពត</v>
          </cell>
          <cell r="V925">
            <v>18</v>
          </cell>
          <cell r="W925">
            <v>1</v>
          </cell>
          <cell r="X925">
            <v>17</v>
          </cell>
        </row>
        <row r="926">
          <cell r="C926" t="str">
            <v>4 15042</v>
          </cell>
          <cell r="D926" t="str">
            <v>28408192175256ល</v>
          </cell>
          <cell r="E926" t="str">
            <v>160254184</v>
          </cell>
          <cell r="F926" t="str">
            <v>015376635</v>
          </cell>
          <cell r="G926" t="str">
            <v>ភឺន</v>
          </cell>
          <cell r="H926" t="str">
            <v>សាវ៉ាន់</v>
          </cell>
          <cell r="I926" t="str">
            <v>ភឺនសាវ៉ាន់</v>
          </cell>
          <cell r="J926" t="str">
            <v>PHEUN</v>
          </cell>
          <cell r="K926" t="str">
            <v>SAVAN</v>
          </cell>
          <cell r="L926"/>
          <cell r="M926" t="str">
            <v>ជៀ</v>
          </cell>
          <cell r="N926">
            <v>44228</v>
          </cell>
          <cell r="O926">
            <v>30904</v>
          </cell>
          <cell r="P926" t="str">
            <v>F</v>
          </cell>
          <cell r="Q926" t="str">
            <v>Cambodian</v>
          </cell>
          <cell r="R926" t="str">
            <v>ស្វាយជ្រុំ</v>
          </cell>
          <cell r="S926" t="str">
            <v>បឹងបតកណ្តាល</v>
          </cell>
          <cell r="T926" t="str">
            <v>បាកាន</v>
          </cell>
          <cell r="U926" t="str">
            <v>ពោធិ៍សាត់</v>
          </cell>
          <cell r="V926">
            <v>18</v>
          </cell>
          <cell r="W926">
            <v>1</v>
          </cell>
          <cell r="X926">
            <v>17</v>
          </cell>
        </row>
        <row r="927">
          <cell r="C927" t="str">
            <v>4 16110</v>
          </cell>
          <cell r="D927" t="str">
            <v>20105202372517ង</v>
          </cell>
          <cell r="E927" t="str">
            <v>031016994</v>
          </cell>
          <cell r="F927" t="str">
            <v>09645804411</v>
          </cell>
          <cell r="G927" t="str">
            <v>ញិល</v>
          </cell>
          <cell r="H927" t="str">
            <v>សុខនី</v>
          </cell>
          <cell r="I927" t="str">
            <v>ញិលសុខនី</v>
          </cell>
          <cell r="J927" t="str">
            <v>NHEL</v>
          </cell>
          <cell r="K927" t="str">
            <v>SOKHNY</v>
          </cell>
          <cell r="L927"/>
          <cell r="M927" t="str">
            <v>ជៀ</v>
          </cell>
          <cell r="N927">
            <v>44228</v>
          </cell>
          <cell r="O927">
            <v>37139</v>
          </cell>
          <cell r="P927" t="str">
            <v>F</v>
          </cell>
          <cell r="Q927" t="str">
            <v>Cambodian</v>
          </cell>
          <cell r="R927" t="str">
            <v>ពាមខ្វាវ</v>
          </cell>
          <cell r="S927" t="str">
            <v>ដំបូករូង</v>
          </cell>
          <cell r="T927" t="str">
            <v>ភ្នំស្រួច</v>
          </cell>
          <cell r="U927" t="str">
            <v>កំពង់ស្ពឺ</v>
          </cell>
          <cell r="V927">
            <v>18</v>
          </cell>
          <cell r="W927">
            <v>1</v>
          </cell>
          <cell r="X927">
            <v>17</v>
          </cell>
        </row>
        <row r="928">
          <cell r="C928" t="str">
            <v>4 17055</v>
          </cell>
          <cell r="D928" t="str">
            <v>20004181356458ឡ</v>
          </cell>
          <cell r="E928" t="str">
            <v>021171296</v>
          </cell>
          <cell r="F928" t="str">
            <v>095488400</v>
          </cell>
          <cell r="G928" t="str">
            <v>ពាង</v>
          </cell>
          <cell r="H928" t="str">
            <v>សុធា</v>
          </cell>
          <cell r="I928" t="str">
            <v>ពាងសុធា</v>
          </cell>
          <cell r="J928" t="str">
            <v>PEANG</v>
          </cell>
          <cell r="K928" t="str">
            <v>SOTHEA</v>
          </cell>
          <cell r="L928"/>
          <cell r="M928" t="str">
            <v>ជៀ</v>
          </cell>
          <cell r="N928">
            <v>44228</v>
          </cell>
          <cell r="O928">
            <v>36836</v>
          </cell>
          <cell r="P928" t="str">
            <v>F</v>
          </cell>
          <cell r="Q928" t="str">
            <v>Cambodian</v>
          </cell>
          <cell r="R928" t="str">
            <v>ត្រពាំងរាំង</v>
          </cell>
          <cell r="S928" t="str">
            <v>ម្កាក់</v>
          </cell>
          <cell r="T928" t="str">
            <v>អង្គស្នូល</v>
          </cell>
          <cell r="U928" t="str">
            <v>កណ្តាល</v>
          </cell>
          <cell r="V928">
            <v>18</v>
          </cell>
          <cell r="W928">
            <v>1</v>
          </cell>
          <cell r="X928">
            <v>17</v>
          </cell>
        </row>
        <row r="929">
          <cell r="C929" t="str">
            <v>4 18067</v>
          </cell>
          <cell r="D929" t="str">
            <v>19505202362274ត</v>
          </cell>
          <cell r="E929" t="str">
            <v>020908133</v>
          </cell>
          <cell r="F929" t="str">
            <v>0976567078</v>
          </cell>
          <cell r="G929" t="str">
            <v>វង់</v>
          </cell>
          <cell r="H929" t="str">
            <v>នួន</v>
          </cell>
          <cell r="I929" t="str">
            <v>វង់នួន</v>
          </cell>
          <cell r="J929" t="str">
            <v>VONG</v>
          </cell>
          <cell r="K929" t="str">
            <v>NOUN</v>
          </cell>
          <cell r="L929"/>
          <cell r="M929" t="str">
            <v>ជៀ</v>
          </cell>
          <cell r="N929">
            <v>44228</v>
          </cell>
          <cell r="O929">
            <v>34726</v>
          </cell>
          <cell r="P929" t="str">
            <v>M</v>
          </cell>
          <cell r="Q929" t="str">
            <v>Cambodian</v>
          </cell>
          <cell r="R929" t="str">
            <v>អូរ</v>
          </cell>
          <cell r="S929" t="str">
            <v>ម្កាក់</v>
          </cell>
          <cell r="T929" t="str">
            <v>អង្គស្នូល</v>
          </cell>
          <cell r="U929" t="str">
            <v>កណ្តាល</v>
          </cell>
          <cell r="V929">
            <v>18</v>
          </cell>
          <cell r="W929">
            <v>1</v>
          </cell>
          <cell r="X929">
            <v>17</v>
          </cell>
        </row>
        <row r="930">
          <cell r="C930" t="str">
            <v>4 18159</v>
          </cell>
          <cell r="D930" t="str">
            <v>29101181154489ល</v>
          </cell>
          <cell r="E930" t="str">
            <v>101261629</v>
          </cell>
          <cell r="F930" t="str">
            <v>0972319032</v>
          </cell>
          <cell r="G930" t="str">
            <v>ខាន់</v>
          </cell>
          <cell r="H930" t="str">
            <v>សុផល</v>
          </cell>
          <cell r="I930" t="str">
            <v>ខាន់សុផល</v>
          </cell>
          <cell r="J930" t="str">
            <v>KHAN</v>
          </cell>
          <cell r="K930" t="str">
            <v>SOPHAL</v>
          </cell>
          <cell r="L930"/>
          <cell r="M930" t="str">
            <v>ជៀ</v>
          </cell>
          <cell r="N930">
            <v>44228</v>
          </cell>
          <cell r="O930">
            <v>33589</v>
          </cell>
          <cell r="P930" t="str">
            <v>F</v>
          </cell>
          <cell r="Q930" t="str">
            <v>Cambodian</v>
          </cell>
          <cell r="R930" t="str">
            <v>ទន្លាប់</v>
          </cell>
          <cell r="S930" t="str">
            <v>សោម</v>
          </cell>
          <cell r="T930" t="str">
            <v>គិរីវង់</v>
          </cell>
          <cell r="U930" t="str">
            <v>តាកែវ</v>
          </cell>
          <cell r="V930">
            <v>18</v>
          </cell>
          <cell r="W930">
            <v>1</v>
          </cell>
          <cell r="X930">
            <v>17</v>
          </cell>
        </row>
        <row r="931">
          <cell r="C931" t="str">
            <v>4 18250</v>
          </cell>
          <cell r="D931" t="str">
            <v>20008181601677ណ</v>
          </cell>
          <cell r="E931" t="str">
            <v>030865906</v>
          </cell>
          <cell r="F931" t="str">
            <v>0967254155</v>
          </cell>
          <cell r="G931" t="str">
            <v>ស៊ួន</v>
          </cell>
          <cell r="H931" t="str">
            <v>លីណា</v>
          </cell>
          <cell r="I931" t="str">
            <v>ស៊ួនលីណា</v>
          </cell>
          <cell r="J931" t="str">
            <v>SUON</v>
          </cell>
          <cell r="K931" t="str">
            <v>LINA</v>
          </cell>
          <cell r="L931"/>
          <cell r="M931" t="str">
            <v>ជៀ</v>
          </cell>
          <cell r="N931">
            <v>44228</v>
          </cell>
          <cell r="O931">
            <v>36526</v>
          </cell>
          <cell r="P931" t="str">
            <v>F</v>
          </cell>
          <cell r="Q931" t="str">
            <v>Cambodian</v>
          </cell>
          <cell r="R931" t="str">
            <v>ក្រាំងច្រេស</v>
          </cell>
          <cell r="S931" t="str">
            <v>គិរីវន្ត</v>
          </cell>
          <cell r="T931" t="str">
            <v>ភ្នំស្រួច</v>
          </cell>
          <cell r="U931" t="str">
            <v>កំពង់ស្ពឺ</v>
          </cell>
          <cell r="V931">
            <v>18</v>
          </cell>
          <cell r="W931">
            <v>1</v>
          </cell>
          <cell r="X931">
            <v>17</v>
          </cell>
        </row>
        <row r="932">
          <cell r="C932" t="str">
            <v>4 18300</v>
          </cell>
          <cell r="D932" t="str">
            <v>20010181742376ញ</v>
          </cell>
          <cell r="E932" t="str">
            <v>051382088</v>
          </cell>
          <cell r="F932" t="str">
            <v>0882866015</v>
          </cell>
          <cell r="G932" t="str">
            <v>ហ៊ាង</v>
          </cell>
          <cell r="H932" t="str">
            <v>ថាវី</v>
          </cell>
          <cell r="I932" t="str">
            <v>ហ៊ាងថាវី</v>
          </cell>
          <cell r="J932" t="str">
            <v>HEANG</v>
          </cell>
          <cell r="K932" t="str">
            <v>THAVY</v>
          </cell>
          <cell r="L932"/>
          <cell r="M932" t="str">
            <v>ជៀ</v>
          </cell>
          <cell r="N932">
            <v>44228</v>
          </cell>
          <cell r="O932">
            <v>36660</v>
          </cell>
          <cell r="P932" t="str">
            <v>F</v>
          </cell>
          <cell r="Q932" t="str">
            <v>Cambodian</v>
          </cell>
          <cell r="R932" t="str">
            <v>ឈ្នះជ័យក្រោម</v>
          </cell>
          <cell r="S932" t="str">
            <v>រាធរ</v>
          </cell>
          <cell r="T932" t="str">
            <v>ព្រះស្តេច</v>
          </cell>
          <cell r="U932" t="str">
            <v>ព្រៃវែង</v>
          </cell>
          <cell r="V932">
            <v>18</v>
          </cell>
          <cell r="W932">
            <v>1</v>
          </cell>
          <cell r="X932">
            <v>17</v>
          </cell>
        </row>
        <row r="933">
          <cell r="C933" t="str">
            <v>4 1897</v>
          </cell>
          <cell r="D933" t="str">
            <v>28901181153456ផ</v>
          </cell>
          <cell r="E933" t="str">
            <v>150826513</v>
          </cell>
          <cell r="F933" t="str">
            <v>070541239</v>
          </cell>
          <cell r="G933" t="str">
            <v>ហ៊ីម</v>
          </cell>
          <cell r="H933" t="str">
            <v>ផល្លី</v>
          </cell>
          <cell r="I933" t="str">
            <v>ហ៊ីមផល្លី</v>
          </cell>
          <cell r="J933" t="str">
            <v>HIM</v>
          </cell>
          <cell r="K933" t="str">
            <v>PHALLY</v>
          </cell>
          <cell r="L933"/>
          <cell r="M933" t="str">
            <v>ជៀ</v>
          </cell>
          <cell r="N933">
            <v>44228</v>
          </cell>
          <cell r="O933">
            <v>32551</v>
          </cell>
          <cell r="P933" t="str">
            <v>F</v>
          </cell>
          <cell r="Q933" t="str">
            <v>Cambodian</v>
          </cell>
          <cell r="R933" t="str">
            <v>ថ្លា</v>
          </cell>
          <cell r="S933" t="str">
            <v>សូយោង</v>
          </cell>
          <cell r="T933" t="str">
            <v>ចារាយណ៍</v>
          </cell>
          <cell r="U933" t="str">
            <v>កំពង់ធំ</v>
          </cell>
          <cell r="V933">
            <v>18</v>
          </cell>
          <cell r="W933">
            <v>1</v>
          </cell>
          <cell r="X933">
            <v>17</v>
          </cell>
        </row>
        <row r="934">
          <cell r="C934" t="str">
            <v>4 2039</v>
          </cell>
          <cell r="D934" t="str">
            <v>29501181152656ន</v>
          </cell>
          <cell r="E934" t="str">
            <v>020888746</v>
          </cell>
          <cell r="F934" t="str">
            <v>010476313</v>
          </cell>
          <cell r="G934" t="str">
            <v>ប៉ុក</v>
          </cell>
          <cell r="H934" t="str">
            <v>សំអន</v>
          </cell>
          <cell r="I934" t="str">
            <v>ប៉ុកសំអន</v>
          </cell>
          <cell r="J934" t="str">
            <v>POK</v>
          </cell>
          <cell r="K934" t="str">
            <v>SAMAN</v>
          </cell>
          <cell r="L934"/>
          <cell r="M934" t="str">
            <v>ជៀ</v>
          </cell>
          <cell r="N934">
            <v>44228</v>
          </cell>
          <cell r="O934">
            <v>34953</v>
          </cell>
          <cell r="P934" t="str">
            <v>F</v>
          </cell>
          <cell r="Q934" t="str">
            <v>Cambodian</v>
          </cell>
          <cell r="R934" t="str">
            <v>រកា</v>
          </cell>
          <cell r="S934" t="str">
            <v>រកា</v>
          </cell>
          <cell r="T934" t="str">
            <v>កណ្តាលស្ទឹង</v>
          </cell>
          <cell r="U934" t="str">
            <v>កណ្តាល</v>
          </cell>
          <cell r="V934">
            <v>18</v>
          </cell>
          <cell r="W934">
            <v>1</v>
          </cell>
          <cell r="X934">
            <v>17</v>
          </cell>
        </row>
        <row r="935">
          <cell r="C935" t="str">
            <v>4 4185</v>
          </cell>
          <cell r="D935" t="str">
            <v>29401181221036ជ</v>
          </cell>
          <cell r="E935" t="str">
            <v>050826670</v>
          </cell>
          <cell r="F935" t="str">
            <v>0972992582</v>
          </cell>
          <cell r="G935" t="str">
            <v>វ័រ</v>
          </cell>
          <cell r="H935" t="str">
            <v>ង៉ិត</v>
          </cell>
          <cell r="I935" t="str">
            <v>វ័រង៉ិត</v>
          </cell>
          <cell r="J935" t="str">
            <v>VOR</v>
          </cell>
          <cell r="K935" t="str">
            <v>NGET</v>
          </cell>
          <cell r="L935"/>
          <cell r="M935" t="str">
            <v>ជៀ</v>
          </cell>
          <cell r="N935">
            <v>44228</v>
          </cell>
          <cell r="O935">
            <v>34510</v>
          </cell>
          <cell r="P935" t="str">
            <v>F</v>
          </cell>
          <cell r="Q935" t="str">
            <v>Cambodian</v>
          </cell>
          <cell r="R935" t="str">
            <v>គ្រើល</v>
          </cell>
          <cell r="S935" t="str">
            <v>ព្រៃរំដេង</v>
          </cell>
          <cell r="T935" t="str">
            <v>មេសាង</v>
          </cell>
          <cell r="U935" t="str">
            <v>ព្រៃវែង</v>
          </cell>
          <cell r="V935">
            <v>18</v>
          </cell>
          <cell r="W935">
            <v>1</v>
          </cell>
          <cell r="X935">
            <v>17</v>
          </cell>
        </row>
        <row r="936">
          <cell r="C936" t="str">
            <v>4 6089</v>
          </cell>
          <cell r="D936" t="str">
            <v>29701181153169ជ</v>
          </cell>
          <cell r="E936" t="str">
            <v>020907869</v>
          </cell>
          <cell r="F936" t="str">
            <v>093425001</v>
          </cell>
          <cell r="G936" t="str">
            <v>រើន</v>
          </cell>
          <cell r="H936" t="str">
            <v>សុខរិន</v>
          </cell>
          <cell r="I936" t="str">
            <v>រើនសុខរិន</v>
          </cell>
          <cell r="J936" t="str">
            <v>ROEUN</v>
          </cell>
          <cell r="K936" t="str">
            <v>SOKREN</v>
          </cell>
          <cell r="L936"/>
          <cell r="M936" t="str">
            <v>ជៀ</v>
          </cell>
          <cell r="N936">
            <v>44228</v>
          </cell>
          <cell r="O936">
            <v>35562</v>
          </cell>
          <cell r="P936" t="str">
            <v>F</v>
          </cell>
          <cell r="Q936" t="str">
            <v>Cambodian</v>
          </cell>
          <cell r="R936" t="str">
            <v>ត្រពាំងទៃ</v>
          </cell>
          <cell r="S936" t="str">
            <v>ម្កាក់</v>
          </cell>
          <cell r="T936" t="str">
            <v>អង្គស្នូល</v>
          </cell>
          <cell r="U936" t="str">
            <v>កណ្តាល</v>
          </cell>
          <cell r="V936">
            <v>18</v>
          </cell>
          <cell r="W936">
            <v>1</v>
          </cell>
          <cell r="X936">
            <v>17</v>
          </cell>
        </row>
        <row r="937">
          <cell r="C937" t="str">
            <v>4 18648</v>
          </cell>
          <cell r="D937" t="str">
            <v>29401181152685ប</v>
          </cell>
          <cell r="E937" t="str">
            <v>110410415</v>
          </cell>
          <cell r="F937" t="str">
            <v>098954003</v>
          </cell>
          <cell r="G937" t="str">
            <v>ចិន</v>
          </cell>
          <cell r="H937" t="str">
            <v>ស្រីដាវ</v>
          </cell>
          <cell r="I937" t="str">
            <v>ចិនស្រីដាវ</v>
          </cell>
          <cell r="J937" t="str">
            <v>CHEN</v>
          </cell>
          <cell r="K937" t="str">
            <v>SREYDAV</v>
          </cell>
          <cell r="L937"/>
          <cell r="M937" t="str">
            <v>ជៀ</v>
          </cell>
          <cell r="N937">
            <v>44228</v>
          </cell>
          <cell r="O937">
            <v>34673</v>
          </cell>
          <cell r="P937" t="str">
            <v>F</v>
          </cell>
          <cell r="Q937" t="str">
            <v>Cambodian</v>
          </cell>
          <cell r="R937" t="str">
            <v>អង្គជាតិ</v>
          </cell>
          <cell r="S937" t="str">
            <v>ចំប៉ី</v>
          </cell>
          <cell r="T937" t="str">
            <v>អង្គរជ័យ</v>
          </cell>
          <cell r="U937" t="str">
            <v>កំពត</v>
          </cell>
          <cell r="V937">
            <v>18</v>
          </cell>
          <cell r="W937">
            <v>1</v>
          </cell>
          <cell r="X937">
            <v>17</v>
          </cell>
        </row>
        <row r="938">
          <cell r="C938" t="str">
            <v>4 18679</v>
          </cell>
          <cell r="D938" t="str">
            <v>28609160304524ទ</v>
          </cell>
          <cell r="E938" t="str">
            <v>051069628</v>
          </cell>
          <cell r="F938">
            <v>0</v>
          </cell>
          <cell r="G938" t="str">
            <v>យាន</v>
          </cell>
          <cell r="H938" t="str">
            <v>សុណា</v>
          </cell>
          <cell r="I938" t="str">
            <v>យានសុណា</v>
          </cell>
          <cell r="J938" t="str">
            <v>YEAN</v>
          </cell>
          <cell r="K938" t="str">
            <v>SONA</v>
          </cell>
          <cell r="L938"/>
          <cell r="M938" t="str">
            <v>ជៀ</v>
          </cell>
          <cell r="N938">
            <v>44228</v>
          </cell>
          <cell r="O938">
            <v>31584</v>
          </cell>
          <cell r="P938" t="str">
            <v>F</v>
          </cell>
          <cell r="Q938" t="str">
            <v>Cambodian</v>
          </cell>
          <cell r="R938" t="str">
            <v>គ្រើល</v>
          </cell>
          <cell r="S938" t="str">
            <v>ព្រៃរំដេង</v>
          </cell>
          <cell r="T938" t="str">
            <v>មេសាង</v>
          </cell>
          <cell r="U938" t="str">
            <v>ព្រៃវែង</v>
          </cell>
          <cell r="V938">
            <v>18</v>
          </cell>
          <cell r="W938">
            <v>1</v>
          </cell>
          <cell r="X938">
            <v>17</v>
          </cell>
        </row>
        <row r="939">
          <cell r="C939" t="str">
            <v>4 18775</v>
          </cell>
          <cell r="D939" t="str">
            <v>20102222756858ទ</v>
          </cell>
          <cell r="E939" t="str">
            <v>150975025</v>
          </cell>
          <cell r="F939" t="str">
            <v>0883721344</v>
          </cell>
          <cell r="G939" t="str">
            <v>ភី</v>
          </cell>
          <cell r="H939" t="str">
            <v>សុភាក់</v>
          </cell>
          <cell r="I939" t="str">
            <v>ភីសុភាក់</v>
          </cell>
          <cell r="J939" t="str">
            <v>PHY</v>
          </cell>
          <cell r="K939" t="str">
            <v>SOPHEAK</v>
          </cell>
          <cell r="L939"/>
          <cell r="M939" t="str">
            <v>ជៀ</v>
          </cell>
          <cell r="N939">
            <v>44228</v>
          </cell>
          <cell r="O939">
            <v>37251</v>
          </cell>
          <cell r="P939" t="str">
            <v>F</v>
          </cell>
          <cell r="Q939" t="str">
            <v>Cambodian</v>
          </cell>
          <cell r="R939" t="str">
            <v>គោកវៀង</v>
          </cell>
          <cell r="S939" t="str">
            <v>ប្រឡាយ</v>
          </cell>
          <cell r="T939" t="str">
            <v>ស្ទោង</v>
          </cell>
          <cell r="U939" t="str">
            <v>កំពង់ធំ</v>
          </cell>
          <cell r="V939">
            <v>18</v>
          </cell>
          <cell r="W939">
            <v>1</v>
          </cell>
          <cell r="X939">
            <v>17</v>
          </cell>
        </row>
        <row r="940">
          <cell r="C940" t="str">
            <v>4 13746</v>
          </cell>
          <cell r="D940" t="str">
            <v>29910192225749ស</v>
          </cell>
          <cell r="E940" t="str">
            <v>030812201</v>
          </cell>
          <cell r="F940" t="str">
            <v>0976517067</v>
          </cell>
          <cell r="G940" t="str">
            <v>អូន</v>
          </cell>
          <cell r="H940" t="str">
            <v>ស្រីធិ</v>
          </cell>
          <cell r="I940" t="str">
            <v>អូនស្រីធិ</v>
          </cell>
          <cell r="J940" t="str">
            <v>OUN</v>
          </cell>
          <cell r="K940" t="str">
            <v>SREYTHICK</v>
          </cell>
          <cell r="L940"/>
          <cell r="M940" t="str">
            <v>ជៀ</v>
          </cell>
          <cell r="N940">
            <v>44228</v>
          </cell>
          <cell r="O940">
            <v>36325</v>
          </cell>
          <cell r="P940" t="str">
            <v>F</v>
          </cell>
          <cell r="Q940" t="str">
            <v>Cambodian</v>
          </cell>
          <cell r="R940" t="str">
            <v>ត្រពាំងសារ</v>
          </cell>
          <cell r="S940" t="str">
            <v>ធម្មតាអរ</v>
          </cell>
          <cell r="T940" t="str">
            <v>សំរោងទង</v>
          </cell>
          <cell r="U940" t="str">
            <v>កំពង់ស្ពឺ</v>
          </cell>
          <cell r="V940">
            <v>18</v>
          </cell>
          <cell r="W940">
            <v>1</v>
          </cell>
          <cell r="X940">
            <v>17</v>
          </cell>
        </row>
        <row r="941">
          <cell r="C941" t="str">
            <v>4 13981</v>
          </cell>
          <cell r="D941" t="str">
            <v>20310212657552ឈ</v>
          </cell>
          <cell r="E941" t="str">
            <v>021297711</v>
          </cell>
          <cell r="F941" t="str">
            <v>0964849431</v>
          </cell>
          <cell r="G941" t="str">
            <v>ស៊ីម</v>
          </cell>
          <cell r="H941" t="str">
            <v>ចាន់រ៉ា</v>
          </cell>
          <cell r="I941" t="str">
            <v>ស៊ីមចាន់រ៉ា</v>
          </cell>
          <cell r="J941" t="str">
            <v>SOEM</v>
          </cell>
          <cell r="K941" t="str">
            <v>CHANRA</v>
          </cell>
          <cell r="L941"/>
          <cell r="M941" t="str">
            <v>ជៀ</v>
          </cell>
          <cell r="N941">
            <v>44228</v>
          </cell>
          <cell r="O941">
            <v>37909</v>
          </cell>
          <cell r="P941" t="str">
            <v>F</v>
          </cell>
          <cell r="Q941" t="str">
            <v>Cambodian</v>
          </cell>
          <cell r="R941" t="str">
            <v>តាប្រាប់</v>
          </cell>
          <cell r="S941" t="str">
            <v>ម្កាក់</v>
          </cell>
          <cell r="T941" t="str">
            <v>អង្គស្នូល</v>
          </cell>
          <cell r="U941" t="str">
            <v>កណ្តាល</v>
          </cell>
          <cell r="V941">
            <v>18</v>
          </cell>
          <cell r="W941">
            <v>1</v>
          </cell>
          <cell r="X941">
            <v>17</v>
          </cell>
        </row>
        <row r="942">
          <cell r="C942" t="str">
            <v>4 10438</v>
          </cell>
          <cell r="D942" t="str">
            <v>19203181300301អ</v>
          </cell>
          <cell r="E942" t="str">
            <v>020800367</v>
          </cell>
          <cell r="F942" t="str">
            <v>098209011</v>
          </cell>
          <cell r="G942" t="str">
            <v>ស៊ឺន</v>
          </cell>
          <cell r="H942" t="str">
            <v>មករា</v>
          </cell>
          <cell r="I942" t="str">
            <v>ស៊ឺនមករា</v>
          </cell>
          <cell r="J942" t="str">
            <v>SEUN</v>
          </cell>
          <cell r="K942" t="str">
            <v>MAKARA</v>
          </cell>
          <cell r="L942"/>
          <cell r="M942" t="str">
            <v>ជៀ</v>
          </cell>
          <cell r="N942">
            <v>44228</v>
          </cell>
          <cell r="O942">
            <v>33604</v>
          </cell>
          <cell r="P942" t="str">
            <v>M</v>
          </cell>
          <cell r="Q942" t="str">
            <v>Cambodian</v>
          </cell>
          <cell r="R942" t="str">
            <v>រកា</v>
          </cell>
          <cell r="S942" t="str">
            <v>រកា</v>
          </cell>
          <cell r="T942" t="str">
            <v>កណ្តាលស្ទឹង</v>
          </cell>
          <cell r="U942" t="str">
            <v>កណ្តាល</v>
          </cell>
          <cell r="V942">
            <v>18</v>
          </cell>
          <cell r="W942">
            <v>1</v>
          </cell>
          <cell r="X942">
            <v>17</v>
          </cell>
        </row>
        <row r="943">
          <cell r="C943" t="str">
            <v>4 9661</v>
          </cell>
          <cell r="D943" t="str">
            <v>28601181155058ធ</v>
          </cell>
          <cell r="E943" t="str">
            <v>030517452</v>
          </cell>
          <cell r="F943" t="str">
            <v>086630476</v>
          </cell>
          <cell r="G943" t="str">
            <v>ឈឹម</v>
          </cell>
          <cell r="H943" t="str">
            <v>សុខនឿន</v>
          </cell>
          <cell r="I943" t="str">
            <v>ឈឹមសុខនឿន</v>
          </cell>
          <cell r="J943" t="str">
            <v>CHHOEM</v>
          </cell>
          <cell r="K943" t="str">
            <v>SOKNOEURN</v>
          </cell>
          <cell r="L943"/>
          <cell r="M943" t="str">
            <v>ជៀ</v>
          </cell>
          <cell r="N943">
            <v>44228</v>
          </cell>
          <cell r="O943">
            <v>31537</v>
          </cell>
          <cell r="P943" t="str">
            <v>F</v>
          </cell>
          <cell r="Q943" t="str">
            <v>Cambodian</v>
          </cell>
          <cell r="R943" t="str">
            <v>រលួស</v>
          </cell>
          <cell r="S943" t="str">
            <v>អូរ</v>
          </cell>
          <cell r="T943" t="str">
            <v>ភ្នំស្រួច</v>
          </cell>
          <cell r="U943" t="str">
            <v>កំពង់ស្ពឺ</v>
          </cell>
          <cell r="V943">
            <v>18</v>
          </cell>
          <cell r="W943">
            <v>1</v>
          </cell>
          <cell r="X943">
            <v>17</v>
          </cell>
        </row>
        <row r="944">
          <cell r="C944" t="str">
            <v>4 12740</v>
          </cell>
          <cell r="D944" t="str">
            <v>29901181152966ល</v>
          </cell>
          <cell r="E944">
            <v>250056142</v>
          </cell>
          <cell r="F944" t="str">
            <v>0972994402</v>
          </cell>
          <cell r="G944" t="str">
            <v>ពត</v>
          </cell>
          <cell r="H944" t="str">
            <v>ចាន់ភាព</v>
          </cell>
          <cell r="I944" t="str">
            <v>ពតចាន់ភាព</v>
          </cell>
          <cell r="J944" t="str">
            <v>PORT</v>
          </cell>
          <cell r="K944" t="str">
            <v>CHANPHEAP</v>
          </cell>
          <cell r="L944"/>
          <cell r="M944" t="str">
            <v>ជៀ</v>
          </cell>
          <cell r="N944">
            <v>44228</v>
          </cell>
          <cell r="O944">
            <v>36162</v>
          </cell>
          <cell r="P944" t="str">
            <v>F</v>
          </cell>
          <cell r="Q944" t="str">
            <v>Cambodian</v>
          </cell>
          <cell r="R944" t="str">
            <v>រកាឃ្នួចជើង</v>
          </cell>
          <cell r="S944" t="str">
            <v>ជីគរ</v>
          </cell>
          <cell r="T944" t="str">
            <v>ត្បូងឃ្មុំ</v>
          </cell>
          <cell r="U944" t="str">
            <v>ត្បូងឃ្មុំ</v>
          </cell>
          <cell r="V944">
            <v>18</v>
          </cell>
          <cell r="W944">
            <v>1</v>
          </cell>
          <cell r="X944">
            <v>17</v>
          </cell>
        </row>
        <row r="945">
          <cell r="C945" t="str">
            <v>4 3070</v>
          </cell>
          <cell r="D945" t="str">
            <v>29401181153541ឌ</v>
          </cell>
          <cell r="E945" t="str">
            <v>020901665</v>
          </cell>
          <cell r="F945" t="str">
            <v>0968206394</v>
          </cell>
          <cell r="G945" t="str">
            <v>ផាន</v>
          </cell>
          <cell r="H945" t="str">
            <v>សុចាន់</v>
          </cell>
          <cell r="I945" t="str">
            <v>ផានសុចាន់</v>
          </cell>
          <cell r="J945" t="str">
            <v>PHAN</v>
          </cell>
          <cell r="K945" t="str">
            <v>SOCHAN</v>
          </cell>
          <cell r="L945"/>
          <cell r="M945" t="str">
            <v>ជៀ</v>
          </cell>
          <cell r="N945">
            <v>44228</v>
          </cell>
          <cell r="O945">
            <v>34529</v>
          </cell>
          <cell r="P945" t="str">
            <v>F</v>
          </cell>
          <cell r="Q945" t="str">
            <v>Cambodian</v>
          </cell>
          <cell r="R945" t="str">
            <v>អង្គតាសិត</v>
          </cell>
          <cell r="S945" t="str">
            <v>ទួលពេជ</v>
          </cell>
          <cell r="T945" t="str">
            <v>អង្គស្នួល</v>
          </cell>
          <cell r="U945" t="str">
            <v>កណ្តាល</v>
          </cell>
          <cell r="V945">
            <v>18</v>
          </cell>
          <cell r="W945">
            <v>1</v>
          </cell>
          <cell r="X945">
            <v>17</v>
          </cell>
        </row>
        <row r="946">
          <cell r="C946" t="str">
            <v>4 18940</v>
          </cell>
          <cell r="D946" t="str">
            <v>29905192050745យ</v>
          </cell>
          <cell r="E946" t="str">
            <v>160413283</v>
          </cell>
          <cell r="F946">
            <v>0</v>
          </cell>
          <cell r="G946" t="str">
            <v>ឡោន</v>
          </cell>
          <cell r="H946" t="str">
            <v>សុឡៃ</v>
          </cell>
          <cell r="I946" t="str">
            <v>ឡោនសុឡៃ</v>
          </cell>
          <cell r="J946" t="str">
            <v>LORN</v>
          </cell>
          <cell r="K946" t="str">
            <v>SOLAY</v>
          </cell>
          <cell r="L946"/>
          <cell r="M946" t="str">
            <v>ជៀ</v>
          </cell>
          <cell r="N946">
            <v>44228</v>
          </cell>
          <cell r="O946">
            <v>36259</v>
          </cell>
          <cell r="P946" t="str">
            <v>F</v>
          </cell>
          <cell r="Q946" t="str">
            <v>Cambodian</v>
          </cell>
          <cell r="R946" t="str">
            <v>ផ្ទះចេក</v>
          </cell>
          <cell r="S946" t="str">
            <v>ឈើតុំ</v>
          </cell>
          <cell r="T946" t="str">
            <v>ក្រគរ</v>
          </cell>
          <cell r="U946" t="str">
            <v>ពោធិ៍សាត់</v>
          </cell>
          <cell r="V946">
            <v>18</v>
          </cell>
          <cell r="W946">
            <v>1</v>
          </cell>
          <cell r="X946">
            <v>17</v>
          </cell>
        </row>
        <row r="947">
          <cell r="C947" t="str">
            <v>4 18939</v>
          </cell>
          <cell r="D947" t="str">
            <v>29706170803547រ</v>
          </cell>
          <cell r="E947" t="str">
            <v>150580073</v>
          </cell>
          <cell r="F947">
            <v>0</v>
          </cell>
          <cell r="G947" t="str">
            <v>ណុយ</v>
          </cell>
          <cell r="H947" t="str">
            <v>ម៉ៅ</v>
          </cell>
          <cell r="I947" t="str">
            <v>ណុយម៉ៅ</v>
          </cell>
          <cell r="J947" t="str">
            <v>NOY</v>
          </cell>
          <cell r="K947" t="str">
            <v>MAO</v>
          </cell>
          <cell r="L947"/>
          <cell r="M947" t="str">
            <v>ជៀ</v>
          </cell>
          <cell r="N947">
            <v>44228</v>
          </cell>
          <cell r="O947">
            <v>35693</v>
          </cell>
          <cell r="P947" t="str">
            <v>F</v>
          </cell>
          <cell r="Q947" t="str">
            <v>Cambodian</v>
          </cell>
          <cell r="R947" t="str">
            <v>នីពេជខ</v>
          </cell>
          <cell r="S947" t="str">
            <v>នីពេជ</v>
          </cell>
          <cell r="T947" t="str">
            <v>កំពង់ស្វាយ</v>
          </cell>
          <cell r="U947" t="str">
            <v>កំពង់ធំ</v>
          </cell>
          <cell r="V947">
            <v>18</v>
          </cell>
          <cell r="W947">
            <v>1</v>
          </cell>
          <cell r="X947">
            <v>17</v>
          </cell>
        </row>
        <row r="948">
          <cell r="C948" t="str">
            <v>4 18991</v>
          </cell>
          <cell r="D948" t="str">
            <v>29510170925336ប</v>
          </cell>
          <cell r="E948" t="str">
            <v>040337380</v>
          </cell>
          <cell r="F948" t="str">
            <v>0967492227</v>
          </cell>
          <cell r="G948" t="str">
            <v>អ៊ុំ</v>
          </cell>
          <cell r="H948" t="str">
            <v>ជា</v>
          </cell>
          <cell r="I948" t="str">
            <v>អ៊ុំជា</v>
          </cell>
          <cell r="J948" t="str">
            <v>UM</v>
          </cell>
          <cell r="K948" t="str">
            <v>CHEA</v>
          </cell>
          <cell r="L948"/>
          <cell r="M948" t="str">
            <v>ជៀ</v>
          </cell>
          <cell r="N948">
            <v>44228</v>
          </cell>
          <cell r="O948">
            <v>35038</v>
          </cell>
          <cell r="P948" t="str">
            <v>F</v>
          </cell>
          <cell r="Q948" t="str">
            <v>Cambodian</v>
          </cell>
          <cell r="R948" t="str">
            <v>ថ្នល់ឈើទាល</v>
          </cell>
          <cell r="S948" t="str">
            <v>ផ្លូវទូក</v>
          </cell>
          <cell r="T948" t="str">
            <v>កំពង់លែង</v>
          </cell>
          <cell r="U948" t="str">
            <v>កំពង់ឆ្នាំង</v>
          </cell>
          <cell r="V948">
            <v>18</v>
          </cell>
          <cell r="W948">
            <v>1</v>
          </cell>
          <cell r="X948">
            <v>17</v>
          </cell>
        </row>
        <row r="949">
          <cell r="C949" t="str">
            <v>4 19022</v>
          </cell>
          <cell r="D949" t="str">
            <v>20411222996374ន</v>
          </cell>
          <cell r="E949" t="str">
            <v>031121651</v>
          </cell>
          <cell r="F949">
            <v>0</v>
          </cell>
          <cell r="G949" t="str">
            <v>ម៉េង</v>
          </cell>
          <cell r="H949" t="str">
            <v>ស្រីកែវ</v>
          </cell>
          <cell r="I949" t="str">
            <v>ម៉េងស្រីកែវ</v>
          </cell>
          <cell r="J949" t="str">
            <v>MENG</v>
          </cell>
          <cell r="K949" t="str">
            <v>SREYKEO</v>
          </cell>
          <cell r="L949"/>
          <cell r="M949" t="str">
            <v>ជៀ</v>
          </cell>
          <cell r="N949">
            <v>44835</v>
          </cell>
          <cell r="O949">
            <v>38218</v>
          </cell>
          <cell r="P949" t="str">
            <v>F</v>
          </cell>
          <cell r="Q949" t="str">
            <v>Cambodian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18</v>
          </cell>
          <cell r="W949">
            <v>1</v>
          </cell>
          <cell r="X949">
            <v>17</v>
          </cell>
        </row>
        <row r="950">
          <cell r="C950" t="str">
            <v>4 19067</v>
          </cell>
          <cell r="D950" t="str">
            <v>20108192176793ភ</v>
          </cell>
          <cell r="E950" t="str">
            <v>031035671</v>
          </cell>
          <cell r="F950" t="str">
            <v>0964810283</v>
          </cell>
          <cell r="G950" t="str">
            <v>ផាន</v>
          </cell>
          <cell r="H950" t="str">
            <v>ចន្ថា</v>
          </cell>
          <cell r="I950" t="str">
            <v>ផានចន្ថា</v>
          </cell>
          <cell r="J950" t="str">
            <v>PHAN</v>
          </cell>
          <cell r="K950" t="str">
            <v>CHANTHA</v>
          </cell>
          <cell r="L950"/>
          <cell r="M950" t="str">
            <v>ជៀ</v>
          </cell>
          <cell r="N950">
            <v>44372</v>
          </cell>
          <cell r="O950">
            <v>36892</v>
          </cell>
          <cell r="P950" t="str">
            <v>F</v>
          </cell>
          <cell r="Q950" t="str">
            <v>Cambodian</v>
          </cell>
          <cell r="R950" t="str">
            <v>មានជ័យ</v>
          </cell>
          <cell r="S950" t="str">
            <v>ដំបូករូង</v>
          </cell>
          <cell r="T950" t="str">
            <v>ភ្នំស្រួច</v>
          </cell>
          <cell r="U950" t="str">
            <v>កំពង់ស្ពឺ</v>
          </cell>
          <cell r="V950">
            <v>18</v>
          </cell>
          <cell r="W950">
            <v>1</v>
          </cell>
          <cell r="X950">
            <v>17</v>
          </cell>
        </row>
        <row r="951">
          <cell r="C951" t="str">
            <v>4 19088</v>
          </cell>
          <cell r="D951" t="str">
            <v>20002202308930ឡ</v>
          </cell>
          <cell r="E951" t="str">
            <v>031047849</v>
          </cell>
          <cell r="F951" t="str">
            <v>016401766</v>
          </cell>
          <cell r="G951" t="str">
            <v>កន</v>
          </cell>
          <cell r="H951" t="str">
            <v>សៅភារី</v>
          </cell>
          <cell r="I951" t="str">
            <v>កនសៅភារី</v>
          </cell>
          <cell r="J951" t="str">
            <v>KORN</v>
          </cell>
          <cell r="K951" t="str">
            <v>SAOPHEARY</v>
          </cell>
          <cell r="L951"/>
          <cell r="M951" t="str">
            <v>ជៀ</v>
          </cell>
          <cell r="N951">
            <v>44228</v>
          </cell>
          <cell r="O951">
            <v>36526</v>
          </cell>
          <cell r="P951" t="str">
            <v>F</v>
          </cell>
          <cell r="Q951" t="str">
            <v>Cambodian</v>
          </cell>
          <cell r="R951" t="str">
            <v>មានជ័យ</v>
          </cell>
          <cell r="S951" t="str">
            <v>ដំបូករូង</v>
          </cell>
          <cell r="T951" t="str">
            <v>ភ្នំស្រួច</v>
          </cell>
          <cell r="U951" t="str">
            <v>កំពង់ស្ពឺ</v>
          </cell>
          <cell r="V951">
            <v>18</v>
          </cell>
          <cell r="W951">
            <v>1</v>
          </cell>
          <cell r="X951">
            <v>17</v>
          </cell>
        </row>
        <row r="952">
          <cell r="C952" t="str">
            <v>4 8046</v>
          </cell>
          <cell r="D952" t="str">
            <v>29501181154770ធ</v>
          </cell>
          <cell r="E952" t="str">
            <v>030706721</v>
          </cell>
          <cell r="F952" t="str">
            <v>0967939086</v>
          </cell>
          <cell r="G952" t="str">
            <v>ឃួន</v>
          </cell>
          <cell r="H952" t="str">
            <v>លាក់</v>
          </cell>
          <cell r="I952" t="str">
            <v>ឃួនលាក់</v>
          </cell>
          <cell r="J952" t="str">
            <v>KHUON</v>
          </cell>
          <cell r="K952" t="str">
            <v>LAK</v>
          </cell>
          <cell r="L952"/>
          <cell r="M952" t="str">
            <v>ជៀ</v>
          </cell>
          <cell r="N952">
            <v>44392</v>
          </cell>
          <cell r="O952">
            <v>34738</v>
          </cell>
          <cell r="P952" t="str">
            <v>F</v>
          </cell>
          <cell r="Q952" t="str">
            <v>Cambodian</v>
          </cell>
          <cell r="R952" t="str">
            <v>ត្រពាំងខ្លុង</v>
          </cell>
          <cell r="S952" t="str">
            <v>ដំបូករូង</v>
          </cell>
          <cell r="T952" t="str">
            <v>ភ្នំស្រួច</v>
          </cell>
          <cell r="U952" t="str">
            <v>កំពង់ស្ពឺ</v>
          </cell>
          <cell r="V952">
            <v>18</v>
          </cell>
          <cell r="W952">
            <v>1</v>
          </cell>
          <cell r="X952">
            <v>17</v>
          </cell>
        </row>
        <row r="953">
          <cell r="C953" t="str">
            <v>4 15067</v>
          </cell>
          <cell r="D953" t="str">
            <v>28305202371511ស</v>
          </cell>
          <cell r="E953" t="str">
            <v>090830819</v>
          </cell>
          <cell r="F953" t="str">
            <v>0973029146</v>
          </cell>
          <cell r="G953" t="str">
            <v>កែវ</v>
          </cell>
          <cell r="H953" t="str">
            <v>ទូច</v>
          </cell>
          <cell r="I953" t="str">
            <v>កែវទូច</v>
          </cell>
          <cell r="J953" t="str">
            <v>KEO</v>
          </cell>
          <cell r="K953" t="str">
            <v>TOUCH</v>
          </cell>
          <cell r="L953"/>
          <cell r="M953" t="str">
            <v>ជៀ</v>
          </cell>
          <cell r="N953">
            <v>44228</v>
          </cell>
          <cell r="O953">
            <v>30446</v>
          </cell>
          <cell r="P953" t="str">
            <v>F</v>
          </cell>
          <cell r="Q953" t="str">
            <v>Cambodian</v>
          </cell>
          <cell r="R953" t="str">
            <v>តាខុប</v>
          </cell>
          <cell r="S953" t="str">
            <v>កំពង់ត្រាច</v>
          </cell>
          <cell r="T953" t="str">
            <v>រមាសហែក</v>
          </cell>
          <cell r="U953" t="str">
            <v>ស្វាយរៀង</v>
          </cell>
          <cell r="V953">
            <v>18</v>
          </cell>
          <cell r="W953">
            <v>1</v>
          </cell>
          <cell r="X953">
            <v>17</v>
          </cell>
        </row>
        <row r="954">
          <cell r="C954" t="str">
            <v>4 17052</v>
          </cell>
          <cell r="D954" t="str">
            <v>29401181155950ធ</v>
          </cell>
          <cell r="E954" t="str">
            <v>062246923</v>
          </cell>
          <cell r="F954" t="str">
            <v>0977754958</v>
          </cell>
          <cell r="G954" t="str">
            <v>ប៉ុន</v>
          </cell>
          <cell r="H954" t="str">
            <v>ស្រ៊ាង</v>
          </cell>
          <cell r="I954" t="str">
            <v>ប៉ុនស្រ៊ាង</v>
          </cell>
          <cell r="J954" t="str">
            <v>PUN</v>
          </cell>
          <cell r="K954" t="str">
            <v>SRENG</v>
          </cell>
          <cell r="L954"/>
          <cell r="M954" t="str">
            <v>ជៀ</v>
          </cell>
          <cell r="N954">
            <v>44228</v>
          </cell>
          <cell r="O954">
            <v>34473</v>
          </cell>
          <cell r="P954" t="str">
            <v>F</v>
          </cell>
          <cell r="Q954" t="str">
            <v>Cambodian</v>
          </cell>
          <cell r="R954"/>
          <cell r="S954"/>
          <cell r="T954"/>
          <cell r="U954"/>
          <cell r="V954">
            <v>18</v>
          </cell>
          <cell r="W954">
            <v>1</v>
          </cell>
          <cell r="X954">
            <v>17</v>
          </cell>
        </row>
        <row r="955">
          <cell r="C955" t="str">
            <v>4 19336</v>
          </cell>
          <cell r="D955" t="str">
            <v>29301181152505ដ</v>
          </cell>
          <cell r="E955" t="str">
            <v>150527301</v>
          </cell>
          <cell r="F955" t="str">
            <v>0884046496</v>
          </cell>
          <cell r="G955" t="str">
            <v>ឡេង</v>
          </cell>
          <cell r="H955" t="str">
            <v>វី</v>
          </cell>
          <cell r="I955" t="str">
            <v>ឡេងវី</v>
          </cell>
          <cell r="J955" t="str">
            <v>LENG</v>
          </cell>
          <cell r="K955" t="str">
            <v>VY</v>
          </cell>
          <cell r="L955"/>
          <cell r="M955" t="str">
            <v>ជៀ</v>
          </cell>
          <cell r="N955">
            <v>44525</v>
          </cell>
          <cell r="O955">
            <v>34213</v>
          </cell>
          <cell r="P955" t="str">
            <v>F</v>
          </cell>
          <cell r="Q955" t="str">
            <v>Cambodian</v>
          </cell>
          <cell r="R955" t="str">
            <v>គោកវៀង</v>
          </cell>
          <cell r="S955" t="str">
            <v>ប្រឡាយ</v>
          </cell>
          <cell r="T955" t="str">
            <v>ស្ទោង</v>
          </cell>
          <cell r="U955" t="str">
            <v>កំពង់ធំ</v>
          </cell>
          <cell r="V955">
            <v>18</v>
          </cell>
          <cell r="W955">
            <v>1</v>
          </cell>
          <cell r="X955">
            <v>17</v>
          </cell>
        </row>
        <row r="956">
          <cell r="C956" t="str">
            <v>4 19353</v>
          </cell>
          <cell r="D956" t="str">
            <v>20006181428131ង</v>
          </cell>
          <cell r="E956" t="str">
            <v>021171320</v>
          </cell>
          <cell r="F956" t="str">
            <v>0976939728</v>
          </cell>
          <cell r="G956" t="str">
            <v>ដែម</v>
          </cell>
          <cell r="H956" t="str">
            <v>រតនី</v>
          </cell>
          <cell r="I956" t="str">
            <v>ដែមរតនី</v>
          </cell>
          <cell r="J956" t="str">
            <v>DEM</v>
          </cell>
          <cell r="K956" t="str">
            <v>ROTANY</v>
          </cell>
          <cell r="L956"/>
          <cell r="M956" t="str">
            <v>021171320</v>
          </cell>
          <cell r="N956" t="str">
            <v>0976939728</v>
          </cell>
          <cell r="O956">
            <v>36535</v>
          </cell>
          <cell r="P956" t="str">
            <v>F</v>
          </cell>
          <cell r="Q956" t="str">
            <v>Cambodian</v>
          </cell>
          <cell r="R956" t="str">
            <v>ត្រពាំងរាំង</v>
          </cell>
          <cell r="S956" t="str">
            <v>ម្កាក់</v>
          </cell>
          <cell r="T956" t="str">
            <v>អង្គស្នូល</v>
          </cell>
          <cell r="U956" t="str">
            <v>កណ្តាល</v>
          </cell>
          <cell r="V956">
            <v>18</v>
          </cell>
          <cell r="W956">
            <v>1</v>
          </cell>
          <cell r="X956">
            <v>17</v>
          </cell>
        </row>
        <row r="957">
          <cell r="C957" t="str">
            <v>4 19357</v>
          </cell>
          <cell r="D957" t="str">
            <v>0</v>
          </cell>
          <cell r="E957" t="str">
            <v>160557038</v>
          </cell>
          <cell r="F957">
            <v>0</v>
          </cell>
          <cell r="G957" t="str">
            <v>ធី</v>
          </cell>
          <cell r="H957" t="str">
            <v>សៅផា</v>
          </cell>
          <cell r="I957" t="str">
            <v>ធីសៅផា</v>
          </cell>
          <cell r="J957" t="str">
            <v>THY</v>
          </cell>
          <cell r="K957" t="str">
            <v>SAOPHA</v>
          </cell>
          <cell r="L957"/>
          <cell r="M957" t="str">
            <v>ជៀ</v>
          </cell>
          <cell r="N957">
            <v>44536</v>
          </cell>
          <cell r="O957">
            <v>37808</v>
          </cell>
          <cell r="P957" t="str">
            <v>M</v>
          </cell>
          <cell r="Q957" t="str">
            <v>Cambodian</v>
          </cell>
          <cell r="R957" t="str">
            <v>ផ្ទះចេក</v>
          </cell>
          <cell r="S957" t="str">
            <v>ឈើតុំ</v>
          </cell>
          <cell r="T957" t="str">
            <v>ក្រគរ</v>
          </cell>
          <cell r="U957" t="str">
            <v>ពោធិ៍សាត់</v>
          </cell>
          <cell r="V957">
            <v>18</v>
          </cell>
          <cell r="W957">
            <v>1</v>
          </cell>
          <cell r="X957">
            <v>17</v>
          </cell>
        </row>
        <row r="958">
          <cell r="C958" t="str">
            <v>4 19395</v>
          </cell>
          <cell r="D958" t="str">
            <v>20001181152310យ</v>
          </cell>
          <cell r="E958" t="str">
            <v>021229421</v>
          </cell>
          <cell r="F958" t="str">
            <v>0969977537</v>
          </cell>
          <cell r="G958" t="str">
            <v>មឿន</v>
          </cell>
          <cell r="H958" t="str">
            <v>សុឡេង</v>
          </cell>
          <cell r="I958" t="str">
            <v>មឿនសុឡេង</v>
          </cell>
          <cell r="J958" t="str">
            <v>MOEURN</v>
          </cell>
          <cell r="K958" t="str">
            <v>SOKLENG</v>
          </cell>
          <cell r="L958"/>
          <cell r="M958" t="str">
            <v>ជៀ</v>
          </cell>
          <cell r="N958">
            <v>44550</v>
          </cell>
          <cell r="O958">
            <v>36597</v>
          </cell>
          <cell r="P958" t="str">
            <v>F</v>
          </cell>
          <cell r="Q958" t="str">
            <v>Cambodian</v>
          </cell>
          <cell r="R958" t="str">
            <v>ត្រពាំងរាំង</v>
          </cell>
          <cell r="S958" t="str">
            <v>ម្កាក់</v>
          </cell>
          <cell r="T958" t="str">
            <v>អង្គស្នួល</v>
          </cell>
          <cell r="U958" t="str">
            <v>កណ្តាល</v>
          </cell>
          <cell r="V958">
            <v>18</v>
          </cell>
          <cell r="W958">
            <v>1</v>
          </cell>
          <cell r="X958">
            <v>17</v>
          </cell>
        </row>
        <row r="959">
          <cell r="C959" t="str">
            <v>4 18141</v>
          </cell>
          <cell r="D959" t="str">
            <v>28501181155762ន</v>
          </cell>
          <cell r="E959" t="str">
            <v>030975276</v>
          </cell>
          <cell r="F959" t="str">
            <v>0968396054</v>
          </cell>
          <cell r="G959" t="str">
            <v>តៀង</v>
          </cell>
          <cell r="H959" t="str">
            <v>សាមឿន</v>
          </cell>
          <cell r="I959" t="str">
            <v>តៀងសាមឿន</v>
          </cell>
          <cell r="J959" t="str">
            <v>TEANG</v>
          </cell>
          <cell r="K959" t="str">
            <v>SAMOEURN</v>
          </cell>
          <cell r="L959"/>
          <cell r="M959" t="str">
            <v>ជៀ</v>
          </cell>
          <cell r="N959">
            <v>44228</v>
          </cell>
          <cell r="O959">
            <v>31155</v>
          </cell>
          <cell r="P959" t="str">
            <v>F</v>
          </cell>
          <cell r="Q959" t="str">
            <v>Cambodian</v>
          </cell>
          <cell r="R959"/>
          <cell r="S959"/>
          <cell r="T959"/>
          <cell r="U959"/>
          <cell r="V959">
            <v>18</v>
          </cell>
          <cell r="W959">
            <v>1</v>
          </cell>
          <cell r="X959">
            <v>17</v>
          </cell>
        </row>
        <row r="960">
          <cell r="C960" t="str">
            <v>4 19499</v>
          </cell>
          <cell r="D960" t="str">
            <v>28104170721691ថ</v>
          </cell>
          <cell r="E960" t="str">
            <v>051205343</v>
          </cell>
          <cell r="F960" t="str">
            <v>0719663685</v>
          </cell>
          <cell r="G960" t="str">
            <v>មាស</v>
          </cell>
          <cell r="H960" t="str">
            <v>សៅ</v>
          </cell>
          <cell r="I960" t="str">
            <v>មាសសៅ</v>
          </cell>
          <cell r="J960" t="str">
            <v>MEAS</v>
          </cell>
          <cell r="K960" t="str">
            <v>SAO</v>
          </cell>
          <cell r="L960"/>
          <cell r="M960" t="str">
            <v>ជៀ</v>
          </cell>
          <cell r="N960">
            <v>44599</v>
          </cell>
          <cell r="O960">
            <v>29700</v>
          </cell>
          <cell r="P960" t="str">
            <v>F</v>
          </cell>
          <cell r="Q960" t="str">
            <v>Cambodian</v>
          </cell>
          <cell r="R960" t="str">
            <v>ឈ្នះជៃក្រោម</v>
          </cell>
          <cell r="S960" t="str">
            <v>រាធរ</v>
          </cell>
          <cell r="T960" t="str">
            <v>ព្រះស្តេច</v>
          </cell>
          <cell r="U960" t="str">
            <v>ព្រៃវែង</v>
          </cell>
          <cell r="V960">
            <v>18</v>
          </cell>
          <cell r="W960">
            <v>1</v>
          </cell>
          <cell r="X960">
            <v>17</v>
          </cell>
        </row>
        <row r="961">
          <cell r="C961" t="str">
            <v>4 19528</v>
          </cell>
          <cell r="D961" t="str">
            <v>20108222935445ណ</v>
          </cell>
          <cell r="E961" t="str">
            <v>160557213</v>
          </cell>
          <cell r="F961">
            <v>0</v>
          </cell>
          <cell r="G961" t="str">
            <v>លី</v>
          </cell>
          <cell r="H961" t="str">
            <v>ស្រីនីត</v>
          </cell>
          <cell r="I961" t="str">
            <v>លីស្រីនីត</v>
          </cell>
          <cell r="J961" t="str">
            <v>LY</v>
          </cell>
          <cell r="K961" t="str">
            <v>SREYNIT</v>
          </cell>
          <cell r="L961"/>
          <cell r="M961" t="str">
            <v>ជៀ</v>
          </cell>
          <cell r="N961">
            <v>44613</v>
          </cell>
          <cell r="O961">
            <v>36949</v>
          </cell>
          <cell r="P961" t="str">
            <v>F</v>
          </cell>
          <cell r="Q961" t="str">
            <v>Cambodian</v>
          </cell>
          <cell r="R961"/>
          <cell r="S961"/>
          <cell r="T961"/>
          <cell r="U961"/>
          <cell r="V961">
            <v>18</v>
          </cell>
          <cell r="W961">
            <v>1</v>
          </cell>
          <cell r="X961">
            <v>17</v>
          </cell>
        </row>
        <row r="962">
          <cell r="C962" t="str">
            <v>4 19553</v>
          </cell>
          <cell r="D962" t="str">
            <v>28701181153114ដ</v>
          </cell>
          <cell r="E962" t="str">
            <v>110482262</v>
          </cell>
          <cell r="F962" t="str">
            <v>0966626108</v>
          </cell>
          <cell r="G962" t="str">
            <v>កុល</v>
          </cell>
          <cell r="H962" t="str">
            <v>សារ៉ាន់</v>
          </cell>
          <cell r="I962" t="str">
            <v>កុលសារ៉ាន់</v>
          </cell>
          <cell r="J962" t="str">
            <v>KOL</v>
          </cell>
          <cell r="K962" t="str">
            <v>SARANN</v>
          </cell>
          <cell r="L962"/>
          <cell r="M962" t="str">
            <v>ជៀ</v>
          </cell>
          <cell r="N962">
            <v>44629</v>
          </cell>
          <cell r="O962">
            <v>32026</v>
          </cell>
          <cell r="P962" t="str">
            <v>F</v>
          </cell>
          <cell r="Q962" t="str">
            <v>Cambodian</v>
          </cell>
          <cell r="R962" t="str">
            <v>អូររលួស</v>
          </cell>
          <cell r="S962" t="str">
            <v>ដំណាក់កន្ទួត</v>
          </cell>
          <cell r="T962" t="str">
            <v>កំពង់ត្រាច</v>
          </cell>
          <cell r="U962" t="str">
            <v>កំពត</v>
          </cell>
          <cell r="V962">
            <v>18</v>
          </cell>
          <cell r="W962">
            <v>1</v>
          </cell>
          <cell r="X962">
            <v>17</v>
          </cell>
        </row>
        <row r="963">
          <cell r="C963" t="str">
            <v>4 19608</v>
          </cell>
          <cell r="D963" t="str">
            <v>28907222914120ថ</v>
          </cell>
          <cell r="E963" t="str">
            <v>031039684</v>
          </cell>
          <cell r="F963" t="str">
            <v>015638085</v>
          </cell>
          <cell r="G963" t="str">
            <v>ស៊ឹម</v>
          </cell>
          <cell r="H963" t="str">
            <v>ឃ្លី</v>
          </cell>
          <cell r="I963" t="str">
            <v>ស៊ឹមឃ្លី</v>
          </cell>
          <cell r="J963" t="str">
            <v>SIM</v>
          </cell>
          <cell r="K963" t="str">
            <v>KHLI</v>
          </cell>
          <cell r="L963"/>
          <cell r="M963" t="str">
            <v>ជៀ</v>
          </cell>
          <cell r="N963">
            <v>44673</v>
          </cell>
          <cell r="O963">
            <v>32791</v>
          </cell>
          <cell r="P963" t="str">
            <v>F</v>
          </cell>
          <cell r="Q963" t="str">
            <v>Cambodian</v>
          </cell>
          <cell r="R963" t="str">
            <v>មានជ័យ</v>
          </cell>
          <cell r="S963" t="str">
            <v>ដំបូលរូង</v>
          </cell>
          <cell r="T963" t="str">
            <v>ភ្នំស្រួច</v>
          </cell>
          <cell r="U963" t="str">
            <v>កំពង់ស្ពឺ</v>
          </cell>
          <cell r="V963">
            <v>18</v>
          </cell>
          <cell r="W963">
            <v>1</v>
          </cell>
          <cell r="X963">
            <v>17</v>
          </cell>
        </row>
        <row r="964">
          <cell r="C964" t="str">
            <v>4 19615</v>
          </cell>
          <cell r="D964" t="str">
            <v>20207222914115ច</v>
          </cell>
          <cell r="E964" t="str">
            <v>031084571</v>
          </cell>
          <cell r="F964" t="str">
            <v>0964863474</v>
          </cell>
          <cell r="G964" t="str">
            <v>សាង</v>
          </cell>
          <cell r="H964" t="str">
            <v>រតនះ</v>
          </cell>
          <cell r="I964" t="str">
            <v>សាងរតនះ</v>
          </cell>
          <cell r="J964" t="str">
            <v>SANG</v>
          </cell>
          <cell r="K964" t="str">
            <v>RATHANAK</v>
          </cell>
          <cell r="L964"/>
          <cell r="M964" t="str">
            <v>ជៀ</v>
          </cell>
          <cell r="N964">
            <v>44676</v>
          </cell>
          <cell r="O964">
            <v>37357</v>
          </cell>
          <cell r="P964" t="str">
            <v>F</v>
          </cell>
          <cell r="Q964" t="str">
            <v>Cambodian</v>
          </cell>
          <cell r="R964" t="str">
            <v>មានជ័យ</v>
          </cell>
          <cell r="S964" t="str">
            <v>ដំបូលរូង</v>
          </cell>
          <cell r="T964" t="str">
            <v>ភ្នំស្រួច</v>
          </cell>
          <cell r="U964" t="str">
            <v>កំពង់ស្ពឺ</v>
          </cell>
          <cell r="V964">
            <v>18</v>
          </cell>
          <cell r="W964">
            <v>1</v>
          </cell>
          <cell r="X964">
            <v>17</v>
          </cell>
        </row>
        <row r="965">
          <cell r="C965" t="str">
            <v>4 19683</v>
          </cell>
          <cell r="D965" t="str">
            <v>20401222739749ន</v>
          </cell>
          <cell r="E965" t="str">
            <v>021297725</v>
          </cell>
          <cell r="F965">
            <v>0</v>
          </cell>
          <cell r="G965" t="str">
            <v>ភិន</v>
          </cell>
          <cell r="H965" t="str">
            <v>ភក្តី</v>
          </cell>
          <cell r="I965" t="str">
            <v>ភិនភក្តី</v>
          </cell>
          <cell r="J965" t="str">
            <v>PHEN</v>
          </cell>
          <cell r="K965" t="str">
            <v>PHEAKDEY</v>
          </cell>
          <cell r="L965"/>
          <cell r="M965" t="str">
            <v>ជៀ</v>
          </cell>
          <cell r="N965">
            <v>44682</v>
          </cell>
          <cell r="O965">
            <v>37998</v>
          </cell>
          <cell r="P965" t="str">
            <v>F</v>
          </cell>
          <cell r="Q965" t="str">
            <v>Cambodian</v>
          </cell>
          <cell r="R965" t="str">
            <v>តាប្រាប់</v>
          </cell>
          <cell r="S965" t="str">
            <v>ម្កាក់</v>
          </cell>
          <cell r="T965" t="str">
            <v>អង្គស្នួល</v>
          </cell>
          <cell r="U965" t="str">
            <v>កណ្តាល</v>
          </cell>
          <cell r="V965">
            <v>18</v>
          </cell>
          <cell r="W965">
            <v>1</v>
          </cell>
          <cell r="X965">
            <v>17</v>
          </cell>
        </row>
        <row r="966">
          <cell r="C966" t="str">
            <v>4 18015</v>
          </cell>
          <cell r="D966" t="str">
            <v>29705202362266ន</v>
          </cell>
          <cell r="E966" t="str">
            <v>050846488</v>
          </cell>
          <cell r="F966" t="str">
            <v>0979849516</v>
          </cell>
          <cell r="G966" t="str">
            <v>មីន</v>
          </cell>
          <cell r="H966" t="str">
            <v>ស្រីមួយ</v>
          </cell>
          <cell r="I966" t="str">
            <v>មីនស្រីមួយ</v>
          </cell>
          <cell r="J966" t="str">
            <v>MIT</v>
          </cell>
          <cell r="K966" t="str">
            <v>SREYMUY</v>
          </cell>
          <cell r="L966"/>
          <cell r="M966" t="str">
            <v>ជៀ</v>
          </cell>
          <cell r="N966">
            <v>44722</v>
          </cell>
          <cell r="O966">
            <v>35527</v>
          </cell>
          <cell r="P966" t="str">
            <v>F</v>
          </cell>
          <cell r="Q966" t="str">
            <v>Cambodian</v>
          </cell>
          <cell r="R966" t="str">
            <v>ពោធិ៍ទី</v>
          </cell>
          <cell r="S966" t="str">
            <v>ពោធិ៍ទី</v>
          </cell>
          <cell r="T966" t="str">
            <v>ស៊ីធរណ្តាល</v>
          </cell>
          <cell r="U966" t="str">
            <v>ព្រៃវែង</v>
          </cell>
          <cell r="V966">
            <v>18</v>
          </cell>
          <cell r="W966">
            <v>1</v>
          </cell>
          <cell r="X966">
            <v>17</v>
          </cell>
        </row>
        <row r="967">
          <cell r="C967" t="str">
            <v>4 19740</v>
          </cell>
          <cell r="D967" t="str">
            <v>29801181154937រ</v>
          </cell>
          <cell r="E967" t="str">
            <v>021101537</v>
          </cell>
          <cell r="F967" t="str">
            <v>0968900864</v>
          </cell>
          <cell r="G967" t="str">
            <v>យាន</v>
          </cell>
          <cell r="H967" t="str">
            <v>កក្កដា</v>
          </cell>
          <cell r="I967" t="str">
            <v>យានកក្កដា</v>
          </cell>
          <cell r="J967" t="str">
            <v>YORN</v>
          </cell>
          <cell r="K967" t="str">
            <v>KAKAOA</v>
          </cell>
          <cell r="L967"/>
          <cell r="M967" t="str">
            <v>ជៀ</v>
          </cell>
          <cell r="N967">
            <v>44725</v>
          </cell>
          <cell r="O967">
            <v>36046</v>
          </cell>
          <cell r="P967" t="str">
            <v>F</v>
          </cell>
          <cell r="Q967" t="str">
            <v>Cambodian</v>
          </cell>
          <cell r="R967"/>
          <cell r="S967"/>
          <cell r="T967"/>
          <cell r="U967"/>
          <cell r="V967">
            <v>18</v>
          </cell>
          <cell r="W967">
            <v>1</v>
          </cell>
          <cell r="X967">
            <v>17</v>
          </cell>
        </row>
        <row r="968">
          <cell r="C968" t="str">
            <v>4 19776</v>
          </cell>
          <cell r="D968" t="str">
            <v>10011222987449ទ</v>
          </cell>
          <cell r="E968" t="str">
            <v>110627277</v>
          </cell>
          <cell r="F968">
            <v>0</v>
          </cell>
          <cell r="G968" t="str">
            <v>ជុន</v>
          </cell>
          <cell r="H968" t="str">
            <v>យុទ្ធ</v>
          </cell>
          <cell r="I968" t="str">
            <v>ជុនយុទ្ធ</v>
          </cell>
          <cell r="J968" t="str">
            <v>CHUN</v>
          </cell>
          <cell r="K968" t="str">
            <v>YUTH</v>
          </cell>
          <cell r="L968"/>
          <cell r="M968" t="str">
            <v>ជៀ</v>
          </cell>
          <cell r="N968">
            <v>44743</v>
          </cell>
          <cell r="O968">
            <v>36800</v>
          </cell>
          <cell r="P968" t="str">
            <v>M</v>
          </cell>
          <cell r="Q968" t="str">
            <v>Cambodian</v>
          </cell>
          <cell r="R968"/>
          <cell r="S968"/>
          <cell r="T968"/>
          <cell r="U968"/>
          <cell r="V968">
            <v>18</v>
          </cell>
          <cell r="W968">
            <v>1</v>
          </cell>
          <cell r="X968">
            <v>17</v>
          </cell>
        </row>
        <row r="969">
          <cell r="C969" t="str">
            <v>4 19773</v>
          </cell>
          <cell r="D969" t="str">
            <v>0</v>
          </cell>
          <cell r="E969" t="str">
            <v>031070529</v>
          </cell>
          <cell r="F969">
            <v>0</v>
          </cell>
          <cell r="G969" t="str">
            <v>សាង</v>
          </cell>
          <cell r="H969" t="str">
            <v>ស្រីឃ្នៀត</v>
          </cell>
          <cell r="I969" t="str">
            <v>សាងស្រីឃ្នៀត</v>
          </cell>
          <cell r="J969" t="str">
            <v>SANG</v>
          </cell>
          <cell r="K969" t="str">
            <v>SREYKHNIETH</v>
          </cell>
          <cell r="L969"/>
          <cell r="M969" t="str">
            <v>ជៀ</v>
          </cell>
          <cell r="N969">
            <v>44743</v>
          </cell>
          <cell r="O969">
            <v>37987</v>
          </cell>
          <cell r="P969" t="str">
            <v>F</v>
          </cell>
          <cell r="Q969" t="str">
            <v>Cambodian</v>
          </cell>
          <cell r="R969"/>
          <cell r="S969"/>
          <cell r="T969"/>
          <cell r="U969"/>
          <cell r="V969">
            <v>18</v>
          </cell>
          <cell r="W969">
            <v>1</v>
          </cell>
          <cell r="X969">
            <v>17</v>
          </cell>
        </row>
        <row r="970">
          <cell r="C970" t="str">
            <v>4 19852</v>
          </cell>
          <cell r="D970" t="str">
            <v>29912171071801ថ</v>
          </cell>
          <cell r="E970" t="str">
            <v>040503277</v>
          </cell>
          <cell r="F970" t="str">
            <v>0969876837</v>
          </cell>
          <cell r="G970" t="str">
            <v>យន</v>
          </cell>
          <cell r="H970" t="str">
            <v>ស្រីឌី</v>
          </cell>
          <cell r="I970" t="str">
            <v>យនស្រីឌី</v>
          </cell>
          <cell r="J970" t="str">
            <v>YORN</v>
          </cell>
          <cell r="K970" t="str">
            <v>SREYDY</v>
          </cell>
          <cell r="L970"/>
          <cell r="M970" t="str">
            <v>ជៀ</v>
          </cell>
          <cell r="N970">
            <v>44775</v>
          </cell>
          <cell r="O970">
            <v>36347</v>
          </cell>
          <cell r="P970" t="str">
            <v>F</v>
          </cell>
          <cell r="Q970" t="str">
            <v>Cambodian</v>
          </cell>
          <cell r="R970"/>
          <cell r="S970"/>
          <cell r="T970"/>
          <cell r="U970"/>
          <cell r="V970">
            <v>18</v>
          </cell>
          <cell r="W970">
            <v>1</v>
          </cell>
          <cell r="X970">
            <v>17</v>
          </cell>
        </row>
        <row r="971">
          <cell r="C971" t="str">
            <v>4 19929</v>
          </cell>
          <cell r="D971" t="str">
            <v>20311222990613ឈ</v>
          </cell>
          <cell r="E971" t="str">
            <v>160574903</v>
          </cell>
          <cell r="F971">
            <v>0</v>
          </cell>
          <cell r="G971" t="str">
            <v>រ៉ន</v>
          </cell>
          <cell r="H971" t="str">
            <v>សុធារី</v>
          </cell>
          <cell r="I971" t="str">
            <v>រ៉នសុធារី</v>
          </cell>
          <cell r="J971" t="str">
            <v>RORN</v>
          </cell>
          <cell r="K971" t="str">
            <v>SOTHEARY</v>
          </cell>
          <cell r="L971"/>
          <cell r="M971" t="str">
            <v>ជៀ</v>
          </cell>
          <cell r="N971">
            <v>44805</v>
          </cell>
          <cell r="O971">
            <v>37701</v>
          </cell>
          <cell r="P971" t="str">
            <v>F</v>
          </cell>
          <cell r="Q971" t="str">
            <v>Cambodian</v>
          </cell>
          <cell r="R971"/>
          <cell r="S971"/>
          <cell r="T971"/>
          <cell r="U971"/>
          <cell r="V971">
            <v>18</v>
          </cell>
          <cell r="W971">
            <v>1</v>
          </cell>
          <cell r="X971">
            <v>17</v>
          </cell>
        </row>
        <row r="972">
          <cell r="C972" t="str">
            <v>4 20033</v>
          </cell>
          <cell r="D972" t="str">
            <v>0</v>
          </cell>
          <cell r="E972" t="str">
            <v>051723230</v>
          </cell>
          <cell r="F972">
            <v>0</v>
          </cell>
          <cell r="G972" t="str">
            <v>រដ្ឋា</v>
          </cell>
          <cell r="H972" t="str">
            <v>ស្រីតា</v>
          </cell>
          <cell r="I972" t="str">
            <v>រដ្ឋាស្រីតា</v>
          </cell>
          <cell r="J972" t="str">
            <v>RATHA</v>
          </cell>
          <cell r="K972" t="str">
            <v>SREYTA</v>
          </cell>
          <cell r="L972"/>
          <cell r="M972" t="str">
            <v>ជៀ</v>
          </cell>
          <cell r="N972">
            <v>44839</v>
          </cell>
          <cell r="O972">
            <v>38240</v>
          </cell>
          <cell r="P972" t="str">
            <v>F</v>
          </cell>
          <cell r="Q972" t="str">
            <v>Cambodian</v>
          </cell>
          <cell r="R972"/>
          <cell r="S972"/>
          <cell r="T972"/>
          <cell r="U972"/>
          <cell r="V972">
            <v>18</v>
          </cell>
          <cell r="W972">
            <v>1</v>
          </cell>
          <cell r="X972">
            <v>17</v>
          </cell>
        </row>
        <row r="973">
          <cell r="C973" t="str">
            <v>4 20062</v>
          </cell>
          <cell r="D973" t="str">
            <v>29801181152797វ</v>
          </cell>
          <cell r="E973" t="str">
            <v>021017445</v>
          </cell>
          <cell r="F973" t="str">
            <v>015552145</v>
          </cell>
          <cell r="G973" t="str">
            <v>ស៊ន</v>
          </cell>
          <cell r="H973" t="str">
            <v>ភិរម្យ</v>
          </cell>
          <cell r="I973" t="str">
            <v>ស៊នភិរម្យ</v>
          </cell>
          <cell r="J973" t="str">
            <v>SORN</v>
          </cell>
          <cell r="K973" t="str">
            <v>PIRUM</v>
          </cell>
          <cell r="L973"/>
          <cell r="M973" t="str">
            <v>ជៀ</v>
          </cell>
          <cell r="N973">
            <v>44879</v>
          </cell>
          <cell r="O973">
            <v>35961</v>
          </cell>
          <cell r="P973" t="str">
            <v>F</v>
          </cell>
          <cell r="Q973" t="str">
            <v>Cambodian</v>
          </cell>
          <cell r="R973"/>
          <cell r="S973"/>
          <cell r="T973"/>
          <cell r="U973"/>
          <cell r="V973">
            <v>18</v>
          </cell>
          <cell r="W973">
            <v>1</v>
          </cell>
          <cell r="X973">
            <v>17</v>
          </cell>
        </row>
        <row r="974">
          <cell r="C974" t="str">
            <v>4 15041</v>
          </cell>
          <cell r="D974" t="str">
            <v>20108192179606ន</v>
          </cell>
          <cell r="E974">
            <v>150911822</v>
          </cell>
          <cell r="F974" t="str">
            <v>0713890606</v>
          </cell>
          <cell r="G974" t="str">
            <v>សាន្ត</v>
          </cell>
          <cell r="H974" t="str">
            <v>សារ៉េត</v>
          </cell>
          <cell r="I974" t="str">
            <v>សាន្តសារ៉េត</v>
          </cell>
          <cell r="J974" t="str">
            <v>SAN</v>
          </cell>
          <cell r="K974" t="str">
            <v>SARET</v>
          </cell>
          <cell r="L974"/>
          <cell r="M974" t="str">
            <v>ជៀ</v>
          </cell>
          <cell r="N974">
            <v>44228</v>
          </cell>
          <cell r="O974">
            <v>36957</v>
          </cell>
          <cell r="P974" t="str">
            <v>F</v>
          </cell>
          <cell r="Q974" t="str">
            <v>Cambodian</v>
          </cell>
          <cell r="R974" t="str">
            <v>អន្លង់ក្រាញ់</v>
          </cell>
          <cell r="S974" t="str">
            <v>ពពក</v>
          </cell>
          <cell r="T974" t="str">
            <v>ស្ទោង</v>
          </cell>
          <cell r="U974" t="str">
            <v>កំពង់ធំ</v>
          </cell>
          <cell r="V974">
            <v>18</v>
          </cell>
          <cell r="W974">
            <v>1</v>
          </cell>
          <cell r="X974">
            <v>17</v>
          </cell>
        </row>
        <row r="975">
          <cell r="C975" t="str">
            <v>4 20173</v>
          </cell>
          <cell r="D975">
            <v>0</v>
          </cell>
          <cell r="E975" t="str">
            <v>062278345</v>
          </cell>
          <cell r="F975" t="str">
            <v>0969872217</v>
          </cell>
          <cell r="G975" t="str">
            <v>ឈុន</v>
          </cell>
          <cell r="H975" t="str">
            <v>ថារី</v>
          </cell>
          <cell r="I975" t="str">
            <v>ឈុនថារី</v>
          </cell>
          <cell r="J975" t="str">
            <v>CHHUN</v>
          </cell>
          <cell r="K975" t="str">
            <v>THARY</v>
          </cell>
          <cell r="L975"/>
          <cell r="M975" t="str">
            <v>ជៀ</v>
          </cell>
          <cell r="N975">
            <v>44967</v>
          </cell>
          <cell r="O975">
            <v>37989</v>
          </cell>
          <cell r="P975" t="str">
            <v>F</v>
          </cell>
          <cell r="Q975" t="str">
            <v>Cambodian</v>
          </cell>
          <cell r="R975" t="str">
            <v>ជយោ</v>
          </cell>
          <cell r="S975" t="str">
            <v>ជយោ</v>
          </cell>
          <cell r="T975" t="str">
            <v>ចំការលើ</v>
          </cell>
          <cell r="U975" t="str">
            <v>កំពង់ចាម</v>
          </cell>
          <cell r="V975">
            <v>18</v>
          </cell>
          <cell r="W975">
            <v>1</v>
          </cell>
          <cell r="X975">
            <v>17</v>
          </cell>
        </row>
        <row r="976">
          <cell r="C976" t="str">
            <v>4 20201</v>
          </cell>
          <cell r="D976" t="str">
            <v>20210212635092គ</v>
          </cell>
          <cell r="E976" t="str">
            <v>021317465</v>
          </cell>
          <cell r="F976" t="str">
            <v>0964738342</v>
          </cell>
          <cell r="G976" t="str">
            <v>សរ</v>
          </cell>
          <cell r="H976" t="str">
            <v>ស្រីនាង</v>
          </cell>
          <cell r="I976" t="str">
            <v>សរស្រីនាង</v>
          </cell>
          <cell r="J976" t="str">
            <v>SOR</v>
          </cell>
          <cell r="K976" t="str">
            <v>SREYNEANG</v>
          </cell>
          <cell r="L976"/>
          <cell r="M976" t="str">
            <v>ជៀ</v>
          </cell>
          <cell r="N976">
            <v>44978</v>
          </cell>
          <cell r="O976">
            <v>37297</v>
          </cell>
          <cell r="P976" t="str">
            <v>F</v>
          </cell>
          <cell r="Q976" t="str">
            <v>Cambodian</v>
          </cell>
          <cell r="R976" t="str">
            <v>ស្រែតាមែង</v>
          </cell>
          <cell r="S976" t="str">
            <v>ទំនប់ធំ</v>
          </cell>
          <cell r="T976" t="str">
            <v>ពញាឰ</v>
          </cell>
          <cell r="U976" t="str">
            <v>កណ្ដាល</v>
          </cell>
          <cell r="V976">
            <v>18</v>
          </cell>
          <cell r="W976">
            <v>1</v>
          </cell>
          <cell r="X976">
            <v>17</v>
          </cell>
        </row>
        <row r="977">
          <cell r="C977" t="str">
            <v>4 20206</v>
          </cell>
          <cell r="D977" t="str">
            <v>28001191959467ស</v>
          </cell>
          <cell r="E977" t="str">
            <v>030533191</v>
          </cell>
          <cell r="F977">
            <v>0</v>
          </cell>
          <cell r="G977" t="str">
            <v>សុខ</v>
          </cell>
          <cell r="H977" t="str">
            <v>ម៉ុម</v>
          </cell>
          <cell r="I977" t="str">
            <v>សុខម៉ុម</v>
          </cell>
          <cell r="J977" t="str">
            <v>SOK</v>
          </cell>
          <cell r="K977" t="str">
            <v>MOM</v>
          </cell>
          <cell r="L977"/>
          <cell r="M977" t="str">
            <v>ជៀ</v>
          </cell>
          <cell r="N977">
            <v>44978</v>
          </cell>
          <cell r="O977">
            <v>29346</v>
          </cell>
          <cell r="P977" t="str">
            <v>F</v>
          </cell>
          <cell r="Q977" t="str">
            <v>Cambodian</v>
          </cell>
          <cell r="R977" t="str">
            <v>ក្រាំងច្រេស</v>
          </cell>
          <cell r="S977" t="str">
            <v>គីរីវន្ត</v>
          </cell>
          <cell r="T977" t="str">
            <v>ភ្នំស្រួច</v>
          </cell>
          <cell r="U977" t="str">
            <v>កំពង់ស្ពឺ</v>
          </cell>
          <cell r="V977">
            <v>18</v>
          </cell>
          <cell r="W977">
            <v>1</v>
          </cell>
          <cell r="X977">
            <v>17</v>
          </cell>
        </row>
        <row r="978">
          <cell r="C978" t="str">
            <v>4 20238</v>
          </cell>
          <cell r="D978" t="str">
            <v>20507233144948ន</v>
          </cell>
          <cell r="E978" t="str">
            <v>031111928</v>
          </cell>
          <cell r="F978" t="str">
            <v>0969624428</v>
          </cell>
          <cell r="G978" t="str">
            <v>ជ័យ</v>
          </cell>
          <cell r="H978" t="str">
            <v>ចន្ឋូ</v>
          </cell>
          <cell r="I978" t="str">
            <v>ជ័យចន្ឋូ</v>
          </cell>
          <cell r="J978" t="str">
            <v>CHAI</v>
          </cell>
          <cell r="K978" t="str">
            <v>CHANTHOU</v>
          </cell>
          <cell r="L978"/>
          <cell r="M978" t="str">
            <v>ជៀ</v>
          </cell>
          <cell r="N978">
            <v>44986</v>
          </cell>
          <cell r="O978">
            <v>38362</v>
          </cell>
          <cell r="P978" t="str">
            <v>F</v>
          </cell>
          <cell r="Q978" t="str">
            <v>Cambodian</v>
          </cell>
          <cell r="R978" t="str">
            <v>ត្រពាំងខ្លុង</v>
          </cell>
          <cell r="S978" t="str">
            <v>ដំបូលរូង</v>
          </cell>
          <cell r="T978" t="str">
            <v>ភ្នំស្រួច</v>
          </cell>
          <cell r="U978" t="str">
            <v>កំពង់ស្ពឺ</v>
          </cell>
          <cell r="V978">
            <v>18</v>
          </cell>
          <cell r="W978">
            <v>1</v>
          </cell>
          <cell r="X978">
            <v>17</v>
          </cell>
        </row>
        <row r="979">
          <cell r="C979" t="str">
            <v>4 20249</v>
          </cell>
          <cell r="D979" t="str">
            <v>29902233042697យ</v>
          </cell>
          <cell r="E979" t="str">
            <v>030718048</v>
          </cell>
          <cell r="F979" t="str">
            <v>081808798</v>
          </cell>
          <cell r="G979" t="str">
            <v>មឿន</v>
          </cell>
          <cell r="H979" t="str">
            <v>សុខទី</v>
          </cell>
          <cell r="I979" t="str">
            <v>មឿនសុខទី</v>
          </cell>
          <cell r="J979" t="str">
            <v>MOEUN</v>
          </cell>
          <cell r="K979" t="str">
            <v>SOKTY</v>
          </cell>
          <cell r="L979"/>
          <cell r="M979" t="str">
            <v>ជៀ</v>
          </cell>
          <cell r="N979">
            <v>44987</v>
          </cell>
          <cell r="O979">
            <v>36497</v>
          </cell>
          <cell r="P979" t="str">
            <v>F</v>
          </cell>
          <cell r="Q979" t="str">
            <v>Cambodian</v>
          </cell>
          <cell r="R979" t="str">
            <v>ទី1</v>
          </cell>
          <cell r="S979" t="str">
            <v>ត្រែងត្រយឹង</v>
          </cell>
          <cell r="T979" t="str">
            <v>ភ្នំស្រួច</v>
          </cell>
          <cell r="U979" t="str">
            <v>កំពង់ស្ពឺ</v>
          </cell>
          <cell r="V979">
            <v>18</v>
          </cell>
          <cell r="W979">
            <v>1</v>
          </cell>
          <cell r="X979">
            <v>17</v>
          </cell>
        </row>
        <row r="980">
          <cell r="C980" t="str">
            <v>4 20252</v>
          </cell>
          <cell r="D980" t="str">
            <v>29410170932294ប</v>
          </cell>
          <cell r="E980" t="str">
            <v>130181219</v>
          </cell>
          <cell r="F980" t="str">
            <v>092381855</v>
          </cell>
          <cell r="G980" t="str">
            <v>មុំ</v>
          </cell>
          <cell r="H980" t="str">
            <v>ខ្មុំ</v>
          </cell>
          <cell r="I980" t="str">
            <v>មុំខ្មុំ</v>
          </cell>
          <cell r="J980" t="str">
            <v>MOM</v>
          </cell>
          <cell r="K980" t="str">
            <v>KMOAK</v>
          </cell>
          <cell r="L980"/>
          <cell r="M980" t="str">
            <v>ជៀ</v>
          </cell>
          <cell r="N980">
            <v>44987</v>
          </cell>
          <cell r="O980">
            <v>34680</v>
          </cell>
          <cell r="P980" t="str">
            <v>F</v>
          </cell>
          <cell r="Q980" t="str">
            <v>Cambodian</v>
          </cell>
          <cell r="R980" t="str">
            <v>ភូមិ1</v>
          </cell>
          <cell r="S980" t="str">
            <v>សង្កាត់4</v>
          </cell>
          <cell r="T980" t="str">
            <v>ព្រះសីហនុ</v>
          </cell>
          <cell r="U980" t="str">
            <v>ព្រះសីហនុ</v>
          </cell>
          <cell r="V980">
            <v>18</v>
          </cell>
          <cell r="W980">
            <v>1</v>
          </cell>
          <cell r="X980">
            <v>17</v>
          </cell>
        </row>
        <row r="981">
          <cell r="C981" t="str">
            <v>4 13775</v>
          </cell>
          <cell r="D981" t="str">
            <v>29311192236255ធ</v>
          </cell>
          <cell r="E981" t="str">
            <v>171140183</v>
          </cell>
          <cell r="F981" t="str">
            <v>086484088</v>
          </cell>
          <cell r="G981" t="str">
            <v>ឈួន</v>
          </cell>
          <cell r="H981" t="str">
            <v>ស្រីមុំ</v>
          </cell>
          <cell r="I981" t="str">
            <v>ឈួនស្រីមុំ</v>
          </cell>
          <cell r="J981" t="str">
            <v>CHHUON</v>
          </cell>
          <cell r="K981" t="str">
            <v>SREYMOM</v>
          </cell>
          <cell r="L981"/>
          <cell r="M981" t="str">
            <v>ជៀ</v>
          </cell>
          <cell r="N981">
            <v>44228</v>
          </cell>
          <cell r="O981">
            <v>34125</v>
          </cell>
          <cell r="P981" t="str">
            <v>F</v>
          </cell>
          <cell r="Q981" t="str">
            <v>Cambodian</v>
          </cell>
          <cell r="R981" t="str">
            <v>កញ្ចាំង</v>
          </cell>
          <cell r="S981" t="str">
            <v>ស៊ុង</v>
          </cell>
          <cell r="T981" t="str">
            <v>សំឡុត</v>
          </cell>
          <cell r="U981" t="str">
            <v>បាត់ដំបង</v>
          </cell>
          <cell r="V981">
            <v>18</v>
          </cell>
          <cell r="W981">
            <v>1</v>
          </cell>
          <cell r="X981">
            <v>17</v>
          </cell>
        </row>
        <row r="982">
          <cell r="C982" t="str">
            <v>4 20299</v>
          </cell>
          <cell r="D982" t="str">
            <v>20108192180134ជ</v>
          </cell>
          <cell r="E982" t="str">
            <v>021194546</v>
          </cell>
          <cell r="F982" t="str">
            <v>093622233</v>
          </cell>
          <cell r="G982" t="str">
            <v>គួន</v>
          </cell>
          <cell r="H982" t="str">
            <v>រតនី</v>
          </cell>
          <cell r="I982" t="str">
            <v>គួនរតនី</v>
          </cell>
          <cell r="J982" t="str">
            <v>KUON</v>
          </cell>
          <cell r="K982" t="str">
            <v>RATNY</v>
          </cell>
          <cell r="L982"/>
          <cell r="M982" t="str">
            <v>ជៀ</v>
          </cell>
          <cell r="N982">
            <v>45001</v>
          </cell>
          <cell r="O982">
            <v>36896</v>
          </cell>
          <cell r="P982" t="str">
            <v>F</v>
          </cell>
          <cell r="Q982" t="str">
            <v>Cambodian</v>
          </cell>
          <cell r="R982" t="str">
            <v>តាប្រាប់</v>
          </cell>
          <cell r="S982" t="str">
            <v>ម្កាក់</v>
          </cell>
          <cell r="T982" t="str">
            <v>អង្គស្នួល</v>
          </cell>
          <cell r="U982" t="str">
            <v>កណ្ដាល</v>
          </cell>
          <cell r="V982">
            <v>18</v>
          </cell>
          <cell r="W982">
            <v>1</v>
          </cell>
          <cell r="X982">
            <v>17</v>
          </cell>
        </row>
        <row r="983">
          <cell r="C983" t="str">
            <v>4 20302</v>
          </cell>
          <cell r="D983">
            <v>0</v>
          </cell>
          <cell r="E983" t="str">
            <v>021222097</v>
          </cell>
          <cell r="F983" t="str">
            <v>0964173506</v>
          </cell>
          <cell r="G983" t="str">
            <v>ស៊ន</v>
          </cell>
          <cell r="H983" t="str">
            <v>សារិន</v>
          </cell>
          <cell r="I983" t="str">
            <v>ស៊នសារិន</v>
          </cell>
          <cell r="J983" t="str">
            <v>SORN</v>
          </cell>
          <cell r="K983" t="str">
            <v>SARIN</v>
          </cell>
          <cell r="L983"/>
          <cell r="M983" t="str">
            <v>ជៀ</v>
          </cell>
          <cell r="N983">
            <v>45002</v>
          </cell>
          <cell r="O983">
            <v>36743</v>
          </cell>
          <cell r="P983" t="str">
            <v>F</v>
          </cell>
          <cell r="Q983" t="str">
            <v>Cambodian</v>
          </cell>
          <cell r="R983" t="str">
            <v>តាប្រាប់</v>
          </cell>
          <cell r="S983" t="str">
            <v>ម្កាក់</v>
          </cell>
          <cell r="T983" t="str">
            <v>អង្កស្នួល</v>
          </cell>
          <cell r="U983" t="str">
            <v>កណ្ដាល</v>
          </cell>
          <cell r="V983">
            <v>18</v>
          </cell>
          <cell r="W983">
            <v>1</v>
          </cell>
          <cell r="X983">
            <v>17</v>
          </cell>
        </row>
        <row r="984">
          <cell r="C984" t="str">
            <v>4 20305</v>
          </cell>
          <cell r="D984">
            <v>0</v>
          </cell>
          <cell r="E984" t="str">
            <v>040602220</v>
          </cell>
          <cell r="F984" t="str">
            <v>0966041069</v>
          </cell>
          <cell r="G984" t="str">
            <v>នួន</v>
          </cell>
          <cell r="H984" t="str">
            <v>ស្រីពេជ្រ</v>
          </cell>
          <cell r="I984" t="str">
            <v>នួនស្រីពេជ្រ</v>
          </cell>
          <cell r="J984" t="str">
            <v>NOURN</v>
          </cell>
          <cell r="K984" t="str">
            <v>SREYPICH</v>
          </cell>
          <cell r="L984"/>
          <cell r="M984" t="str">
            <v>ជៀ</v>
          </cell>
          <cell r="N984">
            <v>45005</v>
          </cell>
          <cell r="O984">
            <v>38372</v>
          </cell>
          <cell r="P984" t="str">
            <v>F</v>
          </cell>
          <cell r="Q984" t="str">
            <v>Cambodian</v>
          </cell>
          <cell r="R984" t="str">
            <v>ភ្នំតាឩស</v>
          </cell>
          <cell r="S984" t="str">
            <v>ក្ដុលសែនជ័យ</v>
          </cell>
          <cell r="T984" t="str">
            <v>ទឹកផុស</v>
          </cell>
          <cell r="U984" t="str">
            <v>កំពង់ឆ្នាំង</v>
          </cell>
          <cell r="V984">
            <v>18</v>
          </cell>
          <cell r="W984">
            <v>1</v>
          </cell>
          <cell r="X984">
            <v>17</v>
          </cell>
        </row>
        <row r="985">
          <cell r="C985" t="str">
            <v>4 20431</v>
          </cell>
          <cell r="D985">
            <v>0</v>
          </cell>
          <cell r="E985" t="str">
            <v>051749005</v>
          </cell>
          <cell r="F985" t="str">
            <v>066635452</v>
          </cell>
          <cell r="G985" t="str">
            <v>ស៊ា</v>
          </cell>
          <cell r="H985" t="str">
            <v>ស្រីណា</v>
          </cell>
          <cell r="I985" t="str">
            <v>ស៊ាស្រីណា</v>
          </cell>
          <cell r="J985" t="str">
            <v>SEA</v>
          </cell>
          <cell r="K985" t="str">
            <v>SREYNA</v>
          </cell>
          <cell r="L985"/>
          <cell r="M985" t="str">
            <v>ជៀ</v>
          </cell>
          <cell r="N985">
            <v>45044</v>
          </cell>
          <cell r="O985">
            <v>38397</v>
          </cell>
          <cell r="P985" t="str">
            <v>F</v>
          </cell>
          <cell r="Q985" t="str">
            <v>Cambodian</v>
          </cell>
          <cell r="R985" t="str">
            <v>គ្រើល</v>
          </cell>
          <cell r="S985" t="str">
            <v>ព្រៃរំដេង</v>
          </cell>
          <cell r="T985" t="str">
            <v>មេសាង</v>
          </cell>
          <cell r="U985" t="str">
            <v>ព្រៃវែង</v>
          </cell>
          <cell r="V985">
            <v>18</v>
          </cell>
          <cell r="W985">
            <v>1</v>
          </cell>
          <cell r="X985">
            <v>17</v>
          </cell>
        </row>
        <row r="986">
          <cell r="C986" t="str">
            <v>4 11791</v>
          </cell>
          <cell r="D986" t="str">
            <v>0</v>
          </cell>
          <cell r="E986" t="str">
            <v>030957743</v>
          </cell>
          <cell r="F986" t="str">
            <v>087509877</v>
          </cell>
          <cell r="G986" t="str">
            <v>ផាត់</v>
          </cell>
          <cell r="H986" t="str">
            <v>រី</v>
          </cell>
          <cell r="I986" t="str">
            <v>ផាត់រី</v>
          </cell>
          <cell r="J986" t="str">
            <v>PHAT</v>
          </cell>
          <cell r="K986" t="str">
            <v>RY</v>
          </cell>
          <cell r="L986"/>
          <cell r="M986" t="str">
            <v>ជៀ</v>
          </cell>
          <cell r="N986">
            <v>44228</v>
          </cell>
          <cell r="O986">
            <v>31508</v>
          </cell>
          <cell r="P986" t="str">
            <v>F</v>
          </cell>
          <cell r="Q986" t="str">
            <v>Cambodian</v>
          </cell>
          <cell r="R986" t="str">
            <v>វាលពន់</v>
          </cell>
          <cell r="S986" t="str">
            <v>វាលពន់</v>
          </cell>
          <cell r="T986" t="str">
            <v>ឩដុង្គ</v>
          </cell>
          <cell r="U986" t="str">
            <v>កំពង់ស្ពឺ</v>
          </cell>
          <cell r="V986">
            <v>18</v>
          </cell>
          <cell r="W986">
            <v>1</v>
          </cell>
          <cell r="X986">
            <v>17</v>
          </cell>
        </row>
        <row r="987">
          <cell r="C987" t="str">
            <v>4 11062</v>
          </cell>
          <cell r="D987" t="str">
            <v>29703181300316ឋ</v>
          </cell>
          <cell r="E987">
            <v>160532222</v>
          </cell>
          <cell r="F987" t="str">
            <v>070751696</v>
          </cell>
          <cell r="G987" t="str">
            <v>ជឹម</v>
          </cell>
          <cell r="H987" t="str">
            <v>សុផាន់ណា</v>
          </cell>
          <cell r="I987" t="str">
            <v>ជឹមសុផាន់ណា</v>
          </cell>
          <cell r="J987" t="str">
            <v>CHOEM</v>
          </cell>
          <cell r="K987" t="str">
            <v>SOPHANNA</v>
          </cell>
          <cell r="L987"/>
          <cell r="M987" t="str">
            <v>ជៀ</v>
          </cell>
          <cell r="N987">
            <v>44228</v>
          </cell>
          <cell r="O987">
            <v>35620</v>
          </cell>
          <cell r="P987" t="str">
            <v>F</v>
          </cell>
          <cell r="Q987" t="str">
            <v>Cambodian</v>
          </cell>
          <cell r="R987" t="str">
            <v>វត្តលួង</v>
          </cell>
          <cell r="S987" t="str">
            <v>លលកស</v>
          </cell>
          <cell r="T987" t="str">
            <v>ពោធិ៍សាត់</v>
          </cell>
          <cell r="U987" t="str">
            <v>ពោធិ៍សាត់</v>
          </cell>
          <cell r="V987">
            <v>18</v>
          </cell>
          <cell r="W987">
            <v>1</v>
          </cell>
          <cell r="X987">
            <v>17</v>
          </cell>
        </row>
        <row r="988">
          <cell r="C988" t="str">
            <v>4 13537</v>
          </cell>
          <cell r="D988" t="str">
            <v>20010192220443ហ</v>
          </cell>
          <cell r="E988" t="str">
            <v>030935987</v>
          </cell>
          <cell r="F988" t="str">
            <v>086900724</v>
          </cell>
          <cell r="G988" t="str">
            <v>ញិល</v>
          </cell>
          <cell r="H988" t="str">
            <v>នី</v>
          </cell>
          <cell r="I988" t="str">
            <v>ញិលនី</v>
          </cell>
          <cell r="J988" t="str">
            <v>NHEL</v>
          </cell>
          <cell r="K988" t="str">
            <v>NY</v>
          </cell>
          <cell r="L988"/>
          <cell r="M988" t="str">
            <v>ជៀ</v>
          </cell>
          <cell r="N988">
            <v>44228</v>
          </cell>
          <cell r="O988">
            <v>36561</v>
          </cell>
          <cell r="P988" t="str">
            <v>F</v>
          </cell>
          <cell r="Q988" t="str">
            <v>Cambodian</v>
          </cell>
          <cell r="R988" t="str">
            <v>ដំណាក់ត្រាច</v>
          </cell>
          <cell r="S988" t="str">
            <v>ដំបូលរូង</v>
          </cell>
          <cell r="T988" t="str">
            <v>ភ្នំស្រួច</v>
          </cell>
          <cell r="U988" t="str">
            <v>កំពង់ស្ពឺ</v>
          </cell>
          <cell r="V988">
            <v>18</v>
          </cell>
          <cell r="W988">
            <v>1</v>
          </cell>
          <cell r="X988">
            <v>17</v>
          </cell>
        </row>
        <row r="989">
          <cell r="C989" t="str">
            <v>4 20460</v>
          </cell>
          <cell r="D989">
            <v>0</v>
          </cell>
          <cell r="E989" t="str">
            <v>101369612</v>
          </cell>
          <cell r="F989" t="str">
            <v>066625373</v>
          </cell>
          <cell r="G989" t="str">
            <v>មឿន</v>
          </cell>
          <cell r="H989" t="str">
            <v>ស្រីពៅ</v>
          </cell>
          <cell r="I989" t="str">
            <v>មឿនស្រីពៅ</v>
          </cell>
          <cell r="J989" t="str">
            <v>MOEURN</v>
          </cell>
          <cell r="K989" t="str">
            <v>SREYPOV</v>
          </cell>
          <cell r="L989"/>
          <cell r="M989" t="str">
            <v>ជៀ</v>
          </cell>
          <cell r="N989" t="str">
            <v>28/05/2023</v>
          </cell>
          <cell r="O989">
            <v>37542</v>
          </cell>
          <cell r="P989" t="str">
            <v>F</v>
          </cell>
          <cell r="Q989" t="str">
            <v>Cambodian</v>
          </cell>
          <cell r="R989" t="str">
            <v>ព្រៃស្លឹក</v>
          </cell>
          <cell r="S989" t="str">
            <v>ព្រៃស្លឹក</v>
          </cell>
          <cell r="T989" t="str">
            <v>ទ្រាំង</v>
          </cell>
          <cell r="U989" t="str">
            <v>តាកែវ</v>
          </cell>
          <cell r="V989">
            <v>18</v>
          </cell>
          <cell r="W989">
            <v>1</v>
          </cell>
          <cell r="X989">
            <v>17</v>
          </cell>
        </row>
        <row r="990">
          <cell r="C990" t="str">
            <v>4 20466</v>
          </cell>
          <cell r="D990" t="str">
            <v>29601181151952ធ</v>
          </cell>
          <cell r="E990" t="str">
            <v>110475302</v>
          </cell>
          <cell r="F990" t="str">
            <v>078773901</v>
          </cell>
          <cell r="G990" t="str">
            <v>ជា</v>
          </cell>
          <cell r="H990" t="str">
            <v>ផេន</v>
          </cell>
          <cell r="I990" t="str">
            <v>ជាផេន</v>
          </cell>
          <cell r="J990" t="str">
            <v>CHEA</v>
          </cell>
          <cell r="K990" t="str">
            <v>PHEN</v>
          </cell>
          <cell r="L990"/>
          <cell r="M990" t="str">
            <v>ជៀ</v>
          </cell>
          <cell r="N990" t="str">
            <v>05/6/2023</v>
          </cell>
          <cell r="O990">
            <v>35163</v>
          </cell>
          <cell r="P990" t="str">
            <v>F</v>
          </cell>
          <cell r="Q990" t="str">
            <v>Cambodian</v>
          </cell>
          <cell r="R990" t="str">
            <v>ត្រែង</v>
          </cell>
          <cell r="S990" t="str">
            <v>ស្ដេចគង់ខាងជើង</v>
          </cell>
          <cell r="T990" t="str">
            <v>បន្ទាយមាស</v>
          </cell>
          <cell r="U990" t="str">
            <v>កំពត</v>
          </cell>
          <cell r="V990">
            <v>18</v>
          </cell>
          <cell r="W990">
            <v>1</v>
          </cell>
          <cell r="X990">
            <v>17</v>
          </cell>
        </row>
        <row r="991">
          <cell r="C991" t="str">
            <v>4 20530</v>
          </cell>
          <cell r="D991">
            <v>0</v>
          </cell>
          <cell r="E991" t="str">
            <v>031153309</v>
          </cell>
          <cell r="F991">
            <v>0</v>
          </cell>
          <cell r="G991" t="str">
            <v>ម៉ុក</v>
          </cell>
          <cell r="H991" t="str">
            <v>សាវឌី</v>
          </cell>
          <cell r="I991" t="str">
            <v>ម៉ុកសាវឌី</v>
          </cell>
          <cell r="J991" t="str">
            <v>MOK</v>
          </cell>
          <cell r="K991" t="str">
            <v>SAVDY</v>
          </cell>
          <cell r="L991"/>
          <cell r="M991" t="str">
            <v>ជៀ</v>
          </cell>
          <cell r="N991">
            <v>45108</v>
          </cell>
          <cell r="O991">
            <v>38427</v>
          </cell>
          <cell r="P991" t="str">
            <v>F</v>
          </cell>
          <cell r="Q991" t="str">
            <v>Cambodian</v>
          </cell>
          <cell r="R991" t="str">
            <v>មានជ័យ</v>
          </cell>
          <cell r="S991" t="str">
            <v>ដំបូករូង</v>
          </cell>
          <cell r="T991" t="str">
            <v>ភ្នំស្រួច</v>
          </cell>
          <cell r="U991" t="str">
            <v>កំពង់ស្ពឺ</v>
          </cell>
          <cell r="V991">
            <v>18</v>
          </cell>
          <cell r="W991">
            <v>1</v>
          </cell>
          <cell r="X991">
            <v>17</v>
          </cell>
        </row>
        <row r="992">
          <cell r="C992" t="str">
            <v>4 20587</v>
          </cell>
          <cell r="D992">
            <v>0</v>
          </cell>
          <cell r="E992" t="str">
            <v>0250355881</v>
          </cell>
          <cell r="F992" t="e">
            <v>#N/A</v>
          </cell>
          <cell r="G992" t="str">
            <v>ឃាង</v>
          </cell>
          <cell r="H992" t="str">
            <v>សុភា</v>
          </cell>
          <cell r="I992" t="str">
            <v>ឃាងសុភា</v>
          </cell>
          <cell r="J992" t="str">
            <v>KHEANG</v>
          </cell>
          <cell r="K992" t="str">
            <v>SOPHEA</v>
          </cell>
          <cell r="L992"/>
          <cell r="M992" t="str">
            <v>ជៀ</v>
          </cell>
          <cell r="N992">
            <v>45170</v>
          </cell>
          <cell r="O992">
            <v>38566</v>
          </cell>
          <cell r="P992" t="str">
            <v>F</v>
          </cell>
          <cell r="Q992" t="str">
            <v>Cambodian</v>
          </cell>
          <cell r="R992" t="str">
            <v>ភូមិ73</v>
          </cell>
          <cell r="S992" t="str">
            <v>ទួលសុភី</v>
          </cell>
          <cell r="T992" t="str">
            <v>អូររាំងឪ</v>
          </cell>
          <cell r="U992" t="str">
            <v>កំពង់ចាម</v>
          </cell>
          <cell r="V992">
            <v>18</v>
          </cell>
          <cell r="W992">
            <v>1</v>
          </cell>
          <cell r="X992">
            <v>17</v>
          </cell>
        </row>
        <row r="993">
          <cell r="C993" t="str">
            <v>4 19471</v>
          </cell>
          <cell r="D993" t="str">
            <v>29602202327992ព</v>
          </cell>
          <cell r="E993" t="str">
            <v>031011311</v>
          </cell>
          <cell r="F993" t="e">
            <v>#N/A</v>
          </cell>
          <cell r="G993" t="str">
            <v>រីម</v>
          </cell>
          <cell r="H993" t="str">
            <v>សំណាង</v>
          </cell>
          <cell r="I993" t="str">
            <v>រីមសំណាង</v>
          </cell>
          <cell r="J993" t="str">
            <v>RIM</v>
          </cell>
          <cell r="K993" t="str">
            <v>SAMNANG</v>
          </cell>
          <cell r="L993"/>
          <cell r="M993" t="str">
            <v>ជៀ</v>
          </cell>
          <cell r="N993">
            <v>44839</v>
          </cell>
          <cell r="O993">
            <v>35229</v>
          </cell>
          <cell r="P993" t="str">
            <v>F</v>
          </cell>
          <cell r="Q993" t="str">
            <v>Cambodian</v>
          </cell>
          <cell r="R993"/>
          <cell r="S993"/>
          <cell r="T993"/>
          <cell r="U993"/>
          <cell r="V993">
            <v>18</v>
          </cell>
          <cell r="W993">
            <v>1</v>
          </cell>
          <cell r="X993">
            <v>17</v>
          </cell>
        </row>
        <row r="994">
          <cell r="C994" t="str">
            <v>4 19108</v>
          </cell>
          <cell r="D994">
            <v>0</v>
          </cell>
          <cell r="E994" t="str">
            <v>051073975</v>
          </cell>
          <cell r="F994" t="str">
            <v>0883709927</v>
          </cell>
          <cell r="G994" t="str">
            <v>អាត</v>
          </cell>
          <cell r="H994" t="str">
            <v>ផាន់ណៃ</v>
          </cell>
          <cell r="I994" t="str">
            <v>អាតផាន់ណៃ</v>
          </cell>
          <cell r="J994" t="str">
            <v>ATH</v>
          </cell>
          <cell r="K994" t="str">
            <v>PHANNAY</v>
          </cell>
          <cell r="L994" t="str">
            <v>ATHPHANNAY</v>
          </cell>
          <cell r="M994" t="str">
            <v>ជៀ</v>
          </cell>
          <cell r="N994">
            <v>44397</v>
          </cell>
          <cell r="O994">
            <v>35318</v>
          </cell>
          <cell r="P994" t="str">
            <v>F</v>
          </cell>
          <cell r="Q994" t="str">
            <v>Cambodian</v>
          </cell>
          <cell r="R994" t="str">
            <v>គ្រើល</v>
          </cell>
          <cell r="S994" t="str">
            <v>ព្រៃរំដេង</v>
          </cell>
          <cell r="T994" t="str">
            <v>មេសាង</v>
          </cell>
          <cell r="U994" t="str">
            <v>ព្រៃវែង</v>
          </cell>
          <cell r="V994">
            <v>18</v>
          </cell>
          <cell r="W994">
            <v>1</v>
          </cell>
          <cell r="X994">
            <v>17</v>
          </cell>
        </row>
        <row r="995">
          <cell r="C995" t="str">
            <v>4 20531</v>
          </cell>
          <cell r="D995">
            <v>0</v>
          </cell>
          <cell r="E995" t="str">
            <v>021348095</v>
          </cell>
          <cell r="F995" t="str">
            <v>0968676031</v>
          </cell>
          <cell r="G995" t="str">
            <v>ឃ្នី</v>
          </cell>
          <cell r="H995" t="str">
            <v>ណាលីន</v>
          </cell>
          <cell r="I995" t="str">
            <v>ឃ្នីណាលីន</v>
          </cell>
          <cell r="J995" t="str">
            <v>KHNY</v>
          </cell>
          <cell r="K995" t="str">
            <v>NALIN</v>
          </cell>
          <cell r="L995"/>
          <cell r="M995" t="str">
            <v>ជៀ</v>
          </cell>
          <cell r="N995">
            <v>45108</v>
          </cell>
          <cell r="O995">
            <v>38434</v>
          </cell>
          <cell r="P995" t="str">
            <v>F</v>
          </cell>
          <cell r="Q995" t="str">
            <v>Cambodian</v>
          </cell>
          <cell r="R995" t="str">
            <v>ព្រែកតារ័ត្ន</v>
          </cell>
          <cell r="S995" t="str">
            <v>ពោធិ៍បាន</v>
          </cell>
          <cell r="T995" t="str">
            <v>កោះធំ</v>
          </cell>
          <cell r="U995" t="str">
            <v>កណ្តាល</v>
          </cell>
          <cell r="V995">
            <v>18</v>
          </cell>
          <cell r="W995">
            <v>1</v>
          </cell>
          <cell r="X995">
            <v>17</v>
          </cell>
        </row>
        <row r="996">
          <cell r="C996" t="str">
            <v>4 10826</v>
          </cell>
          <cell r="D996" t="str">
            <v>28801181154376ព</v>
          </cell>
          <cell r="E996" t="str">
            <v>050931590</v>
          </cell>
          <cell r="F996" t="str">
            <v>089304341</v>
          </cell>
          <cell r="G996" t="str">
            <v>ម៉ាច</v>
          </cell>
          <cell r="H996" t="str">
            <v>សារ៉េត</v>
          </cell>
          <cell r="I996" t="str">
            <v>ម៉ាចសារ៉េត</v>
          </cell>
          <cell r="J996" t="str">
            <v>MACH</v>
          </cell>
          <cell r="K996" t="str">
            <v>SARET</v>
          </cell>
          <cell r="L996"/>
          <cell r="M996" t="str">
            <v>ពិនិត្យ</v>
          </cell>
          <cell r="N996">
            <v>44228</v>
          </cell>
          <cell r="O996">
            <v>32423</v>
          </cell>
          <cell r="P996" t="str">
            <v>F</v>
          </cell>
          <cell r="Q996" t="str">
            <v>Cambodian</v>
          </cell>
          <cell r="R996" t="str">
            <v>ព្រៃដើមថ្នឹង</v>
          </cell>
          <cell r="S996" t="str">
            <v>ព្រៃដើមថ្នឹង</v>
          </cell>
          <cell r="T996" t="str">
            <v>ស៊ីធរណ្តាល</v>
          </cell>
          <cell r="U996" t="str">
            <v>ព្រៃវែង</v>
          </cell>
          <cell r="V996">
            <v>18</v>
          </cell>
          <cell r="W996">
            <v>1</v>
          </cell>
          <cell r="X996">
            <v>17</v>
          </cell>
        </row>
        <row r="997">
          <cell r="C997" t="str">
            <v>4 11543</v>
          </cell>
          <cell r="D997" t="str">
            <v>20107202393460ឆ</v>
          </cell>
          <cell r="E997" t="str">
            <v>051615440</v>
          </cell>
          <cell r="F997" t="str">
            <v>0975745549</v>
          </cell>
          <cell r="G997" t="str">
            <v xml:space="preserve">ប៊ិន </v>
          </cell>
          <cell r="H997" t="str">
            <v>សុភី</v>
          </cell>
          <cell r="I997" t="str">
            <v>ប៊ិន សុភី</v>
          </cell>
          <cell r="J997" t="str">
            <v>SAM</v>
          </cell>
          <cell r="K997" t="str">
            <v>CHANTHO</v>
          </cell>
          <cell r="L997"/>
          <cell r="M997" t="str">
            <v>ពិនិត្យ</v>
          </cell>
          <cell r="N997">
            <v>44228</v>
          </cell>
          <cell r="O997">
            <v>36951</v>
          </cell>
          <cell r="P997" t="str">
            <v>F</v>
          </cell>
          <cell r="Q997" t="str">
            <v>Cambodian</v>
          </cell>
          <cell r="R997" t="str">
            <v>ព្រៃញាតិ</v>
          </cell>
          <cell r="S997" t="str">
            <v>ប្រធាតុ</v>
          </cell>
          <cell r="T997" t="str">
            <v>កំពង់ត្របែក</v>
          </cell>
          <cell r="U997" t="str">
            <v>ព្រៃវែង</v>
          </cell>
          <cell r="V997">
            <v>18</v>
          </cell>
          <cell r="W997">
            <v>1</v>
          </cell>
          <cell r="X997">
            <v>17</v>
          </cell>
        </row>
        <row r="998">
          <cell r="C998" t="str">
            <v>4 11847</v>
          </cell>
          <cell r="D998" t="str">
            <v>29601181152427ថ</v>
          </cell>
          <cell r="E998">
            <v>150524761</v>
          </cell>
          <cell r="F998" t="str">
            <v>0968913133</v>
          </cell>
          <cell r="G998" t="str">
            <v>លន</v>
          </cell>
          <cell r="H998" t="str">
            <v>ស្រីពៅ</v>
          </cell>
          <cell r="I998" t="str">
            <v>លនស្រីពៅ</v>
          </cell>
          <cell r="J998" t="str">
            <v>LON</v>
          </cell>
          <cell r="K998" t="str">
            <v>SREYPOV</v>
          </cell>
          <cell r="L998"/>
          <cell r="M998" t="str">
            <v>ពិនិត្យ</v>
          </cell>
          <cell r="N998">
            <v>44228</v>
          </cell>
          <cell r="O998">
            <v>35084</v>
          </cell>
          <cell r="P998" t="str">
            <v>F</v>
          </cell>
          <cell r="Q998" t="str">
            <v>Cambodian</v>
          </cell>
          <cell r="R998" t="str">
            <v>ពោធិ៍តាអ៊ុន</v>
          </cell>
          <cell r="S998" t="str">
            <v>ស្រយ៉ូវ</v>
          </cell>
          <cell r="T998" t="str">
            <v>ស្ទឹងសែន</v>
          </cell>
          <cell r="U998" t="str">
            <v>កំពង់ធំ</v>
          </cell>
          <cell r="V998">
            <v>18</v>
          </cell>
          <cell r="W998">
            <v>1</v>
          </cell>
          <cell r="X998">
            <v>17</v>
          </cell>
        </row>
        <row r="999">
          <cell r="C999" t="str">
            <v>4 13047</v>
          </cell>
          <cell r="D999" t="str">
            <v>20003181303888ឌ</v>
          </cell>
          <cell r="E999" t="str">
            <v>040486615</v>
          </cell>
          <cell r="F999" t="str">
            <v>016218230</v>
          </cell>
          <cell r="G999" t="str">
            <v>សុត</v>
          </cell>
          <cell r="H999" t="str">
            <v>វឺន</v>
          </cell>
          <cell r="I999" t="str">
            <v>សុតវឺន</v>
          </cell>
          <cell r="J999" t="str">
            <v>SOT</v>
          </cell>
          <cell r="K999" t="str">
            <v>VOEN</v>
          </cell>
          <cell r="L999"/>
          <cell r="M999" t="str">
            <v>ពិនិត្យ</v>
          </cell>
          <cell r="N999">
            <v>44228</v>
          </cell>
          <cell r="O999">
            <v>36828</v>
          </cell>
          <cell r="P999" t="str">
            <v>F</v>
          </cell>
          <cell r="Q999" t="str">
            <v>Cambodian</v>
          </cell>
          <cell r="R999" t="str">
            <v>ស្រែព្រិច</v>
          </cell>
          <cell r="S999" t="str">
            <v>អភិវឌ្ឍន៍</v>
          </cell>
          <cell r="T999" t="str">
            <v>ទឹកផុស</v>
          </cell>
          <cell r="U999" t="str">
            <v>កំពង់ឆ្នាំង</v>
          </cell>
          <cell r="V999">
            <v>18</v>
          </cell>
          <cell r="W999">
            <v>1</v>
          </cell>
          <cell r="X999">
            <v>17</v>
          </cell>
        </row>
        <row r="1000">
          <cell r="C1000" t="str">
            <v>4 13588</v>
          </cell>
          <cell r="D1000" t="str">
            <v>29310160348431ឌ</v>
          </cell>
          <cell r="E1000" t="str">
            <v>080101738</v>
          </cell>
          <cell r="F1000" t="str">
            <v>067509867</v>
          </cell>
          <cell r="G1000" t="str">
            <v>សូត</v>
          </cell>
          <cell r="H1000" t="str">
            <v>សាវន</v>
          </cell>
          <cell r="I1000" t="str">
            <v>សូតសាវន</v>
          </cell>
          <cell r="J1000" t="str">
            <v>SOT</v>
          </cell>
          <cell r="K1000" t="str">
            <v>SAVORN</v>
          </cell>
          <cell r="L1000"/>
          <cell r="M1000" t="str">
            <v>ពិនិត្យ</v>
          </cell>
          <cell r="N1000">
            <v>44228</v>
          </cell>
          <cell r="O1000">
            <v>34305</v>
          </cell>
          <cell r="P1000" t="str">
            <v>F</v>
          </cell>
          <cell r="Q1000" t="str">
            <v>Cambodian</v>
          </cell>
          <cell r="R1000" t="str">
            <v>អូរត្រឡង</v>
          </cell>
          <cell r="S1000" t="str">
            <v>អូរប្រះ</v>
          </cell>
          <cell r="T1000" t="str">
            <v>សៀមបូក</v>
          </cell>
          <cell r="U1000" t="str">
            <v>ស្ទឹងត្រង់</v>
          </cell>
          <cell r="V1000">
            <v>18</v>
          </cell>
          <cell r="W1000">
            <v>1</v>
          </cell>
          <cell r="X1000">
            <v>17</v>
          </cell>
        </row>
        <row r="1001">
          <cell r="C1001" t="str">
            <v>4 14172</v>
          </cell>
          <cell r="D1001" t="str">
            <v>20107192153761ឌ</v>
          </cell>
          <cell r="E1001" t="str">
            <v>070334795</v>
          </cell>
          <cell r="F1001" t="str">
            <v>015711647</v>
          </cell>
          <cell r="G1001" t="str">
            <v>ឆេន</v>
          </cell>
          <cell r="H1001" t="str">
            <v>ស៊ីនូ</v>
          </cell>
          <cell r="I1001" t="str">
            <v>ឆេនស៊ីនូ</v>
          </cell>
          <cell r="J1001" t="str">
            <v>CHHEN</v>
          </cell>
          <cell r="K1001" t="str">
            <v>SINO</v>
          </cell>
          <cell r="L1001"/>
          <cell r="M1001" t="str">
            <v>ពិនិត្យ</v>
          </cell>
          <cell r="N1001">
            <v>44228</v>
          </cell>
          <cell r="O1001">
            <v>36893</v>
          </cell>
          <cell r="P1001" t="str">
            <v>F</v>
          </cell>
          <cell r="Q1001" t="str">
            <v>Cambodian</v>
          </cell>
          <cell r="R1001" t="str">
            <v>ស្រែនន</v>
          </cell>
          <cell r="S1001" t="str">
            <v>កន្ទួត</v>
          </cell>
          <cell r="T1001" t="str">
            <v>ចិត្របូរី</v>
          </cell>
          <cell r="U1001" t="str">
            <v>ក្រចេះ</v>
          </cell>
          <cell r="V1001">
            <v>18</v>
          </cell>
          <cell r="W1001">
            <v>1</v>
          </cell>
          <cell r="X1001">
            <v>17</v>
          </cell>
        </row>
        <row r="1002">
          <cell r="C1002" t="str">
            <v>4 18106</v>
          </cell>
          <cell r="D1002" t="str">
            <v>20103202332039ហ</v>
          </cell>
          <cell r="E1002" t="str">
            <v>250262720</v>
          </cell>
          <cell r="F1002" t="str">
            <v>0885490884</v>
          </cell>
          <cell r="G1002" t="str">
            <v>គីម</v>
          </cell>
          <cell r="H1002" t="str">
            <v>ភារ៉ា</v>
          </cell>
          <cell r="I1002" t="str">
            <v>គីមភារ៉ា</v>
          </cell>
          <cell r="J1002" t="str">
            <v>KIM</v>
          </cell>
          <cell r="K1002" t="str">
            <v>PHEARA</v>
          </cell>
          <cell r="L1002"/>
          <cell r="M1002" t="str">
            <v>ពិនិត្យ</v>
          </cell>
          <cell r="N1002">
            <v>44228</v>
          </cell>
          <cell r="O1002">
            <v>37159</v>
          </cell>
          <cell r="P1002" t="str">
            <v>F</v>
          </cell>
          <cell r="Q1002" t="str">
            <v>Cambodian</v>
          </cell>
          <cell r="R1002" t="str">
            <v>ថ្មប្រជុំ</v>
          </cell>
          <cell r="S1002" t="str">
            <v>មៀន</v>
          </cell>
          <cell r="T1002" t="str">
            <v>អូររាំងឪ</v>
          </cell>
          <cell r="U1002" t="str">
            <v>ត្បូងឃ្មុំ</v>
          </cell>
          <cell r="V1002">
            <v>18</v>
          </cell>
          <cell r="W1002">
            <v>1</v>
          </cell>
          <cell r="X1002">
            <v>17</v>
          </cell>
        </row>
        <row r="1003">
          <cell r="C1003" t="str">
            <v>4 18276</v>
          </cell>
          <cell r="D1003" t="str">
            <v>29212171013554ដ</v>
          </cell>
          <cell r="E1003" t="str">
            <v>240096740</v>
          </cell>
          <cell r="F1003" t="str">
            <v>0977247044</v>
          </cell>
          <cell r="G1003" t="str">
            <v>ធឿន</v>
          </cell>
          <cell r="H1003" t="str">
            <v>ស្រីរ័ត្ន</v>
          </cell>
          <cell r="I1003" t="str">
            <v>ធឿនស្រីរ័ត្ន</v>
          </cell>
          <cell r="J1003" t="str">
            <v>THOEURN</v>
          </cell>
          <cell r="K1003" t="str">
            <v>SREYROTH</v>
          </cell>
          <cell r="L1003"/>
          <cell r="M1003" t="str">
            <v>ពិនិត្យ</v>
          </cell>
          <cell r="N1003">
            <v>44228</v>
          </cell>
          <cell r="O1003">
            <v>33609</v>
          </cell>
          <cell r="P1003" t="str">
            <v>F</v>
          </cell>
          <cell r="Q1003" t="str">
            <v>Cambodian</v>
          </cell>
          <cell r="R1003" t="str">
            <v>ភូមិខ</v>
          </cell>
          <cell r="S1003" t="str">
            <v>កាចាញ</v>
          </cell>
          <cell r="T1003" t="str">
            <v>បានលុង</v>
          </cell>
          <cell r="U1003" t="str">
            <v>រតនគិរី</v>
          </cell>
          <cell r="V1003">
            <v>18</v>
          </cell>
          <cell r="W1003">
            <v>1</v>
          </cell>
          <cell r="X1003">
            <v>17</v>
          </cell>
        </row>
        <row r="1004">
          <cell r="C1004" t="str">
            <v>4 18333</v>
          </cell>
          <cell r="D1004" t="str">
            <v>29609170908204ម</v>
          </cell>
          <cell r="E1004" t="str">
            <v>061669182</v>
          </cell>
          <cell r="F1004" t="str">
            <v>010675369</v>
          </cell>
          <cell r="G1004" t="str">
            <v>ហៃ</v>
          </cell>
          <cell r="H1004" t="str">
            <v>លីដា</v>
          </cell>
          <cell r="I1004" t="str">
            <v>ហៃលីដា</v>
          </cell>
          <cell r="J1004" t="str">
            <v>HAI</v>
          </cell>
          <cell r="K1004" t="str">
            <v>LYDA</v>
          </cell>
          <cell r="L1004"/>
          <cell r="M1004" t="str">
            <v>ពិនិត្យ</v>
          </cell>
          <cell r="N1004">
            <v>44228</v>
          </cell>
          <cell r="O1004">
            <v>35192</v>
          </cell>
          <cell r="P1004" t="str">
            <v>F</v>
          </cell>
          <cell r="Q1004" t="str">
            <v>Cambodian</v>
          </cell>
          <cell r="R1004" t="str">
            <v>ត្រពាំងឫស្សី</v>
          </cell>
          <cell r="S1004" t="str">
            <v>ជយោ</v>
          </cell>
          <cell r="T1004" t="str">
            <v>ចំការលើ</v>
          </cell>
          <cell r="U1004" t="str">
            <v>កំពង់ចាម</v>
          </cell>
          <cell r="V1004">
            <v>18</v>
          </cell>
          <cell r="W1004">
            <v>1</v>
          </cell>
          <cell r="X1004">
            <v>17</v>
          </cell>
        </row>
        <row r="1005">
          <cell r="C1005" t="str">
            <v>4 11656</v>
          </cell>
          <cell r="D1005" t="str">
            <v>29701181153438ប</v>
          </cell>
          <cell r="E1005">
            <v>40356172</v>
          </cell>
          <cell r="F1005" t="str">
            <v>070653946</v>
          </cell>
          <cell r="G1005" t="str">
            <v>ផូ</v>
          </cell>
          <cell r="H1005" t="str">
            <v>ចាន់ធី</v>
          </cell>
          <cell r="I1005" t="str">
            <v>ផូចាន់ធី</v>
          </cell>
          <cell r="J1005" t="str">
            <v>PHO</v>
          </cell>
          <cell r="K1005" t="str">
            <v>CHANTHY</v>
          </cell>
          <cell r="L1005"/>
          <cell r="M1005" t="str">
            <v>ពិនិត្យ</v>
          </cell>
          <cell r="N1005">
            <v>44228</v>
          </cell>
          <cell r="O1005">
            <v>35576</v>
          </cell>
          <cell r="P1005" t="str">
            <v>F</v>
          </cell>
          <cell r="Q1005" t="str">
            <v>Cambodian</v>
          </cell>
          <cell r="R1005" t="str">
            <v>គ្រួស</v>
          </cell>
          <cell r="S1005" t="str">
            <v>រលាប្អៀរ</v>
          </cell>
          <cell r="T1005" t="str">
            <v>រលាប្អៀរ</v>
          </cell>
          <cell r="U1005" t="str">
            <v>កំពង់ឆ្នាំង</v>
          </cell>
          <cell r="V1005">
            <v>18</v>
          </cell>
          <cell r="W1005">
            <v>1</v>
          </cell>
          <cell r="X1005">
            <v>17</v>
          </cell>
        </row>
        <row r="1006">
          <cell r="C1006" t="str">
            <v>4 11349</v>
          </cell>
          <cell r="D1006" t="str">
            <v>29701181154455ប</v>
          </cell>
          <cell r="E1006" t="str">
            <v>030505990</v>
          </cell>
          <cell r="F1006" t="str">
            <v>093747234</v>
          </cell>
          <cell r="G1006" t="str">
            <v>ភួង</v>
          </cell>
          <cell r="H1006" t="str">
            <v>កក្តនីកា</v>
          </cell>
          <cell r="I1006" t="str">
            <v>ភួងកក្តនីកា</v>
          </cell>
          <cell r="J1006" t="str">
            <v>PHUONG</v>
          </cell>
          <cell r="K1006" t="str">
            <v>KAKNIKA</v>
          </cell>
          <cell r="L1006"/>
          <cell r="M1006" t="str">
            <v>ពិនិត្យ</v>
          </cell>
          <cell r="N1006">
            <v>44228</v>
          </cell>
          <cell r="O1006">
            <v>35432</v>
          </cell>
          <cell r="P1006" t="str">
            <v>F</v>
          </cell>
          <cell r="Q1006" t="str">
            <v>Cambodian</v>
          </cell>
          <cell r="R1006" t="str">
            <v>ក្រាំងពឡទេ</v>
          </cell>
          <cell r="S1006" t="str">
            <v>រការធំ</v>
          </cell>
          <cell r="T1006" t="str">
            <v>ច្បារមន</v>
          </cell>
          <cell r="U1006" t="str">
            <v>កំពង់ស្ពឺ</v>
          </cell>
          <cell r="V1006">
            <v>18</v>
          </cell>
          <cell r="W1006">
            <v>1</v>
          </cell>
          <cell r="X1006">
            <v>17</v>
          </cell>
        </row>
        <row r="1007">
          <cell r="C1007" t="str">
            <v>4 11737</v>
          </cell>
          <cell r="D1007" t="str">
            <v>28201181156386ន</v>
          </cell>
          <cell r="E1007">
            <v>180047788</v>
          </cell>
          <cell r="F1007" t="str">
            <v>0884362865</v>
          </cell>
          <cell r="G1007" t="str">
            <v>គង់</v>
          </cell>
          <cell r="H1007" t="str">
            <v>និត</v>
          </cell>
          <cell r="I1007" t="str">
            <v>គង់និត</v>
          </cell>
          <cell r="J1007" t="str">
            <v>KONG</v>
          </cell>
          <cell r="K1007" t="str">
            <v>NIT</v>
          </cell>
          <cell r="L1007"/>
          <cell r="M1007" t="str">
            <v>ពិនិត្យ</v>
          </cell>
          <cell r="N1007">
            <v>44228</v>
          </cell>
          <cell r="O1007">
            <v>30206</v>
          </cell>
          <cell r="P1007" t="str">
            <v>F</v>
          </cell>
          <cell r="Q1007" t="str">
            <v>Cambodian</v>
          </cell>
          <cell r="R1007" t="str">
            <v>ដីក្រហម</v>
          </cell>
          <cell r="S1007" t="str">
            <v>កំពង់ភ្លុក</v>
          </cell>
          <cell r="T1007" t="str">
            <v>ប្រសាទបាគង</v>
          </cell>
          <cell r="U1007" t="str">
            <v>សៀមរាប</v>
          </cell>
          <cell r="V1007">
            <v>18</v>
          </cell>
          <cell r="W1007">
            <v>1</v>
          </cell>
          <cell r="X1007">
            <v>17</v>
          </cell>
        </row>
        <row r="1008">
          <cell r="C1008" t="str">
            <v>4 13401</v>
          </cell>
          <cell r="D1008" t="str">
            <v>29211160456838ភ</v>
          </cell>
          <cell r="E1008" t="str">
            <v>062188674</v>
          </cell>
          <cell r="F1008" t="str">
            <v>0968768606</v>
          </cell>
          <cell r="G1008" t="str">
            <v>សឿង</v>
          </cell>
          <cell r="H1008" t="str">
            <v>មួយជា</v>
          </cell>
          <cell r="I1008" t="str">
            <v>សឿងមួយជា</v>
          </cell>
          <cell r="J1008" t="str">
            <v>SOEUNG</v>
          </cell>
          <cell r="K1008" t="str">
            <v>MUOYCHHEA</v>
          </cell>
          <cell r="L1008"/>
          <cell r="M1008" t="str">
            <v>ពិនិត្យ</v>
          </cell>
          <cell r="N1008">
            <v>44228</v>
          </cell>
          <cell r="O1008">
            <v>33797</v>
          </cell>
          <cell r="P1008" t="str">
            <v>F</v>
          </cell>
          <cell r="Q1008" t="str">
            <v>Cambodian</v>
          </cell>
          <cell r="R1008" t="str">
            <v>កោះចិនក្រោម</v>
          </cell>
          <cell r="S1008" t="str">
            <v>កំពង់រាប</v>
          </cell>
          <cell r="T1008" t="str">
            <v>កោះសូទិន</v>
          </cell>
          <cell r="U1008" t="str">
            <v>កំពង់ចាម</v>
          </cell>
          <cell r="V1008">
            <v>18</v>
          </cell>
          <cell r="W1008">
            <v>1</v>
          </cell>
          <cell r="X1008">
            <v>17</v>
          </cell>
        </row>
        <row r="1009">
          <cell r="C1009" t="str">
            <v>4 18687</v>
          </cell>
          <cell r="D1009" t="str">
            <v>20111222990082ឆ</v>
          </cell>
          <cell r="E1009" t="str">
            <v>070355312</v>
          </cell>
          <cell r="F1009" t="str">
            <v>0979607880</v>
          </cell>
          <cell r="G1009" t="str">
            <v>ដូ</v>
          </cell>
          <cell r="H1009" t="str">
            <v>ស្រីណាត</v>
          </cell>
          <cell r="I1009" t="str">
            <v>ដូស្រីណាត</v>
          </cell>
          <cell r="J1009" t="str">
            <v>DO</v>
          </cell>
          <cell r="K1009" t="str">
            <v>SREYNAT</v>
          </cell>
          <cell r="L1009"/>
          <cell r="M1009" t="str">
            <v>ពិនិត្យ</v>
          </cell>
          <cell r="N1009">
            <v>44228</v>
          </cell>
          <cell r="O1009">
            <v>36955</v>
          </cell>
          <cell r="P1009" t="str">
            <v>F</v>
          </cell>
          <cell r="Q1009" t="str">
            <v>Cambodian</v>
          </cell>
          <cell r="R1009" t="str">
            <v>105</v>
          </cell>
          <cell r="S1009" t="str">
            <v>ថ្មី</v>
          </cell>
          <cell r="T1009" t="str">
            <v>ចិត្របូរី</v>
          </cell>
          <cell r="U1009" t="str">
            <v>ក្រចេះ</v>
          </cell>
          <cell r="V1009">
            <v>18</v>
          </cell>
          <cell r="W1009">
            <v>1</v>
          </cell>
          <cell r="X1009">
            <v>17</v>
          </cell>
        </row>
        <row r="1010">
          <cell r="C1010" t="str">
            <v>4 18454</v>
          </cell>
          <cell r="D1010" t="str">
            <v>27701233031728ឍ</v>
          </cell>
          <cell r="E1010" t="str">
            <v>050966669</v>
          </cell>
          <cell r="F1010" t="str">
            <v>087320089</v>
          </cell>
          <cell r="G1010" t="str">
            <v>ចាន់</v>
          </cell>
          <cell r="H1010" t="str">
            <v>ណារី</v>
          </cell>
          <cell r="I1010" t="str">
            <v>ចាន់ណារី</v>
          </cell>
          <cell r="J1010" t="str">
            <v>CHAN</v>
          </cell>
          <cell r="K1010" t="str">
            <v>NAVY</v>
          </cell>
          <cell r="L1010"/>
          <cell r="M1010" t="str">
            <v>ពិនិត្យ</v>
          </cell>
          <cell r="N1010">
            <v>44228</v>
          </cell>
          <cell r="O1010">
            <v>28316</v>
          </cell>
          <cell r="P1010" t="str">
            <v>F</v>
          </cell>
          <cell r="Q1010" t="str">
            <v>Cambodian</v>
          </cell>
          <cell r="R1010" t="str">
            <v>ប្រសាទផេក</v>
          </cell>
          <cell r="S1010" t="str">
            <v>រុំចេក</v>
          </cell>
          <cell r="T1010" t="str">
            <v>ព្រះស្តេច</v>
          </cell>
          <cell r="U1010" t="str">
            <v>ព្រៃវែង</v>
          </cell>
          <cell r="V1010">
            <v>18</v>
          </cell>
          <cell r="W1010">
            <v>1</v>
          </cell>
          <cell r="X1010">
            <v>17</v>
          </cell>
        </row>
        <row r="1011">
          <cell r="C1011" t="str">
            <v>4 19341</v>
          </cell>
          <cell r="D1011" t="str">
            <v>29011222989726ល</v>
          </cell>
          <cell r="E1011" t="str">
            <v>051676815</v>
          </cell>
          <cell r="F1011" t="str">
            <v>0885450630</v>
          </cell>
          <cell r="G1011" t="str">
            <v>ធាង</v>
          </cell>
          <cell r="H1011" t="str">
            <v>កង់</v>
          </cell>
          <cell r="I1011" t="str">
            <v>ធាងកង់</v>
          </cell>
          <cell r="J1011" t="str">
            <v>THEANG</v>
          </cell>
          <cell r="K1011" t="str">
            <v>KOKG</v>
          </cell>
          <cell r="L1011"/>
          <cell r="M1011" t="str">
            <v>ពិនិត្យ</v>
          </cell>
          <cell r="N1011">
            <v>44531</v>
          </cell>
          <cell r="O1011">
            <v>33154</v>
          </cell>
          <cell r="P1011" t="str">
            <v>F</v>
          </cell>
          <cell r="Q1011" t="str">
            <v>Cambodian</v>
          </cell>
          <cell r="R1011" t="str">
            <v>ពែន</v>
          </cell>
          <cell r="S1011" t="str">
            <v>ឫស្សីស្រុក</v>
          </cell>
          <cell r="T1011" t="str">
            <v>ពាមជ័រ</v>
          </cell>
          <cell r="U1011" t="str">
            <v>ព្រៃវែង</v>
          </cell>
          <cell r="V1011">
            <v>18</v>
          </cell>
          <cell r="W1011">
            <v>1</v>
          </cell>
          <cell r="X1011">
            <v>17</v>
          </cell>
        </row>
        <row r="1012">
          <cell r="C1012" t="str">
            <v>4 13962</v>
          </cell>
          <cell r="D1012" t="str">
            <v>20003181301574គ</v>
          </cell>
          <cell r="E1012">
            <v>110579947</v>
          </cell>
          <cell r="F1012" t="str">
            <v>0964158786</v>
          </cell>
          <cell r="G1012" t="str">
            <v>យី</v>
          </cell>
          <cell r="H1012" t="str">
            <v>សុផល់</v>
          </cell>
          <cell r="I1012" t="str">
            <v>យីសុផល់</v>
          </cell>
          <cell r="J1012" t="str">
            <v>YI</v>
          </cell>
          <cell r="K1012" t="str">
            <v>SOPHAL</v>
          </cell>
          <cell r="L1012"/>
          <cell r="M1012" t="str">
            <v>ពិនិត្យ</v>
          </cell>
          <cell r="N1012">
            <v>44531</v>
          </cell>
          <cell r="O1012">
            <v>36808</v>
          </cell>
          <cell r="P1012" t="str">
            <v>F</v>
          </cell>
          <cell r="Q1012" t="str">
            <v>Cambodian</v>
          </cell>
          <cell r="R1012" t="str">
            <v>ត្រពាំងឈូក</v>
          </cell>
          <cell r="S1012" t="str">
            <v>មានរិទ្ឋ</v>
          </cell>
          <cell r="T1012" t="str">
            <v>ដងទង់</v>
          </cell>
          <cell r="U1012" t="str">
            <v>កំពត</v>
          </cell>
          <cell r="V1012">
            <v>18</v>
          </cell>
          <cell r="W1012">
            <v>1</v>
          </cell>
          <cell r="X1012">
            <v>17</v>
          </cell>
        </row>
        <row r="1013">
          <cell r="C1013" t="str">
            <v>4 19686</v>
          </cell>
          <cell r="D1013" t="str">
            <v>20407233160688ទ</v>
          </cell>
          <cell r="E1013" t="str">
            <v>151015272</v>
          </cell>
          <cell r="F1013" t="str">
            <v>0887098574</v>
          </cell>
          <cell r="G1013" t="str">
            <v>ឡៃ</v>
          </cell>
          <cell r="H1013" t="str">
            <v>អៃ</v>
          </cell>
          <cell r="I1013" t="str">
            <v>ឡៃអៃ</v>
          </cell>
          <cell r="J1013" t="str">
            <v>LAI</v>
          </cell>
          <cell r="K1013" t="str">
            <v>AI</v>
          </cell>
          <cell r="L1013"/>
          <cell r="M1013" t="str">
            <v>ពិនិត្យ</v>
          </cell>
          <cell r="N1013">
            <v>44697</v>
          </cell>
          <cell r="O1013">
            <v>38029</v>
          </cell>
          <cell r="P1013" t="str">
            <v>F</v>
          </cell>
          <cell r="Q1013" t="str">
            <v>Cambodian</v>
          </cell>
          <cell r="R1013" t="str">
            <v>ខ្មាក់</v>
          </cell>
          <cell r="S1013" t="str">
            <v>ចំណាលើ</v>
          </cell>
          <cell r="T1013" t="str">
            <v>ស្ទោង</v>
          </cell>
          <cell r="U1013" t="str">
            <v>កំពង់ធំ</v>
          </cell>
          <cell r="V1013">
            <v>18</v>
          </cell>
          <cell r="W1013">
            <v>1</v>
          </cell>
          <cell r="X1013">
            <v>17</v>
          </cell>
        </row>
        <row r="1014">
          <cell r="C1014" t="str">
            <v>4 19706</v>
          </cell>
          <cell r="D1014" t="str">
            <v>20101233036146អ</v>
          </cell>
          <cell r="E1014" t="str">
            <v>150931098</v>
          </cell>
          <cell r="F1014" t="str">
            <v>077540052</v>
          </cell>
          <cell r="G1014" t="str">
            <v>ហ៊ីង</v>
          </cell>
          <cell r="H1014" t="str">
            <v>ហេង</v>
          </cell>
          <cell r="I1014" t="str">
            <v>ហ៊ីងហេង</v>
          </cell>
          <cell r="J1014" t="str">
            <v>HING</v>
          </cell>
          <cell r="K1014" t="str">
            <v>HENG</v>
          </cell>
          <cell r="L1014"/>
          <cell r="M1014" t="str">
            <v>ពិនិត្យ</v>
          </cell>
          <cell r="N1014">
            <v>44705</v>
          </cell>
          <cell r="O1014">
            <v>37184</v>
          </cell>
          <cell r="P1014" t="str">
            <v>F</v>
          </cell>
          <cell r="Q1014" t="str">
            <v>Cambodian</v>
          </cell>
          <cell r="R1014" t="str">
            <v>ចុងដា</v>
          </cell>
          <cell r="S1014" t="str">
            <v>បញ្ញាជី</v>
          </cell>
          <cell r="T1014" t="str">
            <v>សន្ទុក</v>
          </cell>
          <cell r="U1014" t="str">
            <v>កំពង់ធំ</v>
          </cell>
          <cell r="V1014">
            <v>18</v>
          </cell>
          <cell r="W1014">
            <v>1</v>
          </cell>
          <cell r="X1014">
            <v>17</v>
          </cell>
        </row>
        <row r="1015">
          <cell r="C1015" t="str">
            <v>4 19707</v>
          </cell>
          <cell r="D1015" t="str">
            <v>20111202511690ឡ</v>
          </cell>
          <cell r="E1015" t="str">
            <v>040530806</v>
          </cell>
          <cell r="F1015" t="str">
            <v>0965451864</v>
          </cell>
          <cell r="G1015" t="str">
            <v>អ៊ី</v>
          </cell>
          <cell r="H1015" t="str">
            <v>ថារី</v>
          </cell>
          <cell r="I1015" t="str">
            <v>អ៊ីថារី</v>
          </cell>
          <cell r="J1015" t="str">
            <v>I</v>
          </cell>
          <cell r="K1015" t="str">
            <v>THARY</v>
          </cell>
          <cell r="L1015"/>
          <cell r="M1015" t="str">
            <v>ពិនិត្យ</v>
          </cell>
          <cell r="N1015">
            <v>44705</v>
          </cell>
          <cell r="O1015">
            <v>36892</v>
          </cell>
          <cell r="P1015" t="str">
            <v>F</v>
          </cell>
          <cell r="Q1015" t="str">
            <v>Cambodian</v>
          </cell>
          <cell r="R1015" t="str">
            <v>ត្រពាំងជ័រ</v>
          </cell>
          <cell r="S1015" t="str">
            <v>ស្វាយជ្រុំ</v>
          </cell>
          <cell r="T1015" t="str">
            <v>កំពង់លែង</v>
          </cell>
          <cell r="U1015" t="str">
            <v>កំពង់ឆ្នាំង</v>
          </cell>
          <cell r="V1015">
            <v>18</v>
          </cell>
          <cell r="W1015">
            <v>1</v>
          </cell>
          <cell r="X1015">
            <v>17</v>
          </cell>
        </row>
        <row r="1016">
          <cell r="C1016" t="str">
            <v>4 12752</v>
          </cell>
          <cell r="D1016" t="str">
            <v>29501181155275ន</v>
          </cell>
          <cell r="E1016" t="str">
            <v>050777635</v>
          </cell>
          <cell r="F1016" t="str">
            <v>086244616</v>
          </cell>
          <cell r="G1016" t="str">
            <v>សំអឿន</v>
          </cell>
          <cell r="H1016" t="str">
            <v>ស្រីនាង</v>
          </cell>
          <cell r="I1016" t="str">
            <v>សំអឿនស្រីនាង</v>
          </cell>
          <cell r="J1016" t="str">
            <v>SOMEURN</v>
          </cell>
          <cell r="K1016" t="str">
            <v>SREYNEANG</v>
          </cell>
          <cell r="L1016"/>
          <cell r="M1016" t="str">
            <v>ពិនិត្យ</v>
          </cell>
          <cell r="N1016">
            <v>44760</v>
          </cell>
          <cell r="O1016">
            <v>34831</v>
          </cell>
          <cell r="P1016" t="str">
            <v>F</v>
          </cell>
          <cell r="Q1016" t="str">
            <v>Cambodian</v>
          </cell>
          <cell r="R1016"/>
          <cell r="S1016"/>
          <cell r="T1016"/>
          <cell r="U1016"/>
          <cell r="V1016">
            <v>18</v>
          </cell>
          <cell r="W1016">
            <v>1</v>
          </cell>
          <cell r="X1016">
            <v>17</v>
          </cell>
        </row>
        <row r="1017">
          <cell r="C1017" t="str">
            <v>4 20004</v>
          </cell>
          <cell r="D1017" t="str">
            <v>29708192159340ល</v>
          </cell>
          <cell r="E1017" t="str">
            <v>101236269</v>
          </cell>
          <cell r="F1017" t="str">
            <v>0969805984</v>
          </cell>
          <cell r="G1017" t="str">
            <v>ណា</v>
          </cell>
          <cell r="H1017" t="str">
            <v>ចន្ថា</v>
          </cell>
          <cell r="I1017" t="str">
            <v>ណាចន្ថា</v>
          </cell>
          <cell r="J1017" t="str">
            <v>NA</v>
          </cell>
          <cell r="K1017" t="str">
            <v>CHANTHA</v>
          </cell>
          <cell r="L1017"/>
          <cell r="M1017" t="str">
            <v>ពិនិត្យ</v>
          </cell>
          <cell r="N1017">
            <v>44838</v>
          </cell>
          <cell r="O1017">
            <v>35723</v>
          </cell>
          <cell r="P1017" t="str">
            <v>F</v>
          </cell>
          <cell r="Q1017" t="str">
            <v>Cambodian</v>
          </cell>
          <cell r="R1017"/>
          <cell r="S1017"/>
          <cell r="T1017"/>
          <cell r="U1017"/>
          <cell r="V1017">
            <v>18</v>
          </cell>
          <cell r="W1017">
            <v>1</v>
          </cell>
          <cell r="X1017">
            <v>17</v>
          </cell>
        </row>
        <row r="1018">
          <cell r="C1018" t="str">
            <v>4 20059</v>
          </cell>
          <cell r="D1018" t="str">
            <v>20412223022086ខ</v>
          </cell>
          <cell r="E1018" t="str">
            <v>040546035</v>
          </cell>
          <cell r="F1018">
            <v>0</v>
          </cell>
          <cell r="G1018" t="str">
            <v>សួស</v>
          </cell>
          <cell r="H1018" t="str">
            <v>ស្រីម៉ី</v>
          </cell>
          <cell r="I1018" t="str">
            <v>សួសស្រីម៉ី</v>
          </cell>
          <cell r="J1018" t="str">
            <v>SUS</v>
          </cell>
          <cell r="K1018" t="str">
            <v>SREYMEY</v>
          </cell>
          <cell r="L1018"/>
          <cell r="M1018" t="str">
            <v>ពិនិត្យ</v>
          </cell>
          <cell r="N1018">
            <v>44866</v>
          </cell>
          <cell r="O1018">
            <v>38271</v>
          </cell>
          <cell r="P1018" t="str">
            <v>F</v>
          </cell>
          <cell r="Q1018" t="str">
            <v>Cambodian</v>
          </cell>
          <cell r="R1018"/>
          <cell r="S1018"/>
          <cell r="T1018"/>
          <cell r="U1018"/>
          <cell r="V1018">
            <v>18</v>
          </cell>
          <cell r="W1018">
            <v>1</v>
          </cell>
          <cell r="X1018">
            <v>17</v>
          </cell>
        </row>
        <row r="1019">
          <cell r="C1019" t="str">
            <v>4 20066</v>
          </cell>
          <cell r="D1019" t="str">
            <v>20412223016109ក</v>
          </cell>
          <cell r="E1019" t="str">
            <v>070360272</v>
          </cell>
          <cell r="F1019" t="str">
            <v>0887088627</v>
          </cell>
          <cell r="G1019" t="str">
            <v>ដូ</v>
          </cell>
          <cell r="H1019" t="str">
            <v>ស្រីរ័ត្ន</v>
          </cell>
          <cell r="I1019" t="str">
            <v>ដូស្រីរ័ត្ន</v>
          </cell>
          <cell r="J1019" t="str">
            <v>DO</v>
          </cell>
          <cell r="K1019" t="str">
            <v>SREYROTH</v>
          </cell>
          <cell r="L1019"/>
          <cell r="M1019" t="str">
            <v>ពិនិត្យ</v>
          </cell>
          <cell r="N1019">
            <v>44896</v>
          </cell>
          <cell r="O1019">
            <v>38311</v>
          </cell>
          <cell r="P1019" t="str">
            <v>F</v>
          </cell>
          <cell r="Q1019" t="str">
            <v>Cambodian</v>
          </cell>
          <cell r="R1019"/>
          <cell r="S1019"/>
          <cell r="T1019"/>
          <cell r="U1019"/>
          <cell r="V1019">
            <v>18</v>
          </cell>
          <cell r="W1019">
            <v>1</v>
          </cell>
          <cell r="X1019">
            <v>17</v>
          </cell>
        </row>
        <row r="1020">
          <cell r="C1020" t="str">
            <v>4 20110</v>
          </cell>
          <cell r="D1020" t="str">
            <v>20409222939996ក</v>
          </cell>
          <cell r="E1020" t="str">
            <v>140167035</v>
          </cell>
          <cell r="F1020" t="str">
            <v>081737981</v>
          </cell>
          <cell r="G1020" t="str">
            <v>អូយ</v>
          </cell>
          <cell r="H1020" t="str">
            <v>អូន</v>
          </cell>
          <cell r="I1020" t="str">
            <v>អូយអូន</v>
          </cell>
          <cell r="J1020" t="str">
            <v>OURY</v>
          </cell>
          <cell r="K1020" t="str">
            <v>OUN</v>
          </cell>
          <cell r="L1020"/>
          <cell r="M1020" t="str">
            <v>ពិនិត្យ</v>
          </cell>
          <cell r="N1020">
            <v>44952</v>
          </cell>
          <cell r="O1020">
            <v>38173</v>
          </cell>
          <cell r="P1020" t="str">
            <v>F</v>
          </cell>
          <cell r="Q1020" t="str">
            <v>Cambodian</v>
          </cell>
          <cell r="R1020" t="str">
            <v>ចំបក់</v>
          </cell>
          <cell r="S1020" t="str">
            <v>ជីក្រោម</v>
          </cell>
          <cell r="T1020" t="str">
            <v>ស្រែអំបិល</v>
          </cell>
          <cell r="U1020" t="str">
            <v>កោះកុង</v>
          </cell>
          <cell r="V1020">
            <v>18</v>
          </cell>
          <cell r="W1020">
            <v>1</v>
          </cell>
          <cell r="X1020">
            <v>17</v>
          </cell>
        </row>
        <row r="1021">
          <cell r="C1021" t="str">
            <v>4 20111</v>
          </cell>
          <cell r="D1021" t="str">
            <v>20407233141448ដ</v>
          </cell>
          <cell r="E1021" t="str">
            <v>040588261</v>
          </cell>
          <cell r="F1021" t="str">
            <v>067815668</v>
          </cell>
          <cell r="G1021" t="str">
            <v>ភឺន</v>
          </cell>
          <cell r="H1021" t="str">
            <v>ផលសា</v>
          </cell>
          <cell r="I1021" t="str">
            <v>ភឺនផលសា</v>
          </cell>
          <cell r="J1021" t="str">
            <v>PHUEN</v>
          </cell>
          <cell r="K1021" t="str">
            <v>CHULSA</v>
          </cell>
          <cell r="L1021"/>
          <cell r="M1021" t="str">
            <v>ពិនិត្យ</v>
          </cell>
          <cell r="N1021">
            <v>44952</v>
          </cell>
          <cell r="O1021">
            <v>38048</v>
          </cell>
          <cell r="P1021" t="str">
            <v>F</v>
          </cell>
          <cell r="Q1021" t="str">
            <v>Cambodian</v>
          </cell>
          <cell r="R1021" t="str">
            <v>ទ្រាជើង</v>
          </cell>
          <cell r="S1021" t="str">
            <v>ស្រែថ្មី</v>
          </cell>
          <cell r="T1021" t="str">
            <v>រលាប្អៀរ</v>
          </cell>
          <cell r="U1021" t="str">
            <v>កំពង់ឆ្នាំង</v>
          </cell>
          <cell r="V1021">
            <v>18</v>
          </cell>
          <cell r="W1021">
            <v>1</v>
          </cell>
          <cell r="X1021">
            <v>17</v>
          </cell>
        </row>
        <row r="1022">
          <cell r="C1022" t="str">
            <v>4 12908</v>
          </cell>
          <cell r="D1022" t="str">
            <v>29501181155513ណ</v>
          </cell>
          <cell r="E1022" t="str">
            <v>051432328</v>
          </cell>
          <cell r="F1022" t="str">
            <v>081364351</v>
          </cell>
          <cell r="G1022" t="str">
            <v>មឿន</v>
          </cell>
          <cell r="H1022" t="str">
            <v>បូណា</v>
          </cell>
          <cell r="I1022" t="str">
            <v>មឿនបូណា</v>
          </cell>
          <cell r="J1022" t="str">
            <v>MOEURN</v>
          </cell>
          <cell r="K1022" t="str">
            <v>BONA</v>
          </cell>
          <cell r="L1022"/>
          <cell r="M1022" t="str">
            <v>ពិនិត្យ</v>
          </cell>
          <cell r="N1022">
            <v>44228</v>
          </cell>
          <cell r="O1022">
            <v>34982</v>
          </cell>
          <cell r="P1022" t="str">
            <v>F</v>
          </cell>
          <cell r="Q1022" t="str">
            <v>Cambodian</v>
          </cell>
          <cell r="R1022" t="str">
            <v>គ្រើល</v>
          </cell>
          <cell r="S1022" t="str">
            <v>ព្រៃរំដេង</v>
          </cell>
          <cell r="T1022" t="str">
            <v>មេសាង</v>
          </cell>
          <cell r="U1022" t="str">
            <v>ព្រៃវែង</v>
          </cell>
          <cell r="V1022">
            <v>18</v>
          </cell>
          <cell r="W1022">
            <v>1</v>
          </cell>
          <cell r="X1022">
            <v>17</v>
          </cell>
        </row>
        <row r="1023">
          <cell r="C1023" t="str">
            <v>4 20192</v>
          </cell>
          <cell r="D1023" t="str">
            <v>20407233148872ធ</v>
          </cell>
          <cell r="E1023" t="str">
            <v>210079476</v>
          </cell>
          <cell r="F1023" t="str">
            <v>0972381852</v>
          </cell>
          <cell r="G1023" t="str">
            <v>អែម</v>
          </cell>
          <cell r="H1023" t="str">
            <v>ធីតា</v>
          </cell>
          <cell r="I1023" t="str">
            <v>អែមធីតា</v>
          </cell>
          <cell r="J1023" t="str">
            <v>EM</v>
          </cell>
          <cell r="K1023" t="str">
            <v>THIDA</v>
          </cell>
          <cell r="L1023"/>
          <cell r="M1023" t="str">
            <v>ពិនិត្យ</v>
          </cell>
          <cell r="N1023">
            <v>44977</v>
          </cell>
          <cell r="O1023">
            <v>38265</v>
          </cell>
          <cell r="P1023" t="str">
            <v>F</v>
          </cell>
          <cell r="Q1023" t="str">
            <v>Cambodian</v>
          </cell>
          <cell r="R1023" t="str">
            <v>អូរតាវ៉ៅ</v>
          </cell>
          <cell r="S1023" t="str">
            <v>អូរតាវ៉ា</v>
          </cell>
          <cell r="T1023" t="str">
            <v>ប៉ៃលិន</v>
          </cell>
          <cell r="U1023" t="str">
            <v>ប៉ៃលិន</v>
          </cell>
          <cell r="V1023">
            <v>18</v>
          </cell>
          <cell r="W1023">
            <v>1</v>
          </cell>
          <cell r="X1023">
            <v>17</v>
          </cell>
        </row>
        <row r="1024">
          <cell r="C1024" t="str">
            <v>4 20250</v>
          </cell>
          <cell r="D1024">
            <v>0</v>
          </cell>
          <cell r="E1024">
            <v>0</v>
          </cell>
          <cell r="F1024" t="str">
            <v>086446418</v>
          </cell>
          <cell r="G1024" t="str">
            <v>សួង</v>
          </cell>
          <cell r="H1024" t="str">
            <v>ចាន់ណាក់</v>
          </cell>
          <cell r="I1024" t="str">
            <v>សួងចាន់ណាក់</v>
          </cell>
          <cell r="J1024" t="str">
            <v>SUONG</v>
          </cell>
          <cell r="K1024" t="str">
            <v>CHANNAK</v>
          </cell>
          <cell r="L1024"/>
          <cell r="M1024" t="str">
            <v>ពិនិត្យ</v>
          </cell>
          <cell r="N1024">
            <v>44987</v>
          </cell>
          <cell r="O1024">
            <v>37271</v>
          </cell>
          <cell r="P1024" t="str">
            <v>F</v>
          </cell>
          <cell r="Q1024" t="str">
            <v>Cambodian</v>
          </cell>
          <cell r="R1024" t="str">
            <v>មានជ័យ</v>
          </cell>
          <cell r="S1024" t="str">
            <v>ដំបូករូង</v>
          </cell>
          <cell r="T1024" t="str">
            <v>ភ្នំស្រួច</v>
          </cell>
          <cell r="U1024" t="str">
            <v>កំពង់ស្ពឺ</v>
          </cell>
          <cell r="V1024">
            <v>18</v>
          </cell>
          <cell r="W1024">
            <v>1</v>
          </cell>
          <cell r="X1024">
            <v>17</v>
          </cell>
        </row>
        <row r="1025">
          <cell r="C1025" t="str">
            <v>4 20236</v>
          </cell>
          <cell r="D1025" t="str">
            <v>20507233148516ណ</v>
          </cell>
          <cell r="E1025" t="str">
            <v>040546036</v>
          </cell>
          <cell r="F1025" t="str">
            <v>0715520089</v>
          </cell>
          <cell r="G1025" t="str">
            <v>សុខ</v>
          </cell>
          <cell r="H1025" t="str">
            <v>កញ្ញា</v>
          </cell>
          <cell r="I1025" t="str">
            <v>សុខកញ្ញា</v>
          </cell>
          <cell r="J1025" t="str">
            <v>SOK</v>
          </cell>
          <cell r="K1025" t="str">
            <v>KANHA</v>
          </cell>
          <cell r="L1025"/>
          <cell r="M1025" t="str">
            <v>ពិនិត្យ</v>
          </cell>
          <cell r="N1025">
            <v>44986</v>
          </cell>
          <cell r="O1025">
            <v>38391</v>
          </cell>
          <cell r="P1025" t="str">
            <v>F</v>
          </cell>
          <cell r="Q1025" t="str">
            <v>Cambodian</v>
          </cell>
          <cell r="R1025" t="str">
            <v>ដើមពពេល</v>
          </cell>
          <cell r="S1025" t="str">
            <v>ថ្មឥដ្ខ</v>
          </cell>
          <cell r="T1025" t="str">
            <v>កំពង់ត្រឡាច</v>
          </cell>
          <cell r="U1025" t="str">
            <v>កំពង់ឆ្នាំង</v>
          </cell>
          <cell r="V1025">
            <v>18</v>
          </cell>
          <cell r="W1025">
            <v>1</v>
          </cell>
          <cell r="X1025">
            <v>17</v>
          </cell>
        </row>
        <row r="1026">
          <cell r="C1026" t="str">
            <v>4 20240</v>
          </cell>
          <cell r="D1026" t="str">
            <v>20507233141462ជ</v>
          </cell>
          <cell r="E1026" t="str">
            <v>051660240</v>
          </cell>
          <cell r="F1026" t="str">
            <v>069632021</v>
          </cell>
          <cell r="G1026" t="str">
            <v>ហ៊ន</v>
          </cell>
          <cell r="H1026" t="str">
            <v>នីតា</v>
          </cell>
          <cell r="I1026" t="str">
            <v>ហ៊ននីតា</v>
          </cell>
          <cell r="J1026" t="str">
            <v>HORN</v>
          </cell>
          <cell r="K1026" t="str">
            <v>NITA</v>
          </cell>
          <cell r="L1026"/>
          <cell r="M1026" t="str">
            <v>ពិនិត្យ</v>
          </cell>
          <cell r="N1026">
            <v>44986</v>
          </cell>
          <cell r="O1026">
            <v>38403</v>
          </cell>
          <cell r="P1026" t="str">
            <v>F</v>
          </cell>
          <cell r="Q1026" t="str">
            <v>Cambodian</v>
          </cell>
          <cell r="R1026" t="str">
            <v>អង្គ្រង</v>
          </cell>
          <cell r="S1026" t="str">
            <v>អង្គរសរ</v>
          </cell>
          <cell r="T1026" t="str">
            <v>មេសាង</v>
          </cell>
          <cell r="U1026" t="str">
            <v>ព្រៃវែង</v>
          </cell>
          <cell r="V1026">
            <v>18</v>
          </cell>
          <cell r="W1026">
            <v>1</v>
          </cell>
          <cell r="X1026">
            <v>17</v>
          </cell>
        </row>
        <row r="1027">
          <cell r="C1027" t="str">
            <v>4 20321</v>
          </cell>
          <cell r="D1027" t="str">
            <v>20407233141419ឈ</v>
          </cell>
          <cell r="E1027" t="str">
            <v>040536346</v>
          </cell>
          <cell r="F1027" t="str">
            <v>0973620993</v>
          </cell>
          <cell r="G1027" t="str">
            <v>ខេង</v>
          </cell>
          <cell r="H1027" t="str">
            <v>ណាយ</v>
          </cell>
          <cell r="I1027" t="str">
            <v>ខេងណាយ</v>
          </cell>
          <cell r="J1027" t="str">
            <v>SHENG</v>
          </cell>
          <cell r="K1027" t="str">
            <v>NAY</v>
          </cell>
          <cell r="L1027"/>
          <cell r="M1027" t="str">
            <v>ពិនិត្យ</v>
          </cell>
          <cell r="N1027">
            <v>45034</v>
          </cell>
          <cell r="O1027">
            <v>38091</v>
          </cell>
          <cell r="P1027" t="str">
            <v>F</v>
          </cell>
          <cell r="Q1027" t="str">
            <v>Cambodian</v>
          </cell>
          <cell r="R1027" t="str">
            <v>ស្រែខ្ទុម្ភ</v>
          </cell>
          <cell r="S1027" t="str">
            <v>អភិវឌ្ឍន៍</v>
          </cell>
          <cell r="T1027" t="str">
            <v>ទឹកផុស</v>
          </cell>
          <cell r="U1027" t="str">
            <v>កំពង់ឆ្នាំង</v>
          </cell>
          <cell r="V1027">
            <v>18</v>
          </cell>
          <cell r="W1027">
            <v>1</v>
          </cell>
          <cell r="X1027">
            <v>17</v>
          </cell>
        </row>
        <row r="1028">
          <cell r="C1028" t="str">
            <v>4 20320</v>
          </cell>
          <cell r="D1028" t="str">
            <v>20307233141440ខ</v>
          </cell>
          <cell r="E1028" t="str">
            <v>062215238</v>
          </cell>
          <cell r="F1028" t="str">
            <v>0717051221</v>
          </cell>
          <cell r="G1028" t="str">
            <v>ឈឿន</v>
          </cell>
          <cell r="H1028" t="str">
            <v>ស្រីកា</v>
          </cell>
          <cell r="I1028" t="str">
            <v>ឈឿនស្រីកា</v>
          </cell>
          <cell r="J1028" t="str">
            <v>CHHOEUN</v>
          </cell>
          <cell r="K1028" t="str">
            <v>SREYKA</v>
          </cell>
          <cell r="L1028"/>
          <cell r="M1028" t="str">
            <v>ពិនិត្យ</v>
          </cell>
          <cell r="N1028">
            <v>45034</v>
          </cell>
          <cell r="O1028" t="str">
            <v>25/10/2003</v>
          </cell>
          <cell r="P1028" t="str">
            <v>F</v>
          </cell>
          <cell r="Q1028" t="str">
            <v>Cambodian</v>
          </cell>
          <cell r="R1028" t="str">
            <v>អន្លងដួង</v>
          </cell>
          <cell r="S1028" t="str">
            <v>ពទ្រ</v>
          </cell>
          <cell r="T1028" t="str">
            <v>កោះសូទិន</v>
          </cell>
          <cell r="U1028" t="str">
            <v>កំពង់ចាម</v>
          </cell>
          <cell r="V1028">
            <v>18</v>
          </cell>
          <cell r="W1028">
            <v>1</v>
          </cell>
          <cell r="X1028">
            <v>17</v>
          </cell>
        </row>
        <row r="1029">
          <cell r="C1029" t="str">
            <v>4 20407</v>
          </cell>
          <cell r="D1029" t="str">
            <v>29712171085438យ</v>
          </cell>
          <cell r="E1029" t="str">
            <v>160452688</v>
          </cell>
          <cell r="F1029" t="str">
            <v>0718182067</v>
          </cell>
          <cell r="G1029" t="str">
            <v>វៃ</v>
          </cell>
          <cell r="H1029" t="str">
            <v>គន្ឋា</v>
          </cell>
          <cell r="I1029" t="str">
            <v>វៃគន្ឋា</v>
          </cell>
          <cell r="J1029" t="str">
            <v>VEY</v>
          </cell>
          <cell r="K1029" t="str">
            <v>KUNTHEA</v>
          </cell>
          <cell r="L1029"/>
          <cell r="M1029" t="str">
            <v>ពិនិត្យ</v>
          </cell>
          <cell r="N1029">
            <v>45041</v>
          </cell>
          <cell r="O1029">
            <v>35535</v>
          </cell>
          <cell r="P1029" t="str">
            <v>F</v>
          </cell>
          <cell r="Q1029" t="str">
            <v>Cambodian</v>
          </cell>
          <cell r="R1029" t="str">
            <v>ស្រែល្វា</v>
          </cell>
          <cell r="S1029" t="str">
            <v>ត្រពាំងជង</v>
          </cell>
          <cell r="T1029" t="str">
            <v>បាកាន</v>
          </cell>
          <cell r="U1029" t="str">
            <v>ពោធ៍សាត់</v>
          </cell>
          <cell r="V1029">
            <v>18</v>
          </cell>
          <cell r="W1029">
            <v>1</v>
          </cell>
          <cell r="X1029">
            <v>17</v>
          </cell>
        </row>
        <row r="1030">
          <cell r="C1030" t="str">
            <v>4 20441</v>
          </cell>
          <cell r="D1030" t="str">
            <v>20307233141436ឆ</v>
          </cell>
          <cell r="E1030" t="str">
            <v>070409128</v>
          </cell>
          <cell r="F1030">
            <v>0</v>
          </cell>
          <cell r="G1030" t="str">
            <v>ស្រ៊ីម</v>
          </cell>
          <cell r="H1030" t="str">
            <v>សុខេ</v>
          </cell>
          <cell r="I1030" t="str">
            <v>ស្រ៊ីមសុខេ</v>
          </cell>
          <cell r="J1030" t="str">
            <v>SRIM</v>
          </cell>
          <cell r="K1030" t="str">
            <v>SOKHE</v>
          </cell>
          <cell r="L1030"/>
          <cell r="M1030" t="str">
            <v>ពិនិត្យ</v>
          </cell>
          <cell r="N1030">
            <v>45047</v>
          </cell>
          <cell r="O1030">
            <v>37757</v>
          </cell>
          <cell r="P1030" t="str">
            <v>F</v>
          </cell>
          <cell r="Q1030" t="str">
            <v>Cambodian</v>
          </cell>
          <cell r="R1030" t="str">
            <v>ស្រែនន</v>
          </cell>
          <cell r="S1030" t="str">
            <v>កន្ទួត</v>
          </cell>
          <cell r="T1030" t="str">
            <v>ក្រចេះ</v>
          </cell>
          <cell r="U1030" t="str">
            <v>ក្រចេះ</v>
          </cell>
          <cell r="V1030">
            <v>18</v>
          </cell>
          <cell r="W1030">
            <v>1</v>
          </cell>
          <cell r="X1030">
            <v>17</v>
          </cell>
        </row>
        <row r="1031">
          <cell r="C1031" t="str">
            <v>4 20472</v>
          </cell>
          <cell r="D1031">
            <v>0</v>
          </cell>
          <cell r="E1031" t="str">
            <v>0</v>
          </cell>
          <cell r="F1031" t="str">
            <v>0965257930</v>
          </cell>
          <cell r="G1031" t="str">
            <v>ប៉ែត</v>
          </cell>
          <cell r="H1031" t="str">
            <v>ធីតា</v>
          </cell>
          <cell r="I1031" t="str">
            <v>ប៉ែតធីតា</v>
          </cell>
          <cell r="J1031" t="str">
            <v>PET</v>
          </cell>
          <cell r="K1031" t="str">
            <v>THYDA</v>
          </cell>
          <cell r="L1031"/>
          <cell r="M1031" t="str">
            <v>ពិនិត្យ</v>
          </cell>
          <cell r="N1031">
            <v>45056</v>
          </cell>
          <cell r="O1031">
            <v>37325</v>
          </cell>
          <cell r="P1031" t="str">
            <v>F</v>
          </cell>
          <cell r="Q1031" t="str">
            <v>Cambodian</v>
          </cell>
          <cell r="R1031" t="str">
            <v>ត្រែង</v>
          </cell>
          <cell r="S1031" t="str">
            <v>ស្ដេចគង់ខាងជើង</v>
          </cell>
          <cell r="T1031" t="str">
            <v>បន្ទាយមាស</v>
          </cell>
          <cell r="U1031" t="str">
            <v>កំពត</v>
          </cell>
          <cell r="V1031">
            <v>18</v>
          </cell>
          <cell r="W1031">
            <v>1</v>
          </cell>
          <cell r="X1031">
            <v>17</v>
          </cell>
        </row>
        <row r="1032">
          <cell r="C1032" t="str">
            <v>4 5264</v>
          </cell>
          <cell r="D1032" t="str">
            <v>29901181154552ប</v>
          </cell>
          <cell r="E1032">
            <v>100943518</v>
          </cell>
          <cell r="F1032" t="str">
            <v>087556821</v>
          </cell>
          <cell r="G1032" t="str">
            <v>ស៊ុំ</v>
          </cell>
          <cell r="H1032" t="str">
            <v>ស្រីពៅ</v>
          </cell>
          <cell r="I1032" t="str">
            <v>ស៊ុំស្រីពៅ</v>
          </cell>
          <cell r="J1032" t="str">
            <v>SUM</v>
          </cell>
          <cell r="K1032" t="str">
            <v>SREYPOV</v>
          </cell>
          <cell r="L1032"/>
          <cell r="M1032" t="str">
            <v>ពិនិត្យ</v>
          </cell>
          <cell r="N1032">
            <v>44228</v>
          </cell>
          <cell r="O1032">
            <v>36253</v>
          </cell>
          <cell r="P1032" t="str">
            <v>F</v>
          </cell>
          <cell r="Q1032" t="str">
            <v>Cambodian</v>
          </cell>
          <cell r="R1032" t="str">
            <v>ខ្លាក្រហឹម</v>
          </cell>
          <cell r="S1032" t="str">
            <v>ក្រពុំឈូក</v>
          </cell>
          <cell r="T1032" t="str">
            <v>កោះអណ្តែត</v>
          </cell>
          <cell r="U1032" t="str">
            <v>តាកែវ</v>
          </cell>
          <cell r="V1032">
            <v>18</v>
          </cell>
          <cell r="W1032">
            <v>1</v>
          </cell>
          <cell r="X1032">
            <v>17</v>
          </cell>
        </row>
        <row r="1033">
          <cell r="C1033" t="str">
            <v>4 18107</v>
          </cell>
          <cell r="D1033" t="str">
            <v>20203202332041ម</v>
          </cell>
          <cell r="E1033">
            <v>250297863</v>
          </cell>
          <cell r="F1033" t="str">
            <v>0979002630</v>
          </cell>
          <cell r="G1033" t="str">
            <v>គិត</v>
          </cell>
          <cell r="H1033" t="str">
            <v>ភាតនា</v>
          </cell>
          <cell r="I1033" t="str">
            <v>គិតភាតនា</v>
          </cell>
          <cell r="J1033" t="str">
            <v>KEN</v>
          </cell>
          <cell r="K1033" t="str">
            <v>PHEATNA</v>
          </cell>
          <cell r="L1033"/>
          <cell r="M1033" t="str">
            <v>ពិនិត្យ</v>
          </cell>
          <cell r="N1033">
            <v>44228</v>
          </cell>
          <cell r="O1033">
            <v>37268</v>
          </cell>
          <cell r="P1033" t="str">
            <v>F</v>
          </cell>
          <cell r="Q1033" t="str">
            <v>Cambodian</v>
          </cell>
          <cell r="R1033" t="str">
            <v>សោយ</v>
          </cell>
          <cell r="S1033" t="str">
            <v>​មៀន</v>
          </cell>
          <cell r="T1033" t="str">
            <v>អូរាំងឪ</v>
          </cell>
          <cell r="U1033" t="str">
            <v>ត្បូងឃ្មុំ</v>
          </cell>
          <cell r="V1033">
            <v>18</v>
          </cell>
          <cell r="W1033">
            <v>1</v>
          </cell>
          <cell r="X1033">
            <v>17</v>
          </cell>
        </row>
        <row r="1034">
          <cell r="C1034" t="str">
            <v>4 20511</v>
          </cell>
          <cell r="D1034">
            <v>0</v>
          </cell>
          <cell r="E1034" t="str">
            <v>051752577</v>
          </cell>
          <cell r="F1034" t="str">
            <v>0889373758</v>
          </cell>
          <cell r="G1034" t="str">
            <v>កុយ</v>
          </cell>
          <cell r="H1034" t="str">
            <v>ស្រីមុំ</v>
          </cell>
          <cell r="I1034" t="str">
            <v>កុយស្រីមុំ</v>
          </cell>
          <cell r="J1034" t="str">
            <v>KOY</v>
          </cell>
          <cell r="K1034" t="str">
            <v>SREYMOM</v>
          </cell>
          <cell r="L1034"/>
          <cell r="M1034" t="str">
            <v>ពិនិត្យ</v>
          </cell>
          <cell r="N1034">
            <v>45108</v>
          </cell>
          <cell r="O1034">
            <v>37742</v>
          </cell>
          <cell r="P1034" t="str">
            <v>F</v>
          </cell>
          <cell r="Q1034" t="str">
            <v>Cambodian</v>
          </cell>
          <cell r="R1034" t="str">
            <v>សង្កែជ្រុំ</v>
          </cell>
          <cell r="S1034" t="str">
            <v>ទឹកថ្លា</v>
          </cell>
          <cell r="T1034" t="str">
            <v>ព្រៃវែង</v>
          </cell>
          <cell r="U1034" t="str">
            <v>ព្រៃវែង</v>
          </cell>
          <cell r="V1034">
            <v>18</v>
          </cell>
          <cell r="W1034">
            <v>1</v>
          </cell>
          <cell r="X1034">
            <v>17</v>
          </cell>
        </row>
        <row r="1035">
          <cell r="C1035" t="str">
            <v>4 20512</v>
          </cell>
          <cell r="D1035">
            <v>0</v>
          </cell>
          <cell r="E1035" t="str">
            <v>031079255</v>
          </cell>
          <cell r="F1035">
            <v>0</v>
          </cell>
          <cell r="G1035" t="str">
            <v>សន</v>
          </cell>
          <cell r="H1035" t="str">
            <v>ស្រ៊ីរ៉ី</v>
          </cell>
          <cell r="I1035" t="str">
            <v>សនស្រ៊ីរ៉ី</v>
          </cell>
          <cell r="J1035" t="str">
            <v>SORN</v>
          </cell>
          <cell r="K1035" t="str">
            <v>SREYRY</v>
          </cell>
          <cell r="L1035"/>
          <cell r="M1035" t="str">
            <v>ពិនិត្យ</v>
          </cell>
          <cell r="N1035">
            <v>45108</v>
          </cell>
          <cell r="O1035">
            <v>38495</v>
          </cell>
          <cell r="P1035" t="str">
            <v>F</v>
          </cell>
          <cell r="Q1035" t="str">
            <v>Cambodian</v>
          </cell>
          <cell r="R1035" t="str">
            <v>មានជ័យ</v>
          </cell>
          <cell r="S1035" t="str">
            <v>ដំបូករូង</v>
          </cell>
          <cell r="T1035" t="str">
            <v>ភ្នំស្រួច</v>
          </cell>
          <cell r="U1035" t="str">
            <v>កំពង់ស្ពឺ</v>
          </cell>
          <cell r="V1035">
            <v>18</v>
          </cell>
          <cell r="W1035">
            <v>1</v>
          </cell>
          <cell r="X1035">
            <v>17</v>
          </cell>
        </row>
        <row r="1036">
          <cell r="C1036" t="str">
            <v>4 20549</v>
          </cell>
          <cell r="D1036"/>
          <cell r="E1036" t="str">
            <v>062217875</v>
          </cell>
          <cell r="F1036" t="e">
            <v>#N/A</v>
          </cell>
          <cell r="G1036" t="str">
            <v>ឌិន</v>
          </cell>
          <cell r="H1036" t="str">
            <v>រដ្ឋា</v>
          </cell>
          <cell r="I1036" t="str">
            <v>ឌិនរដ្ឋា</v>
          </cell>
          <cell r="J1036" t="str">
            <v>DIN</v>
          </cell>
          <cell r="K1036" t="str">
            <v>ROTHA</v>
          </cell>
          <cell r="L1036"/>
          <cell r="M1036" t="str">
            <v>ពិនិត្យ</v>
          </cell>
          <cell r="N1036">
            <v>45154</v>
          </cell>
          <cell r="O1036">
            <v>37069</v>
          </cell>
          <cell r="P1036" t="str">
            <v>F</v>
          </cell>
          <cell r="Q1036" t="str">
            <v>Cambodian</v>
          </cell>
          <cell r="R1036" t="str">
            <v>តាមាស</v>
          </cell>
          <cell r="S1036" t="str">
            <v>គរ</v>
          </cell>
          <cell r="T1036" t="str">
            <v>ព្រៃឈរ</v>
          </cell>
          <cell r="U1036" t="str">
            <v>កំពង់ចាម</v>
          </cell>
          <cell r="V1036">
            <v>18</v>
          </cell>
          <cell r="W1036">
            <v>1</v>
          </cell>
          <cell r="X1036">
            <v>17</v>
          </cell>
        </row>
        <row r="1037">
          <cell r="C1037" t="str">
            <v>4 20552</v>
          </cell>
          <cell r="D1037"/>
          <cell r="E1037" t="str">
            <v>160597495</v>
          </cell>
          <cell r="F1037" t="e">
            <v>#N/A</v>
          </cell>
          <cell r="G1037" t="str">
            <v>យឿម</v>
          </cell>
          <cell r="H1037" t="str">
            <v>លីគឿន</v>
          </cell>
          <cell r="I1037" t="str">
            <v>យឿមលីគឿន</v>
          </cell>
          <cell r="J1037" t="str">
            <v>YOEUM</v>
          </cell>
          <cell r="K1037" t="str">
            <v>YKEOUN</v>
          </cell>
          <cell r="L1037"/>
          <cell r="M1037" t="str">
            <v>ពិនិត្យ</v>
          </cell>
          <cell r="N1037">
            <v>45155</v>
          </cell>
          <cell r="O1037">
            <v>38534</v>
          </cell>
          <cell r="P1037" t="str">
            <v>F</v>
          </cell>
          <cell r="Q1037" t="str">
            <v>Cambodian</v>
          </cell>
          <cell r="R1037" t="str">
            <v>បឹងប្រិ៍យ៍</v>
          </cell>
          <cell r="S1037" t="str">
            <v>ត្រពាំងជង</v>
          </cell>
          <cell r="T1037" t="str">
            <v>បាកាន</v>
          </cell>
          <cell r="U1037" t="str">
            <v>ពោធ៍សាត់</v>
          </cell>
          <cell r="V1037">
            <v>18</v>
          </cell>
          <cell r="W1037">
            <v>1</v>
          </cell>
          <cell r="X1037">
            <v>17</v>
          </cell>
        </row>
        <row r="1038">
          <cell r="C1038" t="str">
            <v>4 20584</v>
          </cell>
          <cell r="D1038"/>
          <cell r="E1038" t="str">
            <v>051660607</v>
          </cell>
          <cell r="F1038" t="e">
            <v>#N/A</v>
          </cell>
          <cell r="G1038" t="str">
            <v>តយ</v>
          </cell>
          <cell r="H1038" t="str">
            <v>នា</v>
          </cell>
          <cell r="I1038" t="str">
            <v>តយនា</v>
          </cell>
          <cell r="J1038" t="str">
            <v>TOY</v>
          </cell>
          <cell r="K1038" t="str">
            <v>NEA</v>
          </cell>
          <cell r="L1038"/>
          <cell r="M1038" t="str">
            <v>ពិនិត្យ</v>
          </cell>
          <cell r="N1038">
            <v>45170</v>
          </cell>
          <cell r="O1038">
            <v>38578</v>
          </cell>
          <cell r="P1038" t="str">
            <v>F</v>
          </cell>
          <cell r="Q1038" t="str">
            <v>Cambodian</v>
          </cell>
          <cell r="R1038" t="str">
            <v>អង្រ្គង</v>
          </cell>
          <cell r="S1038" t="str">
            <v>អង្គរសរ</v>
          </cell>
          <cell r="T1038" t="str">
            <v>មេសាង</v>
          </cell>
          <cell r="U1038" t="str">
            <v>ព្រៃវែង</v>
          </cell>
          <cell r="V1038">
            <v>18</v>
          </cell>
          <cell r="W1038">
            <v>1</v>
          </cell>
          <cell r="X1038">
            <v>17</v>
          </cell>
        </row>
        <row r="1039">
          <cell r="C1039" t="str">
            <v>4 20585</v>
          </cell>
          <cell r="D1039"/>
          <cell r="E1039" t="str">
            <v>031162512</v>
          </cell>
          <cell r="F1039" t="e">
            <v>#N/A</v>
          </cell>
          <cell r="G1039" t="str">
            <v>តយ</v>
          </cell>
          <cell r="H1039" t="str">
            <v>នា</v>
          </cell>
          <cell r="I1039" t="str">
            <v>តយនា</v>
          </cell>
          <cell r="J1039" t="str">
            <v>VIN</v>
          </cell>
          <cell r="K1039" t="str">
            <v>REAKSMEY</v>
          </cell>
          <cell r="L1039"/>
          <cell r="M1039" t="str">
            <v>ពិនិត្យ</v>
          </cell>
          <cell r="N1039">
            <v>45170</v>
          </cell>
          <cell r="O1039">
            <v>38376</v>
          </cell>
          <cell r="P1039" t="str">
            <v>F</v>
          </cell>
          <cell r="Q1039" t="str">
            <v>Cambodian</v>
          </cell>
          <cell r="R1039" t="str">
            <v>ស្យា</v>
          </cell>
          <cell r="S1039" t="str">
            <v>វាលពន់</v>
          </cell>
          <cell r="T1039" t="str">
            <v>ថ្ពង់</v>
          </cell>
          <cell r="U1039" t="str">
            <v>កំពង់ស្ពឺ</v>
          </cell>
          <cell r="V1039">
            <v>18</v>
          </cell>
          <cell r="W1039">
            <v>1</v>
          </cell>
          <cell r="X1039">
            <v>17</v>
          </cell>
        </row>
        <row r="1040">
          <cell r="C1040" t="str">
            <v>4 20708</v>
          </cell>
          <cell r="D1040"/>
          <cell r="E1040" t="str">
            <v>051455623</v>
          </cell>
          <cell r="F1040" t="e">
            <v>#N/A</v>
          </cell>
          <cell r="G1040" t="str">
            <v>យល់</v>
          </cell>
          <cell r="H1040" t="str">
            <v>នាក់សា</v>
          </cell>
          <cell r="I1040" t="str">
            <v>យល់នាក់សា</v>
          </cell>
          <cell r="J1040" t="str">
            <v>YOS</v>
          </cell>
          <cell r="K1040" t="str">
            <v>NEAKSA</v>
          </cell>
          <cell r="L1040"/>
          <cell r="M1040" t="str">
            <v>ពិនិត្យ</v>
          </cell>
          <cell r="N1040">
            <v>45222</v>
          </cell>
          <cell r="O1040">
            <v>36680</v>
          </cell>
          <cell r="P1040" t="str">
            <v>F</v>
          </cell>
          <cell r="Q1040" t="str">
            <v>Cambodian</v>
          </cell>
          <cell r="R1040" t="str">
            <v>ព្រែដំរី</v>
          </cell>
          <cell r="S1040" t="str">
            <v>ព្រៃឈរ</v>
          </cell>
          <cell r="T1040" t="str">
            <v>កំពង់ត្របែក</v>
          </cell>
          <cell r="U1040" t="str">
            <v>ព្រៃវែង</v>
          </cell>
          <cell r="V1040">
            <v>18</v>
          </cell>
          <cell r="W1040">
            <v>1</v>
          </cell>
          <cell r="X1040">
            <v>17</v>
          </cell>
        </row>
        <row r="1041">
          <cell r="C1041" t="str">
            <v>4 20724</v>
          </cell>
          <cell r="D1041"/>
          <cell r="E1041" t="str">
            <v>250275764</v>
          </cell>
          <cell r="F1041" t="e">
            <v>#N/A</v>
          </cell>
          <cell r="G1041" t="str">
            <v>យ៉ិន</v>
          </cell>
          <cell r="H1041" t="str">
            <v>សុខរ៉ន</v>
          </cell>
          <cell r="I1041" t="str">
            <v>យ៉ិនសុខរ៉ន</v>
          </cell>
          <cell r="J1041" t="str">
            <v>YEN</v>
          </cell>
          <cell r="K1041" t="str">
            <v>SOKRORN</v>
          </cell>
          <cell r="L1041"/>
          <cell r="M1041" t="str">
            <v>ពិនិត្យ</v>
          </cell>
          <cell r="N1041">
            <v>45226</v>
          </cell>
          <cell r="O1041">
            <v>35178</v>
          </cell>
          <cell r="P1041" t="str">
            <v>F</v>
          </cell>
          <cell r="Q1041" t="str">
            <v>Cambodian</v>
          </cell>
          <cell r="R1041" t="str">
            <v>សំរោង</v>
          </cell>
          <cell r="S1041" t="str">
            <v>ដូនតី</v>
          </cell>
          <cell r="T1041" t="str">
            <v>ពញាក្រែក</v>
          </cell>
          <cell r="U1041" t="str">
            <v>ត្បូងឃ្មុំ</v>
          </cell>
          <cell r="V1041">
            <v>18</v>
          </cell>
          <cell r="W1041">
            <v>1</v>
          </cell>
          <cell r="X1041">
            <v>17</v>
          </cell>
        </row>
        <row r="1042">
          <cell r="C1042" t="str">
            <v>4 20729</v>
          </cell>
          <cell r="D1042"/>
          <cell r="E1042" t="str">
            <v>070376160</v>
          </cell>
          <cell r="F1042" t="e">
            <v>#N/A</v>
          </cell>
          <cell r="G1042" t="str">
            <v>ណិះ</v>
          </cell>
          <cell r="H1042" t="str">
            <v>ល័ក្ខណា</v>
          </cell>
          <cell r="I1042" t="str">
            <v>ណិះល័ក្ខណា</v>
          </cell>
          <cell r="J1042" t="str">
            <v>NE</v>
          </cell>
          <cell r="K1042" t="str">
            <v>LEAKNA</v>
          </cell>
          <cell r="L1042"/>
          <cell r="M1042" t="str">
            <v>ពិនិត្យ</v>
          </cell>
          <cell r="N1042">
            <v>45229</v>
          </cell>
          <cell r="O1042">
            <v>38451</v>
          </cell>
          <cell r="P1042" t="str">
            <v>F</v>
          </cell>
          <cell r="Q1042" t="str">
            <v>Cambodian</v>
          </cell>
          <cell r="R1042" t="str">
            <v>ស្រែនន</v>
          </cell>
          <cell r="S1042" t="str">
            <v>កន្ទួត</v>
          </cell>
          <cell r="T1042" t="str">
            <v>ចិត្របូរី</v>
          </cell>
          <cell r="U1042" t="str">
            <v>ក្រចេះ</v>
          </cell>
          <cell r="V1042">
            <v>18</v>
          </cell>
          <cell r="W1042">
            <v>1</v>
          </cell>
          <cell r="X1042">
            <v>17</v>
          </cell>
        </row>
        <row r="1043">
          <cell r="C1043" t="str">
            <v>4 20733</v>
          </cell>
          <cell r="D1043"/>
          <cell r="E1043" t="str">
            <v>062352781</v>
          </cell>
          <cell r="F1043" t="e">
            <v>#N/A</v>
          </cell>
          <cell r="G1043" t="str">
            <v>ភា</v>
          </cell>
          <cell r="H1043" t="str">
            <v>សុភ័ក្រ្ត</v>
          </cell>
          <cell r="I1043" t="str">
            <v>ភាសុភ័ក្រ្ត</v>
          </cell>
          <cell r="J1043" t="str">
            <v>PHEA</v>
          </cell>
          <cell r="K1043" t="str">
            <v>SOPHEAK</v>
          </cell>
          <cell r="L1043"/>
          <cell r="M1043" t="str">
            <v>ពិនិត្យ</v>
          </cell>
          <cell r="N1043">
            <v>45230</v>
          </cell>
          <cell r="O1043">
            <v>38037</v>
          </cell>
          <cell r="P1043" t="str">
            <v>F</v>
          </cell>
          <cell r="Q1043" t="str">
            <v>Cambodian</v>
          </cell>
          <cell r="R1043" t="str">
            <v>គោកស្រឡៅ</v>
          </cell>
          <cell r="S1043" t="str">
            <v>បារាយណ៍</v>
          </cell>
          <cell r="T1043" t="str">
            <v>ព្រៃឈរ</v>
          </cell>
          <cell r="U1043" t="str">
            <v>កំពង់ចាម</v>
          </cell>
          <cell r="V1043">
            <v>18</v>
          </cell>
          <cell r="W1043">
            <v>1</v>
          </cell>
          <cell r="X1043">
            <v>17</v>
          </cell>
        </row>
        <row r="1044">
          <cell r="C1044" t="str">
            <v>4 20741</v>
          </cell>
          <cell r="D1044"/>
          <cell r="E1044" t="str">
            <v>160566646</v>
          </cell>
          <cell r="F1044" t="e">
            <v>#N/A</v>
          </cell>
          <cell r="G1044" t="str">
            <v>ជួន</v>
          </cell>
          <cell r="H1044" t="str">
            <v>គំនិត</v>
          </cell>
          <cell r="I1044" t="str">
            <v>ជួនគំនិត</v>
          </cell>
          <cell r="J1044" t="str">
            <v>CHUON</v>
          </cell>
          <cell r="K1044" t="str">
            <v>KOMNIT</v>
          </cell>
          <cell r="L1044"/>
          <cell r="M1044" t="str">
            <v>ពិនិត្យ</v>
          </cell>
          <cell r="N1044">
            <v>45231</v>
          </cell>
          <cell r="O1044">
            <v>38647</v>
          </cell>
          <cell r="P1044" t="str">
            <v>F</v>
          </cell>
          <cell r="Q1044" t="str">
            <v>Cambodian</v>
          </cell>
          <cell r="R1044" t="str">
            <v>ដប់បាត</v>
          </cell>
          <cell r="S1044" t="str">
            <v>លលកស</v>
          </cell>
          <cell r="T1044" t="str">
            <v>សំពៅមាស</v>
          </cell>
          <cell r="U1044" t="str">
            <v>ពោធ៍សាត់</v>
          </cell>
          <cell r="V1044">
            <v>18</v>
          </cell>
          <cell r="W1044">
            <v>1</v>
          </cell>
          <cell r="X1044">
            <v>17</v>
          </cell>
        </row>
        <row r="1045">
          <cell r="C1045" t="str">
            <v>4 20750</v>
          </cell>
          <cell r="D1045"/>
          <cell r="E1045" t="str">
            <v>051761116</v>
          </cell>
          <cell r="F1045" t="e">
            <v>#N/A</v>
          </cell>
          <cell r="G1045" t="str">
            <v>សឿង</v>
          </cell>
          <cell r="H1045" t="str">
            <v>យ៉ាន់</v>
          </cell>
          <cell r="I1045" t="str">
            <v>សឿងយ៉ាន់</v>
          </cell>
          <cell r="J1045" t="str">
            <v>SROEURN</v>
          </cell>
          <cell r="K1045" t="str">
            <v>YANN</v>
          </cell>
          <cell r="L1045"/>
          <cell r="M1045" t="str">
            <v>ពិនិត្យ</v>
          </cell>
          <cell r="N1045">
            <v>45231</v>
          </cell>
          <cell r="O1045">
            <v>38630</v>
          </cell>
          <cell r="P1045" t="str">
            <v>F</v>
          </cell>
          <cell r="Q1045" t="str">
            <v>Cambodian</v>
          </cell>
          <cell r="R1045" t="str">
            <v>សង្កែជ្រុំ</v>
          </cell>
          <cell r="S1045" t="str">
            <v>ទឹកថ្លា</v>
          </cell>
          <cell r="T1045" t="str">
            <v>ព្រៃវែង</v>
          </cell>
          <cell r="U1045" t="str">
            <v>ព្រៃវែង</v>
          </cell>
          <cell r="V1045">
            <v>18</v>
          </cell>
          <cell r="W1045">
            <v>1</v>
          </cell>
          <cell r="X1045">
            <v>17</v>
          </cell>
        </row>
        <row r="1046">
          <cell r="C1046" t="str">
            <v>4 20763</v>
          </cell>
          <cell r="D1046"/>
          <cell r="E1046" t="str">
            <v>171251629</v>
          </cell>
          <cell r="F1046" t="e">
            <v>#N/A</v>
          </cell>
          <cell r="G1046" t="str">
            <v>ប៊េល</v>
          </cell>
          <cell r="H1046" t="str">
            <v>ធីម</v>
          </cell>
          <cell r="I1046" t="str">
            <v>ប៊េលធីម</v>
          </cell>
          <cell r="J1046" t="str">
            <v>BEL</v>
          </cell>
          <cell r="K1046" t="str">
            <v>THIM</v>
          </cell>
          <cell r="L1046"/>
          <cell r="M1046" t="str">
            <v>ពិនិត្យ</v>
          </cell>
          <cell r="N1046">
            <v>45253</v>
          </cell>
          <cell r="O1046">
            <v>38270</v>
          </cell>
          <cell r="P1046" t="str">
            <v>F</v>
          </cell>
          <cell r="Q1046" t="str">
            <v>Cambodian</v>
          </cell>
          <cell r="R1046" t="str">
            <v>មុខរាហ៍រ2</v>
          </cell>
          <cell r="S1046" t="str">
            <v>មុខរាហ៍រ</v>
          </cell>
          <cell r="T1046" t="str">
            <v>រុក្ខជាតិ</v>
          </cell>
          <cell r="U1046" t="str">
            <v>បាត់ដំបង</v>
          </cell>
          <cell r="V1046">
            <v>18</v>
          </cell>
          <cell r="W1046">
            <v>1</v>
          </cell>
          <cell r="X1046">
            <v>17</v>
          </cell>
        </row>
        <row r="1047">
          <cell r="C1047" t="str">
            <v>4 20764</v>
          </cell>
          <cell r="D1047"/>
          <cell r="E1047" t="str">
            <v>101513137</v>
          </cell>
          <cell r="F1047" t="e">
            <v>#N/A</v>
          </cell>
          <cell r="G1047" t="str">
            <v>វៀច</v>
          </cell>
          <cell r="H1047" t="str">
            <v>សុផាន់ម៉ៃ</v>
          </cell>
          <cell r="I1047" t="str">
            <v>វៀចសុផាន់ម៉ៃ</v>
          </cell>
          <cell r="J1047" t="str">
            <v>VIECH</v>
          </cell>
          <cell r="K1047" t="str">
            <v>SOPHANMAI</v>
          </cell>
          <cell r="L1047"/>
          <cell r="M1047" t="str">
            <v>ពិនិត្យ</v>
          </cell>
          <cell r="N1047">
            <v>45253</v>
          </cell>
          <cell r="O1047">
            <v>38503</v>
          </cell>
          <cell r="P1047" t="str">
            <v>F</v>
          </cell>
          <cell r="Q1047" t="str">
            <v>Cambodian</v>
          </cell>
          <cell r="R1047" t="str">
            <v>ព្រាល</v>
          </cell>
          <cell r="S1047" t="str">
            <v>សោម</v>
          </cell>
          <cell r="T1047" t="str">
            <v>គីរីវង់</v>
          </cell>
          <cell r="U1047" t="str">
            <v>តាកែវ</v>
          </cell>
          <cell r="V1047">
            <v>18</v>
          </cell>
          <cell r="W1047">
            <v>1</v>
          </cell>
          <cell r="X1047">
            <v>17</v>
          </cell>
        </row>
        <row r="1048">
          <cell r="C1048" t="str">
            <v>4 20767</v>
          </cell>
          <cell r="D1048"/>
          <cell r="E1048" t="str">
            <v>250330915</v>
          </cell>
          <cell r="F1048" t="e">
            <v>#N/A</v>
          </cell>
          <cell r="G1048" t="str">
            <v>ឡេង</v>
          </cell>
          <cell r="H1048" t="str">
            <v>គន្ធា</v>
          </cell>
          <cell r="I1048" t="str">
            <v>ឡេងគន្ធា</v>
          </cell>
          <cell r="J1048" t="str">
            <v>LENG</v>
          </cell>
          <cell r="K1048" t="str">
            <v>KONTHEA</v>
          </cell>
          <cell r="L1048"/>
          <cell r="M1048" t="str">
            <v>ពិនិត្យ</v>
          </cell>
          <cell r="N1048">
            <v>45259</v>
          </cell>
          <cell r="O1048">
            <v>38578</v>
          </cell>
          <cell r="P1048" t="str">
            <v>F</v>
          </cell>
          <cell r="Q1048" t="str">
            <v>Cambodian</v>
          </cell>
          <cell r="R1048" t="str">
            <v>ថ្មប្រជុំ</v>
          </cell>
          <cell r="S1048" t="str">
            <v>មៀន</v>
          </cell>
          <cell r="T1048" t="str">
            <v>អូរាំងឪ</v>
          </cell>
          <cell r="U1048" t="str">
            <v>ត្បូងឃ្មុំ</v>
          </cell>
          <cell r="V1048">
            <v>18</v>
          </cell>
          <cell r="W1048">
            <v>1</v>
          </cell>
          <cell r="X1048">
            <v>17</v>
          </cell>
        </row>
        <row r="1049">
          <cell r="C1049" t="str">
            <v>4 20779</v>
          </cell>
          <cell r="D1049"/>
          <cell r="E1049" t="str">
            <v>021242766</v>
          </cell>
          <cell r="F1049" t="e">
            <v>#N/A</v>
          </cell>
          <cell r="G1049" t="str">
            <v>លន់</v>
          </cell>
          <cell r="H1049" t="str">
            <v>ចន្ដា</v>
          </cell>
          <cell r="I1049" t="str">
            <v>លន់ចន្ដា</v>
          </cell>
          <cell r="J1049" t="str">
            <v>LUN</v>
          </cell>
          <cell r="K1049" t="str">
            <v>CHANDA</v>
          </cell>
          <cell r="L1049"/>
          <cell r="M1049" t="str">
            <v>ពិនិត្យ</v>
          </cell>
          <cell r="N1049" t="str">
            <v>14/14/2023</v>
          </cell>
          <cell r="O1049">
            <v>36840</v>
          </cell>
          <cell r="P1049" t="str">
            <v>F</v>
          </cell>
          <cell r="Q1049" t="str">
            <v>Cambodian</v>
          </cell>
          <cell r="R1049" t="str">
            <v>តាំងស្តុក</v>
          </cell>
          <cell r="S1049" t="str">
            <v>ឈ្វាំង</v>
          </cell>
          <cell r="T1049" t="str">
            <v>ពញាឰ</v>
          </cell>
          <cell r="U1049" t="str">
            <v>កណ្ដាល</v>
          </cell>
          <cell r="V1049">
            <v>18</v>
          </cell>
          <cell r="W1049">
            <v>1</v>
          </cell>
          <cell r="X1049">
            <v>17</v>
          </cell>
        </row>
        <row r="1050">
          <cell r="C1050" t="str">
            <v>4 20553</v>
          </cell>
          <cell r="D1050"/>
          <cell r="E1050" t="str">
            <v>051638597</v>
          </cell>
          <cell r="F1050" t="e">
            <v>#N/A</v>
          </cell>
          <cell r="G1050" t="str">
            <v>ឋក</v>
          </cell>
          <cell r="H1050" t="str">
            <v>រក្សា</v>
          </cell>
          <cell r="I1050" t="str">
            <v>ឋករក្សា</v>
          </cell>
          <cell r="J1050" t="str">
            <v>EK</v>
          </cell>
          <cell r="K1050" t="str">
            <v>RAKSA</v>
          </cell>
          <cell r="L1050"/>
          <cell r="M1050" t="str">
            <v>ពិនិត្យ</v>
          </cell>
          <cell r="N1050">
            <v>45155</v>
          </cell>
          <cell r="O1050">
            <v>38316</v>
          </cell>
          <cell r="P1050" t="str">
            <v>F</v>
          </cell>
          <cell r="Q1050" t="str">
            <v>Cambodian</v>
          </cell>
          <cell r="R1050" t="str">
            <v>តាណាយ</v>
          </cell>
          <cell r="S1050" t="str">
            <v>ក្កឿងរាយ</v>
          </cell>
          <cell r="T1050" t="str">
            <v>កញ្រៀច</v>
          </cell>
          <cell r="U1050" t="str">
            <v>ព្រៃវែង</v>
          </cell>
          <cell r="V1050">
            <v>18</v>
          </cell>
          <cell r="W1050">
            <v>1</v>
          </cell>
          <cell r="X1050">
            <v>17</v>
          </cell>
        </row>
        <row r="1051">
          <cell r="C1051" t="str">
            <v>4 12496</v>
          </cell>
          <cell r="D1051" t="str">
            <v>20006181419817ត</v>
          </cell>
          <cell r="E1051" t="str">
            <v>250262578</v>
          </cell>
          <cell r="F1051" t="str">
            <v>0973036326</v>
          </cell>
          <cell r="G1051" t="str">
            <v>អឿន</v>
          </cell>
          <cell r="H1051" t="str">
            <v>ស្រីលីន</v>
          </cell>
          <cell r="I1051" t="str">
            <v>អឿនស្រីលីន</v>
          </cell>
          <cell r="J1051" t="str">
            <v>OEUN</v>
          </cell>
          <cell r="K1051" t="str">
            <v>SREYLIN</v>
          </cell>
          <cell r="L1051"/>
          <cell r="M1051" t="str">
            <v>គំរូ</v>
          </cell>
          <cell r="N1051">
            <v>44228</v>
          </cell>
          <cell r="O1051">
            <v>36542</v>
          </cell>
          <cell r="P1051" t="str">
            <v>F</v>
          </cell>
          <cell r="Q1051" t="str">
            <v>Cambodian</v>
          </cell>
          <cell r="R1051" t="str">
            <v>តាត្រាវ</v>
          </cell>
          <cell r="S1051" t="str">
            <v>ជីរោទ៍ទី2</v>
          </cell>
          <cell r="T1051" t="str">
            <v>ត្បូងឃ្មុំ</v>
          </cell>
          <cell r="U1051" t="str">
            <v>ត្បូងឃ្មុំ</v>
          </cell>
          <cell r="V1051">
            <v>18</v>
          </cell>
          <cell r="W1051">
            <v>1</v>
          </cell>
          <cell r="X1051">
            <v>17</v>
          </cell>
        </row>
        <row r="1052">
          <cell r="C1052" t="str">
            <v>4 4493</v>
          </cell>
          <cell r="D1052" t="str">
            <v>18101181151461ឆ</v>
          </cell>
          <cell r="E1052" t="str">
            <v>011002102</v>
          </cell>
          <cell r="F1052" t="str">
            <v>0962755556</v>
          </cell>
          <cell r="G1052" t="str">
            <v>គង់</v>
          </cell>
          <cell r="H1052" t="str">
            <v>ចាន់ថន</v>
          </cell>
          <cell r="I1052" t="str">
            <v>គង់ចាន់ថន</v>
          </cell>
          <cell r="J1052" t="str">
            <v>KONG</v>
          </cell>
          <cell r="K1052" t="str">
            <v>CHANTHAN</v>
          </cell>
          <cell r="L1052"/>
          <cell r="M1052" t="str">
            <v>គំរូ</v>
          </cell>
          <cell r="N1052">
            <v>44228</v>
          </cell>
          <cell r="O1052">
            <v>29836</v>
          </cell>
          <cell r="P1052" t="str">
            <v>M</v>
          </cell>
          <cell r="Q1052" t="str">
            <v>Cambodian</v>
          </cell>
          <cell r="R1052"/>
          <cell r="S1052"/>
          <cell r="T1052"/>
          <cell r="U1052"/>
          <cell r="V1052">
            <v>18</v>
          </cell>
          <cell r="W1052">
            <v>1</v>
          </cell>
          <cell r="X1052">
            <v>17</v>
          </cell>
        </row>
        <row r="1053">
          <cell r="C1053" t="str">
            <v>4 18449</v>
          </cell>
          <cell r="D1053" t="str">
            <v>20106202388505ញ</v>
          </cell>
          <cell r="E1053" t="str">
            <v>150887507</v>
          </cell>
          <cell r="F1053" t="str">
            <v>0887058099</v>
          </cell>
          <cell r="G1053" t="str">
            <v>មីន</v>
          </cell>
          <cell r="H1053" t="str">
            <v>មករា</v>
          </cell>
          <cell r="I1053" t="str">
            <v>មីនមករា</v>
          </cell>
          <cell r="J1053" t="str">
            <v xml:space="preserve">MIN </v>
          </cell>
          <cell r="K1053" t="str">
            <v>MAKARA</v>
          </cell>
          <cell r="L1053"/>
          <cell r="M1053" t="str">
            <v>គំរូ</v>
          </cell>
          <cell r="N1053">
            <v>44228</v>
          </cell>
          <cell r="O1053">
            <v>36893</v>
          </cell>
          <cell r="P1053" t="str">
            <v>F</v>
          </cell>
          <cell r="Q1053" t="str">
            <v>Cambodian</v>
          </cell>
          <cell r="R1053" t="str">
            <v>ពោធិ៍តាអ៊ុន</v>
          </cell>
          <cell r="S1053" t="str">
            <v>ស្រយ៉ូវ</v>
          </cell>
          <cell r="T1053" t="str">
            <v>ស្ទឹងសែន</v>
          </cell>
          <cell r="U1053" t="str">
            <v>កំពង់ធំ</v>
          </cell>
          <cell r="V1053">
            <v>18</v>
          </cell>
          <cell r="W1053">
            <v>1</v>
          </cell>
          <cell r="X1053">
            <v>17</v>
          </cell>
        </row>
        <row r="1054">
          <cell r="C1054" t="str">
            <v>4 18582</v>
          </cell>
          <cell r="D1054" t="str">
            <v>19301181151631ឈ</v>
          </cell>
          <cell r="E1054" t="str">
            <v>110427671</v>
          </cell>
          <cell r="F1054" t="str">
            <v>0977770400</v>
          </cell>
          <cell r="G1054" t="str">
            <v>អឿន</v>
          </cell>
          <cell r="H1054" t="str">
            <v>ចាន់ដារុំ</v>
          </cell>
          <cell r="I1054" t="str">
            <v>អឿនចាន់ដារុំ</v>
          </cell>
          <cell r="J1054" t="str">
            <v>OEUN</v>
          </cell>
          <cell r="K1054" t="str">
            <v>CHANDAROM</v>
          </cell>
          <cell r="L1054"/>
          <cell r="M1054" t="str">
            <v>គំរូ</v>
          </cell>
          <cell r="N1054">
            <v>44228</v>
          </cell>
          <cell r="O1054">
            <v>34027</v>
          </cell>
          <cell r="P1054" t="str">
            <v>M</v>
          </cell>
          <cell r="Q1054" t="str">
            <v>Cambodian</v>
          </cell>
          <cell r="R1054" t="str">
            <v>ខ្នាច</v>
          </cell>
          <cell r="S1054" t="str">
            <v>វត្តអង្គខាងត្បូង</v>
          </cell>
          <cell r="T1054" t="str">
            <v>កន្ទាយមាស</v>
          </cell>
          <cell r="U1054" t="str">
            <v>កំពត</v>
          </cell>
          <cell r="V1054">
            <v>18</v>
          </cell>
          <cell r="W1054">
            <v>1</v>
          </cell>
          <cell r="X1054">
            <v>17</v>
          </cell>
        </row>
        <row r="1055">
          <cell r="C1055" t="str">
            <v>4 18918</v>
          </cell>
          <cell r="D1055" t="str">
            <v>19401181153353ឌ</v>
          </cell>
          <cell r="E1055" t="str">
            <v>150545770</v>
          </cell>
          <cell r="F1055" t="str">
            <v>0974444090</v>
          </cell>
          <cell r="G1055" t="str">
            <v>ឆាយ</v>
          </cell>
          <cell r="H1055" t="str">
            <v>ភារះ</v>
          </cell>
          <cell r="I1055" t="str">
            <v>ឆាយភារះ</v>
          </cell>
          <cell r="J1055" t="str">
            <v>CHHAY</v>
          </cell>
          <cell r="K1055" t="str">
            <v>PHEARAK</v>
          </cell>
          <cell r="L1055"/>
          <cell r="M1055" t="str">
            <v>គំរូ</v>
          </cell>
          <cell r="N1055">
            <v>44228</v>
          </cell>
          <cell r="O1055">
            <v>34679</v>
          </cell>
          <cell r="P1055" t="str">
            <v>M</v>
          </cell>
          <cell r="Q1055" t="str">
            <v>Cambodian</v>
          </cell>
          <cell r="R1055" t="str">
            <v>ទំអរ</v>
          </cell>
          <cell r="S1055" t="str">
            <v>ទំរីង</v>
          </cell>
          <cell r="T1055" t="str">
            <v>សណ្តាន់</v>
          </cell>
          <cell r="U1055" t="str">
            <v>កំពង់ធំ</v>
          </cell>
          <cell r="V1055">
            <v>18</v>
          </cell>
          <cell r="W1055">
            <v>1</v>
          </cell>
          <cell r="X1055">
            <v>17</v>
          </cell>
        </row>
        <row r="1056">
          <cell r="C1056" t="str">
            <v>4 19370</v>
          </cell>
          <cell r="D1056" t="str">
            <v>19306202388664យ</v>
          </cell>
          <cell r="E1056" t="str">
            <v>150545775</v>
          </cell>
          <cell r="F1056">
            <v>0</v>
          </cell>
          <cell r="G1056" t="str">
            <v>ឃាង</v>
          </cell>
          <cell r="H1056" t="str">
            <v>ពុតថង</v>
          </cell>
          <cell r="I1056" t="str">
            <v>ឃាងពុតថង</v>
          </cell>
          <cell r="J1056" t="str">
            <v>KHEANG</v>
          </cell>
          <cell r="K1056" t="str">
            <v>POUTHOING</v>
          </cell>
          <cell r="L1056"/>
          <cell r="M1056" t="str">
            <v>គំរូ</v>
          </cell>
          <cell r="N1056">
            <v>44531</v>
          </cell>
          <cell r="O1056">
            <v>34192</v>
          </cell>
          <cell r="P1056" t="str">
            <v>M</v>
          </cell>
          <cell r="Q1056" t="str">
            <v>Cambodian</v>
          </cell>
          <cell r="R1056" t="str">
            <v>76</v>
          </cell>
          <cell r="S1056" t="str">
            <v>ទួលសុភី</v>
          </cell>
          <cell r="T1056" t="str">
            <v>អូររាំងឪ</v>
          </cell>
          <cell r="U1056" t="str">
            <v>ត្បូងឃ្មុំ</v>
          </cell>
          <cell r="V1056">
            <v>18</v>
          </cell>
          <cell r="W1056">
            <v>1</v>
          </cell>
          <cell r="X1056">
            <v>17</v>
          </cell>
        </row>
        <row r="1057">
          <cell r="C1057" t="str">
            <v>4 19371</v>
          </cell>
          <cell r="D1057" t="str">
            <v>19001181176333ឋ</v>
          </cell>
          <cell r="E1057" t="str">
            <v>150655346</v>
          </cell>
          <cell r="F1057">
            <v>0</v>
          </cell>
          <cell r="G1057" t="str">
            <v>ឆាយ</v>
          </cell>
          <cell r="H1057" t="str">
            <v>ភារុណ</v>
          </cell>
          <cell r="I1057" t="str">
            <v>ឆាយភារុណ</v>
          </cell>
          <cell r="J1057" t="str">
            <v>CHHAY</v>
          </cell>
          <cell r="K1057" t="str">
            <v>PHEARON</v>
          </cell>
          <cell r="L1057"/>
          <cell r="M1057" t="str">
            <v>គំរូ</v>
          </cell>
          <cell r="N1057">
            <v>44531</v>
          </cell>
          <cell r="O1057">
            <v>32967</v>
          </cell>
          <cell r="P1057" t="str">
            <v>M</v>
          </cell>
          <cell r="Q1057" t="str">
            <v>Cambodian</v>
          </cell>
          <cell r="R1057" t="str">
            <v>ទំអរ</v>
          </cell>
          <cell r="S1057" t="str">
            <v>ទំរីង</v>
          </cell>
          <cell r="T1057" t="str">
            <v>សណ្តាន់</v>
          </cell>
          <cell r="U1057" t="str">
            <v>កំពង់ធំ</v>
          </cell>
          <cell r="V1057">
            <v>18</v>
          </cell>
          <cell r="W1057">
            <v>1</v>
          </cell>
          <cell r="X1057">
            <v>17</v>
          </cell>
        </row>
        <row r="1058">
          <cell r="C1058" t="str">
            <v>4 19369</v>
          </cell>
          <cell r="D1058" t="str">
            <v>18906202382505ធ</v>
          </cell>
          <cell r="E1058" t="str">
            <v>051536301</v>
          </cell>
          <cell r="F1058">
            <v>0</v>
          </cell>
          <cell r="G1058" t="str">
            <v>សួន</v>
          </cell>
          <cell r="H1058" t="str">
            <v>វណ្ណា</v>
          </cell>
          <cell r="I1058" t="str">
            <v>សួនវណ្ណា</v>
          </cell>
          <cell r="J1058" t="str">
            <v>SUON</v>
          </cell>
          <cell r="K1058" t="str">
            <v>VANNA</v>
          </cell>
          <cell r="L1058"/>
          <cell r="M1058" t="str">
            <v>គំរូ</v>
          </cell>
          <cell r="N1058">
            <v>44531</v>
          </cell>
          <cell r="O1058">
            <v>32519</v>
          </cell>
          <cell r="P1058" t="str">
            <v>M</v>
          </cell>
          <cell r="Q1058" t="str">
            <v>Cambodian</v>
          </cell>
          <cell r="R1058" t="str">
            <v>ព្រៃញាតិ</v>
          </cell>
          <cell r="S1058" t="str">
            <v>ប្រធាតុ</v>
          </cell>
          <cell r="T1058" t="str">
            <v>កំពង់ត្របែក</v>
          </cell>
          <cell r="U1058" t="str">
            <v>ព្រៃវែង</v>
          </cell>
          <cell r="V1058">
            <v>18</v>
          </cell>
          <cell r="W1058">
            <v>1</v>
          </cell>
          <cell r="X1058">
            <v>17</v>
          </cell>
        </row>
        <row r="1059">
          <cell r="C1059" t="str">
            <v>4 19459</v>
          </cell>
          <cell r="D1059" t="str">
            <v>29510222971198យ</v>
          </cell>
          <cell r="E1059" t="str">
            <v>110488435</v>
          </cell>
          <cell r="F1059">
            <v>0</v>
          </cell>
          <cell r="G1059" t="str">
            <v>វ៉ុយ</v>
          </cell>
          <cell r="H1059" t="str">
            <v>ដាវី</v>
          </cell>
          <cell r="I1059" t="str">
            <v>វ៉ុយដាវី</v>
          </cell>
          <cell r="J1059" t="str">
            <v>VOY</v>
          </cell>
          <cell r="K1059" t="str">
            <v>DAVY</v>
          </cell>
          <cell r="L1059"/>
          <cell r="M1059" t="str">
            <v>គំរូ</v>
          </cell>
          <cell r="N1059">
            <v>44575</v>
          </cell>
          <cell r="O1059">
            <v>35051</v>
          </cell>
          <cell r="P1059" t="str">
            <v>F</v>
          </cell>
          <cell r="Q1059" t="str">
            <v>Cambodian</v>
          </cell>
          <cell r="R1059" t="str">
            <v>បី</v>
          </cell>
          <cell r="S1059" t="str">
            <v>ដងទង់</v>
          </cell>
          <cell r="T1059" t="str">
            <v>ស្មាច់មានជ័យ</v>
          </cell>
          <cell r="U1059" t="str">
            <v>កោះកុង</v>
          </cell>
          <cell r="V1059">
            <v>18</v>
          </cell>
          <cell r="W1059">
            <v>1</v>
          </cell>
          <cell r="X1059">
            <v>17</v>
          </cell>
        </row>
        <row r="1060">
          <cell r="C1060" t="str">
            <v>4 19590</v>
          </cell>
          <cell r="D1060" t="str">
            <v>20106202388908ថ</v>
          </cell>
          <cell r="E1060" t="str">
            <v>110624011</v>
          </cell>
          <cell r="F1060" t="str">
            <v>0972775275</v>
          </cell>
          <cell r="G1060" t="str">
            <v>វុយ</v>
          </cell>
          <cell r="H1060" t="str">
            <v>ម៉ុម</v>
          </cell>
          <cell r="I1060" t="str">
            <v>វុយម៉ុម</v>
          </cell>
          <cell r="J1060" t="str">
            <v>VOY</v>
          </cell>
          <cell r="K1060" t="str">
            <v>MOM</v>
          </cell>
          <cell r="L1060"/>
          <cell r="M1060" t="str">
            <v>គំរូ</v>
          </cell>
          <cell r="N1060">
            <v>44669</v>
          </cell>
          <cell r="O1060">
            <v>37078</v>
          </cell>
          <cell r="P1060" t="str">
            <v>F</v>
          </cell>
          <cell r="Q1060" t="str">
            <v>Cambodian</v>
          </cell>
          <cell r="R1060" t="str">
            <v>ក្រាំងអំពៅ</v>
          </cell>
          <cell r="S1060" t="str">
            <v>ដំណាច់សុក្រំ</v>
          </cell>
          <cell r="T1060" t="str">
            <v>ដងទង់</v>
          </cell>
          <cell r="U1060" t="str">
            <v>កំពត</v>
          </cell>
          <cell r="V1060">
            <v>18</v>
          </cell>
          <cell r="W1060">
            <v>1</v>
          </cell>
          <cell r="X1060">
            <v>17</v>
          </cell>
        </row>
        <row r="1061">
          <cell r="C1061" t="str">
            <v>4 19643</v>
          </cell>
          <cell r="D1061" t="str">
            <v>29309160273248ភ</v>
          </cell>
          <cell r="E1061" t="str">
            <v>150736563</v>
          </cell>
          <cell r="F1061" t="str">
            <v>081225964</v>
          </cell>
          <cell r="G1061" t="str">
            <v>ប៉ុន</v>
          </cell>
          <cell r="H1061" t="str">
            <v>សារី</v>
          </cell>
          <cell r="I1061" t="str">
            <v>ប៉ុនសារី</v>
          </cell>
          <cell r="J1061" t="str">
            <v>PON</v>
          </cell>
          <cell r="K1061" t="str">
            <v>SARY</v>
          </cell>
          <cell r="L1061"/>
          <cell r="M1061" t="str">
            <v>គំរូ</v>
          </cell>
          <cell r="N1061">
            <v>44683</v>
          </cell>
          <cell r="O1061">
            <v>34061</v>
          </cell>
          <cell r="P1061" t="str">
            <v>F</v>
          </cell>
          <cell r="Q1061" t="str">
            <v>Cambodian</v>
          </cell>
          <cell r="R1061" t="str">
            <v>ស្លាកែត</v>
          </cell>
          <cell r="S1061" t="str">
            <v>ក្រវ៉ា</v>
          </cell>
          <cell r="T1061" t="str">
            <v>បារាយណ័</v>
          </cell>
          <cell r="U1061" t="str">
            <v>កំពង់ធំ</v>
          </cell>
          <cell r="V1061">
            <v>18</v>
          </cell>
          <cell r="W1061">
            <v>1</v>
          </cell>
          <cell r="X1061">
            <v>17</v>
          </cell>
        </row>
        <row r="1062">
          <cell r="C1062" t="str">
            <v>4 20046</v>
          </cell>
          <cell r="D1062" t="str">
            <v>0</v>
          </cell>
          <cell r="E1062" t="str">
            <v>051634489</v>
          </cell>
          <cell r="F1062">
            <v>0</v>
          </cell>
          <cell r="G1062" t="str">
            <v>ឡន</v>
          </cell>
          <cell r="H1062" t="str">
            <v>ស្រីឡាន</v>
          </cell>
          <cell r="I1062" t="str">
            <v>ឡនស្រីឡាន</v>
          </cell>
          <cell r="J1062" t="str">
            <v>LORN</v>
          </cell>
          <cell r="K1062" t="str">
            <v>SREYLAN</v>
          </cell>
          <cell r="L1062"/>
          <cell r="M1062" t="str">
            <v>គំរូ</v>
          </cell>
          <cell r="N1062">
            <v>44835</v>
          </cell>
          <cell r="O1062">
            <v>38238</v>
          </cell>
          <cell r="P1062" t="str">
            <v>F</v>
          </cell>
          <cell r="Q1062" t="str">
            <v>Cambodian</v>
          </cell>
          <cell r="R1062" t="str">
            <v>គ្រើល</v>
          </cell>
          <cell r="S1062" t="str">
            <v>ព្រៃរំដេង</v>
          </cell>
          <cell r="T1062" t="str">
            <v>មេសាង</v>
          </cell>
          <cell r="U1062" t="str">
            <v>ព្រៃវែង</v>
          </cell>
          <cell r="V1062">
            <v>18</v>
          </cell>
          <cell r="W1062">
            <v>1</v>
          </cell>
          <cell r="X1062">
            <v>17</v>
          </cell>
        </row>
        <row r="1063">
          <cell r="C1063" t="str">
            <v>4 20030</v>
          </cell>
          <cell r="D1063" t="str">
            <v>29809202450736ម</v>
          </cell>
          <cell r="E1063" t="str">
            <v>150585518</v>
          </cell>
          <cell r="F1063" t="str">
            <v>0973620219</v>
          </cell>
          <cell r="G1063" t="str">
            <v>សំបុក</v>
          </cell>
          <cell r="H1063" t="str">
            <v>សាវិន</v>
          </cell>
          <cell r="I1063" t="str">
            <v>សំបុកសាវិន</v>
          </cell>
          <cell r="J1063" t="str">
            <v>SOMBOK</v>
          </cell>
          <cell r="K1063" t="str">
            <v>SAVIN</v>
          </cell>
          <cell r="L1063"/>
          <cell r="M1063" t="str">
            <v>គំរូ</v>
          </cell>
          <cell r="N1063">
            <v>44839</v>
          </cell>
          <cell r="O1063">
            <v>35827</v>
          </cell>
          <cell r="P1063" t="str">
            <v>F</v>
          </cell>
          <cell r="Q1063" t="str">
            <v>Cambodian</v>
          </cell>
          <cell r="R1063" t="str">
            <v>ស្លាកែត</v>
          </cell>
          <cell r="S1063" t="str">
            <v>ក្រវ៉ា</v>
          </cell>
          <cell r="T1063" t="str">
            <v>បារាយណ័</v>
          </cell>
          <cell r="U1063" t="str">
            <v>កំពង់ធំ</v>
          </cell>
          <cell r="V1063">
            <v>18</v>
          </cell>
          <cell r="W1063">
            <v>1</v>
          </cell>
          <cell r="X1063">
            <v>17</v>
          </cell>
        </row>
        <row r="1064">
          <cell r="C1064" t="str">
            <v>4 20048</v>
          </cell>
          <cell r="D1064" t="str">
            <v>28511160451963ន</v>
          </cell>
          <cell r="E1064" t="str">
            <v>021165742</v>
          </cell>
          <cell r="F1064" t="str">
            <v>0966231631</v>
          </cell>
          <cell r="G1064" t="str">
            <v>ភី</v>
          </cell>
          <cell r="H1064" t="str">
            <v>សំនៀង</v>
          </cell>
          <cell r="I1064" t="str">
            <v>ភីសំនៀង</v>
          </cell>
          <cell r="J1064" t="str">
            <v>PHY</v>
          </cell>
          <cell r="K1064" t="str">
            <v>SAMNEANG</v>
          </cell>
          <cell r="L1064"/>
          <cell r="M1064" t="str">
            <v>គំរូ</v>
          </cell>
          <cell r="N1064">
            <v>44845</v>
          </cell>
          <cell r="O1064">
            <v>31121</v>
          </cell>
          <cell r="P1064" t="str">
            <v>F</v>
          </cell>
          <cell r="Q1064" t="str">
            <v>Cambodian</v>
          </cell>
          <cell r="R1064"/>
          <cell r="S1064"/>
          <cell r="T1064"/>
          <cell r="U1064"/>
          <cell r="V1064">
            <v>18</v>
          </cell>
          <cell r="W1064">
            <v>1</v>
          </cell>
          <cell r="X1064">
            <v>17</v>
          </cell>
        </row>
        <row r="1065">
          <cell r="C1065" t="str">
            <v>4 20057</v>
          </cell>
          <cell r="D1065" t="str">
            <v>0</v>
          </cell>
          <cell r="E1065" t="str">
            <v>062238683</v>
          </cell>
          <cell r="F1065">
            <v>0</v>
          </cell>
          <cell r="G1065" t="str">
            <v>ប៉ុក</v>
          </cell>
          <cell r="H1065" t="str">
            <v>ពិសី</v>
          </cell>
          <cell r="I1065" t="str">
            <v>ប៉ុកពិសី</v>
          </cell>
          <cell r="J1065" t="str">
            <v>MOK</v>
          </cell>
          <cell r="K1065" t="str">
            <v>PISEY</v>
          </cell>
          <cell r="L1065"/>
          <cell r="M1065" t="str">
            <v>គំរូ</v>
          </cell>
          <cell r="N1065">
            <v>44866</v>
          </cell>
          <cell r="O1065">
            <v>37420</v>
          </cell>
          <cell r="P1065" t="str">
            <v>M</v>
          </cell>
          <cell r="Q1065" t="str">
            <v>Cambodian</v>
          </cell>
          <cell r="R1065"/>
          <cell r="S1065"/>
          <cell r="T1065"/>
          <cell r="U1065"/>
          <cell r="V1065">
            <v>18</v>
          </cell>
          <cell r="W1065">
            <v>1</v>
          </cell>
          <cell r="X1065">
            <v>17</v>
          </cell>
        </row>
        <row r="1066">
          <cell r="C1066" t="str">
            <v>4 20308</v>
          </cell>
          <cell r="D1066">
            <v>0</v>
          </cell>
          <cell r="E1066" t="str">
            <v>061799598</v>
          </cell>
          <cell r="F1066">
            <v>0</v>
          </cell>
          <cell r="G1066" t="str">
            <v>ឈុំ</v>
          </cell>
          <cell r="H1066" t="str">
            <v>សេងហ៊ន់</v>
          </cell>
          <cell r="I1066" t="str">
            <v>ឈុំសេងហ៊ន់</v>
          </cell>
          <cell r="J1066" t="str">
            <v>CHHOM</v>
          </cell>
          <cell r="K1066" t="str">
            <v>SENGHORN</v>
          </cell>
          <cell r="L1066"/>
          <cell r="M1066" t="str">
            <v>គំរូ</v>
          </cell>
          <cell r="N1066">
            <v>45006</v>
          </cell>
          <cell r="O1066">
            <v>32568</v>
          </cell>
          <cell r="P1066" t="str">
            <v>F</v>
          </cell>
          <cell r="Q1066" t="str">
            <v>Cambodian</v>
          </cell>
          <cell r="R1066" t="str">
            <v>មាន់ហើរ</v>
          </cell>
          <cell r="S1066" t="str">
            <v>ឃុំហាន់ជ័យ</v>
          </cell>
          <cell r="T1066" t="str">
            <v>កំពង់សៀម</v>
          </cell>
          <cell r="U1066" t="str">
            <v>កំពង់ចាម</v>
          </cell>
          <cell r="V1066">
            <v>18</v>
          </cell>
          <cell r="W1066">
            <v>1</v>
          </cell>
          <cell r="X1066">
            <v>17</v>
          </cell>
        </row>
        <row r="1067">
          <cell r="C1067" t="str">
            <v>4 20699</v>
          </cell>
          <cell r="D1067"/>
          <cell r="E1067" t="str">
            <v>151002262</v>
          </cell>
          <cell r="F1067" t="e">
            <v>#N/A</v>
          </cell>
          <cell r="G1067" t="str">
            <v>វន</v>
          </cell>
          <cell r="H1067" t="str">
            <v>ពិសី</v>
          </cell>
          <cell r="I1067" t="str">
            <v>វនពិសី</v>
          </cell>
          <cell r="J1067" t="str">
            <v>VON</v>
          </cell>
          <cell r="K1067" t="str">
            <v>PISEY</v>
          </cell>
          <cell r="L1067"/>
          <cell r="M1067" t="str">
            <v>គំរូ</v>
          </cell>
          <cell r="N1067">
            <v>45219</v>
          </cell>
          <cell r="O1067">
            <v>37871</v>
          </cell>
          <cell r="P1067" t="str">
            <v>F</v>
          </cell>
          <cell r="Q1067" t="str">
            <v>Cambodian</v>
          </cell>
          <cell r="R1067" t="str">
            <v>ត្រពាំងថ្ម</v>
          </cell>
          <cell r="S1067" t="str">
            <v>ត្រពាំងឫស្សី</v>
          </cell>
          <cell r="T1067" t="str">
            <v>ស្វាយ</v>
          </cell>
          <cell r="U1067" t="str">
            <v>កំពង់ធំ</v>
          </cell>
          <cell r="V1067">
            <v>18</v>
          </cell>
          <cell r="W1067">
            <v>1</v>
          </cell>
          <cell r="X1067">
            <v>17</v>
          </cell>
        </row>
        <row r="1068">
          <cell r="C1068" t="str">
            <v>4 20338</v>
          </cell>
          <cell r="D1068" t="str">
            <v>0</v>
          </cell>
          <cell r="E1068" t="str">
            <v>051604727</v>
          </cell>
          <cell r="F1068" t="str">
            <v>0968951447</v>
          </cell>
          <cell r="G1068" t="str">
            <v>វ៉ង់</v>
          </cell>
          <cell r="H1068" t="str">
            <v>វ៉ាន្នី</v>
          </cell>
          <cell r="I1068" t="str">
            <v>វ៉ង់វ៉ាន្នី</v>
          </cell>
          <cell r="J1068" t="str">
            <v>VONG</v>
          </cell>
          <cell r="K1068" t="str">
            <v>VANNY</v>
          </cell>
          <cell r="L1068"/>
          <cell r="M1068" t="str">
            <v>គំរូ</v>
          </cell>
          <cell r="N1068">
            <v>45035</v>
          </cell>
          <cell r="O1068">
            <v>31797</v>
          </cell>
          <cell r="P1068" t="str">
            <v>F</v>
          </cell>
          <cell r="Q1068" t="str">
            <v>Cambodian</v>
          </cell>
          <cell r="R1068" t="str">
            <v>សឹង</v>
          </cell>
          <cell r="S1068" t="str">
            <v>កំពង់សឹង</v>
          </cell>
          <cell r="T1068" t="str">
            <v>ព្រះស្ដេច</v>
          </cell>
          <cell r="U1068" t="str">
            <v>ព្រៃវែង</v>
          </cell>
          <cell r="V1068">
            <v>18</v>
          </cell>
          <cell r="W1068">
            <v>1</v>
          </cell>
          <cell r="X1068">
            <v>17</v>
          </cell>
        </row>
        <row r="1069">
          <cell r="C1069" t="str">
            <v>4 11269</v>
          </cell>
          <cell r="D1069" t="str">
            <v>19601181155217ត</v>
          </cell>
          <cell r="E1069" t="str">
            <v>040374569</v>
          </cell>
          <cell r="F1069" t="str">
            <v>081206904</v>
          </cell>
          <cell r="G1069" t="str">
            <v>ញ៉ាញ់</v>
          </cell>
          <cell r="H1069" t="str">
            <v>ស៊ីណេត</v>
          </cell>
          <cell r="I1069" t="str">
            <v>ញ៉ាញ់ស៊ីណេត</v>
          </cell>
          <cell r="J1069" t="str">
            <v>NHANH</v>
          </cell>
          <cell r="K1069" t="str">
            <v>SINET</v>
          </cell>
          <cell r="L1069"/>
          <cell r="M1069" t="str">
            <v>លាបព៌ណទី១</v>
          </cell>
          <cell r="N1069">
            <v>44228</v>
          </cell>
          <cell r="O1069">
            <v>35256</v>
          </cell>
          <cell r="P1069" t="str">
            <v>M</v>
          </cell>
          <cell r="Q1069" t="str">
            <v>Cambodian</v>
          </cell>
          <cell r="R1069" t="str">
            <v>តាំងបំពង់</v>
          </cell>
          <cell r="S1069" t="str">
            <v>ជើងគ្រាវ</v>
          </cell>
          <cell r="T1069" t="str">
            <v>រលាប្អៀរ</v>
          </cell>
          <cell r="U1069" t="str">
            <v>កំពង់ឆ្នាំង</v>
          </cell>
          <cell r="V1069">
            <v>18</v>
          </cell>
          <cell r="W1069">
            <v>13</v>
          </cell>
          <cell r="X1069">
            <v>5</v>
          </cell>
        </row>
        <row r="1070">
          <cell r="C1070" t="str">
            <v>4 11433</v>
          </cell>
          <cell r="D1070" t="str">
            <v>29001181152406ជ</v>
          </cell>
          <cell r="E1070" t="str">
            <v>070177255</v>
          </cell>
          <cell r="F1070" t="str">
            <v>0713366469</v>
          </cell>
          <cell r="G1070" t="str">
            <v>រេត</v>
          </cell>
          <cell r="H1070" t="str">
            <v>សំ</v>
          </cell>
          <cell r="I1070" t="str">
            <v>រេតសំ</v>
          </cell>
          <cell r="J1070" t="str">
            <v>RET</v>
          </cell>
          <cell r="K1070" t="str">
            <v>SAM</v>
          </cell>
          <cell r="L1070"/>
          <cell r="M1070" t="str">
            <v>លាបព៌ណទី១</v>
          </cell>
          <cell r="N1070">
            <v>44228</v>
          </cell>
          <cell r="O1070">
            <v>33059</v>
          </cell>
          <cell r="P1070" t="str">
            <v>F</v>
          </cell>
          <cell r="Q1070" t="str">
            <v>Cambodian</v>
          </cell>
          <cell r="R1070" t="str">
            <v>អូរតាណឹង</v>
          </cell>
          <cell r="S1070" t="str">
            <v>ក្បាលដំរី</v>
          </cell>
          <cell r="T1070" t="str">
            <v>សំបូរ</v>
          </cell>
          <cell r="U1070" t="str">
            <v>ក្រចេះ</v>
          </cell>
          <cell r="V1070">
            <v>18</v>
          </cell>
          <cell r="W1070">
            <v>10</v>
          </cell>
          <cell r="X1070">
            <v>8</v>
          </cell>
        </row>
        <row r="1071">
          <cell r="C1071" t="str">
            <v>4 11821</v>
          </cell>
          <cell r="D1071" t="str">
            <v>20101181154258ឆ</v>
          </cell>
          <cell r="E1071" t="str">
            <v>101321741</v>
          </cell>
          <cell r="F1071" t="str">
            <v>0965420540</v>
          </cell>
          <cell r="G1071" t="str">
            <v>ទឿង</v>
          </cell>
          <cell r="H1071" t="str">
            <v>សុនីត</v>
          </cell>
          <cell r="I1071" t="str">
            <v>ទឿងសុនីត</v>
          </cell>
          <cell r="J1071" t="str">
            <v>TOEUNG</v>
          </cell>
          <cell r="K1071" t="str">
            <v>SONITH</v>
          </cell>
          <cell r="L1071"/>
          <cell r="M1071" t="str">
            <v>លាបព៌ណទី១</v>
          </cell>
          <cell r="N1071">
            <v>44228</v>
          </cell>
          <cell r="O1071">
            <v>37112</v>
          </cell>
          <cell r="P1071" t="str">
            <v>F</v>
          </cell>
          <cell r="Q1071" t="str">
            <v>Cambodian</v>
          </cell>
          <cell r="R1071" t="str">
            <v>ព្រៃតាពង</v>
          </cell>
          <cell r="S1071" t="str">
            <v>ពោធិ៍រំចេក</v>
          </cell>
          <cell r="T1071" t="str">
            <v>ព្រៃកប្បាស</v>
          </cell>
          <cell r="U1071" t="str">
            <v>តាកែវ</v>
          </cell>
          <cell r="V1071">
            <v>18</v>
          </cell>
          <cell r="W1071">
            <v>13</v>
          </cell>
          <cell r="X1071">
            <v>5</v>
          </cell>
        </row>
        <row r="1072">
          <cell r="C1072" t="str">
            <v>4 16064</v>
          </cell>
          <cell r="D1072" t="str">
            <v>19804202350427ណ</v>
          </cell>
          <cell r="E1072" t="str">
            <v>030715675</v>
          </cell>
          <cell r="F1072" t="str">
            <v>0777229615</v>
          </cell>
          <cell r="G1072" t="str">
            <v>សេង</v>
          </cell>
          <cell r="H1072" t="str">
            <v>បុត្រ</v>
          </cell>
          <cell r="I1072" t="str">
            <v>សេងបុត្រ</v>
          </cell>
          <cell r="J1072" t="str">
            <v>SENG</v>
          </cell>
          <cell r="K1072" t="str">
            <v>BOT</v>
          </cell>
          <cell r="L1072"/>
          <cell r="M1072" t="str">
            <v>លាបព៌ណទី១</v>
          </cell>
          <cell r="N1072">
            <v>44228</v>
          </cell>
          <cell r="O1072">
            <v>35896</v>
          </cell>
          <cell r="P1072" t="str">
            <v>M</v>
          </cell>
          <cell r="Q1072" t="str">
            <v>Cambodian</v>
          </cell>
          <cell r="R1072" t="str">
            <v>ចេក</v>
          </cell>
          <cell r="S1072" t="str">
            <v>អូរ</v>
          </cell>
          <cell r="T1072" t="str">
            <v>ភ្នំស្រួច</v>
          </cell>
          <cell r="U1072" t="str">
            <v>កំពង់ស្ពឺ</v>
          </cell>
          <cell r="V1072">
            <v>18</v>
          </cell>
          <cell r="W1072">
            <v>10.5</v>
          </cell>
          <cell r="X1072">
            <v>7.5</v>
          </cell>
        </row>
        <row r="1073">
          <cell r="C1073" t="str">
            <v>4 16185</v>
          </cell>
          <cell r="D1073" t="str">
            <v>29104202359985រ</v>
          </cell>
          <cell r="E1073" t="str">
            <v>150880476</v>
          </cell>
          <cell r="F1073" t="str">
            <v>070917943</v>
          </cell>
          <cell r="G1073" t="str">
            <v>ញ៉ែ</v>
          </cell>
          <cell r="H1073" t="str">
            <v>សុលី</v>
          </cell>
          <cell r="I1073" t="str">
            <v>ញ៉ែសុលី</v>
          </cell>
          <cell r="J1073" t="str">
            <v>NHE</v>
          </cell>
          <cell r="K1073" t="str">
            <v>SOLY</v>
          </cell>
          <cell r="L1073"/>
          <cell r="M1073" t="str">
            <v>លាបព៌ណទី១</v>
          </cell>
          <cell r="N1073">
            <v>44228</v>
          </cell>
          <cell r="O1073">
            <v>33482</v>
          </cell>
          <cell r="P1073" t="str">
            <v>F</v>
          </cell>
          <cell r="Q1073" t="str">
            <v>Cambodian</v>
          </cell>
          <cell r="R1073"/>
          <cell r="S1073"/>
          <cell r="T1073"/>
          <cell r="U1073"/>
          <cell r="V1073">
            <v>18</v>
          </cell>
          <cell r="W1073">
            <v>10</v>
          </cell>
          <cell r="X1073">
            <v>8</v>
          </cell>
        </row>
        <row r="1074">
          <cell r="C1074" t="str">
            <v>4 18327</v>
          </cell>
          <cell r="D1074" t="str">
            <v>29704192037977ខ</v>
          </cell>
          <cell r="E1074" t="str">
            <v>061444834</v>
          </cell>
          <cell r="F1074" t="str">
            <v>061927369</v>
          </cell>
          <cell r="G1074" t="str">
            <v>ហន</v>
          </cell>
          <cell r="H1074" t="str">
            <v>ល័ក្ខ</v>
          </cell>
          <cell r="I1074" t="str">
            <v>ហនល័ក្ខ</v>
          </cell>
          <cell r="J1074" t="str">
            <v>PHORN</v>
          </cell>
          <cell r="K1074" t="str">
            <v>LEAK</v>
          </cell>
          <cell r="L1074"/>
          <cell r="M1074" t="str">
            <v>លាបព៌ណទី១</v>
          </cell>
          <cell r="N1074">
            <v>44228</v>
          </cell>
          <cell r="O1074">
            <v>35530</v>
          </cell>
          <cell r="P1074" t="str">
            <v>F</v>
          </cell>
          <cell r="Q1074" t="str">
            <v>Cambodian</v>
          </cell>
          <cell r="R1074" t="str">
            <v>ស្រប</v>
          </cell>
          <cell r="S1074" t="str">
            <v>សូភាស</v>
          </cell>
          <cell r="T1074" t="str">
            <v>ស្ទឹងត្រង់</v>
          </cell>
          <cell r="U1074" t="str">
            <v>កំពង់ចាម</v>
          </cell>
          <cell r="V1074">
            <v>18</v>
          </cell>
          <cell r="W1074">
            <v>9</v>
          </cell>
          <cell r="X1074">
            <v>9</v>
          </cell>
        </row>
        <row r="1075">
          <cell r="C1075" t="str">
            <v>4 18328</v>
          </cell>
          <cell r="D1075" t="str">
            <v>29904170715571យ</v>
          </cell>
          <cell r="E1075" t="str">
            <v>061664987</v>
          </cell>
          <cell r="F1075" t="str">
            <v>085208716</v>
          </cell>
          <cell r="G1075" t="str">
            <v>ជា</v>
          </cell>
          <cell r="H1075" t="str">
            <v>ថេង</v>
          </cell>
          <cell r="I1075" t="str">
            <v>ជាថេង</v>
          </cell>
          <cell r="J1075" t="str">
            <v>CHEA</v>
          </cell>
          <cell r="K1075" t="str">
            <v>THENG</v>
          </cell>
          <cell r="L1075"/>
          <cell r="M1075" t="str">
            <v>លាបព៌ណទី១</v>
          </cell>
          <cell r="N1075">
            <v>44228</v>
          </cell>
          <cell r="O1075">
            <v>36170</v>
          </cell>
          <cell r="P1075" t="str">
            <v>F</v>
          </cell>
          <cell r="Q1075" t="str">
            <v>Cambodian</v>
          </cell>
          <cell r="R1075" t="str">
            <v>ប៉ប្រក់</v>
          </cell>
          <cell r="S1075" t="str">
            <v>សូភាស</v>
          </cell>
          <cell r="T1075" t="str">
            <v>ស្ទឹងត្រង់</v>
          </cell>
          <cell r="U1075" t="str">
            <v>កំពង់ចាម</v>
          </cell>
          <cell r="V1075">
            <v>18</v>
          </cell>
          <cell r="W1075">
            <v>10</v>
          </cell>
          <cell r="X1075">
            <v>8</v>
          </cell>
        </row>
        <row r="1076">
          <cell r="C1076" t="str">
            <v>4 18404</v>
          </cell>
          <cell r="D1076" t="str">
            <v>19407202393565ភ</v>
          </cell>
          <cell r="E1076" t="str">
            <v>040424178</v>
          </cell>
          <cell r="F1076" t="str">
            <v>010450865</v>
          </cell>
          <cell r="G1076" t="str">
            <v>វុន</v>
          </cell>
          <cell r="H1076" t="str">
            <v>ស៊ីប៉ាត</v>
          </cell>
          <cell r="I1076" t="str">
            <v>វុនស៊ីប៉ាត</v>
          </cell>
          <cell r="J1076" t="str">
            <v>VUN</v>
          </cell>
          <cell r="K1076" t="str">
            <v>SIPAT</v>
          </cell>
          <cell r="L1076"/>
          <cell r="M1076" t="str">
            <v>លាបព៌ណទី១</v>
          </cell>
          <cell r="N1076">
            <v>44228</v>
          </cell>
          <cell r="O1076">
            <v>34359</v>
          </cell>
          <cell r="P1076" t="str">
            <v>M</v>
          </cell>
          <cell r="Q1076" t="str">
            <v>Cambodian</v>
          </cell>
          <cell r="R1076" t="str">
            <v>តាំងបំពង់</v>
          </cell>
          <cell r="S1076" t="str">
            <v>ជើងគ្រាវ</v>
          </cell>
          <cell r="T1076" t="str">
            <v>រលាប្អៀរ</v>
          </cell>
          <cell r="U1076" t="str">
            <v>កំពង់ឆ្នាំង</v>
          </cell>
          <cell r="V1076">
            <v>18</v>
          </cell>
          <cell r="W1076">
            <v>11</v>
          </cell>
          <cell r="X1076">
            <v>7</v>
          </cell>
        </row>
        <row r="1077">
          <cell r="C1077" t="str">
            <v>4 18406</v>
          </cell>
          <cell r="D1077" t="str">
            <v>19907202393559ឡ</v>
          </cell>
          <cell r="E1077" t="str">
            <v>220186177</v>
          </cell>
          <cell r="F1077" t="str">
            <v>011978948</v>
          </cell>
          <cell r="G1077" t="str">
            <v>ម៉ប់</v>
          </cell>
          <cell r="H1077" t="str">
            <v>ភា</v>
          </cell>
          <cell r="I1077" t="str">
            <v>ម៉ប់ភា</v>
          </cell>
          <cell r="J1077" t="str">
            <v>MORB</v>
          </cell>
          <cell r="K1077" t="str">
            <v>PHEA</v>
          </cell>
          <cell r="L1077"/>
          <cell r="M1077" t="str">
            <v>លាបព៌ណទី១</v>
          </cell>
          <cell r="N1077">
            <v>44228</v>
          </cell>
          <cell r="O1077">
            <v>36225</v>
          </cell>
          <cell r="P1077" t="str">
            <v>M</v>
          </cell>
          <cell r="Q1077" t="str">
            <v>Cambodian</v>
          </cell>
          <cell r="R1077" t="str">
            <v>កំពេញ</v>
          </cell>
          <cell r="S1077" t="str">
            <v>ឃុំយាង</v>
          </cell>
          <cell r="T1077" t="str">
            <v>ជាំក្សាន្ត</v>
          </cell>
          <cell r="U1077" t="str">
            <v>ព្រះវិហារ</v>
          </cell>
          <cell r="V1077">
            <v>18</v>
          </cell>
          <cell r="W1077">
            <v>8</v>
          </cell>
          <cell r="X1077">
            <v>10</v>
          </cell>
        </row>
        <row r="1078">
          <cell r="C1078" t="str">
            <v>4 6120</v>
          </cell>
          <cell r="D1078" t="str">
            <v>17301181152370ជ</v>
          </cell>
          <cell r="E1078" t="str">
            <v>060460529</v>
          </cell>
          <cell r="F1078" t="str">
            <v>0978108577</v>
          </cell>
          <cell r="G1078" t="str">
            <v>ហង់</v>
          </cell>
          <cell r="H1078" t="str">
            <v>ស្រឿន</v>
          </cell>
          <cell r="I1078" t="str">
            <v>ហង់ស្រឿន</v>
          </cell>
          <cell r="J1078" t="str">
            <v>HORNG</v>
          </cell>
          <cell r="K1078" t="str">
            <v>SROEURN</v>
          </cell>
          <cell r="L1078"/>
          <cell r="M1078" t="str">
            <v>លាបព៌ណទី១</v>
          </cell>
          <cell r="N1078">
            <v>44228</v>
          </cell>
          <cell r="O1078">
            <v>26702</v>
          </cell>
          <cell r="P1078" t="str">
            <v>M</v>
          </cell>
          <cell r="Q1078" t="str">
            <v>Cambodian</v>
          </cell>
          <cell r="R1078" t="str">
            <v>ត្រពាំងទា</v>
          </cell>
          <cell r="S1078" t="str">
            <v>ចក</v>
          </cell>
          <cell r="T1078" t="str">
            <v>អូររាំងឪ</v>
          </cell>
          <cell r="U1078" t="str">
            <v>ត្បូងឃ្មុំ</v>
          </cell>
          <cell r="V1078">
            <v>18</v>
          </cell>
          <cell r="W1078">
            <v>8</v>
          </cell>
          <cell r="X1078">
            <v>10</v>
          </cell>
        </row>
        <row r="1079">
          <cell r="C1079" t="str">
            <v>4​ 19601</v>
          </cell>
          <cell r="D1079" t="str">
            <v>20311212678922ឍ</v>
          </cell>
          <cell r="E1079" t="str">
            <v>150984652</v>
          </cell>
          <cell r="F1079" t="e">
            <v>#N/A</v>
          </cell>
          <cell r="G1079" t="str">
            <v>ចាន់លី</v>
          </cell>
          <cell r="H1079" t="str">
            <v>ស៊ីគីន</v>
          </cell>
          <cell r="I1079" t="str">
            <v>ចាន់លីស៊ីគីន</v>
          </cell>
          <cell r="J1079" t="str">
            <v>CHANLY</v>
          </cell>
          <cell r="K1079" t="str">
            <v>SYKIN</v>
          </cell>
          <cell r="L1079"/>
          <cell r="M1079" t="str">
            <v>លាបព៌ណទី១</v>
          </cell>
          <cell r="N1079">
            <v>44671</v>
          </cell>
          <cell r="O1079">
            <v>37672</v>
          </cell>
          <cell r="P1079" t="str">
            <v>M</v>
          </cell>
          <cell r="Q1079" t="str">
            <v>Cambodian</v>
          </cell>
          <cell r="R1079"/>
          <cell r="S1079"/>
          <cell r="T1079"/>
          <cell r="U1079"/>
          <cell r="V1079">
            <v>18</v>
          </cell>
          <cell r="W1079">
            <v>14</v>
          </cell>
          <cell r="X1079">
            <v>4</v>
          </cell>
        </row>
        <row r="1080">
          <cell r="C1080" t="str">
            <v>4 19603</v>
          </cell>
          <cell r="D1080" t="str">
            <v>20401233030872គ</v>
          </cell>
          <cell r="E1080" t="str">
            <v>171190034</v>
          </cell>
          <cell r="F1080" t="str">
            <v>0887463328</v>
          </cell>
          <cell r="G1080" t="str">
            <v>នុត</v>
          </cell>
          <cell r="H1080" t="str">
            <v>ភ័ក្រ</v>
          </cell>
          <cell r="I1080" t="str">
            <v>នុតភ័ក្រ</v>
          </cell>
          <cell r="J1080" t="str">
            <v>NUK</v>
          </cell>
          <cell r="K1080" t="str">
            <v>PHEAK</v>
          </cell>
          <cell r="L1080"/>
          <cell r="M1080" t="str">
            <v>លាបព៌ណទី១</v>
          </cell>
          <cell r="N1080">
            <v>44671</v>
          </cell>
          <cell r="O1080">
            <v>38040</v>
          </cell>
          <cell r="P1080" t="str">
            <v>F</v>
          </cell>
          <cell r="Q1080" t="str">
            <v>Cambodian</v>
          </cell>
          <cell r="R1080" t="str">
            <v>កញ្ចាំង</v>
          </cell>
          <cell r="S1080" t="str">
            <v>ឃុំស៊ុង</v>
          </cell>
          <cell r="T1080" t="str">
            <v>សំឡូត</v>
          </cell>
          <cell r="U1080" t="str">
            <v>បាត់ដំបង</v>
          </cell>
          <cell r="V1080">
            <v>18</v>
          </cell>
          <cell r="W1080">
            <v>12</v>
          </cell>
          <cell r="X1080">
            <v>6</v>
          </cell>
        </row>
        <row r="1081">
          <cell r="C1081" t="str">
            <v>4 20365</v>
          </cell>
          <cell r="D1081" t="str">
            <v>20404222802405គ</v>
          </cell>
          <cell r="E1081" t="str">
            <v>040541390</v>
          </cell>
          <cell r="F1081" t="str">
            <v>0975043181</v>
          </cell>
          <cell r="G1081" t="str">
            <v>កែវ</v>
          </cell>
          <cell r="H1081" t="str">
            <v>ចាន់សុឃា</v>
          </cell>
          <cell r="I1081" t="str">
            <v>កែវចាន់សុឃា</v>
          </cell>
          <cell r="J1081" t="str">
            <v>KEO</v>
          </cell>
          <cell r="K1081" t="str">
            <v>CHANSOKHEA</v>
          </cell>
          <cell r="L1081"/>
          <cell r="M1081" t="str">
            <v>លាបព៌ណទី១</v>
          </cell>
          <cell r="N1081">
            <v>45037</v>
          </cell>
          <cell r="O1081">
            <v>38032</v>
          </cell>
          <cell r="P1081" t="str">
            <v>F</v>
          </cell>
          <cell r="Q1081" t="str">
            <v>Cambodian</v>
          </cell>
          <cell r="R1081" t="str">
            <v>ពាមខ្នង</v>
          </cell>
          <cell r="S1081" t="str">
            <v>ផ្លូវទូក</v>
          </cell>
          <cell r="T1081" t="str">
            <v>កំពង់លែង</v>
          </cell>
          <cell r="U1081" t="str">
            <v>កំពង់ឆ្នាំង</v>
          </cell>
          <cell r="V1081">
            <v>12</v>
          </cell>
          <cell r="W1081">
            <v>6</v>
          </cell>
          <cell r="X1081">
            <v>6</v>
          </cell>
        </row>
        <row r="1082">
          <cell r="C1082" t="str">
            <v>4 5241</v>
          </cell>
          <cell r="D1082" t="str">
            <v>29001181154214ឆ</v>
          </cell>
          <cell r="E1082" t="str">
            <v>050826662</v>
          </cell>
          <cell r="F1082" t="str">
            <v>010448924</v>
          </cell>
          <cell r="G1082" t="str">
            <v>កូយ</v>
          </cell>
          <cell r="H1082" t="str">
            <v>ចេក</v>
          </cell>
          <cell r="I1082" t="str">
            <v>កូយចេក</v>
          </cell>
          <cell r="J1082" t="str">
            <v>KOUY</v>
          </cell>
          <cell r="K1082" t="str">
            <v>CHET</v>
          </cell>
          <cell r="L1082"/>
          <cell r="M1082" t="str">
            <v>លាបព៌ណទី១</v>
          </cell>
          <cell r="N1082">
            <v>44228</v>
          </cell>
          <cell r="O1082">
            <v>33009</v>
          </cell>
          <cell r="P1082" t="str">
            <v>F</v>
          </cell>
          <cell r="Q1082" t="str">
            <v>Cambodian</v>
          </cell>
          <cell r="R1082" t="str">
            <v>គ្រើល</v>
          </cell>
          <cell r="S1082" t="str">
            <v>ព្រៃរំដេង</v>
          </cell>
          <cell r="T1082" t="str">
            <v>មេសាង</v>
          </cell>
          <cell r="U1082" t="str">
            <v>ព្រៃវែង</v>
          </cell>
          <cell r="V1082">
            <v>18</v>
          </cell>
          <cell r="W1082">
            <v>7</v>
          </cell>
          <cell r="X1082">
            <v>11</v>
          </cell>
        </row>
        <row r="1083">
          <cell r="C1083" t="str">
            <v>4 12078</v>
          </cell>
          <cell r="D1083" t="str">
            <v>18601181154368ប</v>
          </cell>
          <cell r="E1083">
            <v>180109933</v>
          </cell>
          <cell r="F1083" t="str">
            <v>081529581</v>
          </cell>
          <cell r="G1083" t="str">
            <v>ឡុត</v>
          </cell>
          <cell r="H1083" t="str">
            <v>សុធា</v>
          </cell>
          <cell r="I1083" t="str">
            <v>ឡុតសុធា</v>
          </cell>
          <cell r="J1083" t="str">
            <v>LOT</v>
          </cell>
          <cell r="K1083" t="str">
            <v>SOTHEA</v>
          </cell>
          <cell r="L1083"/>
          <cell r="M1083" t="str">
            <v>លាបព៌ណទី2</v>
          </cell>
          <cell r="N1083">
            <v>44228</v>
          </cell>
          <cell r="O1083">
            <v>31725</v>
          </cell>
          <cell r="P1083" t="str">
            <v>M</v>
          </cell>
          <cell r="Q1083" t="str">
            <v>Cambodian</v>
          </cell>
          <cell r="R1083" t="str">
            <v>គ្រួស</v>
          </cell>
          <cell r="S1083" t="str">
            <v>រលាប្អៀរ</v>
          </cell>
          <cell r="T1083" t="str">
            <v>រលាប្អៀរ</v>
          </cell>
          <cell r="U1083" t="str">
            <v>កំពង់ឆ្នាំង</v>
          </cell>
          <cell r="V1083">
            <v>18</v>
          </cell>
          <cell r="W1083">
            <v>10.5</v>
          </cell>
          <cell r="X1083">
            <v>7.5</v>
          </cell>
        </row>
        <row r="1084">
          <cell r="C1084" t="str">
            <v>4 13684</v>
          </cell>
          <cell r="D1084" t="str">
            <v>29101191958283រ</v>
          </cell>
          <cell r="E1084" t="str">
            <v>040398895</v>
          </cell>
          <cell r="F1084" t="str">
            <v>0967023106</v>
          </cell>
          <cell r="G1084" t="str">
            <v>សុន</v>
          </cell>
          <cell r="H1084" t="str">
            <v>ស្រីរ័ត្ន</v>
          </cell>
          <cell r="I1084" t="str">
            <v>សុនស្រីរ័ត្ន</v>
          </cell>
          <cell r="J1084" t="str">
            <v>SUN</v>
          </cell>
          <cell r="K1084" t="str">
            <v>SREYROTH</v>
          </cell>
          <cell r="L1084"/>
          <cell r="M1084" t="str">
            <v>លាបព៌ណទី2</v>
          </cell>
          <cell r="N1084">
            <v>44228</v>
          </cell>
          <cell r="O1084">
            <v>33526</v>
          </cell>
          <cell r="P1084" t="str">
            <v>F</v>
          </cell>
          <cell r="Q1084" t="str">
            <v>Cambodian</v>
          </cell>
          <cell r="R1084" t="str">
            <v>គ្រួស</v>
          </cell>
          <cell r="S1084" t="str">
            <v>រលាប្អៀរ</v>
          </cell>
          <cell r="T1084" t="str">
            <v>រលាប្អៀរ</v>
          </cell>
          <cell r="U1084" t="str">
            <v>កំពង់ឆ្នាំង</v>
          </cell>
          <cell r="V1084">
            <v>18</v>
          </cell>
          <cell r="W1084">
            <v>9</v>
          </cell>
          <cell r="X1084">
            <v>9</v>
          </cell>
        </row>
        <row r="1085">
          <cell r="C1085" t="str">
            <v>4 14182</v>
          </cell>
          <cell r="D1085" t="str">
            <v>29405202372191ណ</v>
          </cell>
          <cell r="E1085" t="str">
            <v>061865653</v>
          </cell>
          <cell r="F1085" t="str">
            <v>0964546516</v>
          </cell>
          <cell r="G1085" t="str">
            <v>ខ្លូ</v>
          </cell>
          <cell r="H1085" t="str">
            <v>ស្រីនាង</v>
          </cell>
          <cell r="I1085" t="str">
            <v>ខ្លូស្រីនាង</v>
          </cell>
          <cell r="J1085" t="str">
            <v>KHLO</v>
          </cell>
          <cell r="K1085" t="str">
            <v>SREYNEANG</v>
          </cell>
          <cell r="L1085"/>
          <cell r="M1085" t="str">
            <v>លាបព៌ណទី2</v>
          </cell>
          <cell r="N1085">
            <v>44228</v>
          </cell>
          <cell r="O1085">
            <v>34367</v>
          </cell>
          <cell r="P1085" t="str">
            <v>F</v>
          </cell>
          <cell r="Q1085" t="str">
            <v>Cambodian</v>
          </cell>
          <cell r="R1085" t="str">
            <v>សំបូរមាស</v>
          </cell>
          <cell r="S1085" t="str">
            <v>ពាមជីកង</v>
          </cell>
          <cell r="T1085" t="str">
            <v>កងមាស</v>
          </cell>
          <cell r="U1085" t="str">
            <v>កំពង់ចាម</v>
          </cell>
          <cell r="V1085">
            <v>18</v>
          </cell>
          <cell r="W1085">
            <v>9</v>
          </cell>
          <cell r="X1085">
            <v>9</v>
          </cell>
        </row>
        <row r="1086">
          <cell r="C1086" t="str">
            <v>4 18576</v>
          </cell>
          <cell r="D1086" t="str">
            <v>19308222918074ភ</v>
          </cell>
          <cell r="E1086" t="str">
            <v>061924913</v>
          </cell>
          <cell r="F1086">
            <v>0</v>
          </cell>
          <cell r="G1086" t="str">
            <v>ថាប</v>
          </cell>
          <cell r="H1086" t="str">
            <v>ចាន់ធី</v>
          </cell>
          <cell r="I1086" t="str">
            <v>ថាបចាន់ធី</v>
          </cell>
          <cell r="J1086" t="str">
            <v>THAB</v>
          </cell>
          <cell r="K1086" t="str">
            <v>CHANTHY</v>
          </cell>
          <cell r="L1086"/>
          <cell r="M1086" t="str">
            <v>លាបព៌ណទី2</v>
          </cell>
          <cell r="N1086">
            <v>44228</v>
          </cell>
          <cell r="O1086">
            <v>34043</v>
          </cell>
          <cell r="P1086" t="str">
            <v>M</v>
          </cell>
          <cell r="Q1086" t="str">
            <v>Cambodian</v>
          </cell>
          <cell r="R1086" t="str">
            <v>ជយោ</v>
          </cell>
          <cell r="S1086" t="str">
            <v>ជយោ</v>
          </cell>
          <cell r="T1086" t="str">
            <v>ចំការលើ</v>
          </cell>
          <cell r="U1086" t="str">
            <v>កំពង់ចាម</v>
          </cell>
          <cell r="V1086">
            <v>18</v>
          </cell>
          <cell r="W1086">
            <v>12.5</v>
          </cell>
          <cell r="X1086">
            <v>5.5</v>
          </cell>
        </row>
        <row r="1087">
          <cell r="C1087" t="str">
            <v>4 18577</v>
          </cell>
          <cell r="D1087" t="str">
            <v>19508222918075រ</v>
          </cell>
          <cell r="E1087" t="str">
            <v>061701734</v>
          </cell>
          <cell r="F1087">
            <v>0</v>
          </cell>
          <cell r="G1087" t="str">
            <v>ប៉េត</v>
          </cell>
          <cell r="H1087" t="str">
            <v>ចាន់ថា</v>
          </cell>
          <cell r="I1087" t="str">
            <v>ប៉េតចាន់ថា</v>
          </cell>
          <cell r="J1087" t="str">
            <v>BET</v>
          </cell>
          <cell r="K1087" t="str">
            <v>CHANTHA</v>
          </cell>
          <cell r="L1087"/>
          <cell r="M1087" t="str">
            <v>លាបព៌ណទី2</v>
          </cell>
          <cell r="N1087">
            <v>44228</v>
          </cell>
          <cell r="O1087">
            <v>35010</v>
          </cell>
          <cell r="P1087" t="str">
            <v>M</v>
          </cell>
          <cell r="Q1087" t="str">
            <v>Cambodian</v>
          </cell>
          <cell r="R1087" t="str">
            <v>តាកែវ</v>
          </cell>
          <cell r="S1087" t="str">
            <v>គរ</v>
          </cell>
          <cell r="T1087" t="str">
            <v>ព្រៃឈរ</v>
          </cell>
          <cell r="U1087" t="str">
            <v>កំពង់ចាម</v>
          </cell>
          <cell r="V1087">
            <v>18</v>
          </cell>
          <cell r="W1087">
            <v>9</v>
          </cell>
          <cell r="X1087">
            <v>9</v>
          </cell>
        </row>
        <row r="1088">
          <cell r="C1088" t="str">
            <v>4 5332</v>
          </cell>
          <cell r="D1088" t="str">
            <v>29301181153650ឌ</v>
          </cell>
          <cell r="E1088" t="str">
            <v>030496387</v>
          </cell>
          <cell r="F1088" t="str">
            <v>069436106</v>
          </cell>
          <cell r="G1088" t="str">
            <v>ផេង</v>
          </cell>
          <cell r="H1088" t="str">
            <v>ស្រីសៅលី</v>
          </cell>
          <cell r="I1088" t="str">
            <v>ផេងស្រីសៅលី</v>
          </cell>
          <cell r="J1088" t="str">
            <v>PHENG</v>
          </cell>
          <cell r="K1088" t="str">
            <v>SAOLY</v>
          </cell>
          <cell r="L1088"/>
          <cell r="M1088" t="str">
            <v>លាបព៌ណទី2</v>
          </cell>
          <cell r="N1088">
            <v>44228</v>
          </cell>
          <cell r="O1088">
            <v>34090</v>
          </cell>
          <cell r="P1088" t="str">
            <v>F</v>
          </cell>
          <cell r="Q1088" t="str">
            <v>Cambodian</v>
          </cell>
          <cell r="R1088"/>
          <cell r="S1088"/>
          <cell r="T1088"/>
          <cell r="U1088"/>
          <cell r="V1088">
            <v>18</v>
          </cell>
          <cell r="W1088">
            <v>6</v>
          </cell>
          <cell r="X1088">
            <v>12</v>
          </cell>
        </row>
        <row r="1089">
          <cell r="C1089" t="str">
            <v>4 5262</v>
          </cell>
          <cell r="D1089" t="str">
            <v>19101181151714ឈ</v>
          </cell>
          <cell r="E1089" t="str">
            <v>040293537</v>
          </cell>
          <cell r="F1089" t="str">
            <v>0966446308</v>
          </cell>
          <cell r="G1089" t="str">
            <v>សយ</v>
          </cell>
          <cell r="H1089" t="str">
            <v>ភារុំ</v>
          </cell>
          <cell r="I1089" t="str">
            <v>សយភារុំ</v>
          </cell>
          <cell r="J1089" t="str">
            <v>SOY</v>
          </cell>
          <cell r="K1089" t="str">
            <v>PHEAROM</v>
          </cell>
          <cell r="L1089"/>
          <cell r="M1089" t="str">
            <v>លាបព៌ណទី2</v>
          </cell>
          <cell r="N1089">
            <v>44228</v>
          </cell>
          <cell r="O1089">
            <v>33373</v>
          </cell>
          <cell r="P1089" t="str">
            <v>M</v>
          </cell>
          <cell r="Q1089" t="str">
            <v>Cambodian</v>
          </cell>
          <cell r="R1089" t="str">
            <v>គ្រួស</v>
          </cell>
          <cell r="S1089" t="str">
            <v>រលាប្អៀរ</v>
          </cell>
          <cell r="T1089" t="str">
            <v>រលាប្អៀរ</v>
          </cell>
          <cell r="U1089" t="str">
            <v>កំពង់ឆ្នាំង</v>
          </cell>
          <cell r="V1089">
            <v>18</v>
          </cell>
          <cell r="W1089">
            <v>14</v>
          </cell>
          <cell r="X1089">
            <v>4</v>
          </cell>
        </row>
        <row r="1090">
          <cell r="C1090" t="str">
            <v>4 5639</v>
          </cell>
          <cell r="D1090" t="str">
            <v>18601181152472ណ</v>
          </cell>
          <cell r="E1090" t="str">
            <v>090878463</v>
          </cell>
          <cell r="F1090" t="str">
            <v>0964374866</v>
          </cell>
          <cell r="G1090" t="str">
            <v>ឈឹម</v>
          </cell>
          <cell r="H1090" t="str">
            <v>សារ៉ែន</v>
          </cell>
          <cell r="I1090" t="str">
            <v>ឈឹមសារ៉ែន</v>
          </cell>
          <cell r="J1090" t="str">
            <v>CHHOEM</v>
          </cell>
          <cell r="K1090" t="str">
            <v>SALIN</v>
          </cell>
          <cell r="L1090"/>
          <cell r="M1090" t="str">
            <v>លាបព៌ណទី2</v>
          </cell>
          <cell r="N1090">
            <v>44228</v>
          </cell>
          <cell r="O1090">
            <v>31596</v>
          </cell>
          <cell r="P1090" t="str">
            <v>M</v>
          </cell>
          <cell r="Q1090" t="str">
            <v>Cambodian</v>
          </cell>
          <cell r="R1090" t="str">
            <v>ស៊ីការ</v>
          </cell>
          <cell r="S1090" t="str">
            <v>ស្វាយយា</v>
          </cell>
          <cell r="T1090" t="str">
            <v>ស្វាយជ្រុំ</v>
          </cell>
          <cell r="U1090" t="str">
            <v>ស្វាយរៀង</v>
          </cell>
          <cell r="V1090">
            <v>18</v>
          </cell>
          <cell r="W1090">
            <v>19</v>
          </cell>
          <cell r="X1090">
            <v>-1</v>
          </cell>
        </row>
        <row r="1091">
          <cell r="C1091" t="str">
            <v>4 19492</v>
          </cell>
          <cell r="D1091" t="str">
            <v>19208222918091ផ</v>
          </cell>
          <cell r="E1091" t="str">
            <v>051582330</v>
          </cell>
          <cell r="F1091">
            <v>0</v>
          </cell>
          <cell r="G1091" t="str">
            <v>វ៉ា</v>
          </cell>
          <cell r="H1091" t="str">
            <v>សុខឿន</v>
          </cell>
          <cell r="I1091" t="str">
            <v>វ៉ាសុខឿន</v>
          </cell>
          <cell r="J1091" t="str">
            <v>VA</v>
          </cell>
          <cell r="K1091" t="str">
            <v>SOKHOEURN</v>
          </cell>
          <cell r="L1091"/>
          <cell r="M1091" t="str">
            <v>លាបព៌ណទី2</v>
          </cell>
          <cell r="N1091">
            <v>44228</v>
          </cell>
          <cell r="O1091">
            <v>33916</v>
          </cell>
          <cell r="P1091" t="str">
            <v>M</v>
          </cell>
          <cell r="Q1091" t="str">
            <v>Cambodian</v>
          </cell>
          <cell r="R1091"/>
          <cell r="S1091"/>
          <cell r="T1091"/>
          <cell r="U1091"/>
          <cell r="V1091">
            <v>18</v>
          </cell>
          <cell r="W1091">
            <v>12</v>
          </cell>
          <cell r="X1091">
            <v>6</v>
          </cell>
        </row>
        <row r="1092">
          <cell r="C1092" t="str">
            <v>4 20064</v>
          </cell>
          <cell r="D1092" t="str">
            <v>20107202394794ទ</v>
          </cell>
          <cell r="E1092" t="str">
            <v>160507317</v>
          </cell>
          <cell r="F1092" t="str">
            <v>0972887062</v>
          </cell>
          <cell r="G1092" t="str">
            <v>ទុំ</v>
          </cell>
          <cell r="H1092" t="str">
            <v>សុភា</v>
          </cell>
          <cell r="I1092" t="str">
            <v>ទុំសុភា</v>
          </cell>
          <cell r="J1092" t="str">
            <v>TOM</v>
          </cell>
          <cell r="K1092" t="str">
            <v>SOPHEA</v>
          </cell>
          <cell r="L1092"/>
          <cell r="M1092" t="str">
            <v>លាបព៌ណទី2</v>
          </cell>
          <cell r="N1092">
            <v>44890</v>
          </cell>
          <cell r="O1092">
            <v>36905</v>
          </cell>
          <cell r="P1092" t="str">
            <v>F</v>
          </cell>
          <cell r="Q1092" t="str">
            <v>Cambodian</v>
          </cell>
          <cell r="R1092" t="str">
            <v>ស្រែល្វា</v>
          </cell>
          <cell r="S1092" t="str">
            <v>ត្រពាំងជង</v>
          </cell>
          <cell r="T1092" t="str">
            <v>បាកាន</v>
          </cell>
          <cell r="U1092" t="str">
            <v>ពោធ៍សាត់</v>
          </cell>
          <cell r="V1092">
            <v>18</v>
          </cell>
          <cell r="W1092">
            <v>11</v>
          </cell>
          <cell r="X1092">
            <v>7</v>
          </cell>
        </row>
        <row r="1093">
          <cell r="C1093" t="str">
            <v>4 20115</v>
          </cell>
          <cell r="D1093" t="str">
            <v>29801181151654ន</v>
          </cell>
          <cell r="E1093" t="str">
            <v>030611275</v>
          </cell>
          <cell r="F1093" t="str">
            <v>067585972</v>
          </cell>
          <cell r="G1093" t="str">
            <v>សើ</v>
          </cell>
          <cell r="H1093" t="str">
            <v>ខ្មន</v>
          </cell>
          <cell r="I1093" t="str">
            <v>សើខ្មន</v>
          </cell>
          <cell r="J1093" t="str">
            <v>SOEU</v>
          </cell>
          <cell r="K1093" t="str">
            <v>KHMORN</v>
          </cell>
          <cell r="L1093"/>
          <cell r="M1093" t="str">
            <v>លាបព៌ណទី2</v>
          </cell>
          <cell r="N1093">
            <v>44956</v>
          </cell>
          <cell r="O1093">
            <v>35827</v>
          </cell>
          <cell r="P1093" t="str">
            <v>F</v>
          </cell>
          <cell r="Q1093" t="str">
            <v>Cambodian</v>
          </cell>
          <cell r="R1093" t="str">
            <v>អំពៅ</v>
          </cell>
          <cell r="S1093" t="str">
            <v>អូរ</v>
          </cell>
          <cell r="T1093" t="str">
            <v>ភ្នំស្រួច</v>
          </cell>
          <cell r="U1093" t="str">
            <v>កំពង់ស្ពឺ</v>
          </cell>
          <cell r="V1093">
            <v>18</v>
          </cell>
          <cell r="W1093">
            <v>6</v>
          </cell>
          <cell r="X1093">
            <v>12</v>
          </cell>
        </row>
        <row r="1094">
          <cell r="C1094" t="str">
            <v>4 9868</v>
          </cell>
          <cell r="D1094" t="str">
            <v>29901181221031ជ</v>
          </cell>
          <cell r="E1094" t="str">
            <v>061948650</v>
          </cell>
          <cell r="F1094" t="str">
            <v>0882590770</v>
          </cell>
          <cell r="G1094" t="str">
            <v>ប៉ាវ</v>
          </cell>
          <cell r="H1094" t="str">
            <v>ឆេងលី</v>
          </cell>
          <cell r="I1094" t="str">
            <v>ប៉ាវឆេងលី</v>
          </cell>
          <cell r="J1094" t="str">
            <v>PAV</v>
          </cell>
          <cell r="K1094" t="str">
            <v>CHHENGLY</v>
          </cell>
          <cell r="L1094"/>
          <cell r="M1094" t="str">
            <v>លាបព៌ណទី2</v>
          </cell>
          <cell r="N1094">
            <v>44229</v>
          </cell>
          <cell r="O1094">
            <v>36326</v>
          </cell>
          <cell r="P1094" t="str">
            <v>F</v>
          </cell>
          <cell r="Q1094" t="str">
            <v>Cambodian</v>
          </cell>
          <cell r="R1094"/>
          <cell r="S1094"/>
          <cell r="T1094"/>
          <cell r="U1094"/>
          <cell r="V1094">
            <v>18</v>
          </cell>
          <cell r="W1094">
            <v>5</v>
          </cell>
          <cell r="X1094">
            <v>13</v>
          </cell>
        </row>
        <row r="1095">
          <cell r="C1095" t="str">
            <v>4 6226</v>
          </cell>
          <cell r="D1095" t="str">
            <v>29601181151587ព</v>
          </cell>
          <cell r="E1095" t="str">
            <v>040336841</v>
          </cell>
          <cell r="F1095" t="str">
            <v>015373470</v>
          </cell>
          <cell r="G1095" t="str">
            <v xml:space="preserve">ផៃ </v>
          </cell>
          <cell r="H1095" t="str">
            <v>ភារ៉ា</v>
          </cell>
          <cell r="I1095" t="str">
            <v>ផៃ ភារ៉ា</v>
          </cell>
          <cell r="J1095" t="str">
            <v>PHAI</v>
          </cell>
          <cell r="K1095" t="str">
            <v>PHEARA</v>
          </cell>
          <cell r="L1095"/>
          <cell r="M1095" t="str">
            <v>លាបព៌ណទី2</v>
          </cell>
          <cell r="N1095">
            <v>44228</v>
          </cell>
          <cell r="O1095">
            <v>35128</v>
          </cell>
          <cell r="P1095" t="str">
            <v>F</v>
          </cell>
          <cell r="Q1095" t="str">
            <v>Cambodian</v>
          </cell>
          <cell r="R1095" t="str">
            <v>អន្លង់កញ្ចុះ</v>
          </cell>
          <cell r="S1095" t="str">
            <v>ប្រឡាយមាស</v>
          </cell>
          <cell r="T1095" t="str">
            <v>កំពង់លែង</v>
          </cell>
          <cell r="U1095" t="str">
            <v>កំពង់ឆ្នាំង</v>
          </cell>
          <cell r="V1095">
            <v>18</v>
          </cell>
          <cell r="W1095">
            <v>9</v>
          </cell>
          <cell r="X1095">
            <v>9</v>
          </cell>
        </row>
        <row r="1096">
          <cell r="C1096" t="str">
            <v>4 20159</v>
          </cell>
          <cell r="D1096" t="str">
            <v>18806233114298ភ</v>
          </cell>
          <cell r="E1096" t="str">
            <v>050960344</v>
          </cell>
          <cell r="F1096">
            <v>0</v>
          </cell>
          <cell r="G1096" t="str">
            <v>វ៉ា</v>
          </cell>
          <cell r="H1096" t="str">
            <v>សុខុន</v>
          </cell>
          <cell r="I1096" t="str">
            <v>វ៉ាសុខុន</v>
          </cell>
          <cell r="J1096" t="str">
            <v>VA</v>
          </cell>
          <cell r="K1096" t="str">
            <v>SOKHON</v>
          </cell>
          <cell r="L1096"/>
          <cell r="M1096" t="str">
            <v>លាបព៌ណទី2</v>
          </cell>
          <cell r="N1096">
            <v>44958</v>
          </cell>
          <cell r="O1096">
            <v>32375</v>
          </cell>
          <cell r="P1096" t="str">
            <v>M</v>
          </cell>
          <cell r="Q1096" t="str">
            <v>Cambodian</v>
          </cell>
          <cell r="R1096" t="str">
            <v>តាកែវ</v>
          </cell>
          <cell r="S1096" t="str">
            <v>មន្ទោរ</v>
          </cell>
          <cell r="T1096" t="str">
            <v>ត្របែក</v>
          </cell>
          <cell r="U1096" t="str">
            <v>ព្រៃវែង</v>
          </cell>
          <cell r="V1096">
            <v>16.5</v>
          </cell>
          <cell r="W1096">
            <v>9</v>
          </cell>
          <cell r="X1096">
            <v>7.5</v>
          </cell>
        </row>
        <row r="1097">
          <cell r="C1097" t="str">
            <v>4 0086</v>
          </cell>
          <cell r="D1097" t="str">
            <v>18001181152255ជ</v>
          </cell>
          <cell r="E1097" t="str">
            <v>011165089</v>
          </cell>
          <cell r="F1097" t="str">
            <v>010707644</v>
          </cell>
          <cell r="G1097" t="str">
            <v>មន</v>
          </cell>
          <cell r="H1097" t="str">
            <v>ស៊ីនួន</v>
          </cell>
          <cell r="I1097" t="str">
            <v>មនស៊ីនួន</v>
          </cell>
          <cell r="J1097" t="str">
            <v>MORN</v>
          </cell>
          <cell r="K1097" t="str">
            <v>SINUON</v>
          </cell>
          <cell r="L1097"/>
          <cell r="M1097" t="str">
            <v>អនាម័យ</v>
          </cell>
          <cell r="N1097">
            <v>44228</v>
          </cell>
          <cell r="O1097">
            <v>29345</v>
          </cell>
          <cell r="P1097" t="str">
            <v>M</v>
          </cell>
          <cell r="Q1097" t="str">
            <v>Cambodian</v>
          </cell>
          <cell r="R1097" t="str">
            <v>ទួលសាម៉</v>
          </cell>
          <cell r="S1097" t="str">
            <v>កំបូល</v>
          </cell>
          <cell r="T1097" t="str">
            <v>កំបូល</v>
          </cell>
          <cell r="U1097" t="str">
            <v>ភ្នំពេញ</v>
          </cell>
          <cell r="V1097">
            <v>18</v>
          </cell>
          <cell r="W1097">
            <v>1</v>
          </cell>
          <cell r="X1097">
            <v>17</v>
          </cell>
        </row>
        <row r="1098">
          <cell r="C1098" t="str">
            <v>4 0088</v>
          </cell>
          <cell r="D1098" t="str">
            <v>18201181152311គ</v>
          </cell>
          <cell r="E1098">
            <v>11032348</v>
          </cell>
          <cell r="F1098" t="str">
            <v>090911115</v>
          </cell>
          <cell r="G1098" t="str">
            <v>ស៊ិន</v>
          </cell>
          <cell r="H1098" t="str">
            <v>សុខ</v>
          </cell>
          <cell r="I1098" t="str">
            <v>ស៊ិនសុខ</v>
          </cell>
          <cell r="J1098" t="str">
            <v>SIN</v>
          </cell>
          <cell r="K1098" t="str">
            <v>SOK</v>
          </cell>
          <cell r="L1098"/>
          <cell r="M1098" t="str">
            <v>អនាម័យ</v>
          </cell>
          <cell r="N1098">
            <v>44228</v>
          </cell>
          <cell r="O1098">
            <v>30080</v>
          </cell>
          <cell r="P1098" t="str">
            <v>M</v>
          </cell>
          <cell r="Q1098" t="str">
            <v>Cambodian</v>
          </cell>
          <cell r="R1098" t="str">
            <v>គុល</v>
          </cell>
          <cell r="S1098" t="str">
            <v>កន្ទោក</v>
          </cell>
          <cell r="T1098" t="str">
            <v>កំបូល</v>
          </cell>
          <cell r="U1098" t="str">
            <v>ភ្នំពេញ</v>
          </cell>
          <cell r="V1098">
            <v>18</v>
          </cell>
          <cell r="W1098">
            <v>1</v>
          </cell>
          <cell r="X1098">
            <v>17</v>
          </cell>
        </row>
        <row r="1099">
          <cell r="C1099" t="str">
            <v>4 0097</v>
          </cell>
          <cell r="D1099" t="str">
            <v>16501181153218ដ</v>
          </cell>
          <cell r="E1099" t="str">
            <v>020083382</v>
          </cell>
          <cell r="F1099" t="str">
            <v>0887884363</v>
          </cell>
          <cell r="G1099" t="str">
            <v>ស៊ឹង</v>
          </cell>
          <cell r="H1099" t="str">
            <v>ស៊ីថា</v>
          </cell>
          <cell r="I1099" t="str">
            <v>ស៊ឹងស៊ីថា</v>
          </cell>
          <cell r="J1099" t="str">
            <v>SOENG</v>
          </cell>
          <cell r="K1099" t="str">
            <v>SITHA</v>
          </cell>
          <cell r="L1099"/>
          <cell r="M1099" t="str">
            <v>អនាម័យ</v>
          </cell>
          <cell r="N1099">
            <v>44228</v>
          </cell>
          <cell r="O1099">
            <v>23929</v>
          </cell>
          <cell r="P1099" t="str">
            <v>M</v>
          </cell>
          <cell r="Q1099" t="str">
            <v>Cambodian</v>
          </cell>
          <cell r="R1099" t="str">
            <v>ត្រពាំងគល់</v>
          </cell>
          <cell r="S1099" t="str">
            <v>កន្ទោក</v>
          </cell>
          <cell r="T1099" t="str">
            <v>កំបូល</v>
          </cell>
          <cell r="U1099" t="str">
            <v>ភ្នំពេញ</v>
          </cell>
          <cell r="V1099">
            <v>18</v>
          </cell>
          <cell r="W1099">
            <v>1</v>
          </cell>
          <cell r="X1099">
            <v>17</v>
          </cell>
        </row>
        <row r="1100">
          <cell r="C1100" t="str">
            <v>4 18166</v>
          </cell>
          <cell r="D1100" t="str">
            <v>0</v>
          </cell>
          <cell r="E1100" t="str">
            <v>160190683</v>
          </cell>
          <cell r="F1100" t="str">
            <v>0973362536</v>
          </cell>
          <cell r="G1100" t="str">
            <v>ពយ</v>
          </cell>
          <cell r="H1100" t="str">
            <v>ច្រឹប</v>
          </cell>
          <cell r="I1100" t="str">
            <v>ពយច្រឹប</v>
          </cell>
          <cell r="J1100" t="str">
            <v>PORY</v>
          </cell>
          <cell r="K1100" t="str">
            <v>CHROEB</v>
          </cell>
          <cell r="L1100"/>
          <cell r="M1100" t="str">
            <v>អនាម័យ</v>
          </cell>
          <cell r="N1100">
            <v>44228</v>
          </cell>
          <cell r="O1100">
            <v>24602</v>
          </cell>
          <cell r="P1100" t="str">
            <v>F</v>
          </cell>
          <cell r="Q1100" t="str">
            <v>Cambodian</v>
          </cell>
          <cell r="R1100" t="str">
            <v>ស្តុកស្នាត</v>
          </cell>
          <cell r="S1100" t="str">
            <v>ភ្នំតូច</v>
          </cell>
          <cell r="T1100" t="str">
            <v>ឧដុង្គ</v>
          </cell>
          <cell r="U1100" t="str">
            <v>កំពង់ស្ពឺ</v>
          </cell>
          <cell r="V1100">
            <v>18</v>
          </cell>
          <cell r="W1100">
            <v>1</v>
          </cell>
          <cell r="X1100">
            <v>17</v>
          </cell>
        </row>
        <row r="1101">
          <cell r="C1101" t="str">
            <v>4 2312</v>
          </cell>
          <cell r="D1101" t="str">
            <v>26903181307163ទ</v>
          </cell>
          <cell r="E1101">
            <v>30798890</v>
          </cell>
          <cell r="F1101" t="str">
            <v>0974663841</v>
          </cell>
          <cell r="G1101" t="str">
            <v>ជា</v>
          </cell>
          <cell r="H1101" t="str">
            <v>សួន</v>
          </cell>
          <cell r="I1101" t="str">
            <v>ជាសួន</v>
          </cell>
          <cell r="J1101" t="str">
            <v>CHHOENG</v>
          </cell>
          <cell r="K1101" t="str">
            <v>MENG</v>
          </cell>
          <cell r="L1101"/>
          <cell r="M1101" t="str">
            <v>អនាម័យ</v>
          </cell>
          <cell r="N1101">
            <v>44228</v>
          </cell>
          <cell r="O1101">
            <v>25326</v>
          </cell>
          <cell r="P1101" t="str">
            <v>F</v>
          </cell>
          <cell r="Q1101" t="str">
            <v>Cambodian</v>
          </cell>
          <cell r="R1101" t="str">
            <v>ស្តុកស្នាត</v>
          </cell>
          <cell r="S1101" t="str">
            <v>ភ្នំតូច</v>
          </cell>
          <cell r="T1101" t="str">
            <v>ឧដុង្គ</v>
          </cell>
          <cell r="U1101" t="str">
            <v>កំពង់ស្ពឺ</v>
          </cell>
          <cell r="V1101">
            <v>18</v>
          </cell>
          <cell r="W1101">
            <v>1</v>
          </cell>
          <cell r="X1101">
            <v>17</v>
          </cell>
        </row>
        <row r="1102">
          <cell r="C1102" t="str">
            <v>4 18587</v>
          </cell>
          <cell r="D1102" t="str">
            <v>27407160147334ថ</v>
          </cell>
          <cell r="E1102" t="str">
            <v>030581925</v>
          </cell>
          <cell r="F1102">
            <v>0</v>
          </cell>
          <cell r="G1102" t="str">
            <v>មោង</v>
          </cell>
          <cell r="H1102" t="str">
            <v>វន</v>
          </cell>
          <cell r="I1102" t="str">
            <v>មោងវន</v>
          </cell>
          <cell r="J1102" t="str">
            <v>MOUNG</v>
          </cell>
          <cell r="K1102" t="str">
            <v>VORN</v>
          </cell>
          <cell r="L1102"/>
          <cell r="M1102" t="str">
            <v>អនាម័យ</v>
          </cell>
          <cell r="N1102">
            <v>44228</v>
          </cell>
          <cell r="O1102">
            <v>27109</v>
          </cell>
          <cell r="P1102" t="str">
            <v>F</v>
          </cell>
          <cell r="Q1102" t="str">
            <v>Cambodian</v>
          </cell>
          <cell r="R1102" t="str">
            <v>ស្តុកស្នាត</v>
          </cell>
          <cell r="S1102" t="str">
            <v>ភ្នំតូច</v>
          </cell>
          <cell r="T1102" t="str">
            <v>ឧដុង្គ</v>
          </cell>
          <cell r="U1102" t="str">
            <v>កំពង់ស្ពឺ</v>
          </cell>
          <cell r="V1102">
            <v>18</v>
          </cell>
          <cell r="W1102">
            <v>1</v>
          </cell>
          <cell r="X1102">
            <v>17</v>
          </cell>
        </row>
        <row r="1103">
          <cell r="C1103" t="str">
            <v>4 18865</v>
          </cell>
          <cell r="D1103" t="str">
            <v>0</v>
          </cell>
          <cell r="E1103" t="str">
            <v>030581941</v>
          </cell>
          <cell r="F1103" t="str">
            <v>0966167803</v>
          </cell>
          <cell r="G1103" t="str">
            <v>មោង</v>
          </cell>
          <cell r="H1103" t="str">
            <v>រឿន</v>
          </cell>
          <cell r="I1103" t="str">
            <v>មោងរឿន</v>
          </cell>
          <cell r="J1103" t="str">
            <v>MOUNG</v>
          </cell>
          <cell r="K1103" t="str">
            <v>VOEURN</v>
          </cell>
          <cell r="L1103"/>
          <cell r="M1103" t="str">
            <v>អនាម័យ</v>
          </cell>
          <cell r="N1103">
            <v>44228</v>
          </cell>
          <cell r="O1103">
            <v>29198</v>
          </cell>
          <cell r="P1103" t="str">
            <v>F</v>
          </cell>
          <cell r="Q1103" t="str">
            <v>Cambodian</v>
          </cell>
          <cell r="R1103" t="str">
            <v>ស្តុកស្នាត</v>
          </cell>
          <cell r="S1103" t="str">
            <v>ភ្នំតូច</v>
          </cell>
          <cell r="T1103" t="str">
            <v>ឧដុង្គ</v>
          </cell>
          <cell r="U1103" t="str">
            <v>កំពង់ស្ពឺ</v>
          </cell>
          <cell r="V1103">
            <v>18</v>
          </cell>
          <cell r="W1103">
            <v>1</v>
          </cell>
          <cell r="X1103">
            <v>17</v>
          </cell>
        </row>
        <row r="1104">
          <cell r="C1104" t="str">
            <v>4 18921</v>
          </cell>
          <cell r="D1104" t="str">
            <v>28007181468205ល</v>
          </cell>
          <cell r="E1104" t="str">
            <v>090955774</v>
          </cell>
          <cell r="F1104" t="str">
            <v>0976579608</v>
          </cell>
          <cell r="G1104" t="str">
            <v>បូ</v>
          </cell>
          <cell r="H1104" t="str">
            <v>សុវ៉ន</v>
          </cell>
          <cell r="I1104" t="str">
            <v>បូសុវ៉ន</v>
          </cell>
          <cell r="J1104" t="str">
            <v>BO</v>
          </cell>
          <cell r="K1104" t="str">
            <v>SOVORN</v>
          </cell>
          <cell r="L1104"/>
          <cell r="M1104" t="str">
            <v>អនាម័យ</v>
          </cell>
          <cell r="N1104">
            <v>44228</v>
          </cell>
          <cell r="O1104">
            <v>29439</v>
          </cell>
          <cell r="P1104" t="str">
            <v>F</v>
          </cell>
          <cell r="Q1104" t="str">
            <v>Cambodian</v>
          </cell>
          <cell r="R1104" t="str">
            <v>ទួលសាម៉</v>
          </cell>
          <cell r="S1104" t="str">
            <v>កំបូល</v>
          </cell>
          <cell r="T1104" t="str">
            <v>កំបូល</v>
          </cell>
          <cell r="U1104" t="str">
            <v>ភ្នំពេញ</v>
          </cell>
          <cell r="V1104">
            <v>18</v>
          </cell>
          <cell r="W1104">
            <v>1</v>
          </cell>
          <cell r="X1104">
            <v>17</v>
          </cell>
        </row>
        <row r="1105">
          <cell r="C1105" t="str">
            <v>4 19777</v>
          </cell>
          <cell r="D1105" t="str">
            <v>0</v>
          </cell>
          <cell r="E1105" t="str">
            <v>010805460</v>
          </cell>
          <cell r="F1105">
            <v>0</v>
          </cell>
          <cell r="G1105" t="str">
            <v>ចាម</v>
          </cell>
          <cell r="H1105" t="str">
            <v>ទិត</v>
          </cell>
          <cell r="I1105" t="str">
            <v>ចាមទិត</v>
          </cell>
          <cell r="J1105" t="str">
            <v>CHAM</v>
          </cell>
          <cell r="K1105" t="str">
            <v>TIT</v>
          </cell>
          <cell r="L1105"/>
          <cell r="M1105" t="str">
            <v>អនាម័យ</v>
          </cell>
          <cell r="N1105">
            <v>44743</v>
          </cell>
          <cell r="O1105">
            <v>34490</v>
          </cell>
          <cell r="P1105" t="str">
            <v>M</v>
          </cell>
          <cell r="Q1105" t="str">
            <v>Cambodian</v>
          </cell>
          <cell r="R1105"/>
          <cell r="S1105"/>
          <cell r="T1105"/>
          <cell r="U1105"/>
          <cell r="V1105">
            <v>18</v>
          </cell>
          <cell r="W1105">
            <v>1</v>
          </cell>
          <cell r="X1105">
            <v>17</v>
          </cell>
        </row>
        <row r="1106">
          <cell r="C1106" t="str">
            <v>4 10717</v>
          </cell>
          <cell r="D1106" t="str">
            <v>27602181275531ទ</v>
          </cell>
          <cell r="E1106" t="str">
            <v>040094329</v>
          </cell>
          <cell r="F1106" t="str">
            <v>0964208108</v>
          </cell>
          <cell r="G1106" t="str">
            <v>ពេជ</v>
          </cell>
          <cell r="H1106" t="str">
            <v>សំបុន</v>
          </cell>
          <cell r="I1106" t="str">
            <v>ពេជសំបុន</v>
          </cell>
          <cell r="J1106" t="str">
            <v>PECH</v>
          </cell>
          <cell r="K1106" t="str">
            <v>SAMBON</v>
          </cell>
          <cell r="L1106"/>
          <cell r="M1106" t="str">
            <v>តុកាត់</v>
          </cell>
          <cell r="N1106">
            <v>44228</v>
          </cell>
          <cell r="O1106">
            <v>28104</v>
          </cell>
          <cell r="P1106" t="str">
            <v>F</v>
          </cell>
          <cell r="Q1106" t="str">
            <v>Cambodian</v>
          </cell>
          <cell r="R1106" t="str">
            <v>គ្រួស</v>
          </cell>
          <cell r="S1106" t="str">
            <v>រលាប្អៀរ</v>
          </cell>
          <cell r="T1106" t="str">
            <v>រលាប្អៀរ</v>
          </cell>
          <cell r="U1106" t="str">
            <v>កំពង់ឆ្នាំង</v>
          </cell>
          <cell r="V1106">
            <v>18</v>
          </cell>
          <cell r="W1106">
            <v>1</v>
          </cell>
          <cell r="X1106">
            <v>17</v>
          </cell>
        </row>
        <row r="1107">
          <cell r="C1107" t="str">
            <v>4 12718</v>
          </cell>
          <cell r="D1107" t="str">
            <v>20004181341455ច</v>
          </cell>
          <cell r="E1107" t="str">
            <v>021251722</v>
          </cell>
          <cell r="F1107" t="str">
            <v>015430281</v>
          </cell>
          <cell r="G1107" t="str">
            <v>ភន</v>
          </cell>
          <cell r="H1107" t="str">
            <v>សុខលាង</v>
          </cell>
          <cell r="I1107" t="str">
            <v>ភនសុខលាង</v>
          </cell>
          <cell r="J1107" t="str">
            <v>SREY</v>
          </cell>
          <cell r="K1107" t="str">
            <v>SOKHENG</v>
          </cell>
          <cell r="L1107"/>
          <cell r="M1107" t="str">
            <v>តុកាត់</v>
          </cell>
          <cell r="N1107">
            <v>44228</v>
          </cell>
          <cell r="O1107">
            <v>36743</v>
          </cell>
          <cell r="P1107" t="str">
            <v>F</v>
          </cell>
          <cell r="Q1107" t="str">
            <v>Cambodian</v>
          </cell>
          <cell r="R1107" t="str">
            <v>តាប្រាប់</v>
          </cell>
          <cell r="S1107" t="str">
            <v>ម្កាក់</v>
          </cell>
          <cell r="T1107" t="str">
            <v>អង្គស្នួល</v>
          </cell>
          <cell r="U1107" t="str">
            <v>កណ្តាល</v>
          </cell>
          <cell r="V1107">
            <v>18</v>
          </cell>
          <cell r="W1107">
            <v>1</v>
          </cell>
          <cell r="X1107">
            <v>17</v>
          </cell>
        </row>
        <row r="1108">
          <cell r="C1108" t="str">
            <v>4 13258</v>
          </cell>
          <cell r="D1108" t="str">
            <v>29101181152862ណ</v>
          </cell>
          <cell r="E1108" t="str">
            <v>150788091</v>
          </cell>
          <cell r="F1108" t="str">
            <v>0883495954</v>
          </cell>
          <cell r="G1108" t="str">
            <v>ឈុន</v>
          </cell>
          <cell r="H1108" t="str">
            <v>សុខគា</v>
          </cell>
          <cell r="I1108" t="str">
            <v>ឈុនសុខគា</v>
          </cell>
          <cell r="J1108" t="str">
            <v>CHHUN</v>
          </cell>
          <cell r="K1108" t="str">
            <v>SOKKEA</v>
          </cell>
          <cell r="L1108"/>
          <cell r="M1108" t="str">
            <v>តុកាត់</v>
          </cell>
          <cell r="N1108">
            <v>44228</v>
          </cell>
          <cell r="O1108">
            <v>33467</v>
          </cell>
          <cell r="P1108" t="str">
            <v>F</v>
          </cell>
          <cell r="Q1108" t="str">
            <v>Cambodian</v>
          </cell>
          <cell r="R1108" t="str">
            <v>ជយោ</v>
          </cell>
          <cell r="S1108" t="str">
            <v>ជយោ</v>
          </cell>
          <cell r="T1108" t="str">
            <v>ចំការលើ</v>
          </cell>
          <cell r="U1108" t="str">
            <v>កំពង់ចាម</v>
          </cell>
          <cell r="V1108">
            <v>18</v>
          </cell>
          <cell r="W1108">
            <v>1</v>
          </cell>
          <cell r="X1108">
            <v>17</v>
          </cell>
        </row>
        <row r="1109">
          <cell r="C1109" t="str">
            <v>4 13477</v>
          </cell>
          <cell r="D1109" t="str">
            <v>28905202371760ន</v>
          </cell>
          <cell r="E1109" t="str">
            <v>031003373</v>
          </cell>
          <cell r="F1109" t="str">
            <v>081761994</v>
          </cell>
          <cell r="G1109" t="str">
            <v>សាក់</v>
          </cell>
          <cell r="H1109" t="str">
            <v>សុខរឹន</v>
          </cell>
          <cell r="I1109" t="str">
            <v>សាក់សុខរឹន</v>
          </cell>
          <cell r="J1109" t="str">
            <v>SAK</v>
          </cell>
          <cell r="K1109" t="str">
            <v>SOKHROEN</v>
          </cell>
          <cell r="L1109"/>
          <cell r="M1109" t="str">
            <v>តុកាត់</v>
          </cell>
          <cell r="N1109">
            <v>44228</v>
          </cell>
          <cell r="O1109">
            <v>32689</v>
          </cell>
          <cell r="P1109" t="str">
            <v>F</v>
          </cell>
          <cell r="Q1109" t="str">
            <v>Cambodian</v>
          </cell>
          <cell r="R1109" t="str">
            <v>ស្វាយជ្រុំ</v>
          </cell>
          <cell r="S1109" t="str">
            <v>អូរ</v>
          </cell>
          <cell r="T1109" t="str">
            <v>ភ្នំស្រួច</v>
          </cell>
          <cell r="U1109" t="str">
            <v>កំពង់ស្ពឺ</v>
          </cell>
          <cell r="V1109">
            <v>18</v>
          </cell>
          <cell r="W1109">
            <v>1</v>
          </cell>
          <cell r="X1109">
            <v>17</v>
          </cell>
        </row>
        <row r="1110">
          <cell r="C1110" t="str">
            <v>4 13506</v>
          </cell>
          <cell r="D1110" t="str">
            <v>28507192147632ម</v>
          </cell>
          <cell r="E1110" t="str">
            <v>101149236</v>
          </cell>
          <cell r="F1110" t="str">
            <v>0966387886</v>
          </cell>
          <cell r="G1110" t="str">
            <v>ជីម</v>
          </cell>
          <cell r="H1110" t="str">
            <v>ញ៉ាញ់</v>
          </cell>
          <cell r="I1110" t="str">
            <v>ជីមញ៉ាញ់</v>
          </cell>
          <cell r="J1110" t="str">
            <v>CHIM</v>
          </cell>
          <cell r="K1110" t="str">
            <v>NHANH</v>
          </cell>
          <cell r="L1110"/>
          <cell r="M1110" t="str">
            <v>តុកាត់</v>
          </cell>
          <cell r="N1110">
            <v>44228</v>
          </cell>
          <cell r="O1110">
            <v>31291</v>
          </cell>
          <cell r="P1110" t="str">
            <v>F</v>
          </cell>
          <cell r="Q1110" t="str">
            <v>Cambodian</v>
          </cell>
          <cell r="R1110" t="str">
            <v>អំពៅ</v>
          </cell>
          <cell r="S1110" t="str">
            <v>អូរ</v>
          </cell>
          <cell r="T1110" t="str">
            <v>ភ្នំស្រួច</v>
          </cell>
          <cell r="U1110" t="str">
            <v>កំពង់ស្ពឺ</v>
          </cell>
          <cell r="V1110">
            <v>18</v>
          </cell>
          <cell r="W1110">
            <v>1</v>
          </cell>
          <cell r="X1110">
            <v>17</v>
          </cell>
        </row>
        <row r="1111">
          <cell r="C1111" t="str">
            <v>4 13821</v>
          </cell>
          <cell r="D1111" t="str">
            <v>20003192005295ច</v>
          </cell>
          <cell r="E1111">
            <v>171166137</v>
          </cell>
          <cell r="F1111" t="str">
            <v>0882150661</v>
          </cell>
          <cell r="G1111" t="str">
            <v>វន</v>
          </cell>
          <cell r="H1111" t="str">
            <v>រស្មី</v>
          </cell>
          <cell r="I1111" t="str">
            <v>វនរស្មី</v>
          </cell>
          <cell r="J1111" t="str">
            <v>VORN</v>
          </cell>
          <cell r="K1111" t="str">
            <v>REAKSMEY</v>
          </cell>
          <cell r="L1111"/>
          <cell r="M1111" t="str">
            <v>តុកាត់</v>
          </cell>
          <cell r="N1111">
            <v>44228</v>
          </cell>
          <cell r="O1111">
            <v>36535</v>
          </cell>
          <cell r="P1111" t="str">
            <v>F</v>
          </cell>
          <cell r="Q1111" t="str">
            <v>Cambodian</v>
          </cell>
          <cell r="R1111" t="str">
            <v>កំប្រង់</v>
          </cell>
          <cell r="S1111" t="str">
            <v>តាក្រី</v>
          </cell>
          <cell r="T1111" t="str">
            <v>កំរៀង</v>
          </cell>
          <cell r="U1111" t="str">
            <v>បាត់ដំបង</v>
          </cell>
          <cell r="V1111">
            <v>18</v>
          </cell>
          <cell r="W1111">
            <v>1</v>
          </cell>
          <cell r="X1111">
            <v>17</v>
          </cell>
        </row>
        <row r="1112">
          <cell r="C1112" t="str">
            <v>4 13910</v>
          </cell>
          <cell r="D1112" t="str">
            <v>29601181152581ទ</v>
          </cell>
          <cell r="E1112" t="str">
            <v>030479189</v>
          </cell>
          <cell r="F1112" t="str">
            <v>070969072</v>
          </cell>
          <cell r="G1112" t="str">
            <v>ពឿន</v>
          </cell>
          <cell r="H1112" t="str">
            <v>ស្រីមុំ</v>
          </cell>
          <cell r="I1112" t="str">
            <v>ពឿនស្រីមុំ</v>
          </cell>
          <cell r="J1112" t="str">
            <v>POEURN</v>
          </cell>
          <cell r="K1112" t="str">
            <v>SREYMOM</v>
          </cell>
          <cell r="L1112"/>
          <cell r="M1112" t="str">
            <v>តុកាត់</v>
          </cell>
          <cell r="N1112">
            <v>44228</v>
          </cell>
          <cell r="O1112">
            <v>35102</v>
          </cell>
          <cell r="P1112" t="str">
            <v>F</v>
          </cell>
          <cell r="Q1112" t="str">
            <v>Cambodian</v>
          </cell>
          <cell r="R1112" t="str">
            <v>ចាន់ពីង</v>
          </cell>
          <cell r="S1112" t="str">
            <v>ត្រាពាំងជ័រ</v>
          </cell>
          <cell r="T1112" t="str">
            <v>ឪរ៉ាល់</v>
          </cell>
          <cell r="U1112" t="str">
            <v>កំពង់ស្ពឺ</v>
          </cell>
          <cell r="V1112">
            <v>18</v>
          </cell>
          <cell r="W1112">
            <v>1</v>
          </cell>
          <cell r="X1112">
            <v>17</v>
          </cell>
        </row>
        <row r="1113">
          <cell r="C1113" t="str">
            <v>4 14068</v>
          </cell>
          <cell r="D1113" t="str">
            <v>29401181152770ត</v>
          </cell>
          <cell r="E1113" t="str">
            <v>051051744</v>
          </cell>
          <cell r="F1113" t="str">
            <v>0977221650</v>
          </cell>
          <cell r="G1113" t="str">
            <v>ធី</v>
          </cell>
          <cell r="H1113" t="str">
            <v>រចនា</v>
          </cell>
          <cell r="I1113" t="str">
            <v>ធីរចនា</v>
          </cell>
          <cell r="J1113" t="str">
            <v>THY</v>
          </cell>
          <cell r="K1113" t="str">
            <v>REACHNA</v>
          </cell>
          <cell r="L1113"/>
          <cell r="M1113" t="str">
            <v>តុកាត់</v>
          </cell>
          <cell r="N1113">
            <v>44228</v>
          </cell>
          <cell r="O1113">
            <v>34379</v>
          </cell>
          <cell r="P1113" t="str">
            <v>F</v>
          </cell>
          <cell r="Q1113" t="str">
            <v>Cambodian</v>
          </cell>
          <cell r="R1113" t="str">
            <v>គ្រើល</v>
          </cell>
          <cell r="S1113" t="str">
            <v>ព្រៃរំដេង</v>
          </cell>
          <cell r="T1113" t="str">
            <v>មេសាង</v>
          </cell>
          <cell r="U1113" t="str">
            <v>ព្រៃវែង</v>
          </cell>
          <cell r="V1113">
            <v>18</v>
          </cell>
          <cell r="W1113">
            <v>1</v>
          </cell>
          <cell r="X1113">
            <v>17</v>
          </cell>
        </row>
        <row r="1114">
          <cell r="C1114" t="str">
            <v>4 15075</v>
          </cell>
          <cell r="D1114" t="str">
            <v>29207160146839យ</v>
          </cell>
          <cell r="E1114">
            <v>110418230</v>
          </cell>
          <cell r="F1114" t="str">
            <v>0966954018</v>
          </cell>
          <cell r="G1114" t="str">
            <v>សឿង</v>
          </cell>
          <cell r="H1114" t="str">
            <v>ចៀន</v>
          </cell>
          <cell r="I1114" t="str">
            <v>សឿងចៀន</v>
          </cell>
          <cell r="J1114" t="str">
            <v>SOEURNG</v>
          </cell>
          <cell r="K1114" t="str">
            <v>CHIEN</v>
          </cell>
          <cell r="L1114"/>
          <cell r="M1114" t="str">
            <v>តុកាត់</v>
          </cell>
          <cell r="N1114">
            <v>44228</v>
          </cell>
          <cell r="O1114">
            <v>33873</v>
          </cell>
          <cell r="P1114" t="str">
            <v>F</v>
          </cell>
          <cell r="Q1114" t="str">
            <v>Cambodian</v>
          </cell>
          <cell r="R1114" t="str">
            <v>ជ្រុងក្រឡៅ</v>
          </cell>
          <cell r="S1114" t="str">
            <v>ស្តេចគង់ខាងជើង</v>
          </cell>
          <cell r="T1114" t="str">
            <v>បន្ទាយមាស</v>
          </cell>
          <cell r="U1114" t="str">
            <v>កំពត</v>
          </cell>
          <cell r="V1114">
            <v>18</v>
          </cell>
          <cell r="W1114">
            <v>1</v>
          </cell>
          <cell r="X1114">
            <v>17</v>
          </cell>
        </row>
        <row r="1115">
          <cell r="C1115" t="str">
            <v>4 16123</v>
          </cell>
          <cell r="D1115" t="str">
            <v>20005202372545ង</v>
          </cell>
          <cell r="E1115" t="str">
            <v>250157427</v>
          </cell>
          <cell r="F1115" t="str">
            <v>070278672</v>
          </cell>
          <cell r="G1115" t="str">
            <v>តេង</v>
          </cell>
          <cell r="H1115" t="str">
            <v>លីតា</v>
          </cell>
          <cell r="I1115" t="str">
            <v>តេងលីតា</v>
          </cell>
          <cell r="J1115" t="str">
            <v>TENG</v>
          </cell>
          <cell r="K1115" t="str">
            <v>LITA</v>
          </cell>
          <cell r="L1115"/>
          <cell r="M1115" t="str">
            <v>តុកាត់</v>
          </cell>
          <cell r="N1115">
            <v>44228</v>
          </cell>
          <cell r="O1115">
            <v>36781</v>
          </cell>
          <cell r="P1115" t="str">
            <v>F</v>
          </cell>
          <cell r="Q1115" t="str">
            <v>Cambodian</v>
          </cell>
          <cell r="R1115" t="str">
            <v>ទួលរការ</v>
          </cell>
          <cell r="S1115" t="str">
            <v>ទូលស្នួល</v>
          </cell>
          <cell r="T1115" t="str">
            <v>ក្រួចឆ្មារ</v>
          </cell>
          <cell r="U1115" t="str">
            <v>ត្បូងឃ្មុំ</v>
          </cell>
          <cell r="V1115">
            <v>18</v>
          </cell>
          <cell r="W1115">
            <v>1</v>
          </cell>
          <cell r="X1115">
            <v>17</v>
          </cell>
        </row>
        <row r="1116">
          <cell r="C1116" t="str">
            <v>4 18254</v>
          </cell>
          <cell r="D1116" t="str">
            <v>20003160088905ម</v>
          </cell>
          <cell r="E1116" t="str">
            <v>031019838</v>
          </cell>
          <cell r="F1116" t="str">
            <v>016675139</v>
          </cell>
          <cell r="G1116" t="str">
            <v>ផល្លា</v>
          </cell>
          <cell r="H1116" t="str">
            <v>ស្រីនិច</v>
          </cell>
          <cell r="I1116" t="str">
            <v>ផល្លាស្រីនិច</v>
          </cell>
          <cell r="J1116" t="str">
            <v>PHALA</v>
          </cell>
          <cell r="K1116" t="str">
            <v>SREYNICH</v>
          </cell>
          <cell r="L1116"/>
          <cell r="M1116" t="str">
            <v>តុកាត់</v>
          </cell>
          <cell r="N1116">
            <v>44228</v>
          </cell>
          <cell r="O1116">
            <v>36529</v>
          </cell>
          <cell r="P1116" t="str">
            <v>F</v>
          </cell>
          <cell r="Q1116" t="str">
            <v>Cambodian</v>
          </cell>
          <cell r="R1116" t="str">
            <v>ត្រពាំងខ្លុង</v>
          </cell>
          <cell r="S1116" t="str">
            <v>ដំបូរូង</v>
          </cell>
          <cell r="T1116" t="str">
            <v>ភ្នំស្រួច</v>
          </cell>
          <cell r="U1116" t="str">
            <v>កំពង់ស្ពឺ</v>
          </cell>
          <cell r="V1116">
            <v>18</v>
          </cell>
          <cell r="W1116">
            <v>1</v>
          </cell>
          <cell r="X1116">
            <v>17</v>
          </cell>
        </row>
        <row r="1117">
          <cell r="C1117" t="str">
            <v>4 18424</v>
          </cell>
          <cell r="D1117" t="str">
            <v>29707202399013ផ</v>
          </cell>
          <cell r="E1117" t="str">
            <v>040350723</v>
          </cell>
          <cell r="F1117">
            <v>0</v>
          </cell>
          <cell r="G1117" t="str">
            <v>ហេង</v>
          </cell>
          <cell r="H1117" t="str">
            <v>ស្រីម៉ៅ</v>
          </cell>
          <cell r="I1117" t="str">
            <v>ហេងស្រីម៉ៅ</v>
          </cell>
          <cell r="J1117" t="str">
            <v>HENG</v>
          </cell>
          <cell r="K1117" t="str">
            <v>SREYMAO</v>
          </cell>
          <cell r="L1117"/>
          <cell r="M1117" t="str">
            <v>តុកាត់</v>
          </cell>
          <cell r="N1117">
            <v>44228</v>
          </cell>
          <cell r="O1117">
            <v>35490</v>
          </cell>
          <cell r="P1117" t="str">
            <v>F</v>
          </cell>
          <cell r="Q1117" t="str">
            <v>Cambodian</v>
          </cell>
          <cell r="R1117" t="str">
            <v>សំរោង</v>
          </cell>
          <cell r="S1117" t="str">
            <v>ពោធិ៍</v>
          </cell>
          <cell r="T1117" t="str">
            <v>កំពង់លែង</v>
          </cell>
          <cell r="U1117" t="str">
            <v>កំពង់ឆ្នាំង</v>
          </cell>
          <cell r="V1117">
            <v>18</v>
          </cell>
          <cell r="W1117">
            <v>1</v>
          </cell>
          <cell r="X1117">
            <v>17</v>
          </cell>
        </row>
        <row r="1118">
          <cell r="C1118" t="str">
            <v>4 4140</v>
          </cell>
          <cell r="D1118" t="str">
            <v>18701181152542ឍ</v>
          </cell>
          <cell r="E1118" t="str">
            <v>030347811</v>
          </cell>
          <cell r="F1118" t="str">
            <v>0968318565</v>
          </cell>
          <cell r="G1118" t="str">
            <v>ទៀង</v>
          </cell>
          <cell r="H1118" t="str">
            <v>វិសិដ្ឋ</v>
          </cell>
          <cell r="I1118" t="str">
            <v>ទៀងវិសិដ្ឋ</v>
          </cell>
          <cell r="J1118" t="str">
            <v>TIENG</v>
          </cell>
          <cell r="K1118" t="str">
            <v>VISITH</v>
          </cell>
          <cell r="L1118"/>
          <cell r="M1118" t="str">
            <v>តុកាត់</v>
          </cell>
          <cell r="N1118">
            <v>44228</v>
          </cell>
          <cell r="O1118">
            <v>31869</v>
          </cell>
          <cell r="P1118" t="str">
            <v>M</v>
          </cell>
          <cell r="Q1118" t="str">
            <v>Cambodian</v>
          </cell>
          <cell r="R1118" t="str">
            <v>ត្រពាំងសាប</v>
          </cell>
          <cell r="S1118" t="str">
            <v>រលាំងគ្រើល</v>
          </cell>
          <cell r="T1118" t="str">
            <v>រសំរោងទង</v>
          </cell>
          <cell r="U1118" t="str">
            <v>កំពង់ស្ពឺ</v>
          </cell>
          <cell r="V1118">
            <v>18</v>
          </cell>
          <cell r="W1118">
            <v>1</v>
          </cell>
          <cell r="X1118">
            <v>17</v>
          </cell>
        </row>
        <row r="1119">
          <cell r="C1119" t="str">
            <v>4 5515</v>
          </cell>
          <cell r="D1119" t="str">
            <v>18201181153422ឆ</v>
          </cell>
          <cell r="E1119" t="str">
            <v>031066749</v>
          </cell>
          <cell r="F1119" t="str">
            <v>098626527</v>
          </cell>
          <cell r="G1119" t="str">
            <v>ស្រស់</v>
          </cell>
          <cell r="H1119" t="str">
            <v>សុគន្ធា</v>
          </cell>
          <cell r="I1119" t="str">
            <v>ស្រស់សុគន្ធា</v>
          </cell>
          <cell r="J1119" t="str">
            <v>SRAS</v>
          </cell>
          <cell r="K1119" t="str">
            <v>SOKUNTHEA</v>
          </cell>
          <cell r="L1119"/>
          <cell r="M1119" t="str">
            <v>តុកាត់</v>
          </cell>
          <cell r="N1119">
            <v>44228</v>
          </cell>
          <cell r="O1119">
            <v>30104</v>
          </cell>
          <cell r="P1119" t="str">
            <v>M</v>
          </cell>
          <cell r="Q1119" t="str">
            <v>Cambodian</v>
          </cell>
          <cell r="R1119" t="str">
            <v>អំពៅ</v>
          </cell>
          <cell r="S1119" t="str">
            <v>អូរ</v>
          </cell>
          <cell r="T1119" t="str">
            <v>ភ្នំស្រួច</v>
          </cell>
          <cell r="U1119" t="str">
            <v>កំពង់ស្ពឺ</v>
          </cell>
          <cell r="V1119">
            <v>18</v>
          </cell>
          <cell r="W1119">
            <v>1</v>
          </cell>
          <cell r="X1119">
            <v>17</v>
          </cell>
        </row>
        <row r="1120">
          <cell r="C1120" t="str">
            <v>4 5952</v>
          </cell>
          <cell r="D1120" t="str">
            <v>29501181152282ណ</v>
          </cell>
          <cell r="E1120" t="str">
            <v>030500909</v>
          </cell>
          <cell r="F1120" t="str">
            <v>0965659682</v>
          </cell>
          <cell r="G1120" t="str">
            <v>សុខ</v>
          </cell>
          <cell r="H1120" t="str">
            <v>ចិន្តា</v>
          </cell>
          <cell r="I1120" t="str">
            <v>សុខចិន្តា</v>
          </cell>
          <cell r="J1120" t="str">
            <v>SOK</v>
          </cell>
          <cell r="K1120" t="str">
            <v>CHINDA</v>
          </cell>
          <cell r="L1120"/>
          <cell r="M1120" t="str">
            <v>តុកាត់</v>
          </cell>
          <cell r="N1120">
            <v>44228</v>
          </cell>
          <cell r="O1120">
            <v>34949</v>
          </cell>
          <cell r="P1120" t="str">
            <v>F</v>
          </cell>
          <cell r="Q1120" t="str">
            <v>Cambodian</v>
          </cell>
          <cell r="R1120" t="str">
            <v>អំពៅ</v>
          </cell>
          <cell r="S1120" t="str">
            <v>អូរ</v>
          </cell>
          <cell r="T1120" t="str">
            <v>ភ្នំស្រួច</v>
          </cell>
          <cell r="U1120" t="str">
            <v>កំពង់ស្ពឺ</v>
          </cell>
          <cell r="V1120">
            <v>18</v>
          </cell>
          <cell r="W1120">
            <v>1</v>
          </cell>
          <cell r="X1120">
            <v>17</v>
          </cell>
        </row>
        <row r="1121">
          <cell r="C1121" t="str">
            <v>4 6096</v>
          </cell>
          <cell r="D1121" t="str">
            <v>28805202370250ឋ</v>
          </cell>
          <cell r="E1121" t="str">
            <v>030541033</v>
          </cell>
          <cell r="F1121" t="str">
            <v>0963137987</v>
          </cell>
          <cell r="G1121" t="str">
            <v>ម៉េង</v>
          </cell>
          <cell r="H1121" t="str">
            <v>ស្រីណាង</v>
          </cell>
          <cell r="I1121" t="str">
            <v>ម៉េងស្រីណាង</v>
          </cell>
          <cell r="J1121" t="str">
            <v>MENG</v>
          </cell>
          <cell r="K1121" t="str">
            <v>SREYNANG</v>
          </cell>
          <cell r="L1121"/>
          <cell r="M1121" t="str">
            <v>តុកាត់</v>
          </cell>
          <cell r="N1121">
            <v>44228</v>
          </cell>
          <cell r="O1121">
            <v>32219</v>
          </cell>
          <cell r="P1121" t="str">
            <v>F</v>
          </cell>
          <cell r="Q1121" t="str">
            <v>Cambodian</v>
          </cell>
          <cell r="R1121" t="str">
            <v>នរាយណ៍</v>
          </cell>
          <cell r="S1121" t="str">
            <v>ស្លា</v>
          </cell>
          <cell r="T1121" t="str">
            <v>សំរោង</v>
          </cell>
          <cell r="U1121" t="str">
            <v>តាកែវ</v>
          </cell>
          <cell r="V1121">
            <v>18</v>
          </cell>
          <cell r="W1121">
            <v>1</v>
          </cell>
          <cell r="X1121">
            <v>17</v>
          </cell>
        </row>
        <row r="1122">
          <cell r="C1122" t="str">
            <v>4 6292</v>
          </cell>
          <cell r="D1122" t="str">
            <v>28001181152820ឆ</v>
          </cell>
          <cell r="E1122" t="str">
            <v>050309329</v>
          </cell>
          <cell r="F1122" t="str">
            <v>0967333810</v>
          </cell>
          <cell r="G1122" t="str">
            <v>ប៉ែន</v>
          </cell>
          <cell r="H1122" t="str">
            <v>សាវ៉ាន</v>
          </cell>
          <cell r="I1122" t="str">
            <v>ប៉ែនសាវ៉ាន</v>
          </cell>
          <cell r="J1122" t="str">
            <v>PEN</v>
          </cell>
          <cell r="K1122" t="str">
            <v>SAVAN</v>
          </cell>
          <cell r="L1122"/>
          <cell r="M1122" t="str">
            <v>តុកាត់</v>
          </cell>
          <cell r="N1122">
            <v>44228</v>
          </cell>
          <cell r="O1122">
            <v>29479</v>
          </cell>
          <cell r="P1122" t="str">
            <v>F</v>
          </cell>
          <cell r="Q1122" t="str">
            <v>Cambodian</v>
          </cell>
          <cell r="R1122" t="str">
            <v>ទួលរការ</v>
          </cell>
          <cell r="S1122" t="str">
            <v>កំពង់ត្របែក</v>
          </cell>
          <cell r="T1122" t="str">
            <v>កំពង់ត្របែក</v>
          </cell>
          <cell r="U1122" t="str">
            <v>ព្រៃវែង</v>
          </cell>
          <cell r="V1122">
            <v>18</v>
          </cell>
          <cell r="W1122">
            <v>1</v>
          </cell>
          <cell r="X1122">
            <v>17</v>
          </cell>
        </row>
        <row r="1123">
          <cell r="C1123" t="str">
            <v>4 6548</v>
          </cell>
          <cell r="D1123" t="str">
            <v>18901181151977រ</v>
          </cell>
          <cell r="E1123" t="str">
            <v>040424285</v>
          </cell>
          <cell r="F1123" t="str">
            <v>0965645262</v>
          </cell>
          <cell r="G1123" t="str">
            <v>សន</v>
          </cell>
          <cell r="H1123" t="str">
            <v>សុខយីម</v>
          </cell>
          <cell r="I1123" t="str">
            <v>សនសុខយីម</v>
          </cell>
          <cell r="J1123" t="str">
            <v>SORN</v>
          </cell>
          <cell r="K1123" t="str">
            <v>SOKYIN</v>
          </cell>
          <cell r="L1123"/>
          <cell r="M1123" t="str">
            <v>តុកាត់</v>
          </cell>
          <cell r="N1123">
            <v>44228</v>
          </cell>
          <cell r="O1123">
            <v>32824</v>
          </cell>
          <cell r="P1123" t="str">
            <v>M</v>
          </cell>
          <cell r="Q1123" t="str">
            <v>Cambodian</v>
          </cell>
          <cell r="R1123" t="str">
            <v>ខ្នារកណ្តាល</v>
          </cell>
          <cell r="S1123" t="str">
            <v>ឆ្មារខ្មៅ</v>
          </cell>
          <cell r="T1123" t="str">
            <v>សាមគ្គីមានជ័យ</v>
          </cell>
          <cell r="U1123" t="str">
            <v>កំពង់ឆ្នាំង</v>
          </cell>
          <cell r="V1123">
            <v>18</v>
          </cell>
          <cell r="W1123">
            <v>1</v>
          </cell>
          <cell r="X1123">
            <v>17</v>
          </cell>
        </row>
        <row r="1124">
          <cell r="C1124" t="str">
            <v>4 9899</v>
          </cell>
          <cell r="D1124" t="str">
            <v>29601181152221ឈ</v>
          </cell>
          <cell r="E1124" t="str">
            <v>061364629</v>
          </cell>
          <cell r="F1124" t="str">
            <v>0976433881</v>
          </cell>
          <cell r="G1124" t="str">
            <v>តេង</v>
          </cell>
          <cell r="H1124" t="str">
            <v>ដានី</v>
          </cell>
          <cell r="I1124" t="str">
            <v>តេងដានី</v>
          </cell>
          <cell r="J1124" t="str">
            <v>TENG</v>
          </cell>
          <cell r="K1124" t="str">
            <v>DANY</v>
          </cell>
          <cell r="L1124"/>
          <cell r="M1124" t="str">
            <v>តុកាត់</v>
          </cell>
          <cell r="N1124">
            <v>44228</v>
          </cell>
          <cell r="O1124">
            <v>35373</v>
          </cell>
          <cell r="P1124" t="str">
            <v>F</v>
          </cell>
          <cell r="Q1124" t="str">
            <v>Cambodian</v>
          </cell>
          <cell r="R1124" t="str">
            <v>ទួលរការ</v>
          </cell>
          <cell r="S1124" t="str">
            <v>ទួលស្នួល</v>
          </cell>
          <cell r="T1124" t="str">
            <v>ក្រូចឆ្មា</v>
          </cell>
          <cell r="U1124" t="str">
            <v>ត្បូងឃ្មុំ</v>
          </cell>
          <cell r="V1124">
            <v>18</v>
          </cell>
          <cell r="W1124">
            <v>1</v>
          </cell>
          <cell r="X1124">
            <v>17</v>
          </cell>
        </row>
        <row r="1125">
          <cell r="C1125" t="str">
            <v>4 18549</v>
          </cell>
          <cell r="D1125" t="str">
            <v>29809160258007ម</v>
          </cell>
          <cell r="E1125" t="str">
            <v>062026998</v>
          </cell>
          <cell r="F1125" t="str">
            <v>093923746</v>
          </cell>
          <cell r="G1125" t="str">
            <v>អៀង</v>
          </cell>
          <cell r="H1125" t="str">
            <v>នាង</v>
          </cell>
          <cell r="I1125" t="str">
            <v>អៀងនាង</v>
          </cell>
          <cell r="J1125" t="str">
            <v>EANG</v>
          </cell>
          <cell r="K1125" t="str">
            <v>NEANG</v>
          </cell>
          <cell r="L1125"/>
          <cell r="M1125" t="str">
            <v>តុកាត់</v>
          </cell>
          <cell r="N1125">
            <v>44228</v>
          </cell>
          <cell r="O1125">
            <v>35839</v>
          </cell>
          <cell r="P1125" t="str">
            <v>F</v>
          </cell>
          <cell r="Q1125" t="str">
            <v>Cambodian</v>
          </cell>
          <cell r="R1125" t="str">
            <v>ពោធិ៍​ឫស្សី</v>
          </cell>
          <cell r="S1125" t="str">
            <v>ត្រប់</v>
          </cell>
          <cell r="T1125" t="str">
            <v>បាធាយ</v>
          </cell>
          <cell r="U1125" t="str">
            <v>ត្បូងឃ្មុំ</v>
          </cell>
          <cell r="V1125">
            <v>18</v>
          </cell>
          <cell r="W1125">
            <v>1</v>
          </cell>
          <cell r="X1125">
            <v>17</v>
          </cell>
        </row>
        <row r="1126">
          <cell r="C1126" t="str">
            <v>4 18725</v>
          </cell>
          <cell r="D1126" t="str">
            <v>20005202368685ណ</v>
          </cell>
          <cell r="E1126" t="str">
            <v>090679306</v>
          </cell>
          <cell r="F1126" t="str">
            <v>0976382951</v>
          </cell>
          <cell r="G1126" t="str">
            <v>ជាំ</v>
          </cell>
          <cell r="H1126" t="str">
            <v>ស៊ីណាត</v>
          </cell>
          <cell r="I1126" t="str">
            <v>ជាំស៊ីណាត</v>
          </cell>
          <cell r="J1126" t="str">
            <v>DAM</v>
          </cell>
          <cell r="K1126" t="str">
            <v>SINAT</v>
          </cell>
          <cell r="L1126"/>
          <cell r="M1126" t="str">
            <v>តុកាត់</v>
          </cell>
          <cell r="N1126">
            <v>44228</v>
          </cell>
          <cell r="O1126">
            <v>36636</v>
          </cell>
          <cell r="P1126" t="str">
            <v>F</v>
          </cell>
          <cell r="Q1126" t="str">
            <v>Cambodian</v>
          </cell>
          <cell r="R1126" t="str">
            <v>ចំបក់គុយ</v>
          </cell>
          <cell r="S1126" t="str">
            <v>កំពុងចំឡង</v>
          </cell>
          <cell r="T1126" t="str">
            <v>ស្វាយជ្រុំ</v>
          </cell>
          <cell r="U1126" t="str">
            <v>ស្វាយរៀង</v>
          </cell>
          <cell r="V1126">
            <v>18</v>
          </cell>
          <cell r="W1126">
            <v>1</v>
          </cell>
          <cell r="X1126">
            <v>17</v>
          </cell>
        </row>
        <row r="1127">
          <cell r="C1127" t="str">
            <v>4 19367</v>
          </cell>
          <cell r="D1127" t="str">
            <v>19205202371436ឌ</v>
          </cell>
          <cell r="E1127" t="str">
            <v>030533167</v>
          </cell>
          <cell r="F1127" t="str">
            <v>0968069039</v>
          </cell>
          <cell r="G1127" t="str">
            <v>សូត</v>
          </cell>
          <cell r="H1127" t="str">
            <v>ដា</v>
          </cell>
          <cell r="I1127" t="str">
            <v>សូតដា</v>
          </cell>
          <cell r="J1127" t="str">
            <v>SO</v>
          </cell>
          <cell r="K1127" t="str">
            <v>DA</v>
          </cell>
          <cell r="L1127"/>
          <cell r="M1127" t="str">
            <v>តុកាត់</v>
          </cell>
          <cell r="N1127">
            <v>44531</v>
          </cell>
          <cell r="O1127">
            <v>33728</v>
          </cell>
          <cell r="P1127" t="str">
            <v>M</v>
          </cell>
          <cell r="Q1127" t="str">
            <v>Cambodian</v>
          </cell>
          <cell r="R1127" t="str">
            <v>មានជ័យ</v>
          </cell>
          <cell r="S1127" t="str">
            <v>សំរោងទង</v>
          </cell>
          <cell r="T1127" t="str">
            <v>សំរោងទង</v>
          </cell>
          <cell r="U1127" t="str">
            <v>កំពង់ស្ពឺ</v>
          </cell>
          <cell r="V1127">
            <v>18</v>
          </cell>
          <cell r="W1127">
            <v>1</v>
          </cell>
          <cell r="X1127">
            <v>17</v>
          </cell>
        </row>
        <row r="1128">
          <cell r="C1128" t="str">
            <v>4 19368</v>
          </cell>
          <cell r="D1128" t="str">
            <v>19008222916831ន</v>
          </cell>
          <cell r="E1128" t="str">
            <v>030954147</v>
          </cell>
          <cell r="F1128" t="str">
            <v>0964717568</v>
          </cell>
          <cell r="G1128" t="str">
            <v>សំ</v>
          </cell>
          <cell r="H1128" t="str">
            <v>សីលា</v>
          </cell>
          <cell r="I1128" t="str">
            <v>សំសីលា</v>
          </cell>
          <cell r="J1128" t="str">
            <v>SAM</v>
          </cell>
          <cell r="K1128" t="str">
            <v>SEYLA</v>
          </cell>
          <cell r="L1128"/>
          <cell r="M1128" t="str">
            <v>តុកាត់</v>
          </cell>
          <cell r="N1128">
            <v>44531</v>
          </cell>
          <cell r="O1128">
            <v>33056</v>
          </cell>
          <cell r="P1128" t="str">
            <v>M</v>
          </cell>
          <cell r="Q1128" t="str">
            <v>Cambodian</v>
          </cell>
          <cell r="R1128" t="str">
            <v>ត្រពាំងធំ</v>
          </cell>
          <cell r="S1128" t="str">
            <v>យុទ្ឋសាមគ្គី</v>
          </cell>
          <cell r="T1128" t="str">
            <v>ឧដុង្គ</v>
          </cell>
          <cell r="U1128" t="str">
            <v>កំពង់ស្ពឺ</v>
          </cell>
          <cell r="V1128">
            <v>18</v>
          </cell>
          <cell r="W1128">
            <v>1</v>
          </cell>
          <cell r="X1128">
            <v>17</v>
          </cell>
        </row>
        <row r="1129">
          <cell r="C1129" t="str">
            <v>4 19494</v>
          </cell>
          <cell r="D1129" t="str">
            <v>29809160254524ម</v>
          </cell>
          <cell r="E1129" t="str">
            <v>030631699</v>
          </cell>
          <cell r="F1129">
            <v>0</v>
          </cell>
          <cell r="G1129" t="str">
            <v>ជឿន</v>
          </cell>
          <cell r="H1129" t="str">
            <v>សុខឃន</v>
          </cell>
          <cell r="I1129" t="str">
            <v>ជឿនសុខឃន</v>
          </cell>
          <cell r="J1129" t="str">
            <v>CHOEUN</v>
          </cell>
          <cell r="K1129" t="str">
            <v>SOKKHORN</v>
          </cell>
          <cell r="L1129"/>
          <cell r="M1129" t="str">
            <v>តុកាត់</v>
          </cell>
          <cell r="N1129">
            <v>44600</v>
          </cell>
          <cell r="O1129">
            <v>36140</v>
          </cell>
          <cell r="P1129" t="str">
            <v>F</v>
          </cell>
          <cell r="Q1129" t="str">
            <v>Cambodian</v>
          </cell>
          <cell r="R1129" t="str">
            <v>ព្រៃស្វាយ</v>
          </cell>
          <cell r="S1129" t="str">
            <v>ក្រាំងខ្យា</v>
          </cell>
          <cell r="T1129" t="str">
            <v>ភ្នំស្រួច</v>
          </cell>
          <cell r="U1129" t="str">
            <v>កំពង់ស្ពឺ</v>
          </cell>
          <cell r="V1129">
            <v>18</v>
          </cell>
          <cell r="W1129">
            <v>1</v>
          </cell>
          <cell r="X1129">
            <v>17</v>
          </cell>
        </row>
        <row r="1130">
          <cell r="C1130" t="str">
            <v>4 19551</v>
          </cell>
          <cell r="D1130" t="str">
            <v>20212223007167គ</v>
          </cell>
          <cell r="E1130">
            <v>190857068</v>
          </cell>
          <cell r="F1130" t="str">
            <v>0963524859</v>
          </cell>
          <cell r="G1130" t="str">
            <v>ខក</v>
          </cell>
          <cell r="H1130" t="str">
            <v>ស្រីមុំ</v>
          </cell>
          <cell r="I1130" t="str">
            <v>ខកស្រីមុំ</v>
          </cell>
          <cell r="J1130" t="str">
            <v>KHORK</v>
          </cell>
          <cell r="K1130" t="str">
            <v>SREYMOM</v>
          </cell>
          <cell r="L1130"/>
          <cell r="M1130" t="str">
            <v>តុកាត់</v>
          </cell>
          <cell r="N1130">
            <v>44600</v>
          </cell>
          <cell r="O1130">
            <v>37401</v>
          </cell>
          <cell r="P1130" t="str">
            <v>F</v>
          </cell>
          <cell r="Q1130" t="str">
            <v>Cambodian</v>
          </cell>
          <cell r="R1130" t="str">
            <v>បួរ</v>
          </cell>
          <cell r="S1130" t="str">
            <v>ចក្រី</v>
          </cell>
          <cell r="T1130" t="str">
            <v>ភ្នំព្រឹក</v>
          </cell>
          <cell r="U1130" t="str">
            <v>បាត់ដំបង</v>
          </cell>
          <cell r="V1130">
            <v>18</v>
          </cell>
          <cell r="W1130">
            <v>1</v>
          </cell>
          <cell r="X1130">
            <v>17</v>
          </cell>
        </row>
        <row r="1131">
          <cell r="C1131" t="str">
            <v>4 19575</v>
          </cell>
          <cell r="D1131" t="str">
            <v>17608222917148យ</v>
          </cell>
          <cell r="E1131">
            <v>100765572</v>
          </cell>
          <cell r="F1131" t="str">
            <v>0882366390</v>
          </cell>
          <cell r="G1131" t="str">
            <v>អ៊ា</v>
          </cell>
          <cell r="H1131" t="str">
            <v>តារារត្ថា</v>
          </cell>
          <cell r="I1131" t="str">
            <v>អ៊ាតារារត្ថា</v>
          </cell>
          <cell r="J1131" t="str">
            <v>EA</v>
          </cell>
          <cell r="K1131" t="str">
            <v>DARARATHA</v>
          </cell>
          <cell r="L1131"/>
          <cell r="M1131" t="str">
            <v>តុកាត់</v>
          </cell>
          <cell r="N1131">
            <v>44637</v>
          </cell>
          <cell r="O1131">
            <v>27760</v>
          </cell>
          <cell r="P1131" t="str">
            <v>M</v>
          </cell>
          <cell r="Q1131" t="str">
            <v>Cambodian</v>
          </cell>
          <cell r="R1131" t="str">
            <v>តាស្រែន</v>
          </cell>
          <cell r="S1131" t="str">
            <v>ខ្វាវ</v>
          </cell>
          <cell r="T1131" t="str">
            <v>ទ្រាំង</v>
          </cell>
          <cell r="U1131" t="str">
            <v>តាកែវ</v>
          </cell>
          <cell r="V1131">
            <v>18</v>
          </cell>
          <cell r="W1131">
            <v>1</v>
          </cell>
          <cell r="X1131">
            <v>17</v>
          </cell>
        </row>
        <row r="1132">
          <cell r="C1132" t="str">
            <v>4 19583</v>
          </cell>
          <cell r="D1132" t="str">
            <v>20212202531280ហ</v>
          </cell>
          <cell r="E1132">
            <v>180973484</v>
          </cell>
          <cell r="F1132" t="str">
            <v>0712349463</v>
          </cell>
          <cell r="G1132" t="str">
            <v>សៀង</v>
          </cell>
          <cell r="H1132" t="str">
            <v>ច្រិប</v>
          </cell>
          <cell r="I1132" t="str">
            <v>សៀងច្រិប</v>
          </cell>
          <cell r="J1132" t="str">
            <v>SIENG</v>
          </cell>
          <cell r="K1132" t="str">
            <v>CHAB</v>
          </cell>
          <cell r="L1132"/>
          <cell r="M1132" t="str">
            <v>តុកាត់</v>
          </cell>
          <cell r="N1132">
            <v>44637</v>
          </cell>
          <cell r="O1132">
            <v>37391</v>
          </cell>
          <cell r="P1132" t="str">
            <v>F</v>
          </cell>
          <cell r="Q1132" t="str">
            <v>Cambodian</v>
          </cell>
          <cell r="R1132" t="str">
            <v>អូរខ្លុង</v>
          </cell>
          <cell r="S1132" t="str">
            <v>ពង្រក្រោម</v>
          </cell>
          <cell r="T1132" t="str">
            <v>ជីក្រែង</v>
          </cell>
          <cell r="U1132" t="str">
            <v>សៀមរាប</v>
          </cell>
          <cell r="V1132">
            <v>18</v>
          </cell>
          <cell r="W1132">
            <v>1</v>
          </cell>
          <cell r="X1132">
            <v>17</v>
          </cell>
        </row>
        <row r="1133">
          <cell r="C1133" t="str">
            <v>4 19606</v>
          </cell>
          <cell r="D1133" t="str">
            <v>20003181299309ណ</v>
          </cell>
          <cell r="E1133">
            <v>250140466</v>
          </cell>
          <cell r="F1133" t="str">
            <v>015342737</v>
          </cell>
          <cell r="G1133" t="str">
            <v>ស៊ី</v>
          </cell>
          <cell r="H1133" t="str">
            <v>យ៉េន</v>
          </cell>
          <cell r="I1133" t="str">
            <v>ស៊ីយ៉េន</v>
          </cell>
          <cell r="J1133" t="str">
            <v>SI</v>
          </cell>
          <cell r="K1133" t="str">
            <v>YET</v>
          </cell>
          <cell r="L1133"/>
          <cell r="M1133" t="str">
            <v>តុកាត់</v>
          </cell>
          <cell r="N1133">
            <v>44637</v>
          </cell>
          <cell r="O1133">
            <v>36745</v>
          </cell>
          <cell r="P1133" t="str">
            <v>F</v>
          </cell>
          <cell r="Q1133" t="str">
            <v>Cambodian</v>
          </cell>
          <cell r="R1133" t="str">
            <v>ជំពូរ</v>
          </cell>
          <cell r="S1133" t="str">
            <v>ចក</v>
          </cell>
          <cell r="T1133" t="str">
            <v>អូរាំងឪ</v>
          </cell>
          <cell r="U1133" t="str">
            <v>កំពង់ចាម</v>
          </cell>
          <cell r="V1133">
            <v>18</v>
          </cell>
          <cell r="W1133">
            <v>1</v>
          </cell>
          <cell r="X1133">
            <v>17</v>
          </cell>
        </row>
        <row r="1134">
          <cell r="C1134" t="str">
            <v>4 19607</v>
          </cell>
          <cell r="D1134" t="str">
            <v>29007192147864ស</v>
          </cell>
          <cell r="E1134">
            <v>70366078</v>
          </cell>
          <cell r="F1134" t="str">
            <v>0967644266</v>
          </cell>
          <cell r="G1134" t="str">
            <v>ហេង</v>
          </cell>
          <cell r="H1134" t="str">
            <v>សុខឃេង</v>
          </cell>
          <cell r="I1134" t="str">
            <v>ហេងសុខឃេង</v>
          </cell>
          <cell r="J1134" t="str">
            <v>HENG</v>
          </cell>
          <cell r="K1134" t="str">
            <v>SOKKHENG</v>
          </cell>
          <cell r="L1134"/>
          <cell r="M1134" t="str">
            <v>តុកាត់</v>
          </cell>
          <cell r="N1134">
            <v>44637</v>
          </cell>
          <cell r="O1134">
            <v>33033</v>
          </cell>
          <cell r="P1134" t="str">
            <v>F</v>
          </cell>
          <cell r="Q1134" t="str">
            <v>Cambodian</v>
          </cell>
          <cell r="R1134" t="str">
            <v>សាច់ទប់</v>
          </cell>
          <cell r="S1134" t="str">
            <v>ជ្រួយបន្តាយ</v>
          </cell>
          <cell r="T1134" t="str">
            <v>ព្រៃប្រសព្វ</v>
          </cell>
          <cell r="U1134" t="str">
            <v>ក្រចេះ</v>
          </cell>
          <cell r="V1134">
            <v>18</v>
          </cell>
          <cell r="W1134">
            <v>1</v>
          </cell>
          <cell r="X1134">
            <v>17</v>
          </cell>
        </row>
        <row r="1135">
          <cell r="C1135" t="str">
            <v>4 19659</v>
          </cell>
          <cell r="D1135" t="str">
            <v>29406160134483ត</v>
          </cell>
          <cell r="E1135" t="str">
            <v>030470378</v>
          </cell>
          <cell r="F1135" t="str">
            <v>0965106804</v>
          </cell>
          <cell r="G1135" t="str">
            <v>យុគា</v>
          </cell>
          <cell r="H1135" t="str">
            <v>សុកាយ</v>
          </cell>
          <cell r="I1135" t="str">
            <v>យុគាសុកាយ</v>
          </cell>
          <cell r="J1135" t="str">
            <v>YOKEA</v>
          </cell>
          <cell r="K1135" t="str">
            <v>SOKAY</v>
          </cell>
          <cell r="L1135"/>
          <cell r="M1135" t="str">
            <v>តុកាត់</v>
          </cell>
          <cell r="N1135">
            <v>44697</v>
          </cell>
          <cell r="O1135">
            <v>34464</v>
          </cell>
          <cell r="P1135" t="str">
            <v>F</v>
          </cell>
          <cell r="Q1135" t="str">
            <v>Cambodian</v>
          </cell>
          <cell r="R1135" t="str">
            <v>មី</v>
          </cell>
          <cell r="S1135" t="str">
            <v>រុងរឿង</v>
          </cell>
          <cell r="T1135" t="str">
            <v>ថ្ពង់</v>
          </cell>
          <cell r="U1135" t="str">
            <v>កំពង់ស្ពឺ</v>
          </cell>
          <cell r="V1135">
            <v>18</v>
          </cell>
          <cell r="W1135">
            <v>1</v>
          </cell>
          <cell r="X1135">
            <v>17</v>
          </cell>
        </row>
        <row r="1136">
          <cell r="C1136" t="str">
            <v>4 19721</v>
          </cell>
          <cell r="D1136" t="str">
            <v>19111222985567រ</v>
          </cell>
          <cell r="E1136" t="str">
            <v>030758033</v>
          </cell>
          <cell r="F1136" t="str">
            <v>0964882532</v>
          </cell>
          <cell r="G1136" t="str">
            <v>ម៉ី</v>
          </cell>
          <cell r="H1136" t="str">
            <v>សំឡូត</v>
          </cell>
          <cell r="I1136" t="str">
            <v>ម៉ីសំឡូត</v>
          </cell>
          <cell r="J1136" t="str">
            <v>MEY</v>
          </cell>
          <cell r="K1136" t="str">
            <v>SAMLOT</v>
          </cell>
          <cell r="L1136"/>
          <cell r="M1136" t="str">
            <v>តុកាត់</v>
          </cell>
          <cell r="N1136">
            <v>44682</v>
          </cell>
          <cell r="O1136">
            <v>33518</v>
          </cell>
          <cell r="P1136" t="str">
            <v>M</v>
          </cell>
          <cell r="Q1136" t="str">
            <v>Cambodian</v>
          </cell>
          <cell r="R1136" t="str">
            <v>ព្រៃឫស្សី</v>
          </cell>
          <cell r="S1136" t="str">
            <v>ជាំសង្កែ</v>
          </cell>
          <cell r="T1136" t="str">
            <v>ភ្នំស្រួច</v>
          </cell>
          <cell r="U1136" t="str">
            <v>កំពង់ស្ពឺ</v>
          </cell>
          <cell r="V1136">
            <v>18</v>
          </cell>
          <cell r="W1136">
            <v>1</v>
          </cell>
          <cell r="X1136">
            <v>17</v>
          </cell>
        </row>
        <row r="1137">
          <cell r="C1137" t="str">
            <v>4 19723</v>
          </cell>
          <cell r="D1137" t="str">
            <v>10308222922203ឃ</v>
          </cell>
          <cell r="E1137" t="str">
            <v>051649416</v>
          </cell>
          <cell r="F1137" t="str">
            <v>090934790</v>
          </cell>
          <cell r="G1137" t="str">
            <v>មុត</v>
          </cell>
          <cell r="H1137" t="str">
            <v>សារដ្ឋ</v>
          </cell>
          <cell r="I1137" t="str">
            <v>មុតសារដ្ឋ</v>
          </cell>
          <cell r="J1137" t="str">
            <v>MUT</v>
          </cell>
          <cell r="K1137" t="str">
            <v>SAROTH</v>
          </cell>
          <cell r="L1137"/>
          <cell r="M1137" t="str">
            <v>តុកាត់</v>
          </cell>
          <cell r="N1137">
            <v>44682</v>
          </cell>
          <cell r="O1137">
            <v>37699</v>
          </cell>
          <cell r="P1137" t="str">
            <v>M</v>
          </cell>
          <cell r="Q1137" t="str">
            <v>Cambodian</v>
          </cell>
          <cell r="R1137" t="str">
            <v>ព្រៃញាតិ</v>
          </cell>
          <cell r="S1137" t="str">
            <v>ស្វាយធំ</v>
          </cell>
          <cell r="T1137" t="str">
            <v>ស្វាយជ្រំ</v>
          </cell>
          <cell r="U1137" t="str">
            <v>ស្វាយរៀង</v>
          </cell>
          <cell r="V1137">
            <v>18</v>
          </cell>
          <cell r="W1137">
            <v>1</v>
          </cell>
          <cell r="X1137">
            <v>17</v>
          </cell>
        </row>
        <row r="1138">
          <cell r="C1138" t="str">
            <v>4 19709</v>
          </cell>
          <cell r="D1138" t="str">
            <v>20010212662456ង</v>
          </cell>
          <cell r="E1138" t="str">
            <v>062211276</v>
          </cell>
          <cell r="F1138" t="str">
            <v>0887179136</v>
          </cell>
          <cell r="G1138" t="str">
            <v>ចេវ</v>
          </cell>
          <cell r="H1138" t="str">
            <v>ស្រីរ័ត្ន</v>
          </cell>
          <cell r="I1138" t="str">
            <v>ចេវស្រីរ័ត្ន</v>
          </cell>
          <cell r="J1138" t="str">
            <v>CHEV</v>
          </cell>
          <cell r="K1138" t="str">
            <v>SREYROTH</v>
          </cell>
          <cell r="L1138"/>
          <cell r="M1138" t="str">
            <v>តុកាត់</v>
          </cell>
          <cell r="N1138">
            <v>44713</v>
          </cell>
          <cell r="O1138">
            <v>36806</v>
          </cell>
          <cell r="P1138" t="str">
            <v>F</v>
          </cell>
          <cell r="Q1138" t="str">
            <v>Cambodian</v>
          </cell>
          <cell r="R1138" t="str">
            <v>ចាន់គង់</v>
          </cell>
          <cell r="S1138" t="str">
            <v>ត្រប់</v>
          </cell>
          <cell r="T1138" t="str">
            <v>បាធាយ</v>
          </cell>
          <cell r="U1138" t="str">
            <v>កំពង់ចាម</v>
          </cell>
          <cell r="V1138">
            <v>18</v>
          </cell>
          <cell r="W1138">
            <v>1</v>
          </cell>
          <cell r="X1138">
            <v>17</v>
          </cell>
        </row>
        <row r="1139">
          <cell r="C1139" t="str">
            <v>4 19787</v>
          </cell>
          <cell r="D1139" t="str">
            <v>20408222930245ដ</v>
          </cell>
          <cell r="E1139" t="str">
            <v>021327368</v>
          </cell>
          <cell r="F1139" t="str">
            <v>010463750</v>
          </cell>
          <cell r="G1139" t="str">
            <v>ភិន</v>
          </cell>
          <cell r="H1139" t="str">
            <v>ស្រីពៅ</v>
          </cell>
          <cell r="I1139" t="str">
            <v>ភិនស្រីពៅ</v>
          </cell>
          <cell r="J1139" t="str">
            <v>PHIN</v>
          </cell>
          <cell r="K1139" t="str">
            <v>SREYPOV</v>
          </cell>
          <cell r="L1139"/>
          <cell r="M1139" t="str">
            <v>តុកាត់</v>
          </cell>
          <cell r="N1139">
            <v>44743</v>
          </cell>
          <cell r="O1139">
            <v>38117</v>
          </cell>
          <cell r="P1139" t="str">
            <v>F</v>
          </cell>
          <cell r="Q1139" t="str">
            <v>Cambodian</v>
          </cell>
          <cell r="R1139"/>
          <cell r="S1139"/>
          <cell r="T1139"/>
          <cell r="U1139"/>
          <cell r="V1139">
            <v>18</v>
          </cell>
          <cell r="W1139">
            <v>1</v>
          </cell>
          <cell r="X1139">
            <v>17</v>
          </cell>
        </row>
        <row r="1140">
          <cell r="C1140" t="str">
            <v>4 19808</v>
          </cell>
          <cell r="D1140" t="str">
            <v>29701181159227យ</v>
          </cell>
          <cell r="E1140" t="str">
            <v>030500964</v>
          </cell>
          <cell r="F1140" t="str">
            <v>0715073895</v>
          </cell>
          <cell r="G1140" t="str">
            <v>សុខ</v>
          </cell>
          <cell r="H1140" t="str">
            <v>ផល្លី</v>
          </cell>
          <cell r="I1140" t="str">
            <v>សុខផល្លី</v>
          </cell>
          <cell r="J1140" t="str">
            <v>SOK</v>
          </cell>
          <cell r="K1140" t="str">
            <v>PHALLY</v>
          </cell>
          <cell r="L1140"/>
          <cell r="M1140" t="str">
            <v>តុកាត់</v>
          </cell>
          <cell r="N1140">
            <v>44760</v>
          </cell>
          <cell r="O1140">
            <v>35525</v>
          </cell>
          <cell r="P1140" t="str">
            <v>F</v>
          </cell>
          <cell r="Q1140" t="str">
            <v>Cambodian</v>
          </cell>
          <cell r="R1140"/>
          <cell r="S1140"/>
          <cell r="T1140"/>
          <cell r="U1140"/>
          <cell r="V1140">
            <v>18</v>
          </cell>
          <cell r="W1140">
            <v>1</v>
          </cell>
          <cell r="X1140">
            <v>17</v>
          </cell>
        </row>
        <row r="1141">
          <cell r="C1141" t="str">
            <v>4 19859</v>
          </cell>
          <cell r="D1141" t="str">
            <v>10408222931758ន</v>
          </cell>
          <cell r="E1141" t="str">
            <v>031058228</v>
          </cell>
          <cell r="F1141" t="str">
            <v>015377119</v>
          </cell>
          <cell r="G1141" t="str">
            <v>សៅ</v>
          </cell>
          <cell r="H1141" t="str">
            <v>សុខស៊ីណា</v>
          </cell>
          <cell r="I1141" t="str">
            <v>សៅសុខស៊ីណា</v>
          </cell>
          <cell r="J1141" t="str">
            <v>SAO</v>
          </cell>
          <cell r="K1141" t="str">
            <v>SOKSINA</v>
          </cell>
          <cell r="L1141"/>
          <cell r="M1141" t="str">
            <v>តុកាត់</v>
          </cell>
          <cell r="N1141">
            <v>44774</v>
          </cell>
          <cell r="O1141">
            <v>38081</v>
          </cell>
          <cell r="P1141" t="str">
            <v>M</v>
          </cell>
          <cell r="Q1141" t="str">
            <v>Cambodian</v>
          </cell>
          <cell r="R1141"/>
          <cell r="S1141"/>
          <cell r="T1141"/>
          <cell r="U1141"/>
          <cell r="V1141">
            <v>18</v>
          </cell>
          <cell r="W1141">
            <v>1</v>
          </cell>
          <cell r="X1141">
            <v>17</v>
          </cell>
        </row>
        <row r="1142">
          <cell r="C1142" t="str">
            <v>4 19837</v>
          </cell>
          <cell r="D1142" t="str">
            <v>20308222930241ច</v>
          </cell>
          <cell r="E1142" t="str">
            <v>021282890</v>
          </cell>
          <cell r="F1142" t="str">
            <v>086323162</v>
          </cell>
          <cell r="G1142" t="str">
            <v>សោម</v>
          </cell>
          <cell r="H1142" t="str">
            <v>ស្រីមុំ</v>
          </cell>
          <cell r="I1142" t="str">
            <v>សោមស្រីមុំ</v>
          </cell>
          <cell r="J1142" t="str">
            <v>SORM</v>
          </cell>
          <cell r="K1142" t="str">
            <v>SREYMOM</v>
          </cell>
          <cell r="L1142"/>
          <cell r="M1142" t="str">
            <v>តុកាត់</v>
          </cell>
          <cell r="N1142">
            <v>44770</v>
          </cell>
          <cell r="O1142">
            <v>37912</v>
          </cell>
          <cell r="P1142" t="str">
            <v>F</v>
          </cell>
          <cell r="Q1142" t="str">
            <v>Cambodian</v>
          </cell>
          <cell r="R1142"/>
          <cell r="S1142"/>
          <cell r="T1142"/>
          <cell r="U1142"/>
          <cell r="V1142">
            <v>18</v>
          </cell>
          <cell r="W1142">
            <v>1</v>
          </cell>
          <cell r="X1142">
            <v>17</v>
          </cell>
        </row>
        <row r="1143">
          <cell r="C1143" t="str">
            <v>4 20041</v>
          </cell>
          <cell r="D1143" t="str">
            <v>29401181152479ផ</v>
          </cell>
          <cell r="E1143" t="str">
            <v>030497000</v>
          </cell>
          <cell r="F1143" t="str">
            <v>0369829193</v>
          </cell>
          <cell r="G1143" t="str">
            <v>ជឹម</v>
          </cell>
          <cell r="H1143" t="str">
            <v>ជូរី</v>
          </cell>
          <cell r="I1143" t="str">
            <v>ជឹមជូរី</v>
          </cell>
          <cell r="J1143" t="str">
            <v>CHOEM</v>
          </cell>
          <cell r="K1143" t="str">
            <v>CHOURY</v>
          </cell>
          <cell r="L1143"/>
          <cell r="M1143" t="str">
            <v>តុកាត់</v>
          </cell>
          <cell r="N1143">
            <v>44835</v>
          </cell>
          <cell r="O1143">
            <v>34344</v>
          </cell>
          <cell r="P1143" t="str">
            <v>F</v>
          </cell>
          <cell r="Q1143" t="str">
            <v>Cambodian</v>
          </cell>
          <cell r="R1143"/>
          <cell r="S1143"/>
          <cell r="T1143"/>
          <cell r="U1143"/>
          <cell r="V1143">
            <v>18</v>
          </cell>
          <cell r="W1143">
            <v>1</v>
          </cell>
          <cell r="X1143">
            <v>17</v>
          </cell>
        </row>
        <row r="1144">
          <cell r="C1144" t="str">
            <v>4 20052</v>
          </cell>
          <cell r="D1144" t="str">
            <v>0</v>
          </cell>
          <cell r="E1144" t="str">
            <v>021309145</v>
          </cell>
          <cell r="F1144" t="str">
            <v>0966043496</v>
          </cell>
          <cell r="G1144" t="str">
            <v>ចេក</v>
          </cell>
          <cell r="H1144" t="str">
            <v>ស្រីនិច្ច</v>
          </cell>
          <cell r="I1144" t="str">
            <v>ចេកស្រីនិច្ច</v>
          </cell>
          <cell r="J1144" t="str">
            <v>CHEK</v>
          </cell>
          <cell r="K1144" t="str">
            <v>SREYNICH</v>
          </cell>
          <cell r="L1144"/>
          <cell r="M1144" t="str">
            <v>តុកាត់</v>
          </cell>
          <cell r="N1144">
            <v>44835</v>
          </cell>
          <cell r="O1144">
            <v>38225</v>
          </cell>
          <cell r="P1144" t="str">
            <v>F</v>
          </cell>
          <cell r="Q1144" t="str">
            <v>Cambodian</v>
          </cell>
          <cell r="R1144"/>
          <cell r="S1144"/>
          <cell r="T1144"/>
          <cell r="U1144"/>
          <cell r="V1144">
            <v>18</v>
          </cell>
          <cell r="W1144">
            <v>1</v>
          </cell>
          <cell r="X1144">
            <v>17</v>
          </cell>
        </row>
        <row r="1145">
          <cell r="C1145" t="str">
            <v>4 20079</v>
          </cell>
          <cell r="D1145" t="str">
            <v>0</v>
          </cell>
          <cell r="E1145" t="str">
            <v>021338009</v>
          </cell>
          <cell r="F1145">
            <v>0</v>
          </cell>
          <cell r="G1145" t="str">
            <v>ឈឹម</v>
          </cell>
          <cell r="H1145" t="str">
            <v>សុភ័ណ្ឌ</v>
          </cell>
          <cell r="I1145" t="str">
            <v>ឈឹមសុភ័ណ្ឌ</v>
          </cell>
          <cell r="J1145" t="str">
            <v>CHHIM</v>
          </cell>
          <cell r="K1145" t="str">
            <v>SOPHOUN</v>
          </cell>
          <cell r="L1145"/>
          <cell r="M1145" t="str">
            <v>តុកាត់</v>
          </cell>
          <cell r="N1145">
            <v>44927</v>
          </cell>
          <cell r="O1145">
            <v>38270</v>
          </cell>
          <cell r="P1145" t="str">
            <v>F</v>
          </cell>
          <cell r="Q1145" t="str">
            <v>Cambodian</v>
          </cell>
          <cell r="R1145"/>
          <cell r="S1145"/>
          <cell r="T1145"/>
          <cell r="U1145"/>
          <cell r="V1145">
            <v>18</v>
          </cell>
          <cell r="W1145">
            <v>1</v>
          </cell>
          <cell r="X1145">
            <v>17</v>
          </cell>
        </row>
        <row r="1146">
          <cell r="C1146" t="str">
            <v>4 20112</v>
          </cell>
          <cell r="D1146" t="str">
            <v>29203233059108ណ</v>
          </cell>
          <cell r="E1146" t="str">
            <v>021016023</v>
          </cell>
          <cell r="F1146" t="str">
            <v>016332112</v>
          </cell>
          <cell r="G1146" t="str">
            <v>យូ</v>
          </cell>
          <cell r="H1146" t="str">
            <v>សុខុន</v>
          </cell>
          <cell r="I1146" t="str">
            <v>យូសុខុន</v>
          </cell>
          <cell r="J1146" t="str">
            <v>YOU</v>
          </cell>
          <cell r="K1146" t="str">
            <v>SOKHON</v>
          </cell>
          <cell r="L1146"/>
          <cell r="M1146" t="str">
            <v>តុកាត់</v>
          </cell>
          <cell r="N1146">
            <v>44952</v>
          </cell>
          <cell r="O1146">
            <v>33611</v>
          </cell>
          <cell r="P1146" t="str">
            <v>F</v>
          </cell>
          <cell r="Q1146" t="str">
            <v>Cambodian</v>
          </cell>
          <cell r="R1146" t="str">
            <v>សំរោង</v>
          </cell>
          <cell r="S1146" t="str">
            <v>លើកដែក</v>
          </cell>
          <cell r="T1146" t="str">
            <v>កោះធំ</v>
          </cell>
          <cell r="U1146" t="str">
            <v>កណ្តាល</v>
          </cell>
          <cell r="V1146">
            <v>18</v>
          </cell>
          <cell r="W1146">
            <v>1</v>
          </cell>
          <cell r="X1146">
            <v>17</v>
          </cell>
        </row>
        <row r="1147">
          <cell r="C1147" t="str">
            <v>4 20128</v>
          </cell>
          <cell r="D1147" t="str">
            <v>29405170751119ន</v>
          </cell>
          <cell r="E1147" t="str">
            <v>062067547</v>
          </cell>
          <cell r="F1147" t="str">
            <v>081809846</v>
          </cell>
          <cell r="G1147" t="str">
            <v>ឃា</v>
          </cell>
          <cell r="H1147" t="str">
            <v>សុខហេង</v>
          </cell>
          <cell r="I1147" t="str">
            <v>ឃាសុខហេង</v>
          </cell>
          <cell r="J1147" t="str">
            <v>KHEA</v>
          </cell>
          <cell r="K1147" t="str">
            <v>SOKHENG</v>
          </cell>
          <cell r="L1147"/>
          <cell r="M1147" t="str">
            <v>តុកាត់</v>
          </cell>
          <cell r="N1147">
            <v>44959</v>
          </cell>
          <cell r="O1147">
            <v>34509</v>
          </cell>
          <cell r="P1147" t="str">
            <v>F</v>
          </cell>
          <cell r="Q1147" t="str">
            <v>Cambodian</v>
          </cell>
          <cell r="R1147" t="str">
            <v>អណ្ដូងស្វាយ</v>
          </cell>
          <cell r="S1147" t="str">
            <v>ជើងព្រៃ</v>
          </cell>
          <cell r="T1147" t="str">
            <v>បាឆាយ</v>
          </cell>
          <cell r="U1147" t="str">
            <v>កំពង់ចាម</v>
          </cell>
          <cell r="V1147">
            <v>18</v>
          </cell>
          <cell r="W1147">
            <v>1</v>
          </cell>
          <cell r="X1147">
            <v>17</v>
          </cell>
        </row>
        <row r="1148">
          <cell r="C1148" t="str">
            <v>4 20165</v>
          </cell>
          <cell r="D1148" t="str">
            <v>20311212676439ណ</v>
          </cell>
          <cell r="E1148" t="str">
            <v>031089252</v>
          </cell>
          <cell r="F1148" t="str">
            <v>093314030</v>
          </cell>
          <cell r="G1148" t="str">
            <v>អ៊ីម</v>
          </cell>
          <cell r="H1148" t="str">
            <v>ស្រីនី</v>
          </cell>
          <cell r="I1148" t="str">
            <v>អ៊ីមស្រីនី</v>
          </cell>
          <cell r="J1148" t="str">
            <v>IM</v>
          </cell>
          <cell r="K1148" t="str">
            <v>SREYNY</v>
          </cell>
          <cell r="L1148"/>
          <cell r="M1148" t="str">
            <v>តុកាត់</v>
          </cell>
          <cell r="N1148">
            <v>44964</v>
          </cell>
          <cell r="O1148">
            <v>37794</v>
          </cell>
          <cell r="P1148" t="str">
            <v>F</v>
          </cell>
          <cell r="Q1148" t="str">
            <v>Cambodian</v>
          </cell>
          <cell r="R1148" t="str">
            <v>ស្តុកស្នាត</v>
          </cell>
          <cell r="S1148" t="str">
            <v>ភ្នំតូច</v>
          </cell>
          <cell r="T1148" t="str">
            <v>ឧដុង្គ</v>
          </cell>
          <cell r="U1148" t="str">
            <v>កំពង់ស្ពឺ</v>
          </cell>
          <cell r="V1148">
            <v>18</v>
          </cell>
          <cell r="W1148">
            <v>1</v>
          </cell>
          <cell r="X1148">
            <v>17</v>
          </cell>
        </row>
        <row r="1149">
          <cell r="C1149" t="str">
            <v>4 20189</v>
          </cell>
          <cell r="D1149">
            <v>0</v>
          </cell>
          <cell r="E1149" t="str">
            <v>021267025</v>
          </cell>
          <cell r="F1149" t="str">
            <v>098958622</v>
          </cell>
          <cell r="G1149" t="str">
            <v>សាយ</v>
          </cell>
          <cell r="H1149" t="str">
            <v>សុខរីម</v>
          </cell>
          <cell r="I1149" t="str">
            <v>សាយសុខរីម</v>
          </cell>
          <cell r="J1149" t="str">
            <v>SAU</v>
          </cell>
          <cell r="K1149" t="str">
            <v>SOKREM</v>
          </cell>
          <cell r="L1149"/>
          <cell r="M1149" t="str">
            <v>តុកាត់</v>
          </cell>
          <cell r="N1149">
            <v>44974</v>
          </cell>
          <cell r="O1149">
            <v>36595</v>
          </cell>
          <cell r="P1149" t="str">
            <v>F</v>
          </cell>
          <cell r="Q1149" t="str">
            <v>Cambodian</v>
          </cell>
          <cell r="R1149" t="str">
            <v>ពង្រ</v>
          </cell>
          <cell r="S1149" t="str">
            <v>ម្កាក់</v>
          </cell>
          <cell r="T1149" t="str">
            <v>អង្គស្នួល</v>
          </cell>
          <cell r="U1149" t="str">
            <v>កណ្ដាល</v>
          </cell>
          <cell r="V1149">
            <v>18</v>
          </cell>
          <cell r="W1149">
            <v>1</v>
          </cell>
          <cell r="X1149">
            <v>17</v>
          </cell>
        </row>
        <row r="1150">
          <cell r="C1150" t="str">
            <v>4 20220</v>
          </cell>
          <cell r="D1150">
            <v>0</v>
          </cell>
          <cell r="E1150" t="str">
            <v>150527914</v>
          </cell>
          <cell r="F1150" t="str">
            <v>067934927</v>
          </cell>
          <cell r="G1150" t="str">
            <v>ស៊ាន</v>
          </cell>
          <cell r="H1150" t="str">
            <v>សុភា</v>
          </cell>
          <cell r="I1150" t="str">
            <v>ស៊ានសុភា</v>
          </cell>
          <cell r="J1150" t="str">
            <v>SEANG</v>
          </cell>
          <cell r="K1150" t="str">
            <v>SOPHEA</v>
          </cell>
          <cell r="L1150"/>
          <cell r="M1150" t="str">
            <v>តុកាត់</v>
          </cell>
          <cell r="N1150">
            <v>44984</v>
          </cell>
          <cell r="O1150">
            <v>35221</v>
          </cell>
          <cell r="P1150" t="str">
            <v>F</v>
          </cell>
          <cell r="Q1150" t="str">
            <v>Cambodian</v>
          </cell>
          <cell r="R1150" t="str">
            <v>កំពង់វាំង</v>
          </cell>
          <cell r="S1150" t="str">
            <v>ប្រឡាយ</v>
          </cell>
          <cell r="T1150" t="str">
            <v>ស្ទោង</v>
          </cell>
          <cell r="U1150" t="str">
            <v>កំពង់ធំ</v>
          </cell>
          <cell r="V1150">
            <v>18</v>
          </cell>
          <cell r="W1150">
            <v>1</v>
          </cell>
          <cell r="X1150">
            <v>17</v>
          </cell>
        </row>
        <row r="1151">
          <cell r="C1151" t="str">
            <v>4 20241</v>
          </cell>
          <cell r="D1151">
            <v>0</v>
          </cell>
          <cell r="E1151" t="str">
            <v>021321430</v>
          </cell>
          <cell r="F1151" t="str">
            <v>0967895265</v>
          </cell>
          <cell r="G1151" t="str">
            <v>ខុន</v>
          </cell>
          <cell r="H1151" t="str">
            <v>ស្រីភាង</v>
          </cell>
          <cell r="I1151" t="str">
            <v>ខុនស្រីភាង</v>
          </cell>
          <cell r="J1151" t="str">
            <v>KHON</v>
          </cell>
          <cell r="K1151" t="str">
            <v>SREYPHEANG</v>
          </cell>
          <cell r="L1151"/>
          <cell r="M1151" t="str">
            <v>តុកាត់</v>
          </cell>
          <cell r="N1151">
            <v>44986</v>
          </cell>
          <cell r="O1151">
            <v>38390</v>
          </cell>
          <cell r="P1151" t="str">
            <v>F</v>
          </cell>
          <cell r="Q1151" t="str">
            <v>Cambodian</v>
          </cell>
          <cell r="R1151" t="str">
            <v>ស្រែកណ្ដាល</v>
          </cell>
          <cell r="S1151" t="str">
            <v>ម្កាក់</v>
          </cell>
          <cell r="T1151" t="str">
            <v>អង្គស្នួល</v>
          </cell>
          <cell r="U1151" t="str">
            <v>កណ្តាល</v>
          </cell>
          <cell r="V1151">
            <v>18</v>
          </cell>
          <cell r="W1151">
            <v>1</v>
          </cell>
          <cell r="X1151">
            <v>17</v>
          </cell>
        </row>
        <row r="1152">
          <cell r="C1152" t="str">
            <v>4 20286</v>
          </cell>
          <cell r="D1152">
            <v>0</v>
          </cell>
          <cell r="E1152" t="str">
            <v>040490521</v>
          </cell>
          <cell r="F1152" t="str">
            <v>0965690319</v>
          </cell>
          <cell r="G1152" t="str">
            <v>រ៉េត</v>
          </cell>
          <cell r="H1152" t="str">
            <v>ចំប៉ា</v>
          </cell>
          <cell r="I1152" t="str">
            <v>រ៉េតចំប៉ា</v>
          </cell>
          <cell r="J1152" t="str">
            <v>RETH</v>
          </cell>
          <cell r="K1152" t="str">
            <v>CHAMPHA</v>
          </cell>
          <cell r="L1152"/>
          <cell r="M1152" t="str">
            <v>តុកាត់</v>
          </cell>
          <cell r="N1152">
            <v>44995</v>
          </cell>
          <cell r="O1152">
            <v>35131</v>
          </cell>
          <cell r="P1152" t="str">
            <v>F</v>
          </cell>
          <cell r="Q1152" t="str">
            <v>Cambodian</v>
          </cell>
          <cell r="R1152" t="str">
            <v>តាំងក្រសាំង</v>
          </cell>
          <cell r="S1152" t="str">
            <v>តាំងក្រសាំង</v>
          </cell>
          <cell r="T1152" t="str">
            <v>ទឹកផុស</v>
          </cell>
          <cell r="U1152" t="str">
            <v>កំពង់ឆ្នាំង</v>
          </cell>
          <cell r="V1152">
            <v>18</v>
          </cell>
          <cell r="W1152">
            <v>1</v>
          </cell>
          <cell r="X1152">
            <v>17</v>
          </cell>
        </row>
        <row r="1153">
          <cell r="C1153" t="str">
            <v>4 20294</v>
          </cell>
          <cell r="D1153">
            <v>0</v>
          </cell>
          <cell r="E1153" t="str">
            <v>181035739</v>
          </cell>
          <cell r="F1153" t="str">
            <v>0717477099</v>
          </cell>
          <cell r="G1153" t="str">
            <v>ផន</v>
          </cell>
          <cell r="H1153" t="str">
            <v>ផាត់សា</v>
          </cell>
          <cell r="I1153" t="str">
            <v>ផនផាត់សា</v>
          </cell>
          <cell r="J1153" t="str">
            <v>PHON</v>
          </cell>
          <cell r="K1153" t="str">
            <v>PHATSA</v>
          </cell>
          <cell r="L1153"/>
          <cell r="M1153" t="str">
            <v>តុកាត់</v>
          </cell>
          <cell r="N1153">
            <v>44999</v>
          </cell>
          <cell r="O1153">
            <v>38284</v>
          </cell>
          <cell r="P1153" t="str">
            <v>F</v>
          </cell>
          <cell r="Q1153" t="str">
            <v>Cambodian</v>
          </cell>
          <cell r="R1153" t="str">
            <v>ព្រៃទទឹង</v>
          </cell>
          <cell r="S1153" t="str">
            <v>ល្វែងឫស្សី</v>
          </cell>
          <cell r="T1153" t="str">
            <v>ជីវគ្រង</v>
          </cell>
          <cell r="U1153" t="str">
            <v>សៀមរាប</v>
          </cell>
          <cell r="V1153">
            <v>18</v>
          </cell>
          <cell r="W1153">
            <v>1</v>
          </cell>
          <cell r="X1153">
            <v>17</v>
          </cell>
        </row>
        <row r="1154">
          <cell r="C1154" t="str">
            <v>4 20300</v>
          </cell>
          <cell r="D1154" t="str">
            <v>20006192113270ខ</v>
          </cell>
          <cell r="E1154" t="str">
            <v>101365621</v>
          </cell>
          <cell r="F1154" t="str">
            <v>0967998342</v>
          </cell>
          <cell r="G1154" t="str">
            <v>ញឹម</v>
          </cell>
          <cell r="H1154" t="str">
            <v>សុគុន</v>
          </cell>
          <cell r="I1154" t="str">
            <v>ញឹមសុគុន</v>
          </cell>
          <cell r="J1154" t="str">
            <v>NHOEM</v>
          </cell>
          <cell r="K1154" t="str">
            <v>SOKUN</v>
          </cell>
          <cell r="L1154"/>
          <cell r="M1154" t="str">
            <v>តុកាត់</v>
          </cell>
          <cell r="N1154">
            <v>45001</v>
          </cell>
          <cell r="O1154">
            <v>36602</v>
          </cell>
          <cell r="P1154" t="str">
            <v>F</v>
          </cell>
          <cell r="Q1154" t="str">
            <v>Cambodian</v>
          </cell>
          <cell r="R1154" t="str">
            <v>ប្រឡាយមាស</v>
          </cell>
          <cell r="S1154" t="str">
            <v>រមេញ</v>
          </cell>
          <cell r="T1154" t="str">
            <v>អណ្ដែត</v>
          </cell>
          <cell r="U1154" t="str">
            <v>តាកែវ</v>
          </cell>
          <cell r="V1154">
            <v>18</v>
          </cell>
          <cell r="W1154">
            <v>1</v>
          </cell>
          <cell r="X1154">
            <v>17</v>
          </cell>
        </row>
        <row r="1155">
          <cell r="C1155" t="str">
            <v>4 20303</v>
          </cell>
          <cell r="D1155">
            <v>0</v>
          </cell>
          <cell r="E1155" t="str">
            <v>160531385</v>
          </cell>
          <cell r="F1155">
            <v>0</v>
          </cell>
          <cell r="G1155" t="str">
            <v>ម៉ិត</v>
          </cell>
          <cell r="H1155" t="str">
            <v>សុខណា</v>
          </cell>
          <cell r="I1155" t="str">
            <v>ម៉ិតសុខណា</v>
          </cell>
          <cell r="J1155" t="str">
            <v>MIT</v>
          </cell>
          <cell r="K1155" t="str">
            <v>SOKNA</v>
          </cell>
          <cell r="L1155"/>
          <cell r="M1155" t="str">
            <v>តុកាត់</v>
          </cell>
          <cell r="N1155">
            <v>45017</v>
          </cell>
          <cell r="O1155">
            <v>37272</v>
          </cell>
          <cell r="P1155" t="str">
            <v>F</v>
          </cell>
          <cell r="Q1155" t="str">
            <v>Cambodian</v>
          </cell>
          <cell r="R1155" t="str">
            <v>អូរព្រាល</v>
          </cell>
          <cell r="S1155" t="str">
            <v>សំរោង</v>
          </cell>
          <cell r="T1155" t="str">
            <v>ភ្នំក្រវាញ</v>
          </cell>
          <cell r="U1155" t="str">
            <v>ពោធ៍សាត់</v>
          </cell>
          <cell r="V1155">
            <v>18</v>
          </cell>
          <cell r="W1155">
            <v>1</v>
          </cell>
          <cell r="X1155">
            <v>17</v>
          </cell>
        </row>
        <row r="1156">
          <cell r="C1156" t="str">
            <v>4 20333</v>
          </cell>
          <cell r="D1156" t="str">
            <v>20005181381537ឋ</v>
          </cell>
          <cell r="E1156" t="str">
            <v>051432833</v>
          </cell>
          <cell r="F1156" t="str">
            <v>0882054902</v>
          </cell>
          <cell r="G1156" t="str">
            <v>ចឹម</v>
          </cell>
          <cell r="H1156" t="str">
            <v>សាវន់</v>
          </cell>
          <cell r="I1156" t="str">
            <v>ចឹមសាវន់</v>
          </cell>
          <cell r="J1156" t="str">
            <v>CHOEM</v>
          </cell>
          <cell r="K1156" t="str">
            <v>SAVUN</v>
          </cell>
          <cell r="L1156"/>
          <cell r="M1156" t="str">
            <v>តុកាត់</v>
          </cell>
          <cell r="N1156">
            <v>45035</v>
          </cell>
          <cell r="O1156">
            <v>36653</v>
          </cell>
          <cell r="P1156" t="str">
            <v>F</v>
          </cell>
          <cell r="Q1156" t="str">
            <v>Cambodian</v>
          </cell>
          <cell r="R1156" t="str">
            <v>ភូមិចារ</v>
          </cell>
          <cell r="S1156" t="str">
            <v>ព្រៃរំដេង</v>
          </cell>
          <cell r="T1156" t="str">
            <v>មេសាង</v>
          </cell>
          <cell r="U1156" t="str">
            <v>ព្រៃវែង</v>
          </cell>
          <cell r="V1156">
            <v>18</v>
          </cell>
          <cell r="W1156">
            <v>1</v>
          </cell>
          <cell r="X1156">
            <v>17</v>
          </cell>
        </row>
        <row r="1157">
          <cell r="C1157" t="str">
            <v>4 19724</v>
          </cell>
          <cell r="D1157" t="str">
            <v>20008222915155ញ</v>
          </cell>
          <cell r="E1157" t="str">
            <v>101467620</v>
          </cell>
          <cell r="F1157" t="str">
            <v>0969260036</v>
          </cell>
          <cell r="G1157" t="str">
            <v>ហែម</v>
          </cell>
          <cell r="H1157" t="str">
            <v>ពុត្ថា</v>
          </cell>
          <cell r="I1157" t="str">
            <v>ហែមពុត្ថា</v>
          </cell>
          <cell r="J1157" t="str">
            <v>HEM</v>
          </cell>
          <cell r="K1157" t="str">
            <v>PUTTHA</v>
          </cell>
          <cell r="L1157"/>
          <cell r="M1157" t="str">
            <v>តុកាត់</v>
          </cell>
          <cell r="N1157">
            <v>44713</v>
          </cell>
          <cell r="O1157">
            <v>36590</v>
          </cell>
          <cell r="P1157" t="str">
            <v>F</v>
          </cell>
          <cell r="Q1157" t="str">
            <v>Cambodian</v>
          </cell>
          <cell r="R1157" t="str">
            <v>បឹងទំនប់</v>
          </cell>
          <cell r="S1157" t="str">
            <v>ព្រៃរំដេង</v>
          </cell>
          <cell r="T1157" t="str">
            <v>គិរីវង់</v>
          </cell>
          <cell r="U1157" t="str">
            <v>តាកែវ</v>
          </cell>
          <cell r="V1157">
            <v>18</v>
          </cell>
          <cell r="W1157">
            <v>1</v>
          </cell>
          <cell r="X1157">
            <v>17</v>
          </cell>
        </row>
        <row r="1158">
          <cell r="C1158" t="str">
            <v>4 20497</v>
          </cell>
          <cell r="D1158">
            <v>0</v>
          </cell>
          <cell r="E1158" t="str">
            <v>160564837</v>
          </cell>
          <cell r="F1158">
            <v>0</v>
          </cell>
          <cell r="G1158" t="str">
            <v>ហាច</v>
          </cell>
          <cell r="H1158" t="str">
            <v>សុភា</v>
          </cell>
          <cell r="I1158" t="str">
            <v>ហាចសុភា</v>
          </cell>
          <cell r="J1158" t="str">
            <v>HACH</v>
          </cell>
          <cell r="K1158" t="str">
            <v>SOPHEA</v>
          </cell>
          <cell r="L1158"/>
          <cell r="M1158" t="str">
            <v>តុកាត់</v>
          </cell>
          <cell r="N1158">
            <v>45078</v>
          </cell>
          <cell r="O1158">
            <v>38466</v>
          </cell>
          <cell r="P1158" t="str">
            <v>F</v>
          </cell>
          <cell r="Q1158" t="str">
            <v>Cambodian</v>
          </cell>
          <cell r="R1158" t="str">
            <v>សែនពេន</v>
          </cell>
          <cell r="S1158" t="str">
            <v>ត្នោតជុំ</v>
          </cell>
          <cell r="T1158" t="str">
            <v>ក្រគរ</v>
          </cell>
          <cell r="U1158" t="str">
            <v>ពោធិ៍សាត់</v>
          </cell>
          <cell r="V1158">
            <v>18</v>
          </cell>
          <cell r="W1158">
            <v>1</v>
          </cell>
          <cell r="X1158">
            <v>17</v>
          </cell>
        </row>
        <row r="1159">
          <cell r="C1159" t="str">
            <v>4 20465</v>
          </cell>
          <cell r="D1159" t="str">
            <v>20401233031706អ</v>
          </cell>
          <cell r="E1159" t="str">
            <v>250299467</v>
          </cell>
          <cell r="F1159" t="str">
            <v>0812986308</v>
          </cell>
          <cell r="G1159" t="str">
            <v>ហែល</v>
          </cell>
          <cell r="H1159" t="str">
            <v>ស្រីនីត</v>
          </cell>
          <cell r="I1159" t="str">
            <v>ហែលស្រីនីត</v>
          </cell>
          <cell r="J1159" t="str">
            <v>HEL</v>
          </cell>
          <cell r="K1159" t="str">
            <v>SREYNIT</v>
          </cell>
          <cell r="L1159"/>
          <cell r="M1159" t="str">
            <v>តុកាត់</v>
          </cell>
          <cell r="N1159">
            <v>45052</v>
          </cell>
          <cell r="O1159">
            <v>38073</v>
          </cell>
          <cell r="P1159" t="str">
            <v>F</v>
          </cell>
          <cell r="Q1159" t="str">
            <v>Cambodian</v>
          </cell>
          <cell r="R1159" t="str">
            <v>ថ្មក្រជុំ</v>
          </cell>
          <cell r="S1159" t="str">
            <v>មៀន</v>
          </cell>
          <cell r="T1159" t="str">
            <v>អូររាំងឪ</v>
          </cell>
          <cell r="U1159" t="str">
            <v>ត្បូងឃ្មុំ</v>
          </cell>
          <cell r="V1159">
            <v>18</v>
          </cell>
          <cell r="W1159">
            <v>1</v>
          </cell>
          <cell r="X1159">
            <v>17</v>
          </cell>
        </row>
        <row r="1160">
          <cell r="C1160" t="str">
            <v>4 20507</v>
          </cell>
          <cell r="D1160">
            <v>0</v>
          </cell>
          <cell r="E1160" t="str">
            <v>021338065</v>
          </cell>
          <cell r="F1160" t="str">
            <v>0964663041</v>
          </cell>
          <cell r="G1160" t="str">
            <v>ឈឹម</v>
          </cell>
          <cell r="H1160" t="str">
            <v>សុភា</v>
          </cell>
          <cell r="I1160" t="str">
            <v>ឈឹមសុភា</v>
          </cell>
          <cell r="J1160" t="str">
            <v>CHHOEM</v>
          </cell>
          <cell r="K1160" t="str">
            <v>SOPHEA</v>
          </cell>
          <cell r="L1160"/>
          <cell r="M1160" t="str">
            <v>តុកាត់</v>
          </cell>
          <cell r="N1160">
            <v>45111</v>
          </cell>
          <cell r="O1160">
            <v>37493</v>
          </cell>
          <cell r="P1160" t="str">
            <v>F</v>
          </cell>
          <cell r="Q1160" t="str">
            <v>Cambodian</v>
          </cell>
          <cell r="R1160" t="str">
            <v>ស្រែតាមែង</v>
          </cell>
          <cell r="S1160" t="str">
            <v>ទំនប់ធំ</v>
          </cell>
          <cell r="T1160" t="str">
            <v>ពញាឰ</v>
          </cell>
          <cell r="U1160" t="str">
            <v>កណ្ដាល</v>
          </cell>
          <cell r="V1160">
            <v>18</v>
          </cell>
          <cell r="W1160">
            <v>1</v>
          </cell>
          <cell r="X1160">
            <v>17</v>
          </cell>
        </row>
        <row r="1161">
          <cell r="C1161" t="str">
            <v>4 20569</v>
          </cell>
          <cell r="D1161"/>
          <cell r="E1161" t="str">
            <v>011330534</v>
          </cell>
          <cell r="F1161" t="e">
            <v>#N/A</v>
          </cell>
          <cell r="G1161" t="str">
            <v>ចាន់</v>
          </cell>
          <cell r="H1161" t="str">
            <v>រ៉ូហ្សា</v>
          </cell>
          <cell r="I1161" t="str">
            <v>ចាន់រ៉ូហ្សា</v>
          </cell>
          <cell r="J1161" t="str">
            <v>CHAN</v>
          </cell>
          <cell r="K1161" t="str">
            <v>ROSA</v>
          </cell>
          <cell r="L1161"/>
          <cell r="M1161" t="str">
            <v>តុកាត់</v>
          </cell>
          <cell r="N1161">
            <v>45166</v>
          </cell>
          <cell r="O1161">
            <v>37764</v>
          </cell>
          <cell r="P1161" t="str">
            <v>F</v>
          </cell>
          <cell r="Q1161" t="str">
            <v>Cambodian</v>
          </cell>
          <cell r="R1161" t="str">
            <v>ត្នោតជ្រុំ</v>
          </cell>
          <cell r="S1161" t="str">
            <v>បឹងទំពុនទី2</v>
          </cell>
          <cell r="T1161" t="str">
            <v>មានជ័យ</v>
          </cell>
          <cell r="U1161" t="str">
            <v>ភ្នំពេញ</v>
          </cell>
          <cell r="V1161">
            <v>18</v>
          </cell>
          <cell r="W1161">
            <v>1</v>
          </cell>
          <cell r="X1161">
            <v>17</v>
          </cell>
        </row>
        <row r="1162">
          <cell r="C1162" t="str">
            <v>4 20573</v>
          </cell>
          <cell r="D1162"/>
          <cell r="E1162" t="str">
            <v>090931271</v>
          </cell>
          <cell r="F1162" t="e">
            <v>#N/A</v>
          </cell>
          <cell r="G1162" t="str">
            <v>វៀក</v>
          </cell>
          <cell r="H1162" t="str">
            <v>ស៊ីណែត</v>
          </cell>
          <cell r="I1162" t="str">
            <v>វៀកស៊ីណែត</v>
          </cell>
          <cell r="J1162" t="str">
            <v>VIEK</v>
          </cell>
          <cell r="K1162" t="str">
            <v>SINET</v>
          </cell>
          <cell r="L1162"/>
          <cell r="M1162" t="str">
            <v>តុកាត់</v>
          </cell>
          <cell r="N1162">
            <v>45166</v>
          </cell>
          <cell r="O1162">
            <v>37283</v>
          </cell>
          <cell r="P1162" t="str">
            <v>F</v>
          </cell>
          <cell r="Q1162" t="str">
            <v>Cambodian</v>
          </cell>
          <cell r="R1162" t="str">
            <v>ចំបក់គុយ</v>
          </cell>
          <cell r="S1162" t="str">
            <v>កំពង់ចំលង</v>
          </cell>
          <cell r="T1162" t="str">
            <v>ស្វាយជ្រុំ</v>
          </cell>
          <cell r="U1162" t="str">
            <v>ស្វាយរៀង</v>
          </cell>
          <cell r="V1162">
            <v>18</v>
          </cell>
          <cell r="W1162">
            <v>1</v>
          </cell>
          <cell r="X1162">
            <v>17</v>
          </cell>
        </row>
        <row r="1163">
          <cell r="C1163" t="str">
            <v>4 20566</v>
          </cell>
          <cell r="D1163"/>
          <cell r="E1163" t="str">
            <v>040270476</v>
          </cell>
          <cell r="F1163" t="e">
            <v>#N/A</v>
          </cell>
          <cell r="G1163" t="str">
            <v>គីម</v>
          </cell>
          <cell r="H1163" t="str">
            <v>សារឿង</v>
          </cell>
          <cell r="I1163" t="str">
            <v>គីមសារឿង</v>
          </cell>
          <cell r="J1163" t="str">
            <v>KIM</v>
          </cell>
          <cell r="K1163" t="str">
            <v>SAROEURNG</v>
          </cell>
          <cell r="L1163"/>
          <cell r="M1163" t="str">
            <v>តុកាត់</v>
          </cell>
          <cell r="N1163">
            <v>45166</v>
          </cell>
          <cell r="O1163">
            <v>33062</v>
          </cell>
          <cell r="P1163" t="str">
            <v>F</v>
          </cell>
          <cell r="Q1163" t="str">
            <v>Cambodian</v>
          </cell>
          <cell r="R1163" t="str">
            <v>ជ្រលកក់</v>
          </cell>
          <cell r="S1163" t="str">
            <v>ក្រាំងសាវ</v>
          </cell>
          <cell r="T1163" t="str">
            <v>រលាប្អៀរ</v>
          </cell>
          <cell r="U1163" t="str">
            <v>កំពង់ឆ្នាំង</v>
          </cell>
          <cell r="V1163">
            <v>18</v>
          </cell>
          <cell r="W1163">
            <v>1</v>
          </cell>
          <cell r="X1163">
            <v>17</v>
          </cell>
        </row>
        <row r="1164">
          <cell r="C1164" t="str">
            <v>4 20577</v>
          </cell>
          <cell r="D1164"/>
          <cell r="E1164" t="str">
            <v>250242802</v>
          </cell>
          <cell r="F1164" t="e">
            <v>#N/A</v>
          </cell>
          <cell r="G1164" t="str">
            <v>អុន</v>
          </cell>
          <cell r="H1164" t="str">
            <v>ស្រីនិច</v>
          </cell>
          <cell r="I1164" t="str">
            <v>អុនស្រីនិច</v>
          </cell>
          <cell r="J1164" t="str">
            <v>UN</v>
          </cell>
          <cell r="K1164" t="str">
            <v>SREYNICH</v>
          </cell>
          <cell r="L1164"/>
          <cell r="M1164" t="str">
            <v>តុកាត់</v>
          </cell>
          <cell r="N1164">
            <v>45167</v>
          </cell>
          <cell r="O1164">
            <v>36657</v>
          </cell>
          <cell r="P1164" t="str">
            <v>F</v>
          </cell>
          <cell r="Q1164" t="str">
            <v>Cambodian</v>
          </cell>
          <cell r="R1164" t="str">
            <v>ត្រពាំងដុំ</v>
          </cell>
          <cell r="S1164" t="str">
            <v>ស្រឡប់</v>
          </cell>
          <cell r="T1164" t="str">
            <v>ត្បូងឃ្មុំ</v>
          </cell>
          <cell r="U1164" t="str">
            <v>ត្បូងឃ្មុំ</v>
          </cell>
          <cell r="V1164">
            <v>18</v>
          </cell>
          <cell r="W1164">
            <v>1</v>
          </cell>
          <cell r="X1164">
            <v>17</v>
          </cell>
        </row>
        <row r="1165">
          <cell r="C1165" t="str">
            <v>4 20600</v>
          </cell>
          <cell r="D1165"/>
          <cell r="E1165" t="str">
            <v>101396118</v>
          </cell>
          <cell r="F1165" t="e">
            <v>#N/A</v>
          </cell>
          <cell r="G1165" t="str">
            <v>ហ៊ិន</v>
          </cell>
          <cell r="H1165" t="str">
            <v>ខុំ</v>
          </cell>
          <cell r="I1165" t="str">
            <v>ហ៊ិនខុំ</v>
          </cell>
          <cell r="J1165" t="str">
            <v>HIN</v>
          </cell>
          <cell r="K1165" t="str">
            <v>KHOM</v>
          </cell>
          <cell r="L1165"/>
          <cell r="M1165" t="str">
            <v>តុកាត់</v>
          </cell>
          <cell r="N1165">
            <v>45173</v>
          </cell>
          <cell r="O1165">
            <v>32210</v>
          </cell>
          <cell r="P1165" t="str">
            <v>F</v>
          </cell>
          <cell r="Q1165" t="str">
            <v>Cambodian</v>
          </cell>
          <cell r="R1165" t="str">
            <v>ទ្រង់ភូមិ</v>
          </cell>
          <cell r="S1165" t="str">
            <v>ព្រៃផ្ដាំ</v>
          </cell>
          <cell r="T1165" t="str">
            <v>អង្គរបូរី</v>
          </cell>
          <cell r="U1165" t="str">
            <v>តាកែវ</v>
          </cell>
          <cell r="V1165">
            <v>18</v>
          </cell>
          <cell r="W1165">
            <v>1</v>
          </cell>
          <cell r="X1165">
            <v>17</v>
          </cell>
        </row>
        <row r="1166">
          <cell r="C1166" t="str">
            <v>4 20607</v>
          </cell>
          <cell r="D1166"/>
          <cell r="E1166" t="str">
            <v>050800490</v>
          </cell>
          <cell r="F1166" t="e">
            <v>#N/A</v>
          </cell>
          <cell r="G1166" t="str">
            <v>អុក</v>
          </cell>
          <cell r="H1166" t="str">
            <v>សារីម</v>
          </cell>
          <cell r="I1166" t="str">
            <v>អុកសារីម</v>
          </cell>
          <cell r="J1166" t="str">
            <v>UK</v>
          </cell>
          <cell r="K1166" t="str">
            <v>SARIM</v>
          </cell>
          <cell r="L1166"/>
          <cell r="M1166" t="str">
            <v>តុកាត់</v>
          </cell>
          <cell r="N1166">
            <v>45175</v>
          </cell>
          <cell r="O1166">
            <v>34152</v>
          </cell>
          <cell r="P1166" t="str">
            <v>F</v>
          </cell>
          <cell r="Q1166" t="str">
            <v>Cambodian</v>
          </cell>
          <cell r="R1166" t="str">
            <v>ដូនយុគ</v>
          </cell>
          <cell r="S1166" t="str">
            <v>ជ្រៃ</v>
          </cell>
          <cell r="T1166" t="str">
            <v>ស្វាយអន្ទរ</v>
          </cell>
          <cell r="U1166" t="str">
            <v>ព្រៃវែង</v>
          </cell>
          <cell r="V1166">
            <v>18</v>
          </cell>
          <cell r="W1166">
            <v>1</v>
          </cell>
          <cell r="X1166">
            <v>17</v>
          </cell>
        </row>
        <row r="1167">
          <cell r="C1167" t="str">
            <v>4 20608</v>
          </cell>
          <cell r="D1167"/>
          <cell r="E1167" t="str">
            <v>051670179</v>
          </cell>
          <cell r="F1167" t="e">
            <v>#N/A</v>
          </cell>
          <cell r="G1167" t="str">
            <v>ហ៊ន</v>
          </cell>
          <cell r="H1167" t="str">
            <v>ធន់</v>
          </cell>
          <cell r="I1167" t="str">
            <v>ហ៊នធន់</v>
          </cell>
          <cell r="J1167" t="str">
            <v>HORN</v>
          </cell>
          <cell r="K1167" t="str">
            <v>THUN</v>
          </cell>
          <cell r="L1167"/>
          <cell r="M1167" t="str">
            <v>តុកាត់</v>
          </cell>
          <cell r="N1167">
            <v>45175</v>
          </cell>
          <cell r="O1167">
            <v>38110</v>
          </cell>
          <cell r="P1167" t="str">
            <v>F</v>
          </cell>
          <cell r="Q1167" t="str">
            <v>Cambodian</v>
          </cell>
          <cell r="R1167" t="str">
            <v>ដូនយុគ</v>
          </cell>
          <cell r="S1167" t="str">
            <v>ជ្រៃ</v>
          </cell>
          <cell r="T1167" t="str">
            <v>ស្វាយអន្ទរ</v>
          </cell>
          <cell r="U1167" t="str">
            <v>ព្រៃវែង</v>
          </cell>
          <cell r="V1167">
            <v>18</v>
          </cell>
          <cell r="W1167">
            <v>1</v>
          </cell>
          <cell r="X1167">
            <v>17</v>
          </cell>
        </row>
        <row r="1168">
          <cell r="C1168" t="str">
            <v>4 20610</v>
          </cell>
          <cell r="D1168"/>
          <cell r="E1168" t="str">
            <v>180726893</v>
          </cell>
          <cell r="F1168" t="e">
            <v>#N/A</v>
          </cell>
          <cell r="G1168" t="str">
            <v>សៀង</v>
          </cell>
          <cell r="H1168" t="str">
            <v>យ៉ាន</v>
          </cell>
          <cell r="I1168" t="str">
            <v>សៀងយ៉ាន</v>
          </cell>
          <cell r="J1168" t="str">
            <v>SIENG</v>
          </cell>
          <cell r="K1168" t="str">
            <v>YAN</v>
          </cell>
          <cell r="L1168"/>
          <cell r="M1168" t="str">
            <v>តុកាត់</v>
          </cell>
          <cell r="N1168">
            <v>45176</v>
          </cell>
          <cell r="O1168">
            <v>35870</v>
          </cell>
          <cell r="P1168" t="str">
            <v>F</v>
          </cell>
          <cell r="Q1168" t="str">
            <v>Cambodian</v>
          </cell>
          <cell r="R1168" t="str">
            <v>អូរខ្លុង</v>
          </cell>
          <cell r="S1168" t="str">
            <v>ពង្រក្រោម</v>
          </cell>
          <cell r="T1168" t="str">
            <v>ជីវគ្រង</v>
          </cell>
          <cell r="U1168" t="str">
            <v>សៀមរាប</v>
          </cell>
          <cell r="V1168">
            <v>18</v>
          </cell>
          <cell r="W1168">
            <v>1</v>
          </cell>
          <cell r="X1168">
            <v>17</v>
          </cell>
        </row>
        <row r="1169">
          <cell r="C1169" t="str">
            <v>4 20613</v>
          </cell>
          <cell r="D1169"/>
          <cell r="E1169" t="str">
            <v>062211274</v>
          </cell>
          <cell r="F1169" t="e">
            <v>#N/A</v>
          </cell>
          <cell r="G1169" t="str">
            <v>ចេន</v>
          </cell>
          <cell r="H1169" t="str">
            <v>កេង</v>
          </cell>
          <cell r="I1169" t="str">
            <v>ចេនកេង</v>
          </cell>
          <cell r="J1169" t="str">
            <v>CHEN</v>
          </cell>
          <cell r="K1169" t="str">
            <v>KENG</v>
          </cell>
          <cell r="L1169"/>
          <cell r="M1169" t="str">
            <v>តុកាត់</v>
          </cell>
          <cell r="N1169">
            <v>45180</v>
          </cell>
          <cell r="O1169">
            <v>36568</v>
          </cell>
          <cell r="P1169" t="str">
            <v>F</v>
          </cell>
          <cell r="Q1169" t="str">
            <v>Cambodian</v>
          </cell>
          <cell r="R1169" t="str">
            <v>ចាន់គង់</v>
          </cell>
          <cell r="S1169" t="str">
            <v>ត្រប់</v>
          </cell>
          <cell r="T1169" t="str">
            <v>បាធាយ</v>
          </cell>
          <cell r="U1169" t="str">
            <v>កំពង់ចាម</v>
          </cell>
          <cell r="V1169">
            <v>18</v>
          </cell>
          <cell r="W1169">
            <v>1</v>
          </cell>
          <cell r="X1169">
            <v>17</v>
          </cell>
        </row>
        <row r="1170">
          <cell r="C1170" t="str">
            <v>4 20616</v>
          </cell>
          <cell r="D1170"/>
          <cell r="E1170" t="str">
            <v>040436229</v>
          </cell>
          <cell r="F1170" t="e">
            <v>#N/A</v>
          </cell>
          <cell r="G1170" t="str">
            <v>សូយ</v>
          </cell>
          <cell r="H1170" t="str">
            <v>ស្រអែម</v>
          </cell>
          <cell r="I1170" t="str">
            <v>សូយស្រអែម</v>
          </cell>
          <cell r="J1170" t="str">
            <v>SOY</v>
          </cell>
          <cell r="K1170" t="str">
            <v>SRAEM</v>
          </cell>
          <cell r="L1170"/>
          <cell r="M1170" t="str">
            <v>តុកាត់</v>
          </cell>
          <cell r="N1170">
            <v>45180</v>
          </cell>
          <cell r="O1170">
            <v>36534</v>
          </cell>
          <cell r="P1170" t="str">
            <v>F</v>
          </cell>
          <cell r="Q1170" t="str">
            <v>Cambodian</v>
          </cell>
          <cell r="R1170" t="str">
            <v>ដងទង</v>
          </cell>
          <cell r="S1170" t="str">
            <v>កោះថ្លូវ</v>
          </cell>
          <cell r="T1170" t="str">
            <v>ផលគីរី</v>
          </cell>
          <cell r="U1170" t="str">
            <v>កំពង់ឆ្នាំង</v>
          </cell>
          <cell r="V1170">
            <v>18</v>
          </cell>
          <cell r="W1170">
            <v>1</v>
          </cell>
          <cell r="X1170">
            <v>17</v>
          </cell>
        </row>
        <row r="1171">
          <cell r="C1171" t="str">
            <v>4 20626</v>
          </cell>
          <cell r="D1171"/>
          <cell r="E1171" t="str">
            <v>021097956</v>
          </cell>
          <cell r="F1171" t="e">
            <v>#N/A</v>
          </cell>
          <cell r="G1171" t="str">
            <v>សោម</v>
          </cell>
          <cell r="H1171" t="str">
            <v>ស្រីអូន</v>
          </cell>
          <cell r="I1171" t="str">
            <v>សោមស្រីអូន</v>
          </cell>
          <cell r="J1171" t="str">
            <v>SOAM</v>
          </cell>
          <cell r="K1171" t="str">
            <v>SREYOUN</v>
          </cell>
          <cell r="L1171"/>
          <cell r="M1171" t="str">
            <v>តុកាត់</v>
          </cell>
          <cell r="N1171">
            <v>45183</v>
          </cell>
          <cell r="O1171">
            <v>36500</v>
          </cell>
          <cell r="P1171" t="str">
            <v>F</v>
          </cell>
          <cell r="Q1171" t="str">
            <v>Cambodian</v>
          </cell>
          <cell r="R1171" t="str">
            <v>ត្រពាំងរាំង</v>
          </cell>
          <cell r="S1171" t="str">
            <v>ម្កាក់</v>
          </cell>
          <cell r="T1171" t="str">
            <v>អង្គស្នួល</v>
          </cell>
          <cell r="U1171" t="str">
            <v>កណ្ដាល</v>
          </cell>
          <cell r="V1171">
            <v>18</v>
          </cell>
          <cell r="W1171">
            <v>1</v>
          </cell>
          <cell r="X1171">
            <v>17</v>
          </cell>
        </row>
        <row r="1172">
          <cell r="C1172" t="str">
            <v>4 20627</v>
          </cell>
          <cell r="D1172"/>
          <cell r="E1172" t="str">
            <v>062306905</v>
          </cell>
          <cell r="F1172" t="e">
            <v>#N/A</v>
          </cell>
          <cell r="G1172" t="str">
            <v>ចេវ</v>
          </cell>
          <cell r="H1172" t="str">
            <v>ចាន់ថេន</v>
          </cell>
          <cell r="I1172" t="str">
            <v>ចេវចាន់ថេន</v>
          </cell>
          <cell r="J1172" t="str">
            <v>CHEV</v>
          </cell>
          <cell r="K1172" t="str">
            <v>CHANTHENG</v>
          </cell>
          <cell r="L1172"/>
          <cell r="M1172" t="str">
            <v>តុកាត់</v>
          </cell>
          <cell r="N1172">
            <v>45183</v>
          </cell>
          <cell r="O1172">
            <v>38388</v>
          </cell>
          <cell r="P1172" t="str">
            <v>F</v>
          </cell>
          <cell r="Q1172" t="str">
            <v>Cambodian</v>
          </cell>
          <cell r="R1172" t="str">
            <v>កកោះ</v>
          </cell>
          <cell r="S1172" t="str">
            <v>កំពង់ជ័យ</v>
          </cell>
          <cell r="T1172" t="str">
            <v>ជើងព្រៃ</v>
          </cell>
          <cell r="U1172" t="str">
            <v>កំពង់ចាម</v>
          </cell>
          <cell r="V1172">
            <v>18</v>
          </cell>
          <cell r="W1172">
            <v>1</v>
          </cell>
          <cell r="X1172">
            <v>17</v>
          </cell>
        </row>
        <row r="1173">
          <cell r="C1173" t="str">
            <v>4 20537</v>
          </cell>
          <cell r="D1173"/>
          <cell r="E1173" t="str">
            <v>160557037</v>
          </cell>
          <cell r="F1173" t="str">
            <v>0885072304</v>
          </cell>
          <cell r="G1173" t="str">
            <v>ធី</v>
          </cell>
          <cell r="H1173" t="str">
            <v>សុវ៉ា</v>
          </cell>
          <cell r="I1173" t="str">
            <v>ធីសុវ៉ា</v>
          </cell>
          <cell r="J1173" t="str">
            <v>THY</v>
          </cell>
          <cell r="K1173" t="str">
            <v>SOKVA</v>
          </cell>
          <cell r="L1173"/>
          <cell r="M1173" t="str">
            <v>តុកាត់</v>
          </cell>
          <cell r="N1173">
            <v>45139</v>
          </cell>
          <cell r="O1173">
            <v>38540</v>
          </cell>
          <cell r="P1173" t="str">
            <v>F</v>
          </cell>
          <cell r="Q1173" t="str">
            <v>Cambodian</v>
          </cell>
          <cell r="R1173" t="str">
            <v>ផ្ទះចេក</v>
          </cell>
          <cell r="S1173" t="str">
            <v>ឈើគុំ</v>
          </cell>
          <cell r="T1173" t="str">
            <v>ក្រគរ</v>
          </cell>
          <cell r="U1173" t="str">
            <v>ពោធិ៍សាត់</v>
          </cell>
          <cell r="V1173">
            <v>18</v>
          </cell>
          <cell r="W1173">
            <v>1</v>
          </cell>
          <cell r="X1173">
            <v>17</v>
          </cell>
        </row>
        <row r="1174">
          <cell r="C1174" t="str">
            <v>4 20536</v>
          </cell>
          <cell r="D1174"/>
          <cell r="E1174" t="str">
            <v>160560924</v>
          </cell>
          <cell r="F1174" t="str">
            <v>0963411027</v>
          </cell>
          <cell r="G1174" t="str">
            <v>នឿន</v>
          </cell>
          <cell r="H1174" t="str">
            <v>ស្រីនាង</v>
          </cell>
          <cell r="I1174" t="str">
            <v>នឿនស្រីនាង</v>
          </cell>
          <cell r="J1174" t="str">
            <v>NOEURN</v>
          </cell>
          <cell r="K1174" t="str">
            <v>SREYNEANG</v>
          </cell>
          <cell r="L1174"/>
          <cell r="M1174" t="str">
            <v>តុកាត់</v>
          </cell>
          <cell r="N1174">
            <v>45139</v>
          </cell>
          <cell r="O1174">
            <v>38474</v>
          </cell>
          <cell r="P1174" t="str">
            <v>F</v>
          </cell>
          <cell r="Q1174" t="str">
            <v>Cambodian</v>
          </cell>
          <cell r="R1174" t="str">
            <v>បោសគរ</v>
          </cell>
          <cell r="S1174" t="str">
            <v>គាលោ</v>
          </cell>
          <cell r="T1174" t="str">
            <v>បាកាន</v>
          </cell>
          <cell r="U1174" t="str">
            <v>ពោធិ៍សាត់</v>
          </cell>
          <cell r="V1174">
            <v>18</v>
          </cell>
          <cell r="W1174">
            <v>1</v>
          </cell>
          <cell r="X1174">
            <v>17</v>
          </cell>
        </row>
        <row r="1175">
          <cell r="C1175" t="str">
            <v>4 20654</v>
          </cell>
          <cell r="D1175"/>
          <cell r="E1175" t="str">
            <v>110455617</v>
          </cell>
          <cell r="F1175" t="e">
            <v>#N/A</v>
          </cell>
          <cell r="G1175" t="str">
            <v>ជ</v>
          </cell>
          <cell r="H1175" t="str">
            <v>សៀវហ៊ួយ</v>
          </cell>
          <cell r="I1175" t="str">
            <v>ជសៀវហ៊ួយ</v>
          </cell>
          <cell r="J1175" t="str">
            <v>CHOR</v>
          </cell>
          <cell r="K1175" t="str">
            <v>SIEVHUOY</v>
          </cell>
          <cell r="L1175"/>
          <cell r="M1175" t="str">
            <v>តុកាត់</v>
          </cell>
          <cell r="N1175">
            <v>45217</v>
          </cell>
          <cell r="O1175">
            <v>35620</v>
          </cell>
          <cell r="P1175" t="str">
            <v>F</v>
          </cell>
          <cell r="Q1175" t="str">
            <v>Cambodian</v>
          </cell>
          <cell r="R1175" t="str">
            <v>ត្រពាំងបឹង</v>
          </cell>
          <cell r="S1175" t="str">
            <v>ត្រមែង</v>
          </cell>
          <cell r="T1175" t="str">
            <v>ឈូក</v>
          </cell>
          <cell r="U1175" t="str">
            <v>កំពត</v>
          </cell>
          <cell r="V1175">
            <v>18</v>
          </cell>
          <cell r="W1175">
            <v>1</v>
          </cell>
          <cell r="X1175">
            <v>17</v>
          </cell>
        </row>
        <row r="1176">
          <cell r="C1176" t="str">
            <v>4 20649</v>
          </cell>
          <cell r="D1176"/>
          <cell r="E1176" t="str">
            <v>150986557</v>
          </cell>
          <cell r="F1176" t="e">
            <v>#N/A</v>
          </cell>
          <cell r="G1176" t="str">
            <v>ខី</v>
          </cell>
          <cell r="H1176" t="str">
            <v>ផូន</v>
          </cell>
          <cell r="I1176" t="str">
            <v>ខីផូន</v>
          </cell>
          <cell r="J1176" t="str">
            <v>KHEY</v>
          </cell>
          <cell r="K1176" t="str">
            <v>PHOUK</v>
          </cell>
          <cell r="L1176"/>
          <cell r="M1176" t="str">
            <v>តុកាត់</v>
          </cell>
          <cell r="N1176">
            <v>45217</v>
          </cell>
          <cell r="O1176">
            <v>38240</v>
          </cell>
          <cell r="P1176" t="str">
            <v>F</v>
          </cell>
          <cell r="Q1176" t="str">
            <v>Cambodian</v>
          </cell>
          <cell r="R1176" t="str">
            <v>វល្ល៍យាវ</v>
          </cell>
          <cell r="S1176" t="str">
            <v>ដំរីស្លាប់</v>
          </cell>
          <cell r="T1176" t="str">
            <v>កំពង់ស្វាយ</v>
          </cell>
          <cell r="U1176" t="str">
            <v>កំពង់ធំ</v>
          </cell>
          <cell r="V1176">
            <v>18</v>
          </cell>
          <cell r="W1176">
            <v>1</v>
          </cell>
          <cell r="X1176">
            <v>17</v>
          </cell>
        </row>
        <row r="1177">
          <cell r="C1177" t="str">
            <v>4 20659</v>
          </cell>
          <cell r="D1177"/>
          <cell r="E1177" t="str">
            <v>101510453</v>
          </cell>
          <cell r="F1177" t="e">
            <v>#N/A</v>
          </cell>
          <cell r="G1177" t="str">
            <v>សារិន</v>
          </cell>
          <cell r="H1177" t="str">
            <v>ស្រីម៉ី</v>
          </cell>
          <cell r="I1177" t="str">
            <v>សារិនស្រីម៉ី</v>
          </cell>
          <cell r="J1177" t="str">
            <v>SARIN</v>
          </cell>
          <cell r="K1177" t="str">
            <v>SREYMEY</v>
          </cell>
          <cell r="L1177"/>
          <cell r="M1177" t="str">
            <v>តុកាត់</v>
          </cell>
          <cell r="N1177">
            <v>45217</v>
          </cell>
          <cell r="O1177">
            <v>34152</v>
          </cell>
          <cell r="P1177" t="str">
            <v>F</v>
          </cell>
          <cell r="Q1177" t="str">
            <v>Cambodian</v>
          </cell>
          <cell r="R1177" t="str">
            <v>វត្តភ្នំ</v>
          </cell>
          <cell r="S1177" t="str">
            <v>កំពែង</v>
          </cell>
          <cell r="T1177" t="str">
            <v>គិរីវង់</v>
          </cell>
          <cell r="U1177" t="str">
            <v>តាកែវ</v>
          </cell>
          <cell r="V1177">
            <v>18</v>
          </cell>
          <cell r="W1177">
            <v>1</v>
          </cell>
          <cell r="X1177">
            <v>17</v>
          </cell>
        </row>
        <row r="1178">
          <cell r="C1178" t="str">
            <v>4 20696</v>
          </cell>
          <cell r="D1178"/>
          <cell r="E1178" t="str">
            <v>070412342</v>
          </cell>
          <cell r="F1178" t="e">
            <v>#N/A</v>
          </cell>
          <cell r="G1178" t="str">
            <v>មិន</v>
          </cell>
          <cell r="H1178" t="str">
            <v>ម៉ានី</v>
          </cell>
          <cell r="I1178" t="str">
            <v>មិនម៉ានី</v>
          </cell>
          <cell r="J1178" t="str">
            <v>MEN</v>
          </cell>
          <cell r="K1178" t="str">
            <v>MANY</v>
          </cell>
          <cell r="L1178"/>
          <cell r="M1178" t="str">
            <v>តុកាត់</v>
          </cell>
          <cell r="N1178">
            <v>45219</v>
          </cell>
          <cell r="O1178">
            <v>38618</v>
          </cell>
          <cell r="P1178" t="str">
            <v>F</v>
          </cell>
          <cell r="Q1178" t="str">
            <v>Cambodian</v>
          </cell>
          <cell r="R1178" t="str">
            <v>ញូងសេនជ័យខាងលើ</v>
          </cell>
          <cell r="S1178" t="str">
            <v>គ្រញួងសែនជ័យ</v>
          </cell>
          <cell r="T1178" t="str">
            <v>ស្នួល</v>
          </cell>
          <cell r="U1178" t="str">
            <v>ក្រចេះ</v>
          </cell>
          <cell r="V1178">
            <v>18</v>
          </cell>
          <cell r="W1178">
            <v>1</v>
          </cell>
          <cell r="X1178">
            <v>17</v>
          </cell>
        </row>
        <row r="1179">
          <cell r="C1179" t="str">
            <v>4 20687</v>
          </cell>
          <cell r="D1179"/>
          <cell r="E1179" t="str">
            <v>061372896</v>
          </cell>
          <cell r="F1179" t="e">
            <v>#N/A</v>
          </cell>
          <cell r="G1179" t="str">
            <v>អ៊ិន</v>
          </cell>
          <cell r="H1179" t="str">
            <v>សុផា</v>
          </cell>
          <cell r="I1179" t="str">
            <v>អ៊ិនសុផា</v>
          </cell>
          <cell r="J1179" t="str">
            <v>OREN</v>
          </cell>
          <cell r="K1179" t="str">
            <v>SOPHA</v>
          </cell>
          <cell r="L1179"/>
          <cell r="M1179" t="str">
            <v>តុកាត់</v>
          </cell>
          <cell r="N1179">
            <v>45219</v>
          </cell>
          <cell r="O1179">
            <v>34950</v>
          </cell>
          <cell r="P1179" t="str">
            <v>F</v>
          </cell>
          <cell r="Q1179" t="str">
            <v>Cambodian</v>
          </cell>
          <cell r="R1179" t="str">
            <v>ត្រពាំងរូង</v>
          </cell>
          <cell r="S1179" t="str">
            <v>ស្រវង៉</v>
          </cell>
          <cell r="T1179" t="str">
            <v>ព្រៃឈរ</v>
          </cell>
          <cell r="U1179" t="str">
            <v>កំពង់ចាម</v>
          </cell>
          <cell r="V1179">
            <v>18</v>
          </cell>
          <cell r="W1179">
            <v>1</v>
          </cell>
          <cell r="X1179">
            <v>17</v>
          </cell>
        </row>
        <row r="1180">
          <cell r="C1180" t="str">
            <v>4 20697</v>
          </cell>
          <cell r="D1180"/>
          <cell r="E1180" t="str">
            <v>031163644</v>
          </cell>
          <cell r="F1180" t="e">
            <v>#N/A</v>
          </cell>
          <cell r="G1180" t="str">
            <v>រ័ត្ន</v>
          </cell>
          <cell r="H1180" t="str">
            <v>នីសា</v>
          </cell>
          <cell r="I1180" t="str">
            <v>រ័ត្ននីសា</v>
          </cell>
          <cell r="J1180" t="str">
            <v>RORT</v>
          </cell>
          <cell r="K1180" t="str">
            <v>NISA</v>
          </cell>
          <cell r="L1180"/>
          <cell r="M1180" t="str">
            <v>តុកាត់</v>
          </cell>
          <cell r="N1180">
            <v>45219</v>
          </cell>
          <cell r="O1180">
            <v>38467</v>
          </cell>
          <cell r="P1180" t="str">
            <v>F</v>
          </cell>
          <cell r="Q1180" t="str">
            <v>Cambodian</v>
          </cell>
          <cell r="R1180" t="str">
            <v>ត្រពាំងប្រិយ៍</v>
          </cell>
          <cell r="S1180" t="str">
            <v>ក្សេមក្សាន្ត</v>
          </cell>
          <cell r="T1180" t="str">
            <v>ឧដង្គម៉ែជ័យ</v>
          </cell>
          <cell r="U1180" t="str">
            <v>កំពង់ស្ពឺ</v>
          </cell>
          <cell r="V1180">
            <v>18</v>
          </cell>
          <cell r="W1180">
            <v>1</v>
          </cell>
          <cell r="X1180">
            <v>17</v>
          </cell>
        </row>
        <row r="1181">
          <cell r="C1181" t="str">
            <v>4 20715</v>
          </cell>
          <cell r="D1181"/>
          <cell r="E1181" t="str">
            <v>16037228</v>
          </cell>
          <cell r="F1181" t="e">
            <v>#N/A</v>
          </cell>
          <cell r="G1181" t="str">
            <v>នី</v>
          </cell>
          <cell r="H1181" t="str">
            <v>ជាងអ៊ី</v>
          </cell>
          <cell r="I1181" t="str">
            <v>នីជាងអ៊ី</v>
          </cell>
          <cell r="J1181" t="str">
            <v>NY</v>
          </cell>
          <cell r="K1181" t="str">
            <v>CHEANGI</v>
          </cell>
          <cell r="L1181"/>
          <cell r="M1181" t="str">
            <v>តុកាត់</v>
          </cell>
          <cell r="N1181">
            <v>45223</v>
          </cell>
          <cell r="O1181">
            <v>37450</v>
          </cell>
          <cell r="P1181" t="str">
            <v>F</v>
          </cell>
          <cell r="Q1181" t="str">
            <v>Cambodian</v>
          </cell>
          <cell r="R1181" t="str">
            <v>ទានព្រៃ</v>
          </cell>
          <cell r="S1181" t="str">
            <v>ឈើគុំ</v>
          </cell>
          <cell r="T1181" t="str">
            <v>ក្រគរ</v>
          </cell>
          <cell r="U1181" t="str">
            <v>ពោធ៍សាត់</v>
          </cell>
          <cell r="V1181">
            <v>18</v>
          </cell>
          <cell r="W1181">
            <v>1</v>
          </cell>
          <cell r="X1181">
            <v>17</v>
          </cell>
        </row>
        <row r="1182">
          <cell r="C1182" t="str">
            <v>4 20722</v>
          </cell>
          <cell r="D1182"/>
          <cell r="E1182" t="str">
            <v>062022761</v>
          </cell>
          <cell r="F1182" t="e">
            <v>#N/A</v>
          </cell>
          <cell r="G1182" t="str">
            <v>ប៉ែន</v>
          </cell>
          <cell r="H1182" t="str">
            <v>ឈាន់</v>
          </cell>
          <cell r="I1182" t="str">
            <v>ប៉ែនឈាន់</v>
          </cell>
          <cell r="J1182" t="str">
            <v>PET</v>
          </cell>
          <cell r="K1182" t="str">
            <v>CHHORN</v>
          </cell>
          <cell r="L1182"/>
          <cell r="M1182" t="str">
            <v>តុកាត់</v>
          </cell>
          <cell r="N1182">
            <v>45224</v>
          </cell>
          <cell r="O1182">
            <v>33147</v>
          </cell>
          <cell r="P1182" t="str">
            <v>F</v>
          </cell>
          <cell r="Q1182" t="str">
            <v>Cambodian</v>
          </cell>
          <cell r="R1182" t="str">
            <v>ពោធ៍ឫស្សី</v>
          </cell>
          <cell r="S1182" t="str">
            <v>ត្រប់</v>
          </cell>
          <cell r="T1182" t="str">
            <v>បាធាយ</v>
          </cell>
          <cell r="U1182" t="str">
            <v>កំពង់ចាម</v>
          </cell>
          <cell r="V1182">
            <v>18</v>
          </cell>
          <cell r="W1182">
            <v>1</v>
          </cell>
          <cell r="X1182">
            <v>17</v>
          </cell>
        </row>
        <row r="1183">
          <cell r="C1183" t="str">
            <v>4 20728</v>
          </cell>
          <cell r="D1183"/>
          <cell r="E1183" t="str">
            <v>051671346</v>
          </cell>
          <cell r="F1183" t="e">
            <v>#N/A</v>
          </cell>
          <cell r="G1183" t="str">
            <v>គីមឡុង</v>
          </cell>
          <cell r="H1183" t="str">
            <v>សៀវអ៊ី</v>
          </cell>
          <cell r="I1183" t="str">
            <v>គីមឡុងសៀវអ៊ី</v>
          </cell>
          <cell r="J1183" t="str">
            <v>KILONG</v>
          </cell>
          <cell r="K1183" t="str">
            <v>SEAVE</v>
          </cell>
          <cell r="L1183"/>
          <cell r="M1183" t="str">
            <v>តុកាត់</v>
          </cell>
          <cell r="N1183">
            <v>45229</v>
          </cell>
          <cell r="O1183">
            <v>37289</v>
          </cell>
          <cell r="P1183" t="str">
            <v>F</v>
          </cell>
          <cell r="Q1183" t="str">
            <v>Cambodian</v>
          </cell>
          <cell r="R1183" t="str">
            <v>ស្វាយទាប</v>
          </cell>
          <cell r="S1183" t="str">
            <v>ស្វាយជ្រុំ</v>
          </cell>
          <cell r="T1183" t="str">
            <v>មេសាង</v>
          </cell>
          <cell r="U1183" t="str">
            <v>ព្រៃវែង</v>
          </cell>
          <cell r="V1183">
            <v>18</v>
          </cell>
          <cell r="W1183">
            <v>1</v>
          </cell>
          <cell r="X1183">
            <v>17</v>
          </cell>
        </row>
        <row r="1184">
          <cell r="C1184" t="str">
            <v>4 20742</v>
          </cell>
          <cell r="D1184"/>
          <cell r="E1184" t="str">
            <v>160561979</v>
          </cell>
          <cell r="F1184" t="e">
            <v>#N/A</v>
          </cell>
          <cell r="G1184" t="str">
            <v>នី</v>
          </cell>
          <cell r="H1184" t="str">
            <v>ចាន់ថា</v>
          </cell>
          <cell r="I1184" t="str">
            <v>នីចាន់ថា</v>
          </cell>
          <cell r="J1184" t="str">
            <v>NY</v>
          </cell>
          <cell r="K1184" t="str">
            <v>CHANTHA</v>
          </cell>
          <cell r="L1184"/>
          <cell r="M1184" t="str">
            <v>តុកាត់</v>
          </cell>
          <cell r="N1184">
            <v>45231</v>
          </cell>
          <cell r="O1184">
            <v>38605</v>
          </cell>
          <cell r="P1184" t="str">
            <v>F</v>
          </cell>
          <cell r="Q1184" t="str">
            <v>Cambodian</v>
          </cell>
          <cell r="R1184" t="str">
            <v>ទានព្រៃ</v>
          </cell>
          <cell r="S1184" t="str">
            <v>ឈើតុំ</v>
          </cell>
          <cell r="T1184" t="str">
            <v>ក្រគរ</v>
          </cell>
          <cell r="U1184" t="str">
            <v>ពោធិ័សាត់</v>
          </cell>
          <cell r="V1184">
            <v>18</v>
          </cell>
          <cell r="W1184">
            <v>1</v>
          </cell>
          <cell r="X1184">
            <v>17</v>
          </cell>
        </row>
        <row r="1185">
          <cell r="C1185" t="str">
            <v>4 19722</v>
          </cell>
          <cell r="D1185"/>
          <cell r="E1185" t="str">
            <v>040609409</v>
          </cell>
          <cell r="F1185" t="str">
            <v>0968099513</v>
          </cell>
          <cell r="G1185" t="str">
            <v>ថុល</v>
          </cell>
          <cell r="H1185" t="str">
            <v>សុភាព</v>
          </cell>
          <cell r="I1185" t="str">
            <v>ថុលសុភាព</v>
          </cell>
          <cell r="J1185" t="str">
            <v>THOL</v>
          </cell>
          <cell r="K1185" t="str">
            <v>SOPHEAP</v>
          </cell>
          <cell r="L1185"/>
          <cell r="M1185" t="str">
            <v>តុកាត់</v>
          </cell>
          <cell r="N1185">
            <v>45231</v>
          </cell>
          <cell r="O1185">
            <v>35102</v>
          </cell>
          <cell r="P1185" t="str">
            <v>F</v>
          </cell>
          <cell r="Q1185" t="str">
            <v>Cambodian</v>
          </cell>
          <cell r="R1185" t="str">
            <v>គ្រួស</v>
          </cell>
          <cell r="S1185" t="str">
            <v>ស្រឡប់</v>
          </cell>
          <cell r="T1185" t="str">
            <v>ត្បូងឃ្មុំ</v>
          </cell>
          <cell r="U1185" t="str">
            <v>កំពង់ចាម</v>
          </cell>
          <cell r="V1185">
            <v>18</v>
          </cell>
          <cell r="W1185">
            <v>1</v>
          </cell>
          <cell r="X1185">
            <v>17</v>
          </cell>
        </row>
        <row r="1186">
          <cell r="C1186" t="str">
            <v>4 20762</v>
          </cell>
          <cell r="D1186"/>
          <cell r="E1186" t="str">
            <v>062308081</v>
          </cell>
          <cell r="F1186" t="e">
            <v>#N/A</v>
          </cell>
          <cell r="G1186" t="str">
            <v>ឡួញ</v>
          </cell>
          <cell r="H1186" t="str">
            <v>សុខឃាន</v>
          </cell>
          <cell r="I1186" t="str">
            <v>ឡួញសុខឃាន</v>
          </cell>
          <cell r="J1186" t="str">
            <v>LONH</v>
          </cell>
          <cell r="K1186" t="str">
            <v>SOKKHEAN</v>
          </cell>
          <cell r="L1186"/>
          <cell r="M1186" t="str">
            <v>តុកាត់</v>
          </cell>
          <cell r="N1186">
            <v>45231</v>
          </cell>
          <cell r="O1186">
            <v>37790</v>
          </cell>
          <cell r="P1186" t="str">
            <v>F</v>
          </cell>
          <cell r="Q1186" t="str">
            <v>Cambodian</v>
          </cell>
          <cell r="R1186" t="str">
            <v>ត្រប់</v>
          </cell>
          <cell r="S1186" t="str">
            <v>ត្រប់</v>
          </cell>
          <cell r="T1186" t="str">
            <v>បាធាយ</v>
          </cell>
          <cell r="U1186" t="str">
            <v>កំពង់ចាម</v>
          </cell>
          <cell r="V1186">
            <v>18</v>
          </cell>
          <cell r="W1186">
            <v>1</v>
          </cell>
          <cell r="X1186">
            <v>17</v>
          </cell>
        </row>
        <row r="1187">
          <cell r="C1187"/>
          <cell r="D1187"/>
          <cell r="E1187" t="str">
            <v>051670178</v>
          </cell>
          <cell r="F1187" t="e">
            <v>#N/A</v>
          </cell>
          <cell r="G1187" t="str">
            <v>ធាម</v>
          </cell>
          <cell r="H1187" t="str">
            <v>ស្រីពេជ្រ</v>
          </cell>
          <cell r="I1187" t="str">
            <v>ធាមស្រីពេជ្រ</v>
          </cell>
          <cell r="J1187" t="str">
            <v>TEAM</v>
          </cell>
          <cell r="K1187" t="str">
            <v>SREYPICH</v>
          </cell>
          <cell r="L1187"/>
          <cell r="M1187" t="str">
            <v>តុកាត់</v>
          </cell>
          <cell r="N1187">
            <v>45187</v>
          </cell>
          <cell r="O1187">
            <v>38084</v>
          </cell>
          <cell r="P1187" t="str">
            <v>F</v>
          </cell>
          <cell r="Q1187" t="str">
            <v>Cambodian</v>
          </cell>
          <cell r="R1187" t="str">
            <v>ដូនយុគ</v>
          </cell>
          <cell r="S1187" t="str">
            <v>ជ្រៃ</v>
          </cell>
          <cell r="T1187" t="str">
            <v>ស្វាយអន្ទរ</v>
          </cell>
          <cell r="U1187" t="str">
            <v>ព្រៃវែង</v>
          </cell>
          <cell r="V1187">
            <v>18</v>
          </cell>
          <cell r="W1187">
            <v>1</v>
          </cell>
          <cell r="X1187">
            <v>17</v>
          </cell>
        </row>
        <row r="1188">
          <cell r="C1188" t="str">
            <v>4 1043</v>
          </cell>
          <cell r="D1188" t="str">
            <v>19501181152273ឍ</v>
          </cell>
          <cell r="E1188" t="str">
            <v>010796715</v>
          </cell>
          <cell r="F1188" t="str">
            <v>0969999546</v>
          </cell>
          <cell r="G1188" t="str">
            <v xml:space="preserve">តាំង​​ </v>
          </cell>
          <cell r="H1188" t="str">
            <v>ម៉េងហ៊ុយ</v>
          </cell>
          <cell r="I1188" t="str">
            <v>ម៉េងហ៊ុយ</v>
          </cell>
          <cell r="J1188" t="str">
            <v>TANG</v>
          </cell>
          <cell r="K1188" t="str">
            <v>MENGHUY</v>
          </cell>
          <cell r="L1188"/>
          <cell r="M1188" t="str">
            <v>shipping</v>
          </cell>
          <cell r="N1188">
            <v>44228</v>
          </cell>
          <cell r="O1188">
            <v>34822</v>
          </cell>
          <cell r="P1188" t="str">
            <v>M</v>
          </cell>
          <cell r="Q1188" t="str">
            <v>Cambodian</v>
          </cell>
          <cell r="R1188" t="str">
            <v>3</v>
          </cell>
          <cell r="S1188" t="str">
            <v>ជ្រោយចង្វារ</v>
          </cell>
          <cell r="T1188" t="str">
            <v>ជ្រោយចង្វារ</v>
          </cell>
          <cell r="U1188" t="str">
            <v>ភ្នំពេញ</v>
          </cell>
          <cell r="V1188">
            <v>18</v>
          </cell>
          <cell r="W1188">
            <v>1</v>
          </cell>
          <cell r="X1188">
            <v>17</v>
          </cell>
        </row>
        <row r="1189">
          <cell r="C1189" t="str">
            <v>4 0359</v>
          </cell>
          <cell r="D1189" t="str">
            <v>0</v>
          </cell>
          <cell r="E1189" t="str">
            <v>020072870</v>
          </cell>
          <cell r="F1189" t="str">
            <v>012873236</v>
          </cell>
          <cell r="G1189" t="str">
            <v>ម៉ៅ</v>
          </cell>
          <cell r="H1189" t="str">
            <v xml:space="preserve"> ស្រៀង</v>
          </cell>
          <cell r="I1189" t="str">
            <v xml:space="preserve"> ស្រៀង</v>
          </cell>
          <cell r="J1189" t="str">
            <v>MAO</v>
          </cell>
          <cell r="K1189" t="str">
            <v>SREANG</v>
          </cell>
          <cell r="L1189"/>
          <cell r="M1189" t="str">
            <v>ពេទ្យ</v>
          </cell>
          <cell r="N1189">
            <v>44228</v>
          </cell>
          <cell r="O1189">
            <v>23805</v>
          </cell>
          <cell r="P1189" t="str">
            <v>M</v>
          </cell>
          <cell r="Q1189" t="str">
            <v>Cambodian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18</v>
          </cell>
          <cell r="W1189">
            <v>1</v>
          </cell>
          <cell r="X1189">
            <v>17</v>
          </cell>
        </row>
        <row r="1190">
          <cell r="C1190" t="str">
            <v>4 10056</v>
          </cell>
          <cell r="D1190" t="str">
            <v>17701181151874ន</v>
          </cell>
          <cell r="E1190" t="str">
            <v>021147236</v>
          </cell>
          <cell r="F1190" t="str">
            <v>012383433</v>
          </cell>
          <cell r="G1190" t="str">
            <v xml:space="preserve">លី </v>
          </cell>
          <cell r="H1190" t="str">
            <v>គឹមស្រៀង</v>
          </cell>
          <cell r="I1190" t="str">
            <v>គឹមស្រៀង</v>
          </cell>
          <cell r="J1190" t="str">
            <v>LY</v>
          </cell>
          <cell r="K1190" t="str">
            <v>KIMSREANG</v>
          </cell>
          <cell r="L1190"/>
          <cell r="M1190" t="str">
            <v>ប្រធានរដ្ឋបាល</v>
          </cell>
          <cell r="N1190">
            <v>44228</v>
          </cell>
          <cell r="O1190">
            <v>28172</v>
          </cell>
          <cell r="P1190" t="str">
            <v>M</v>
          </cell>
          <cell r="Q1190" t="str">
            <v>Cambodian</v>
          </cell>
          <cell r="R1190" t="str">
            <v>ត្នោតម្តើម</v>
          </cell>
          <cell r="S1190" t="str">
            <v>បែកចាន</v>
          </cell>
          <cell r="T1190" t="str">
            <v>អង្គស្នួល</v>
          </cell>
          <cell r="U1190" t="str">
            <v>កណ្តាល</v>
          </cell>
          <cell r="V1190">
            <v>18</v>
          </cell>
          <cell r="W1190">
            <v>1</v>
          </cell>
          <cell r="X1190">
            <v>17</v>
          </cell>
        </row>
        <row r="1191">
          <cell r="C1191" t="str">
            <v>4 2316</v>
          </cell>
          <cell r="D1191" t="str">
            <v>28401181154566ន</v>
          </cell>
          <cell r="E1191" t="str">
            <v>030614107</v>
          </cell>
          <cell r="F1191" t="str">
            <v>070590523</v>
          </cell>
          <cell r="G1191" t="str">
            <v>ចាន់</v>
          </cell>
          <cell r="H1191" t="str">
            <v xml:space="preserve"> ឌឿន</v>
          </cell>
          <cell r="I1191" t="str">
            <v xml:space="preserve"> ឌឿន</v>
          </cell>
          <cell r="J1191" t="str">
            <v>CHAN</v>
          </cell>
          <cell r="K1191" t="str">
            <v>DOEURN</v>
          </cell>
          <cell r="L1191"/>
          <cell r="M1191" t="str">
            <v>ប្រធានពិនិត្យ</v>
          </cell>
          <cell r="N1191">
            <v>44228</v>
          </cell>
          <cell r="O1191">
            <v>30733</v>
          </cell>
          <cell r="P1191" t="str">
            <v>F</v>
          </cell>
          <cell r="Q1191" t="str">
            <v>Cambodian</v>
          </cell>
          <cell r="R1191" t="str">
            <v>ស្យា</v>
          </cell>
          <cell r="S1191" t="str">
            <v>ថ្ពង</v>
          </cell>
          <cell r="T1191" t="str">
            <v>វាលពន់</v>
          </cell>
          <cell r="U1191" t="str">
            <v>កំពង់ស្ពឺ</v>
          </cell>
          <cell r="V1191">
            <v>18</v>
          </cell>
          <cell r="W1191">
            <v>1</v>
          </cell>
          <cell r="X1191">
            <v>17</v>
          </cell>
        </row>
        <row r="1192">
          <cell r="C1192" t="str">
            <v>4 3416</v>
          </cell>
          <cell r="D1192" t="str">
            <v>18501181154603ឋ</v>
          </cell>
          <cell r="E1192">
            <v>120012815</v>
          </cell>
          <cell r="F1192" t="str">
            <v>0975922956</v>
          </cell>
          <cell r="G1192" t="str">
            <v xml:space="preserve">ជីវ </v>
          </cell>
          <cell r="H1192" t="str">
            <v>ម៉ូញ</v>
          </cell>
          <cell r="I1192" t="str">
            <v>ម៉ូញ</v>
          </cell>
          <cell r="J1192" t="str">
            <v>CHIV</v>
          </cell>
          <cell r="K1192" t="str">
            <v>MAUNH</v>
          </cell>
          <cell r="L1192"/>
          <cell r="M1192" t="str">
            <v>ជាងម៉ាស៊ីនខ្សែទឹកហូរ</v>
          </cell>
          <cell r="N1192">
            <v>44228</v>
          </cell>
          <cell r="O1192">
            <v>31139</v>
          </cell>
          <cell r="P1192" t="str">
            <v>M</v>
          </cell>
          <cell r="Q1192" t="str">
            <v>Cambodian</v>
          </cell>
          <cell r="R1192" t="str">
            <v>រនេល</v>
          </cell>
          <cell r="S1192" t="str">
            <v>ភ្នំលាវទី1</v>
          </cell>
          <cell r="T1192" t="str">
            <v>កំពង់ត្រាច</v>
          </cell>
          <cell r="U1192" t="str">
            <v>កំពត</v>
          </cell>
          <cell r="V1192">
            <v>18</v>
          </cell>
          <cell r="W1192">
            <v>1</v>
          </cell>
          <cell r="X1192">
            <v>17</v>
          </cell>
        </row>
        <row r="1193">
          <cell r="C1193" t="str">
            <v>4 6864</v>
          </cell>
          <cell r="D1193" t="str">
            <v>18601181153268ធ</v>
          </cell>
          <cell r="E1193" t="str">
            <v>020487966</v>
          </cell>
          <cell r="F1193" t="str">
            <v>012715081</v>
          </cell>
          <cell r="G1193" t="str">
            <v xml:space="preserve">អឿន </v>
          </cell>
          <cell r="H1193" t="str">
            <v>វាសនា</v>
          </cell>
          <cell r="I1193" t="str">
            <v>វាសនា</v>
          </cell>
          <cell r="J1193" t="str">
            <v>OEURN</v>
          </cell>
          <cell r="K1193" t="str">
            <v>VEASNA</v>
          </cell>
          <cell r="L1193"/>
          <cell r="M1193" t="str">
            <v>តៃកុងឡាន</v>
          </cell>
          <cell r="N1193">
            <v>44228</v>
          </cell>
          <cell r="O1193">
            <v>31599</v>
          </cell>
          <cell r="P1193" t="str">
            <v>M</v>
          </cell>
          <cell r="Q1193" t="str">
            <v>Cambodian</v>
          </cell>
          <cell r="R1193" t="str">
            <v>ត្រពាំងសុក្រំ</v>
          </cell>
          <cell r="S1193" t="str">
            <v>បែកចាន</v>
          </cell>
          <cell r="T1193" t="str">
            <v>អង្គស្នួល</v>
          </cell>
          <cell r="U1193" t="str">
            <v>កណ្តាល</v>
          </cell>
          <cell r="V1193">
            <v>18</v>
          </cell>
          <cell r="W1193">
            <v>1</v>
          </cell>
          <cell r="X1193">
            <v>17</v>
          </cell>
        </row>
        <row r="1194">
          <cell r="C1194" t="str">
            <v>4 18035</v>
          </cell>
          <cell r="D1194" t="str">
            <v>17205202371416ឈ</v>
          </cell>
          <cell r="E1194" t="str">
            <v>021143265</v>
          </cell>
          <cell r="F1194" t="str">
            <v>016203936</v>
          </cell>
          <cell r="G1194" t="str">
            <v>អ៊ុក​</v>
          </cell>
          <cell r="H1194" t="str">
            <v xml:space="preserve"> សុភាព</v>
          </cell>
          <cell r="I1194" t="str">
            <v xml:space="preserve"> សុភាព</v>
          </cell>
          <cell r="J1194" t="str">
            <v>UK</v>
          </cell>
          <cell r="K1194" t="str">
            <v>SOPHEAP</v>
          </cell>
          <cell r="L1194"/>
          <cell r="M1194" t="str">
            <v>តាកុងឡាន</v>
          </cell>
          <cell r="N1194">
            <v>44228</v>
          </cell>
          <cell r="O1194">
            <v>26405</v>
          </cell>
          <cell r="P1194" t="str">
            <v>M</v>
          </cell>
          <cell r="Q1194" t="str">
            <v>Cambodian</v>
          </cell>
          <cell r="R1194" t="str">
            <v>ត្រពាំងសុក្រំ</v>
          </cell>
          <cell r="S1194" t="str">
            <v>បែកចាន</v>
          </cell>
          <cell r="T1194" t="str">
            <v>អង្គស្នួល</v>
          </cell>
          <cell r="U1194" t="str">
            <v>កណ្តាល</v>
          </cell>
          <cell r="V1194">
            <v>18</v>
          </cell>
          <cell r="W1194">
            <v>1</v>
          </cell>
          <cell r="X1194">
            <v>17</v>
          </cell>
        </row>
        <row r="1195">
          <cell r="C1195" t="str">
            <v>4 5380</v>
          </cell>
          <cell r="D1195" t="str">
            <v>19201181152198ថ</v>
          </cell>
          <cell r="E1195">
            <v>110343162</v>
          </cell>
          <cell r="F1195" t="str">
            <v>010866732</v>
          </cell>
          <cell r="G1195" t="str">
            <v xml:space="preserve">ឃូ </v>
          </cell>
          <cell r="H1195" t="str">
            <v>​ហេង</v>
          </cell>
          <cell r="I1195" t="str">
            <v>​ហេង</v>
          </cell>
          <cell r="J1195" t="str">
            <v>KHUO</v>
          </cell>
          <cell r="K1195" t="str">
            <v>HENG</v>
          </cell>
          <cell r="L1195"/>
          <cell r="M1195" t="str">
            <v>បកខ្សែទឹកហូរចាស់</v>
          </cell>
          <cell r="N1195">
            <v>44228</v>
          </cell>
          <cell r="O1195">
            <v>33625</v>
          </cell>
          <cell r="P1195" t="str">
            <v>M</v>
          </cell>
          <cell r="Q1195" t="str">
            <v>Cambodian</v>
          </cell>
          <cell r="R1195" t="str">
            <v>កំពង់ត្រាចទី1</v>
          </cell>
          <cell r="S1195" t="str">
            <v>កពង់ត្រាខាងកើត</v>
          </cell>
          <cell r="T1195" t="str">
            <v>កំពង់ត្រាច</v>
          </cell>
          <cell r="U1195" t="str">
            <v>កំពត</v>
          </cell>
          <cell r="V1195">
            <v>18</v>
          </cell>
          <cell r="W1195">
            <v>1</v>
          </cell>
          <cell r="X1195">
            <v>17</v>
          </cell>
        </row>
        <row r="1196">
          <cell r="C1196" t="str">
            <v>4 9749</v>
          </cell>
          <cell r="D1196" t="str">
            <v>27901181152184ទ</v>
          </cell>
          <cell r="E1196" t="str">
            <v>040446475</v>
          </cell>
          <cell r="F1196" t="str">
            <v>087299887</v>
          </cell>
          <cell r="G1196" t="str">
            <v xml:space="preserve">សេង </v>
          </cell>
          <cell r="H1196" t="str">
            <v>ដានី</v>
          </cell>
          <cell r="I1196" t="str">
            <v>ដានី</v>
          </cell>
          <cell r="J1196" t="str">
            <v>SENG</v>
          </cell>
          <cell r="K1196" t="str">
            <v>DANY</v>
          </cell>
          <cell r="L1196"/>
          <cell r="M1196" t="str">
            <v>បកតុកាត់</v>
          </cell>
          <cell r="N1196">
            <v>44228</v>
          </cell>
          <cell r="O1196">
            <v>29065</v>
          </cell>
          <cell r="P1196" t="str">
            <v>F</v>
          </cell>
          <cell r="Q1196" t="str">
            <v>Cambodian</v>
          </cell>
          <cell r="R1196" t="str">
            <v>ត្រពាំងក្របី</v>
          </cell>
          <cell r="S1196" t="str">
            <v>ផ្សារឆ្នាំង</v>
          </cell>
          <cell r="T1196" t="str">
            <v>កំពង់ឆ្នាំង</v>
          </cell>
          <cell r="U1196" t="str">
            <v>កំពង់ឆ្នាំង</v>
          </cell>
          <cell r="V1196">
            <v>18</v>
          </cell>
          <cell r="W1196">
            <v>1</v>
          </cell>
          <cell r="X1196">
            <v>17</v>
          </cell>
        </row>
        <row r="1197">
          <cell r="C1197" t="str">
            <v>4 17090</v>
          </cell>
          <cell r="D1197" t="str">
            <v>10105202371441ឡ</v>
          </cell>
          <cell r="E1197" t="str">
            <v>220192736</v>
          </cell>
          <cell r="F1197" t="str">
            <v>0967738445</v>
          </cell>
          <cell r="G1197" t="str">
            <v>អៀង</v>
          </cell>
          <cell r="H1197" t="str">
            <v xml:space="preserve"> រិទ្ធី</v>
          </cell>
          <cell r="I1197" t="str">
            <v xml:space="preserve"> រិទ្ធី</v>
          </cell>
          <cell r="J1197" t="str">
            <v>IENG</v>
          </cell>
          <cell r="K1197" t="str">
            <v>RITHY</v>
          </cell>
          <cell r="L1197"/>
          <cell r="M1197" t="str">
            <v>shipping</v>
          </cell>
          <cell r="N1197">
            <v>44228</v>
          </cell>
          <cell r="O1197">
            <v>37047</v>
          </cell>
          <cell r="P1197" t="str">
            <v>M</v>
          </cell>
          <cell r="Q1197" t="str">
            <v>Cambodian</v>
          </cell>
          <cell r="R1197" t="str">
            <v>ស្រអែមខាងជើង</v>
          </cell>
          <cell r="S1197" t="str">
            <v>ស្រអែម</v>
          </cell>
          <cell r="T1197" t="str">
            <v>ជាំក្សាន្ត</v>
          </cell>
          <cell r="U1197" t="str">
            <v>ព្រះវិហារ</v>
          </cell>
          <cell r="V1197">
            <v>18</v>
          </cell>
          <cell r="W1197">
            <v>1</v>
          </cell>
          <cell r="X1197">
            <v>17</v>
          </cell>
        </row>
        <row r="1198">
          <cell r="C1198" t="str">
            <v>4 13203</v>
          </cell>
          <cell r="D1198" t="str">
            <v>28701181152612ឌ</v>
          </cell>
          <cell r="E1198">
            <v>110271843</v>
          </cell>
          <cell r="F1198" t="str">
            <v>078285061</v>
          </cell>
          <cell r="G1198" t="str">
            <v xml:space="preserve">ងួន </v>
          </cell>
          <cell r="H1198" t="str">
            <v>សុភាព</v>
          </cell>
          <cell r="I1198" t="str">
            <v>សុភាព</v>
          </cell>
          <cell r="J1198" t="str">
            <v>NGUON</v>
          </cell>
          <cell r="K1198" t="str">
            <v>SOPHEAP</v>
          </cell>
          <cell r="L1198"/>
          <cell r="M1198" t="str">
            <v>បកខ្សែដេរទី3</v>
          </cell>
          <cell r="N1198">
            <v>44228</v>
          </cell>
          <cell r="O1198">
            <v>31954</v>
          </cell>
          <cell r="P1198" t="str">
            <v>F</v>
          </cell>
          <cell r="Q1198" t="str">
            <v>Cambodian</v>
          </cell>
          <cell r="R1198" t="str">
            <v>លក</v>
          </cell>
          <cell r="S1198" t="str">
            <v>ឬស្សីខាងលិច</v>
          </cell>
          <cell r="T1198" t="str">
            <v>កំពង់ត្រាច</v>
          </cell>
          <cell r="U1198" t="str">
            <v>កំពត</v>
          </cell>
          <cell r="V1198">
            <v>18</v>
          </cell>
          <cell r="W1198">
            <v>1</v>
          </cell>
          <cell r="X1198">
            <v>17</v>
          </cell>
        </row>
        <row r="1199">
          <cell r="C1199" t="str">
            <v>4 2159</v>
          </cell>
          <cell r="D1199" t="str">
            <v>28901181151938ម</v>
          </cell>
          <cell r="E1199">
            <v>110358000</v>
          </cell>
          <cell r="F1199" t="str">
            <v>081550086</v>
          </cell>
          <cell r="G1199" t="str">
            <v xml:space="preserve">លី </v>
          </cell>
          <cell r="H1199" t="str">
            <v>ស៊ូសាង</v>
          </cell>
          <cell r="I1199" t="str">
            <v>ស៊ូសាង</v>
          </cell>
          <cell r="J1199" t="str">
            <v>LY</v>
          </cell>
          <cell r="K1199" t="str">
            <v>SOU SANG</v>
          </cell>
          <cell r="L1199"/>
          <cell r="M1199" t="str">
            <v>គណនេយ្យ</v>
          </cell>
          <cell r="N1199">
            <v>44228</v>
          </cell>
          <cell r="O1199">
            <v>32599</v>
          </cell>
          <cell r="P1199" t="str">
            <v>F</v>
          </cell>
          <cell r="Q1199" t="str">
            <v>Cambodian</v>
          </cell>
          <cell r="R1199" t="str">
            <v>កន្ទោក</v>
          </cell>
          <cell r="S1199" t="str">
            <v>កន្ទោក</v>
          </cell>
          <cell r="T1199" t="str">
            <v>កំបូល</v>
          </cell>
          <cell r="U1199" t="str">
            <v>ភ្នំពេញ</v>
          </cell>
          <cell r="V1199">
            <v>18</v>
          </cell>
          <cell r="W1199">
            <v>1</v>
          </cell>
          <cell r="X1199">
            <v>17</v>
          </cell>
        </row>
        <row r="1200">
          <cell r="C1200" t="str">
            <v>4 1984</v>
          </cell>
          <cell r="D1200" t="str">
            <v>28801181151479ភ</v>
          </cell>
          <cell r="E1200">
            <v>150618139</v>
          </cell>
          <cell r="F1200" t="str">
            <v>017582161</v>
          </cell>
          <cell r="G1200" t="str">
            <v>មាន</v>
          </cell>
          <cell r="H1200" t="str">
            <v xml:space="preserve"> ​ចាន់ណៃ</v>
          </cell>
          <cell r="I1200" t="str">
            <v xml:space="preserve"> ​ចាន់ណៃ</v>
          </cell>
          <cell r="J1200" t="str">
            <v>MEAN</v>
          </cell>
          <cell r="K1200" t="str">
            <v>CHANNAY</v>
          </cell>
          <cell r="L1200"/>
          <cell r="M1200" t="str">
            <v>ពេទ្យ</v>
          </cell>
          <cell r="N1200">
            <v>44228</v>
          </cell>
          <cell r="O1200">
            <v>32205</v>
          </cell>
          <cell r="P1200" t="str">
            <v>F</v>
          </cell>
          <cell r="Q1200" t="str">
            <v>Cambodian</v>
          </cell>
          <cell r="R1200" t="str">
            <v>ពោធិ៍តាអ៊ុន</v>
          </cell>
          <cell r="S1200" t="str">
            <v>ស្រយ៉ូវ</v>
          </cell>
          <cell r="T1200" t="str">
            <v>ស្ទឹងសែន</v>
          </cell>
          <cell r="U1200" t="str">
            <v>កំពង់ធំ</v>
          </cell>
          <cell r="V1200">
            <v>18</v>
          </cell>
          <cell r="W1200">
            <v>1</v>
          </cell>
          <cell r="X1200">
            <v>17</v>
          </cell>
        </row>
        <row r="1201">
          <cell r="C1201" t="str">
            <v>4 19278</v>
          </cell>
          <cell r="D1201" t="str">
            <v>28411160431797ផ</v>
          </cell>
          <cell r="E1201" t="str">
            <v>020921771</v>
          </cell>
          <cell r="F1201">
            <v>0</v>
          </cell>
          <cell r="G1201" t="str">
            <v>អ៊ុន</v>
          </cell>
          <cell r="H1201" t="str">
            <v xml:space="preserve"> ថារី</v>
          </cell>
          <cell r="I1201" t="str">
            <v xml:space="preserve"> ថារី</v>
          </cell>
          <cell r="J1201" t="str">
            <v>UN</v>
          </cell>
          <cell r="K1201" t="str">
            <v>THARY</v>
          </cell>
          <cell r="L1201"/>
          <cell r="M1201" t="str">
            <v>ពេទ្យ</v>
          </cell>
          <cell r="N1201">
            <v>44433</v>
          </cell>
          <cell r="O1201">
            <v>30935</v>
          </cell>
          <cell r="P1201" t="str">
            <v>F</v>
          </cell>
          <cell r="Q1201" t="str">
            <v>Cambodian</v>
          </cell>
          <cell r="R1201" t="str">
            <v>ព្រែកផ្តៅ</v>
          </cell>
          <cell r="S1201" t="str">
            <v>រការកោង</v>
          </cell>
          <cell r="T1201" t="str">
            <v>មុខកំពូល</v>
          </cell>
          <cell r="U1201" t="str">
            <v>កណ្តាល</v>
          </cell>
          <cell r="V1201">
            <v>18</v>
          </cell>
          <cell r="W1201">
            <v>1</v>
          </cell>
          <cell r="X1201">
            <v>17</v>
          </cell>
        </row>
        <row r="1202">
          <cell r="C1202" t="str">
            <v>4 19361</v>
          </cell>
          <cell r="D1202" t="str">
            <v>29211160435072ដ</v>
          </cell>
          <cell r="E1202" t="str">
            <v>021147142</v>
          </cell>
          <cell r="F1202">
            <v>0</v>
          </cell>
          <cell r="G1202" t="str">
            <v>លី</v>
          </cell>
          <cell r="H1202" t="str">
            <v xml:space="preserve"> អេងផេង</v>
          </cell>
          <cell r="I1202" t="str">
            <v xml:space="preserve"> អេងផេង</v>
          </cell>
          <cell r="J1202" t="str">
            <v>LY</v>
          </cell>
          <cell r="K1202" t="str">
            <v>ENGPHENG</v>
          </cell>
          <cell r="L1202"/>
          <cell r="M1202" t="str">
            <v>អនុប្រធានរដ្ឋបាល</v>
          </cell>
          <cell r="N1202">
            <v>44531</v>
          </cell>
          <cell r="O1202">
            <v>33645</v>
          </cell>
          <cell r="P1202" t="str">
            <v>F</v>
          </cell>
          <cell r="Q1202" t="str">
            <v>Cambodian</v>
          </cell>
          <cell r="R1202" t="str">
            <v>បែកចាន</v>
          </cell>
          <cell r="S1202" t="str">
            <v>បែកចាន</v>
          </cell>
          <cell r="T1202" t="str">
            <v>អង្គស្នួល</v>
          </cell>
          <cell r="U1202" t="str">
            <v>កណ្តាល</v>
          </cell>
          <cell r="V1202">
            <v>18</v>
          </cell>
          <cell r="W1202">
            <v>1</v>
          </cell>
          <cell r="X1202">
            <v>17</v>
          </cell>
        </row>
        <row r="1203">
          <cell r="C1203" t="str">
            <v>4 20502</v>
          </cell>
          <cell r="D1203" t="str">
            <v>18202181251776ធ</v>
          </cell>
          <cell r="E1203" t="str">
            <v>021034372</v>
          </cell>
          <cell r="F1203" t="str">
            <v>015545363</v>
          </cell>
          <cell r="G1203" t="str">
            <v>លី</v>
          </cell>
          <cell r="H1203" t="str">
            <v>គឹមឈុន</v>
          </cell>
          <cell r="I1203" t="str">
            <v>គឹមឈុន</v>
          </cell>
          <cell r="J1203" t="str">
            <v>LY</v>
          </cell>
          <cell r="K1203" t="str">
            <v>KIMCHHUN</v>
          </cell>
          <cell r="L1203"/>
          <cell r="M1203" t="str">
            <v>គំរូ</v>
          </cell>
          <cell r="N1203">
            <v>45099</v>
          </cell>
          <cell r="O1203">
            <v>30015</v>
          </cell>
          <cell r="P1203" t="str">
            <v>M</v>
          </cell>
          <cell r="Q1203" t="str">
            <v>Cambodian</v>
          </cell>
          <cell r="R1203" t="str">
            <v>ត្នោតម្តើម</v>
          </cell>
          <cell r="S1203" t="str">
            <v>បែកចាន</v>
          </cell>
          <cell r="T1203" t="str">
            <v>អង្គស្នួល</v>
          </cell>
          <cell r="U1203" t="str">
            <v>កណ្តាល</v>
          </cell>
          <cell r="V1203">
            <v>18</v>
          </cell>
          <cell r="W1203">
            <v>1</v>
          </cell>
          <cell r="X1203">
            <v>17</v>
          </cell>
        </row>
        <row r="1204">
          <cell r="C1204" t="str">
            <v>4 20628</v>
          </cell>
          <cell r="D1204"/>
          <cell r="E1204" t="str">
            <v>021148034</v>
          </cell>
          <cell r="F1204" t="e">
            <v>#N/A</v>
          </cell>
          <cell r="G1204" t="str">
            <v>លី</v>
          </cell>
          <cell r="H1204" t="str">
            <v>ហ្វួចនី</v>
          </cell>
          <cell r="I1204" t="str">
            <v>ហ្វួចនី</v>
          </cell>
          <cell r="J1204" t="str">
            <v>LY</v>
          </cell>
          <cell r="K1204" t="str">
            <v>VUOCHNY</v>
          </cell>
          <cell r="L1204"/>
          <cell r="M1204" t="str">
            <v>ឃ្លាំងសំភារៈ</v>
          </cell>
          <cell r="N1204">
            <v>45183</v>
          </cell>
          <cell r="O1204">
            <v>36493</v>
          </cell>
          <cell r="P1204" t="str">
            <v>F</v>
          </cell>
          <cell r="Q1204" t="str">
            <v>Cambodian</v>
          </cell>
          <cell r="R1204" t="str">
            <v>ត្នោតម្តើម</v>
          </cell>
          <cell r="S1204" t="str">
            <v>បែកចាន</v>
          </cell>
          <cell r="T1204" t="str">
            <v>អង្គស្នួល</v>
          </cell>
          <cell r="U1204" t="str">
            <v>កណ្តាល</v>
          </cell>
          <cell r="V1204">
            <v>18</v>
          </cell>
          <cell r="W1204">
            <v>1</v>
          </cell>
          <cell r="X1204">
            <v>17</v>
          </cell>
        </row>
        <row r="1205">
          <cell r="C1205" t="str">
            <v>4 2318</v>
          </cell>
          <cell r="D1205" t="str">
            <v>18301181152932ឌ</v>
          </cell>
          <cell r="E1205">
            <v>30614108</v>
          </cell>
          <cell r="F1205" t="str">
            <v>0887064059</v>
          </cell>
          <cell r="G1205" t="str">
            <v>ឈន</v>
          </cell>
          <cell r="H1205" t="str">
            <v xml:space="preserve"> សារី</v>
          </cell>
          <cell r="I1205" t="str">
            <v xml:space="preserve"> សារី</v>
          </cell>
          <cell r="J1205" t="str">
            <v>CHHORN</v>
          </cell>
          <cell r="K1205" t="str">
            <v>SARY</v>
          </cell>
          <cell r="L1205"/>
          <cell r="M1205" t="str">
            <v>ប្រធានដេរទី8</v>
          </cell>
          <cell r="N1205">
            <v>44228</v>
          </cell>
          <cell r="O1205">
            <v>30380</v>
          </cell>
          <cell r="P1205" t="str">
            <v>M</v>
          </cell>
          <cell r="Q1205" t="str">
            <v>Cambodian</v>
          </cell>
          <cell r="R1205" t="str">
            <v>ស្យា</v>
          </cell>
          <cell r="S1205" t="str">
            <v>ថ្ពង</v>
          </cell>
          <cell r="T1205" t="str">
            <v>វាលពន់</v>
          </cell>
          <cell r="U1205" t="str">
            <v>កំពង់ស្ពឺ</v>
          </cell>
          <cell r="V1205">
            <v>18</v>
          </cell>
          <cell r="W1205">
            <v>1</v>
          </cell>
          <cell r="X1205">
            <v>17</v>
          </cell>
        </row>
        <row r="1206">
          <cell r="C1206" t="str">
            <v>4 1088</v>
          </cell>
          <cell r="D1206" t="str">
            <v>28101181154837ទ</v>
          </cell>
          <cell r="E1206" t="str">
            <v>030917095</v>
          </cell>
          <cell r="F1206">
            <v>0</v>
          </cell>
          <cell r="G1206" t="str">
            <v xml:space="preserve">គង់ </v>
          </cell>
          <cell r="H1206" t="str">
            <v>ស្រីប៉ុច</v>
          </cell>
          <cell r="I1206" t="str">
            <v>ស្រីប៉ុច</v>
          </cell>
          <cell r="J1206" t="str">
            <v>KONG</v>
          </cell>
          <cell r="K1206" t="str">
            <v>SREYPUCH</v>
          </cell>
          <cell r="L1206"/>
          <cell r="M1206" t="str">
            <v>ក្រុមដេរទី 18</v>
          </cell>
          <cell r="N1206">
            <v>44228</v>
          </cell>
          <cell r="O1206">
            <v>29742</v>
          </cell>
          <cell r="P1206" t="str">
            <v>F</v>
          </cell>
          <cell r="Q1206" t="str">
            <v>Cambodian</v>
          </cell>
          <cell r="R1206" t="str">
            <v>អង្គបាន</v>
          </cell>
          <cell r="S1206" t="str">
            <v>យុទ្ឋសាមគ្គី</v>
          </cell>
          <cell r="T1206" t="str">
            <v>ឧដុង្គ</v>
          </cell>
          <cell r="U1206" t="str">
            <v>កំពង់ស្ពឺ</v>
          </cell>
          <cell r="V1206">
            <v>18</v>
          </cell>
          <cell r="W1206">
            <v>1</v>
          </cell>
          <cell r="X1206">
            <v>17</v>
          </cell>
        </row>
        <row r="1207">
          <cell r="C1207" t="str">
            <v>4 12622</v>
          </cell>
          <cell r="D1207" t="str">
            <v>18101181152190ឆ</v>
          </cell>
          <cell r="E1207" t="str">
            <v>020214055</v>
          </cell>
          <cell r="F1207" t="str">
            <v>0978275887</v>
          </cell>
          <cell r="G1207" t="str">
            <v>វ៉េង</v>
          </cell>
          <cell r="H1207" t="str">
            <v xml:space="preserve"> វ៉ៃ</v>
          </cell>
          <cell r="I1207" t="str">
            <v xml:space="preserve"> វ៉ៃ</v>
          </cell>
          <cell r="J1207" t="str">
            <v>VENG</v>
          </cell>
          <cell r="K1207" t="str">
            <v>VEY</v>
          </cell>
          <cell r="L1207"/>
          <cell r="M1207" t="str">
            <v>ជាងម៉ាស៊ីន</v>
          </cell>
          <cell r="N1207">
            <v>44228</v>
          </cell>
          <cell r="O1207">
            <v>29688</v>
          </cell>
          <cell r="P1207" t="str">
            <v>M</v>
          </cell>
          <cell r="Q1207" t="str">
            <v>Cambodian</v>
          </cell>
          <cell r="R1207" t="str">
            <v>ឈើទាល</v>
          </cell>
          <cell r="S1207" t="str">
            <v>ឈើទាល</v>
          </cell>
          <cell r="T1207" t="str">
            <v>កៀនស្វាយ</v>
          </cell>
          <cell r="U1207" t="str">
            <v>កណ្តាល</v>
          </cell>
          <cell r="V1207">
            <v>18</v>
          </cell>
          <cell r="W1207">
            <v>1</v>
          </cell>
          <cell r="X1207">
            <v>17</v>
          </cell>
        </row>
        <row r="1208">
          <cell r="C1208" t="str">
            <v>4 0897</v>
          </cell>
          <cell r="D1208" t="str">
            <v>28301181153701ឈ</v>
          </cell>
          <cell r="E1208" t="str">
            <v>051215099</v>
          </cell>
          <cell r="F1208" t="str">
            <v>015514399</v>
          </cell>
          <cell r="G1208" t="str">
            <v>ចយ</v>
          </cell>
          <cell r="H1208" t="str">
            <v xml:space="preserve"> ជុំ</v>
          </cell>
          <cell r="I1208" t="str">
            <v xml:space="preserve"> ជុំ</v>
          </cell>
          <cell r="J1208" t="str">
            <v>CHORY</v>
          </cell>
          <cell r="K1208" t="str">
            <v>CHUM</v>
          </cell>
          <cell r="L1208"/>
          <cell r="M1208" t="str">
            <v>ក្រុមដេរទី 12</v>
          </cell>
          <cell r="N1208">
            <v>44228</v>
          </cell>
          <cell r="O1208">
            <v>30439</v>
          </cell>
          <cell r="P1208" t="str">
            <v>F</v>
          </cell>
          <cell r="Q1208" t="str">
            <v>Cambodian</v>
          </cell>
          <cell r="R1208" t="str">
            <v>ព្រៃស្វាយ</v>
          </cell>
          <cell r="S1208" t="str">
            <v>ស្ពឺ</v>
          </cell>
          <cell r="T1208" t="str">
            <v>បានភ្នំ</v>
          </cell>
          <cell r="U1208" t="str">
            <v>ព្រៃវែង</v>
          </cell>
          <cell r="V1208">
            <v>18</v>
          </cell>
          <cell r="W1208">
            <v>1</v>
          </cell>
          <cell r="X1208">
            <v>17</v>
          </cell>
        </row>
        <row r="1209">
          <cell r="C1209" t="str">
            <v>4 1530</v>
          </cell>
          <cell r="D1209" t="str">
            <v>28601181151985ភ</v>
          </cell>
          <cell r="E1209" t="str">
            <v>061849478</v>
          </cell>
          <cell r="F1209" t="str">
            <v>0887059014</v>
          </cell>
          <cell r="G1209" t="str">
            <v xml:space="preserve">ថា </v>
          </cell>
          <cell r="H1209" t="str">
            <v>គា</v>
          </cell>
          <cell r="I1209" t="str">
            <v>គា</v>
          </cell>
          <cell r="J1209" t="str">
            <v>THA</v>
          </cell>
          <cell r="K1209" t="str">
            <v>KEA</v>
          </cell>
          <cell r="L1209"/>
          <cell r="M1209" t="str">
            <v>ក្រុមដេរទី 6</v>
          </cell>
          <cell r="N1209">
            <v>44228</v>
          </cell>
          <cell r="O1209">
            <v>31694</v>
          </cell>
          <cell r="P1209" t="str">
            <v>F</v>
          </cell>
          <cell r="Q1209" t="str">
            <v>Cambodian</v>
          </cell>
          <cell r="R1209" t="str">
            <v>ស្ពឺកណ្តាល</v>
          </cell>
          <cell r="S1209" t="str">
            <v>កំពង់បាន</v>
          </cell>
          <cell r="T1209" t="str">
            <v>សូទិន</v>
          </cell>
          <cell r="U1209" t="str">
            <v>កំពង់ចាម</v>
          </cell>
          <cell r="V1209">
            <v>18</v>
          </cell>
          <cell r="W1209">
            <v>1</v>
          </cell>
          <cell r="X1209">
            <v>17</v>
          </cell>
        </row>
        <row r="1210">
          <cell r="C1210" t="str">
            <v>4 11843</v>
          </cell>
          <cell r="D1210" t="str">
            <v>29201181153205ជ</v>
          </cell>
          <cell r="E1210">
            <v>250140309</v>
          </cell>
          <cell r="F1210" t="str">
            <v>0966070357</v>
          </cell>
          <cell r="G1210" t="str">
            <v>ម៉ុច​</v>
          </cell>
          <cell r="H1210" t="str">
            <v>សុឃាង</v>
          </cell>
          <cell r="I1210" t="str">
            <v>សុឃាង</v>
          </cell>
          <cell r="J1210" t="str">
            <v>MOCH</v>
          </cell>
          <cell r="K1210" t="str">
            <v>SOKHEANG</v>
          </cell>
          <cell r="L1210"/>
          <cell r="M1210" t="str">
            <v>ខ្សែទឹកហូរAកណ្តាល</v>
          </cell>
          <cell r="N1210">
            <v>44228</v>
          </cell>
          <cell r="O1210">
            <v>33803</v>
          </cell>
          <cell r="P1210" t="str">
            <v>F</v>
          </cell>
          <cell r="Q1210" t="str">
            <v>Cambodian</v>
          </cell>
          <cell r="R1210" t="str">
            <v>ត្រពាំងទា</v>
          </cell>
          <cell r="S1210" t="str">
            <v>ចក</v>
          </cell>
          <cell r="T1210" t="str">
            <v>អូររាំងឪ</v>
          </cell>
          <cell r="U1210" t="str">
            <v>កំពង់ស្ពឺ</v>
          </cell>
          <cell r="V1210">
            <v>18</v>
          </cell>
          <cell r="W1210">
            <v>1</v>
          </cell>
          <cell r="X1210">
            <v>17</v>
          </cell>
        </row>
        <row r="1211">
          <cell r="C1211" t="str">
            <v>4 0388</v>
          </cell>
          <cell r="D1211" t="str">
            <v>28601181154715ទ</v>
          </cell>
          <cell r="E1211">
            <v>40458221</v>
          </cell>
          <cell r="F1211" t="str">
            <v>0964892820</v>
          </cell>
          <cell r="G1211" t="str">
            <v>មិត​</v>
          </cell>
          <cell r="H1211" t="str">
            <v xml:space="preserve"> សាវឿន</v>
          </cell>
          <cell r="I1211" t="str">
            <v xml:space="preserve"> សាវឿន</v>
          </cell>
          <cell r="J1211" t="str">
            <v>MITH</v>
          </cell>
          <cell r="K1211" t="str">
            <v>SAVOEUN</v>
          </cell>
          <cell r="L1211"/>
          <cell r="M1211" t="str">
            <v>តុកាត់</v>
          </cell>
          <cell r="N1211">
            <v>44228</v>
          </cell>
          <cell r="O1211">
            <v>31422</v>
          </cell>
          <cell r="P1211" t="str">
            <v>F</v>
          </cell>
          <cell r="Q1211" t="str">
            <v>Cambodian</v>
          </cell>
          <cell r="R1211" t="str">
            <v>តាខុស</v>
          </cell>
          <cell r="S1211" t="str">
            <v>ត្រាចទង</v>
          </cell>
          <cell r="T1211" t="str">
            <v>ឧដុង្គ</v>
          </cell>
          <cell r="U1211" t="str">
            <v>កំពង់ស្ពឺ</v>
          </cell>
          <cell r="V1211">
            <v>18</v>
          </cell>
          <cell r="W1211">
            <v>1</v>
          </cell>
          <cell r="X1211">
            <v>17</v>
          </cell>
        </row>
        <row r="1212">
          <cell r="C1212" t="str">
            <v>4 11731</v>
          </cell>
          <cell r="D1212" t="str">
            <v>19001181176271ឌ</v>
          </cell>
          <cell r="E1212">
            <v>50651195</v>
          </cell>
          <cell r="F1212" t="str">
            <v>0966027460</v>
          </cell>
          <cell r="G1212" t="str">
            <v>យឹក</v>
          </cell>
          <cell r="H1212" t="str">
            <v>តន</v>
          </cell>
          <cell r="I1212" t="str">
            <v>តន</v>
          </cell>
          <cell r="J1212" t="str">
            <v>YOEK</v>
          </cell>
          <cell r="K1212" t="str">
            <v>TORN</v>
          </cell>
          <cell r="L1212"/>
          <cell r="M1212" t="str">
            <v>បាត</v>
          </cell>
          <cell r="N1212">
            <v>44229</v>
          </cell>
          <cell r="O1212">
            <v>32937</v>
          </cell>
          <cell r="P1212" t="str">
            <v>M</v>
          </cell>
          <cell r="Q1212" t="str">
            <v>Cambodian</v>
          </cell>
          <cell r="R1212" t="str">
            <v>អង្គ្រង</v>
          </cell>
          <cell r="S1212" t="str">
            <v>អង្គរស</v>
          </cell>
          <cell r="T1212" t="str">
            <v>មេសាង</v>
          </cell>
          <cell r="U1212" t="str">
            <v>ព្រៃវែង</v>
          </cell>
          <cell r="V1212">
            <v>18</v>
          </cell>
          <cell r="W1212">
            <v>1</v>
          </cell>
          <cell r="X1212">
            <v>17</v>
          </cell>
        </row>
        <row r="1213">
          <cell r="C1213" t="str">
            <v>4 19097</v>
          </cell>
          <cell r="D1213" t="str">
            <v>29301181154635ថ</v>
          </cell>
          <cell r="E1213" t="str">
            <v>100875211</v>
          </cell>
          <cell r="F1213" t="str">
            <v>0962081162</v>
          </cell>
          <cell r="G1213" t="str">
            <v xml:space="preserve">ថន​​​​​​​​​ </v>
          </cell>
          <cell r="H1213" t="str">
            <v>សំអុល</v>
          </cell>
          <cell r="I1213" t="str">
            <v>សំអុល</v>
          </cell>
          <cell r="J1213" t="str">
            <v>THAN</v>
          </cell>
          <cell r="K1213" t="str">
            <v>SAMOL</v>
          </cell>
          <cell r="L1213"/>
          <cell r="M1213" t="str">
            <v>ខ្សែទឹកហូរAមុខ</v>
          </cell>
          <cell r="N1213">
            <v>44399</v>
          </cell>
          <cell r="O1213">
            <v>34260</v>
          </cell>
          <cell r="P1213" t="str">
            <v>F</v>
          </cell>
          <cell r="Q1213" t="str">
            <v>Cambodian</v>
          </cell>
          <cell r="R1213" t="str">
            <v>ព្រៃដកពរ</v>
          </cell>
          <cell r="S1213" t="str">
            <v>ត្រពាងធំខាងជើង</v>
          </cell>
          <cell r="T1213" t="str">
            <v>ត្រាំកក់</v>
          </cell>
          <cell r="U1213" t="str">
            <v>តាកែវ</v>
          </cell>
          <cell r="V1213">
            <v>18</v>
          </cell>
          <cell r="W1213">
            <v>1</v>
          </cell>
          <cell r="X1213">
            <v>17</v>
          </cell>
        </row>
        <row r="1214">
          <cell r="C1214" t="str">
            <v>4 20780</v>
          </cell>
          <cell r="D1214"/>
          <cell r="E1214" t="str">
            <v>010465484</v>
          </cell>
          <cell r="F1214" t="e">
            <v>#N/A</v>
          </cell>
          <cell r="G1214" t="str">
            <v xml:space="preserve">តាំង​​ </v>
          </cell>
          <cell r="H1214" t="str">
            <v>យិនសាំង</v>
          </cell>
          <cell r="I1214"/>
          <cell r="J1214" t="str">
            <v>TAING</v>
          </cell>
          <cell r="K1214" t="str">
            <v>YINSAING</v>
          </cell>
          <cell r="L1214"/>
          <cell r="M1214" t="str">
            <v>បកប្រែ</v>
          </cell>
          <cell r="N1214">
            <v>45278</v>
          </cell>
          <cell r="O1214">
            <v>31089</v>
          </cell>
          <cell r="P1214" t="str">
            <v>F</v>
          </cell>
          <cell r="Q1214" t="str">
            <v>Cambodian</v>
          </cell>
          <cell r="R1214" t="str">
            <v>ត្នោតម្ដើម</v>
          </cell>
          <cell r="S1214" t="str">
            <v>បែកចាន</v>
          </cell>
          <cell r="T1214" t="str">
            <v>អង្គស្នួល</v>
          </cell>
          <cell r="U1214" t="str">
            <v>កណ្ដាល</v>
          </cell>
          <cell r="V1214"/>
          <cell r="W1214"/>
          <cell r="X1214"/>
        </row>
        <row r="1215">
          <cell r="C1215" t="str">
            <v>4 6226</v>
          </cell>
          <cell r="D1215" t="str">
            <v>29601181151587ព</v>
          </cell>
          <cell r="E1215" t="str">
            <v>040336841</v>
          </cell>
          <cell r="F1215" t="str">
            <v>015373470</v>
          </cell>
          <cell r="G1215" t="str">
            <v xml:space="preserve">ផៃ </v>
          </cell>
          <cell r="H1215" t="str">
            <v>ភារ៉ា</v>
          </cell>
          <cell r="I1215" t="str">
            <v>ភារ៉ា</v>
          </cell>
          <cell r="J1215" t="str">
            <v>PHAI</v>
          </cell>
          <cell r="K1215" t="str">
            <v>PHEARA</v>
          </cell>
          <cell r="L1215"/>
          <cell r="M1215" t="str">
            <v>លាបព៌ណទី2</v>
          </cell>
          <cell r="N1215">
            <v>44228</v>
          </cell>
          <cell r="O1215">
            <v>35128</v>
          </cell>
          <cell r="P1215" t="str">
            <v>F</v>
          </cell>
          <cell r="Q1215" t="str">
            <v>Cambodian</v>
          </cell>
          <cell r="R1215" t="str">
            <v>អន្លង់កញ្ចុះ</v>
          </cell>
          <cell r="S1215" t="str">
            <v>ប្រឡាយមាស</v>
          </cell>
          <cell r="T1215" t="str">
            <v>កំពង់លែង</v>
          </cell>
          <cell r="U1215" t="str">
            <v>កំពង់ឆ្នាំង</v>
          </cell>
          <cell r="V1215">
            <v>18</v>
          </cell>
          <cell r="W1215">
            <v>9</v>
          </cell>
          <cell r="X1215">
            <v>9</v>
          </cell>
        </row>
        <row r="1216">
          <cell r="C1216" t="str">
            <v>4 0297</v>
          </cell>
          <cell r="D1216" t="str">
            <v>28101181151317ជ</v>
          </cell>
          <cell r="E1216" t="str">
            <v>030875260</v>
          </cell>
          <cell r="F1216" t="str">
            <v>0978894580</v>
          </cell>
          <cell r="G1216" t="str">
            <v xml:space="preserve">ប៊ូ </v>
          </cell>
          <cell r="H1216" t="str">
            <v>ណែត</v>
          </cell>
          <cell r="I1216" t="str">
            <v>ណែត</v>
          </cell>
          <cell r="J1216" t="str">
            <v>bou</v>
          </cell>
          <cell r="K1216" t="str">
            <v>net</v>
          </cell>
          <cell r="L1216"/>
          <cell r="M1216" t="str">
            <v>ក្រុមដេរទី</v>
          </cell>
          <cell r="N1216">
            <v>44229</v>
          </cell>
          <cell r="O1216">
            <v>29594</v>
          </cell>
          <cell r="P1216" t="str">
            <v>F</v>
          </cell>
          <cell r="Q1216" t="str">
            <v>Cambodian</v>
          </cell>
          <cell r="R1216" t="str">
            <v>ខ្នាតានង់</v>
          </cell>
          <cell r="S1216" t="str">
            <v>ស្វាយរំពា</v>
          </cell>
          <cell r="T1216" t="str">
            <v>បរសេដ្ឋ</v>
          </cell>
          <cell r="U1216" t="str">
            <v>កំពង់ស្ពឺ</v>
          </cell>
          <cell r="V1216">
            <v>18</v>
          </cell>
          <cell r="W1216">
            <v>1</v>
          </cell>
          <cell r="X1216">
            <v>17</v>
          </cell>
        </row>
        <row r="1217">
          <cell r="C1217" t="str">
            <v>10001</v>
          </cell>
          <cell r="D1217" t="str">
            <v>16301181151933ដ</v>
          </cell>
          <cell r="E1217">
            <v>315839597</v>
          </cell>
          <cell r="F1217" t="e">
            <v>#N/A</v>
          </cell>
          <cell r="G1217" t="str">
            <v>SHEN</v>
          </cell>
          <cell r="H1217" t="str">
            <v>JUI-FU</v>
          </cell>
          <cell r="I1217" t="str">
            <v>JUI-FU</v>
          </cell>
          <cell r="J1217" t="str">
            <v>SHEN</v>
          </cell>
          <cell r="K1217" t="str">
            <v>JUI-FU</v>
          </cell>
          <cell r="L1217"/>
          <cell r="M1217" t="str">
            <v>នាយក</v>
          </cell>
          <cell r="N1217"/>
          <cell r="O1217"/>
          <cell r="P1217" t="str">
            <v>M</v>
          </cell>
          <cell r="Q1217" t="str">
            <v>Chinese</v>
          </cell>
          <cell r="R1217"/>
          <cell r="S1217"/>
          <cell r="T1217"/>
          <cell r="U1217"/>
          <cell r="V1217">
            <v>18</v>
          </cell>
          <cell r="W1217">
            <v>1</v>
          </cell>
          <cell r="X1217">
            <v>17</v>
          </cell>
        </row>
        <row r="1218">
          <cell r="C1218" t="str">
            <v>10002</v>
          </cell>
          <cell r="D1218" t="str">
            <v>26701181155510ដ</v>
          </cell>
          <cell r="E1218">
            <v>301803514</v>
          </cell>
          <cell r="F1218" t="e">
            <v>#N/A</v>
          </cell>
          <cell r="G1218" t="str">
            <v>HUANG</v>
          </cell>
          <cell r="H1218" t="str">
            <v>SHU-CHU</v>
          </cell>
          <cell r="I1218" t="str">
            <v>SHU-CHU</v>
          </cell>
          <cell r="J1218" t="str">
            <v>HUANG</v>
          </cell>
          <cell r="K1218" t="str">
            <v>SHU-CHU</v>
          </cell>
          <cell r="L1218"/>
          <cell r="M1218" t="str">
            <v>នាយករង</v>
          </cell>
          <cell r="N1218"/>
          <cell r="O1218"/>
          <cell r="P1218" t="str">
            <v>F</v>
          </cell>
          <cell r="Q1218" t="str">
            <v>Chinese</v>
          </cell>
          <cell r="R1218"/>
          <cell r="S1218"/>
          <cell r="T1218"/>
          <cell r="U1218"/>
          <cell r="V1218">
            <v>18</v>
          </cell>
          <cell r="W1218">
            <v>1</v>
          </cell>
          <cell r="X1218">
            <v>17</v>
          </cell>
        </row>
        <row r="1219">
          <cell r="C1219" t="str">
            <v>10004</v>
          </cell>
          <cell r="D1219" t="str">
            <v>27301181154130ង</v>
          </cell>
          <cell r="E1219" t="str">
            <v>G49830321</v>
          </cell>
          <cell r="F1219" t="e">
            <v>#N/A</v>
          </cell>
          <cell r="G1219" t="str">
            <v>FANG</v>
          </cell>
          <cell r="H1219" t="str">
            <v>CHUNLIAN</v>
          </cell>
          <cell r="I1219" t="str">
            <v>CHUNLIAN</v>
          </cell>
          <cell r="J1219" t="str">
            <v>FANG</v>
          </cell>
          <cell r="K1219" t="str">
            <v>CHUNLIAN</v>
          </cell>
          <cell r="L1219"/>
          <cell r="M1219" t="str">
            <v>គ្រប់គ្រងផលិតកម្ម</v>
          </cell>
          <cell r="N1219"/>
          <cell r="O1219"/>
          <cell r="P1219" t="str">
            <v>F</v>
          </cell>
          <cell r="Q1219" t="str">
            <v>Chinese</v>
          </cell>
          <cell r="R1219"/>
          <cell r="S1219"/>
          <cell r="T1219"/>
          <cell r="U1219"/>
          <cell r="V1219">
            <v>18</v>
          </cell>
          <cell r="W1219">
            <v>1</v>
          </cell>
          <cell r="X1219">
            <v>17</v>
          </cell>
        </row>
        <row r="1220">
          <cell r="C1220" t="str">
            <v>10006</v>
          </cell>
          <cell r="D1220" t="str">
            <v>17501181154189ន</v>
          </cell>
          <cell r="E1220" t="str">
            <v>E92725364</v>
          </cell>
          <cell r="F1220" t="e">
            <v>#N/A</v>
          </cell>
          <cell r="G1220" t="str">
            <v>ZHOU</v>
          </cell>
          <cell r="H1220" t="str">
            <v>XIAOQIANG</v>
          </cell>
          <cell r="I1220" t="str">
            <v>XIAOQIANG</v>
          </cell>
          <cell r="J1220" t="str">
            <v>ZHOU</v>
          </cell>
          <cell r="K1220" t="str">
            <v>XIAOQIANG</v>
          </cell>
          <cell r="L1220"/>
          <cell r="M1220" t="str">
            <v>គ្រប់គ្រងផលិតកម្ម</v>
          </cell>
          <cell r="N1220"/>
          <cell r="O1220"/>
          <cell r="P1220" t="str">
            <v>M</v>
          </cell>
          <cell r="Q1220" t="str">
            <v>Chinese</v>
          </cell>
          <cell r="R1220"/>
          <cell r="S1220"/>
          <cell r="T1220"/>
          <cell r="U1220"/>
          <cell r="V1220">
            <v>18</v>
          </cell>
          <cell r="W1220">
            <v>1</v>
          </cell>
          <cell r="X1220">
            <v>17</v>
          </cell>
        </row>
        <row r="1221">
          <cell r="C1221" t="str">
            <v>10007</v>
          </cell>
          <cell r="D1221" t="str">
            <v>17301181154112ឃ</v>
          </cell>
          <cell r="E1221" t="str">
            <v>G49830320</v>
          </cell>
          <cell r="F1221" t="e">
            <v>#N/A</v>
          </cell>
          <cell r="G1221" t="str">
            <v>LI</v>
          </cell>
          <cell r="H1221" t="str">
            <v>ZONGHAI</v>
          </cell>
          <cell r="I1221" t="str">
            <v>ZONGHAI</v>
          </cell>
          <cell r="J1221" t="str">
            <v>LI</v>
          </cell>
          <cell r="K1221" t="str">
            <v>ZONGHAI</v>
          </cell>
          <cell r="L1221"/>
          <cell r="M1221" t="str">
            <v>គ្រប់គ្រងផលិតកម្ម</v>
          </cell>
          <cell r="N1221"/>
          <cell r="O1221"/>
          <cell r="P1221" t="str">
            <v>M</v>
          </cell>
          <cell r="Q1221" t="str">
            <v>Chinese</v>
          </cell>
          <cell r="R1221"/>
          <cell r="S1221"/>
          <cell r="T1221"/>
          <cell r="U1221"/>
          <cell r="V1221">
            <v>18</v>
          </cell>
          <cell r="W1221">
            <v>1</v>
          </cell>
          <cell r="X1221">
            <v>17</v>
          </cell>
        </row>
        <row r="1222">
          <cell r="C1222" t="str">
            <v>10008</v>
          </cell>
          <cell r="D1222" t="str">
            <v>26801181154326ត</v>
          </cell>
          <cell r="E1222" t="str">
            <v>G49833277</v>
          </cell>
          <cell r="F1222" t="e">
            <v>#N/A</v>
          </cell>
          <cell r="G1222" t="str">
            <v>LIU</v>
          </cell>
          <cell r="H1222" t="str">
            <v>XIAOHONG</v>
          </cell>
          <cell r="I1222" t="str">
            <v>XIAOHONG</v>
          </cell>
          <cell r="J1222" t="str">
            <v>LIU</v>
          </cell>
          <cell r="K1222" t="str">
            <v>XIAOHONG</v>
          </cell>
          <cell r="L1222"/>
          <cell r="M1222" t="str">
            <v>គ្រប់គ្រងផលិតកម្ម</v>
          </cell>
          <cell r="N1222"/>
          <cell r="O1222"/>
          <cell r="P1222" t="str">
            <v>F</v>
          </cell>
          <cell r="Q1222" t="str">
            <v>Chinese</v>
          </cell>
          <cell r="R1222"/>
          <cell r="S1222"/>
          <cell r="T1222"/>
          <cell r="U1222"/>
          <cell r="V1222">
            <v>18</v>
          </cell>
          <cell r="W1222">
            <v>1</v>
          </cell>
          <cell r="X1222">
            <v>17</v>
          </cell>
        </row>
        <row r="1223">
          <cell r="C1223" t="str">
            <v>10010</v>
          </cell>
          <cell r="D1223" t="str">
            <v>18301181154351ញ</v>
          </cell>
          <cell r="E1223" t="str">
            <v>G57396347</v>
          </cell>
          <cell r="F1223" t="e">
            <v>#N/A</v>
          </cell>
          <cell r="G1223" t="str">
            <v>HAO</v>
          </cell>
          <cell r="H1223" t="str">
            <v>PING</v>
          </cell>
          <cell r="I1223" t="str">
            <v>PING</v>
          </cell>
          <cell r="J1223" t="str">
            <v>HAO</v>
          </cell>
          <cell r="K1223" t="str">
            <v>PING</v>
          </cell>
          <cell r="L1223"/>
          <cell r="M1223" t="str">
            <v>គ្រប់គ្រងផលិតកម្ម</v>
          </cell>
          <cell r="N1223"/>
          <cell r="O1223"/>
          <cell r="P1223" t="str">
            <v>M</v>
          </cell>
          <cell r="Q1223" t="str">
            <v>Chinese</v>
          </cell>
          <cell r="R1223"/>
          <cell r="S1223"/>
          <cell r="T1223"/>
          <cell r="U1223"/>
          <cell r="V1223">
            <v>18</v>
          </cell>
          <cell r="W1223">
            <v>1</v>
          </cell>
          <cell r="X1223">
            <v>17</v>
          </cell>
        </row>
        <row r="1224">
          <cell r="C1224" t="str">
            <v>10011</v>
          </cell>
          <cell r="D1224" t="str">
            <v>18301181154167ណ</v>
          </cell>
          <cell r="E1224" t="str">
            <v>G35754278</v>
          </cell>
          <cell r="F1224" t="e">
            <v>#N/A</v>
          </cell>
          <cell r="G1224" t="str">
            <v>LI</v>
          </cell>
          <cell r="H1224" t="str">
            <v>JIU</v>
          </cell>
          <cell r="I1224" t="str">
            <v>JIU</v>
          </cell>
          <cell r="J1224" t="str">
            <v>LI</v>
          </cell>
          <cell r="K1224" t="str">
            <v>JIU</v>
          </cell>
          <cell r="L1224"/>
          <cell r="M1224" t="str">
            <v>គ្រប់គ្រងផលិតកម្ម</v>
          </cell>
          <cell r="N1224"/>
          <cell r="O1224"/>
          <cell r="P1224" t="str">
            <v>M</v>
          </cell>
          <cell r="Q1224" t="str">
            <v>Chinese</v>
          </cell>
          <cell r="R1224"/>
          <cell r="S1224"/>
          <cell r="T1224"/>
          <cell r="U1224"/>
          <cell r="V1224">
            <v>18</v>
          </cell>
          <cell r="W1224">
            <v>1</v>
          </cell>
          <cell r="X1224">
            <v>17</v>
          </cell>
        </row>
        <row r="1225">
          <cell r="C1225" t="str">
            <v>10012</v>
          </cell>
          <cell r="D1225" t="str">
            <v>17301181151900ច</v>
          </cell>
          <cell r="E1225" t="str">
            <v>E81449004</v>
          </cell>
          <cell r="F1225" t="e">
            <v>#N/A</v>
          </cell>
          <cell r="G1225" t="str">
            <v>YUAN</v>
          </cell>
          <cell r="H1225" t="str">
            <v>YOUQIN</v>
          </cell>
          <cell r="I1225" t="str">
            <v>YOUQIN</v>
          </cell>
          <cell r="J1225" t="str">
            <v>YUAN</v>
          </cell>
          <cell r="K1225" t="str">
            <v>YOUQIN</v>
          </cell>
          <cell r="L1225"/>
          <cell r="M1225" t="str">
            <v>គ្រប់គ្រងផលិតកម្ម</v>
          </cell>
          <cell r="N1225"/>
          <cell r="O1225"/>
          <cell r="P1225" t="str">
            <v>M</v>
          </cell>
          <cell r="Q1225" t="str">
            <v>Chinese</v>
          </cell>
          <cell r="R1225"/>
          <cell r="S1225"/>
          <cell r="T1225"/>
          <cell r="U1225"/>
          <cell r="V1225">
            <v>18</v>
          </cell>
          <cell r="W1225">
            <v>1</v>
          </cell>
          <cell r="X1225">
            <v>17</v>
          </cell>
        </row>
        <row r="1226">
          <cell r="C1226" t="str">
            <v>10013</v>
          </cell>
          <cell r="D1226" t="str">
            <v>17001181151866ឍ</v>
          </cell>
          <cell r="E1226" t="str">
            <v>E14701475</v>
          </cell>
          <cell r="F1226" t="e">
            <v>#N/A</v>
          </cell>
          <cell r="G1226" t="str">
            <v>TIAN</v>
          </cell>
          <cell r="H1226" t="str">
            <v>XIAOJING</v>
          </cell>
          <cell r="I1226" t="str">
            <v>XIAOJING</v>
          </cell>
          <cell r="J1226" t="str">
            <v>TIAN</v>
          </cell>
          <cell r="K1226" t="str">
            <v>XIAOJING</v>
          </cell>
          <cell r="L1226"/>
          <cell r="M1226" t="str">
            <v>គ្រប់គ្រងផលិតកម្ម</v>
          </cell>
          <cell r="N1226"/>
          <cell r="O1226"/>
          <cell r="P1226" t="str">
            <v>M</v>
          </cell>
          <cell r="Q1226" t="str">
            <v>Chinese</v>
          </cell>
          <cell r="R1226"/>
          <cell r="S1226"/>
          <cell r="T1226"/>
          <cell r="U1226"/>
          <cell r="V1226">
            <v>18</v>
          </cell>
          <cell r="W1226">
            <v>1</v>
          </cell>
          <cell r="X1226">
            <v>17</v>
          </cell>
        </row>
        <row r="1227">
          <cell r="C1227" t="str">
            <v>10015</v>
          </cell>
          <cell r="D1227" t="str">
            <v>16901181151731ឌ</v>
          </cell>
          <cell r="E1227" t="str">
            <v>G37980827</v>
          </cell>
          <cell r="F1227" t="e">
            <v>#N/A</v>
          </cell>
          <cell r="G1227" t="str">
            <v>XIONG</v>
          </cell>
          <cell r="H1227" t="str">
            <v>DAWEN</v>
          </cell>
          <cell r="I1227" t="str">
            <v>DAWEN</v>
          </cell>
          <cell r="J1227" t="str">
            <v>XIONG</v>
          </cell>
          <cell r="K1227" t="str">
            <v>DAWEN</v>
          </cell>
          <cell r="L1227"/>
          <cell r="M1227" t="str">
            <v>គ្រប់គ្រងផលិតកម្ម</v>
          </cell>
          <cell r="N1227"/>
          <cell r="O1227"/>
          <cell r="P1227" t="str">
            <v>M</v>
          </cell>
          <cell r="Q1227" t="str">
            <v>Chinese</v>
          </cell>
          <cell r="R1227"/>
          <cell r="S1227"/>
          <cell r="T1227"/>
          <cell r="U1227"/>
          <cell r="V1227">
            <v>18</v>
          </cell>
          <cell r="W1227">
            <v>1</v>
          </cell>
          <cell r="X1227">
            <v>17</v>
          </cell>
        </row>
        <row r="1228">
          <cell r="C1228" t="str">
            <v>10016</v>
          </cell>
          <cell r="D1228" t="str">
            <v>16501181154238ឍ</v>
          </cell>
          <cell r="E1228" t="str">
            <v>G44147365</v>
          </cell>
          <cell r="F1228" t="e">
            <v>#N/A</v>
          </cell>
          <cell r="G1228" t="str">
            <v>GU</v>
          </cell>
          <cell r="H1228" t="str">
            <v>HANMING</v>
          </cell>
          <cell r="I1228" t="str">
            <v>HANMING</v>
          </cell>
          <cell r="J1228" t="str">
            <v>GU</v>
          </cell>
          <cell r="K1228" t="str">
            <v>HANMING</v>
          </cell>
          <cell r="L1228"/>
          <cell r="M1228" t="str">
            <v>គ្រប់គ្រងផលិតកម្ម</v>
          </cell>
          <cell r="N1228"/>
          <cell r="O1228"/>
          <cell r="P1228" t="str">
            <v>M</v>
          </cell>
          <cell r="Q1228" t="str">
            <v>Chinese</v>
          </cell>
          <cell r="R1228"/>
          <cell r="S1228"/>
          <cell r="T1228"/>
          <cell r="U1228"/>
          <cell r="V1228">
            <v>18</v>
          </cell>
          <cell r="W1228">
            <v>1</v>
          </cell>
          <cell r="X1228">
            <v>17</v>
          </cell>
        </row>
        <row r="1229">
          <cell r="C1229" t="str">
            <v>10017</v>
          </cell>
          <cell r="D1229" t="str">
            <v>27301181154205ជ</v>
          </cell>
          <cell r="E1229" t="str">
            <v>G34712124</v>
          </cell>
          <cell r="F1229" t="e">
            <v>#N/A</v>
          </cell>
          <cell r="G1229" t="str">
            <v>ZHANG</v>
          </cell>
          <cell r="H1229" t="str">
            <v>QIONG</v>
          </cell>
          <cell r="I1229" t="str">
            <v>QIONG</v>
          </cell>
          <cell r="J1229" t="str">
            <v>ZHANG</v>
          </cell>
          <cell r="K1229" t="str">
            <v>QIONG</v>
          </cell>
          <cell r="L1229"/>
          <cell r="M1229" t="str">
            <v>គ្រប់គ្រងផលិតកម្ម</v>
          </cell>
          <cell r="N1229"/>
          <cell r="O1229"/>
          <cell r="P1229" t="str">
            <v>F</v>
          </cell>
          <cell r="Q1229" t="str">
            <v>Chinese</v>
          </cell>
          <cell r="R1229"/>
          <cell r="S1229"/>
          <cell r="T1229"/>
          <cell r="U1229"/>
          <cell r="V1229">
            <v>18</v>
          </cell>
          <cell r="W1229">
            <v>1</v>
          </cell>
          <cell r="X1229">
            <v>17</v>
          </cell>
        </row>
        <row r="1230">
          <cell r="C1230" t="str">
            <v>10018</v>
          </cell>
          <cell r="D1230" t="str">
            <v>28301181154218ឌ</v>
          </cell>
          <cell r="E1230" t="str">
            <v>G40892326</v>
          </cell>
          <cell r="F1230" t="e">
            <v>#N/A</v>
          </cell>
          <cell r="G1230" t="str">
            <v>HE</v>
          </cell>
          <cell r="H1230" t="str">
            <v>LIPING</v>
          </cell>
          <cell r="I1230" t="str">
            <v>LIPING</v>
          </cell>
          <cell r="J1230" t="str">
            <v>HE</v>
          </cell>
          <cell r="K1230" t="str">
            <v>LIPING</v>
          </cell>
          <cell r="L1230"/>
          <cell r="M1230" t="str">
            <v>គ្រប់គ្រងផលិតកម្ម</v>
          </cell>
          <cell r="N1230"/>
          <cell r="O1230"/>
          <cell r="P1230" t="str">
            <v>F</v>
          </cell>
          <cell r="Q1230" t="str">
            <v>Chinese</v>
          </cell>
          <cell r="R1230"/>
          <cell r="S1230"/>
          <cell r="T1230"/>
          <cell r="U1230"/>
          <cell r="V1230">
            <v>18</v>
          </cell>
          <cell r="W1230">
            <v>1</v>
          </cell>
          <cell r="X1230">
            <v>17</v>
          </cell>
        </row>
        <row r="1231">
          <cell r="C1231" t="str">
            <v>10019</v>
          </cell>
          <cell r="D1231" t="str">
            <v>27201181154256ឌ</v>
          </cell>
          <cell r="E1231" t="str">
            <v>G41928035</v>
          </cell>
          <cell r="F1231" t="e">
            <v>#N/A</v>
          </cell>
          <cell r="G1231" t="str">
            <v>LIU</v>
          </cell>
          <cell r="H1231" t="str">
            <v>QIONGYING</v>
          </cell>
          <cell r="I1231" t="str">
            <v>QIONGYING</v>
          </cell>
          <cell r="J1231" t="str">
            <v>LIU</v>
          </cell>
          <cell r="K1231" t="str">
            <v>QIONGYING</v>
          </cell>
          <cell r="L1231"/>
          <cell r="M1231" t="str">
            <v>គ្រប់គ្រងផលិតកម្ម</v>
          </cell>
          <cell r="N1231"/>
          <cell r="O1231"/>
          <cell r="P1231" t="str">
            <v>F</v>
          </cell>
          <cell r="Q1231" t="str">
            <v>Chinese</v>
          </cell>
          <cell r="R1231"/>
          <cell r="S1231"/>
          <cell r="T1231"/>
          <cell r="U1231"/>
          <cell r="V1231">
            <v>18</v>
          </cell>
          <cell r="W1231">
            <v>1</v>
          </cell>
          <cell r="X1231">
            <v>17</v>
          </cell>
        </row>
        <row r="1232">
          <cell r="C1232" t="str">
            <v>10020</v>
          </cell>
          <cell r="D1232" t="str">
            <v>19101181155498ផ</v>
          </cell>
          <cell r="E1232" t="str">
            <v>310060811</v>
          </cell>
          <cell r="F1232" t="e">
            <v>#N/A</v>
          </cell>
          <cell r="G1232" t="str">
            <v>SHEN</v>
          </cell>
          <cell r="H1232" t="str">
            <v>PING-YI</v>
          </cell>
          <cell r="I1232" t="str">
            <v>PING-YI</v>
          </cell>
          <cell r="J1232" t="str">
            <v>SHEN</v>
          </cell>
          <cell r="K1232" t="str">
            <v>PING-YI</v>
          </cell>
          <cell r="L1232"/>
          <cell r="M1232" t="str">
            <v>គ្រប់គ្រងផលិតកម្ម</v>
          </cell>
          <cell r="N1232"/>
          <cell r="O1232"/>
          <cell r="P1232" t="str">
            <v>M</v>
          </cell>
          <cell r="Q1232" t="str">
            <v>Chinese</v>
          </cell>
          <cell r="R1232"/>
          <cell r="S1232"/>
          <cell r="T1232"/>
          <cell r="U1232"/>
          <cell r="V1232">
            <v>18</v>
          </cell>
          <cell r="W1232">
            <v>1</v>
          </cell>
          <cell r="X1232">
            <v>17</v>
          </cell>
        </row>
        <row r="1233">
          <cell r="C1233" t="str">
            <v>10022</v>
          </cell>
          <cell r="D1233" t="str">
            <v>19101181151844ឌ</v>
          </cell>
          <cell r="E1233" t="str">
            <v>G48323488</v>
          </cell>
          <cell r="F1233" t="e">
            <v>#N/A</v>
          </cell>
          <cell r="G1233" t="str">
            <v>XU</v>
          </cell>
          <cell r="H1233" t="str">
            <v>JIAWEI</v>
          </cell>
          <cell r="I1233" t="str">
            <v>JIAWEI</v>
          </cell>
          <cell r="J1233" t="str">
            <v>XU</v>
          </cell>
          <cell r="K1233" t="str">
            <v>JIAWEI</v>
          </cell>
          <cell r="L1233"/>
          <cell r="M1233" t="str">
            <v>គ្រប់គ្រងផលិតកម្ម</v>
          </cell>
          <cell r="N1233"/>
          <cell r="O1233"/>
          <cell r="P1233" t="str">
            <v>M</v>
          </cell>
          <cell r="Q1233" t="str">
            <v>Chinese</v>
          </cell>
          <cell r="R1233"/>
          <cell r="S1233"/>
          <cell r="T1233"/>
          <cell r="U1233"/>
          <cell r="V1233">
            <v>18</v>
          </cell>
          <cell r="W1233">
            <v>1</v>
          </cell>
          <cell r="X1233">
            <v>17</v>
          </cell>
        </row>
        <row r="1234">
          <cell r="C1234" t="str">
            <v>10026</v>
          </cell>
          <cell r="D1234" t="str">
            <v>28001181151914ញ</v>
          </cell>
          <cell r="E1234" t="str">
            <v>E54221118</v>
          </cell>
          <cell r="F1234" t="e">
            <v>#N/A</v>
          </cell>
          <cell r="G1234" t="str">
            <v>LIANG</v>
          </cell>
          <cell r="H1234" t="str">
            <v>JUN</v>
          </cell>
          <cell r="I1234" t="str">
            <v>JUN</v>
          </cell>
          <cell r="J1234" t="str">
            <v>LIANG</v>
          </cell>
          <cell r="K1234" t="str">
            <v>JUN</v>
          </cell>
          <cell r="L1234"/>
          <cell r="M1234" t="str">
            <v>គ្រប់គ្រងផលិតកម្ម</v>
          </cell>
          <cell r="N1234"/>
          <cell r="O1234"/>
          <cell r="P1234" t="str">
            <v>F</v>
          </cell>
          <cell r="Q1234" t="str">
            <v>Chinese</v>
          </cell>
          <cell r="R1234"/>
          <cell r="S1234"/>
          <cell r="T1234"/>
          <cell r="U1234"/>
          <cell r="V1234">
            <v>18</v>
          </cell>
          <cell r="W1234">
            <v>1</v>
          </cell>
          <cell r="X1234">
            <v>17</v>
          </cell>
        </row>
        <row r="1235">
          <cell r="C1235" t="str">
            <v>10031</v>
          </cell>
          <cell r="D1235" t="str">
            <v>28805202371401ដ</v>
          </cell>
          <cell r="E1235" t="str">
            <v>EF6228828</v>
          </cell>
          <cell r="F1235" t="e">
            <v>#N/A</v>
          </cell>
          <cell r="G1235" t="str">
            <v>HE</v>
          </cell>
          <cell r="H1235" t="str">
            <v>YING</v>
          </cell>
          <cell r="I1235" t="str">
            <v>YING</v>
          </cell>
          <cell r="J1235" t="str">
            <v>HE</v>
          </cell>
          <cell r="K1235" t="str">
            <v>YING</v>
          </cell>
          <cell r="L1235"/>
          <cell r="M1235" t="str">
            <v>គ្រប់គ្រងផលិតកម្ម</v>
          </cell>
          <cell r="N1235"/>
          <cell r="O1235"/>
          <cell r="P1235" t="str">
            <v>F</v>
          </cell>
          <cell r="Q1235" t="str">
            <v>Chinese</v>
          </cell>
          <cell r="R1235"/>
          <cell r="S1235"/>
          <cell r="T1235"/>
          <cell r="U1235"/>
          <cell r="V1235">
            <v>18</v>
          </cell>
          <cell r="W1235">
            <v>1</v>
          </cell>
          <cell r="X1235">
            <v>17</v>
          </cell>
        </row>
        <row r="1236">
          <cell r="C1236" t="str">
            <v>10035</v>
          </cell>
          <cell r="D1236">
            <v>0</v>
          </cell>
          <cell r="E1236" t="str">
            <v>R9610457</v>
          </cell>
          <cell r="F1236" t="e">
            <v>#N/A</v>
          </cell>
          <cell r="G1236" t="str">
            <v xml:space="preserve">S. Macesh </v>
          </cell>
          <cell r="H1236" t="str">
            <v>Kumar</v>
          </cell>
          <cell r="I1236" t="str">
            <v>Kumar</v>
          </cell>
          <cell r="J1236" t="str">
            <v xml:space="preserve">S. Macesh </v>
          </cell>
          <cell r="K1236" t="str">
            <v>Kumar</v>
          </cell>
          <cell r="L1236"/>
          <cell r="M1236" t="str">
            <v>គ្រប់គ្រងផលិតកម្ម</v>
          </cell>
          <cell r="N1236"/>
          <cell r="O1236"/>
          <cell r="P1236" t="str">
            <v>M</v>
          </cell>
          <cell r="Q1236" t="str">
            <v>Indian</v>
          </cell>
          <cell r="R1236"/>
          <cell r="S1236"/>
          <cell r="T1236"/>
          <cell r="U1236"/>
          <cell r="V1236">
            <v>18</v>
          </cell>
          <cell r="W1236">
            <v>1</v>
          </cell>
          <cell r="X1236">
            <v>17</v>
          </cell>
        </row>
        <row r="1237">
          <cell r="C1237" t="str">
            <v>10032</v>
          </cell>
          <cell r="D1237" t="str">
            <v>16608170874530ភ</v>
          </cell>
          <cell r="E1237" t="str">
            <v>EF5973582</v>
          </cell>
          <cell r="F1237" t="e">
            <v>#N/A</v>
          </cell>
          <cell r="G1237" t="str">
            <v>YAN</v>
          </cell>
          <cell r="H1237" t="str">
            <v>SHIGE</v>
          </cell>
          <cell r="I1237" t="str">
            <v>SHIGE</v>
          </cell>
          <cell r="J1237" t="str">
            <v>YAN</v>
          </cell>
          <cell r="K1237" t="str">
            <v>SHIGE</v>
          </cell>
          <cell r="L1237"/>
          <cell r="M1237" t="str">
            <v>គ្រប់គ្រងផលិតកម្ម</v>
          </cell>
          <cell r="N1237"/>
          <cell r="O1237"/>
          <cell r="P1237" t="str">
            <v>M</v>
          </cell>
          <cell r="Q1237" t="str">
            <v>Chinese</v>
          </cell>
          <cell r="R1237"/>
          <cell r="S1237"/>
          <cell r="T1237"/>
          <cell r="U1237"/>
          <cell r="V1237">
            <v>18</v>
          </cell>
          <cell r="W1237">
            <v>1</v>
          </cell>
          <cell r="X1237">
            <v>17</v>
          </cell>
        </row>
        <row r="1238">
          <cell r="C1238" t="str">
            <v>4 13960</v>
          </cell>
          <cell r="D1238" t="str">
            <v>20010192217969ថ</v>
          </cell>
          <cell r="E1238" t="str">
            <v>250277921</v>
          </cell>
          <cell r="F1238" t="str">
            <v>010450497</v>
          </cell>
          <cell r="G1238" t="str">
            <v>ជា</v>
          </cell>
          <cell r="H1238" t="str">
            <v>ស្រីពៅ</v>
          </cell>
          <cell r="I1238" t="str">
            <v>ស្រីពៅ</v>
          </cell>
          <cell r="J1238" t="str">
            <v>CHEA</v>
          </cell>
          <cell r="K1238" t="str">
            <v>SREYPAO</v>
          </cell>
          <cell r="L1238"/>
          <cell r="M1238" t="str">
            <v>ជៀ</v>
          </cell>
          <cell r="N1238">
            <v>44562</v>
          </cell>
          <cell r="O1238">
            <v>36616</v>
          </cell>
          <cell r="P1238" t="str">
            <v>F</v>
          </cell>
          <cell r="Q1238" t="str">
            <v>Cambodian</v>
          </cell>
          <cell r="R1238"/>
          <cell r="S1238"/>
          <cell r="T1238"/>
          <cell r="U1238"/>
          <cell r="V1238">
            <v>18</v>
          </cell>
          <cell r="W1238">
            <v>1</v>
          </cell>
          <cell r="X1238">
            <v>17</v>
          </cell>
        </row>
        <row r="1239">
          <cell r="C1239" t="str">
            <v>4 19825</v>
          </cell>
          <cell r="D1239" t="str">
            <v>29001202286155ដ</v>
          </cell>
          <cell r="E1239" t="str">
            <v>150950262</v>
          </cell>
          <cell r="F1239" t="str">
            <v>0887827135</v>
          </cell>
          <cell r="G1239" t="str">
            <v>ឃី</v>
          </cell>
          <cell r="H1239" t="str">
            <v>សុខឃាន់</v>
          </cell>
          <cell r="I1239" t="str">
            <v>សុខឃាន់</v>
          </cell>
          <cell r="J1239" t="str">
            <v>KHY</v>
          </cell>
          <cell r="K1239" t="str">
            <v>SOKKHAENN</v>
          </cell>
          <cell r="L1239"/>
          <cell r="M1239" t="str">
            <v>ក្រុមដេរទី 11</v>
          </cell>
          <cell r="N1239">
            <v>44562</v>
          </cell>
          <cell r="O1239">
            <v>33023</v>
          </cell>
          <cell r="P1239" t="str">
            <v>F</v>
          </cell>
          <cell r="Q1239" t="str">
            <v>Cambodian</v>
          </cell>
          <cell r="R1239"/>
          <cell r="S1239"/>
          <cell r="T1239"/>
          <cell r="U1239"/>
          <cell r="V1239">
            <v>18</v>
          </cell>
          <cell r="W1239">
            <v>1</v>
          </cell>
          <cell r="X1239">
            <v>17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49A15-5EBD-4F75-B5DA-2AA20DAD8319}">
  <dimension ref="A1:AY1039"/>
  <sheetViews>
    <sheetView tabSelected="1" view="pageBreakPreview" zoomScale="60" zoomScaleNormal="100" workbookViewId="0">
      <pane ySplit="810" topLeftCell="A992" activePane="bottomLeft"/>
      <selection activeCell="F9" sqref="F1:K1048576"/>
      <selection pane="bottomLeft" activeCell="W7" sqref="W7"/>
    </sheetView>
  </sheetViews>
  <sheetFormatPr defaultColWidth="9.140625" defaultRowHeight="23.25" x14ac:dyDescent="0.65"/>
  <cols>
    <col min="1" max="1" width="6.42578125" customWidth="1"/>
    <col min="2" max="2" width="6.140625" customWidth="1"/>
    <col min="3" max="3" width="7.5703125" style="31" customWidth="1"/>
    <col min="4" max="4" width="4.7109375" style="38" customWidth="1"/>
    <col min="5" max="5" width="7.5703125" style="38" customWidth="1"/>
    <col min="6" max="6" width="12.7109375" customWidth="1"/>
    <col min="7" max="7" width="6.5703125" customWidth="1"/>
    <col min="8" max="8" width="8.28515625" customWidth="1"/>
    <col min="9" max="9" width="8.140625" customWidth="1"/>
    <col min="10" max="10" width="6" customWidth="1"/>
    <col min="11" max="11" width="6.7109375" customWidth="1"/>
    <col min="12" max="12" width="6.42578125" customWidth="1"/>
    <col min="13" max="13" width="5.7109375" customWidth="1"/>
    <col min="14" max="15" width="5.5703125" customWidth="1"/>
    <col min="16" max="16" width="7.85546875" customWidth="1"/>
    <col min="17" max="17" width="6.140625" customWidth="1"/>
    <col min="18" max="18" width="6.42578125" customWidth="1"/>
    <col min="19" max="19" width="7.7109375" customWidth="1"/>
    <col min="20" max="21" width="7.28515625" customWidth="1"/>
    <col min="22" max="22" width="6.7109375" customWidth="1"/>
    <col min="23" max="23" width="7.5703125" customWidth="1"/>
    <col min="24" max="24" width="7" customWidth="1"/>
    <col min="25" max="25" width="7.140625" customWidth="1"/>
    <col min="26" max="26" width="8" customWidth="1"/>
    <col min="27" max="27" width="5.85546875" customWidth="1"/>
    <col min="28" max="28" width="8.28515625" customWidth="1"/>
    <col min="29" max="29" width="7.42578125" customWidth="1"/>
    <col min="30" max="30" width="6.85546875" customWidth="1"/>
    <col min="31" max="31" width="7" customWidth="1"/>
    <col min="32" max="32" width="11.7109375" customWidth="1"/>
    <col min="33" max="33" width="9.140625" customWidth="1"/>
    <col min="34" max="34" width="10.5703125" customWidth="1"/>
    <col min="35" max="45" width="9.140625" customWidth="1"/>
    <col min="46" max="46" width="8.28515625" style="11" customWidth="1"/>
    <col min="47" max="48" width="9.140625" style="1" customWidth="1"/>
  </cols>
  <sheetData>
    <row r="1" spans="1:51" ht="35.25" x14ac:dyDescent="1.05">
      <c r="A1" s="124" t="s">
        <v>53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</row>
    <row r="2" spans="1:51" ht="21.75" customHeight="1" x14ac:dyDescent="0.3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</row>
    <row r="3" spans="1:51" ht="36.75" x14ac:dyDescent="0.85">
      <c r="A3" s="126" t="s">
        <v>54</v>
      </c>
      <c r="B3" s="126"/>
      <c r="C3" s="127" t="s">
        <v>212</v>
      </c>
      <c r="D3" s="127"/>
      <c r="E3" s="127"/>
      <c r="F3" s="126" t="s">
        <v>55</v>
      </c>
      <c r="G3" s="126"/>
      <c r="H3" s="129">
        <v>44938</v>
      </c>
      <c r="I3" s="129"/>
      <c r="J3" s="131">
        <v>44212</v>
      </c>
      <c r="K3" s="131"/>
      <c r="L3" s="132" t="s">
        <v>56</v>
      </c>
      <c r="M3" s="132"/>
      <c r="N3" s="132"/>
      <c r="O3" s="132"/>
      <c r="P3" s="132"/>
      <c r="Q3" s="132"/>
      <c r="R3" s="132"/>
      <c r="S3" s="132"/>
      <c r="T3" s="132"/>
      <c r="U3" s="132"/>
      <c r="V3" s="6"/>
      <c r="W3" s="6"/>
      <c r="X3" s="6"/>
      <c r="Y3" s="6"/>
      <c r="AB3" s="40"/>
      <c r="AC3" s="40"/>
      <c r="AD3" s="35" t="s">
        <v>57</v>
      </c>
      <c r="AE3" s="126" t="s">
        <v>58</v>
      </c>
      <c r="AF3" s="126"/>
      <c r="AG3" s="7"/>
      <c r="AW3" s="28">
        <v>0.05</v>
      </c>
      <c r="AX3" s="28">
        <v>0.1</v>
      </c>
      <c r="AY3" s="28">
        <v>0.15</v>
      </c>
    </row>
    <row r="4" spans="1:51" ht="28.5" x14ac:dyDescent="0.8">
      <c r="A4" s="133" t="s">
        <v>30</v>
      </c>
      <c r="B4" s="133"/>
      <c r="C4" s="128"/>
      <c r="D4" s="128"/>
      <c r="E4" s="128"/>
      <c r="F4" s="133" t="s">
        <v>33</v>
      </c>
      <c r="G4" s="133"/>
      <c r="H4" s="130"/>
      <c r="I4" s="130"/>
      <c r="J4" s="10">
        <v>26</v>
      </c>
      <c r="K4" s="10">
        <v>26</v>
      </c>
      <c r="L4" s="134" t="s">
        <v>29</v>
      </c>
      <c r="M4" s="134"/>
      <c r="N4" s="134"/>
      <c r="O4" s="134"/>
      <c r="P4" s="134"/>
      <c r="Q4" s="134"/>
      <c r="R4" s="134"/>
      <c r="S4" s="134"/>
      <c r="T4" s="134"/>
      <c r="U4" s="134"/>
      <c r="V4" s="8"/>
      <c r="W4" s="8"/>
      <c r="X4" s="8"/>
      <c r="Y4" s="8"/>
      <c r="AB4" s="40"/>
      <c r="AC4" s="40"/>
      <c r="AD4" s="9" t="s">
        <v>31</v>
      </c>
      <c r="AE4" s="135" t="s">
        <v>38</v>
      </c>
      <c r="AF4" s="135"/>
      <c r="AW4" s="1">
        <f>2000000/4000</f>
        <v>500</v>
      </c>
      <c r="AX4" s="1">
        <f>8500000/4000</f>
        <v>2125</v>
      </c>
      <c r="AY4">
        <f>12500000/4000</f>
        <v>3125</v>
      </c>
    </row>
    <row r="5" spans="1:51" s="5" customFormat="1" ht="67.5" customHeight="1" x14ac:dyDescent="0.25">
      <c r="A5" s="32" t="s">
        <v>59</v>
      </c>
      <c r="B5" s="32" t="s">
        <v>60</v>
      </c>
      <c r="C5" s="33" t="s">
        <v>61</v>
      </c>
      <c r="D5" s="120" t="s">
        <v>62</v>
      </c>
      <c r="E5" s="121"/>
      <c r="F5" s="32" t="s">
        <v>63</v>
      </c>
      <c r="G5" s="32" t="s">
        <v>64</v>
      </c>
      <c r="H5" s="34" t="s">
        <v>65</v>
      </c>
      <c r="I5" s="32" t="s">
        <v>66</v>
      </c>
      <c r="J5" s="34" t="s">
        <v>67</v>
      </c>
      <c r="K5" s="34" t="s">
        <v>68</v>
      </c>
      <c r="L5" s="32" t="s">
        <v>69</v>
      </c>
      <c r="M5" s="32" t="s">
        <v>70</v>
      </c>
      <c r="N5" s="32" t="s">
        <v>71</v>
      </c>
      <c r="O5" s="34" t="s">
        <v>72</v>
      </c>
      <c r="P5" s="32" t="s">
        <v>73</v>
      </c>
      <c r="Q5" s="32" t="s">
        <v>74</v>
      </c>
      <c r="R5" s="32" t="s">
        <v>75</v>
      </c>
      <c r="S5" s="32" t="s">
        <v>76</v>
      </c>
      <c r="T5" s="32" t="s">
        <v>77</v>
      </c>
      <c r="U5" s="32" t="s">
        <v>78</v>
      </c>
      <c r="V5" s="34" t="s">
        <v>79</v>
      </c>
      <c r="W5" s="32" t="s">
        <v>80</v>
      </c>
      <c r="X5" s="32" t="s">
        <v>81</v>
      </c>
      <c r="Y5" s="32" t="s">
        <v>82</v>
      </c>
      <c r="Z5" s="32" t="s">
        <v>83</v>
      </c>
      <c r="AA5" s="32" t="s">
        <v>84</v>
      </c>
      <c r="AB5" s="32" t="s">
        <v>131</v>
      </c>
      <c r="AC5" s="32" t="s">
        <v>85</v>
      </c>
      <c r="AD5" s="32" t="s">
        <v>86</v>
      </c>
      <c r="AE5" s="32" t="s">
        <v>87</v>
      </c>
      <c r="AF5" s="32" t="s">
        <v>88</v>
      </c>
      <c r="AI5" s="21">
        <v>100</v>
      </c>
      <c r="AJ5" s="21">
        <v>50</v>
      </c>
      <c r="AK5" s="21">
        <v>20</v>
      </c>
      <c r="AL5" s="21">
        <v>10</v>
      </c>
      <c r="AM5" s="21">
        <v>5</v>
      </c>
      <c r="AN5" s="21">
        <v>1</v>
      </c>
      <c r="AO5" s="21">
        <v>2000</v>
      </c>
      <c r="AP5" s="21">
        <v>1000</v>
      </c>
      <c r="AQ5" s="21">
        <v>500</v>
      </c>
      <c r="AR5" s="21">
        <v>100</v>
      </c>
      <c r="AT5" s="25" t="s">
        <v>15</v>
      </c>
      <c r="AU5" s="24" t="s">
        <v>34</v>
      </c>
      <c r="AV5" s="24" t="s">
        <v>35</v>
      </c>
      <c r="AW5" s="26" t="s">
        <v>40</v>
      </c>
      <c r="AX5" s="26" t="s">
        <v>41</v>
      </c>
      <c r="AY5" s="26" t="s">
        <v>42</v>
      </c>
    </row>
    <row r="6" spans="1:51" ht="21" customHeight="1" x14ac:dyDescent="0.6">
      <c r="A6" s="4" t="s">
        <v>3</v>
      </c>
      <c r="B6" s="4" t="s">
        <v>2</v>
      </c>
      <c r="C6" s="30" t="s">
        <v>23</v>
      </c>
      <c r="D6" s="122" t="s">
        <v>24</v>
      </c>
      <c r="E6" s="123"/>
      <c r="F6" s="4" t="s">
        <v>25</v>
      </c>
      <c r="G6" s="4" t="s">
        <v>5</v>
      </c>
      <c r="H6" s="14" t="s">
        <v>7</v>
      </c>
      <c r="I6" s="4" t="s">
        <v>6</v>
      </c>
      <c r="J6" s="14" t="s">
        <v>8</v>
      </c>
      <c r="K6" s="14" t="s">
        <v>9</v>
      </c>
      <c r="L6" s="4" t="s">
        <v>10</v>
      </c>
      <c r="M6" s="4" t="s">
        <v>11</v>
      </c>
      <c r="N6" s="4" t="s">
        <v>12</v>
      </c>
      <c r="O6" s="14" t="s">
        <v>26</v>
      </c>
      <c r="P6" s="4" t="s">
        <v>13</v>
      </c>
      <c r="Q6" s="4" t="s">
        <v>14</v>
      </c>
      <c r="R6" s="4" t="s">
        <v>15</v>
      </c>
      <c r="S6" s="4" t="s">
        <v>16</v>
      </c>
      <c r="T6" s="4" t="s">
        <v>36</v>
      </c>
      <c r="U6" s="4" t="s">
        <v>37</v>
      </c>
      <c r="V6" s="14" t="s">
        <v>32</v>
      </c>
      <c r="W6" s="4" t="s">
        <v>27</v>
      </c>
      <c r="X6" s="4" t="s">
        <v>17</v>
      </c>
      <c r="Y6" s="4" t="s">
        <v>18</v>
      </c>
      <c r="Z6" s="4" t="s">
        <v>19</v>
      </c>
      <c r="AA6" s="4" t="s">
        <v>20</v>
      </c>
      <c r="AB6" s="41" t="s">
        <v>130</v>
      </c>
      <c r="AC6" s="42" t="s">
        <v>28</v>
      </c>
      <c r="AD6" s="4" t="s">
        <v>0</v>
      </c>
      <c r="AE6" s="4" t="s">
        <v>21</v>
      </c>
      <c r="AF6" s="4" t="s">
        <v>22</v>
      </c>
      <c r="AT6" s="22"/>
      <c r="AU6" s="23"/>
      <c r="AV6" s="23"/>
    </row>
    <row r="7" spans="1:51" ht="33" customHeight="1" x14ac:dyDescent="0.55000000000000004">
      <c r="A7" s="39">
        <v>1</v>
      </c>
      <c r="B7" s="2" t="s">
        <v>39</v>
      </c>
      <c r="C7" s="44" t="s">
        <v>137</v>
      </c>
      <c r="D7" s="45" t="s">
        <v>89</v>
      </c>
      <c r="E7" s="46" t="s">
        <v>90</v>
      </c>
      <c r="F7" s="15">
        <v>44228</v>
      </c>
      <c r="G7" s="2">
        <f t="shared" ref="G7:G17" si="0">$J$4-K7-J7</f>
        <v>26</v>
      </c>
      <c r="H7" s="16">
        <v>22</v>
      </c>
      <c r="I7" s="2"/>
      <c r="J7" s="16"/>
      <c r="K7" s="16"/>
      <c r="L7" s="2">
        <v>210</v>
      </c>
      <c r="M7" s="2">
        <v>50</v>
      </c>
      <c r="N7" s="2">
        <v>2.5</v>
      </c>
      <c r="O7" s="16"/>
      <c r="P7" s="2">
        <v>0</v>
      </c>
      <c r="Q7" s="2">
        <f>IF(AND($K$4&lt;=G7,K7&lt;0.01),10,IF(AND(G7&gt;=$K$4-1,K7&lt;0.01),5,0))</f>
        <v>10</v>
      </c>
      <c r="R7" s="2">
        <f t="shared" ref="R7:R53" si="1">IF(AT7&lt;=8,AU7,AV7)</f>
        <v>0</v>
      </c>
      <c r="S7" s="17">
        <f>(((L7/26/8)*1.5)*H7)+(((L7/26)*2)*I7)</f>
        <v>33.317307692307693</v>
      </c>
      <c r="T7" s="17">
        <v>5.5</v>
      </c>
      <c r="U7" s="17">
        <v>5</v>
      </c>
      <c r="V7" s="18">
        <v>7</v>
      </c>
      <c r="W7" s="19">
        <f t="shared" ref="W7:W52" si="2">L7+M7+N7+O7+P7+Q7+R7+S7+T7+U7+V7</f>
        <v>323.31730769230768</v>
      </c>
      <c r="X7" s="17">
        <f>(L7+N7)/$J$4*J7</f>
        <v>0</v>
      </c>
      <c r="Y7" s="17">
        <f t="shared" ref="Y7:Y17" si="3">(L7+N7)/$J$4*K7</f>
        <v>0</v>
      </c>
      <c r="Z7" s="29"/>
      <c r="AA7" s="43">
        <f>IF(AY7&lt;=(1500000/4000),0,IF(AY7&lt;=(2000000/4000),(AY7-(1500000/4000))*5%,IF(AY7&lt;=(8500000/4000),(AY7-(2000000/4000))*10%+(25000/4000),IF(AY7&lt;=(12500000/4000),(AY7-(8500000/4000))*15%+(675000/4000),(AY7-(12500000/4000))*20%+(1275000/4000)))))</f>
        <v>0</v>
      </c>
      <c r="AB7" s="17">
        <f>IF((W7*4000)&lt;=1200000,(W7*2%),(1200000/4000*2%))</f>
        <v>6</v>
      </c>
      <c r="AC7" s="17">
        <f>X7+Y7+Z7+AA7+AB7</f>
        <v>6</v>
      </c>
      <c r="AD7" s="3">
        <f>(AI7*$AI$5+AJ7*$AJ$5+AK7*$AK$5+AL7*$AL$5+AM7*$AM$5+AN7*$AN$5)</f>
        <v>317</v>
      </c>
      <c r="AE7" s="3">
        <f t="shared" ref="AE7:AE70" si="4">(AO7*$AO$5+AP7*$AP$5+AQ7*$AQ$5+AR7*$AR$5)</f>
        <v>1200</v>
      </c>
      <c r="AF7" s="3"/>
      <c r="AH7" s="20">
        <f t="shared" ref="AH7:AH52" si="5">ROUND( W7-AC7,2)</f>
        <v>317.32</v>
      </c>
      <c r="AI7">
        <f t="shared" ref="AI7:AI53" si="6">INT(AH7/$AI$5)</f>
        <v>3</v>
      </c>
      <c r="AJ7">
        <f t="shared" ref="AJ7:AJ53" si="7">INT((AH7-$AI$5*AI7)/50)</f>
        <v>0</v>
      </c>
      <c r="AK7">
        <f t="shared" ref="AK7:AK53" si="8">INT((AH7-$AI$5*AI7-$AJ$5*AJ7)/20)</f>
        <v>0</v>
      </c>
      <c r="AL7">
        <f t="shared" ref="AL7:AL53" si="9">INT((AH7-$AI$5*AI7-$AJ$5*AJ7-$AK$5*AK7)/10)</f>
        <v>1</v>
      </c>
      <c r="AM7">
        <f t="shared" ref="AM7:AM53" si="10">INT((AH7-$AI$5*AI7-$AJ$5*AJ7-$AK$5*AK7-$AL$5*AL7)/5)</f>
        <v>1</v>
      </c>
      <c r="AN7">
        <f t="shared" ref="AN7:AN53" si="11">INT((AH7-$AI$5*AI7-$AJ$5*AJ7-$AK$5*AK7-$AL$5*AL7-$AM$5*AM7)/1)</f>
        <v>2</v>
      </c>
      <c r="AO7">
        <f t="shared" ref="AO7:AO53" si="12">INT(AS7/$AO$5)</f>
        <v>0</v>
      </c>
      <c r="AP7">
        <f t="shared" ref="AP7:AP53" si="13">INT((AS7-AO7*$AO$5)/1000)</f>
        <v>1</v>
      </c>
      <c r="AQ7">
        <f t="shared" ref="AQ7:AQ53" si="14">INT((AS7-AO7*$AO$5-AP7*$AP$5)/500)</f>
        <v>0</v>
      </c>
      <c r="AR7">
        <f t="shared" ref="AR7:AR53" si="15">INT((AS7-AO7*$AO$5-AP7*$AP$5-AQ7*$AQ$5)/100)</f>
        <v>2</v>
      </c>
      <c r="AS7">
        <f t="shared" ref="AS7:AS53" si="16">(AH7-$AI$5*AI7-$AJ$5*AJ7-$AK$5*AK7-$AL$5*AL7-$AM$5*AM7-$AN$5*AN7)*4000</f>
        <v>1279.9999999999727</v>
      </c>
      <c r="AT7" s="12">
        <f t="shared" ref="AT7:AT63" si="17">+DAYS360(F7,$J$3)/360</f>
        <v>-4.1666666666666664E-2</v>
      </c>
      <c r="AU7" s="13">
        <f t="shared" ref="AU7:AU53" si="18">IF(AT7&lt;=1,0,IF(AT7&lt;=2,2,IF(AT7&lt;=3,3,IF(AT7&lt;=4,4,IF(AT7&lt;=5,5,IF(AT7&lt;=6,6,IF(AT7&lt;=7,7,IF(AT7&lt;=8,8,10))))))))</f>
        <v>0</v>
      </c>
      <c r="AV7" s="13">
        <f t="shared" ref="AV7:AV52" si="19">IF(AT7&lt;=3,0,IF(AT7&lt;=4,4,IF(AT7&lt;=5,5,IF(AT7&lt;=6,6,IF(AT7&lt;=7,7,IF(AT7&lt;=8,8,IF(AT7&lt;=9,9,10)))))))</f>
        <v>0</v>
      </c>
      <c r="AW7" s="27">
        <v>2</v>
      </c>
      <c r="AX7" s="1">
        <f t="shared" ref="AX7:AX52" si="20">+AW7*150000/4000</f>
        <v>75</v>
      </c>
      <c r="AY7" s="20">
        <f t="shared" ref="AY7:AY63" si="21">W7-X7-Y7-T7-U7-V7-AX7</f>
        <v>230.81730769230768</v>
      </c>
    </row>
    <row r="8" spans="1:51" ht="33" customHeight="1" x14ac:dyDescent="0.55000000000000004">
      <c r="A8" s="2">
        <v>2</v>
      </c>
      <c r="B8" s="2" t="s">
        <v>39</v>
      </c>
      <c r="C8" s="44" t="s">
        <v>138</v>
      </c>
      <c r="D8" s="45" t="s">
        <v>91</v>
      </c>
      <c r="E8" s="46" t="s">
        <v>46</v>
      </c>
      <c r="F8" s="15">
        <v>44228</v>
      </c>
      <c r="G8" s="2">
        <f t="shared" si="0"/>
        <v>26</v>
      </c>
      <c r="H8" s="16">
        <v>32</v>
      </c>
      <c r="I8" s="2"/>
      <c r="J8" s="16"/>
      <c r="K8" s="16"/>
      <c r="L8" s="2">
        <v>210</v>
      </c>
      <c r="M8" s="2">
        <v>35</v>
      </c>
      <c r="N8" s="2">
        <v>2.5</v>
      </c>
      <c r="O8" s="16"/>
      <c r="P8" s="2">
        <v>30</v>
      </c>
      <c r="Q8" s="2">
        <f t="shared" ref="Q8:Q52" si="22">IF(AND($K$4&lt;=G8,K8&lt;0.01),10,IF(AND(G8&gt;=$K$4-1,K8&lt;0.01),5,0))</f>
        <v>10</v>
      </c>
      <c r="R8" s="2">
        <f t="shared" si="1"/>
        <v>0</v>
      </c>
      <c r="S8" s="17">
        <f t="shared" ref="S8:S9" si="23">(((L8/26/8)*1.5)*H8)+(((L8/26)*2)*I8)</f>
        <v>48.46153846153846</v>
      </c>
      <c r="T8" s="17">
        <v>8</v>
      </c>
      <c r="U8" s="17">
        <v>5</v>
      </c>
      <c r="V8" s="18">
        <v>7</v>
      </c>
      <c r="W8" s="19">
        <f t="shared" si="2"/>
        <v>355.96153846153845</v>
      </c>
      <c r="X8" s="17">
        <f t="shared" ref="X8:X17" si="24">(L8+N8)/$J$4*J8</f>
        <v>0</v>
      </c>
      <c r="Y8" s="17">
        <f t="shared" si="3"/>
        <v>0</v>
      </c>
      <c r="Z8" s="29"/>
      <c r="AA8" s="43">
        <f t="shared" ref="AA8:AA52" si="25">IF(AY8&lt;=(1500000/4000),0,IF(AY8&lt;=(2000000/4000),(AY8-(1500000/4000))*5%,IF(AY8&lt;=(8500000/4000),(AY8-(2000000/4000))*10%+(25000/4000),IF(AY8&lt;=(12500000/4000),(AY8-(8500000/4000))*15%+(675000/4000),(AY8-(12500000/4000))*20%+(1275000/4000)))))</f>
        <v>0</v>
      </c>
      <c r="AB8" s="17">
        <f t="shared" ref="AB8:AB52" si="26">IF((W8*4000)&lt;=1200000,(W8*2%),(1200000/4000*2%))</f>
        <v>6</v>
      </c>
      <c r="AC8" s="17">
        <f t="shared" ref="AC8:AC52" si="27">X8+Y8+Z8+AA8+AB8</f>
        <v>6</v>
      </c>
      <c r="AD8" s="3">
        <f t="shared" ref="AD8:AD71" si="28">(AI8*$AI$5+AJ8*$AJ$5+AK8*$AK$5+AL8*$AL$5+AM8*$AM$5+AN8*$AN$5)</f>
        <v>349</v>
      </c>
      <c r="AE8" s="3">
        <f t="shared" si="4"/>
        <v>3800</v>
      </c>
      <c r="AF8" s="3"/>
      <c r="AH8" s="20">
        <f t="shared" si="5"/>
        <v>349.96</v>
      </c>
      <c r="AI8">
        <f t="shared" si="6"/>
        <v>3</v>
      </c>
      <c r="AJ8">
        <f t="shared" si="7"/>
        <v>0</v>
      </c>
      <c r="AK8">
        <f t="shared" si="8"/>
        <v>2</v>
      </c>
      <c r="AL8">
        <f t="shared" si="9"/>
        <v>0</v>
      </c>
      <c r="AM8">
        <f t="shared" si="10"/>
        <v>1</v>
      </c>
      <c r="AN8">
        <f t="shared" si="11"/>
        <v>4</v>
      </c>
      <c r="AO8">
        <f t="shared" si="12"/>
        <v>1</v>
      </c>
      <c r="AP8">
        <f t="shared" si="13"/>
        <v>1</v>
      </c>
      <c r="AQ8">
        <f t="shared" si="14"/>
        <v>1</v>
      </c>
      <c r="AR8">
        <f t="shared" si="15"/>
        <v>3</v>
      </c>
      <c r="AS8">
        <f t="shared" si="16"/>
        <v>3839.9999999999181</v>
      </c>
      <c r="AT8" s="12">
        <f t="shared" si="17"/>
        <v>-4.1666666666666664E-2</v>
      </c>
      <c r="AU8" s="13">
        <f t="shared" si="18"/>
        <v>0</v>
      </c>
      <c r="AV8" s="13">
        <f t="shared" si="19"/>
        <v>0</v>
      </c>
      <c r="AW8" s="27">
        <v>2</v>
      </c>
      <c r="AX8" s="1">
        <f t="shared" si="20"/>
        <v>75</v>
      </c>
      <c r="AY8" s="20">
        <f t="shared" si="21"/>
        <v>260.96153846153845</v>
      </c>
    </row>
    <row r="9" spans="1:51" ht="33" customHeight="1" x14ac:dyDescent="0.55000000000000004">
      <c r="A9" s="39">
        <v>3</v>
      </c>
      <c r="B9" s="2" t="s">
        <v>39</v>
      </c>
      <c r="C9" s="44" t="s">
        <v>139</v>
      </c>
      <c r="D9" s="45" t="s">
        <v>44</v>
      </c>
      <c r="E9" s="46" t="s">
        <v>45</v>
      </c>
      <c r="F9" s="15">
        <v>44228</v>
      </c>
      <c r="G9" s="2">
        <f t="shared" si="0"/>
        <v>26</v>
      </c>
      <c r="H9" s="16">
        <v>0</v>
      </c>
      <c r="I9" s="2"/>
      <c r="J9" s="16"/>
      <c r="K9" s="16"/>
      <c r="L9" s="2">
        <v>200</v>
      </c>
      <c r="M9" s="2">
        <v>0</v>
      </c>
      <c r="N9" s="2">
        <v>3.5</v>
      </c>
      <c r="O9" s="16"/>
      <c r="P9" s="2">
        <v>0</v>
      </c>
      <c r="Q9" s="2">
        <f t="shared" si="22"/>
        <v>10</v>
      </c>
      <c r="R9" s="2">
        <f t="shared" si="1"/>
        <v>0</v>
      </c>
      <c r="S9" s="17">
        <f t="shared" si="23"/>
        <v>0</v>
      </c>
      <c r="T9" s="17">
        <v>0</v>
      </c>
      <c r="U9" s="17">
        <v>5</v>
      </c>
      <c r="V9" s="18">
        <v>7</v>
      </c>
      <c r="W9" s="19">
        <f t="shared" si="2"/>
        <v>225.5</v>
      </c>
      <c r="X9" s="17">
        <f t="shared" si="24"/>
        <v>0</v>
      </c>
      <c r="Y9" s="17">
        <f t="shared" si="3"/>
        <v>0</v>
      </c>
      <c r="Z9" s="29"/>
      <c r="AA9" s="43">
        <f t="shared" si="25"/>
        <v>0</v>
      </c>
      <c r="AB9" s="17">
        <f t="shared" si="26"/>
        <v>4.51</v>
      </c>
      <c r="AC9" s="17">
        <f t="shared" si="27"/>
        <v>4.51</v>
      </c>
      <c r="AD9" s="3">
        <f t="shared" si="28"/>
        <v>220</v>
      </c>
      <c r="AE9" s="3">
        <f t="shared" si="4"/>
        <v>3900</v>
      </c>
      <c r="AF9" s="3"/>
      <c r="AH9" s="20">
        <f t="shared" si="5"/>
        <v>220.99</v>
      </c>
      <c r="AI9">
        <f t="shared" si="6"/>
        <v>2</v>
      </c>
      <c r="AJ9">
        <f t="shared" si="7"/>
        <v>0</v>
      </c>
      <c r="AK9">
        <f t="shared" si="8"/>
        <v>1</v>
      </c>
      <c r="AL9">
        <f t="shared" si="9"/>
        <v>0</v>
      </c>
      <c r="AM9">
        <f t="shared" si="10"/>
        <v>0</v>
      </c>
      <c r="AN9">
        <f t="shared" si="11"/>
        <v>0</v>
      </c>
      <c r="AO9">
        <f t="shared" si="12"/>
        <v>1</v>
      </c>
      <c r="AP9">
        <f t="shared" si="13"/>
        <v>1</v>
      </c>
      <c r="AQ9">
        <f t="shared" si="14"/>
        <v>1</v>
      </c>
      <c r="AR9">
        <f t="shared" si="15"/>
        <v>4</v>
      </c>
      <c r="AS9">
        <f t="shared" si="16"/>
        <v>3960.0000000000364</v>
      </c>
      <c r="AT9" s="12">
        <f t="shared" si="17"/>
        <v>-4.1666666666666664E-2</v>
      </c>
      <c r="AU9" s="13">
        <f t="shared" si="18"/>
        <v>0</v>
      </c>
      <c r="AV9" s="13">
        <f t="shared" si="19"/>
        <v>0</v>
      </c>
      <c r="AW9" s="27">
        <v>0</v>
      </c>
      <c r="AX9" s="1">
        <f t="shared" si="20"/>
        <v>0</v>
      </c>
      <c r="AY9" s="20">
        <f t="shared" si="21"/>
        <v>213.5</v>
      </c>
    </row>
    <row r="10" spans="1:51" ht="33" customHeight="1" x14ac:dyDescent="0.55000000000000004">
      <c r="A10" s="2">
        <v>4</v>
      </c>
      <c r="B10" s="2" t="s">
        <v>39</v>
      </c>
      <c r="C10" s="44" t="s">
        <v>140</v>
      </c>
      <c r="D10" s="45" t="s">
        <v>43</v>
      </c>
      <c r="E10" s="46" t="s">
        <v>48</v>
      </c>
      <c r="F10" s="15">
        <v>44228</v>
      </c>
      <c r="G10" s="2">
        <f t="shared" si="0"/>
        <v>26</v>
      </c>
      <c r="H10" s="16">
        <v>32</v>
      </c>
      <c r="I10" s="2"/>
      <c r="J10" s="16"/>
      <c r="K10" s="16"/>
      <c r="L10" s="2">
        <v>200</v>
      </c>
      <c r="M10" s="2">
        <v>0</v>
      </c>
      <c r="N10" s="2">
        <v>2</v>
      </c>
      <c r="O10" s="16"/>
      <c r="P10" s="2">
        <v>0</v>
      </c>
      <c r="Q10" s="2">
        <f t="shared" si="22"/>
        <v>10</v>
      </c>
      <c r="R10" s="2">
        <f t="shared" si="1"/>
        <v>0</v>
      </c>
      <c r="S10" s="17">
        <f>(((L10/26/8)*1.5)*H10)+(((L10/26)*2)*I10)</f>
        <v>46.153846153846153</v>
      </c>
      <c r="T10" s="17">
        <v>8</v>
      </c>
      <c r="U10" s="17">
        <v>5</v>
      </c>
      <c r="V10" s="18">
        <v>7</v>
      </c>
      <c r="W10" s="19">
        <f t="shared" si="2"/>
        <v>278.15384615384613</v>
      </c>
      <c r="X10" s="17">
        <f t="shared" si="24"/>
        <v>0</v>
      </c>
      <c r="Y10" s="17">
        <f t="shared" si="3"/>
        <v>0</v>
      </c>
      <c r="Z10" s="29"/>
      <c r="AA10" s="43">
        <f t="shared" si="25"/>
        <v>0</v>
      </c>
      <c r="AB10" s="17">
        <f t="shared" si="26"/>
        <v>5.563076923076923</v>
      </c>
      <c r="AC10" s="17">
        <f t="shared" si="27"/>
        <v>5.563076923076923</v>
      </c>
      <c r="AD10" s="3">
        <f t="shared" si="28"/>
        <v>272</v>
      </c>
      <c r="AE10" s="3">
        <f t="shared" si="4"/>
        <v>2300</v>
      </c>
      <c r="AF10" s="3"/>
      <c r="AH10" s="20">
        <f t="shared" si="5"/>
        <v>272.58999999999997</v>
      </c>
      <c r="AI10">
        <f t="shared" si="6"/>
        <v>2</v>
      </c>
      <c r="AJ10">
        <f t="shared" si="7"/>
        <v>1</v>
      </c>
      <c r="AK10">
        <f t="shared" si="8"/>
        <v>1</v>
      </c>
      <c r="AL10">
        <f t="shared" si="9"/>
        <v>0</v>
      </c>
      <c r="AM10">
        <f t="shared" si="10"/>
        <v>0</v>
      </c>
      <c r="AN10">
        <f t="shared" si="11"/>
        <v>2</v>
      </c>
      <c r="AO10">
        <f t="shared" si="12"/>
        <v>1</v>
      </c>
      <c r="AP10">
        <f t="shared" si="13"/>
        <v>0</v>
      </c>
      <c r="AQ10">
        <f t="shared" si="14"/>
        <v>0</v>
      </c>
      <c r="AR10">
        <f t="shared" si="15"/>
        <v>3</v>
      </c>
      <c r="AS10">
        <f t="shared" si="16"/>
        <v>2359.9999999999</v>
      </c>
      <c r="AT10" s="12">
        <f t="shared" si="17"/>
        <v>-4.1666666666666664E-2</v>
      </c>
      <c r="AU10" s="13">
        <f t="shared" si="18"/>
        <v>0</v>
      </c>
      <c r="AV10" s="13">
        <f t="shared" si="19"/>
        <v>0</v>
      </c>
      <c r="AW10" s="27">
        <v>0</v>
      </c>
      <c r="AX10" s="1">
        <f t="shared" si="20"/>
        <v>0</v>
      </c>
      <c r="AY10" s="20">
        <f t="shared" si="21"/>
        <v>258.15384615384613</v>
      </c>
    </row>
    <row r="11" spans="1:51" ht="35.25" customHeight="1" x14ac:dyDescent="0.55000000000000004">
      <c r="A11" s="39">
        <v>5</v>
      </c>
      <c r="B11" s="2" t="s">
        <v>39</v>
      </c>
      <c r="C11" s="44" t="s">
        <v>141</v>
      </c>
      <c r="D11" s="45" t="s">
        <v>51</v>
      </c>
      <c r="E11" s="46" t="s">
        <v>52</v>
      </c>
      <c r="F11" s="15">
        <v>44228</v>
      </c>
      <c r="G11" s="2">
        <f t="shared" si="0"/>
        <v>26</v>
      </c>
      <c r="H11" s="16">
        <v>8</v>
      </c>
      <c r="I11" s="2"/>
      <c r="J11" s="16"/>
      <c r="K11" s="16"/>
      <c r="L11" s="2">
        <v>200</v>
      </c>
      <c r="M11" s="2">
        <v>0</v>
      </c>
      <c r="N11" s="2">
        <v>0</v>
      </c>
      <c r="O11" s="16"/>
      <c r="P11" s="2">
        <v>0</v>
      </c>
      <c r="Q11" s="2">
        <f t="shared" si="22"/>
        <v>10</v>
      </c>
      <c r="R11" s="2">
        <f t="shared" si="1"/>
        <v>0</v>
      </c>
      <c r="S11" s="17">
        <f t="shared" ref="S11:S52" si="29">(((L11/26/8)*1.5)*H11)+(((L11/26)*2)*I11)</f>
        <v>11.538461538461538</v>
      </c>
      <c r="T11" s="17">
        <v>2</v>
      </c>
      <c r="U11" s="17">
        <v>5</v>
      </c>
      <c r="V11" s="18">
        <v>7</v>
      </c>
      <c r="W11" s="19">
        <f t="shared" si="2"/>
        <v>235.53846153846155</v>
      </c>
      <c r="X11" s="17">
        <f t="shared" si="24"/>
        <v>0</v>
      </c>
      <c r="Y11" s="17">
        <f t="shared" si="3"/>
        <v>0</v>
      </c>
      <c r="Z11" s="29"/>
      <c r="AA11" s="43">
        <f t="shared" si="25"/>
        <v>0</v>
      </c>
      <c r="AB11" s="17">
        <f t="shared" si="26"/>
        <v>4.7107692307692313</v>
      </c>
      <c r="AC11" s="17">
        <f t="shared" si="27"/>
        <v>4.7107692307692313</v>
      </c>
      <c r="AD11" s="3">
        <f t="shared" si="28"/>
        <v>230</v>
      </c>
      <c r="AE11" s="3">
        <f t="shared" si="4"/>
        <v>3300</v>
      </c>
      <c r="AF11" s="3"/>
      <c r="AH11" s="20">
        <f t="shared" si="5"/>
        <v>230.83</v>
      </c>
      <c r="AI11">
        <f t="shared" si="6"/>
        <v>2</v>
      </c>
      <c r="AJ11">
        <f t="shared" si="7"/>
        <v>0</v>
      </c>
      <c r="AK11">
        <f t="shared" si="8"/>
        <v>1</v>
      </c>
      <c r="AL11">
        <f t="shared" si="9"/>
        <v>1</v>
      </c>
      <c r="AM11">
        <f t="shared" si="10"/>
        <v>0</v>
      </c>
      <c r="AN11">
        <f t="shared" si="11"/>
        <v>0</v>
      </c>
      <c r="AO11">
        <f t="shared" si="12"/>
        <v>1</v>
      </c>
      <c r="AP11">
        <f t="shared" si="13"/>
        <v>1</v>
      </c>
      <c r="AQ11">
        <f t="shared" si="14"/>
        <v>0</v>
      </c>
      <c r="AR11">
        <f t="shared" si="15"/>
        <v>3</v>
      </c>
      <c r="AS11">
        <f t="shared" si="16"/>
        <v>3320.00000000005</v>
      </c>
      <c r="AT11" s="12">
        <f t="shared" si="17"/>
        <v>-4.1666666666666664E-2</v>
      </c>
      <c r="AU11" s="13">
        <f t="shared" si="18"/>
        <v>0</v>
      </c>
      <c r="AV11" s="13">
        <f t="shared" si="19"/>
        <v>0</v>
      </c>
      <c r="AW11" s="27">
        <v>0</v>
      </c>
      <c r="AX11" s="1">
        <f t="shared" si="20"/>
        <v>0</v>
      </c>
      <c r="AY11" s="20">
        <f t="shared" si="21"/>
        <v>221.53846153846155</v>
      </c>
    </row>
    <row r="12" spans="1:51" ht="35.25" customHeight="1" x14ac:dyDescent="0.55000000000000004">
      <c r="A12" s="2">
        <v>6</v>
      </c>
      <c r="B12" s="2" t="s">
        <v>39</v>
      </c>
      <c r="C12" s="44" t="s">
        <v>142</v>
      </c>
      <c r="D12" s="45" t="s">
        <v>49</v>
      </c>
      <c r="E12" s="46" t="s">
        <v>50</v>
      </c>
      <c r="F12" s="15">
        <v>44228</v>
      </c>
      <c r="G12" s="2">
        <f t="shared" si="0"/>
        <v>26</v>
      </c>
      <c r="H12" s="16">
        <v>32</v>
      </c>
      <c r="I12" s="2"/>
      <c r="J12" s="16"/>
      <c r="K12" s="16"/>
      <c r="L12" s="2">
        <v>200</v>
      </c>
      <c r="M12" s="2">
        <v>0</v>
      </c>
      <c r="N12" s="2">
        <v>0</v>
      </c>
      <c r="O12" s="16"/>
      <c r="P12" s="2">
        <v>0</v>
      </c>
      <c r="Q12" s="2">
        <f t="shared" si="22"/>
        <v>10</v>
      </c>
      <c r="R12" s="2">
        <f t="shared" si="1"/>
        <v>0</v>
      </c>
      <c r="S12" s="17">
        <f t="shared" si="29"/>
        <v>46.153846153846153</v>
      </c>
      <c r="T12" s="17">
        <v>8</v>
      </c>
      <c r="U12" s="17">
        <v>5</v>
      </c>
      <c r="V12" s="18">
        <v>7</v>
      </c>
      <c r="W12" s="19">
        <f t="shared" si="2"/>
        <v>276.15384615384613</v>
      </c>
      <c r="X12" s="17">
        <f t="shared" si="24"/>
        <v>0</v>
      </c>
      <c r="Y12" s="17">
        <f t="shared" si="3"/>
        <v>0</v>
      </c>
      <c r="Z12" s="29"/>
      <c r="AA12" s="43">
        <f t="shared" si="25"/>
        <v>0</v>
      </c>
      <c r="AB12" s="17">
        <f t="shared" si="26"/>
        <v>5.523076923076923</v>
      </c>
      <c r="AC12" s="17">
        <f t="shared" si="27"/>
        <v>5.523076923076923</v>
      </c>
      <c r="AD12" s="3">
        <f t="shared" si="28"/>
        <v>270</v>
      </c>
      <c r="AE12" s="3">
        <f t="shared" si="4"/>
        <v>2500</v>
      </c>
      <c r="AF12" s="3"/>
      <c r="AH12" s="20">
        <f t="shared" si="5"/>
        <v>270.63</v>
      </c>
      <c r="AI12">
        <f t="shared" si="6"/>
        <v>2</v>
      </c>
      <c r="AJ12">
        <f t="shared" si="7"/>
        <v>1</v>
      </c>
      <c r="AK12">
        <f t="shared" si="8"/>
        <v>1</v>
      </c>
      <c r="AL12">
        <f t="shared" si="9"/>
        <v>0</v>
      </c>
      <c r="AM12">
        <f t="shared" si="10"/>
        <v>0</v>
      </c>
      <c r="AN12">
        <f t="shared" si="11"/>
        <v>0</v>
      </c>
      <c r="AO12">
        <f t="shared" si="12"/>
        <v>1</v>
      </c>
      <c r="AP12">
        <f t="shared" si="13"/>
        <v>0</v>
      </c>
      <c r="AQ12">
        <f t="shared" si="14"/>
        <v>1</v>
      </c>
      <c r="AR12">
        <f t="shared" si="15"/>
        <v>0</v>
      </c>
      <c r="AS12">
        <f t="shared" si="16"/>
        <v>2519.9999999999818</v>
      </c>
      <c r="AT12" s="12">
        <f t="shared" si="17"/>
        <v>-4.1666666666666664E-2</v>
      </c>
      <c r="AU12" s="13">
        <f t="shared" si="18"/>
        <v>0</v>
      </c>
      <c r="AV12" s="13">
        <f t="shared" si="19"/>
        <v>0</v>
      </c>
      <c r="AW12" s="27">
        <v>0</v>
      </c>
      <c r="AX12" s="1">
        <f t="shared" si="20"/>
        <v>0</v>
      </c>
      <c r="AY12" s="20">
        <f t="shared" si="21"/>
        <v>256.15384615384613</v>
      </c>
    </row>
    <row r="13" spans="1:51" ht="33" customHeight="1" x14ac:dyDescent="0.65">
      <c r="A13" s="39">
        <v>7</v>
      </c>
      <c r="B13" s="2" t="s">
        <v>39</v>
      </c>
      <c r="C13" s="44" t="s">
        <v>143</v>
      </c>
      <c r="D13" s="38" t="s">
        <v>129</v>
      </c>
      <c r="E13" s="38" t="s">
        <v>117</v>
      </c>
      <c r="F13" s="15">
        <v>44228</v>
      </c>
      <c r="G13" s="2">
        <f t="shared" si="0"/>
        <v>26</v>
      </c>
      <c r="H13" s="16">
        <v>0</v>
      </c>
      <c r="I13" s="2"/>
      <c r="J13" s="16"/>
      <c r="K13" s="16"/>
      <c r="L13" s="2">
        <v>200</v>
      </c>
      <c r="M13" s="2">
        <v>0</v>
      </c>
      <c r="N13" s="2">
        <v>7</v>
      </c>
      <c r="O13" s="16"/>
      <c r="P13" s="2">
        <v>0</v>
      </c>
      <c r="Q13" s="2">
        <f t="shared" si="22"/>
        <v>10</v>
      </c>
      <c r="R13" s="2">
        <f t="shared" si="1"/>
        <v>0</v>
      </c>
      <c r="S13" s="17">
        <f t="shared" si="29"/>
        <v>0</v>
      </c>
      <c r="T13" s="17">
        <v>0</v>
      </c>
      <c r="U13" s="17">
        <v>5</v>
      </c>
      <c r="V13" s="18">
        <v>7</v>
      </c>
      <c r="W13" s="19">
        <f t="shared" si="2"/>
        <v>229</v>
      </c>
      <c r="X13" s="17">
        <f t="shared" si="24"/>
        <v>0</v>
      </c>
      <c r="Y13" s="17">
        <f t="shared" si="3"/>
        <v>0</v>
      </c>
      <c r="Z13" s="29"/>
      <c r="AA13" s="43">
        <f t="shared" si="25"/>
        <v>0</v>
      </c>
      <c r="AB13" s="17">
        <f t="shared" si="26"/>
        <v>4.58</v>
      </c>
      <c r="AC13" s="17">
        <f t="shared" si="27"/>
        <v>4.58</v>
      </c>
      <c r="AD13" s="3">
        <f t="shared" si="28"/>
        <v>224</v>
      </c>
      <c r="AE13" s="3">
        <f t="shared" si="4"/>
        <v>1600</v>
      </c>
      <c r="AF13" s="3"/>
      <c r="AH13" s="20">
        <f t="shared" si="5"/>
        <v>224.42</v>
      </c>
      <c r="AI13">
        <f t="shared" si="6"/>
        <v>2</v>
      </c>
      <c r="AJ13">
        <f t="shared" si="7"/>
        <v>0</v>
      </c>
      <c r="AK13">
        <f t="shared" si="8"/>
        <v>1</v>
      </c>
      <c r="AL13">
        <f t="shared" si="9"/>
        <v>0</v>
      </c>
      <c r="AM13">
        <f t="shared" si="10"/>
        <v>0</v>
      </c>
      <c r="AN13">
        <f t="shared" si="11"/>
        <v>4</v>
      </c>
      <c r="AO13">
        <f t="shared" si="12"/>
        <v>0</v>
      </c>
      <c r="AP13">
        <f t="shared" si="13"/>
        <v>1</v>
      </c>
      <c r="AQ13">
        <f t="shared" si="14"/>
        <v>1</v>
      </c>
      <c r="AR13">
        <f t="shared" si="15"/>
        <v>1</v>
      </c>
      <c r="AS13">
        <f t="shared" si="16"/>
        <v>1679.99999999995</v>
      </c>
      <c r="AT13" s="12">
        <f t="shared" si="17"/>
        <v>-4.1666666666666664E-2</v>
      </c>
      <c r="AU13" s="13">
        <f t="shared" si="18"/>
        <v>0</v>
      </c>
      <c r="AV13" s="13">
        <f t="shared" si="19"/>
        <v>0</v>
      </c>
      <c r="AW13" s="27">
        <v>0</v>
      </c>
      <c r="AX13" s="1">
        <f t="shared" si="20"/>
        <v>0</v>
      </c>
      <c r="AY13" s="20">
        <f t="shared" si="21"/>
        <v>217</v>
      </c>
    </row>
    <row r="14" spans="1:51" ht="33" customHeight="1" x14ac:dyDescent="0.65">
      <c r="A14" s="2">
        <v>8</v>
      </c>
      <c r="B14" s="2" t="s">
        <v>39</v>
      </c>
      <c r="C14" s="37" t="s">
        <v>144</v>
      </c>
      <c r="D14" s="38" t="s">
        <v>92</v>
      </c>
      <c r="E14" s="38" t="s">
        <v>97</v>
      </c>
      <c r="F14" s="15">
        <v>44228</v>
      </c>
      <c r="G14" s="2">
        <f t="shared" si="0"/>
        <v>26</v>
      </c>
      <c r="H14" s="16">
        <v>30</v>
      </c>
      <c r="I14" s="2"/>
      <c r="J14" s="16"/>
      <c r="K14" s="16"/>
      <c r="L14" s="2">
        <v>210</v>
      </c>
      <c r="M14" s="2">
        <v>35</v>
      </c>
      <c r="N14" s="2">
        <v>0</v>
      </c>
      <c r="O14" s="16"/>
      <c r="P14" s="2">
        <v>30</v>
      </c>
      <c r="Q14" s="2">
        <f t="shared" si="22"/>
        <v>10</v>
      </c>
      <c r="R14" s="2">
        <f t="shared" si="1"/>
        <v>0</v>
      </c>
      <c r="S14" s="17">
        <f t="shared" si="29"/>
        <v>45.432692307692307</v>
      </c>
      <c r="T14" s="17">
        <v>7.5</v>
      </c>
      <c r="U14" s="17">
        <v>5</v>
      </c>
      <c r="V14" s="18">
        <v>7</v>
      </c>
      <c r="W14" s="19">
        <f t="shared" si="2"/>
        <v>349.93269230769232</v>
      </c>
      <c r="X14" s="17">
        <f t="shared" si="24"/>
        <v>0</v>
      </c>
      <c r="Y14" s="17">
        <f t="shared" si="3"/>
        <v>0</v>
      </c>
      <c r="Z14" s="29"/>
      <c r="AA14" s="43">
        <f t="shared" si="25"/>
        <v>0</v>
      </c>
      <c r="AB14" s="17">
        <f t="shared" si="26"/>
        <v>6</v>
      </c>
      <c r="AC14" s="17">
        <f t="shared" si="27"/>
        <v>6</v>
      </c>
      <c r="AD14" s="3">
        <f t="shared" si="28"/>
        <v>343</v>
      </c>
      <c r="AE14" s="3">
        <f t="shared" si="4"/>
        <v>3700</v>
      </c>
      <c r="AF14" s="3"/>
      <c r="AH14" s="20">
        <f t="shared" si="5"/>
        <v>343.93</v>
      </c>
      <c r="AI14">
        <f t="shared" si="6"/>
        <v>3</v>
      </c>
      <c r="AJ14">
        <f t="shared" si="7"/>
        <v>0</v>
      </c>
      <c r="AK14">
        <f t="shared" si="8"/>
        <v>2</v>
      </c>
      <c r="AL14">
        <f t="shared" si="9"/>
        <v>0</v>
      </c>
      <c r="AM14">
        <f t="shared" si="10"/>
        <v>0</v>
      </c>
      <c r="AN14">
        <f t="shared" si="11"/>
        <v>3</v>
      </c>
      <c r="AO14">
        <f t="shared" si="12"/>
        <v>1</v>
      </c>
      <c r="AP14">
        <f t="shared" si="13"/>
        <v>1</v>
      </c>
      <c r="AQ14">
        <f t="shared" si="14"/>
        <v>1</v>
      </c>
      <c r="AR14">
        <f t="shared" si="15"/>
        <v>2</v>
      </c>
      <c r="AS14">
        <f t="shared" si="16"/>
        <v>3720.0000000000273</v>
      </c>
      <c r="AT14" s="12">
        <f t="shared" si="17"/>
        <v>-4.1666666666666664E-2</v>
      </c>
      <c r="AU14" s="13">
        <f t="shared" si="18"/>
        <v>0</v>
      </c>
      <c r="AV14" s="13">
        <f t="shared" si="19"/>
        <v>0</v>
      </c>
      <c r="AW14" s="27">
        <v>0</v>
      </c>
      <c r="AX14" s="1">
        <f t="shared" si="20"/>
        <v>0</v>
      </c>
      <c r="AY14" s="20">
        <f t="shared" si="21"/>
        <v>330.43269230769232</v>
      </c>
    </row>
    <row r="15" spans="1:51" ht="33" customHeight="1" x14ac:dyDescent="0.55000000000000004">
      <c r="A15" s="39">
        <v>9</v>
      </c>
      <c r="B15" s="2" t="s">
        <v>39</v>
      </c>
      <c r="C15" s="44" t="s">
        <v>145</v>
      </c>
      <c r="D15" s="45" t="s">
        <v>93</v>
      </c>
      <c r="E15" s="46" t="s">
        <v>94</v>
      </c>
      <c r="F15" s="15">
        <v>44228</v>
      </c>
      <c r="G15" s="2">
        <f t="shared" si="0"/>
        <v>26</v>
      </c>
      <c r="H15" s="16">
        <v>2</v>
      </c>
      <c r="I15" s="2"/>
      <c r="J15" s="16"/>
      <c r="K15" s="16"/>
      <c r="L15" s="2">
        <v>200</v>
      </c>
      <c r="M15" s="2">
        <v>0</v>
      </c>
      <c r="N15" s="2">
        <v>0</v>
      </c>
      <c r="O15" s="16"/>
      <c r="P15" s="2">
        <v>0</v>
      </c>
      <c r="Q15" s="2">
        <f t="shared" si="22"/>
        <v>10</v>
      </c>
      <c r="R15" s="2">
        <f t="shared" si="1"/>
        <v>0</v>
      </c>
      <c r="S15" s="17">
        <f t="shared" si="29"/>
        <v>2.8846153846153846</v>
      </c>
      <c r="T15" s="17">
        <v>0.5</v>
      </c>
      <c r="U15" s="17">
        <v>5</v>
      </c>
      <c r="V15" s="18">
        <v>7</v>
      </c>
      <c r="W15" s="19">
        <f t="shared" si="2"/>
        <v>225.38461538461539</v>
      </c>
      <c r="X15" s="17">
        <f t="shared" si="24"/>
        <v>0</v>
      </c>
      <c r="Y15" s="17">
        <f t="shared" si="3"/>
        <v>0</v>
      </c>
      <c r="Z15" s="29"/>
      <c r="AA15" s="43">
        <f t="shared" si="25"/>
        <v>0</v>
      </c>
      <c r="AB15" s="17">
        <f t="shared" si="26"/>
        <v>4.5076923076923077</v>
      </c>
      <c r="AC15" s="17">
        <f t="shared" si="27"/>
        <v>4.5076923076923077</v>
      </c>
      <c r="AD15" s="3">
        <f t="shared" si="28"/>
        <v>220</v>
      </c>
      <c r="AE15" s="3">
        <f t="shared" si="4"/>
        <v>3500</v>
      </c>
      <c r="AF15" s="3"/>
      <c r="AH15" s="20">
        <f t="shared" si="5"/>
        <v>220.88</v>
      </c>
      <c r="AI15">
        <f t="shared" si="6"/>
        <v>2</v>
      </c>
      <c r="AJ15">
        <f t="shared" si="7"/>
        <v>0</v>
      </c>
      <c r="AK15">
        <f t="shared" si="8"/>
        <v>1</v>
      </c>
      <c r="AL15">
        <f t="shared" si="9"/>
        <v>0</v>
      </c>
      <c r="AM15">
        <f t="shared" si="10"/>
        <v>0</v>
      </c>
      <c r="AN15">
        <f t="shared" si="11"/>
        <v>0</v>
      </c>
      <c r="AO15">
        <f t="shared" si="12"/>
        <v>1</v>
      </c>
      <c r="AP15">
        <f t="shared" si="13"/>
        <v>1</v>
      </c>
      <c r="AQ15">
        <f t="shared" si="14"/>
        <v>1</v>
      </c>
      <c r="AR15">
        <f t="shared" si="15"/>
        <v>0</v>
      </c>
      <c r="AS15">
        <f t="shared" si="16"/>
        <v>3519.9999999999818</v>
      </c>
      <c r="AT15" s="12">
        <f t="shared" si="17"/>
        <v>-4.1666666666666664E-2</v>
      </c>
      <c r="AU15" s="13">
        <f t="shared" si="18"/>
        <v>0</v>
      </c>
      <c r="AV15" s="13">
        <f t="shared" si="19"/>
        <v>0</v>
      </c>
      <c r="AW15" s="27">
        <v>0</v>
      </c>
      <c r="AX15" s="1">
        <f t="shared" si="20"/>
        <v>0</v>
      </c>
      <c r="AY15" s="20">
        <f t="shared" si="21"/>
        <v>212.88461538461539</v>
      </c>
    </row>
    <row r="16" spans="1:51" ht="33" customHeight="1" x14ac:dyDescent="0.55000000000000004">
      <c r="A16" s="2">
        <v>10</v>
      </c>
      <c r="B16" s="2" t="s">
        <v>39</v>
      </c>
      <c r="C16" s="44" t="s">
        <v>146</v>
      </c>
      <c r="D16" s="45" t="s">
        <v>95</v>
      </c>
      <c r="E16" s="46" t="s">
        <v>96</v>
      </c>
      <c r="F16" s="15">
        <v>44228</v>
      </c>
      <c r="G16" s="2">
        <f t="shared" si="0"/>
        <v>26</v>
      </c>
      <c r="H16" s="16">
        <v>2</v>
      </c>
      <c r="I16" s="2"/>
      <c r="J16" s="16"/>
      <c r="K16" s="16"/>
      <c r="L16" s="2">
        <v>200</v>
      </c>
      <c r="M16" s="2">
        <v>0</v>
      </c>
      <c r="N16" s="2">
        <v>0</v>
      </c>
      <c r="O16" s="16"/>
      <c r="P16" s="2">
        <v>0</v>
      </c>
      <c r="Q16" s="2">
        <f t="shared" si="22"/>
        <v>10</v>
      </c>
      <c r="R16" s="2">
        <f t="shared" si="1"/>
        <v>0</v>
      </c>
      <c r="S16" s="17">
        <f t="shared" si="29"/>
        <v>2.8846153846153846</v>
      </c>
      <c r="T16" s="17">
        <v>0.5</v>
      </c>
      <c r="U16" s="17">
        <v>5</v>
      </c>
      <c r="V16" s="18">
        <v>7</v>
      </c>
      <c r="W16" s="19">
        <f t="shared" si="2"/>
        <v>225.38461538461539</v>
      </c>
      <c r="X16" s="17">
        <f t="shared" si="24"/>
        <v>0</v>
      </c>
      <c r="Y16" s="17">
        <f t="shared" si="3"/>
        <v>0</v>
      </c>
      <c r="Z16" s="29"/>
      <c r="AA16" s="43">
        <f t="shared" si="25"/>
        <v>0</v>
      </c>
      <c r="AB16" s="17">
        <f t="shared" si="26"/>
        <v>4.5076923076923077</v>
      </c>
      <c r="AC16" s="17">
        <f t="shared" si="27"/>
        <v>4.5076923076923077</v>
      </c>
      <c r="AD16" s="3">
        <f t="shared" si="28"/>
        <v>220</v>
      </c>
      <c r="AE16" s="3">
        <f t="shared" si="4"/>
        <v>3500</v>
      </c>
      <c r="AF16" s="3"/>
      <c r="AH16" s="20">
        <f t="shared" si="5"/>
        <v>220.88</v>
      </c>
      <c r="AI16">
        <f t="shared" si="6"/>
        <v>2</v>
      </c>
      <c r="AJ16">
        <f t="shared" si="7"/>
        <v>0</v>
      </c>
      <c r="AK16">
        <f t="shared" si="8"/>
        <v>1</v>
      </c>
      <c r="AL16">
        <f t="shared" si="9"/>
        <v>0</v>
      </c>
      <c r="AM16">
        <f t="shared" si="10"/>
        <v>0</v>
      </c>
      <c r="AN16">
        <f t="shared" si="11"/>
        <v>0</v>
      </c>
      <c r="AO16">
        <f t="shared" si="12"/>
        <v>1</v>
      </c>
      <c r="AP16">
        <f t="shared" si="13"/>
        <v>1</v>
      </c>
      <c r="AQ16">
        <f t="shared" si="14"/>
        <v>1</v>
      </c>
      <c r="AR16">
        <f t="shared" si="15"/>
        <v>0</v>
      </c>
      <c r="AS16">
        <f t="shared" si="16"/>
        <v>3519.9999999999818</v>
      </c>
      <c r="AT16" s="12">
        <f t="shared" si="17"/>
        <v>-4.1666666666666664E-2</v>
      </c>
      <c r="AU16" s="13">
        <f t="shared" si="18"/>
        <v>0</v>
      </c>
      <c r="AV16" s="13">
        <f t="shared" si="19"/>
        <v>0</v>
      </c>
      <c r="AW16" s="27">
        <v>0</v>
      </c>
      <c r="AX16" s="1">
        <f t="shared" si="20"/>
        <v>0</v>
      </c>
      <c r="AY16" s="20">
        <f t="shared" si="21"/>
        <v>212.88461538461539</v>
      </c>
    </row>
    <row r="17" spans="1:51" ht="33" customHeight="1" x14ac:dyDescent="0.55000000000000004">
      <c r="A17" s="39">
        <v>11</v>
      </c>
      <c r="B17" s="2" t="s">
        <v>39</v>
      </c>
      <c r="C17" s="44" t="s">
        <v>147</v>
      </c>
      <c r="D17" s="45" t="s">
        <v>98</v>
      </c>
      <c r="E17" s="46" t="s">
        <v>99</v>
      </c>
      <c r="F17" s="15">
        <v>44409</v>
      </c>
      <c r="G17" s="2">
        <f t="shared" si="0"/>
        <v>26</v>
      </c>
      <c r="H17" s="16">
        <v>26</v>
      </c>
      <c r="I17" s="2"/>
      <c r="J17" s="16"/>
      <c r="K17" s="16"/>
      <c r="L17" s="2">
        <v>210</v>
      </c>
      <c r="M17" s="2">
        <v>30</v>
      </c>
      <c r="N17" s="2">
        <v>0</v>
      </c>
      <c r="O17" s="16"/>
      <c r="P17" s="2">
        <v>0</v>
      </c>
      <c r="Q17" s="2">
        <f t="shared" si="22"/>
        <v>10</v>
      </c>
      <c r="R17" s="2">
        <f t="shared" si="1"/>
        <v>0</v>
      </c>
      <c r="S17" s="17">
        <f t="shared" si="29"/>
        <v>39.375</v>
      </c>
      <c r="T17" s="17">
        <v>6.5</v>
      </c>
      <c r="U17" s="17">
        <v>5</v>
      </c>
      <c r="V17" s="18">
        <v>7</v>
      </c>
      <c r="W17" s="19">
        <f t="shared" si="2"/>
        <v>307.875</v>
      </c>
      <c r="X17" s="17">
        <f t="shared" si="24"/>
        <v>0</v>
      </c>
      <c r="Y17" s="17">
        <f t="shared" si="3"/>
        <v>0</v>
      </c>
      <c r="Z17" s="29"/>
      <c r="AA17" s="43">
        <f t="shared" si="25"/>
        <v>0</v>
      </c>
      <c r="AB17" s="17">
        <f t="shared" si="26"/>
        <v>6</v>
      </c>
      <c r="AC17" s="17">
        <f t="shared" si="27"/>
        <v>6</v>
      </c>
      <c r="AD17" s="3">
        <f t="shared" si="28"/>
        <v>301</v>
      </c>
      <c r="AE17" s="3">
        <f t="shared" si="4"/>
        <v>3500</v>
      </c>
      <c r="AF17" s="3"/>
      <c r="AH17" s="20">
        <f t="shared" si="5"/>
        <v>301.88</v>
      </c>
      <c r="AI17">
        <f t="shared" si="6"/>
        <v>3</v>
      </c>
      <c r="AJ17">
        <f t="shared" si="7"/>
        <v>0</v>
      </c>
      <c r="AK17">
        <f t="shared" si="8"/>
        <v>0</v>
      </c>
      <c r="AL17">
        <f t="shared" si="9"/>
        <v>0</v>
      </c>
      <c r="AM17">
        <f t="shared" si="10"/>
        <v>0</v>
      </c>
      <c r="AN17">
        <f t="shared" si="11"/>
        <v>1</v>
      </c>
      <c r="AO17">
        <f t="shared" si="12"/>
        <v>1</v>
      </c>
      <c r="AP17">
        <f t="shared" si="13"/>
        <v>1</v>
      </c>
      <c r="AQ17">
        <f t="shared" si="14"/>
        <v>1</v>
      </c>
      <c r="AR17">
        <f t="shared" si="15"/>
        <v>0</v>
      </c>
      <c r="AS17">
        <f t="shared" si="16"/>
        <v>3519.9999999999818</v>
      </c>
      <c r="AT17" s="12">
        <f t="shared" si="17"/>
        <v>-0.54166666666666663</v>
      </c>
      <c r="AU17" s="13">
        <f t="shared" si="18"/>
        <v>0</v>
      </c>
      <c r="AV17" s="13">
        <f t="shared" si="19"/>
        <v>0</v>
      </c>
      <c r="AW17" s="27">
        <v>0</v>
      </c>
      <c r="AX17" s="1">
        <f t="shared" si="20"/>
        <v>0</v>
      </c>
      <c r="AY17" s="20">
        <f t="shared" si="21"/>
        <v>289.375</v>
      </c>
    </row>
    <row r="18" spans="1:51" ht="33" customHeight="1" x14ac:dyDescent="0.55000000000000004">
      <c r="A18" s="2">
        <v>12</v>
      </c>
      <c r="B18" s="2" t="s">
        <v>39</v>
      </c>
      <c r="C18" s="44" t="s">
        <v>148</v>
      </c>
      <c r="D18" s="45" t="s">
        <v>100</v>
      </c>
      <c r="E18" s="46" t="s">
        <v>101</v>
      </c>
      <c r="F18" s="15">
        <v>44228</v>
      </c>
      <c r="G18" s="2">
        <f>$J$4-K18-J18</f>
        <v>26</v>
      </c>
      <c r="H18" s="16">
        <v>12</v>
      </c>
      <c r="I18" s="2"/>
      <c r="J18" s="16"/>
      <c r="K18" s="16"/>
      <c r="L18" s="2">
        <v>200</v>
      </c>
      <c r="M18" s="2">
        <v>0</v>
      </c>
      <c r="N18" s="2">
        <v>2</v>
      </c>
      <c r="O18" s="16"/>
      <c r="P18" s="2">
        <v>0</v>
      </c>
      <c r="Q18" s="2">
        <f t="shared" si="22"/>
        <v>10</v>
      </c>
      <c r="R18" s="2">
        <f t="shared" si="1"/>
        <v>0</v>
      </c>
      <c r="S18" s="17">
        <f t="shared" si="29"/>
        <v>17.307692307692307</v>
      </c>
      <c r="T18" s="17">
        <v>3</v>
      </c>
      <c r="U18" s="17">
        <v>5</v>
      </c>
      <c r="V18" s="18">
        <v>7</v>
      </c>
      <c r="W18" s="19">
        <f t="shared" si="2"/>
        <v>244.30769230769232</v>
      </c>
      <c r="X18" s="17">
        <f>(L18+N18)/$J$4*J18</f>
        <v>0</v>
      </c>
      <c r="Y18" s="17">
        <f>(L18+N18)/$J$4*K18</f>
        <v>0</v>
      </c>
      <c r="Z18" s="29"/>
      <c r="AA18" s="43">
        <f t="shared" si="25"/>
        <v>0</v>
      </c>
      <c r="AB18" s="17">
        <f t="shared" si="26"/>
        <v>4.8861538461538467</v>
      </c>
      <c r="AC18" s="17">
        <f t="shared" si="27"/>
        <v>4.8861538461538467</v>
      </c>
      <c r="AD18" s="3">
        <f t="shared" si="28"/>
        <v>239</v>
      </c>
      <c r="AE18" s="3">
        <f t="shared" si="4"/>
        <v>1600</v>
      </c>
      <c r="AF18" s="3"/>
      <c r="AH18" s="20">
        <f t="shared" si="5"/>
        <v>239.42</v>
      </c>
      <c r="AI18">
        <f t="shared" si="6"/>
        <v>2</v>
      </c>
      <c r="AJ18">
        <f t="shared" si="7"/>
        <v>0</v>
      </c>
      <c r="AK18">
        <f t="shared" si="8"/>
        <v>1</v>
      </c>
      <c r="AL18">
        <f t="shared" si="9"/>
        <v>1</v>
      </c>
      <c r="AM18">
        <f t="shared" si="10"/>
        <v>1</v>
      </c>
      <c r="AN18">
        <f t="shared" si="11"/>
        <v>4</v>
      </c>
      <c r="AO18">
        <f t="shared" si="12"/>
        <v>0</v>
      </c>
      <c r="AP18">
        <f t="shared" si="13"/>
        <v>1</v>
      </c>
      <c r="AQ18">
        <f t="shared" si="14"/>
        <v>1</v>
      </c>
      <c r="AR18">
        <f t="shared" si="15"/>
        <v>1</v>
      </c>
      <c r="AS18">
        <f t="shared" si="16"/>
        <v>1679.99999999995</v>
      </c>
      <c r="AT18" s="12">
        <f t="shared" si="17"/>
        <v>-4.1666666666666664E-2</v>
      </c>
      <c r="AU18" s="13">
        <f t="shared" si="18"/>
        <v>0</v>
      </c>
      <c r="AV18" s="13">
        <f t="shared" si="19"/>
        <v>0</v>
      </c>
      <c r="AW18" s="27">
        <v>0</v>
      </c>
      <c r="AX18" s="1">
        <f t="shared" si="20"/>
        <v>0</v>
      </c>
      <c r="AY18" s="20">
        <f t="shared" si="21"/>
        <v>229.30769230769232</v>
      </c>
    </row>
    <row r="19" spans="1:51" ht="33" customHeight="1" x14ac:dyDescent="0.55000000000000004">
      <c r="A19" s="39">
        <v>13</v>
      </c>
      <c r="B19" s="2" t="s">
        <v>39</v>
      </c>
      <c r="C19" s="44" t="s">
        <v>149</v>
      </c>
      <c r="D19" s="45" t="s">
        <v>102</v>
      </c>
      <c r="E19" s="46" t="s">
        <v>103</v>
      </c>
      <c r="F19" s="15">
        <v>44562</v>
      </c>
      <c r="G19" s="2">
        <f t="shared" ref="G19:G21" si="30">$J$4-K19-J19</f>
        <v>26</v>
      </c>
      <c r="H19" s="16">
        <v>32</v>
      </c>
      <c r="I19" s="2"/>
      <c r="J19" s="16"/>
      <c r="K19" s="16"/>
      <c r="L19" s="2">
        <v>200</v>
      </c>
      <c r="M19" s="2">
        <v>0</v>
      </c>
      <c r="N19" s="2">
        <v>0</v>
      </c>
      <c r="O19" s="16"/>
      <c r="P19" s="2">
        <v>0</v>
      </c>
      <c r="Q19" s="2">
        <f t="shared" si="22"/>
        <v>10</v>
      </c>
      <c r="R19" s="2">
        <f t="shared" si="1"/>
        <v>0</v>
      </c>
      <c r="S19" s="17">
        <f t="shared" si="29"/>
        <v>46.153846153846153</v>
      </c>
      <c r="T19" s="17">
        <v>8</v>
      </c>
      <c r="U19" s="17">
        <v>5</v>
      </c>
      <c r="V19" s="18">
        <v>7</v>
      </c>
      <c r="W19" s="19">
        <f t="shared" si="2"/>
        <v>276.15384615384613</v>
      </c>
      <c r="X19" s="17">
        <f t="shared" ref="X19:X21" si="31">(L19+N19)/$J$4*J19</f>
        <v>0</v>
      </c>
      <c r="Y19" s="17">
        <f t="shared" ref="Y19:Y21" si="32">(L19+N19)/$J$4*K19</f>
        <v>0</v>
      </c>
      <c r="Z19" s="29"/>
      <c r="AA19" s="43">
        <f t="shared" si="25"/>
        <v>0</v>
      </c>
      <c r="AB19" s="17">
        <f t="shared" si="26"/>
        <v>5.523076923076923</v>
      </c>
      <c r="AC19" s="17">
        <f t="shared" si="27"/>
        <v>5.523076923076923</v>
      </c>
      <c r="AD19" s="3">
        <f t="shared" si="28"/>
        <v>270</v>
      </c>
      <c r="AE19" s="3">
        <f t="shared" si="4"/>
        <v>2500</v>
      </c>
      <c r="AF19" s="3"/>
      <c r="AH19" s="20">
        <f t="shared" si="5"/>
        <v>270.63</v>
      </c>
      <c r="AI19">
        <f t="shared" si="6"/>
        <v>2</v>
      </c>
      <c r="AJ19">
        <f t="shared" si="7"/>
        <v>1</v>
      </c>
      <c r="AK19">
        <f t="shared" si="8"/>
        <v>1</v>
      </c>
      <c r="AL19">
        <f t="shared" si="9"/>
        <v>0</v>
      </c>
      <c r="AM19">
        <f t="shared" si="10"/>
        <v>0</v>
      </c>
      <c r="AN19">
        <f t="shared" si="11"/>
        <v>0</v>
      </c>
      <c r="AO19">
        <f t="shared" si="12"/>
        <v>1</v>
      </c>
      <c r="AP19">
        <f t="shared" si="13"/>
        <v>0</v>
      </c>
      <c r="AQ19">
        <f t="shared" si="14"/>
        <v>1</v>
      </c>
      <c r="AR19">
        <f t="shared" si="15"/>
        <v>0</v>
      </c>
      <c r="AS19">
        <f t="shared" si="16"/>
        <v>2519.9999999999818</v>
      </c>
      <c r="AT19" s="12">
        <f t="shared" si="17"/>
        <v>-0.95833333333333337</v>
      </c>
      <c r="AU19" s="13">
        <f t="shared" si="18"/>
        <v>0</v>
      </c>
      <c r="AV19" s="13">
        <f t="shared" si="19"/>
        <v>0</v>
      </c>
      <c r="AW19" s="27">
        <v>0</v>
      </c>
      <c r="AX19" s="1">
        <f t="shared" si="20"/>
        <v>0</v>
      </c>
      <c r="AY19" s="20">
        <f t="shared" si="21"/>
        <v>256.15384615384613</v>
      </c>
    </row>
    <row r="20" spans="1:51" ht="33" customHeight="1" x14ac:dyDescent="0.55000000000000004">
      <c r="A20" s="2">
        <v>14</v>
      </c>
      <c r="B20" s="2" t="s">
        <v>39</v>
      </c>
      <c r="C20" s="44" t="s">
        <v>150</v>
      </c>
      <c r="D20" s="45" t="s">
        <v>104</v>
      </c>
      <c r="E20" s="46" t="s">
        <v>105</v>
      </c>
      <c r="F20" s="15">
        <v>44562</v>
      </c>
      <c r="G20" s="2">
        <f t="shared" si="30"/>
        <v>26</v>
      </c>
      <c r="H20" s="16">
        <v>4</v>
      </c>
      <c r="I20" s="2"/>
      <c r="J20" s="16"/>
      <c r="K20" s="16"/>
      <c r="L20" s="2">
        <v>200</v>
      </c>
      <c r="M20" s="2">
        <v>0</v>
      </c>
      <c r="N20" s="2">
        <v>0</v>
      </c>
      <c r="O20" s="16"/>
      <c r="P20" s="2">
        <v>0</v>
      </c>
      <c r="Q20" s="2">
        <f t="shared" si="22"/>
        <v>10</v>
      </c>
      <c r="R20" s="2">
        <f t="shared" si="1"/>
        <v>0</v>
      </c>
      <c r="S20" s="17">
        <f t="shared" si="29"/>
        <v>5.7692307692307692</v>
      </c>
      <c r="T20" s="17">
        <v>1</v>
      </c>
      <c r="U20" s="17">
        <v>5</v>
      </c>
      <c r="V20" s="18">
        <v>7</v>
      </c>
      <c r="W20" s="19">
        <f t="shared" si="2"/>
        <v>228.76923076923077</v>
      </c>
      <c r="X20" s="17">
        <f t="shared" si="31"/>
        <v>0</v>
      </c>
      <c r="Y20" s="17">
        <f t="shared" si="32"/>
        <v>0</v>
      </c>
      <c r="Z20" s="29"/>
      <c r="AA20" s="43">
        <f t="shared" si="25"/>
        <v>0</v>
      </c>
      <c r="AB20" s="17">
        <f t="shared" si="26"/>
        <v>4.5753846153846158</v>
      </c>
      <c r="AC20" s="17">
        <f t="shared" si="27"/>
        <v>4.5753846153846158</v>
      </c>
      <c r="AD20" s="3">
        <f t="shared" si="28"/>
        <v>224</v>
      </c>
      <c r="AE20" s="3">
        <f t="shared" si="4"/>
        <v>700</v>
      </c>
      <c r="AF20" s="3"/>
      <c r="AH20" s="20">
        <f t="shared" si="5"/>
        <v>224.19</v>
      </c>
      <c r="AI20">
        <f t="shared" si="6"/>
        <v>2</v>
      </c>
      <c r="AJ20">
        <f t="shared" si="7"/>
        <v>0</v>
      </c>
      <c r="AK20">
        <f t="shared" si="8"/>
        <v>1</v>
      </c>
      <c r="AL20">
        <f t="shared" si="9"/>
        <v>0</v>
      </c>
      <c r="AM20">
        <f t="shared" si="10"/>
        <v>0</v>
      </c>
      <c r="AN20">
        <f t="shared" si="11"/>
        <v>4</v>
      </c>
      <c r="AO20">
        <f t="shared" si="12"/>
        <v>0</v>
      </c>
      <c r="AP20">
        <f t="shared" si="13"/>
        <v>0</v>
      </c>
      <c r="AQ20">
        <f t="shared" si="14"/>
        <v>1</v>
      </c>
      <c r="AR20">
        <f t="shared" si="15"/>
        <v>2</v>
      </c>
      <c r="AS20">
        <f t="shared" si="16"/>
        <v>759.99999999999091</v>
      </c>
      <c r="AT20" s="12">
        <f t="shared" si="17"/>
        <v>-0.95833333333333337</v>
      </c>
      <c r="AU20" s="13">
        <f t="shared" si="18"/>
        <v>0</v>
      </c>
      <c r="AV20" s="13">
        <f t="shared" si="19"/>
        <v>0</v>
      </c>
      <c r="AW20" s="27">
        <v>0</v>
      </c>
      <c r="AX20" s="1">
        <f t="shared" si="20"/>
        <v>0</v>
      </c>
      <c r="AY20" s="20">
        <f t="shared" si="21"/>
        <v>215.76923076923077</v>
      </c>
    </row>
    <row r="21" spans="1:51" ht="33" customHeight="1" x14ac:dyDescent="0.55000000000000004">
      <c r="A21" s="39">
        <v>15</v>
      </c>
      <c r="B21" s="2" t="s">
        <v>39</v>
      </c>
      <c r="C21" s="44" t="s">
        <v>151</v>
      </c>
      <c r="D21" s="45" t="s">
        <v>106</v>
      </c>
      <c r="E21" s="46" t="s">
        <v>107</v>
      </c>
      <c r="F21" s="15">
        <v>44562</v>
      </c>
      <c r="G21" s="2">
        <f t="shared" si="30"/>
        <v>26</v>
      </c>
      <c r="H21" s="16">
        <v>32</v>
      </c>
      <c r="I21" s="2"/>
      <c r="J21" s="16"/>
      <c r="K21" s="16"/>
      <c r="L21" s="2">
        <v>210</v>
      </c>
      <c r="M21" s="2">
        <v>15</v>
      </c>
      <c r="N21" s="2">
        <v>5</v>
      </c>
      <c r="O21" s="16"/>
      <c r="P21" s="2">
        <v>0</v>
      </c>
      <c r="Q21" s="2">
        <f t="shared" si="22"/>
        <v>10</v>
      </c>
      <c r="R21" s="2">
        <f t="shared" si="1"/>
        <v>0</v>
      </c>
      <c r="S21" s="17">
        <f t="shared" si="29"/>
        <v>48.46153846153846</v>
      </c>
      <c r="T21" s="17">
        <v>8</v>
      </c>
      <c r="U21" s="17">
        <v>5</v>
      </c>
      <c r="V21" s="18">
        <v>7</v>
      </c>
      <c r="W21" s="19">
        <f t="shared" si="2"/>
        <v>308.46153846153845</v>
      </c>
      <c r="X21" s="17">
        <f t="shared" si="31"/>
        <v>0</v>
      </c>
      <c r="Y21" s="17">
        <f t="shared" si="32"/>
        <v>0</v>
      </c>
      <c r="Z21" s="29"/>
      <c r="AA21" s="43">
        <f t="shared" si="25"/>
        <v>0</v>
      </c>
      <c r="AB21" s="17">
        <f t="shared" si="26"/>
        <v>6</v>
      </c>
      <c r="AC21" s="17">
        <f t="shared" si="27"/>
        <v>6</v>
      </c>
      <c r="AD21" s="3">
        <f t="shared" si="28"/>
        <v>302</v>
      </c>
      <c r="AE21" s="3">
        <f t="shared" si="4"/>
        <v>1800</v>
      </c>
      <c r="AF21" s="3"/>
      <c r="AH21" s="20">
        <f t="shared" si="5"/>
        <v>302.45999999999998</v>
      </c>
      <c r="AI21">
        <f t="shared" si="6"/>
        <v>3</v>
      </c>
      <c r="AJ21">
        <f t="shared" si="7"/>
        <v>0</v>
      </c>
      <c r="AK21">
        <f t="shared" si="8"/>
        <v>0</v>
      </c>
      <c r="AL21">
        <f t="shared" si="9"/>
        <v>0</v>
      </c>
      <c r="AM21">
        <f t="shared" si="10"/>
        <v>0</v>
      </c>
      <c r="AN21">
        <f t="shared" si="11"/>
        <v>2</v>
      </c>
      <c r="AO21">
        <f t="shared" si="12"/>
        <v>0</v>
      </c>
      <c r="AP21">
        <f t="shared" si="13"/>
        <v>1</v>
      </c>
      <c r="AQ21">
        <f t="shared" si="14"/>
        <v>1</v>
      </c>
      <c r="AR21">
        <f t="shared" si="15"/>
        <v>3</v>
      </c>
      <c r="AS21">
        <f t="shared" si="16"/>
        <v>1839.9999999999181</v>
      </c>
      <c r="AT21" s="12">
        <f t="shared" si="17"/>
        <v>-0.95833333333333337</v>
      </c>
      <c r="AU21" s="13">
        <f t="shared" si="18"/>
        <v>0</v>
      </c>
      <c r="AV21" s="13">
        <f t="shared" si="19"/>
        <v>0</v>
      </c>
      <c r="AW21" s="27">
        <v>0</v>
      </c>
      <c r="AX21" s="1">
        <f t="shared" si="20"/>
        <v>0</v>
      </c>
      <c r="AY21" s="20">
        <f t="shared" si="21"/>
        <v>288.46153846153845</v>
      </c>
    </row>
    <row r="22" spans="1:51" ht="33" customHeight="1" x14ac:dyDescent="0.55000000000000004">
      <c r="A22" s="2">
        <v>16</v>
      </c>
      <c r="B22" s="2" t="s">
        <v>39</v>
      </c>
      <c r="C22" s="44" t="s">
        <v>152</v>
      </c>
      <c r="D22" s="45" t="s">
        <v>108</v>
      </c>
      <c r="E22" s="46" t="s">
        <v>109</v>
      </c>
      <c r="F22" s="15">
        <v>44562</v>
      </c>
      <c r="G22" s="2">
        <f>$J$4-K22-J22</f>
        <v>25</v>
      </c>
      <c r="H22" s="16">
        <v>22</v>
      </c>
      <c r="I22" s="2"/>
      <c r="J22" s="16">
        <v>1</v>
      </c>
      <c r="K22" s="16"/>
      <c r="L22" s="2">
        <v>200</v>
      </c>
      <c r="M22" s="2">
        <v>0</v>
      </c>
      <c r="N22" s="2">
        <v>0</v>
      </c>
      <c r="O22" s="16"/>
      <c r="P22" s="2">
        <v>0</v>
      </c>
      <c r="Q22" s="2">
        <f t="shared" si="22"/>
        <v>5</v>
      </c>
      <c r="R22" s="2">
        <f t="shared" si="1"/>
        <v>0</v>
      </c>
      <c r="S22" s="17">
        <f t="shared" si="29"/>
        <v>31.73076923076923</v>
      </c>
      <c r="T22" s="17">
        <v>5.5</v>
      </c>
      <c r="U22" s="17">
        <v>4.8076923076923084</v>
      </c>
      <c r="V22" s="18">
        <v>7</v>
      </c>
      <c r="W22" s="19">
        <f t="shared" si="2"/>
        <v>254.03846153846155</v>
      </c>
      <c r="X22" s="17">
        <f>(L22+N22)/$J$4*J22</f>
        <v>7.6923076923076925</v>
      </c>
      <c r="Y22" s="17">
        <f>(L22+N22)/$J$4*K22</f>
        <v>0</v>
      </c>
      <c r="Z22" s="29"/>
      <c r="AA22" s="43">
        <f t="shared" si="25"/>
        <v>0</v>
      </c>
      <c r="AB22" s="17">
        <f t="shared" si="26"/>
        <v>5.0807692307692314</v>
      </c>
      <c r="AC22" s="17">
        <f t="shared" si="27"/>
        <v>12.773076923076925</v>
      </c>
      <c r="AD22" s="3">
        <f t="shared" si="28"/>
        <v>241</v>
      </c>
      <c r="AE22" s="3">
        <f t="shared" si="4"/>
        <v>1000</v>
      </c>
      <c r="AF22" s="3"/>
      <c r="AH22" s="20">
        <f t="shared" si="5"/>
        <v>241.27</v>
      </c>
      <c r="AI22">
        <f t="shared" si="6"/>
        <v>2</v>
      </c>
      <c r="AJ22">
        <f t="shared" si="7"/>
        <v>0</v>
      </c>
      <c r="AK22">
        <f t="shared" si="8"/>
        <v>2</v>
      </c>
      <c r="AL22">
        <f t="shared" si="9"/>
        <v>0</v>
      </c>
      <c r="AM22">
        <f t="shared" si="10"/>
        <v>0</v>
      </c>
      <c r="AN22">
        <f t="shared" si="11"/>
        <v>1</v>
      </c>
      <c r="AO22">
        <f t="shared" si="12"/>
        <v>0</v>
      </c>
      <c r="AP22">
        <f t="shared" si="13"/>
        <v>1</v>
      </c>
      <c r="AQ22">
        <f t="shared" si="14"/>
        <v>0</v>
      </c>
      <c r="AR22">
        <f t="shared" si="15"/>
        <v>0</v>
      </c>
      <c r="AS22">
        <f t="shared" si="16"/>
        <v>1080.0000000000409</v>
      </c>
      <c r="AT22" s="12">
        <f t="shared" si="17"/>
        <v>-0.95833333333333337</v>
      </c>
      <c r="AU22" s="13">
        <f t="shared" si="18"/>
        <v>0</v>
      </c>
      <c r="AV22" s="13">
        <f t="shared" si="19"/>
        <v>0</v>
      </c>
      <c r="AW22" s="27">
        <v>0</v>
      </c>
      <c r="AX22" s="1">
        <f t="shared" si="20"/>
        <v>0</v>
      </c>
      <c r="AY22" s="20">
        <f t="shared" si="21"/>
        <v>229.03846153846155</v>
      </c>
    </row>
    <row r="23" spans="1:51" ht="33" customHeight="1" x14ac:dyDescent="0.55000000000000004">
      <c r="A23" s="39">
        <v>17</v>
      </c>
      <c r="B23" s="2" t="s">
        <v>39</v>
      </c>
      <c r="C23" s="44" t="s">
        <v>153</v>
      </c>
      <c r="D23" s="45" t="s">
        <v>110</v>
      </c>
      <c r="E23" s="46" t="s">
        <v>111</v>
      </c>
      <c r="F23" s="15">
        <v>44562</v>
      </c>
      <c r="G23" s="2">
        <f>$J$4-K23-J23</f>
        <v>26</v>
      </c>
      <c r="H23" s="16">
        <v>2</v>
      </c>
      <c r="I23" s="2"/>
      <c r="J23" s="16"/>
      <c r="K23" s="16"/>
      <c r="L23" s="2">
        <v>200</v>
      </c>
      <c r="M23" s="2">
        <v>0</v>
      </c>
      <c r="N23" s="2">
        <v>2</v>
      </c>
      <c r="O23" s="16"/>
      <c r="P23" s="2">
        <v>0</v>
      </c>
      <c r="Q23" s="2">
        <f t="shared" si="22"/>
        <v>10</v>
      </c>
      <c r="R23" s="2">
        <f t="shared" si="1"/>
        <v>0</v>
      </c>
      <c r="S23" s="17">
        <f t="shared" si="29"/>
        <v>2.8846153846153846</v>
      </c>
      <c r="T23" s="17">
        <v>0.5</v>
      </c>
      <c r="U23" s="17">
        <v>5</v>
      </c>
      <c r="V23" s="18">
        <v>7</v>
      </c>
      <c r="W23" s="19">
        <f t="shared" si="2"/>
        <v>227.38461538461539</v>
      </c>
      <c r="X23" s="17">
        <f>(L23+N23)/$J$4*J23</f>
        <v>0</v>
      </c>
      <c r="Y23" s="17">
        <f>(L23+N23)/$J$4*K23</f>
        <v>0</v>
      </c>
      <c r="Z23" s="29"/>
      <c r="AA23" s="43">
        <f t="shared" si="25"/>
        <v>0</v>
      </c>
      <c r="AB23" s="17">
        <f t="shared" si="26"/>
        <v>4.5476923076923077</v>
      </c>
      <c r="AC23" s="17">
        <f t="shared" si="27"/>
        <v>4.5476923076923077</v>
      </c>
      <c r="AD23" s="3">
        <f t="shared" si="28"/>
        <v>222</v>
      </c>
      <c r="AE23" s="3">
        <f t="shared" si="4"/>
        <v>3300</v>
      </c>
      <c r="AF23" s="3"/>
      <c r="AH23" s="20">
        <f t="shared" si="5"/>
        <v>222.84</v>
      </c>
      <c r="AI23">
        <f t="shared" si="6"/>
        <v>2</v>
      </c>
      <c r="AJ23">
        <f t="shared" si="7"/>
        <v>0</v>
      </c>
      <c r="AK23">
        <f t="shared" si="8"/>
        <v>1</v>
      </c>
      <c r="AL23">
        <f t="shared" si="9"/>
        <v>0</v>
      </c>
      <c r="AM23">
        <f t="shared" si="10"/>
        <v>0</v>
      </c>
      <c r="AN23">
        <f t="shared" si="11"/>
        <v>2</v>
      </c>
      <c r="AO23">
        <f t="shared" si="12"/>
        <v>1</v>
      </c>
      <c r="AP23">
        <f t="shared" si="13"/>
        <v>1</v>
      </c>
      <c r="AQ23">
        <f t="shared" si="14"/>
        <v>0</v>
      </c>
      <c r="AR23">
        <f t="shared" si="15"/>
        <v>3</v>
      </c>
      <c r="AS23">
        <f t="shared" si="16"/>
        <v>3360.0000000000136</v>
      </c>
      <c r="AT23" s="12">
        <f t="shared" si="17"/>
        <v>-0.95833333333333337</v>
      </c>
      <c r="AU23" s="13">
        <f t="shared" si="18"/>
        <v>0</v>
      </c>
      <c r="AV23" s="13">
        <f t="shared" si="19"/>
        <v>0</v>
      </c>
      <c r="AW23" s="27">
        <v>0</v>
      </c>
      <c r="AX23" s="1">
        <f t="shared" si="20"/>
        <v>0</v>
      </c>
      <c r="AY23" s="20">
        <f t="shared" si="21"/>
        <v>214.88461538461539</v>
      </c>
    </row>
    <row r="24" spans="1:51" ht="33" customHeight="1" x14ac:dyDescent="0.55000000000000004">
      <c r="A24" s="2">
        <v>18</v>
      </c>
      <c r="B24" s="2" t="s">
        <v>39</v>
      </c>
      <c r="C24" s="44" t="s">
        <v>154</v>
      </c>
      <c r="D24" s="45" t="s">
        <v>98</v>
      </c>
      <c r="E24" s="46" t="s">
        <v>118</v>
      </c>
      <c r="F24" s="15">
        <v>44593</v>
      </c>
      <c r="G24" s="2">
        <f t="shared" ref="G24:G26" si="33">$J$4-K24-J24</f>
        <v>26</v>
      </c>
      <c r="H24" s="16">
        <v>22</v>
      </c>
      <c r="I24" s="2"/>
      <c r="J24" s="16"/>
      <c r="K24" s="16"/>
      <c r="L24" s="2">
        <v>200</v>
      </c>
      <c r="M24" s="2">
        <v>0</v>
      </c>
      <c r="N24" s="2">
        <v>0</v>
      </c>
      <c r="O24" s="16"/>
      <c r="P24" s="2">
        <v>0</v>
      </c>
      <c r="Q24" s="2">
        <f t="shared" si="22"/>
        <v>10</v>
      </c>
      <c r="R24" s="2">
        <f t="shared" si="1"/>
        <v>0</v>
      </c>
      <c r="S24" s="17">
        <f t="shared" si="29"/>
        <v>31.73076923076923</v>
      </c>
      <c r="T24" s="17">
        <v>5.5</v>
      </c>
      <c r="U24" s="17">
        <v>5</v>
      </c>
      <c r="V24" s="18">
        <v>7</v>
      </c>
      <c r="W24" s="19">
        <f t="shared" si="2"/>
        <v>259.23076923076923</v>
      </c>
      <c r="X24" s="17">
        <f t="shared" ref="X24:X26" si="34">(L24+N24)/$J$4*J24</f>
        <v>0</v>
      </c>
      <c r="Y24" s="17">
        <f t="shared" ref="Y24:Y26" si="35">(L24+N24)/$J$4*K24</f>
        <v>0</v>
      </c>
      <c r="Z24" s="29"/>
      <c r="AA24" s="43">
        <f t="shared" si="25"/>
        <v>0</v>
      </c>
      <c r="AB24" s="17">
        <f t="shared" si="26"/>
        <v>5.1846153846153848</v>
      </c>
      <c r="AC24" s="17">
        <f t="shared" si="27"/>
        <v>5.1846153846153848</v>
      </c>
      <c r="AD24" s="3">
        <f t="shared" si="28"/>
        <v>254</v>
      </c>
      <c r="AE24" s="3">
        <f t="shared" si="4"/>
        <v>200</v>
      </c>
      <c r="AF24" s="3"/>
      <c r="AH24" s="20">
        <f t="shared" si="5"/>
        <v>254.05</v>
      </c>
      <c r="AI24">
        <f t="shared" si="6"/>
        <v>2</v>
      </c>
      <c r="AJ24">
        <f t="shared" si="7"/>
        <v>1</v>
      </c>
      <c r="AK24">
        <f t="shared" si="8"/>
        <v>0</v>
      </c>
      <c r="AL24">
        <f t="shared" si="9"/>
        <v>0</v>
      </c>
      <c r="AM24">
        <f t="shared" si="10"/>
        <v>0</v>
      </c>
      <c r="AN24">
        <f t="shared" si="11"/>
        <v>4</v>
      </c>
      <c r="AO24">
        <f t="shared" si="12"/>
        <v>0</v>
      </c>
      <c r="AP24">
        <f t="shared" si="13"/>
        <v>0</v>
      </c>
      <c r="AQ24">
        <f t="shared" si="14"/>
        <v>0</v>
      </c>
      <c r="AR24">
        <f t="shared" si="15"/>
        <v>2</v>
      </c>
      <c r="AS24">
        <f t="shared" si="16"/>
        <v>200.00000000004547</v>
      </c>
      <c r="AT24" s="12">
        <f t="shared" si="17"/>
        <v>-1.0416666666666667</v>
      </c>
      <c r="AU24" s="13">
        <f t="shared" si="18"/>
        <v>0</v>
      </c>
      <c r="AV24" s="13">
        <f t="shared" si="19"/>
        <v>0</v>
      </c>
      <c r="AW24" s="27">
        <v>0</v>
      </c>
      <c r="AX24" s="1">
        <f t="shared" si="20"/>
        <v>0</v>
      </c>
      <c r="AY24" s="20">
        <f t="shared" si="21"/>
        <v>241.73076923076923</v>
      </c>
    </row>
    <row r="25" spans="1:51" ht="33" customHeight="1" x14ac:dyDescent="0.55000000000000004">
      <c r="A25" s="39">
        <v>19</v>
      </c>
      <c r="B25" s="2" t="s">
        <v>39</v>
      </c>
      <c r="C25" s="44" t="s">
        <v>155</v>
      </c>
      <c r="D25" s="45" t="s">
        <v>112</v>
      </c>
      <c r="E25" s="46" t="s">
        <v>113</v>
      </c>
      <c r="F25" s="15">
        <v>44678</v>
      </c>
      <c r="G25" s="2">
        <f t="shared" si="33"/>
        <v>26</v>
      </c>
      <c r="H25" s="16">
        <v>32</v>
      </c>
      <c r="I25" s="2"/>
      <c r="J25" s="16"/>
      <c r="K25" s="16"/>
      <c r="L25" s="2">
        <v>200</v>
      </c>
      <c r="M25" s="2">
        <v>0</v>
      </c>
      <c r="N25" s="2">
        <v>0</v>
      </c>
      <c r="O25" s="16"/>
      <c r="P25" s="2">
        <v>0</v>
      </c>
      <c r="Q25" s="2">
        <f t="shared" si="22"/>
        <v>10</v>
      </c>
      <c r="R25" s="2">
        <f t="shared" si="1"/>
        <v>0</v>
      </c>
      <c r="S25" s="17">
        <f t="shared" si="29"/>
        <v>46.153846153846153</v>
      </c>
      <c r="T25" s="17">
        <v>8</v>
      </c>
      <c r="U25" s="17">
        <v>5</v>
      </c>
      <c r="V25" s="18">
        <v>7</v>
      </c>
      <c r="W25" s="19">
        <f t="shared" si="2"/>
        <v>276.15384615384613</v>
      </c>
      <c r="X25" s="17">
        <f t="shared" si="34"/>
        <v>0</v>
      </c>
      <c r="Y25" s="17">
        <f t="shared" si="35"/>
        <v>0</v>
      </c>
      <c r="Z25" s="29"/>
      <c r="AA25" s="43">
        <f t="shared" si="25"/>
        <v>0</v>
      </c>
      <c r="AB25" s="17">
        <f t="shared" si="26"/>
        <v>5.523076923076923</v>
      </c>
      <c r="AC25" s="17">
        <f t="shared" si="27"/>
        <v>5.523076923076923</v>
      </c>
      <c r="AD25" s="3">
        <f t="shared" si="28"/>
        <v>270</v>
      </c>
      <c r="AE25" s="3">
        <f t="shared" si="4"/>
        <v>2500</v>
      </c>
      <c r="AF25" s="3"/>
      <c r="AH25" s="20">
        <f t="shared" si="5"/>
        <v>270.63</v>
      </c>
      <c r="AI25">
        <f t="shared" si="6"/>
        <v>2</v>
      </c>
      <c r="AJ25">
        <f t="shared" si="7"/>
        <v>1</v>
      </c>
      <c r="AK25">
        <f t="shared" si="8"/>
        <v>1</v>
      </c>
      <c r="AL25">
        <f t="shared" si="9"/>
        <v>0</v>
      </c>
      <c r="AM25">
        <f t="shared" si="10"/>
        <v>0</v>
      </c>
      <c r="AN25">
        <f t="shared" si="11"/>
        <v>0</v>
      </c>
      <c r="AO25">
        <f t="shared" si="12"/>
        <v>1</v>
      </c>
      <c r="AP25">
        <f t="shared" si="13"/>
        <v>0</v>
      </c>
      <c r="AQ25">
        <f t="shared" si="14"/>
        <v>1</v>
      </c>
      <c r="AR25">
        <f t="shared" si="15"/>
        <v>0</v>
      </c>
      <c r="AS25">
        <f t="shared" si="16"/>
        <v>2519.9999999999818</v>
      </c>
      <c r="AT25" s="12">
        <f t="shared" si="17"/>
        <v>-1.2805555555555554</v>
      </c>
      <c r="AU25" s="13">
        <f t="shared" si="18"/>
        <v>0</v>
      </c>
      <c r="AV25" s="13">
        <f t="shared" si="19"/>
        <v>0</v>
      </c>
      <c r="AW25" s="27">
        <v>0</v>
      </c>
      <c r="AX25" s="1">
        <f t="shared" si="20"/>
        <v>0</v>
      </c>
      <c r="AY25" s="20">
        <f t="shared" si="21"/>
        <v>256.15384615384613</v>
      </c>
    </row>
    <row r="26" spans="1:51" ht="33" customHeight="1" x14ac:dyDescent="0.55000000000000004">
      <c r="A26" s="2">
        <v>20</v>
      </c>
      <c r="B26" s="2" t="s">
        <v>39</v>
      </c>
      <c r="C26" s="44" t="s">
        <v>156</v>
      </c>
      <c r="D26" s="45" t="s">
        <v>114</v>
      </c>
      <c r="E26" s="46" t="s">
        <v>115</v>
      </c>
      <c r="F26" s="15">
        <v>44713</v>
      </c>
      <c r="G26" s="2">
        <f t="shared" si="33"/>
        <v>26</v>
      </c>
      <c r="H26" s="16">
        <v>24</v>
      </c>
      <c r="I26" s="2"/>
      <c r="J26" s="16"/>
      <c r="K26" s="16"/>
      <c r="L26" s="2">
        <v>200</v>
      </c>
      <c r="M26" s="2">
        <v>0</v>
      </c>
      <c r="N26" s="2">
        <v>0</v>
      </c>
      <c r="O26" s="16"/>
      <c r="P26" s="2">
        <v>0</v>
      </c>
      <c r="Q26" s="2">
        <f t="shared" si="22"/>
        <v>10</v>
      </c>
      <c r="R26" s="2">
        <f t="shared" si="1"/>
        <v>0</v>
      </c>
      <c r="S26" s="17">
        <f t="shared" si="29"/>
        <v>34.615384615384613</v>
      </c>
      <c r="T26" s="17">
        <v>6</v>
      </c>
      <c r="U26" s="17">
        <v>5</v>
      </c>
      <c r="V26" s="18">
        <v>7</v>
      </c>
      <c r="W26" s="19">
        <f t="shared" si="2"/>
        <v>262.61538461538464</v>
      </c>
      <c r="X26" s="17">
        <f t="shared" si="34"/>
        <v>0</v>
      </c>
      <c r="Y26" s="17">
        <f t="shared" si="35"/>
        <v>0</v>
      </c>
      <c r="Z26" s="29"/>
      <c r="AA26" s="43">
        <f t="shared" si="25"/>
        <v>0</v>
      </c>
      <c r="AB26" s="17">
        <f t="shared" si="26"/>
        <v>5.252307692307693</v>
      </c>
      <c r="AC26" s="17">
        <f t="shared" si="27"/>
        <v>5.252307692307693</v>
      </c>
      <c r="AD26" s="3">
        <f t="shared" si="28"/>
        <v>257</v>
      </c>
      <c r="AE26" s="3">
        <f t="shared" si="4"/>
        <v>1400</v>
      </c>
      <c r="AF26" s="3"/>
      <c r="AH26" s="20">
        <f t="shared" si="5"/>
        <v>257.36</v>
      </c>
      <c r="AI26">
        <f t="shared" si="6"/>
        <v>2</v>
      </c>
      <c r="AJ26">
        <f t="shared" si="7"/>
        <v>1</v>
      </c>
      <c r="AK26">
        <f t="shared" si="8"/>
        <v>0</v>
      </c>
      <c r="AL26">
        <f t="shared" si="9"/>
        <v>0</v>
      </c>
      <c r="AM26">
        <f t="shared" si="10"/>
        <v>1</v>
      </c>
      <c r="AN26">
        <f t="shared" si="11"/>
        <v>2</v>
      </c>
      <c r="AO26">
        <f t="shared" si="12"/>
        <v>0</v>
      </c>
      <c r="AP26">
        <f t="shared" si="13"/>
        <v>1</v>
      </c>
      <c r="AQ26">
        <f t="shared" si="14"/>
        <v>0</v>
      </c>
      <c r="AR26">
        <f t="shared" si="15"/>
        <v>4</v>
      </c>
      <c r="AS26">
        <f t="shared" si="16"/>
        <v>1440.0000000000546</v>
      </c>
      <c r="AT26" s="12">
        <f t="shared" si="17"/>
        <v>-1.375</v>
      </c>
      <c r="AU26" s="13">
        <f t="shared" si="18"/>
        <v>0</v>
      </c>
      <c r="AV26" s="13">
        <f t="shared" si="19"/>
        <v>0</v>
      </c>
      <c r="AW26" s="27">
        <v>0</v>
      </c>
      <c r="AX26" s="1">
        <f t="shared" si="20"/>
        <v>0</v>
      </c>
      <c r="AY26" s="20">
        <f t="shared" si="21"/>
        <v>244.61538461538464</v>
      </c>
    </row>
    <row r="27" spans="1:51" ht="33" customHeight="1" x14ac:dyDescent="0.55000000000000004">
      <c r="A27" s="39">
        <v>21</v>
      </c>
      <c r="B27" s="2" t="s">
        <v>39</v>
      </c>
      <c r="C27" s="44" t="s">
        <v>157</v>
      </c>
      <c r="D27" s="45" t="s">
        <v>119</v>
      </c>
      <c r="E27" s="46" t="s">
        <v>120</v>
      </c>
      <c r="F27" s="15">
        <v>44760</v>
      </c>
      <c r="G27" s="2">
        <f>$J$4-K27-J27</f>
        <v>26</v>
      </c>
      <c r="H27" s="16">
        <v>28</v>
      </c>
      <c r="I27" s="2"/>
      <c r="J27" s="16"/>
      <c r="K27" s="16"/>
      <c r="L27" s="2">
        <v>200</v>
      </c>
      <c r="M27" s="2">
        <v>0</v>
      </c>
      <c r="N27" s="2">
        <v>0</v>
      </c>
      <c r="O27" s="16"/>
      <c r="P27" s="2">
        <v>0</v>
      </c>
      <c r="Q27" s="2">
        <f t="shared" si="22"/>
        <v>10</v>
      </c>
      <c r="R27" s="2">
        <f t="shared" si="1"/>
        <v>0</v>
      </c>
      <c r="S27" s="17">
        <f t="shared" si="29"/>
        <v>40.384615384615387</v>
      </c>
      <c r="T27" s="17">
        <v>7</v>
      </c>
      <c r="U27" s="17">
        <v>5</v>
      </c>
      <c r="V27" s="18">
        <v>7</v>
      </c>
      <c r="W27" s="19">
        <f t="shared" si="2"/>
        <v>269.38461538461536</v>
      </c>
      <c r="X27" s="17">
        <f>(L27+N27)/$J$4*J27</f>
        <v>0</v>
      </c>
      <c r="Y27" s="17">
        <f>(L27+N27)/$J$4*K27</f>
        <v>0</v>
      </c>
      <c r="Z27" s="29"/>
      <c r="AA27" s="43">
        <f t="shared" si="25"/>
        <v>0</v>
      </c>
      <c r="AB27" s="17">
        <f t="shared" si="26"/>
        <v>5.3876923076923076</v>
      </c>
      <c r="AC27" s="17">
        <f t="shared" si="27"/>
        <v>5.3876923076923076</v>
      </c>
      <c r="AD27" s="3">
        <f t="shared" si="28"/>
        <v>264</v>
      </c>
      <c r="AE27" s="3">
        <f t="shared" si="4"/>
        <v>0</v>
      </c>
      <c r="AF27" s="3"/>
      <c r="AH27" s="20">
        <f t="shared" si="5"/>
        <v>264</v>
      </c>
      <c r="AI27">
        <f t="shared" si="6"/>
        <v>2</v>
      </c>
      <c r="AJ27">
        <f t="shared" si="7"/>
        <v>1</v>
      </c>
      <c r="AK27">
        <f t="shared" si="8"/>
        <v>0</v>
      </c>
      <c r="AL27">
        <f t="shared" si="9"/>
        <v>1</v>
      </c>
      <c r="AM27">
        <f t="shared" si="10"/>
        <v>0</v>
      </c>
      <c r="AN27">
        <f t="shared" si="11"/>
        <v>4</v>
      </c>
      <c r="AO27">
        <f t="shared" si="12"/>
        <v>0</v>
      </c>
      <c r="AP27">
        <f t="shared" si="13"/>
        <v>0</v>
      </c>
      <c r="AQ27">
        <f t="shared" si="14"/>
        <v>0</v>
      </c>
      <c r="AR27">
        <f t="shared" si="15"/>
        <v>0</v>
      </c>
      <c r="AS27">
        <f t="shared" si="16"/>
        <v>0</v>
      </c>
      <c r="AT27" s="12">
        <f t="shared" si="17"/>
        <v>-1.5055555555555555</v>
      </c>
      <c r="AU27" s="13">
        <f t="shared" si="18"/>
        <v>0</v>
      </c>
      <c r="AV27" s="13">
        <f t="shared" si="19"/>
        <v>0</v>
      </c>
      <c r="AW27" s="27">
        <v>0</v>
      </c>
      <c r="AX27" s="1">
        <f t="shared" si="20"/>
        <v>0</v>
      </c>
      <c r="AY27" s="20">
        <f t="shared" si="21"/>
        <v>250.38461538461536</v>
      </c>
    </row>
    <row r="28" spans="1:51" ht="33" customHeight="1" x14ac:dyDescent="0.55000000000000004">
      <c r="A28" s="2">
        <v>22</v>
      </c>
      <c r="B28" s="2" t="s">
        <v>39</v>
      </c>
      <c r="C28" s="44" t="s">
        <v>158</v>
      </c>
      <c r="D28" s="45" t="s">
        <v>43</v>
      </c>
      <c r="E28" s="46" t="s">
        <v>116</v>
      </c>
      <c r="F28" s="15">
        <v>44760</v>
      </c>
      <c r="G28" s="2">
        <f>$J$4-K28-J28</f>
        <v>26</v>
      </c>
      <c r="H28" s="16">
        <v>32</v>
      </c>
      <c r="I28" s="2"/>
      <c r="J28" s="16"/>
      <c r="K28" s="16"/>
      <c r="L28" s="2">
        <v>200</v>
      </c>
      <c r="M28" s="2">
        <v>0</v>
      </c>
      <c r="N28" s="2">
        <v>0</v>
      </c>
      <c r="O28" s="16"/>
      <c r="P28" s="2">
        <v>0</v>
      </c>
      <c r="Q28" s="2">
        <f t="shared" si="22"/>
        <v>10</v>
      </c>
      <c r="R28" s="2">
        <f t="shared" si="1"/>
        <v>0</v>
      </c>
      <c r="S28" s="17">
        <f t="shared" si="29"/>
        <v>46.153846153846153</v>
      </c>
      <c r="T28" s="17">
        <v>8</v>
      </c>
      <c r="U28" s="17">
        <v>5</v>
      </c>
      <c r="V28" s="18">
        <v>7</v>
      </c>
      <c r="W28" s="19">
        <f t="shared" si="2"/>
        <v>276.15384615384613</v>
      </c>
      <c r="X28" s="17">
        <f>(L28+N28)/$J$4*J28</f>
        <v>0</v>
      </c>
      <c r="Y28" s="17">
        <f>(L28+N28)/$J$4*K28</f>
        <v>0</v>
      </c>
      <c r="Z28" s="29"/>
      <c r="AA28" s="43">
        <f t="shared" si="25"/>
        <v>0</v>
      </c>
      <c r="AB28" s="17">
        <f t="shared" si="26"/>
        <v>5.523076923076923</v>
      </c>
      <c r="AC28" s="17">
        <f t="shared" si="27"/>
        <v>5.523076923076923</v>
      </c>
      <c r="AD28" s="3">
        <f t="shared" si="28"/>
        <v>270</v>
      </c>
      <c r="AE28" s="3">
        <f t="shared" si="4"/>
        <v>2500</v>
      </c>
      <c r="AF28" s="3"/>
      <c r="AH28" s="20">
        <f t="shared" si="5"/>
        <v>270.63</v>
      </c>
      <c r="AI28">
        <f t="shared" si="6"/>
        <v>2</v>
      </c>
      <c r="AJ28">
        <f t="shared" si="7"/>
        <v>1</v>
      </c>
      <c r="AK28">
        <f t="shared" si="8"/>
        <v>1</v>
      </c>
      <c r="AL28">
        <f t="shared" si="9"/>
        <v>0</v>
      </c>
      <c r="AM28">
        <f t="shared" si="10"/>
        <v>0</v>
      </c>
      <c r="AN28">
        <f t="shared" si="11"/>
        <v>0</v>
      </c>
      <c r="AO28">
        <f t="shared" si="12"/>
        <v>1</v>
      </c>
      <c r="AP28">
        <f t="shared" si="13"/>
        <v>0</v>
      </c>
      <c r="AQ28">
        <f t="shared" si="14"/>
        <v>1</v>
      </c>
      <c r="AR28">
        <f t="shared" si="15"/>
        <v>0</v>
      </c>
      <c r="AS28">
        <f t="shared" si="16"/>
        <v>2519.9999999999818</v>
      </c>
      <c r="AT28" s="12">
        <f t="shared" si="17"/>
        <v>-1.5055555555555555</v>
      </c>
      <c r="AU28" s="13">
        <f t="shared" si="18"/>
        <v>0</v>
      </c>
      <c r="AV28" s="13">
        <f t="shared" si="19"/>
        <v>0</v>
      </c>
      <c r="AW28" s="27">
        <v>0</v>
      </c>
      <c r="AX28" s="1">
        <f t="shared" si="20"/>
        <v>0</v>
      </c>
      <c r="AY28" s="20">
        <f t="shared" si="21"/>
        <v>256.15384615384613</v>
      </c>
    </row>
    <row r="29" spans="1:51" ht="33" customHeight="1" x14ac:dyDescent="0.65">
      <c r="A29" s="39">
        <v>23</v>
      </c>
      <c r="B29" s="2" t="s">
        <v>39</v>
      </c>
      <c r="C29" s="44" t="s">
        <v>159</v>
      </c>
      <c r="D29" s="38" t="s">
        <v>121</v>
      </c>
      <c r="E29" s="38" t="s">
        <v>122</v>
      </c>
      <c r="F29" s="15">
        <v>44774</v>
      </c>
      <c r="G29" s="2">
        <f t="shared" ref="G29:G54" si="36">$J$4-K29-J29</f>
        <v>26</v>
      </c>
      <c r="H29" s="16">
        <v>32</v>
      </c>
      <c r="I29" s="2"/>
      <c r="J29" s="16"/>
      <c r="K29" s="16"/>
      <c r="L29" s="2">
        <v>200</v>
      </c>
      <c r="M29" s="2">
        <v>0</v>
      </c>
      <c r="N29" s="2">
        <v>0</v>
      </c>
      <c r="O29" s="16"/>
      <c r="P29" s="2">
        <v>0</v>
      </c>
      <c r="Q29" s="2">
        <f t="shared" si="22"/>
        <v>10</v>
      </c>
      <c r="R29" s="2">
        <f t="shared" si="1"/>
        <v>0</v>
      </c>
      <c r="S29" s="17">
        <f t="shared" si="29"/>
        <v>46.153846153846153</v>
      </c>
      <c r="T29" s="17">
        <v>8</v>
      </c>
      <c r="U29" s="17">
        <v>5</v>
      </c>
      <c r="V29" s="18">
        <v>7</v>
      </c>
      <c r="W29" s="19">
        <f t="shared" si="2"/>
        <v>276.15384615384613</v>
      </c>
      <c r="X29" s="17">
        <f t="shared" ref="X29:X63" si="37">(L29+N29)/$J$4*J29</f>
        <v>0</v>
      </c>
      <c r="Y29" s="17">
        <f t="shared" ref="Y29:Y63" si="38">(L29+N29)/$J$4*K29</f>
        <v>0</v>
      </c>
      <c r="Z29" s="29"/>
      <c r="AA29" s="43">
        <f t="shared" si="25"/>
        <v>0</v>
      </c>
      <c r="AB29" s="17">
        <f t="shared" si="26"/>
        <v>5.523076923076923</v>
      </c>
      <c r="AC29" s="17">
        <f t="shared" si="27"/>
        <v>5.523076923076923</v>
      </c>
      <c r="AD29" s="3">
        <f t="shared" si="28"/>
        <v>270</v>
      </c>
      <c r="AE29" s="3">
        <f t="shared" si="4"/>
        <v>2500</v>
      </c>
      <c r="AF29" s="3"/>
      <c r="AH29" s="20">
        <f t="shared" si="5"/>
        <v>270.63</v>
      </c>
      <c r="AI29">
        <f t="shared" si="6"/>
        <v>2</v>
      </c>
      <c r="AJ29">
        <f t="shared" si="7"/>
        <v>1</v>
      </c>
      <c r="AK29">
        <f t="shared" si="8"/>
        <v>1</v>
      </c>
      <c r="AL29">
        <f t="shared" si="9"/>
        <v>0</v>
      </c>
      <c r="AM29">
        <f t="shared" si="10"/>
        <v>0</v>
      </c>
      <c r="AN29">
        <f t="shared" si="11"/>
        <v>0</v>
      </c>
      <c r="AO29">
        <f t="shared" si="12"/>
        <v>1</v>
      </c>
      <c r="AP29">
        <f t="shared" si="13"/>
        <v>0</v>
      </c>
      <c r="AQ29">
        <f t="shared" si="14"/>
        <v>1</v>
      </c>
      <c r="AR29">
        <f t="shared" si="15"/>
        <v>0</v>
      </c>
      <c r="AS29">
        <f t="shared" si="16"/>
        <v>2519.9999999999818</v>
      </c>
      <c r="AT29" s="12">
        <f t="shared" si="17"/>
        <v>-1.5416666666666667</v>
      </c>
      <c r="AU29" s="13">
        <f t="shared" si="18"/>
        <v>0</v>
      </c>
      <c r="AV29" s="13">
        <f t="shared" si="19"/>
        <v>0</v>
      </c>
      <c r="AW29" s="27">
        <v>0</v>
      </c>
      <c r="AX29" s="1">
        <f t="shared" si="20"/>
        <v>0</v>
      </c>
      <c r="AY29" s="20">
        <f t="shared" si="21"/>
        <v>256.15384615384613</v>
      </c>
    </row>
    <row r="30" spans="1:51" ht="33" customHeight="1" x14ac:dyDescent="0.55000000000000004">
      <c r="A30" s="2">
        <v>24</v>
      </c>
      <c r="B30" s="2" t="s">
        <v>39</v>
      </c>
      <c r="C30" s="44" t="s">
        <v>160</v>
      </c>
      <c r="D30" s="45" t="s">
        <v>123</v>
      </c>
      <c r="E30" s="46" t="s">
        <v>124</v>
      </c>
      <c r="F30" s="15">
        <v>44774</v>
      </c>
      <c r="G30" s="2">
        <f t="shared" si="36"/>
        <v>26</v>
      </c>
      <c r="H30" s="16">
        <v>27</v>
      </c>
      <c r="I30" s="2"/>
      <c r="J30" s="16"/>
      <c r="K30" s="16"/>
      <c r="L30" s="2">
        <v>200</v>
      </c>
      <c r="M30" s="2">
        <v>0</v>
      </c>
      <c r="N30" s="2">
        <v>0</v>
      </c>
      <c r="O30" s="16"/>
      <c r="P30" s="2">
        <v>0</v>
      </c>
      <c r="Q30" s="2">
        <f t="shared" si="22"/>
        <v>10</v>
      </c>
      <c r="R30" s="2">
        <f t="shared" si="1"/>
        <v>0</v>
      </c>
      <c r="S30" s="17">
        <f t="shared" si="29"/>
        <v>38.942307692307693</v>
      </c>
      <c r="T30" s="17">
        <v>6.75</v>
      </c>
      <c r="U30" s="17">
        <v>5</v>
      </c>
      <c r="V30" s="18">
        <v>7</v>
      </c>
      <c r="W30" s="19">
        <f t="shared" si="2"/>
        <v>267.69230769230768</v>
      </c>
      <c r="X30" s="17">
        <f t="shared" si="37"/>
        <v>0</v>
      </c>
      <c r="Y30" s="17">
        <f t="shared" si="38"/>
        <v>0</v>
      </c>
      <c r="Z30" s="29"/>
      <c r="AA30" s="43">
        <f t="shared" si="25"/>
        <v>0</v>
      </c>
      <c r="AB30" s="17">
        <f t="shared" si="26"/>
        <v>5.3538461538461535</v>
      </c>
      <c r="AC30" s="17">
        <f t="shared" si="27"/>
        <v>5.3538461538461535</v>
      </c>
      <c r="AD30" s="3">
        <f t="shared" si="28"/>
        <v>262</v>
      </c>
      <c r="AE30" s="3">
        <f t="shared" si="4"/>
        <v>1300</v>
      </c>
      <c r="AF30" s="3"/>
      <c r="AH30" s="20">
        <f t="shared" si="5"/>
        <v>262.33999999999997</v>
      </c>
      <c r="AI30">
        <f t="shared" si="6"/>
        <v>2</v>
      </c>
      <c r="AJ30">
        <f t="shared" si="7"/>
        <v>1</v>
      </c>
      <c r="AK30">
        <f t="shared" si="8"/>
        <v>0</v>
      </c>
      <c r="AL30">
        <f t="shared" si="9"/>
        <v>1</v>
      </c>
      <c r="AM30">
        <f t="shared" si="10"/>
        <v>0</v>
      </c>
      <c r="AN30">
        <f t="shared" si="11"/>
        <v>2</v>
      </c>
      <c r="AO30">
        <f t="shared" si="12"/>
        <v>0</v>
      </c>
      <c r="AP30">
        <f t="shared" si="13"/>
        <v>1</v>
      </c>
      <c r="AQ30">
        <f t="shared" si="14"/>
        <v>0</v>
      </c>
      <c r="AR30">
        <f t="shared" si="15"/>
        <v>3</v>
      </c>
      <c r="AS30">
        <f t="shared" si="16"/>
        <v>1359.9999999999</v>
      </c>
      <c r="AT30" s="12">
        <f t="shared" si="17"/>
        <v>-1.5416666666666667</v>
      </c>
      <c r="AU30" s="13">
        <f t="shared" si="18"/>
        <v>0</v>
      </c>
      <c r="AV30" s="13">
        <f t="shared" si="19"/>
        <v>0</v>
      </c>
      <c r="AW30" s="27">
        <v>0</v>
      </c>
      <c r="AX30" s="1">
        <f t="shared" si="20"/>
        <v>0</v>
      </c>
      <c r="AY30" s="20">
        <f t="shared" si="21"/>
        <v>248.94230769230768</v>
      </c>
    </row>
    <row r="31" spans="1:51" ht="33" customHeight="1" x14ac:dyDescent="0.55000000000000004">
      <c r="A31" s="39">
        <v>25</v>
      </c>
      <c r="B31" s="2" t="s">
        <v>39</v>
      </c>
      <c r="C31" s="44" t="s">
        <v>161</v>
      </c>
      <c r="D31" s="45" t="s">
        <v>125</v>
      </c>
      <c r="E31" s="46" t="s">
        <v>126</v>
      </c>
      <c r="F31" s="15">
        <v>44774</v>
      </c>
      <c r="G31" s="2">
        <f t="shared" si="36"/>
        <v>26</v>
      </c>
      <c r="H31" s="16">
        <v>32</v>
      </c>
      <c r="I31" s="2"/>
      <c r="J31" s="16"/>
      <c r="K31" s="16"/>
      <c r="L31" s="2">
        <v>200</v>
      </c>
      <c r="M31" s="2">
        <v>0</v>
      </c>
      <c r="N31" s="2">
        <v>0</v>
      </c>
      <c r="O31" s="16"/>
      <c r="P31" s="2">
        <v>0</v>
      </c>
      <c r="Q31" s="2">
        <f t="shared" si="22"/>
        <v>10</v>
      </c>
      <c r="R31" s="2">
        <f t="shared" si="1"/>
        <v>0</v>
      </c>
      <c r="S31" s="17">
        <f t="shared" si="29"/>
        <v>46.153846153846153</v>
      </c>
      <c r="T31" s="17">
        <v>8</v>
      </c>
      <c r="U31" s="17">
        <v>5</v>
      </c>
      <c r="V31" s="18">
        <v>7</v>
      </c>
      <c r="W31" s="19">
        <f t="shared" si="2"/>
        <v>276.15384615384613</v>
      </c>
      <c r="X31" s="17">
        <f t="shared" si="37"/>
        <v>0</v>
      </c>
      <c r="Y31" s="17">
        <f t="shared" si="38"/>
        <v>0</v>
      </c>
      <c r="Z31" s="29"/>
      <c r="AA31" s="43">
        <f t="shared" si="25"/>
        <v>0</v>
      </c>
      <c r="AB31" s="17">
        <f t="shared" si="26"/>
        <v>5.523076923076923</v>
      </c>
      <c r="AC31" s="17">
        <f t="shared" si="27"/>
        <v>5.523076923076923</v>
      </c>
      <c r="AD31" s="3">
        <f t="shared" si="28"/>
        <v>270</v>
      </c>
      <c r="AE31" s="3">
        <f t="shared" si="4"/>
        <v>2500</v>
      </c>
      <c r="AF31" s="3"/>
      <c r="AH31" s="20">
        <f t="shared" si="5"/>
        <v>270.63</v>
      </c>
      <c r="AI31">
        <f t="shared" si="6"/>
        <v>2</v>
      </c>
      <c r="AJ31">
        <f t="shared" si="7"/>
        <v>1</v>
      </c>
      <c r="AK31">
        <f t="shared" si="8"/>
        <v>1</v>
      </c>
      <c r="AL31">
        <f t="shared" si="9"/>
        <v>0</v>
      </c>
      <c r="AM31">
        <f t="shared" si="10"/>
        <v>0</v>
      </c>
      <c r="AN31">
        <f t="shared" si="11"/>
        <v>0</v>
      </c>
      <c r="AO31">
        <f t="shared" si="12"/>
        <v>1</v>
      </c>
      <c r="AP31">
        <f t="shared" si="13"/>
        <v>0</v>
      </c>
      <c r="AQ31">
        <f t="shared" si="14"/>
        <v>1</v>
      </c>
      <c r="AR31">
        <f t="shared" si="15"/>
        <v>0</v>
      </c>
      <c r="AS31">
        <f t="shared" si="16"/>
        <v>2519.9999999999818</v>
      </c>
      <c r="AT31" s="12">
        <f t="shared" si="17"/>
        <v>-1.5416666666666667</v>
      </c>
      <c r="AU31" s="13">
        <f t="shared" si="18"/>
        <v>0</v>
      </c>
      <c r="AV31" s="13">
        <f t="shared" si="19"/>
        <v>0</v>
      </c>
      <c r="AW31" s="27">
        <v>0</v>
      </c>
      <c r="AX31" s="1">
        <f t="shared" si="20"/>
        <v>0</v>
      </c>
      <c r="AY31" s="20">
        <f t="shared" si="21"/>
        <v>256.15384615384613</v>
      </c>
    </row>
    <row r="32" spans="1:51" ht="33" customHeight="1" x14ac:dyDescent="0.65">
      <c r="A32" s="2">
        <v>26</v>
      </c>
      <c r="B32" s="2" t="s">
        <v>39</v>
      </c>
      <c r="C32" s="44" t="s">
        <v>162</v>
      </c>
      <c r="D32" s="38" t="s">
        <v>136</v>
      </c>
      <c r="E32" s="38" t="s">
        <v>93</v>
      </c>
      <c r="F32" s="15">
        <v>44774</v>
      </c>
      <c r="G32" s="2">
        <f t="shared" si="36"/>
        <v>26</v>
      </c>
      <c r="H32" s="16">
        <v>32</v>
      </c>
      <c r="I32" s="2"/>
      <c r="J32" s="16"/>
      <c r="K32" s="16"/>
      <c r="L32" s="2">
        <v>200</v>
      </c>
      <c r="M32" s="2">
        <v>0</v>
      </c>
      <c r="N32" s="2">
        <v>0</v>
      </c>
      <c r="O32" s="16"/>
      <c r="P32" s="2">
        <v>0</v>
      </c>
      <c r="Q32" s="2">
        <f t="shared" si="22"/>
        <v>10</v>
      </c>
      <c r="R32" s="2">
        <f t="shared" si="1"/>
        <v>0</v>
      </c>
      <c r="S32" s="17">
        <f t="shared" si="29"/>
        <v>46.153846153846153</v>
      </c>
      <c r="T32" s="17">
        <v>8</v>
      </c>
      <c r="U32" s="17">
        <v>5</v>
      </c>
      <c r="V32" s="18">
        <v>7</v>
      </c>
      <c r="W32" s="19">
        <f t="shared" si="2"/>
        <v>276.15384615384613</v>
      </c>
      <c r="X32" s="17">
        <f t="shared" si="37"/>
        <v>0</v>
      </c>
      <c r="Y32" s="17">
        <f t="shared" si="38"/>
        <v>0</v>
      </c>
      <c r="Z32" s="29"/>
      <c r="AA32" s="43">
        <f t="shared" si="25"/>
        <v>0</v>
      </c>
      <c r="AB32" s="17">
        <f t="shared" si="26"/>
        <v>5.523076923076923</v>
      </c>
      <c r="AC32" s="17">
        <f t="shared" si="27"/>
        <v>5.523076923076923</v>
      </c>
      <c r="AD32" s="3">
        <f t="shared" si="28"/>
        <v>270</v>
      </c>
      <c r="AE32" s="3">
        <f t="shared" si="4"/>
        <v>2500</v>
      </c>
      <c r="AF32" s="3"/>
      <c r="AH32" s="20">
        <f t="shared" si="5"/>
        <v>270.63</v>
      </c>
      <c r="AI32">
        <f t="shared" si="6"/>
        <v>2</v>
      </c>
      <c r="AJ32">
        <f t="shared" si="7"/>
        <v>1</v>
      </c>
      <c r="AK32">
        <f t="shared" si="8"/>
        <v>1</v>
      </c>
      <c r="AL32">
        <f t="shared" si="9"/>
        <v>0</v>
      </c>
      <c r="AM32">
        <f t="shared" si="10"/>
        <v>0</v>
      </c>
      <c r="AN32">
        <f t="shared" si="11"/>
        <v>0</v>
      </c>
      <c r="AO32">
        <f t="shared" si="12"/>
        <v>1</v>
      </c>
      <c r="AP32">
        <f t="shared" si="13"/>
        <v>0</v>
      </c>
      <c r="AQ32">
        <f t="shared" si="14"/>
        <v>1</v>
      </c>
      <c r="AR32">
        <f t="shared" si="15"/>
        <v>0</v>
      </c>
      <c r="AS32">
        <f t="shared" si="16"/>
        <v>2519.9999999999818</v>
      </c>
      <c r="AT32" s="12">
        <f t="shared" si="17"/>
        <v>-1.5416666666666667</v>
      </c>
      <c r="AU32" s="13">
        <f t="shared" si="18"/>
        <v>0</v>
      </c>
      <c r="AV32" s="13">
        <f t="shared" si="19"/>
        <v>0</v>
      </c>
      <c r="AW32" s="27">
        <v>0</v>
      </c>
      <c r="AX32" s="1">
        <f t="shared" si="20"/>
        <v>0</v>
      </c>
      <c r="AY32" s="20">
        <f t="shared" si="21"/>
        <v>256.15384615384613</v>
      </c>
    </row>
    <row r="33" spans="1:51" ht="33" customHeight="1" x14ac:dyDescent="0.55000000000000004">
      <c r="A33" s="39">
        <v>27</v>
      </c>
      <c r="B33" s="2" t="s">
        <v>39</v>
      </c>
      <c r="C33" s="44" t="s">
        <v>163</v>
      </c>
      <c r="D33" s="45" t="s">
        <v>127</v>
      </c>
      <c r="E33" s="46" t="s">
        <v>128</v>
      </c>
      <c r="F33" s="15">
        <v>44774</v>
      </c>
      <c r="G33" s="2">
        <f t="shared" si="36"/>
        <v>26</v>
      </c>
      <c r="H33" s="16">
        <v>32</v>
      </c>
      <c r="I33" s="2"/>
      <c r="J33" s="16"/>
      <c r="K33" s="16"/>
      <c r="L33" s="2">
        <v>200</v>
      </c>
      <c r="M33" s="2">
        <v>0</v>
      </c>
      <c r="N33" s="2">
        <v>0</v>
      </c>
      <c r="O33" s="16"/>
      <c r="P33" s="2">
        <v>0</v>
      </c>
      <c r="Q33" s="2">
        <f t="shared" si="22"/>
        <v>10</v>
      </c>
      <c r="R33" s="2">
        <f t="shared" si="1"/>
        <v>0</v>
      </c>
      <c r="S33" s="17">
        <f t="shared" si="29"/>
        <v>46.153846153846153</v>
      </c>
      <c r="T33" s="17">
        <v>8</v>
      </c>
      <c r="U33" s="17">
        <v>5</v>
      </c>
      <c r="V33" s="18">
        <v>7</v>
      </c>
      <c r="W33" s="19">
        <f t="shared" si="2"/>
        <v>276.15384615384613</v>
      </c>
      <c r="X33" s="17">
        <f t="shared" si="37"/>
        <v>0</v>
      </c>
      <c r="Y33" s="17">
        <f t="shared" si="38"/>
        <v>0</v>
      </c>
      <c r="Z33" s="29"/>
      <c r="AA33" s="43">
        <f t="shared" si="25"/>
        <v>0</v>
      </c>
      <c r="AB33" s="17">
        <f t="shared" si="26"/>
        <v>5.523076923076923</v>
      </c>
      <c r="AC33" s="17">
        <f t="shared" si="27"/>
        <v>5.523076923076923</v>
      </c>
      <c r="AD33" s="3">
        <f t="shared" si="28"/>
        <v>270</v>
      </c>
      <c r="AE33" s="3">
        <f t="shared" si="4"/>
        <v>2500</v>
      </c>
      <c r="AF33" s="3"/>
      <c r="AH33" s="20">
        <f t="shared" si="5"/>
        <v>270.63</v>
      </c>
      <c r="AI33">
        <f t="shared" si="6"/>
        <v>2</v>
      </c>
      <c r="AJ33">
        <f t="shared" si="7"/>
        <v>1</v>
      </c>
      <c r="AK33">
        <f t="shared" si="8"/>
        <v>1</v>
      </c>
      <c r="AL33">
        <f t="shared" si="9"/>
        <v>0</v>
      </c>
      <c r="AM33">
        <f t="shared" si="10"/>
        <v>0</v>
      </c>
      <c r="AN33">
        <f t="shared" si="11"/>
        <v>0</v>
      </c>
      <c r="AO33">
        <f t="shared" si="12"/>
        <v>1</v>
      </c>
      <c r="AP33">
        <f t="shared" si="13"/>
        <v>0</v>
      </c>
      <c r="AQ33">
        <f t="shared" si="14"/>
        <v>1</v>
      </c>
      <c r="AR33">
        <f t="shared" si="15"/>
        <v>0</v>
      </c>
      <c r="AS33">
        <f t="shared" si="16"/>
        <v>2519.9999999999818</v>
      </c>
      <c r="AT33" s="12">
        <f t="shared" si="17"/>
        <v>-1.5416666666666667</v>
      </c>
      <c r="AU33" s="13">
        <f t="shared" si="18"/>
        <v>0</v>
      </c>
      <c r="AV33" s="13">
        <f t="shared" si="19"/>
        <v>0</v>
      </c>
      <c r="AW33" s="27">
        <v>0</v>
      </c>
      <c r="AX33" s="1">
        <f t="shared" si="20"/>
        <v>0</v>
      </c>
      <c r="AY33" s="20">
        <f t="shared" si="21"/>
        <v>256.15384615384613</v>
      </c>
    </row>
    <row r="34" spans="1:51" ht="33" customHeight="1" x14ac:dyDescent="0.55000000000000004">
      <c r="A34" s="2">
        <v>28</v>
      </c>
      <c r="B34" s="2" t="s">
        <v>39</v>
      </c>
      <c r="C34" s="44" t="s">
        <v>164</v>
      </c>
      <c r="D34" s="45" t="s">
        <v>132</v>
      </c>
      <c r="E34" s="46" t="s">
        <v>133</v>
      </c>
      <c r="F34" s="15">
        <v>44788</v>
      </c>
      <c r="G34" s="2">
        <f t="shared" si="36"/>
        <v>26</v>
      </c>
      <c r="H34" s="16">
        <v>32</v>
      </c>
      <c r="I34" s="2"/>
      <c r="J34" s="16"/>
      <c r="K34" s="16"/>
      <c r="L34" s="2">
        <v>200</v>
      </c>
      <c r="M34" s="2">
        <v>0</v>
      </c>
      <c r="N34" s="2">
        <v>0</v>
      </c>
      <c r="O34" s="16"/>
      <c r="P34" s="2">
        <v>0</v>
      </c>
      <c r="Q34" s="2">
        <f t="shared" si="22"/>
        <v>10</v>
      </c>
      <c r="R34" s="2">
        <f t="shared" si="1"/>
        <v>0</v>
      </c>
      <c r="S34" s="17">
        <f t="shared" si="29"/>
        <v>46.153846153846153</v>
      </c>
      <c r="T34" s="17">
        <v>8</v>
      </c>
      <c r="U34" s="17">
        <v>5</v>
      </c>
      <c r="V34" s="18">
        <v>7</v>
      </c>
      <c r="W34" s="19">
        <f t="shared" si="2"/>
        <v>276.15384615384613</v>
      </c>
      <c r="X34" s="17">
        <f t="shared" si="37"/>
        <v>0</v>
      </c>
      <c r="Y34" s="17">
        <f t="shared" si="38"/>
        <v>0</v>
      </c>
      <c r="Z34" s="29"/>
      <c r="AA34" s="43">
        <f t="shared" si="25"/>
        <v>0</v>
      </c>
      <c r="AB34" s="17">
        <f t="shared" si="26"/>
        <v>5.523076923076923</v>
      </c>
      <c r="AC34" s="17">
        <f t="shared" si="27"/>
        <v>5.523076923076923</v>
      </c>
      <c r="AD34" s="3">
        <f t="shared" si="28"/>
        <v>270</v>
      </c>
      <c r="AE34" s="3">
        <f t="shared" si="4"/>
        <v>2500</v>
      </c>
      <c r="AF34" s="3"/>
      <c r="AH34" s="20">
        <f t="shared" si="5"/>
        <v>270.63</v>
      </c>
      <c r="AI34">
        <f t="shared" si="6"/>
        <v>2</v>
      </c>
      <c r="AJ34">
        <f t="shared" si="7"/>
        <v>1</v>
      </c>
      <c r="AK34">
        <f t="shared" si="8"/>
        <v>1</v>
      </c>
      <c r="AL34">
        <f t="shared" si="9"/>
        <v>0</v>
      </c>
      <c r="AM34">
        <f t="shared" si="10"/>
        <v>0</v>
      </c>
      <c r="AN34">
        <f t="shared" si="11"/>
        <v>0</v>
      </c>
      <c r="AO34">
        <f t="shared" si="12"/>
        <v>1</v>
      </c>
      <c r="AP34">
        <f t="shared" si="13"/>
        <v>0</v>
      </c>
      <c r="AQ34">
        <f t="shared" si="14"/>
        <v>1</v>
      </c>
      <c r="AR34">
        <f t="shared" si="15"/>
        <v>0</v>
      </c>
      <c r="AS34">
        <f t="shared" si="16"/>
        <v>2519.9999999999818</v>
      </c>
      <c r="AT34" s="12">
        <f t="shared" si="17"/>
        <v>-1.5805555555555555</v>
      </c>
      <c r="AU34" s="13">
        <f t="shared" si="18"/>
        <v>0</v>
      </c>
      <c r="AV34" s="13">
        <f t="shared" si="19"/>
        <v>0</v>
      </c>
      <c r="AW34" s="27">
        <v>0</v>
      </c>
      <c r="AX34" s="1">
        <f t="shared" si="20"/>
        <v>0</v>
      </c>
      <c r="AY34" s="20">
        <f t="shared" si="21"/>
        <v>256.15384615384613</v>
      </c>
    </row>
    <row r="35" spans="1:51" ht="33" customHeight="1" x14ac:dyDescent="0.55000000000000004">
      <c r="A35" s="39">
        <v>29</v>
      </c>
      <c r="B35" s="2" t="s">
        <v>39</v>
      </c>
      <c r="C35" s="44" t="s">
        <v>165</v>
      </c>
      <c r="D35" s="45" t="s">
        <v>134</v>
      </c>
      <c r="E35" s="46" t="s">
        <v>135</v>
      </c>
      <c r="F35" s="15">
        <v>44788</v>
      </c>
      <c r="G35" s="2">
        <f t="shared" si="36"/>
        <v>26</v>
      </c>
      <c r="H35" s="16">
        <v>32</v>
      </c>
      <c r="I35" s="2"/>
      <c r="J35" s="16"/>
      <c r="K35" s="16"/>
      <c r="L35" s="2">
        <v>200</v>
      </c>
      <c r="M35" s="2">
        <v>0</v>
      </c>
      <c r="N35" s="2">
        <v>0</v>
      </c>
      <c r="O35" s="16"/>
      <c r="P35" s="2">
        <v>0</v>
      </c>
      <c r="Q35" s="2">
        <f t="shared" si="22"/>
        <v>10</v>
      </c>
      <c r="R35" s="2">
        <f t="shared" si="1"/>
        <v>0</v>
      </c>
      <c r="S35" s="17">
        <f t="shared" si="29"/>
        <v>46.153846153846153</v>
      </c>
      <c r="T35" s="17">
        <v>8</v>
      </c>
      <c r="U35" s="17">
        <v>5</v>
      </c>
      <c r="V35" s="18">
        <v>7</v>
      </c>
      <c r="W35" s="19">
        <f t="shared" si="2"/>
        <v>276.15384615384613</v>
      </c>
      <c r="X35" s="17">
        <f t="shared" si="37"/>
        <v>0</v>
      </c>
      <c r="Y35" s="17">
        <f t="shared" si="38"/>
        <v>0</v>
      </c>
      <c r="Z35" s="29"/>
      <c r="AA35" s="43">
        <f t="shared" si="25"/>
        <v>0</v>
      </c>
      <c r="AB35" s="17">
        <f t="shared" si="26"/>
        <v>5.523076923076923</v>
      </c>
      <c r="AC35" s="17">
        <f t="shared" si="27"/>
        <v>5.523076923076923</v>
      </c>
      <c r="AD35" s="3">
        <f t="shared" si="28"/>
        <v>270</v>
      </c>
      <c r="AE35" s="3">
        <f t="shared" si="4"/>
        <v>2500</v>
      </c>
      <c r="AF35" s="3"/>
      <c r="AH35" s="20">
        <f t="shared" si="5"/>
        <v>270.63</v>
      </c>
      <c r="AI35">
        <f t="shared" si="6"/>
        <v>2</v>
      </c>
      <c r="AJ35">
        <f t="shared" si="7"/>
        <v>1</v>
      </c>
      <c r="AK35">
        <f t="shared" si="8"/>
        <v>1</v>
      </c>
      <c r="AL35">
        <f t="shared" si="9"/>
        <v>0</v>
      </c>
      <c r="AM35">
        <f t="shared" si="10"/>
        <v>0</v>
      </c>
      <c r="AN35">
        <f t="shared" si="11"/>
        <v>0</v>
      </c>
      <c r="AO35">
        <f t="shared" si="12"/>
        <v>1</v>
      </c>
      <c r="AP35">
        <f t="shared" si="13"/>
        <v>0</v>
      </c>
      <c r="AQ35">
        <f t="shared" si="14"/>
        <v>1</v>
      </c>
      <c r="AR35">
        <f t="shared" si="15"/>
        <v>0</v>
      </c>
      <c r="AS35">
        <f t="shared" si="16"/>
        <v>2519.9999999999818</v>
      </c>
      <c r="AT35" s="12">
        <f t="shared" si="17"/>
        <v>-1.5805555555555555</v>
      </c>
      <c r="AU35" s="13">
        <f t="shared" si="18"/>
        <v>0</v>
      </c>
      <c r="AV35" s="13">
        <f t="shared" si="19"/>
        <v>0</v>
      </c>
      <c r="AW35" s="27">
        <v>0</v>
      </c>
      <c r="AX35" s="1">
        <f t="shared" si="20"/>
        <v>0</v>
      </c>
      <c r="AY35" s="20">
        <f t="shared" si="21"/>
        <v>256.15384615384613</v>
      </c>
    </row>
    <row r="36" spans="1:51" ht="33" customHeight="1" x14ac:dyDescent="0.55000000000000004">
      <c r="A36" s="2">
        <v>30</v>
      </c>
      <c r="B36" s="2" t="s">
        <v>39</v>
      </c>
      <c r="C36" s="44" t="s">
        <v>166</v>
      </c>
      <c r="D36" s="45" t="s">
        <v>47</v>
      </c>
      <c r="E36" s="46" t="s">
        <v>167</v>
      </c>
      <c r="F36" s="15">
        <v>44598</v>
      </c>
      <c r="G36" s="2">
        <f t="shared" si="36"/>
        <v>26</v>
      </c>
      <c r="H36" s="16">
        <v>28</v>
      </c>
      <c r="I36" s="2"/>
      <c r="J36" s="16"/>
      <c r="K36" s="16"/>
      <c r="L36" s="2">
        <v>200</v>
      </c>
      <c r="M36" s="2">
        <v>0</v>
      </c>
      <c r="N36" s="2">
        <v>0</v>
      </c>
      <c r="O36" s="16"/>
      <c r="P36" s="2">
        <v>0</v>
      </c>
      <c r="Q36" s="2">
        <f t="shared" si="22"/>
        <v>10</v>
      </c>
      <c r="R36" s="2">
        <f t="shared" si="1"/>
        <v>0</v>
      </c>
      <c r="S36" s="17">
        <f t="shared" si="29"/>
        <v>40.384615384615387</v>
      </c>
      <c r="T36" s="17">
        <v>7</v>
      </c>
      <c r="U36" s="17">
        <v>5</v>
      </c>
      <c r="V36" s="18">
        <v>7</v>
      </c>
      <c r="W36" s="19">
        <f t="shared" si="2"/>
        <v>269.38461538461536</v>
      </c>
      <c r="X36" s="17">
        <f t="shared" si="37"/>
        <v>0</v>
      </c>
      <c r="Y36" s="17">
        <f t="shared" si="38"/>
        <v>0</v>
      </c>
      <c r="Z36" s="29"/>
      <c r="AA36" s="43">
        <f t="shared" si="25"/>
        <v>0</v>
      </c>
      <c r="AB36" s="17">
        <f t="shared" si="26"/>
        <v>5.3876923076923076</v>
      </c>
      <c r="AC36" s="17">
        <f t="shared" si="27"/>
        <v>5.3876923076923076</v>
      </c>
      <c r="AD36" s="3">
        <f t="shared" si="28"/>
        <v>264</v>
      </c>
      <c r="AE36" s="3">
        <f t="shared" si="4"/>
        <v>0</v>
      </c>
      <c r="AF36" s="3"/>
      <c r="AH36" s="20">
        <f t="shared" si="5"/>
        <v>264</v>
      </c>
      <c r="AI36">
        <f t="shared" si="6"/>
        <v>2</v>
      </c>
      <c r="AJ36">
        <f t="shared" si="7"/>
        <v>1</v>
      </c>
      <c r="AK36">
        <f t="shared" si="8"/>
        <v>0</v>
      </c>
      <c r="AL36">
        <f t="shared" si="9"/>
        <v>1</v>
      </c>
      <c r="AM36">
        <f t="shared" si="10"/>
        <v>0</v>
      </c>
      <c r="AN36">
        <f t="shared" si="11"/>
        <v>4</v>
      </c>
      <c r="AO36">
        <f t="shared" si="12"/>
        <v>0</v>
      </c>
      <c r="AP36">
        <f t="shared" si="13"/>
        <v>0</v>
      </c>
      <c r="AQ36">
        <f t="shared" si="14"/>
        <v>0</v>
      </c>
      <c r="AR36">
        <f t="shared" si="15"/>
        <v>0</v>
      </c>
      <c r="AS36">
        <f t="shared" si="16"/>
        <v>0</v>
      </c>
      <c r="AT36" s="12">
        <f t="shared" si="17"/>
        <v>-1.0555555555555556</v>
      </c>
      <c r="AU36" s="13">
        <f t="shared" si="18"/>
        <v>0</v>
      </c>
      <c r="AV36" s="13">
        <f t="shared" si="19"/>
        <v>0</v>
      </c>
      <c r="AW36" s="27">
        <v>0</v>
      </c>
      <c r="AX36" s="1">
        <f t="shared" si="20"/>
        <v>0</v>
      </c>
      <c r="AY36" s="20">
        <f t="shared" si="21"/>
        <v>250.38461538461536</v>
      </c>
    </row>
    <row r="37" spans="1:51" ht="33" customHeight="1" x14ac:dyDescent="0.55000000000000004">
      <c r="A37" s="39">
        <v>31</v>
      </c>
      <c r="B37" s="2" t="s">
        <v>39</v>
      </c>
      <c r="C37" s="44" t="s">
        <v>168</v>
      </c>
      <c r="D37" s="45" t="s">
        <v>170</v>
      </c>
      <c r="E37" s="46" t="s">
        <v>171</v>
      </c>
      <c r="F37" s="15">
        <v>45035</v>
      </c>
      <c r="G37" s="2">
        <f t="shared" si="36"/>
        <v>26</v>
      </c>
      <c r="H37" s="16">
        <v>32</v>
      </c>
      <c r="I37" s="2"/>
      <c r="J37" s="16"/>
      <c r="K37" s="16"/>
      <c r="L37" s="2">
        <v>200</v>
      </c>
      <c r="M37" s="2">
        <v>0</v>
      </c>
      <c r="N37" s="2">
        <v>0</v>
      </c>
      <c r="O37" s="16"/>
      <c r="P37" s="2">
        <v>0</v>
      </c>
      <c r="Q37" s="2">
        <f t="shared" si="22"/>
        <v>10</v>
      </c>
      <c r="R37" s="2">
        <f t="shared" si="1"/>
        <v>0</v>
      </c>
      <c r="S37" s="17">
        <f t="shared" si="29"/>
        <v>46.153846153846153</v>
      </c>
      <c r="T37" s="17">
        <v>8</v>
      </c>
      <c r="U37" s="17">
        <v>5</v>
      </c>
      <c r="V37" s="18">
        <v>7</v>
      </c>
      <c r="W37" s="19">
        <f t="shared" si="2"/>
        <v>276.15384615384613</v>
      </c>
      <c r="X37" s="17">
        <f t="shared" si="37"/>
        <v>0</v>
      </c>
      <c r="Y37" s="17">
        <f t="shared" si="38"/>
        <v>0</v>
      </c>
      <c r="Z37" s="29"/>
      <c r="AA37" s="43">
        <f t="shared" si="25"/>
        <v>0</v>
      </c>
      <c r="AB37" s="17">
        <f t="shared" si="26"/>
        <v>5.523076923076923</v>
      </c>
      <c r="AC37" s="17">
        <f t="shared" si="27"/>
        <v>5.523076923076923</v>
      </c>
      <c r="AD37" s="3">
        <f t="shared" si="28"/>
        <v>270</v>
      </c>
      <c r="AE37" s="3">
        <f t="shared" si="4"/>
        <v>2500</v>
      </c>
      <c r="AF37" s="3"/>
      <c r="AH37" s="20">
        <f t="shared" si="5"/>
        <v>270.63</v>
      </c>
      <c r="AI37">
        <f t="shared" si="6"/>
        <v>2</v>
      </c>
      <c r="AJ37">
        <f t="shared" si="7"/>
        <v>1</v>
      </c>
      <c r="AK37">
        <f t="shared" si="8"/>
        <v>1</v>
      </c>
      <c r="AL37">
        <f t="shared" si="9"/>
        <v>0</v>
      </c>
      <c r="AM37">
        <f t="shared" si="10"/>
        <v>0</v>
      </c>
      <c r="AN37">
        <f t="shared" si="11"/>
        <v>0</v>
      </c>
      <c r="AO37">
        <f t="shared" si="12"/>
        <v>1</v>
      </c>
      <c r="AP37">
        <f t="shared" si="13"/>
        <v>0</v>
      </c>
      <c r="AQ37">
        <f t="shared" si="14"/>
        <v>1</v>
      </c>
      <c r="AR37">
        <f t="shared" si="15"/>
        <v>0</v>
      </c>
      <c r="AS37">
        <f t="shared" si="16"/>
        <v>2519.9999999999818</v>
      </c>
      <c r="AT37" s="12">
        <f t="shared" si="17"/>
        <v>-2.2583333333333333</v>
      </c>
      <c r="AU37" s="13">
        <f t="shared" si="18"/>
        <v>0</v>
      </c>
      <c r="AV37" s="13">
        <f t="shared" si="19"/>
        <v>0</v>
      </c>
      <c r="AW37" s="27">
        <v>0</v>
      </c>
      <c r="AX37" s="1">
        <f t="shared" si="20"/>
        <v>0</v>
      </c>
      <c r="AY37" s="20">
        <f t="shared" si="21"/>
        <v>256.15384615384613</v>
      </c>
    </row>
    <row r="38" spans="1:51" ht="33" customHeight="1" x14ac:dyDescent="0.55000000000000004">
      <c r="A38" s="2">
        <v>32</v>
      </c>
      <c r="B38" s="2" t="s">
        <v>39</v>
      </c>
      <c r="C38" s="44" t="s">
        <v>169</v>
      </c>
      <c r="D38" s="45" t="s">
        <v>172</v>
      </c>
      <c r="E38" s="46" t="s">
        <v>173</v>
      </c>
      <c r="F38" s="15">
        <v>45035</v>
      </c>
      <c r="G38" s="2">
        <f t="shared" si="36"/>
        <v>25.625</v>
      </c>
      <c r="H38" s="16">
        <v>26</v>
      </c>
      <c r="I38" s="2"/>
      <c r="J38" s="16">
        <v>0.375</v>
      </c>
      <c r="K38" s="16"/>
      <c r="L38" s="2">
        <v>200</v>
      </c>
      <c r="M38" s="2">
        <v>0</v>
      </c>
      <c r="N38" s="2">
        <v>0</v>
      </c>
      <c r="O38" s="16"/>
      <c r="P38" s="2">
        <v>0</v>
      </c>
      <c r="Q38" s="2">
        <f t="shared" si="22"/>
        <v>5</v>
      </c>
      <c r="R38" s="2">
        <f t="shared" si="1"/>
        <v>0</v>
      </c>
      <c r="S38" s="17">
        <f t="shared" si="29"/>
        <v>37.5</v>
      </c>
      <c r="T38" s="17">
        <v>6.5</v>
      </c>
      <c r="U38" s="17">
        <v>4.9278846153846159</v>
      </c>
      <c r="V38" s="18">
        <v>7</v>
      </c>
      <c r="W38" s="19">
        <f t="shared" si="2"/>
        <v>260.92788461538464</v>
      </c>
      <c r="X38" s="17">
        <f t="shared" si="37"/>
        <v>2.8846153846153846</v>
      </c>
      <c r="Y38" s="17">
        <f t="shared" si="38"/>
        <v>0</v>
      </c>
      <c r="Z38" s="29"/>
      <c r="AA38" s="43">
        <f t="shared" si="25"/>
        <v>0</v>
      </c>
      <c r="AB38" s="17">
        <f t="shared" si="26"/>
        <v>5.2185576923076926</v>
      </c>
      <c r="AC38" s="17">
        <f t="shared" si="27"/>
        <v>8.1031730769230776</v>
      </c>
      <c r="AD38" s="3">
        <f t="shared" si="28"/>
        <v>252</v>
      </c>
      <c r="AE38" s="3">
        <f t="shared" si="4"/>
        <v>3200</v>
      </c>
      <c r="AF38" s="3"/>
      <c r="AH38" s="20">
        <f t="shared" si="5"/>
        <v>252.82</v>
      </c>
      <c r="AI38">
        <f t="shared" si="6"/>
        <v>2</v>
      </c>
      <c r="AJ38">
        <f t="shared" si="7"/>
        <v>1</v>
      </c>
      <c r="AK38">
        <f t="shared" si="8"/>
        <v>0</v>
      </c>
      <c r="AL38">
        <f t="shared" si="9"/>
        <v>0</v>
      </c>
      <c r="AM38">
        <f t="shared" si="10"/>
        <v>0</v>
      </c>
      <c r="AN38">
        <f t="shared" si="11"/>
        <v>2</v>
      </c>
      <c r="AO38">
        <f t="shared" si="12"/>
        <v>1</v>
      </c>
      <c r="AP38">
        <f t="shared" si="13"/>
        <v>1</v>
      </c>
      <c r="AQ38">
        <f t="shared" si="14"/>
        <v>0</v>
      </c>
      <c r="AR38">
        <f t="shared" si="15"/>
        <v>2</v>
      </c>
      <c r="AS38">
        <f t="shared" si="16"/>
        <v>3279.9999999999727</v>
      </c>
      <c r="AT38" s="12">
        <f t="shared" si="17"/>
        <v>-2.2583333333333333</v>
      </c>
      <c r="AU38" s="13">
        <f t="shared" si="18"/>
        <v>0</v>
      </c>
      <c r="AV38" s="13">
        <f t="shared" si="19"/>
        <v>0</v>
      </c>
      <c r="AW38" s="27">
        <v>0</v>
      </c>
      <c r="AX38" s="1">
        <f t="shared" si="20"/>
        <v>0</v>
      </c>
      <c r="AY38" s="20">
        <f t="shared" si="21"/>
        <v>239.61538461538467</v>
      </c>
    </row>
    <row r="39" spans="1:51" ht="33" customHeight="1" x14ac:dyDescent="0.55000000000000004">
      <c r="A39" s="39">
        <v>33</v>
      </c>
      <c r="B39" s="2" t="s">
        <v>39</v>
      </c>
      <c r="C39" s="44" t="s">
        <v>174</v>
      </c>
      <c r="D39" s="45" t="s">
        <v>176</v>
      </c>
      <c r="E39" s="46" t="s">
        <v>177</v>
      </c>
      <c r="F39" s="15">
        <v>45048</v>
      </c>
      <c r="G39" s="2">
        <f t="shared" si="36"/>
        <v>26</v>
      </c>
      <c r="H39" s="16">
        <v>32</v>
      </c>
      <c r="I39" s="2"/>
      <c r="J39" s="16"/>
      <c r="K39" s="16"/>
      <c r="L39" s="2">
        <v>200</v>
      </c>
      <c r="M39" s="2">
        <v>0</v>
      </c>
      <c r="N39" s="2">
        <v>0</v>
      </c>
      <c r="O39" s="16"/>
      <c r="P39" s="2">
        <v>0</v>
      </c>
      <c r="Q39" s="2">
        <f t="shared" si="22"/>
        <v>10</v>
      </c>
      <c r="R39" s="2">
        <f t="shared" si="1"/>
        <v>0</v>
      </c>
      <c r="S39" s="17">
        <f t="shared" si="29"/>
        <v>46.153846153846153</v>
      </c>
      <c r="T39" s="17">
        <v>8</v>
      </c>
      <c r="U39" s="17">
        <v>5</v>
      </c>
      <c r="V39" s="18">
        <v>7</v>
      </c>
      <c r="W39" s="19">
        <f t="shared" si="2"/>
        <v>276.15384615384613</v>
      </c>
      <c r="X39" s="17">
        <f t="shared" si="37"/>
        <v>0</v>
      </c>
      <c r="Y39" s="17">
        <f t="shared" si="38"/>
        <v>0</v>
      </c>
      <c r="Z39" s="29"/>
      <c r="AA39" s="43">
        <f t="shared" si="25"/>
        <v>0</v>
      </c>
      <c r="AB39" s="17">
        <f t="shared" si="26"/>
        <v>5.523076923076923</v>
      </c>
      <c r="AC39" s="17">
        <f t="shared" si="27"/>
        <v>5.523076923076923</v>
      </c>
      <c r="AD39" s="3">
        <f t="shared" si="28"/>
        <v>270</v>
      </c>
      <c r="AE39" s="3">
        <f t="shared" si="4"/>
        <v>2500</v>
      </c>
      <c r="AF39" s="3"/>
      <c r="AH39" s="20">
        <f t="shared" si="5"/>
        <v>270.63</v>
      </c>
      <c r="AI39">
        <f t="shared" si="6"/>
        <v>2</v>
      </c>
      <c r="AJ39">
        <f t="shared" si="7"/>
        <v>1</v>
      </c>
      <c r="AK39">
        <f t="shared" si="8"/>
        <v>1</v>
      </c>
      <c r="AL39">
        <f t="shared" si="9"/>
        <v>0</v>
      </c>
      <c r="AM39">
        <f t="shared" si="10"/>
        <v>0</v>
      </c>
      <c r="AN39">
        <f t="shared" si="11"/>
        <v>0</v>
      </c>
      <c r="AO39">
        <f t="shared" si="12"/>
        <v>1</v>
      </c>
      <c r="AP39">
        <f t="shared" si="13"/>
        <v>0</v>
      </c>
      <c r="AQ39">
        <f t="shared" si="14"/>
        <v>1</v>
      </c>
      <c r="AR39">
        <f t="shared" si="15"/>
        <v>0</v>
      </c>
      <c r="AS39">
        <f t="shared" si="16"/>
        <v>2519.9999999999818</v>
      </c>
      <c r="AT39" s="12">
        <f t="shared" si="17"/>
        <v>-2.2944444444444443</v>
      </c>
      <c r="AU39" s="13">
        <f t="shared" si="18"/>
        <v>0</v>
      </c>
      <c r="AV39" s="13">
        <f t="shared" si="19"/>
        <v>0</v>
      </c>
      <c r="AW39" s="27">
        <v>0</v>
      </c>
      <c r="AX39" s="1">
        <f t="shared" si="20"/>
        <v>0</v>
      </c>
      <c r="AY39" s="20">
        <f t="shared" si="21"/>
        <v>256.15384615384613</v>
      </c>
    </row>
    <row r="40" spans="1:51" ht="33" customHeight="1" x14ac:dyDescent="0.55000000000000004">
      <c r="A40" s="2">
        <v>34</v>
      </c>
      <c r="B40" s="2" t="s">
        <v>39</v>
      </c>
      <c r="C40" s="44" t="s">
        <v>175</v>
      </c>
      <c r="D40" s="45" t="s">
        <v>178</v>
      </c>
      <c r="E40" s="46" t="s">
        <v>179</v>
      </c>
      <c r="F40" s="15">
        <v>45057</v>
      </c>
      <c r="G40" s="2">
        <f t="shared" si="36"/>
        <v>26</v>
      </c>
      <c r="H40" s="16">
        <v>32</v>
      </c>
      <c r="I40" s="2"/>
      <c r="J40" s="16"/>
      <c r="K40" s="16"/>
      <c r="L40" s="2">
        <v>200</v>
      </c>
      <c r="M40" s="2">
        <v>0</v>
      </c>
      <c r="N40" s="2">
        <v>0</v>
      </c>
      <c r="O40" s="16"/>
      <c r="P40" s="2">
        <v>0</v>
      </c>
      <c r="Q40" s="2">
        <f t="shared" si="22"/>
        <v>10</v>
      </c>
      <c r="R40" s="2">
        <f t="shared" si="1"/>
        <v>0</v>
      </c>
      <c r="S40" s="17">
        <f t="shared" si="29"/>
        <v>46.153846153846153</v>
      </c>
      <c r="T40" s="17">
        <v>8</v>
      </c>
      <c r="U40" s="17">
        <v>5</v>
      </c>
      <c r="V40" s="18">
        <v>7</v>
      </c>
      <c r="W40" s="19">
        <f t="shared" si="2"/>
        <v>276.15384615384613</v>
      </c>
      <c r="X40" s="17">
        <f t="shared" si="37"/>
        <v>0</v>
      </c>
      <c r="Y40" s="17">
        <f t="shared" si="38"/>
        <v>0</v>
      </c>
      <c r="Z40" s="29"/>
      <c r="AA40" s="43">
        <f t="shared" si="25"/>
        <v>0</v>
      </c>
      <c r="AB40" s="17">
        <f t="shared" si="26"/>
        <v>5.523076923076923</v>
      </c>
      <c r="AC40" s="17">
        <f t="shared" si="27"/>
        <v>5.523076923076923</v>
      </c>
      <c r="AD40" s="3">
        <f t="shared" si="28"/>
        <v>270</v>
      </c>
      <c r="AE40" s="3">
        <f t="shared" si="4"/>
        <v>2500</v>
      </c>
      <c r="AF40" s="3"/>
      <c r="AH40" s="20">
        <f t="shared" si="5"/>
        <v>270.63</v>
      </c>
      <c r="AI40">
        <f t="shared" si="6"/>
        <v>2</v>
      </c>
      <c r="AJ40">
        <f t="shared" si="7"/>
        <v>1</v>
      </c>
      <c r="AK40">
        <f t="shared" si="8"/>
        <v>1</v>
      </c>
      <c r="AL40">
        <f t="shared" si="9"/>
        <v>0</v>
      </c>
      <c r="AM40">
        <f t="shared" si="10"/>
        <v>0</v>
      </c>
      <c r="AN40">
        <f t="shared" si="11"/>
        <v>0</v>
      </c>
      <c r="AO40">
        <f t="shared" si="12"/>
        <v>1</v>
      </c>
      <c r="AP40">
        <f t="shared" si="13"/>
        <v>0</v>
      </c>
      <c r="AQ40">
        <f t="shared" si="14"/>
        <v>1</v>
      </c>
      <c r="AR40">
        <f t="shared" si="15"/>
        <v>0</v>
      </c>
      <c r="AS40">
        <f t="shared" si="16"/>
        <v>2519.9999999999818</v>
      </c>
      <c r="AT40" s="12">
        <f t="shared" si="17"/>
        <v>-2.3194444444444446</v>
      </c>
      <c r="AU40" s="13">
        <f t="shared" si="18"/>
        <v>0</v>
      </c>
      <c r="AV40" s="13">
        <f t="shared" si="19"/>
        <v>0</v>
      </c>
      <c r="AW40" s="27">
        <v>0</v>
      </c>
      <c r="AX40" s="1">
        <f t="shared" si="20"/>
        <v>0</v>
      </c>
      <c r="AY40" s="20">
        <f t="shared" si="21"/>
        <v>256.15384615384613</v>
      </c>
    </row>
    <row r="41" spans="1:51" ht="33" customHeight="1" x14ac:dyDescent="0.55000000000000004">
      <c r="A41" s="39">
        <v>35</v>
      </c>
      <c r="B41" s="2" t="s">
        <v>39</v>
      </c>
      <c r="C41" s="44" t="s">
        <v>180</v>
      </c>
      <c r="D41" s="45" t="s">
        <v>136</v>
      </c>
      <c r="E41" s="46" t="s">
        <v>183</v>
      </c>
      <c r="F41" s="15">
        <v>45108</v>
      </c>
      <c r="G41" s="2">
        <f t="shared" si="36"/>
        <v>26</v>
      </c>
      <c r="H41" s="16">
        <v>0</v>
      </c>
      <c r="I41" s="2"/>
      <c r="J41" s="16"/>
      <c r="K41" s="16"/>
      <c r="L41" s="2">
        <v>200</v>
      </c>
      <c r="M41" s="2">
        <v>0</v>
      </c>
      <c r="N41" s="2">
        <v>0</v>
      </c>
      <c r="O41" s="16"/>
      <c r="P41" s="2">
        <v>0</v>
      </c>
      <c r="Q41" s="2">
        <f t="shared" si="22"/>
        <v>10</v>
      </c>
      <c r="R41" s="2">
        <f t="shared" si="1"/>
        <v>0</v>
      </c>
      <c r="S41" s="17">
        <f t="shared" si="29"/>
        <v>0</v>
      </c>
      <c r="T41" s="17">
        <v>0</v>
      </c>
      <c r="U41" s="17">
        <v>5</v>
      </c>
      <c r="V41" s="18">
        <v>7</v>
      </c>
      <c r="W41" s="19">
        <f t="shared" si="2"/>
        <v>222</v>
      </c>
      <c r="X41" s="17">
        <f t="shared" si="37"/>
        <v>0</v>
      </c>
      <c r="Y41" s="17">
        <f t="shared" si="38"/>
        <v>0</v>
      </c>
      <c r="Z41" s="29"/>
      <c r="AA41" s="43">
        <f t="shared" si="25"/>
        <v>0</v>
      </c>
      <c r="AB41" s="17">
        <f t="shared" si="26"/>
        <v>4.4400000000000004</v>
      </c>
      <c r="AC41" s="17">
        <f t="shared" si="27"/>
        <v>4.4400000000000004</v>
      </c>
      <c r="AD41" s="3">
        <f t="shared" si="28"/>
        <v>217</v>
      </c>
      <c r="AE41" s="3">
        <f t="shared" si="4"/>
        <v>2200</v>
      </c>
      <c r="AF41" s="3"/>
      <c r="AH41" s="20">
        <f t="shared" si="5"/>
        <v>217.56</v>
      </c>
      <c r="AI41">
        <f t="shared" si="6"/>
        <v>2</v>
      </c>
      <c r="AJ41">
        <f t="shared" si="7"/>
        <v>0</v>
      </c>
      <c r="AK41">
        <f t="shared" si="8"/>
        <v>0</v>
      </c>
      <c r="AL41">
        <f t="shared" si="9"/>
        <v>1</v>
      </c>
      <c r="AM41">
        <f t="shared" si="10"/>
        <v>1</v>
      </c>
      <c r="AN41">
        <f t="shared" si="11"/>
        <v>2</v>
      </c>
      <c r="AO41">
        <f t="shared" si="12"/>
        <v>1</v>
      </c>
      <c r="AP41">
        <f t="shared" si="13"/>
        <v>0</v>
      </c>
      <c r="AQ41">
        <f t="shared" si="14"/>
        <v>0</v>
      </c>
      <c r="AR41">
        <f t="shared" si="15"/>
        <v>2</v>
      </c>
      <c r="AS41">
        <f t="shared" si="16"/>
        <v>2240.0000000000091</v>
      </c>
      <c r="AT41" s="12">
        <f t="shared" si="17"/>
        <v>-2.4583333333333335</v>
      </c>
      <c r="AU41" s="13">
        <f t="shared" si="18"/>
        <v>0</v>
      </c>
      <c r="AV41" s="13">
        <f t="shared" si="19"/>
        <v>0</v>
      </c>
      <c r="AW41" s="27">
        <v>0</v>
      </c>
      <c r="AX41" s="1">
        <f t="shared" si="20"/>
        <v>0</v>
      </c>
      <c r="AY41" s="20">
        <f t="shared" si="21"/>
        <v>210</v>
      </c>
    </row>
    <row r="42" spans="1:51" ht="33" customHeight="1" x14ac:dyDescent="0.55000000000000004">
      <c r="A42" s="2">
        <v>36</v>
      </c>
      <c r="B42" s="2" t="s">
        <v>39</v>
      </c>
      <c r="C42" s="44" t="s">
        <v>181</v>
      </c>
      <c r="D42" s="45" t="s">
        <v>93</v>
      </c>
      <c r="E42" s="46" t="s">
        <v>184</v>
      </c>
      <c r="F42" s="15">
        <v>45108</v>
      </c>
      <c r="G42" s="2">
        <f t="shared" si="36"/>
        <v>26</v>
      </c>
      <c r="H42" s="16">
        <v>32</v>
      </c>
      <c r="I42" s="2"/>
      <c r="J42" s="16"/>
      <c r="K42" s="16"/>
      <c r="L42" s="2">
        <v>200</v>
      </c>
      <c r="M42" s="2">
        <v>0</v>
      </c>
      <c r="N42" s="2">
        <v>0</v>
      </c>
      <c r="O42" s="16"/>
      <c r="P42" s="2">
        <v>0</v>
      </c>
      <c r="Q42" s="2">
        <f t="shared" si="22"/>
        <v>10</v>
      </c>
      <c r="R42" s="2">
        <f t="shared" si="1"/>
        <v>0</v>
      </c>
      <c r="S42" s="17">
        <f t="shared" si="29"/>
        <v>46.153846153846153</v>
      </c>
      <c r="T42" s="17">
        <v>8</v>
      </c>
      <c r="U42" s="17">
        <v>5</v>
      </c>
      <c r="V42" s="18">
        <v>7</v>
      </c>
      <c r="W42" s="19">
        <f t="shared" si="2"/>
        <v>276.15384615384613</v>
      </c>
      <c r="X42" s="17">
        <f t="shared" si="37"/>
        <v>0</v>
      </c>
      <c r="Y42" s="17">
        <f t="shared" si="38"/>
        <v>0</v>
      </c>
      <c r="Z42" s="29"/>
      <c r="AA42" s="43">
        <f t="shared" si="25"/>
        <v>0</v>
      </c>
      <c r="AB42" s="17">
        <f t="shared" si="26"/>
        <v>5.523076923076923</v>
      </c>
      <c r="AC42" s="17">
        <f t="shared" si="27"/>
        <v>5.523076923076923</v>
      </c>
      <c r="AD42" s="3">
        <f t="shared" si="28"/>
        <v>270</v>
      </c>
      <c r="AE42" s="3">
        <f t="shared" si="4"/>
        <v>2500</v>
      </c>
      <c r="AF42" s="3"/>
      <c r="AH42" s="20">
        <f t="shared" si="5"/>
        <v>270.63</v>
      </c>
      <c r="AI42">
        <f t="shared" si="6"/>
        <v>2</v>
      </c>
      <c r="AJ42">
        <f t="shared" si="7"/>
        <v>1</v>
      </c>
      <c r="AK42">
        <f t="shared" si="8"/>
        <v>1</v>
      </c>
      <c r="AL42">
        <f t="shared" si="9"/>
        <v>0</v>
      </c>
      <c r="AM42">
        <f t="shared" si="10"/>
        <v>0</v>
      </c>
      <c r="AN42">
        <f t="shared" si="11"/>
        <v>0</v>
      </c>
      <c r="AO42">
        <f t="shared" si="12"/>
        <v>1</v>
      </c>
      <c r="AP42">
        <f t="shared" si="13"/>
        <v>0</v>
      </c>
      <c r="AQ42">
        <f t="shared" si="14"/>
        <v>1</v>
      </c>
      <c r="AR42">
        <f t="shared" si="15"/>
        <v>0</v>
      </c>
      <c r="AS42">
        <f t="shared" si="16"/>
        <v>2519.9999999999818</v>
      </c>
      <c r="AT42" s="12">
        <f t="shared" si="17"/>
        <v>-2.4583333333333335</v>
      </c>
      <c r="AU42" s="13">
        <f t="shared" si="18"/>
        <v>0</v>
      </c>
      <c r="AV42" s="13">
        <f t="shared" si="19"/>
        <v>0</v>
      </c>
      <c r="AW42" s="27">
        <v>0</v>
      </c>
      <c r="AX42" s="1">
        <f t="shared" si="20"/>
        <v>0</v>
      </c>
      <c r="AY42" s="20">
        <f t="shared" si="21"/>
        <v>256.15384615384613</v>
      </c>
    </row>
    <row r="43" spans="1:51" ht="33" customHeight="1" x14ac:dyDescent="0.55000000000000004">
      <c r="A43" s="39">
        <v>37</v>
      </c>
      <c r="B43" s="2" t="s">
        <v>39</v>
      </c>
      <c r="C43" s="44" t="s">
        <v>182</v>
      </c>
      <c r="D43" s="45" t="s">
        <v>123</v>
      </c>
      <c r="E43" s="46" t="s">
        <v>185</v>
      </c>
      <c r="F43" s="15">
        <v>45120</v>
      </c>
      <c r="G43" s="2">
        <f t="shared" si="36"/>
        <v>26</v>
      </c>
      <c r="H43" s="16">
        <v>32</v>
      </c>
      <c r="I43" s="2"/>
      <c r="J43" s="16"/>
      <c r="K43" s="16"/>
      <c r="L43" s="2">
        <v>200</v>
      </c>
      <c r="M43" s="2">
        <v>0</v>
      </c>
      <c r="N43" s="2">
        <v>0</v>
      </c>
      <c r="O43" s="16"/>
      <c r="P43" s="2">
        <v>0</v>
      </c>
      <c r="Q43" s="2">
        <f t="shared" si="22"/>
        <v>10</v>
      </c>
      <c r="R43" s="2">
        <f t="shared" si="1"/>
        <v>0</v>
      </c>
      <c r="S43" s="17">
        <f t="shared" si="29"/>
        <v>46.153846153846153</v>
      </c>
      <c r="T43" s="17">
        <v>8</v>
      </c>
      <c r="U43" s="17">
        <v>5</v>
      </c>
      <c r="V43" s="18">
        <v>7</v>
      </c>
      <c r="W43" s="19">
        <f t="shared" si="2"/>
        <v>276.15384615384613</v>
      </c>
      <c r="X43" s="17">
        <f t="shared" si="37"/>
        <v>0</v>
      </c>
      <c r="Y43" s="17">
        <f t="shared" si="38"/>
        <v>0</v>
      </c>
      <c r="Z43" s="29"/>
      <c r="AA43" s="43">
        <f t="shared" si="25"/>
        <v>0</v>
      </c>
      <c r="AB43" s="17">
        <f t="shared" si="26"/>
        <v>5.523076923076923</v>
      </c>
      <c r="AC43" s="17">
        <f t="shared" si="27"/>
        <v>5.523076923076923</v>
      </c>
      <c r="AD43" s="3">
        <f t="shared" si="28"/>
        <v>270</v>
      </c>
      <c r="AE43" s="3">
        <f t="shared" si="4"/>
        <v>2500</v>
      </c>
      <c r="AF43" s="3"/>
      <c r="AH43" s="20">
        <f t="shared" si="5"/>
        <v>270.63</v>
      </c>
      <c r="AI43">
        <f t="shared" si="6"/>
        <v>2</v>
      </c>
      <c r="AJ43">
        <f t="shared" si="7"/>
        <v>1</v>
      </c>
      <c r="AK43">
        <f t="shared" si="8"/>
        <v>1</v>
      </c>
      <c r="AL43">
        <f t="shared" si="9"/>
        <v>0</v>
      </c>
      <c r="AM43">
        <f t="shared" si="10"/>
        <v>0</v>
      </c>
      <c r="AN43">
        <f t="shared" si="11"/>
        <v>0</v>
      </c>
      <c r="AO43">
        <f t="shared" si="12"/>
        <v>1</v>
      </c>
      <c r="AP43">
        <f t="shared" si="13"/>
        <v>0</v>
      </c>
      <c r="AQ43">
        <f t="shared" si="14"/>
        <v>1</v>
      </c>
      <c r="AR43">
        <f t="shared" si="15"/>
        <v>0</v>
      </c>
      <c r="AS43">
        <f t="shared" si="16"/>
        <v>2519.9999999999818</v>
      </c>
      <c r="AT43" s="12">
        <f t="shared" si="17"/>
        <v>-2.4916666666666667</v>
      </c>
      <c r="AU43" s="13">
        <f t="shared" si="18"/>
        <v>0</v>
      </c>
      <c r="AV43" s="13">
        <f t="shared" si="19"/>
        <v>0</v>
      </c>
      <c r="AW43" s="27">
        <v>0</v>
      </c>
      <c r="AX43" s="1">
        <f t="shared" si="20"/>
        <v>0</v>
      </c>
      <c r="AY43" s="20">
        <f t="shared" si="21"/>
        <v>256.15384615384613</v>
      </c>
    </row>
    <row r="44" spans="1:51" ht="33" customHeight="1" x14ac:dyDescent="0.55000000000000004">
      <c r="A44" s="2">
        <v>38</v>
      </c>
      <c r="B44" s="2" t="s">
        <v>39</v>
      </c>
      <c r="C44" s="44" t="s">
        <v>186</v>
      </c>
      <c r="D44" s="45" t="s">
        <v>108</v>
      </c>
      <c r="E44" s="46" t="s">
        <v>192</v>
      </c>
      <c r="F44" s="15">
        <v>45170</v>
      </c>
      <c r="G44" s="2">
        <f t="shared" si="36"/>
        <v>26</v>
      </c>
      <c r="H44" s="16">
        <v>10</v>
      </c>
      <c r="I44" s="2"/>
      <c r="J44" s="16"/>
      <c r="K44" s="16"/>
      <c r="L44" s="2">
        <v>200</v>
      </c>
      <c r="M44" s="2">
        <v>0</v>
      </c>
      <c r="N44" s="2">
        <v>0</v>
      </c>
      <c r="O44" s="16"/>
      <c r="P44" s="2">
        <v>0</v>
      </c>
      <c r="Q44" s="2">
        <f t="shared" si="22"/>
        <v>10</v>
      </c>
      <c r="R44" s="2">
        <f t="shared" si="1"/>
        <v>0</v>
      </c>
      <c r="S44" s="17">
        <f t="shared" si="29"/>
        <v>14.423076923076923</v>
      </c>
      <c r="T44" s="17">
        <v>2.5</v>
      </c>
      <c r="U44" s="17">
        <v>5</v>
      </c>
      <c r="V44" s="18">
        <v>7</v>
      </c>
      <c r="W44" s="19">
        <f t="shared" si="2"/>
        <v>238.92307692307693</v>
      </c>
      <c r="X44" s="17">
        <f t="shared" si="37"/>
        <v>0</v>
      </c>
      <c r="Y44" s="17">
        <f t="shared" si="38"/>
        <v>0</v>
      </c>
      <c r="Z44" s="29"/>
      <c r="AA44" s="43">
        <f t="shared" si="25"/>
        <v>0</v>
      </c>
      <c r="AB44" s="17">
        <f t="shared" si="26"/>
        <v>4.7784615384615385</v>
      </c>
      <c r="AC44" s="17">
        <f t="shared" si="27"/>
        <v>4.7784615384615385</v>
      </c>
      <c r="AD44" s="3">
        <f t="shared" si="28"/>
        <v>234</v>
      </c>
      <c r="AE44" s="3">
        <f t="shared" si="4"/>
        <v>500</v>
      </c>
      <c r="AF44" s="3"/>
      <c r="AH44" s="20">
        <f t="shared" si="5"/>
        <v>234.14</v>
      </c>
      <c r="AI44">
        <f t="shared" si="6"/>
        <v>2</v>
      </c>
      <c r="AJ44">
        <f t="shared" si="7"/>
        <v>0</v>
      </c>
      <c r="AK44">
        <f t="shared" si="8"/>
        <v>1</v>
      </c>
      <c r="AL44">
        <f t="shared" si="9"/>
        <v>1</v>
      </c>
      <c r="AM44">
        <f t="shared" si="10"/>
        <v>0</v>
      </c>
      <c r="AN44">
        <f t="shared" si="11"/>
        <v>4</v>
      </c>
      <c r="AO44">
        <f t="shared" si="12"/>
        <v>0</v>
      </c>
      <c r="AP44">
        <f t="shared" si="13"/>
        <v>0</v>
      </c>
      <c r="AQ44">
        <f t="shared" si="14"/>
        <v>1</v>
      </c>
      <c r="AR44">
        <f t="shared" si="15"/>
        <v>0</v>
      </c>
      <c r="AS44">
        <f t="shared" si="16"/>
        <v>559.99999999994543</v>
      </c>
      <c r="AT44" s="12">
        <f t="shared" si="17"/>
        <v>-2.625</v>
      </c>
      <c r="AU44" s="13">
        <f t="shared" si="18"/>
        <v>0</v>
      </c>
      <c r="AV44" s="13">
        <f t="shared" si="19"/>
        <v>0</v>
      </c>
      <c r="AW44" s="27">
        <v>0</v>
      </c>
      <c r="AX44" s="1">
        <f t="shared" si="20"/>
        <v>0</v>
      </c>
      <c r="AY44" s="20">
        <f t="shared" si="21"/>
        <v>224.42307692307693</v>
      </c>
    </row>
    <row r="45" spans="1:51" ht="33" customHeight="1" x14ac:dyDescent="0.55000000000000004">
      <c r="A45" s="39">
        <v>39</v>
      </c>
      <c r="B45" s="2" t="s">
        <v>39</v>
      </c>
      <c r="C45" s="44" t="s">
        <v>187</v>
      </c>
      <c r="D45" s="45" t="s">
        <v>193</v>
      </c>
      <c r="E45" s="46" t="s">
        <v>194</v>
      </c>
      <c r="F45" s="15">
        <v>45170</v>
      </c>
      <c r="G45" s="2">
        <f t="shared" si="36"/>
        <v>26</v>
      </c>
      <c r="H45" s="16">
        <v>32</v>
      </c>
      <c r="I45" s="2"/>
      <c r="J45" s="16"/>
      <c r="K45" s="16"/>
      <c r="L45" s="2">
        <v>200</v>
      </c>
      <c r="M45" s="2">
        <v>0</v>
      </c>
      <c r="N45" s="2">
        <v>0</v>
      </c>
      <c r="O45" s="16"/>
      <c r="P45" s="2">
        <v>0</v>
      </c>
      <c r="Q45" s="2">
        <f t="shared" si="22"/>
        <v>10</v>
      </c>
      <c r="R45" s="2">
        <f t="shared" si="1"/>
        <v>0</v>
      </c>
      <c r="S45" s="17">
        <f t="shared" si="29"/>
        <v>46.153846153846153</v>
      </c>
      <c r="T45" s="17">
        <v>8</v>
      </c>
      <c r="U45" s="17">
        <v>5</v>
      </c>
      <c r="V45" s="18">
        <v>7</v>
      </c>
      <c r="W45" s="19">
        <f t="shared" si="2"/>
        <v>276.15384615384613</v>
      </c>
      <c r="X45" s="17">
        <f t="shared" si="37"/>
        <v>0</v>
      </c>
      <c r="Y45" s="17">
        <f t="shared" si="38"/>
        <v>0</v>
      </c>
      <c r="Z45" s="29"/>
      <c r="AA45" s="43">
        <f t="shared" si="25"/>
        <v>0</v>
      </c>
      <c r="AB45" s="17">
        <f t="shared" si="26"/>
        <v>5.523076923076923</v>
      </c>
      <c r="AC45" s="17">
        <f t="shared" si="27"/>
        <v>5.523076923076923</v>
      </c>
      <c r="AD45" s="3">
        <f t="shared" si="28"/>
        <v>270</v>
      </c>
      <c r="AE45" s="3">
        <f t="shared" si="4"/>
        <v>2500</v>
      </c>
      <c r="AF45" s="3"/>
      <c r="AH45" s="20">
        <f t="shared" si="5"/>
        <v>270.63</v>
      </c>
      <c r="AI45">
        <f t="shared" si="6"/>
        <v>2</v>
      </c>
      <c r="AJ45">
        <f t="shared" si="7"/>
        <v>1</v>
      </c>
      <c r="AK45">
        <f t="shared" si="8"/>
        <v>1</v>
      </c>
      <c r="AL45">
        <f t="shared" si="9"/>
        <v>0</v>
      </c>
      <c r="AM45">
        <f t="shared" si="10"/>
        <v>0</v>
      </c>
      <c r="AN45">
        <f t="shared" si="11"/>
        <v>0</v>
      </c>
      <c r="AO45">
        <f t="shared" si="12"/>
        <v>1</v>
      </c>
      <c r="AP45">
        <f t="shared" si="13"/>
        <v>0</v>
      </c>
      <c r="AQ45">
        <f t="shared" si="14"/>
        <v>1</v>
      </c>
      <c r="AR45">
        <f t="shared" si="15"/>
        <v>0</v>
      </c>
      <c r="AS45">
        <f t="shared" si="16"/>
        <v>2519.9999999999818</v>
      </c>
      <c r="AT45" s="12">
        <f t="shared" si="17"/>
        <v>-2.625</v>
      </c>
      <c r="AU45" s="13">
        <f t="shared" si="18"/>
        <v>0</v>
      </c>
      <c r="AV45" s="13">
        <f t="shared" si="19"/>
        <v>0</v>
      </c>
      <c r="AW45" s="27">
        <v>0</v>
      </c>
      <c r="AX45" s="1">
        <f t="shared" si="20"/>
        <v>0</v>
      </c>
      <c r="AY45" s="20">
        <f t="shared" si="21"/>
        <v>256.15384615384613</v>
      </c>
    </row>
    <row r="46" spans="1:51" ht="33" customHeight="1" x14ac:dyDescent="0.55000000000000004">
      <c r="A46" s="2">
        <v>40</v>
      </c>
      <c r="B46" s="2" t="s">
        <v>39</v>
      </c>
      <c r="C46" s="44" t="s">
        <v>188</v>
      </c>
      <c r="D46" s="45" t="s">
        <v>195</v>
      </c>
      <c r="E46" s="46" t="s">
        <v>196</v>
      </c>
      <c r="F46" s="15">
        <v>45170</v>
      </c>
      <c r="G46" s="2">
        <f t="shared" si="36"/>
        <v>26</v>
      </c>
      <c r="H46" s="16">
        <v>30</v>
      </c>
      <c r="I46" s="2"/>
      <c r="J46" s="16"/>
      <c r="K46" s="16"/>
      <c r="L46" s="2">
        <v>200</v>
      </c>
      <c r="M46" s="2">
        <v>0</v>
      </c>
      <c r="N46" s="2">
        <v>0</v>
      </c>
      <c r="O46" s="16"/>
      <c r="P46" s="2">
        <v>0</v>
      </c>
      <c r="Q46" s="2">
        <f t="shared" si="22"/>
        <v>10</v>
      </c>
      <c r="R46" s="2">
        <f t="shared" si="1"/>
        <v>0</v>
      </c>
      <c r="S46" s="17">
        <f t="shared" si="29"/>
        <v>43.269230769230766</v>
      </c>
      <c r="T46" s="17">
        <v>7.5</v>
      </c>
      <c r="U46" s="17">
        <v>5</v>
      </c>
      <c r="V46" s="18">
        <v>7</v>
      </c>
      <c r="W46" s="19">
        <f t="shared" si="2"/>
        <v>272.76923076923077</v>
      </c>
      <c r="X46" s="17">
        <f t="shared" si="37"/>
        <v>0</v>
      </c>
      <c r="Y46" s="17">
        <f t="shared" si="38"/>
        <v>0</v>
      </c>
      <c r="Z46" s="29"/>
      <c r="AA46" s="43">
        <f t="shared" si="25"/>
        <v>0</v>
      </c>
      <c r="AB46" s="17">
        <f t="shared" si="26"/>
        <v>5.4553846153846157</v>
      </c>
      <c r="AC46" s="17">
        <f t="shared" si="27"/>
        <v>5.4553846153846157</v>
      </c>
      <c r="AD46" s="3">
        <f t="shared" si="28"/>
        <v>267</v>
      </c>
      <c r="AE46" s="3">
        <f t="shared" si="4"/>
        <v>1200</v>
      </c>
      <c r="AF46" s="3"/>
      <c r="AH46" s="20">
        <f t="shared" si="5"/>
        <v>267.31</v>
      </c>
      <c r="AI46">
        <f t="shared" si="6"/>
        <v>2</v>
      </c>
      <c r="AJ46">
        <f t="shared" si="7"/>
        <v>1</v>
      </c>
      <c r="AK46">
        <f t="shared" si="8"/>
        <v>0</v>
      </c>
      <c r="AL46">
        <f t="shared" si="9"/>
        <v>1</v>
      </c>
      <c r="AM46">
        <f t="shared" si="10"/>
        <v>1</v>
      </c>
      <c r="AN46">
        <f t="shared" si="11"/>
        <v>2</v>
      </c>
      <c r="AO46">
        <f t="shared" si="12"/>
        <v>0</v>
      </c>
      <c r="AP46">
        <f t="shared" si="13"/>
        <v>1</v>
      </c>
      <c r="AQ46">
        <f t="shared" si="14"/>
        <v>0</v>
      </c>
      <c r="AR46">
        <f t="shared" si="15"/>
        <v>2</v>
      </c>
      <c r="AS46">
        <f t="shared" si="16"/>
        <v>1240.0000000000091</v>
      </c>
      <c r="AT46" s="12">
        <f t="shared" si="17"/>
        <v>-2.625</v>
      </c>
      <c r="AU46" s="13">
        <f t="shared" si="18"/>
        <v>0</v>
      </c>
      <c r="AV46" s="13">
        <f t="shared" si="19"/>
        <v>0</v>
      </c>
      <c r="AW46" s="27">
        <v>0</v>
      </c>
      <c r="AX46" s="1">
        <f t="shared" si="20"/>
        <v>0</v>
      </c>
      <c r="AY46" s="20">
        <f t="shared" si="21"/>
        <v>253.26923076923077</v>
      </c>
    </row>
    <row r="47" spans="1:51" ht="33" customHeight="1" x14ac:dyDescent="0.55000000000000004">
      <c r="A47" s="39">
        <v>41</v>
      </c>
      <c r="B47" s="2" t="s">
        <v>39</v>
      </c>
      <c r="C47" s="44" t="s">
        <v>189</v>
      </c>
      <c r="D47" s="45" t="s">
        <v>197</v>
      </c>
      <c r="E47" s="46" t="s">
        <v>198</v>
      </c>
      <c r="F47" s="15">
        <v>45170</v>
      </c>
      <c r="G47" s="2">
        <f t="shared" si="36"/>
        <v>26</v>
      </c>
      <c r="H47" s="16">
        <v>12</v>
      </c>
      <c r="I47" s="2"/>
      <c r="J47" s="16"/>
      <c r="K47" s="16"/>
      <c r="L47" s="2">
        <v>200</v>
      </c>
      <c r="M47" s="2">
        <v>0</v>
      </c>
      <c r="N47" s="2">
        <v>0</v>
      </c>
      <c r="O47" s="16"/>
      <c r="P47" s="2">
        <v>0</v>
      </c>
      <c r="Q47" s="2">
        <f t="shared" si="22"/>
        <v>10</v>
      </c>
      <c r="R47" s="2">
        <f t="shared" si="1"/>
        <v>0</v>
      </c>
      <c r="S47" s="17">
        <f t="shared" si="29"/>
        <v>17.307692307692307</v>
      </c>
      <c r="T47" s="17">
        <v>3</v>
      </c>
      <c r="U47" s="17">
        <v>5</v>
      </c>
      <c r="V47" s="18">
        <v>7</v>
      </c>
      <c r="W47" s="19">
        <f t="shared" si="2"/>
        <v>242.30769230769232</v>
      </c>
      <c r="X47" s="17">
        <f t="shared" si="37"/>
        <v>0</v>
      </c>
      <c r="Y47" s="17">
        <f t="shared" si="38"/>
        <v>0</v>
      </c>
      <c r="Z47" s="29"/>
      <c r="AA47" s="43">
        <f t="shared" si="25"/>
        <v>0</v>
      </c>
      <c r="AB47" s="17">
        <f t="shared" si="26"/>
        <v>4.8461538461538467</v>
      </c>
      <c r="AC47" s="17">
        <f t="shared" si="27"/>
        <v>4.8461538461538467</v>
      </c>
      <c r="AD47" s="3">
        <f t="shared" si="28"/>
        <v>237</v>
      </c>
      <c r="AE47" s="3">
        <f t="shared" si="4"/>
        <v>1800</v>
      </c>
      <c r="AF47" s="3"/>
      <c r="AH47" s="20">
        <f t="shared" si="5"/>
        <v>237.46</v>
      </c>
      <c r="AI47">
        <f t="shared" si="6"/>
        <v>2</v>
      </c>
      <c r="AJ47">
        <f t="shared" si="7"/>
        <v>0</v>
      </c>
      <c r="AK47">
        <f t="shared" si="8"/>
        <v>1</v>
      </c>
      <c r="AL47">
        <f t="shared" si="9"/>
        <v>1</v>
      </c>
      <c r="AM47">
        <f t="shared" si="10"/>
        <v>1</v>
      </c>
      <c r="AN47">
        <f t="shared" si="11"/>
        <v>2</v>
      </c>
      <c r="AO47">
        <f t="shared" si="12"/>
        <v>0</v>
      </c>
      <c r="AP47">
        <f t="shared" si="13"/>
        <v>1</v>
      </c>
      <c r="AQ47">
        <f t="shared" si="14"/>
        <v>1</v>
      </c>
      <c r="AR47">
        <f t="shared" si="15"/>
        <v>3</v>
      </c>
      <c r="AS47">
        <f t="shared" si="16"/>
        <v>1840.0000000000318</v>
      </c>
      <c r="AT47" s="12">
        <f t="shared" si="17"/>
        <v>-2.625</v>
      </c>
      <c r="AU47" s="13">
        <f t="shared" si="18"/>
        <v>0</v>
      </c>
      <c r="AV47" s="13">
        <f t="shared" si="19"/>
        <v>0</v>
      </c>
      <c r="AW47" s="27">
        <v>0</v>
      </c>
      <c r="AX47" s="1">
        <f t="shared" si="20"/>
        <v>0</v>
      </c>
      <c r="AY47" s="20">
        <f t="shared" si="21"/>
        <v>227.30769230769232</v>
      </c>
    </row>
    <row r="48" spans="1:51" ht="33" customHeight="1" x14ac:dyDescent="0.55000000000000004">
      <c r="A48" s="2">
        <v>42</v>
      </c>
      <c r="B48" s="2" t="s">
        <v>39</v>
      </c>
      <c r="C48" s="44" t="s">
        <v>190</v>
      </c>
      <c r="D48" s="45" t="s">
        <v>199</v>
      </c>
      <c r="E48" s="46" t="s">
        <v>200</v>
      </c>
      <c r="F48" s="15">
        <v>45170</v>
      </c>
      <c r="G48" s="2">
        <f t="shared" si="36"/>
        <v>26</v>
      </c>
      <c r="H48" s="16">
        <v>32</v>
      </c>
      <c r="I48" s="2"/>
      <c r="J48" s="16"/>
      <c r="K48" s="16"/>
      <c r="L48" s="2">
        <v>200</v>
      </c>
      <c r="M48" s="2">
        <v>0</v>
      </c>
      <c r="N48" s="2">
        <v>0</v>
      </c>
      <c r="O48" s="16"/>
      <c r="P48" s="2">
        <v>0</v>
      </c>
      <c r="Q48" s="2">
        <f t="shared" si="22"/>
        <v>10</v>
      </c>
      <c r="R48" s="2">
        <f t="shared" si="1"/>
        <v>0</v>
      </c>
      <c r="S48" s="17">
        <f t="shared" si="29"/>
        <v>46.153846153846153</v>
      </c>
      <c r="T48" s="17">
        <v>8</v>
      </c>
      <c r="U48" s="17">
        <v>5</v>
      </c>
      <c r="V48" s="18">
        <v>7</v>
      </c>
      <c r="W48" s="19">
        <f t="shared" si="2"/>
        <v>276.15384615384613</v>
      </c>
      <c r="X48" s="17">
        <f t="shared" si="37"/>
        <v>0</v>
      </c>
      <c r="Y48" s="17">
        <f t="shared" si="38"/>
        <v>0</v>
      </c>
      <c r="Z48" s="29"/>
      <c r="AA48" s="43">
        <f t="shared" si="25"/>
        <v>0</v>
      </c>
      <c r="AB48" s="17">
        <f t="shared" si="26"/>
        <v>5.523076923076923</v>
      </c>
      <c r="AC48" s="17">
        <f t="shared" si="27"/>
        <v>5.523076923076923</v>
      </c>
      <c r="AD48" s="3">
        <f t="shared" si="28"/>
        <v>270</v>
      </c>
      <c r="AE48" s="3">
        <f t="shared" si="4"/>
        <v>2500</v>
      </c>
      <c r="AF48" s="3"/>
      <c r="AH48" s="20">
        <f t="shared" si="5"/>
        <v>270.63</v>
      </c>
      <c r="AI48">
        <f t="shared" si="6"/>
        <v>2</v>
      </c>
      <c r="AJ48">
        <f t="shared" si="7"/>
        <v>1</v>
      </c>
      <c r="AK48">
        <f t="shared" si="8"/>
        <v>1</v>
      </c>
      <c r="AL48">
        <f t="shared" si="9"/>
        <v>0</v>
      </c>
      <c r="AM48">
        <f t="shared" si="10"/>
        <v>0</v>
      </c>
      <c r="AN48">
        <f t="shared" si="11"/>
        <v>0</v>
      </c>
      <c r="AO48">
        <f t="shared" si="12"/>
        <v>1</v>
      </c>
      <c r="AP48">
        <f t="shared" si="13"/>
        <v>0</v>
      </c>
      <c r="AQ48">
        <f t="shared" si="14"/>
        <v>1</v>
      </c>
      <c r="AR48">
        <f t="shared" si="15"/>
        <v>0</v>
      </c>
      <c r="AS48">
        <f t="shared" si="16"/>
        <v>2519.9999999999818</v>
      </c>
      <c r="AT48" s="12">
        <f t="shared" si="17"/>
        <v>-2.625</v>
      </c>
      <c r="AU48" s="13">
        <f t="shared" si="18"/>
        <v>0</v>
      </c>
      <c r="AV48" s="13">
        <f t="shared" si="19"/>
        <v>0</v>
      </c>
      <c r="AW48" s="27">
        <v>0</v>
      </c>
      <c r="AX48" s="1">
        <f t="shared" si="20"/>
        <v>0</v>
      </c>
      <c r="AY48" s="20">
        <f t="shared" si="21"/>
        <v>256.15384615384613</v>
      </c>
    </row>
    <row r="49" spans="1:51" ht="33" customHeight="1" x14ac:dyDescent="0.55000000000000004">
      <c r="A49" s="39">
        <v>43</v>
      </c>
      <c r="B49" s="2" t="s">
        <v>39</v>
      </c>
      <c r="C49" s="44" t="s">
        <v>191</v>
      </c>
      <c r="D49" s="45" t="s">
        <v>201</v>
      </c>
      <c r="E49" s="46" t="s">
        <v>202</v>
      </c>
      <c r="F49" s="15">
        <v>45170</v>
      </c>
      <c r="G49" s="2">
        <f t="shared" si="36"/>
        <v>26</v>
      </c>
      <c r="H49" s="16">
        <v>0</v>
      </c>
      <c r="I49" s="2"/>
      <c r="J49" s="16"/>
      <c r="K49" s="16"/>
      <c r="L49" s="2">
        <v>200</v>
      </c>
      <c r="M49" s="2">
        <v>0</v>
      </c>
      <c r="N49" s="2">
        <v>0</v>
      </c>
      <c r="O49" s="16"/>
      <c r="P49" s="2">
        <v>0</v>
      </c>
      <c r="Q49" s="2">
        <f t="shared" si="22"/>
        <v>10</v>
      </c>
      <c r="R49" s="2">
        <f t="shared" si="1"/>
        <v>0</v>
      </c>
      <c r="S49" s="17">
        <f t="shared" si="29"/>
        <v>0</v>
      </c>
      <c r="T49" s="17">
        <v>0</v>
      </c>
      <c r="U49" s="17">
        <v>5</v>
      </c>
      <c r="V49" s="18">
        <v>7</v>
      </c>
      <c r="W49" s="19">
        <f t="shared" si="2"/>
        <v>222</v>
      </c>
      <c r="X49" s="17">
        <f t="shared" si="37"/>
        <v>0</v>
      </c>
      <c r="Y49" s="17">
        <f t="shared" si="38"/>
        <v>0</v>
      </c>
      <c r="Z49" s="29"/>
      <c r="AA49" s="43">
        <f t="shared" si="25"/>
        <v>0</v>
      </c>
      <c r="AB49" s="17">
        <f t="shared" si="26"/>
        <v>4.4400000000000004</v>
      </c>
      <c r="AC49" s="17">
        <f t="shared" si="27"/>
        <v>4.4400000000000004</v>
      </c>
      <c r="AD49" s="3">
        <f t="shared" si="28"/>
        <v>217</v>
      </c>
      <c r="AE49" s="3">
        <f t="shared" si="4"/>
        <v>2200</v>
      </c>
      <c r="AF49" s="3"/>
      <c r="AH49" s="20">
        <f t="shared" si="5"/>
        <v>217.56</v>
      </c>
      <c r="AI49">
        <f t="shared" si="6"/>
        <v>2</v>
      </c>
      <c r="AJ49">
        <f t="shared" si="7"/>
        <v>0</v>
      </c>
      <c r="AK49">
        <f t="shared" si="8"/>
        <v>0</v>
      </c>
      <c r="AL49">
        <f t="shared" si="9"/>
        <v>1</v>
      </c>
      <c r="AM49">
        <f t="shared" si="10"/>
        <v>1</v>
      </c>
      <c r="AN49">
        <f t="shared" si="11"/>
        <v>2</v>
      </c>
      <c r="AO49">
        <f t="shared" si="12"/>
        <v>1</v>
      </c>
      <c r="AP49">
        <f t="shared" si="13"/>
        <v>0</v>
      </c>
      <c r="AQ49">
        <f t="shared" si="14"/>
        <v>0</v>
      </c>
      <c r="AR49">
        <f t="shared" si="15"/>
        <v>2</v>
      </c>
      <c r="AS49">
        <f t="shared" si="16"/>
        <v>2240.0000000000091</v>
      </c>
      <c r="AT49" s="12">
        <f t="shared" si="17"/>
        <v>-2.625</v>
      </c>
      <c r="AU49" s="13">
        <f t="shared" si="18"/>
        <v>0</v>
      </c>
      <c r="AV49" s="13">
        <f t="shared" si="19"/>
        <v>0</v>
      </c>
      <c r="AW49" s="27">
        <v>0</v>
      </c>
      <c r="AX49" s="1">
        <f t="shared" si="20"/>
        <v>0</v>
      </c>
      <c r="AY49" s="20">
        <f t="shared" si="21"/>
        <v>210</v>
      </c>
    </row>
    <row r="50" spans="1:51" ht="33" customHeight="1" x14ac:dyDescent="0.55000000000000004">
      <c r="A50" s="2">
        <v>44</v>
      </c>
      <c r="B50" s="2" t="s">
        <v>39</v>
      </c>
      <c r="C50" s="44" t="s">
        <v>203</v>
      </c>
      <c r="D50" s="45" t="s">
        <v>204</v>
      </c>
      <c r="E50" s="46" t="s">
        <v>205</v>
      </c>
      <c r="F50" s="15">
        <v>45194</v>
      </c>
      <c r="G50" s="2">
        <f t="shared" si="36"/>
        <v>26</v>
      </c>
      <c r="H50" s="16">
        <v>0</v>
      </c>
      <c r="I50" s="2"/>
      <c r="J50" s="16"/>
      <c r="K50" s="16"/>
      <c r="L50" s="2">
        <v>198</v>
      </c>
      <c r="M50" s="2">
        <v>0</v>
      </c>
      <c r="N50" s="2">
        <v>0</v>
      </c>
      <c r="O50" s="16"/>
      <c r="P50" s="2">
        <v>0</v>
      </c>
      <c r="Q50" s="2">
        <f t="shared" si="22"/>
        <v>10</v>
      </c>
      <c r="R50" s="2">
        <f t="shared" si="1"/>
        <v>0</v>
      </c>
      <c r="S50" s="17">
        <f t="shared" si="29"/>
        <v>0</v>
      </c>
      <c r="T50" s="17">
        <v>0</v>
      </c>
      <c r="U50" s="17">
        <v>5</v>
      </c>
      <c r="V50" s="18">
        <v>7</v>
      </c>
      <c r="W50" s="19">
        <f t="shared" si="2"/>
        <v>220</v>
      </c>
      <c r="X50" s="17">
        <f t="shared" si="37"/>
        <v>0</v>
      </c>
      <c r="Y50" s="17">
        <f t="shared" si="38"/>
        <v>0</v>
      </c>
      <c r="Z50" s="29"/>
      <c r="AA50" s="43">
        <f t="shared" si="25"/>
        <v>0</v>
      </c>
      <c r="AB50" s="17">
        <f t="shared" si="26"/>
        <v>4.4000000000000004</v>
      </c>
      <c r="AC50" s="17">
        <f t="shared" si="27"/>
        <v>4.4000000000000004</v>
      </c>
      <c r="AD50" s="3">
        <f t="shared" si="28"/>
        <v>215</v>
      </c>
      <c r="AE50" s="3">
        <f t="shared" si="4"/>
        <v>2300</v>
      </c>
      <c r="AF50" s="3"/>
      <c r="AH50" s="20">
        <f t="shared" si="5"/>
        <v>215.6</v>
      </c>
      <c r="AI50">
        <f t="shared" si="6"/>
        <v>2</v>
      </c>
      <c r="AJ50">
        <f t="shared" si="7"/>
        <v>0</v>
      </c>
      <c r="AK50">
        <f t="shared" si="8"/>
        <v>0</v>
      </c>
      <c r="AL50">
        <f t="shared" si="9"/>
        <v>1</v>
      </c>
      <c r="AM50">
        <f t="shared" si="10"/>
        <v>1</v>
      </c>
      <c r="AN50">
        <f t="shared" si="11"/>
        <v>0</v>
      </c>
      <c r="AO50">
        <f t="shared" si="12"/>
        <v>1</v>
      </c>
      <c r="AP50">
        <f t="shared" si="13"/>
        <v>0</v>
      </c>
      <c r="AQ50">
        <f t="shared" si="14"/>
        <v>0</v>
      </c>
      <c r="AR50">
        <f t="shared" si="15"/>
        <v>3</v>
      </c>
      <c r="AS50">
        <f t="shared" si="16"/>
        <v>2399.9999999999773</v>
      </c>
      <c r="AT50" s="12">
        <f t="shared" si="17"/>
        <v>-2.6916666666666669</v>
      </c>
      <c r="AU50" s="13">
        <f t="shared" si="18"/>
        <v>0</v>
      </c>
      <c r="AV50" s="13">
        <f t="shared" si="19"/>
        <v>0</v>
      </c>
      <c r="AW50" s="27">
        <v>0</v>
      </c>
      <c r="AX50" s="1">
        <f t="shared" si="20"/>
        <v>0</v>
      </c>
      <c r="AY50" s="20">
        <f t="shared" si="21"/>
        <v>208</v>
      </c>
    </row>
    <row r="51" spans="1:51" ht="33" customHeight="1" x14ac:dyDescent="0.55000000000000004">
      <c r="A51" s="39">
        <v>45</v>
      </c>
      <c r="B51" s="2" t="s">
        <v>39</v>
      </c>
      <c r="C51" s="37" t="s">
        <v>206</v>
      </c>
      <c r="D51" s="45" t="s">
        <v>208</v>
      </c>
      <c r="E51" s="46" t="s">
        <v>209</v>
      </c>
      <c r="F51" s="15">
        <v>45218</v>
      </c>
      <c r="G51" s="2">
        <f t="shared" si="36"/>
        <v>26</v>
      </c>
      <c r="H51" s="16">
        <v>30</v>
      </c>
      <c r="I51" s="2"/>
      <c r="J51" s="16"/>
      <c r="K51" s="16"/>
      <c r="L51" s="2">
        <v>198</v>
      </c>
      <c r="M51" s="2">
        <v>0</v>
      </c>
      <c r="N51" s="2">
        <v>0</v>
      </c>
      <c r="O51" s="16"/>
      <c r="P51" s="2">
        <v>0</v>
      </c>
      <c r="Q51" s="2">
        <f t="shared" si="22"/>
        <v>10</v>
      </c>
      <c r="R51" s="2">
        <f t="shared" si="1"/>
        <v>0</v>
      </c>
      <c r="S51" s="17">
        <f t="shared" si="29"/>
        <v>42.83653846153846</v>
      </c>
      <c r="T51" s="17">
        <v>7.5</v>
      </c>
      <c r="U51" s="17">
        <v>5</v>
      </c>
      <c r="V51" s="18">
        <v>7</v>
      </c>
      <c r="W51" s="19">
        <f t="shared" si="2"/>
        <v>270.33653846153845</v>
      </c>
      <c r="X51" s="17">
        <f t="shared" si="37"/>
        <v>0</v>
      </c>
      <c r="Y51" s="17">
        <f t="shared" si="38"/>
        <v>0</v>
      </c>
      <c r="Z51" s="29"/>
      <c r="AA51" s="43">
        <f t="shared" si="25"/>
        <v>0</v>
      </c>
      <c r="AB51" s="17">
        <f t="shared" si="26"/>
        <v>5.4067307692307693</v>
      </c>
      <c r="AC51" s="17">
        <f t="shared" si="27"/>
        <v>5.4067307692307693</v>
      </c>
      <c r="AD51" s="3">
        <f t="shared" si="28"/>
        <v>264</v>
      </c>
      <c r="AE51" s="3">
        <f t="shared" si="4"/>
        <v>3700</v>
      </c>
      <c r="AF51" s="3"/>
      <c r="AH51" s="20">
        <f t="shared" si="5"/>
        <v>264.93</v>
      </c>
      <c r="AI51">
        <f t="shared" si="6"/>
        <v>2</v>
      </c>
      <c r="AJ51">
        <f t="shared" si="7"/>
        <v>1</v>
      </c>
      <c r="AK51">
        <f t="shared" si="8"/>
        <v>0</v>
      </c>
      <c r="AL51">
        <f t="shared" si="9"/>
        <v>1</v>
      </c>
      <c r="AM51">
        <f t="shared" si="10"/>
        <v>0</v>
      </c>
      <c r="AN51">
        <f t="shared" si="11"/>
        <v>4</v>
      </c>
      <c r="AO51">
        <f t="shared" si="12"/>
        <v>1</v>
      </c>
      <c r="AP51">
        <f t="shared" si="13"/>
        <v>1</v>
      </c>
      <c r="AQ51">
        <f t="shared" si="14"/>
        <v>1</v>
      </c>
      <c r="AR51">
        <f t="shared" si="15"/>
        <v>2</v>
      </c>
      <c r="AS51">
        <f t="shared" si="16"/>
        <v>3720.0000000000273</v>
      </c>
      <c r="AT51" s="12">
        <f t="shared" si="17"/>
        <v>-2.7583333333333333</v>
      </c>
      <c r="AU51" s="13">
        <f t="shared" si="18"/>
        <v>0</v>
      </c>
      <c r="AV51" s="13">
        <f t="shared" si="19"/>
        <v>0</v>
      </c>
      <c r="AW51" s="27">
        <v>0</v>
      </c>
      <c r="AX51" s="1">
        <f t="shared" si="20"/>
        <v>0</v>
      </c>
      <c r="AY51" s="20">
        <f t="shared" si="21"/>
        <v>250.83653846153845</v>
      </c>
    </row>
    <row r="52" spans="1:51" ht="33" customHeight="1" x14ac:dyDescent="0.55000000000000004">
      <c r="A52" s="2">
        <v>46</v>
      </c>
      <c r="B52" s="2" t="s">
        <v>39</v>
      </c>
      <c r="C52" s="37" t="s">
        <v>207</v>
      </c>
      <c r="D52" s="45" t="s">
        <v>210</v>
      </c>
      <c r="E52" s="46" t="s">
        <v>211</v>
      </c>
      <c r="F52" s="15">
        <v>45218</v>
      </c>
      <c r="G52" s="2">
        <f t="shared" si="36"/>
        <v>26</v>
      </c>
      <c r="H52" s="16">
        <v>30</v>
      </c>
      <c r="I52" s="2"/>
      <c r="J52" s="16"/>
      <c r="K52" s="16"/>
      <c r="L52" s="2">
        <v>198</v>
      </c>
      <c r="M52" s="2">
        <v>0</v>
      </c>
      <c r="N52" s="2">
        <v>0</v>
      </c>
      <c r="O52" s="16"/>
      <c r="P52" s="2">
        <v>0</v>
      </c>
      <c r="Q52" s="2">
        <f t="shared" si="22"/>
        <v>10</v>
      </c>
      <c r="R52" s="2">
        <f t="shared" si="1"/>
        <v>0</v>
      </c>
      <c r="S52" s="17">
        <f t="shared" si="29"/>
        <v>42.83653846153846</v>
      </c>
      <c r="T52" s="17">
        <v>7.5</v>
      </c>
      <c r="U52" s="17">
        <v>5</v>
      </c>
      <c r="V52" s="18">
        <v>7</v>
      </c>
      <c r="W52" s="19">
        <f t="shared" si="2"/>
        <v>270.33653846153845</v>
      </c>
      <c r="X52" s="17">
        <f t="shared" si="37"/>
        <v>0</v>
      </c>
      <c r="Y52" s="17">
        <f t="shared" si="38"/>
        <v>0</v>
      </c>
      <c r="Z52" s="29"/>
      <c r="AA52" s="43">
        <f t="shared" si="25"/>
        <v>0</v>
      </c>
      <c r="AB52" s="17">
        <f t="shared" si="26"/>
        <v>5.4067307692307693</v>
      </c>
      <c r="AC52" s="17">
        <f t="shared" si="27"/>
        <v>5.4067307692307693</v>
      </c>
      <c r="AD52" s="3">
        <f t="shared" si="28"/>
        <v>264</v>
      </c>
      <c r="AE52" s="3">
        <f t="shared" si="4"/>
        <v>3700</v>
      </c>
      <c r="AF52" s="3"/>
      <c r="AH52" s="20">
        <f t="shared" si="5"/>
        <v>264.93</v>
      </c>
      <c r="AI52">
        <f t="shared" si="6"/>
        <v>2</v>
      </c>
      <c r="AJ52">
        <f t="shared" si="7"/>
        <v>1</v>
      </c>
      <c r="AK52">
        <f t="shared" si="8"/>
        <v>0</v>
      </c>
      <c r="AL52">
        <f t="shared" si="9"/>
        <v>1</v>
      </c>
      <c r="AM52">
        <f t="shared" si="10"/>
        <v>0</v>
      </c>
      <c r="AN52">
        <f t="shared" si="11"/>
        <v>4</v>
      </c>
      <c r="AO52">
        <f t="shared" si="12"/>
        <v>1</v>
      </c>
      <c r="AP52">
        <f t="shared" si="13"/>
        <v>1</v>
      </c>
      <c r="AQ52">
        <f t="shared" si="14"/>
        <v>1</v>
      </c>
      <c r="AR52">
        <f t="shared" si="15"/>
        <v>2</v>
      </c>
      <c r="AS52">
        <f t="shared" si="16"/>
        <v>3720.0000000000273</v>
      </c>
      <c r="AT52" s="12">
        <f t="shared" si="17"/>
        <v>-2.7583333333333333</v>
      </c>
      <c r="AU52" s="13">
        <f t="shared" si="18"/>
        <v>0</v>
      </c>
      <c r="AV52" s="13">
        <f t="shared" si="19"/>
        <v>0</v>
      </c>
      <c r="AW52" s="27">
        <v>0</v>
      </c>
      <c r="AX52" s="1">
        <f t="shared" si="20"/>
        <v>0</v>
      </c>
      <c r="AY52" s="20">
        <f t="shared" si="21"/>
        <v>250.83653846153845</v>
      </c>
    </row>
    <row r="53" spans="1:51" ht="33" customHeight="1" x14ac:dyDescent="0.65">
      <c r="A53" s="39">
        <v>47</v>
      </c>
      <c r="B53" s="2" t="s">
        <v>213</v>
      </c>
      <c r="C53" s="44" t="s">
        <v>214</v>
      </c>
      <c r="D53" s="47" t="s">
        <v>215</v>
      </c>
      <c r="E53" s="48" t="s">
        <v>216</v>
      </c>
      <c r="F53" s="15">
        <v>44228</v>
      </c>
      <c r="G53" s="2">
        <f t="shared" si="36"/>
        <v>26</v>
      </c>
      <c r="H53" s="16">
        <v>6</v>
      </c>
      <c r="I53" s="2"/>
      <c r="J53" s="16"/>
      <c r="K53" s="16"/>
      <c r="L53" s="2">
        <v>210</v>
      </c>
      <c r="M53" s="2">
        <v>0</v>
      </c>
      <c r="N53" s="2">
        <v>42</v>
      </c>
      <c r="O53" s="16"/>
      <c r="P53" s="2">
        <v>0</v>
      </c>
      <c r="Q53" s="2">
        <f>IF(AND($K$4&lt;=G53,K53&lt;0.01),10,IF(AND(G53&gt;=$K$4-1,K53&lt;0.01),5,0))</f>
        <v>10</v>
      </c>
      <c r="R53" s="2">
        <f t="shared" si="1"/>
        <v>0</v>
      </c>
      <c r="S53" s="17">
        <f>(((L53/26/8)*1.5)*H53)+(((L53/26)*2)*I53)</f>
        <v>9.0865384615384617</v>
      </c>
      <c r="T53" s="17">
        <v>1.5</v>
      </c>
      <c r="U53" s="17">
        <v>5</v>
      </c>
      <c r="V53" s="18">
        <v>7</v>
      </c>
      <c r="W53" s="19">
        <f>L53+M53+N53+O53+P53+Q53+R53+S53+T53+U53+V53</f>
        <v>284.58653846153845</v>
      </c>
      <c r="X53" s="17">
        <f t="shared" si="37"/>
        <v>0</v>
      </c>
      <c r="Y53" s="17">
        <f t="shared" si="38"/>
        <v>0</v>
      </c>
      <c r="Z53" s="29"/>
      <c r="AA53" s="43">
        <f>IF(AY53&lt;=(1500000/4000),0,IF(AY53&lt;=(2000000/4000),(AY53-(1500000/4000))*5%,IF(AY53&lt;=(8500000/4000),(AY53-(2000000/4000))*10%+(25000/4000),IF(AY53&lt;=(12500000/4000),(AY53-(8500000/4000))*15%+(675000/4000),(AY53-(12500000/4000))*20%+(1275000/4000)))))</f>
        <v>0</v>
      </c>
      <c r="AB53" s="17">
        <f>IF((W53*4000)&lt;=1200000,(W53*2%),(1200000/4000*2%))</f>
        <v>5.6917307692307695</v>
      </c>
      <c r="AC53" s="17">
        <f>X53+Y53+Z53+AA53+AB53</f>
        <v>5.6917307692307695</v>
      </c>
      <c r="AD53" s="3">
        <f t="shared" si="28"/>
        <v>278</v>
      </c>
      <c r="AE53" s="3">
        <f t="shared" si="4"/>
        <v>3500</v>
      </c>
      <c r="AF53" s="3"/>
      <c r="AH53" s="20">
        <f>ROUND( W53-AC53,2)</f>
        <v>278.89</v>
      </c>
      <c r="AI53">
        <f t="shared" si="6"/>
        <v>2</v>
      </c>
      <c r="AJ53">
        <f t="shared" si="7"/>
        <v>1</v>
      </c>
      <c r="AK53">
        <f t="shared" si="8"/>
        <v>1</v>
      </c>
      <c r="AL53">
        <f t="shared" si="9"/>
        <v>0</v>
      </c>
      <c r="AM53">
        <f t="shared" si="10"/>
        <v>1</v>
      </c>
      <c r="AN53">
        <f t="shared" si="11"/>
        <v>3</v>
      </c>
      <c r="AO53">
        <f t="shared" si="12"/>
        <v>1</v>
      </c>
      <c r="AP53">
        <f t="shared" si="13"/>
        <v>1</v>
      </c>
      <c r="AQ53">
        <f t="shared" si="14"/>
        <v>1</v>
      </c>
      <c r="AR53">
        <f t="shared" si="15"/>
        <v>0</v>
      </c>
      <c r="AS53">
        <f t="shared" si="16"/>
        <v>3559.9999999999454</v>
      </c>
      <c r="AT53" s="12">
        <f t="shared" si="17"/>
        <v>-4.1666666666666664E-2</v>
      </c>
      <c r="AU53" s="13">
        <f t="shared" si="18"/>
        <v>0</v>
      </c>
      <c r="AV53" s="13">
        <f t="shared" ref="AV53" si="39">IF(AT53&lt;=8,0,IF(AT53&lt;=9,9,IF(AT53&lt;=10,10,IF(AT53&lt;=11,11,IF(AT53&lt;=12,12,IF(AT53&lt;=13,13,IF(AT53&lt;=14,14,IF(AT53&lt;=15,15,15))))))))</f>
        <v>0</v>
      </c>
      <c r="AW53" s="27">
        <v>2</v>
      </c>
      <c r="AX53" s="1">
        <f>+AW53*150000/4000</f>
        <v>75</v>
      </c>
      <c r="AY53" s="20">
        <f t="shared" si="21"/>
        <v>196.08653846153845</v>
      </c>
    </row>
    <row r="54" spans="1:51" ht="32.25" customHeight="1" x14ac:dyDescent="0.65">
      <c r="A54" s="2">
        <v>48</v>
      </c>
      <c r="B54" s="2" t="s">
        <v>213</v>
      </c>
      <c r="C54" s="44" t="s">
        <v>217</v>
      </c>
      <c r="D54" s="47" t="s">
        <v>218</v>
      </c>
      <c r="E54" s="48" t="s">
        <v>219</v>
      </c>
      <c r="F54" s="15">
        <v>44228</v>
      </c>
      <c r="G54" s="2">
        <f t="shared" si="36"/>
        <v>26</v>
      </c>
      <c r="H54" s="16">
        <v>0</v>
      </c>
      <c r="I54" s="2"/>
      <c r="J54" s="16"/>
      <c r="K54" s="16"/>
      <c r="L54" s="2">
        <v>210</v>
      </c>
      <c r="M54" s="2">
        <v>0</v>
      </c>
      <c r="N54" s="2">
        <v>43.5</v>
      </c>
      <c r="O54" s="16"/>
      <c r="P54" s="2">
        <v>0</v>
      </c>
      <c r="Q54" s="2">
        <f t="shared" ref="Q54:Q65" si="40">IF(AND($K$4&lt;=G54,K54&lt;0.01),10,IF(AND(G54&gt;=$K$4-1,K54&lt;0.01),5,0))</f>
        <v>10</v>
      </c>
      <c r="R54" s="2">
        <f>IF(AT54&lt;=8,AU54,AV54)</f>
        <v>0</v>
      </c>
      <c r="S54" s="17">
        <f>(((L54/26/8)*1.5)*H54)+(((L54/26)*2)*I54)</f>
        <v>0</v>
      </c>
      <c r="T54" s="17">
        <v>0</v>
      </c>
      <c r="U54" s="17">
        <v>5</v>
      </c>
      <c r="V54" s="18">
        <v>7</v>
      </c>
      <c r="W54" s="19">
        <f>L54+M54+N54+O54+P54+Q54+R54+S54+T54+U54+V54</f>
        <v>275.5</v>
      </c>
      <c r="X54" s="17">
        <f t="shared" si="37"/>
        <v>0</v>
      </c>
      <c r="Y54" s="17">
        <f t="shared" si="38"/>
        <v>0</v>
      </c>
      <c r="Z54" s="29"/>
      <c r="AA54" s="43">
        <f t="shared" ref="AA54:AA65" si="41">IF(AY54&lt;=(1500000/4000),0,IF(AY54&lt;=(2000000/4000),(AY54-(1500000/4000))*5%,IF(AY54&lt;=(8500000/4000),(AY54-(2000000/4000))*10%+(25000/4000),IF(AY54&lt;=(12500000/4000),(AY54-(8500000/4000))*15%+(675000/4000),(AY54-(12500000/4000))*20%+(1275000/4000)))))</f>
        <v>0</v>
      </c>
      <c r="AB54" s="17">
        <f t="shared" ref="AB54:AB65" si="42">IF((W54*4000)&lt;=1200000,(W54*2%),(1200000/4000*2%))</f>
        <v>5.51</v>
      </c>
      <c r="AC54" s="17">
        <f t="shared" ref="AC54:AC65" si="43">X54+Y54+Z54+AA54+AB54</f>
        <v>5.51</v>
      </c>
      <c r="AD54" s="3">
        <f t="shared" si="28"/>
        <v>269</v>
      </c>
      <c r="AE54" s="3">
        <f t="shared" si="4"/>
        <v>3900</v>
      </c>
      <c r="AF54" s="3"/>
      <c r="AH54" s="20">
        <f t="shared" ref="AH54:AH56" si="44">ROUND( W54-AC54,2)</f>
        <v>269.99</v>
      </c>
      <c r="AI54">
        <f>INT(AH54/$AI$5)</f>
        <v>2</v>
      </c>
      <c r="AJ54">
        <f>INT((AH54-$AI$5*AI54)/50)</f>
        <v>1</v>
      </c>
      <c r="AK54">
        <f>INT((AH54-$AI$5*AI54-$AJ$5*AJ54)/20)</f>
        <v>0</v>
      </c>
      <c r="AL54">
        <f>INT((AH54-$AI$5*AI54-$AJ$5*AJ54-$AK$5*AK54)/10)</f>
        <v>1</v>
      </c>
      <c r="AM54">
        <f>INT((AH54-$AI$5*AI54-$AJ$5*AJ54-$AK$5*AK54-$AL$5*AL54)/5)</f>
        <v>1</v>
      </c>
      <c r="AN54">
        <f>INT((AH54-$AI$5*AI54-$AJ$5*AJ54-$AK$5*AK54-$AL$5*AL54-$AM$5*AM54)/1)</f>
        <v>4</v>
      </c>
      <c r="AO54">
        <f>INT(AS54/$AO$5)</f>
        <v>1</v>
      </c>
      <c r="AP54">
        <f>INT((AS54-AO54*$AO$5)/1000)</f>
        <v>1</v>
      </c>
      <c r="AQ54">
        <f>INT((AS54-AO54*$AO$5-AP54*$AP$5)/500)</f>
        <v>1</v>
      </c>
      <c r="AR54">
        <f>INT((AS54-AO54*$AO$5-AP54*$AP$5-AQ54*$AQ$5)/100)</f>
        <v>4</v>
      </c>
      <c r="AS54">
        <f>(AH54-$AI$5*AI54-$AJ$5*AJ54-$AK$5*AK54-$AL$5*AL54-$AM$5*AM54-$AN$5*AN54)*4000</f>
        <v>3960.0000000000364</v>
      </c>
      <c r="AT54" s="12">
        <f t="shared" si="17"/>
        <v>-4.1666666666666664E-2</v>
      </c>
      <c r="AU54" s="13">
        <f>IF(AT54&lt;=1,0,IF(AT54&lt;=2,2,IF(AT54&lt;=3,3,IF(AT54&lt;=4,4,IF(AT54&lt;=5,5,IF(AT54&lt;=6,6,IF(AT54&lt;=7,7,IF(AT54&lt;=8,8,10))))))))</f>
        <v>0</v>
      </c>
      <c r="AV54" s="13">
        <f>IF(AT54&lt;=8,0,IF(AT54&lt;=9,9,IF(AT54&lt;=10,10,IF(AT54&lt;=11,11,IF(AT54&lt;=12,12,IF(AT54&lt;=13,13,IF(AT54&lt;=14,14,IF(AT54&lt;=15,15,15))))))))</f>
        <v>0</v>
      </c>
      <c r="AW54" s="27">
        <v>2</v>
      </c>
      <c r="AX54" s="1">
        <f>+AW54*150000/4000</f>
        <v>75</v>
      </c>
      <c r="AY54" s="20">
        <f t="shared" si="21"/>
        <v>188.5</v>
      </c>
    </row>
    <row r="55" spans="1:51" ht="33" customHeight="1" x14ac:dyDescent="0.65">
      <c r="A55" s="39">
        <v>49</v>
      </c>
      <c r="B55" s="2" t="s">
        <v>213</v>
      </c>
      <c r="C55" s="44" t="s">
        <v>220</v>
      </c>
      <c r="D55" s="47" t="s">
        <v>221</v>
      </c>
      <c r="E55" s="48" t="s">
        <v>222</v>
      </c>
      <c r="F55" s="15">
        <v>44228</v>
      </c>
      <c r="G55" s="2">
        <f>$J$4-K55-J55</f>
        <v>26</v>
      </c>
      <c r="H55" s="16">
        <v>0</v>
      </c>
      <c r="I55" s="2"/>
      <c r="J55" s="16"/>
      <c r="K55" s="16"/>
      <c r="L55" s="2">
        <v>215</v>
      </c>
      <c r="M55" s="2">
        <v>70</v>
      </c>
      <c r="N55" s="2">
        <v>51</v>
      </c>
      <c r="O55" s="16"/>
      <c r="P55" s="2">
        <v>30</v>
      </c>
      <c r="Q55" s="2">
        <f t="shared" si="40"/>
        <v>10</v>
      </c>
      <c r="R55" s="2">
        <f>IF(AT55&lt;=8,AU55,AV55)</f>
        <v>0</v>
      </c>
      <c r="S55" s="17">
        <f>(((L55/26/8)*1.5)*H55)+(((L55/26)*2)*I55)</f>
        <v>0</v>
      </c>
      <c r="T55" s="17">
        <v>0</v>
      </c>
      <c r="U55" s="17">
        <v>5</v>
      </c>
      <c r="V55" s="18">
        <v>7</v>
      </c>
      <c r="W55" s="19">
        <f>L55+M55+N55+O55+P55+Q55+R55+S55+T55+U55+V55</f>
        <v>388</v>
      </c>
      <c r="X55" s="17">
        <f t="shared" si="37"/>
        <v>0</v>
      </c>
      <c r="Y55" s="17">
        <f t="shared" si="38"/>
        <v>0</v>
      </c>
      <c r="Z55" s="29"/>
      <c r="AA55" s="43">
        <f t="shared" si="41"/>
        <v>0.05</v>
      </c>
      <c r="AB55" s="17">
        <f t="shared" si="42"/>
        <v>6</v>
      </c>
      <c r="AC55" s="17">
        <f t="shared" si="43"/>
        <v>6.05</v>
      </c>
      <c r="AD55" s="3">
        <f t="shared" si="28"/>
        <v>381</v>
      </c>
      <c r="AE55" s="3">
        <f t="shared" si="4"/>
        <v>3700</v>
      </c>
      <c r="AF55" s="3"/>
      <c r="AH55" s="20">
        <f t="shared" si="44"/>
        <v>381.95</v>
      </c>
      <c r="AI55">
        <f>INT(AH55/$AI$5)</f>
        <v>3</v>
      </c>
      <c r="AJ55">
        <f>INT((AH55-$AI$5*AI55)/50)</f>
        <v>1</v>
      </c>
      <c r="AK55">
        <f>INT((AH55-$AI$5*AI55-$AJ$5*AJ55)/20)</f>
        <v>1</v>
      </c>
      <c r="AL55">
        <f>INT((AH55-$AI$5*AI55-$AJ$5*AJ55-$AK$5*AK55)/10)</f>
        <v>1</v>
      </c>
      <c r="AM55">
        <f>INT((AH55-$AI$5*AI55-$AJ$5*AJ55-$AK$5*AK55-$AL$5*AL55)/5)</f>
        <v>0</v>
      </c>
      <c r="AN55">
        <f>INT((AH55-$AI$5*AI55-$AJ$5*AJ55-$AK$5*AK55-$AL$5*AL55-$AM$5*AM55)/1)</f>
        <v>1</v>
      </c>
      <c r="AO55">
        <f>INT(AS55/$AO$5)</f>
        <v>1</v>
      </c>
      <c r="AP55">
        <f>INT((AS55-AO55*$AO$5)/1000)</f>
        <v>1</v>
      </c>
      <c r="AQ55">
        <f>INT((AS55-AO55*$AO$5-AP55*$AP$5)/500)</f>
        <v>1</v>
      </c>
      <c r="AR55">
        <f>INT((AS55-AO55*$AO$5-AP55*$AP$5-AQ55*$AQ$5)/100)</f>
        <v>2</v>
      </c>
      <c r="AS55">
        <f>(AH55-$AI$5*AI55-$AJ$5*AJ55-$AK$5*AK55-$AL$5*AL55-$AM$5*AM55-$AN$5*AN55)*4000</f>
        <v>3799.9999999999545</v>
      </c>
      <c r="AT55" s="12">
        <f t="shared" si="17"/>
        <v>-4.1666666666666664E-2</v>
      </c>
      <c r="AU55" s="13">
        <f>IF(AT55&lt;=1,0,IF(AT55&lt;=2,2,IF(AT55&lt;=3,3,IF(AT55&lt;=4,4,IF(AT55&lt;=5,5,IF(AT55&lt;=6,6,IF(AT55&lt;=7,7,IF(AT55&lt;=8,8,10))))))))</f>
        <v>0</v>
      </c>
      <c r="AV55" s="13">
        <f>IF(AT55&lt;=8,0,IF(AT55&lt;=9,9,IF(AT55&lt;=10,10,IF(AT55&lt;=11,11,IF(AT55&lt;=12,12,IF(AT55&lt;=13,13,IF(AT55&lt;=14,14,IF(AT55&lt;=15,15,15))))))))</f>
        <v>0</v>
      </c>
      <c r="AW55" s="27">
        <v>0</v>
      </c>
      <c r="AX55" s="1">
        <f>+AW55*150000/4000</f>
        <v>0</v>
      </c>
      <c r="AY55" s="20">
        <f t="shared" si="21"/>
        <v>376</v>
      </c>
    </row>
    <row r="56" spans="1:51" ht="33" customHeight="1" x14ac:dyDescent="0.65">
      <c r="A56" s="2">
        <v>50</v>
      </c>
      <c r="B56" s="2" t="s">
        <v>213</v>
      </c>
      <c r="C56" s="37" t="s">
        <v>223</v>
      </c>
      <c r="D56" s="47" t="s">
        <v>224</v>
      </c>
      <c r="E56" s="48" t="s">
        <v>225</v>
      </c>
      <c r="F56" s="15">
        <v>45163</v>
      </c>
      <c r="G56" s="2">
        <f>$J$4-K56-J56</f>
        <v>26</v>
      </c>
      <c r="H56" s="16">
        <v>31.5</v>
      </c>
      <c r="I56" s="2"/>
      <c r="J56" s="16"/>
      <c r="K56" s="16"/>
      <c r="L56" s="2">
        <v>208</v>
      </c>
      <c r="M56" s="2">
        <v>0</v>
      </c>
      <c r="N56" s="2">
        <v>22</v>
      </c>
      <c r="O56" s="16"/>
      <c r="P56" s="2">
        <v>30</v>
      </c>
      <c r="Q56" s="2">
        <f t="shared" si="40"/>
        <v>10</v>
      </c>
      <c r="R56" s="2">
        <f>IF(AT56&lt;=8,AU56,AV56)</f>
        <v>0</v>
      </c>
      <c r="S56" s="17">
        <f>(((L56/26/8)*1.5)*H56)+(((L56/26)*2)*I56)</f>
        <v>47.25</v>
      </c>
      <c r="T56" s="17">
        <v>7.875</v>
      </c>
      <c r="U56" s="17">
        <v>5</v>
      </c>
      <c r="V56" s="18">
        <v>7</v>
      </c>
      <c r="W56" s="19">
        <f>L56+M56+N56+O56+P56+Q56+R56+S56+T56+U56+V56</f>
        <v>337.125</v>
      </c>
      <c r="X56" s="17">
        <f t="shared" si="37"/>
        <v>0</v>
      </c>
      <c r="Y56" s="17">
        <f t="shared" si="38"/>
        <v>0</v>
      </c>
      <c r="Z56" s="29"/>
      <c r="AA56" s="43">
        <f t="shared" si="41"/>
        <v>0</v>
      </c>
      <c r="AB56" s="17">
        <f t="shared" si="42"/>
        <v>6</v>
      </c>
      <c r="AC56" s="17">
        <f t="shared" si="43"/>
        <v>6</v>
      </c>
      <c r="AD56" s="3">
        <f t="shared" si="28"/>
        <v>331</v>
      </c>
      <c r="AE56" s="3">
        <f t="shared" si="4"/>
        <v>500</v>
      </c>
      <c r="AF56" s="3"/>
      <c r="AH56" s="20">
        <f t="shared" si="44"/>
        <v>331.13</v>
      </c>
      <c r="AI56">
        <f>INT(AH56/$AI$5)</f>
        <v>3</v>
      </c>
      <c r="AJ56">
        <f>INT((AH56-$AI$5*AI56)/50)</f>
        <v>0</v>
      </c>
      <c r="AK56">
        <f>INT((AH56-$AI$5*AI56-$AJ$5*AJ56)/20)</f>
        <v>1</v>
      </c>
      <c r="AL56">
        <f>INT((AH56-$AI$5*AI56-$AJ$5*AJ56-$AK$5*AK56)/10)</f>
        <v>1</v>
      </c>
      <c r="AM56">
        <f>INT((AH56-$AI$5*AI56-$AJ$5*AJ56-$AK$5*AK56-$AL$5*AL56)/5)</f>
        <v>0</v>
      </c>
      <c r="AN56">
        <f>INT((AH56-$AI$5*AI56-$AJ$5*AJ56-$AK$5*AK56-$AL$5*AL56-$AM$5*AM56)/1)</f>
        <v>1</v>
      </c>
      <c r="AO56">
        <f>INT(AS56/$AO$5)</f>
        <v>0</v>
      </c>
      <c r="AP56">
        <f>INT((AS56-AO56*$AO$5)/1000)</f>
        <v>0</v>
      </c>
      <c r="AQ56">
        <f>INT((AS56-AO56*$AO$5-AP56*$AP$5)/500)</f>
        <v>1</v>
      </c>
      <c r="AR56">
        <f>INT((AS56-AO56*$AO$5-AP56*$AP$5-AQ56*$AQ$5)/100)</f>
        <v>0</v>
      </c>
      <c r="AS56">
        <f>(AH56-$AI$5*AI56-$AJ$5*AJ56-$AK$5*AK56-$AL$5*AL56-$AM$5*AM56-$AN$5*AN56)*4000</f>
        <v>519.99999999998181</v>
      </c>
      <c r="AT56" s="12">
        <f t="shared" si="17"/>
        <v>-2.6083333333333334</v>
      </c>
      <c r="AU56" s="13">
        <f>IF(AT56&lt;=1,0,IF(AT56&lt;=2,2,IF(AT56&lt;=3,3,IF(AT56&lt;=4,4,IF(AT56&lt;=5,5,IF(AT56&lt;=6,6,IF(AT56&lt;=7,7,IF(AT56&lt;=8,8,10))))))))</f>
        <v>0</v>
      </c>
      <c r="AV56" s="13">
        <f>IF(AT56&lt;=8,0,IF(AT56&lt;=9,9,IF(AT56&lt;=10,10,IF(AT56&lt;=11,11,IF(AT56&lt;=12,12,IF(AT56&lt;=13,13,IF(AT56&lt;=14,14,IF(AT56&lt;=15,15,15))))))))</f>
        <v>0</v>
      </c>
      <c r="AW56" s="27">
        <v>0</v>
      </c>
      <c r="AX56" s="1">
        <f>+AW56*150000/4000</f>
        <v>0</v>
      </c>
      <c r="AY56" s="20">
        <f t="shared" si="21"/>
        <v>317.25</v>
      </c>
    </row>
    <row r="57" spans="1:51" ht="33.75" customHeight="1" x14ac:dyDescent="0.65">
      <c r="A57" s="39">
        <v>51</v>
      </c>
      <c r="B57" s="2" t="s">
        <v>226</v>
      </c>
      <c r="C57" s="44" t="s">
        <v>227</v>
      </c>
      <c r="D57" s="38" t="s">
        <v>228</v>
      </c>
      <c r="E57" s="38" t="s">
        <v>229</v>
      </c>
      <c r="F57" s="15">
        <v>44348</v>
      </c>
      <c r="G57" s="2">
        <f t="shared" ref="G57:G65" si="45">$J$4-K57-J57</f>
        <v>26</v>
      </c>
      <c r="H57" s="16">
        <v>6</v>
      </c>
      <c r="I57" s="2"/>
      <c r="J57" s="16"/>
      <c r="K57" s="16"/>
      <c r="L57" s="2">
        <v>210</v>
      </c>
      <c r="M57" s="2">
        <v>15</v>
      </c>
      <c r="N57" s="2">
        <v>0</v>
      </c>
      <c r="O57" s="16"/>
      <c r="P57" s="2">
        <v>0</v>
      </c>
      <c r="Q57" s="2">
        <f t="shared" si="40"/>
        <v>10</v>
      </c>
      <c r="R57" s="2">
        <f t="shared" ref="R57:R120" si="46">IF(AT57&lt;=8,AU57,AV57)</f>
        <v>0</v>
      </c>
      <c r="S57" s="17">
        <f t="shared" ref="S57:S67" si="47">(((L57/26/8)*1.5)*H57)+(((L57/26)*2)*I57)</f>
        <v>9.0865384615384617</v>
      </c>
      <c r="T57" s="17">
        <v>1.5</v>
      </c>
      <c r="U57" s="17">
        <v>5</v>
      </c>
      <c r="V57" s="18">
        <v>7</v>
      </c>
      <c r="W57" s="19">
        <f t="shared" ref="W57:W65" si="48">L57+M57+N57+O57+P57+Q57+R57+S57+T57+U57+V57</f>
        <v>257.58653846153845</v>
      </c>
      <c r="X57" s="17">
        <f t="shared" si="37"/>
        <v>0</v>
      </c>
      <c r="Y57" s="17">
        <f t="shared" si="38"/>
        <v>0</v>
      </c>
      <c r="Z57" s="29"/>
      <c r="AA57" s="43">
        <f t="shared" si="41"/>
        <v>0</v>
      </c>
      <c r="AB57" s="17">
        <f t="shared" si="42"/>
        <v>5.1517307692307694</v>
      </c>
      <c r="AC57" s="17">
        <f t="shared" si="43"/>
        <v>5.1517307692307694</v>
      </c>
      <c r="AD57" s="3">
        <f t="shared" si="28"/>
        <v>252</v>
      </c>
      <c r="AE57" s="3">
        <f t="shared" si="4"/>
        <v>1700</v>
      </c>
      <c r="AF57" s="3"/>
      <c r="AH57" s="20">
        <f>ROUND( W57-AC57,2)</f>
        <v>252.43</v>
      </c>
      <c r="AI57">
        <f t="shared" ref="AI57:AI65" si="49">INT(AH57/$AI$5)</f>
        <v>2</v>
      </c>
      <c r="AJ57">
        <f t="shared" ref="AJ57:AJ65" si="50">INT((AH57-$AI$5*AI57)/50)</f>
        <v>1</v>
      </c>
      <c r="AK57">
        <f t="shared" ref="AK57:AK65" si="51">INT((AH57-$AI$5*AI57-$AJ$5*AJ57)/20)</f>
        <v>0</v>
      </c>
      <c r="AL57">
        <f t="shared" ref="AL57:AL65" si="52">INT((AH57-$AI$5*AI57-$AJ$5*AJ57-$AK$5*AK57)/10)</f>
        <v>0</v>
      </c>
      <c r="AM57">
        <f t="shared" ref="AM57:AM65" si="53">INT((AH57-$AI$5*AI57-$AJ$5*AJ57-$AK$5*AK57-$AL$5*AL57)/5)</f>
        <v>0</v>
      </c>
      <c r="AN57">
        <f t="shared" ref="AN57:AN65" si="54">INT((AH57-$AI$5*AI57-$AJ$5*AJ57-$AK$5*AK57-$AL$5*AL57-$AM$5*AM57)/1)</f>
        <v>2</v>
      </c>
      <c r="AO57">
        <f t="shared" ref="AO57:AO65" si="55">INT(AS57/$AO$5)</f>
        <v>0</v>
      </c>
      <c r="AP57">
        <f t="shared" ref="AP57:AP65" si="56">INT((AS57-AO57*$AO$5)/1000)</f>
        <v>1</v>
      </c>
      <c r="AQ57">
        <f t="shared" ref="AQ57:AQ65" si="57">INT((AS57-AO57*$AO$5-AP57*$AP$5)/500)</f>
        <v>1</v>
      </c>
      <c r="AR57">
        <f t="shared" ref="AR57:AR65" si="58">INT((AS57-AO57*$AO$5-AP57*$AP$5-AQ57*$AQ$5)/100)</f>
        <v>2</v>
      </c>
      <c r="AS57">
        <f t="shared" ref="AS57:AS65" si="59">(AH57-$AI$5*AI57-$AJ$5*AJ57-$AK$5*AK57-$AL$5*AL57-$AM$5*AM57-$AN$5*AN57)*4000</f>
        <v>1720.0000000000273</v>
      </c>
      <c r="AT57" s="12">
        <f t="shared" si="17"/>
        <v>-0.375</v>
      </c>
      <c r="AU57" s="13">
        <f t="shared" ref="AU57:AU120" si="60">IF(AT57&lt;=1,0,IF(AT57&lt;=2,2,IF(AT57&lt;=3,3,IF(AT57&lt;=4,4,IF(AT57&lt;=5,5,IF(AT57&lt;=6,6,IF(AT57&lt;=7,7,IF(AT57&lt;=8,8,10))))))))</f>
        <v>0</v>
      </c>
      <c r="AV57" s="13">
        <f t="shared" ref="AV57:AV120" si="61">IF(AT57&lt;=3,0,IF(AT57&lt;=4,4,IF(AT57&lt;=5,5,IF(AT57&lt;=6,6,IF(AT57&lt;=7,7,IF(AT57&lt;=8,8,IF(AT57&lt;=9,9,10)))))))</f>
        <v>0</v>
      </c>
      <c r="AW57" s="27">
        <v>0</v>
      </c>
      <c r="AX57" s="1">
        <f t="shared" ref="AX57:AX65" si="62">+AW57*150000/4000</f>
        <v>0</v>
      </c>
      <c r="AY57" s="20">
        <f t="shared" si="21"/>
        <v>244.08653846153845</v>
      </c>
    </row>
    <row r="58" spans="1:51" ht="33" customHeight="1" x14ac:dyDescent="0.65">
      <c r="A58" s="2">
        <v>52</v>
      </c>
      <c r="B58" s="2" t="s">
        <v>226</v>
      </c>
      <c r="C58" s="44" t="s">
        <v>230</v>
      </c>
      <c r="D58" s="38" t="s">
        <v>231</v>
      </c>
      <c r="E58" s="38" t="s">
        <v>232</v>
      </c>
      <c r="F58" s="15">
        <v>44228</v>
      </c>
      <c r="G58" s="2">
        <f t="shared" si="45"/>
        <v>26</v>
      </c>
      <c r="H58" s="16">
        <v>2</v>
      </c>
      <c r="I58" s="2"/>
      <c r="J58" s="16"/>
      <c r="K58" s="16"/>
      <c r="L58" s="2">
        <v>210</v>
      </c>
      <c r="M58" s="2">
        <v>15</v>
      </c>
      <c r="N58" s="2">
        <v>0</v>
      </c>
      <c r="O58" s="16"/>
      <c r="P58" s="2">
        <v>0</v>
      </c>
      <c r="Q58" s="2">
        <f t="shared" si="40"/>
        <v>10</v>
      </c>
      <c r="R58" s="2">
        <f t="shared" si="46"/>
        <v>0</v>
      </c>
      <c r="S58" s="17">
        <f t="shared" si="47"/>
        <v>3.0288461538461537</v>
      </c>
      <c r="T58" s="17">
        <v>0.5</v>
      </c>
      <c r="U58" s="17">
        <v>5</v>
      </c>
      <c r="V58" s="18">
        <v>7</v>
      </c>
      <c r="W58" s="19">
        <f t="shared" si="48"/>
        <v>250.52884615384616</v>
      </c>
      <c r="X58" s="17">
        <f t="shared" si="37"/>
        <v>0</v>
      </c>
      <c r="Y58" s="17">
        <f t="shared" si="38"/>
        <v>0</v>
      </c>
      <c r="Z58" s="29"/>
      <c r="AA58" s="43">
        <f t="shared" si="41"/>
        <v>0</v>
      </c>
      <c r="AB58" s="17">
        <f t="shared" si="42"/>
        <v>5.0105769230769237</v>
      </c>
      <c r="AC58" s="17">
        <f t="shared" si="43"/>
        <v>5.0105769230769237</v>
      </c>
      <c r="AD58" s="3">
        <f t="shared" si="28"/>
        <v>245</v>
      </c>
      <c r="AE58" s="3">
        <f t="shared" si="4"/>
        <v>2000</v>
      </c>
      <c r="AF58" s="3"/>
      <c r="AH58" s="20">
        <f>ROUND( W58-AC58,2)</f>
        <v>245.52</v>
      </c>
      <c r="AI58">
        <f t="shared" si="49"/>
        <v>2</v>
      </c>
      <c r="AJ58">
        <f t="shared" si="50"/>
        <v>0</v>
      </c>
      <c r="AK58">
        <f t="shared" si="51"/>
        <v>2</v>
      </c>
      <c r="AL58">
        <f t="shared" si="52"/>
        <v>0</v>
      </c>
      <c r="AM58">
        <f t="shared" si="53"/>
        <v>1</v>
      </c>
      <c r="AN58">
        <f t="shared" si="54"/>
        <v>0</v>
      </c>
      <c r="AO58">
        <f t="shared" si="55"/>
        <v>1</v>
      </c>
      <c r="AP58">
        <f t="shared" si="56"/>
        <v>0</v>
      </c>
      <c r="AQ58">
        <f t="shared" si="57"/>
        <v>0</v>
      </c>
      <c r="AR58">
        <f t="shared" si="58"/>
        <v>0</v>
      </c>
      <c r="AS58">
        <f t="shared" si="59"/>
        <v>2080.0000000000409</v>
      </c>
      <c r="AT58" s="12">
        <f t="shared" si="17"/>
        <v>-4.1666666666666664E-2</v>
      </c>
      <c r="AU58" s="13">
        <f t="shared" si="60"/>
        <v>0</v>
      </c>
      <c r="AV58" s="13">
        <f t="shared" si="61"/>
        <v>0</v>
      </c>
      <c r="AW58" s="27">
        <v>2</v>
      </c>
      <c r="AX58" s="1">
        <f t="shared" si="62"/>
        <v>75</v>
      </c>
      <c r="AY58" s="20">
        <f t="shared" si="21"/>
        <v>163.02884615384616</v>
      </c>
    </row>
    <row r="59" spans="1:51" ht="33" customHeight="1" x14ac:dyDescent="0.65">
      <c r="A59" s="39">
        <v>53</v>
      </c>
      <c r="B59" s="2" t="s">
        <v>226</v>
      </c>
      <c r="C59" s="44" t="s">
        <v>233</v>
      </c>
      <c r="D59" s="38" t="s">
        <v>234</v>
      </c>
      <c r="E59" s="38" t="s">
        <v>235</v>
      </c>
      <c r="F59" s="15">
        <v>44593</v>
      </c>
      <c r="G59" s="2">
        <f t="shared" si="45"/>
        <v>26</v>
      </c>
      <c r="H59" s="16">
        <v>12</v>
      </c>
      <c r="I59" s="2"/>
      <c r="J59" s="16"/>
      <c r="K59" s="16"/>
      <c r="L59" s="2">
        <v>200</v>
      </c>
      <c r="M59" s="2">
        <v>0</v>
      </c>
      <c r="N59" s="2">
        <v>0</v>
      </c>
      <c r="O59" s="16"/>
      <c r="P59" s="2">
        <v>0</v>
      </c>
      <c r="Q59" s="2">
        <f t="shared" si="40"/>
        <v>10</v>
      </c>
      <c r="R59" s="2">
        <f t="shared" si="46"/>
        <v>0</v>
      </c>
      <c r="S59" s="17">
        <f t="shared" si="47"/>
        <v>17.307692307692307</v>
      </c>
      <c r="T59" s="17">
        <v>3</v>
      </c>
      <c r="U59" s="17">
        <v>5</v>
      </c>
      <c r="V59" s="18">
        <v>7</v>
      </c>
      <c r="W59" s="19">
        <f t="shared" si="48"/>
        <v>242.30769230769232</v>
      </c>
      <c r="X59" s="17">
        <f t="shared" si="37"/>
        <v>0</v>
      </c>
      <c r="Y59" s="17">
        <f t="shared" si="38"/>
        <v>0</v>
      </c>
      <c r="Z59" s="29"/>
      <c r="AA59" s="43">
        <f t="shared" si="41"/>
        <v>0</v>
      </c>
      <c r="AB59" s="17">
        <f t="shared" si="42"/>
        <v>4.8461538461538467</v>
      </c>
      <c r="AC59" s="17">
        <f t="shared" si="43"/>
        <v>4.8461538461538467</v>
      </c>
      <c r="AD59" s="3">
        <f t="shared" si="28"/>
        <v>237</v>
      </c>
      <c r="AE59" s="3">
        <f t="shared" si="4"/>
        <v>1800</v>
      </c>
      <c r="AF59" s="3"/>
      <c r="AH59" s="20">
        <f t="shared" ref="AH59:AH63" si="63">ROUND( W59-AC59,2)</f>
        <v>237.46</v>
      </c>
      <c r="AI59">
        <f t="shared" si="49"/>
        <v>2</v>
      </c>
      <c r="AJ59">
        <f t="shared" si="50"/>
        <v>0</v>
      </c>
      <c r="AK59">
        <f t="shared" si="51"/>
        <v>1</v>
      </c>
      <c r="AL59">
        <f t="shared" si="52"/>
        <v>1</v>
      </c>
      <c r="AM59">
        <f t="shared" si="53"/>
        <v>1</v>
      </c>
      <c r="AN59">
        <f t="shared" si="54"/>
        <v>2</v>
      </c>
      <c r="AO59">
        <f t="shared" si="55"/>
        <v>0</v>
      </c>
      <c r="AP59">
        <f t="shared" si="56"/>
        <v>1</v>
      </c>
      <c r="AQ59">
        <f t="shared" si="57"/>
        <v>1</v>
      </c>
      <c r="AR59">
        <f t="shared" si="58"/>
        <v>3</v>
      </c>
      <c r="AS59">
        <f t="shared" si="59"/>
        <v>1840.0000000000318</v>
      </c>
      <c r="AT59" s="12">
        <f t="shared" si="17"/>
        <v>-1.0416666666666667</v>
      </c>
      <c r="AU59" s="13">
        <f t="shared" si="60"/>
        <v>0</v>
      </c>
      <c r="AV59" s="13">
        <f t="shared" si="61"/>
        <v>0</v>
      </c>
      <c r="AW59" s="27">
        <v>2</v>
      </c>
      <c r="AX59" s="1">
        <f t="shared" si="62"/>
        <v>75</v>
      </c>
      <c r="AY59" s="20">
        <f t="shared" si="21"/>
        <v>152.30769230769232</v>
      </c>
    </row>
    <row r="60" spans="1:51" ht="33" customHeight="1" x14ac:dyDescent="0.8">
      <c r="A60" s="2">
        <v>54</v>
      </c>
      <c r="B60" s="2" t="s">
        <v>226</v>
      </c>
      <c r="C60" s="44" t="s">
        <v>236</v>
      </c>
      <c r="D60" s="40" t="s">
        <v>237</v>
      </c>
      <c r="E60" s="40" t="s">
        <v>238</v>
      </c>
      <c r="F60" s="15">
        <v>44593</v>
      </c>
      <c r="G60" s="2">
        <f t="shared" si="45"/>
        <v>26</v>
      </c>
      <c r="H60" s="16">
        <v>4</v>
      </c>
      <c r="I60" s="2"/>
      <c r="J60" s="16"/>
      <c r="K60" s="16"/>
      <c r="L60" s="2">
        <v>200</v>
      </c>
      <c r="M60" s="2">
        <v>0</v>
      </c>
      <c r="N60" s="2">
        <v>0</v>
      </c>
      <c r="O60" s="16"/>
      <c r="P60" s="2">
        <v>0</v>
      </c>
      <c r="Q60" s="2">
        <f t="shared" si="40"/>
        <v>10</v>
      </c>
      <c r="R60" s="2">
        <f t="shared" si="46"/>
        <v>0</v>
      </c>
      <c r="S60" s="17">
        <f t="shared" si="47"/>
        <v>5.7692307692307692</v>
      </c>
      <c r="T60" s="17">
        <v>1</v>
      </c>
      <c r="U60" s="17">
        <v>5</v>
      </c>
      <c r="V60" s="18">
        <v>7</v>
      </c>
      <c r="W60" s="19">
        <f t="shared" si="48"/>
        <v>228.76923076923077</v>
      </c>
      <c r="X60" s="17">
        <f t="shared" si="37"/>
        <v>0</v>
      </c>
      <c r="Y60" s="17">
        <f t="shared" si="38"/>
        <v>0</v>
      </c>
      <c r="Z60" s="29"/>
      <c r="AA60" s="43">
        <f t="shared" si="41"/>
        <v>0</v>
      </c>
      <c r="AB60" s="17">
        <f t="shared" si="42"/>
        <v>4.5753846153846158</v>
      </c>
      <c r="AC60" s="17">
        <f t="shared" si="43"/>
        <v>4.5753846153846158</v>
      </c>
      <c r="AD60" s="3">
        <f t="shared" si="28"/>
        <v>224</v>
      </c>
      <c r="AE60" s="3">
        <f t="shared" si="4"/>
        <v>700</v>
      </c>
      <c r="AF60" s="3"/>
      <c r="AH60" s="20">
        <f t="shared" si="63"/>
        <v>224.19</v>
      </c>
      <c r="AI60">
        <f t="shared" si="49"/>
        <v>2</v>
      </c>
      <c r="AJ60">
        <f t="shared" si="50"/>
        <v>0</v>
      </c>
      <c r="AK60">
        <f t="shared" si="51"/>
        <v>1</v>
      </c>
      <c r="AL60">
        <f t="shared" si="52"/>
        <v>0</v>
      </c>
      <c r="AM60">
        <f t="shared" si="53"/>
        <v>0</v>
      </c>
      <c r="AN60">
        <f t="shared" si="54"/>
        <v>4</v>
      </c>
      <c r="AO60">
        <f t="shared" si="55"/>
        <v>0</v>
      </c>
      <c r="AP60">
        <f t="shared" si="56"/>
        <v>0</v>
      </c>
      <c r="AQ60">
        <f t="shared" si="57"/>
        <v>1</v>
      </c>
      <c r="AR60">
        <f t="shared" si="58"/>
        <v>2</v>
      </c>
      <c r="AS60">
        <f t="shared" si="59"/>
        <v>759.99999999999091</v>
      </c>
      <c r="AT60" s="12">
        <f t="shared" si="17"/>
        <v>-1.0416666666666667</v>
      </c>
      <c r="AU60" s="13">
        <f t="shared" si="60"/>
        <v>0</v>
      </c>
      <c r="AV60" s="13">
        <f t="shared" si="61"/>
        <v>0</v>
      </c>
      <c r="AW60" s="27">
        <v>0</v>
      </c>
      <c r="AX60" s="1">
        <f t="shared" si="62"/>
        <v>0</v>
      </c>
      <c r="AY60" s="20">
        <f t="shared" si="21"/>
        <v>215.76923076923077</v>
      </c>
    </row>
    <row r="61" spans="1:51" ht="33" customHeight="1" x14ac:dyDescent="0.8">
      <c r="A61" s="39">
        <v>55</v>
      </c>
      <c r="B61" s="2" t="s">
        <v>226</v>
      </c>
      <c r="C61" s="44" t="s">
        <v>239</v>
      </c>
      <c r="D61" s="40" t="s">
        <v>240</v>
      </c>
      <c r="E61" s="40" t="s">
        <v>241</v>
      </c>
      <c r="F61" s="15">
        <v>44593</v>
      </c>
      <c r="G61" s="2">
        <f t="shared" si="45"/>
        <v>26</v>
      </c>
      <c r="H61" s="16">
        <v>4</v>
      </c>
      <c r="I61" s="2"/>
      <c r="J61" s="16"/>
      <c r="K61" s="16"/>
      <c r="L61" s="2">
        <v>200</v>
      </c>
      <c r="M61" s="2">
        <v>0</v>
      </c>
      <c r="N61" s="2">
        <v>0</v>
      </c>
      <c r="O61" s="16"/>
      <c r="P61" s="2">
        <v>0</v>
      </c>
      <c r="Q61" s="2">
        <f t="shared" si="40"/>
        <v>10</v>
      </c>
      <c r="R61" s="2">
        <f t="shared" si="46"/>
        <v>0</v>
      </c>
      <c r="S61" s="17">
        <f t="shared" si="47"/>
        <v>5.7692307692307692</v>
      </c>
      <c r="T61" s="17">
        <v>1</v>
      </c>
      <c r="U61" s="17">
        <v>5</v>
      </c>
      <c r="V61" s="18">
        <v>7</v>
      </c>
      <c r="W61" s="19">
        <f t="shared" si="48"/>
        <v>228.76923076923077</v>
      </c>
      <c r="X61" s="17">
        <f t="shared" si="37"/>
        <v>0</v>
      </c>
      <c r="Y61" s="17">
        <f t="shared" si="38"/>
        <v>0</v>
      </c>
      <c r="Z61" s="29"/>
      <c r="AA61" s="43">
        <f t="shared" si="41"/>
        <v>0</v>
      </c>
      <c r="AB61" s="17">
        <f t="shared" si="42"/>
        <v>4.5753846153846158</v>
      </c>
      <c r="AC61" s="17">
        <f t="shared" si="43"/>
        <v>4.5753846153846158</v>
      </c>
      <c r="AD61" s="3">
        <f t="shared" si="28"/>
        <v>224</v>
      </c>
      <c r="AE61" s="3">
        <f t="shared" si="4"/>
        <v>700</v>
      </c>
      <c r="AF61" s="3"/>
      <c r="AH61" s="20">
        <f t="shared" si="63"/>
        <v>224.19</v>
      </c>
      <c r="AI61">
        <f t="shared" si="49"/>
        <v>2</v>
      </c>
      <c r="AJ61">
        <f t="shared" si="50"/>
        <v>0</v>
      </c>
      <c r="AK61">
        <f t="shared" si="51"/>
        <v>1</v>
      </c>
      <c r="AL61">
        <f t="shared" si="52"/>
        <v>0</v>
      </c>
      <c r="AM61">
        <f t="shared" si="53"/>
        <v>0</v>
      </c>
      <c r="AN61">
        <f t="shared" si="54"/>
        <v>4</v>
      </c>
      <c r="AO61">
        <f t="shared" si="55"/>
        <v>0</v>
      </c>
      <c r="AP61">
        <f t="shared" si="56"/>
        <v>0</v>
      </c>
      <c r="AQ61">
        <f t="shared" si="57"/>
        <v>1</v>
      </c>
      <c r="AR61">
        <f t="shared" si="58"/>
        <v>2</v>
      </c>
      <c r="AS61">
        <f t="shared" si="59"/>
        <v>759.99999999999091</v>
      </c>
      <c r="AT61" s="12">
        <f t="shared" si="17"/>
        <v>-1.0416666666666667</v>
      </c>
      <c r="AU61" s="13">
        <f t="shared" si="60"/>
        <v>0</v>
      </c>
      <c r="AV61" s="13">
        <f t="shared" si="61"/>
        <v>0</v>
      </c>
      <c r="AW61" s="27">
        <v>2</v>
      </c>
      <c r="AX61" s="1">
        <f t="shared" si="62"/>
        <v>75</v>
      </c>
      <c r="AY61" s="20">
        <f t="shared" si="21"/>
        <v>140.76923076923077</v>
      </c>
    </row>
    <row r="62" spans="1:51" ht="33" customHeight="1" x14ac:dyDescent="0.8">
      <c r="A62" s="2">
        <v>56</v>
      </c>
      <c r="B62" s="2" t="s">
        <v>226</v>
      </c>
      <c r="C62" s="44" t="s">
        <v>242</v>
      </c>
      <c r="D62" s="40" t="s">
        <v>243</v>
      </c>
      <c r="E62" s="40" t="s">
        <v>244</v>
      </c>
      <c r="F62" s="15">
        <v>44733</v>
      </c>
      <c r="G62" s="2">
        <f t="shared" si="45"/>
        <v>26</v>
      </c>
      <c r="H62" s="16">
        <v>7</v>
      </c>
      <c r="I62" s="2"/>
      <c r="J62" s="16"/>
      <c r="K62" s="16"/>
      <c r="L62" s="2">
        <v>200</v>
      </c>
      <c r="M62" s="2">
        <v>0</v>
      </c>
      <c r="N62" s="2">
        <v>0</v>
      </c>
      <c r="O62" s="16"/>
      <c r="P62" s="2">
        <v>0</v>
      </c>
      <c r="Q62" s="2">
        <f t="shared" si="40"/>
        <v>10</v>
      </c>
      <c r="R62" s="2">
        <f t="shared" si="46"/>
        <v>0</v>
      </c>
      <c r="S62" s="17">
        <f t="shared" si="47"/>
        <v>10.096153846153847</v>
      </c>
      <c r="T62" s="17">
        <v>1.75</v>
      </c>
      <c r="U62" s="17">
        <v>5</v>
      </c>
      <c r="V62" s="18">
        <v>7</v>
      </c>
      <c r="W62" s="19">
        <f t="shared" si="48"/>
        <v>233.84615384615384</v>
      </c>
      <c r="X62" s="17">
        <f t="shared" si="37"/>
        <v>0</v>
      </c>
      <c r="Y62" s="17">
        <f t="shared" si="38"/>
        <v>0</v>
      </c>
      <c r="Z62" s="29"/>
      <c r="AA62" s="43">
        <f t="shared" si="41"/>
        <v>0</v>
      </c>
      <c r="AB62" s="17">
        <f t="shared" si="42"/>
        <v>4.6769230769230772</v>
      </c>
      <c r="AC62" s="17">
        <f t="shared" si="43"/>
        <v>4.6769230769230772</v>
      </c>
      <c r="AD62" s="3">
        <f t="shared" si="28"/>
        <v>229</v>
      </c>
      <c r="AE62" s="3">
        <f t="shared" si="4"/>
        <v>600</v>
      </c>
      <c r="AF62" s="3"/>
      <c r="AH62" s="20">
        <f t="shared" si="63"/>
        <v>229.17</v>
      </c>
      <c r="AI62">
        <f t="shared" si="49"/>
        <v>2</v>
      </c>
      <c r="AJ62">
        <f t="shared" si="50"/>
        <v>0</v>
      </c>
      <c r="AK62">
        <f t="shared" si="51"/>
        <v>1</v>
      </c>
      <c r="AL62">
        <f t="shared" si="52"/>
        <v>0</v>
      </c>
      <c r="AM62">
        <f t="shared" si="53"/>
        <v>1</v>
      </c>
      <c r="AN62">
        <f t="shared" si="54"/>
        <v>4</v>
      </c>
      <c r="AO62">
        <f t="shared" si="55"/>
        <v>0</v>
      </c>
      <c r="AP62">
        <f t="shared" si="56"/>
        <v>0</v>
      </c>
      <c r="AQ62">
        <f t="shared" si="57"/>
        <v>1</v>
      </c>
      <c r="AR62">
        <f t="shared" si="58"/>
        <v>1</v>
      </c>
      <c r="AS62">
        <f t="shared" si="59"/>
        <v>679.99999999994998</v>
      </c>
      <c r="AT62" s="12">
        <f t="shared" si="17"/>
        <v>-1.4305555555555556</v>
      </c>
      <c r="AU62" s="13">
        <f t="shared" si="60"/>
        <v>0</v>
      </c>
      <c r="AV62" s="13">
        <f t="shared" si="61"/>
        <v>0</v>
      </c>
      <c r="AW62" s="27">
        <v>0</v>
      </c>
      <c r="AX62" s="1">
        <f t="shared" si="62"/>
        <v>0</v>
      </c>
      <c r="AY62" s="20">
        <f t="shared" si="21"/>
        <v>220.09615384615384</v>
      </c>
    </row>
    <row r="63" spans="1:51" ht="33" customHeight="1" x14ac:dyDescent="0.8">
      <c r="A63" s="39">
        <v>57</v>
      </c>
      <c r="B63" s="2" t="s">
        <v>226</v>
      </c>
      <c r="C63" s="44" t="s">
        <v>245</v>
      </c>
      <c r="D63" s="40" t="s">
        <v>246</v>
      </c>
      <c r="E63" s="40" t="s">
        <v>247</v>
      </c>
      <c r="F63" s="15">
        <v>45041</v>
      </c>
      <c r="G63" s="2">
        <f t="shared" si="45"/>
        <v>26</v>
      </c>
      <c r="H63" s="16">
        <v>7</v>
      </c>
      <c r="I63" s="2"/>
      <c r="J63" s="16"/>
      <c r="K63" s="16"/>
      <c r="L63" s="2">
        <v>200</v>
      </c>
      <c r="M63" s="2">
        <v>0</v>
      </c>
      <c r="N63" s="2">
        <v>0</v>
      </c>
      <c r="O63" s="16"/>
      <c r="P63" s="2">
        <v>0</v>
      </c>
      <c r="Q63" s="2">
        <f t="shared" si="40"/>
        <v>10</v>
      </c>
      <c r="R63" s="2">
        <f t="shared" si="46"/>
        <v>0</v>
      </c>
      <c r="S63" s="17">
        <f t="shared" si="47"/>
        <v>10.096153846153847</v>
      </c>
      <c r="T63" s="17">
        <v>1.75</v>
      </c>
      <c r="U63" s="17">
        <v>5</v>
      </c>
      <c r="V63" s="18">
        <v>7</v>
      </c>
      <c r="W63" s="19">
        <f t="shared" si="48"/>
        <v>233.84615384615384</v>
      </c>
      <c r="X63" s="17">
        <f t="shared" si="37"/>
        <v>0</v>
      </c>
      <c r="Y63" s="17">
        <f t="shared" si="38"/>
        <v>0</v>
      </c>
      <c r="Z63" s="29"/>
      <c r="AA63" s="43">
        <f t="shared" si="41"/>
        <v>0</v>
      </c>
      <c r="AB63" s="17">
        <f t="shared" si="42"/>
        <v>4.6769230769230772</v>
      </c>
      <c r="AC63" s="17">
        <f t="shared" si="43"/>
        <v>4.6769230769230772</v>
      </c>
      <c r="AD63" s="3">
        <f t="shared" si="28"/>
        <v>229</v>
      </c>
      <c r="AE63" s="3">
        <f t="shared" si="4"/>
        <v>600</v>
      </c>
      <c r="AF63" s="3"/>
      <c r="AH63" s="20">
        <f t="shared" si="63"/>
        <v>229.17</v>
      </c>
      <c r="AI63">
        <f t="shared" si="49"/>
        <v>2</v>
      </c>
      <c r="AJ63">
        <f t="shared" si="50"/>
        <v>0</v>
      </c>
      <c r="AK63">
        <f t="shared" si="51"/>
        <v>1</v>
      </c>
      <c r="AL63">
        <f t="shared" si="52"/>
        <v>0</v>
      </c>
      <c r="AM63">
        <f t="shared" si="53"/>
        <v>1</v>
      </c>
      <c r="AN63">
        <f t="shared" si="54"/>
        <v>4</v>
      </c>
      <c r="AO63">
        <f t="shared" si="55"/>
        <v>0</v>
      </c>
      <c r="AP63">
        <f t="shared" si="56"/>
        <v>0</v>
      </c>
      <c r="AQ63">
        <f t="shared" si="57"/>
        <v>1</v>
      </c>
      <c r="AR63">
        <f t="shared" si="58"/>
        <v>1</v>
      </c>
      <c r="AS63">
        <f t="shared" si="59"/>
        <v>679.99999999994998</v>
      </c>
      <c r="AT63" s="12">
        <f t="shared" si="17"/>
        <v>-2.2749999999999999</v>
      </c>
      <c r="AU63" s="13">
        <f t="shared" si="60"/>
        <v>0</v>
      </c>
      <c r="AV63" s="13">
        <f t="shared" si="61"/>
        <v>0</v>
      </c>
      <c r="AW63" s="27">
        <v>0</v>
      </c>
      <c r="AX63" s="1">
        <f t="shared" si="62"/>
        <v>0</v>
      </c>
      <c r="AY63" s="20">
        <f t="shared" si="21"/>
        <v>220.09615384615384</v>
      </c>
    </row>
    <row r="64" spans="1:51" ht="33" customHeight="1" x14ac:dyDescent="0.8">
      <c r="A64" s="2">
        <v>58</v>
      </c>
      <c r="B64" s="2" t="s">
        <v>226</v>
      </c>
      <c r="C64" s="44" t="s">
        <v>248</v>
      </c>
      <c r="D64" s="40" t="s">
        <v>249</v>
      </c>
      <c r="E64" s="40" t="s">
        <v>250</v>
      </c>
      <c r="F64" s="15">
        <v>45041</v>
      </c>
      <c r="G64" s="2">
        <f t="shared" si="45"/>
        <v>26</v>
      </c>
      <c r="H64" s="16">
        <v>7</v>
      </c>
      <c r="I64" s="2"/>
      <c r="J64" s="16"/>
      <c r="K64" s="16"/>
      <c r="L64" s="2">
        <v>200</v>
      </c>
      <c r="M64" s="2">
        <v>0</v>
      </c>
      <c r="N64" s="2">
        <v>0</v>
      </c>
      <c r="O64" s="16"/>
      <c r="P64" s="2">
        <v>0</v>
      </c>
      <c r="Q64" s="2">
        <f t="shared" si="40"/>
        <v>10</v>
      </c>
      <c r="R64" s="2">
        <f t="shared" si="46"/>
        <v>0</v>
      </c>
      <c r="S64" s="17">
        <f t="shared" si="47"/>
        <v>10.096153846153847</v>
      </c>
      <c r="T64" s="17">
        <v>1.75</v>
      </c>
      <c r="U64" s="17">
        <v>5</v>
      </c>
      <c r="V64" s="18">
        <v>7</v>
      </c>
      <c r="W64" s="19">
        <f t="shared" si="48"/>
        <v>233.84615384615384</v>
      </c>
      <c r="X64" s="17">
        <f>(L64+N64)/$J$4*J64</f>
        <v>0</v>
      </c>
      <c r="Y64" s="17">
        <f>(L64+N64)/$J$4*K64</f>
        <v>0</v>
      </c>
      <c r="Z64" s="29"/>
      <c r="AA64" s="43">
        <f t="shared" si="41"/>
        <v>0</v>
      </c>
      <c r="AB64" s="17">
        <f t="shared" si="42"/>
        <v>4.6769230769230772</v>
      </c>
      <c r="AC64" s="17">
        <f t="shared" si="43"/>
        <v>4.6769230769230772</v>
      </c>
      <c r="AD64" s="3">
        <f t="shared" si="28"/>
        <v>229</v>
      </c>
      <c r="AE64" s="3">
        <f t="shared" si="4"/>
        <v>600</v>
      </c>
      <c r="AF64" s="3"/>
      <c r="AH64" s="20">
        <f>ROUND( W64-AC64,2)</f>
        <v>229.17</v>
      </c>
      <c r="AI64">
        <f t="shared" si="49"/>
        <v>2</v>
      </c>
      <c r="AJ64">
        <f t="shared" si="50"/>
        <v>0</v>
      </c>
      <c r="AK64">
        <f t="shared" si="51"/>
        <v>1</v>
      </c>
      <c r="AL64">
        <f t="shared" si="52"/>
        <v>0</v>
      </c>
      <c r="AM64">
        <f t="shared" si="53"/>
        <v>1</v>
      </c>
      <c r="AN64">
        <f t="shared" si="54"/>
        <v>4</v>
      </c>
      <c r="AO64">
        <f t="shared" si="55"/>
        <v>0</v>
      </c>
      <c r="AP64">
        <f t="shared" si="56"/>
        <v>0</v>
      </c>
      <c r="AQ64">
        <f t="shared" si="57"/>
        <v>1</v>
      </c>
      <c r="AR64">
        <f t="shared" si="58"/>
        <v>1</v>
      </c>
      <c r="AS64">
        <f t="shared" si="59"/>
        <v>679.99999999994998</v>
      </c>
      <c r="AT64" s="12">
        <f>+DAYS360(F64,$J$3)/360</f>
        <v>-2.2749999999999999</v>
      </c>
      <c r="AU64" s="13">
        <f t="shared" si="60"/>
        <v>0</v>
      </c>
      <c r="AV64" s="13">
        <f t="shared" si="61"/>
        <v>0</v>
      </c>
      <c r="AW64" s="27">
        <v>0</v>
      </c>
      <c r="AX64" s="1">
        <f t="shared" si="62"/>
        <v>0</v>
      </c>
      <c r="AY64" s="20">
        <f>W64-X64-Y64-T64-U64-V64-AX64</f>
        <v>220.09615384615384</v>
      </c>
    </row>
    <row r="65" spans="1:51" ht="33" customHeight="1" x14ac:dyDescent="0.8">
      <c r="A65" s="39">
        <v>59</v>
      </c>
      <c r="B65" s="2" t="s">
        <v>226</v>
      </c>
      <c r="C65" s="44" t="s">
        <v>251</v>
      </c>
      <c r="D65" s="40" t="s">
        <v>127</v>
      </c>
      <c r="E65" s="40" t="s">
        <v>252</v>
      </c>
      <c r="F65" s="15">
        <v>45048</v>
      </c>
      <c r="G65" s="2">
        <f t="shared" si="45"/>
        <v>26</v>
      </c>
      <c r="H65" s="16">
        <v>0</v>
      </c>
      <c r="I65" s="2"/>
      <c r="J65" s="16"/>
      <c r="K65" s="16"/>
      <c r="L65" s="2">
        <v>200</v>
      </c>
      <c r="M65" s="2">
        <v>0</v>
      </c>
      <c r="N65" s="2">
        <v>0</v>
      </c>
      <c r="O65" s="16"/>
      <c r="P65" s="2">
        <v>0</v>
      </c>
      <c r="Q65" s="2">
        <f t="shared" si="40"/>
        <v>10</v>
      </c>
      <c r="R65" s="2">
        <f t="shared" si="46"/>
        <v>0</v>
      </c>
      <c r="S65" s="17">
        <f t="shared" si="47"/>
        <v>0</v>
      </c>
      <c r="T65" s="17">
        <v>0</v>
      </c>
      <c r="U65" s="17">
        <v>5</v>
      </c>
      <c r="V65" s="18">
        <v>7</v>
      </c>
      <c r="W65" s="19">
        <f t="shared" si="48"/>
        <v>222</v>
      </c>
      <c r="X65" s="17">
        <f>(L65+N65)/$J$4*J65</f>
        <v>0</v>
      </c>
      <c r="Y65" s="17">
        <f>(L65+N65)/$J$4*K65</f>
        <v>0</v>
      </c>
      <c r="Z65" s="29"/>
      <c r="AA65" s="43">
        <f t="shared" si="41"/>
        <v>0</v>
      </c>
      <c r="AB65" s="17">
        <f t="shared" si="42"/>
        <v>4.4400000000000004</v>
      </c>
      <c r="AC65" s="17">
        <f t="shared" si="43"/>
        <v>4.4400000000000004</v>
      </c>
      <c r="AD65" s="3">
        <f t="shared" si="28"/>
        <v>217</v>
      </c>
      <c r="AE65" s="3">
        <f t="shared" si="4"/>
        <v>2200</v>
      </c>
      <c r="AF65" s="3"/>
      <c r="AH65" s="20">
        <f>ROUND( W65-AC65,2)</f>
        <v>217.56</v>
      </c>
      <c r="AI65">
        <f t="shared" si="49"/>
        <v>2</v>
      </c>
      <c r="AJ65">
        <f t="shared" si="50"/>
        <v>0</v>
      </c>
      <c r="AK65">
        <f t="shared" si="51"/>
        <v>0</v>
      </c>
      <c r="AL65">
        <f t="shared" si="52"/>
        <v>1</v>
      </c>
      <c r="AM65">
        <f t="shared" si="53"/>
        <v>1</v>
      </c>
      <c r="AN65">
        <f t="shared" si="54"/>
        <v>2</v>
      </c>
      <c r="AO65">
        <f t="shared" si="55"/>
        <v>1</v>
      </c>
      <c r="AP65">
        <f t="shared" si="56"/>
        <v>0</v>
      </c>
      <c r="AQ65">
        <f t="shared" si="57"/>
        <v>0</v>
      </c>
      <c r="AR65">
        <f t="shared" si="58"/>
        <v>2</v>
      </c>
      <c r="AS65">
        <f t="shared" si="59"/>
        <v>2240.0000000000091</v>
      </c>
      <c r="AT65" s="12">
        <f>+DAYS360(F65,$J$3)/360</f>
        <v>-2.2944444444444443</v>
      </c>
      <c r="AU65" s="13">
        <f t="shared" si="60"/>
        <v>0</v>
      </c>
      <c r="AV65" s="13">
        <f t="shared" si="61"/>
        <v>0</v>
      </c>
      <c r="AW65" s="27">
        <v>0</v>
      </c>
      <c r="AX65" s="1">
        <f t="shared" si="62"/>
        <v>0</v>
      </c>
      <c r="AY65" s="20">
        <f>W65-X65-Y65-T65-U65-V65-AX65</f>
        <v>210</v>
      </c>
    </row>
    <row r="66" spans="1:51" ht="33" customHeight="1" x14ac:dyDescent="0.65">
      <c r="A66" s="2">
        <v>60</v>
      </c>
      <c r="B66" s="2" t="s">
        <v>253</v>
      </c>
      <c r="C66" s="44" t="s">
        <v>254</v>
      </c>
      <c r="D66" s="47" t="s">
        <v>255</v>
      </c>
      <c r="E66" s="48" t="s">
        <v>256</v>
      </c>
      <c r="F66" s="15">
        <v>44228</v>
      </c>
      <c r="G66" s="2">
        <f>$J$4-K66-J66</f>
        <v>26</v>
      </c>
      <c r="H66" s="16">
        <v>0</v>
      </c>
      <c r="I66" s="2"/>
      <c r="J66" s="16"/>
      <c r="K66" s="16"/>
      <c r="L66" s="2">
        <v>210</v>
      </c>
      <c r="M66" s="2">
        <v>0</v>
      </c>
      <c r="N66" s="2">
        <v>156</v>
      </c>
      <c r="O66" s="16"/>
      <c r="P66" s="2">
        <v>0</v>
      </c>
      <c r="Q66" s="2">
        <f>IF(AND($K$4&lt;=G66,K66&lt;0.01),10,IF(AND(G66&gt;=$K$4-1,K66&lt;0.01),5,0))</f>
        <v>10</v>
      </c>
      <c r="R66" s="2">
        <f t="shared" si="46"/>
        <v>0</v>
      </c>
      <c r="S66" s="17">
        <f t="shared" si="47"/>
        <v>0</v>
      </c>
      <c r="T66" s="17">
        <v>0</v>
      </c>
      <c r="U66" s="17">
        <v>5</v>
      </c>
      <c r="V66" s="18">
        <v>7</v>
      </c>
      <c r="W66" s="19">
        <f>L66+M66+N66+O66+P66+Q66+R66+S66+T66+U66+V66</f>
        <v>388</v>
      </c>
      <c r="X66" s="17">
        <f t="shared" ref="X66:X68" si="64">(L66+N66)/$J$4*J66</f>
        <v>0</v>
      </c>
      <c r="Y66" s="17">
        <f t="shared" ref="Y66:Y68" si="65">(L66+N66)/$J$4*K66</f>
        <v>0</v>
      </c>
      <c r="Z66" s="17"/>
      <c r="AA66" s="43">
        <f>IF(AY66&lt;=(1500000/4000),0,IF(AY66&lt;=(2000000/4000),(AY66-(1500000/4000))*5%,IF(AY66&lt;=(8500000/4000),(AY66-(2000000/4000))*10%+(25000/4000),IF(AY66&lt;=(12500000/4000),(AY66-(8500000/4000))*15%+(675000/4000),(AY66-(12500000/4000))*20%+(1275000/4000)))))</f>
        <v>0</v>
      </c>
      <c r="AB66" s="17">
        <f>IF((W66*4000)&lt;=1200000,(W66*2%),(1200000/4000*2%))</f>
        <v>6</v>
      </c>
      <c r="AC66" s="17">
        <f>X66+Y66+Z66+AA66+AB66</f>
        <v>6</v>
      </c>
      <c r="AD66" s="3">
        <f t="shared" si="28"/>
        <v>382</v>
      </c>
      <c r="AE66" s="3">
        <f t="shared" si="4"/>
        <v>0</v>
      </c>
      <c r="AF66" s="3"/>
      <c r="AH66" s="20">
        <f>ROUND( W66-AC66,2)</f>
        <v>382</v>
      </c>
      <c r="AI66">
        <f>INT(AH66/$AI$5)</f>
        <v>3</v>
      </c>
      <c r="AJ66">
        <f>INT((AH66-$AI$5*AI66)/50)</f>
        <v>1</v>
      </c>
      <c r="AK66">
        <f>INT((AH66-$AI$5*AI66-$AJ$5*AJ66)/20)</f>
        <v>1</v>
      </c>
      <c r="AL66">
        <f>INT((AH66-$AI$5*AI66-$AJ$5*AJ66-$AK$5*AK66)/10)</f>
        <v>1</v>
      </c>
      <c r="AM66">
        <f>INT((AH66-$AI$5*AI66-$AJ$5*AJ66-$AK$5*AK66-$AL$5*AL66)/5)</f>
        <v>0</v>
      </c>
      <c r="AN66">
        <f>INT((AH66-$AI$5*AI66-$AJ$5*AJ66-$AK$5*AK66-$AL$5*AL66-$AM$5*AM66)/1)</f>
        <v>2</v>
      </c>
      <c r="AO66">
        <f>INT(AS66/$AO$5)</f>
        <v>0</v>
      </c>
      <c r="AP66">
        <f>INT((AS66-AO66*$AO$5)/1000)</f>
        <v>0</v>
      </c>
      <c r="AQ66">
        <f>INT((AS66-AO66*$AO$5-AP66*$AP$5)/500)</f>
        <v>0</v>
      </c>
      <c r="AR66">
        <f>INT((AS66-AO66*$AO$5-AP66*$AP$5-AQ66*$AQ$5)/100)</f>
        <v>0</v>
      </c>
      <c r="AS66">
        <f>(AH66-$AI$5*AI66-$AJ$5*AJ66-$AK$5*AK66-$AL$5*AL66-$AM$5*AM66-$AN$5*AN66)*4000</f>
        <v>0</v>
      </c>
      <c r="AT66" s="12">
        <f>+DAYS360(F66,$J$3)/360</f>
        <v>-4.1666666666666664E-2</v>
      </c>
      <c r="AU66" s="13">
        <f t="shared" si="60"/>
        <v>0</v>
      </c>
      <c r="AV66" s="13">
        <f t="shared" si="61"/>
        <v>0</v>
      </c>
      <c r="AW66" s="27">
        <v>3</v>
      </c>
      <c r="AX66" s="1">
        <f>+AW66*150000/4000</f>
        <v>112.5</v>
      </c>
      <c r="AY66" s="20">
        <f>W66-X66-Y66-T66-U66-V66-AX66</f>
        <v>263.5</v>
      </c>
    </row>
    <row r="67" spans="1:51" ht="33" customHeight="1" x14ac:dyDescent="0.65">
      <c r="A67" s="39">
        <v>61</v>
      </c>
      <c r="B67" s="2" t="s">
        <v>253</v>
      </c>
      <c r="C67" s="44" t="s">
        <v>257</v>
      </c>
      <c r="D67" s="47" t="s">
        <v>234</v>
      </c>
      <c r="E67" s="48" t="s">
        <v>258</v>
      </c>
      <c r="F67" s="15">
        <v>45036</v>
      </c>
      <c r="G67" s="2">
        <f>$J$4-K67-J67</f>
        <v>26</v>
      </c>
      <c r="H67" s="16">
        <v>0</v>
      </c>
      <c r="I67" s="2"/>
      <c r="J67" s="16"/>
      <c r="K67" s="16"/>
      <c r="L67" s="2">
        <v>205</v>
      </c>
      <c r="M67" s="2">
        <v>0</v>
      </c>
      <c r="N67" s="2">
        <v>65</v>
      </c>
      <c r="O67" s="16"/>
      <c r="P67" s="2">
        <v>0</v>
      </c>
      <c r="Q67" s="2">
        <f>IF(AND($K$4&lt;=G67,K67&lt;0.01),10,IF(AND(G67&gt;=$K$4-1,K67&lt;0.01),5,0))</f>
        <v>10</v>
      </c>
      <c r="R67" s="2">
        <f t="shared" si="46"/>
        <v>0</v>
      </c>
      <c r="S67" s="17">
        <f t="shared" si="47"/>
        <v>0</v>
      </c>
      <c r="T67" s="17">
        <v>0</v>
      </c>
      <c r="U67" s="17">
        <v>5</v>
      </c>
      <c r="V67" s="18">
        <v>7</v>
      </c>
      <c r="W67" s="19">
        <f>L67+M67+N67+O67+P67+Q67+R67+S67+T67+U67+V67</f>
        <v>292</v>
      </c>
      <c r="X67" s="17">
        <f t="shared" si="64"/>
        <v>0</v>
      </c>
      <c r="Y67" s="17">
        <f t="shared" si="65"/>
        <v>0</v>
      </c>
      <c r="Z67" s="17"/>
      <c r="AA67" s="43">
        <f>IF(AY67&lt;=(1500000/4000),0,IF(AY67&lt;=(2000000/4000),(AY67-(1500000/4000))*5%,IF(AY67&lt;=(8500000/4000),(AY67-(2000000/4000))*10%+(25000/4000),IF(AY67&lt;=(12500000/4000),(AY67-(8500000/4000))*15%+(675000/4000),(AY67-(12500000/4000))*20%+(1275000/4000)))))</f>
        <v>0</v>
      </c>
      <c r="AB67" s="17">
        <f>IF((W67*4000)&lt;=1200000,(W67*2%),(1200000/4000*2%))</f>
        <v>5.84</v>
      </c>
      <c r="AC67" s="17">
        <f>X67+Y67+Z67+AA67+AB67</f>
        <v>5.84</v>
      </c>
      <c r="AD67" s="3">
        <f t="shared" si="28"/>
        <v>286</v>
      </c>
      <c r="AE67" s="3">
        <f t="shared" si="4"/>
        <v>600</v>
      </c>
      <c r="AF67" s="3"/>
      <c r="AH67" s="20">
        <f>ROUND( W67-AC67,2)</f>
        <v>286.16000000000003</v>
      </c>
      <c r="AI67">
        <f>INT(AH67/$AI$5)</f>
        <v>2</v>
      </c>
      <c r="AJ67">
        <f>INT((AH67-$AI$5*AI67)/50)</f>
        <v>1</v>
      </c>
      <c r="AK67">
        <f>INT((AH67-$AI$5*AI67-$AJ$5*AJ67)/20)</f>
        <v>1</v>
      </c>
      <c r="AL67">
        <f>INT((AH67-$AI$5*AI67-$AJ$5*AJ67-$AK$5*AK67)/10)</f>
        <v>1</v>
      </c>
      <c r="AM67">
        <f>INT((AH67-$AI$5*AI67-$AJ$5*AJ67-$AK$5*AK67-$AL$5*AL67)/5)</f>
        <v>1</v>
      </c>
      <c r="AN67">
        <f>INT((AH67-$AI$5*AI67-$AJ$5*AJ67-$AK$5*AK67-$AL$5*AL67-$AM$5*AM67)/1)</f>
        <v>1</v>
      </c>
      <c r="AO67">
        <f>INT(AS67/$AO$5)</f>
        <v>0</v>
      </c>
      <c r="AP67">
        <f>INT((AS67-AO67*$AO$5)/1000)</f>
        <v>0</v>
      </c>
      <c r="AQ67">
        <f>INT((AS67-AO67*$AO$5-AP67*$AP$5)/500)</f>
        <v>1</v>
      </c>
      <c r="AR67">
        <f>INT((AS67-AO67*$AO$5-AP67*$AP$5-AQ67*$AQ$5)/100)</f>
        <v>1</v>
      </c>
      <c r="AS67">
        <f>(AH67-$AI$5*AI67-$AJ$5*AJ67-$AK$5*AK67-$AL$5*AL67-$AM$5*AM67-$AN$5*AN67)*4000</f>
        <v>640.00000000010004</v>
      </c>
      <c r="AT67" s="12">
        <f>+DAYS360(F67,$J$3)/360</f>
        <v>-2.2611111111111111</v>
      </c>
      <c r="AU67" s="13">
        <f t="shared" si="60"/>
        <v>0</v>
      </c>
      <c r="AV67" s="13">
        <f t="shared" si="61"/>
        <v>0</v>
      </c>
      <c r="AW67" s="27">
        <v>3</v>
      </c>
      <c r="AX67" s="1">
        <f>+AW67*150000/4000</f>
        <v>112.5</v>
      </c>
      <c r="AY67" s="20">
        <f>W67-X67-Y67-T67-U67-V67-AX67</f>
        <v>167.5</v>
      </c>
    </row>
    <row r="68" spans="1:51" ht="33" customHeight="1" x14ac:dyDescent="0.65">
      <c r="A68" s="2">
        <v>62</v>
      </c>
      <c r="B68" s="2" t="s">
        <v>259</v>
      </c>
      <c r="C68" s="44" t="s">
        <v>260</v>
      </c>
      <c r="D68" s="47" t="s">
        <v>261</v>
      </c>
      <c r="E68" s="48" t="s">
        <v>262</v>
      </c>
      <c r="F68" s="15">
        <v>44228</v>
      </c>
      <c r="G68" s="2">
        <f t="shared" ref="G68" si="66">$J$4-K68-J68</f>
        <v>26</v>
      </c>
      <c r="H68" s="16">
        <v>0</v>
      </c>
      <c r="I68" s="2"/>
      <c r="J68" s="16"/>
      <c r="K68" s="16"/>
      <c r="L68" s="2">
        <v>200</v>
      </c>
      <c r="M68" s="2">
        <v>0</v>
      </c>
      <c r="N68" s="2">
        <v>11.5</v>
      </c>
      <c r="O68" s="16"/>
      <c r="P68" s="2">
        <v>0</v>
      </c>
      <c r="Q68" s="2">
        <f>IF(AND($K$4&lt;=G68,K68&lt;0.01),10,IF(AND(G68&gt;=$K$4-1,K68&lt;0.01),5,0))</f>
        <v>10</v>
      </c>
      <c r="R68" s="2">
        <f t="shared" si="46"/>
        <v>0</v>
      </c>
      <c r="S68" s="17">
        <f>(((L68/26/8)*1.5)*H68)+(((L68/26)*2)*I68)</f>
        <v>0</v>
      </c>
      <c r="T68" s="17">
        <v>0</v>
      </c>
      <c r="U68" s="17">
        <v>5</v>
      </c>
      <c r="V68" s="18">
        <v>7</v>
      </c>
      <c r="W68" s="19">
        <f t="shared" ref="W68:W131" si="67">L68+M68+N68+O68+P68+Q68+R68+S68+T68+U68+V68</f>
        <v>233.5</v>
      </c>
      <c r="X68" s="17">
        <f t="shared" si="64"/>
        <v>0</v>
      </c>
      <c r="Y68" s="17">
        <f t="shared" si="65"/>
        <v>0</v>
      </c>
      <c r="Z68" s="29"/>
      <c r="AA68" s="43">
        <f>IF(AY68&lt;=(1500000/4000),0,IF(AY68&lt;=(2000000/4000),(AY68-(1500000/4000))*5%,IF(AY68&lt;=(8500000/4000),(AY68-(2000000/4000))*10%+(25000/4000),IF(AY68&lt;=(12500000/4000),(AY68-(8500000/4000))*15%+(675000/4000),(AY68-(12500000/4000))*20%+(1275000/4000)))))</f>
        <v>0</v>
      </c>
      <c r="AB68" s="17">
        <f>IF((W68*4000)&lt;=1200000,(W68*2%),(1200000/4000*2%))</f>
        <v>4.67</v>
      </c>
      <c r="AC68" s="17">
        <f>X68+Y68+Z68+AA68+AB68</f>
        <v>4.67</v>
      </c>
      <c r="AD68" s="3">
        <f t="shared" si="28"/>
        <v>228</v>
      </c>
      <c r="AE68" s="3">
        <f t="shared" si="4"/>
        <v>3300</v>
      </c>
      <c r="AF68" s="3"/>
      <c r="AH68" s="20">
        <f t="shared" ref="AH68:AH74" si="68">ROUND( W68-AC68,2)</f>
        <v>228.83</v>
      </c>
      <c r="AI68">
        <f t="shared" ref="AI68:AI131" si="69">INT(AH68/$AI$5)</f>
        <v>2</v>
      </c>
      <c r="AJ68">
        <f t="shared" ref="AJ68:AJ131" si="70">INT((AH68-$AI$5*AI68)/50)</f>
        <v>0</v>
      </c>
      <c r="AK68">
        <f t="shared" ref="AK68:AK131" si="71">INT((AH68-$AI$5*AI68-$AJ$5*AJ68)/20)</f>
        <v>1</v>
      </c>
      <c r="AL68">
        <f t="shared" ref="AL68:AL131" si="72">INT((AH68-$AI$5*AI68-$AJ$5*AJ68-$AK$5*AK68)/10)</f>
        <v>0</v>
      </c>
      <c r="AM68">
        <f t="shared" ref="AM68:AM131" si="73">INT((AH68-$AI$5*AI68-$AJ$5*AJ68-$AK$5*AK68-$AL$5*AL68)/5)</f>
        <v>1</v>
      </c>
      <c r="AN68">
        <f t="shared" ref="AN68:AN131" si="74">INT((AH68-$AI$5*AI68-$AJ$5*AJ68-$AK$5*AK68-$AL$5*AL68-$AM$5*AM68)/1)</f>
        <v>3</v>
      </c>
      <c r="AO68">
        <f t="shared" ref="AO68:AO131" si="75">INT(AS68/$AO$5)</f>
        <v>1</v>
      </c>
      <c r="AP68">
        <f t="shared" ref="AP68:AP131" si="76">INT((AS68-AO68*$AO$5)/1000)</f>
        <v>1</v>
      </c>
      <c r="AQ68">
        <f t="shared" ref="AQ68:AQ131" si="77">INT((AS68-AO68*$AO$5-AP68*$AP$5)/500)</f>
        <v>0</v>
      </c>
      <c r="AR68">
        <f t="shared" ref="AR68:AR131" si="78">INT((AS68-AO68*$AO$5-AP68*$AP$5-AQ68*$AQ$5)/100)</f>
        <v>3</v>
      </c>
      <c r="AS68">
        <f t="shared" ref="AS68:AS131" si="79">(AH68-$AI$5*AI68-$AJ$5*AJ68-$AK$5*AK68-$AL$5*AL68-$AM$5*AM68-$AN$5*AN68)*4000</f>
        <v>3320.00000000005</v>
      </c>
      <c r="AT68" s="12">
        <f t="shared" ref="AT68:AT131" si="80">+DAYS360(F68,$J$3)/360</f>
        <v>-4.1666666666666664E-2</v>
      </c>
      <c r="AU68" s="13">
        <f t="shared" si="60"/>
        <v>0</v>
      </c>
      <c r="AV68" s="13">
        <f t="shared" si="61"/>
        <v>0</v>
      </c>
      <c r="AW68" s="27">
        <v>2</v>
      </c>
      <c r="AX68" s="1">
        <f t="shared" ref="AX68:AX131" si="81">+AW68*150000/4000</f>
        <v>75</v>
      </c>
      <c r="AY68" s="20">
        <f t="shared" ref="AY68:AY131" si="82">W68-X68-Y68-T68-U68-V68-AX68</f>
        <v>146.5</v>
      </c>
    </row>
    <row r="69" spans="1:51" ht="33" customHeight="1" x14ac:dyDescent="0.65">
      <c r="A69" s="39">
        <v>63</v>
      </c>
      <c r="B69" s="2" t="s">
        <v>259</v>
      </c>
      <c r="C69" s="44" t="s">
        <v>263</v>
      </c>
      <c r="D69" s="47" t="s">
        <v>264</v>
      </c>
      <c r="E69" s="48" t="s">
        <v>265</v>
      </c>
      <c r="F69" s="15">
        <v>44228</v>
      </c>
      <c r="G69" s="2">
        <f>$J$4-K69-J69</f>
        <v>25.375</v>
      </c>
      <c r="H69" s="16">
        <v>10</v>
      </c>
      <c r="I69" s="2"/>
      <c r="J69" s="16">
        <v>0.625</v>
      </c>
      <c r="K69" s="16"/>
      <c r="L69" s="2">
        <v>210</v>
      </c>
      <c r="M69" s="2">
        <v>15</v>
      </c>
      <c r="N69" s="2">
        <v>9</v>
      </c>
      <c r="O69" s="16"/>
      <c r="P69" s="2">
        <v>0</v>
      </c>
      <c r="Q69" s="2">
        <f>IF(AND($K$4&lt;=G69,K69&lt;0.01),10,IF(AND(G69&gt;=$K$4-1,K69&lt;0.01),5,0))</f>
        <v>5</v>
      </c>
      <c r="R69" s="2">
        <f t="shared" si="46"/>
        <v>0</v>
      </c>
      <c r="S69" s="17">
        <f t="shared" ref="S69:S132" si="83">(((L69/26/8)*1.5)*H69)+(((L69/26)*2)*I69)</f>
        <v>15.144230769230768</v>
      </c>
      <c r="T69" s="17">
        <v>2.5</v>
      </c>
      <c r="U69" s="17">
        <v>4.8798076923076925</v>
      </c>
      <c r="V69" s="18">
        <v>7</v>
      </c>
      <c r="W69" s="19">
        <f t="shared" si="67"/>
        <v>268.52403846153845</v>
      </c>
      <c r="X69" s="17">
        <f>(L69+N69)/$J$4*J69</f>
        <v>5.2644230769230766</v>
      </c>
      <c r="Y69" s="17">
        <f>(L69+N69)/$J$4*K69</f>
        <v>0</v>
      </c>
      <c r="Z69" s="29"/>
      <c r="AA69" s="43">
        <f t="shared" ref="AA69:AA74" si="84">IF(AY69&lt;=(1500000/4000),0,IF(AY69&lt;=(2000000/4000),(AY69-(1500000/4000))*5%,IF(AY69&lt;=(8500000/4000),(AY69-(2000000/4000))*10%+(25000/4000),IF(AY69&lt;=(12500000/4000),(AY69-(8500000/4000))*15%+(675000/4000),(AY69-(12500000/4000))*20%+(1275000/4000)))))</f>
        <v>0</v>
      </c>
      <c r="AB69" s="17">
        <f t="shared" ref="AB69:AB74" si="85">IF((W69*4000)&lt;=1200000,(W69*2%),(1200000/4000*2%))</f>
        <v>5.3704807692307694</v>
      </c>
      <c r="AC69" s="17">
        <f t="shared" ref="AC69:AC74" si="86">X69+Y69+Z69+AA69+AB69</f>
        <v>10.634903846153847</v>
      </c>
      <c r="AD69" s="3">
        <f t="shared" si="28"/>
        <v>257</v>
      </c>
      <c r="AE69" s="3">
        <f t="shared" si="4"/>
        <v>3500</v>
      </c>
      <c r="AF69" s="3"/>
      <c r="AH69" s="20">
        <f t="shared" si="68"/>
        <v>257.89</v>
      </c>
      <c r="AI69">
        <f t="shared" si="69"/>
        <v>2</v>
      </c>
      <c r="AJ69">
        <f t="shared" si="70"/>
        <v>1</v>
      </c>
      <c r="AK69">
        <f t="shared" si="71"/>
        <v>0</v>
      </c>
      <c r="AL69">
        <f t="shared" si="72"/>
        <v>0</v>
      </c>
      <c r="AM69">
        <f t="shared" si="73"/>
        <v>1</v>
      </c>
      <c r="AN69">
        <f t="shared" si="74"/>
        <v>2</v>
      </c>
      <c r="AO69">
        <f t="shared" si="75"/>
        <v>1</v>
      </c>
      <c r="AP69">
        <f t="shared" si="76"/>
        <v>1</v>
      </c>
      <c r="AQ69">
        <f t="shared" si="77"/>
        <v>1</v>
      </c>
      <c r="AR69">
        <f t="shared" si="78"/>
        <v>0</v>
      </c>
      <c r="AS69">
        <f t="shared" si="79"/>
        <v>3559.9999999999454</v>
      </c>
      <c r="AT69" s="12">
        <f t="shared" si="80"/>
        <v>-4.1666666666666664E-2</v>
      </c>
      <c r="AU69" s="13">
        <f t="shared" si="60"/>
        <v>0</v>
      </c>
      <c r="AV69" s="13">
        <f t="shared" si="61"/>
        <v>0</v>
      </c>
      <c r="AW69" s="27">
        <v>2</v>
      </c>
      <c r="AX69" s="1">
        <f t="shared" si="81"/>
        <v>75</v>
      </c>
      <c r="AY69" s="20">
        <f t="shared" si="82"/>
        <v>173.87980769230768</v>
      </c>
    </row>
    <row r="70" spans="1:51" ht="33" customHeight="1" x14ac:dyDescent="0.65">
      <c r="A70" s="2">
        <v>64</v>
      </c>
      <c r="B70" s="2" t="s">
        <v>259</v>
      </c>
      <c r="C70" s="44" t="s">
        <v>266</v>
      </c>
      <c r="D70" s="47" t="s">
        <v>267</v>
      </c>
      <c r="E70" s="48" t="s">
        <v>268</v>
      </c>
      <c r="F70" s="15">
        <v>44228</v>
      </c>
      <c r="G70" s="2">
        <f t="shared" ref="G70:G133" si="87">$J$4-K70-J70</f>
        <v>26</v>
      </c>
      <c r="H70" s="16">
        <v>2</v>
      </c>
      <c r="I70" s="2"/>
      <c r="J70" s="16"/>
      <c r="K70" s="16"/>
      <c r="L70" s="2">
        <v>200</v>
      </c>
      <c r="M70" s="2">
        <v>0</v>
      </c>
      <c r="N70" s="2">
        <v>0</v>
      </c>
      <c r="O70" s="16"/>
      <c r="P70" s="2">
        <v>0</v>
      </c>
      <c r="Q70" s="2">
        <f t="shared" ref="Q70:Q74" si="88">IF(AND($K$4&lt;=G70,K70&lt;0.01),10,IF(AND(G70&gt;=$K$4-1,K70&lt;0.01),5,0))</f>
        <v>10</v>
      </c>
      <c r="R70" s="2">
        <f t="shared" si="46"/>
        <v>0</v>
      </c>
      <c r="S70" s="17">
        <f t="shared" si="83"/>
        <v>2.8846153846153846</v>
      </c>
      <c r="T70" s="17">
        <v>0.5</v>
      </c>
      <c r="U70" s="17">
        <v>5</v>
      </c>
      <c r="V70" s="18">
        <v>7</v>
      </c>
      <c r="W70" s="19">
        <f t="shared" si="67"/>
        <v>225.38461538461539</v>
      </c>
      <c r="X70" s="17">
        <f t="shared" ref="X70:X133" si="89">(L70+N70)/$J$4*J70</f>
        <v>0</v>
      </c>
      <c r="Y70" s="17">
        <f t="shared" ref="Y70:Y133" si="90">(L70+N70)/$J$4*K70</f>
        <v>0</v>
      </c>
      <c r="Z70" s="29"/>
      <c r="AA70" s="43">
        <f t="shared" si="84"/>
        <v>0</v>
      </c>
      <c r="AB70" s="17">
        <f t="shared" si="85"/>
        <v>4.5076923076923077</v>
      </c>
      <c r="AC70" s="17">
        <f t="shared" si="86"/>
        <v>4.5076923076923077</v>
      </c>
      <c r="AD70" s="3">
        <f t="shared" si="28"/>
        <v>220</v>
      </c>
      <c r="AE70" s="3">
        <f t="shared" si="4"/>
        <v>3500</v>
      </c>
      <c r="AF70" s="3"/>
      <c r="AH70" s="20">
        <f t="shared" si="68"/>
        <v>220.88</v>
      </c>
      <c r="AI70">
        <f t="shared" si="69"/>
        <v>2</v>
      </c>
      <c r="AJ70">
        <f t="shared" si="70"/>
        <v>0</v>
      </c>
      <c r="AK70">
        <f t="shared" si="71"/>
        <v>1</v>
      </c>
      <c r="AL70">
        <f t="shared" si="72"/>
        <v>0</v>
      </c>
      <c r="AM70">
        <f t="shared" si="73"/>
        <v>0</v>
      </c>
      <c r="AN70">
        <f t="shared" si="74"/>
        <v>0</v>
      </c>
      <c r="AO70">
        <f t="shared" si="75"/>
        <v>1</v>
      </c>
      <c r="AP70">
        <f t="shared" si="76"/>
        <v>1</v>
      </c>
      <c r="AQ70">
        <f t="shared" si="77"/>
        <v>1</v>
      </c>
      <c r="AR70">
        <f t="shared" si="78"/>
        <v>0</v>
      </c>
      <c r="AS70">
        <f t="shared" si="79"/>
        <v>3519.9999999999818</v>
      </c>
      <c r="AT70" s="12">
        <f t="shared" si="80"/>
        <v>-4.1666666666666664E-2</v>
      </c>
      <c r="AU70" s="13">
        <f t="shared" si="60"/>
        <v>0</v>
      </c>
      <c r="AV70" s="13">
        <f t="shared" si="61"/>
        <v>0</v>
      </c>
      <c r="AW70" s="27">
        <v>0</v>
      </c>
      <c r="AX70" s="1">
        <f t="shared" si="81"/>
        <v>0</v>
      </c>
      <c r="AY70" s="20">
        <f t="shared" si="82"/>
        <v>212.88461538461539</v>
      </c>
    </row>
    <row r="71" spans="1:51" ht="33" customHeight="1" x14ac:dyDescent="0.65">
      <c r="A71" s="39">
        <v>65</v>
      </c>
      <c r="B71" s="2" t="s">
        <v>259</v>
      </c>
      <c r="C71" s="44" t="s">
        <v>269</v>
      </c>
      <c r="D71" s="47" t="s">
        <v>270</v>
      </c>
      <c r="E71" s="48" t="s">
        <v>271</v>
      </c>
      <c r="F71" s="15">
        <v>44621</v>
      </c>
      <c r="G71" s="2">
        <f t="shared" si="87"/>
        <v>24.375</v>
      </c>
      <c r="H71" s="16">
        <v>16</v>
      </c>
      <c r="I71" s="2"/>
      <c r="J71" s="16">
        <v>1.625</v>
      </c>
      <c r="K71" s="16"/>
      <c r="L71" s="2">
        <v>200</v>
      </c>
      <c r="M71" s="2">
        <v>0</v>
      </c>
      <c r="N71" s="2">
        <v>0</v>
      </c>
      <c r="O71" s="16"/>
      <c r="P71" s="2">
        <v>0</v>
      </c>
      <c r="Q71" s="2">
        <f t="shared" si="88"/>
        <v>0</v>
      </c>
      <c r="R71" s="2">
        <f t="shared" si="46"/>
        <v>0</v>
      </c>
      <c r="S71" s="17">
        <f t="shared" si="83"/>
        <v>23.076923076923077</v>
      </c>
      <c r="T71" s="17">
        <v>4</v>
      </c>
      <c r="U71" s="17">
        <v>4.6875</v>
      </c>
      <c r="V71" s="18">
        <v>7</v>
      </c>
      <c r="W71" s="19">
        <f t="shared" si="67"/>
        <v>238.76442307692307</v>
      </c>
      <c r="X71" s="17">
        <f t="shared" si="89"/>
        <v>12.5</v>
      </c>
      <c r="Y71" s="17">
        <f t="shared" si="90"/>
        <v>0</v>
      </c>
      <c r="Z71" s="29"/>
      <c r="AA71" s="43">
        <f t="shared" si="84"/>
        <v>0</v>
      </c>
      <c r="AB71" s="17">
        <f t="shared" si="85"/>
        <v>4.7752884615384614</v>
      </c>
      <c r="AC71" s="17">
        <f t="shared" si="86"/>
        <v>17.275288461538462</v>
      </c>
      <c r="AD71" s="3">
        <f t="shared" si="28"/>
        <v>221</v>
      </c>
      <c r="AE71" s="3">
        <f t="shared" ref="AE71:AE134" si="91">(AO71*$AO$5+AP71*$AP$5+AQ71*$AQ$5+AR71*$AR$5)</f>
        <v>1900</v>
      </c>
      <c r="AF71" s="3"/>
      <c r="AH71" s="20">
        <f t="shared" si="68"/>
        <v>221.49</v>
      </c>
      <c r="AI71">
        <f t="shared" si="69"/>
        <v>2</v>
      </c>
      <c r="AJ71">
        <f t="shared" si="70"/>
        <v>0</v>
      </c>
      <c r="AK71">
        <f t="shared" si="71"/>
        <v>1</v>
      </c>
      <c r="AL71">
        <f t="shared" si="72"/>
        <v>0</v>
      </c>
      <c r="AM71">
        <f t="shared" si="73"/>
        <v>0</v>
      </c>
      <c r="AN71">
        <f t="shared" si="74"/>
        <v>1</v>
      </c>
      <c r="AO71">
        <f t="shared" si="75"/>
        <v>0</v>
      </c>
      <c r="AP71">
        <f t="shared" si="76"/>
        <v>1</v>
      </c>
      <c r="AQ71">
        <f t="shared" si="77"/>
        <v>1</v>
      </c>
      <c r="AR71">
        <f t="shared" si="78"/>
        <v>4</v>
      </c>
      <c r="AS71">
        <f t="shared" si="79"/>
        <v>1960.0000000000364</v>
      </c>
      <c r="AT71" s="12">
        <f t="shared" si="80"/>
        <v>-1.125</v>
      </c>
      <c r="AU71" s="13">
        <f t="shared" si="60"/>
        <v>0</v>
      </c>
      <c r="AV71" s="13">
        <f t="shared" si="61"/>
        <v>0</v>
      </c>
      <c r="AW71" s="27">
        <v>0</v>
      </c>
      <c r="AX71" s="1">
        <f t="shared" si="81"/>
        <v>0</v>
      </c>
      <c r="AY71" s="20">
        <f t="shared" si="82"/>
        <v>210.57692307692307</v>
      </c>
    </row>
    <row r="72" spans="1:51" ht="36" customHeight="1" x14ac:dyDescent="0.65">
      <c r="A72" s="2">
        <v>66</v>
      </c>
      <c r="B72" s="2" t="s">
        <v>259</v>
      </c>
      <c r="C72" s="44" t="s">
        <v>272</v>
      </c>
      <c r="D72" s="47" t="s">
        <v>273</v>
      </c>
      <c r="E72" s="48" t="s">
        <v>274</v>
      </c>
      <c r="F72" s="15">
        <v>44735</v>
      </c>
      <c r="G72" s="2">
        <f t="shared" si="87"/>
        <v>26</v>
      </c>
      <c r="H72" s="16">
        <v>30</v>
      </c>
      <c r="I72" s="2"/>
      <c r="J72" s="16"/>
      <c r="K72" s="16"/>
      <c r="L72" s="2">
        <v>200</v>
      </c>
      <c r="M72" s="2">
        <v>0</v>
      </c>
      <c r="N72" s="2">
        <v>0</v>
      </c>
      <c r="O72" s="16"/>
      <c r="P72" s="2">
        <v>0</v>
      </c>
      <c r="Q72" s="2">
        <f t="shared" si="88"/>
        <v>10</v>
      </c>
      <c r="R72" s="2">
        <f t="shared" si="46"/>
        <v>0</v>
      </c>
      <c r="S72" s="17">
        <f t="shared" si="83"/>
        <v>43.269230769230766</v>
      </c>
      <c r="T72" s="17">
        <v>7.5</v>
      </c>
      <c r="U72" s="17">
        <v>5</v>
      </c>
      <c r="V72" s="18"/>
      <c r="W72" s="19">
        <f t="shared" si="67"/>
        <v>265.76923076923077</v>
      </c>
      <c r="X72" s="17">
        <f t="shared" si="89"/>
        <v>0</v>
      </c>
      <c r="Y72" s="17">
        <f t="shared" si="90"/>
        <v>0</v>
      </c>
      <c r="Z72" s="29"/>
      <c r="AA72" s="43">
        <f t="shared" si="84"/>
        <v>0</v>
      </c>
      <c r="AB72" s="17">
        <f t="shared" si="85"/>
        <v>5.3153846153846152</v>
      </c>
      <c r="AC72" s="17">
        <f t="shared" si="86"/>
        <v>5.3153846153846152</v>
      </c>
      <c r="AD72" s="3">
        <f t="shared" ref="AD72:AD135" si="92">(AI72*$AI$5+AJ72*$AJ$5+AK72*$AK$5+AL72*$AL$5+AM72*$AM$5+AN72*$AN$5)</f>
        <v>260</v>
      </c>
      <c r="AE72" s="3">
        <f t="shared" si="91"/>
        <v>1700</v>
      </c>
      <c r="AF72" s="3"/>
      <c r="AH72" s="20">
        <f t="shared" si="68"/>
        <v>260.45</v>
      </c>
      <c r="AI72">
        <f t="shared" si="69"/>
        <v>2</v>
      </c>
      <c r="AJ72">
        <f t="shared" si="70"/>
        <v>1</v>
      </c>
      <c r="AK72">
        <f t="shared" si="71"/>
        <v>0</v>
      </c>
      <c r="AL72">
        <f t="shared" si="72"/>
        <v>1</v>
      </c>
      <c r="AM72">
        <f t="shared" si="73"/>
        <v>0</v>
      </c>
      <c r="AN72">
        <f t="shared" si="74"/>
        <v>0</v>
      </c>
      <c r="AO72">
        <f t="shared" si="75"/>
        <v>0</v>
      </c>
      <c r="AP72">
        <f t="shared" si="76"/>
        <v>1</v>
      </c>
      <c r="AQ72">
        <f t="shared" si="77"/>
        <v>1</v>
      </c>
      <c r="AR72">
        <f t="shared" si="78"/>
        <v>2</v>
      </c>
      <c r="AS72">
        <f t="shared" si="79"/>
        <v>1799.9999999999545</v>
      </c>
      <c r="AT72" s="12">
        <f t="shared" si="80"/>
        <v>-1.4361111111111111</v>
      </c>
      <c r="AU72" s="13">
        <f t="shared" si="60"/>
        <v>0</v>
      </c>
      <c r="AV72" s="13">
        <f t="shared" si="61"/>
        <v>0</v>
      </c>
      <c r="AW72" s="27">
        <v>0</v>
      </c>
      <c r="AX72" s="1">
        <f t="shared" si="81"/>
        <v>0</v>
      </c>
      <c r="AY72" s="20">
        <f t="shared" si="82"/>
        <v>253.26923076923077</v>
      </c>
    </row>
    <row r="73" spans="1:51" ht="33" customHeight="1" x14ac:dyDescent="0.65">
      <c r="A73" s="39">
        <v>67</v>
      </c>
      <c r="B73" s="2" t="s">
        <v>259</v>
      </c>
      <c r="C73" s="44" t="s">
        <v>275</v>
      </c>
      <c r="D73" s="47" t="s">
        <v>276</v>
      </c>
      <c r="E73" s="48" t="s">
        <v>277</v>
      </c>
      <c r="F73" s="15">
        <v>44562</v>
      </c>
      <c r="G73" s="2">
        <f t="shared" si="87"/>
        <v>24</v>
      </c>
      <c r="H73" s="16">
        <v>24</v>
      </c>
      <c r="I73" s="2"/>
      <c r="J73" s="16">
        <v>2</v>
      </c>
      <c r="K73" s="16"/>
      <c r="L73" s="2">
        <v>200</v>
      </c>
      <c r="M73" s="2">
        <v>0</v>
      </c>
      <c r="N73" s="2">
        <v>2</v>
      </c>
      <c r="O73" s="16"/>
      <c r="P73" s="2">
        <v>0</v>
      </c>
      <c r="Q73" s="2">
        <f t="shared" si="88"/>
        <v>0</v>
      </c>
      <c r="R73" s="2">
        <f t="shared" si="46"/>
        <v>0</v>
      </c>
      <c r="S73" s="17">
        <f t="shared" si="83"/>
        <v>34.615384615384613</v>
      </c>
      <c r="T73" s="17">
        <v>6</v>
      </c>
      <c r="U73" s="17">
        <v>4.6153846153846159</v>
      </c>
      <c r="V73" s="18"/>
      <c r="W73" s="19">
        <f t="shared" si="67"/>
        <v>247.23076923076923</v>
      </c>
      <c r="X73" s="17">
        <f t="shared" si="89"/>
        <v>15.538461538461538</v>
      </c>
      <c r="Y73" s="17">
        <f t="shared" si="90"/>
        <v>0</v>
      </c>
      <c r="Z73" s="29"/>
      <c r="AA73" s="43">
        <f t="shared" si="84"/>
        <v>0</v>
      </c>
      <c r="AB73" s="17">
        <f t="shared" si="85"/>
        <v>4.9446153846153846</v>
      </c>
      <c r="AC73" s="17">
        <f t="shared" si="86"/>
        <v>20.483076923076922</v>
      </c>
      <c r="AD73" s="3">
        <f t="shared" si="92"/>
        <v>226</v>
      </c>
      <c r="AE73" s="3">
        <f t="shared" si="91"/>
        <v>3000</v>
      </c>
      <c r="AF73" s="3"/>
      <c r="AH73" s="20">
        <f t="shared" si="68"/>
        <v>226.75</v>
      </c>
      <c r="AI73">
        <f t="shared" si="69"/>
        <v>2</v>
      </c>
      <c r="AJ73">
        <f t="shared" si="70"/>
        <v>0</v>
      </c>
      <c r="AK73">
        <f t="shared" si="71"/>
        <v>1</v>
      </c>
      <c r="AL73">
        <f t="shared" si="72"/>
        <v>0</v>
      </c>
      <c r="AM73">
        <f t="shared" si="73"/>
        <v>1</v>
      </c>
      <c r="AN73">
        <f t="shared" si="74"/>
        <v>1</v>
      </c>
      <c r="AO73">
        <f t="shared" si="75"/>
        <v>1</v>
      </c>
      <c r="AP73">
        <f t="shared" si="76"/>
        <v>1</v>
      </c>
      <c r="AQ73">
        <f t="shared" si="77"/>
        <v>0</v>
      </c>
      <c r="AR73">
        <f t="shared" si="78"/>
        <v>0</v>
      </c>
      <c r="AS73">
        <f t="shared" si="79"/>
        <v>3000</v>
      </c>
      <c r="AT73" s="12">
        <f t="shared" si="80"/>
        <v>-0.95833333333333337</v>
      </c>
      <c r="AU73" s="13">
        <f t="shared" si="60"/>
        <v>0</v>
      </c>
      <c r="AV73" s="13">
        <f t="shared" si="61"/>
        <v>0</v>
      </c>
      <c r="AW73" s="27">
        <v>0</v>
      </c>
      <c r="AX73" s="1">
        <f t="shared" si="81"/>
        <v>0</v>
      </c>
      <c r="AY73" s="20">
        <f t="shared" si="82"/>
        <v>221.07692307692307</v>
      </c>
    </row>
    <row r="74" spans="1:51" ht="33" customHeight="1" x14ac:dyDescent="0.65">
      <c r="A74" s="2">
        <v>68</v>
      </c>
      <c r="B74" s="2" t="s">
        <v>259</v>
      </c>
      <c r="C74" s="44" t="s">
        <v>278</v>
      </c>
      <c r="D74" s="47" t="s">
        <v>279</v>
      </c>
      <c r="E74" s="48" t="s">
        <v>235</v>
      </c>
      <c r="F74" s="15">
        <v>45035</v>
      </c>
      <c r="G74" s="2">
        <f t="shared" si="87"/>
        <v>25</v>
      </c>
      <c r="H74" s="16">
        <v>28</v>
      </c>
      <c r="I74" s="2"/>
      <c r="J74" s="16">
        <v>1</v>
      </c>
      <c r="K74" s="16"/>
      <c r="L74" s="2">
        <v>200</v>
      </c>
      <c r="M74" s="2">
        <v>0</v>
      </c>
      <c r="N74" s="2">
        <v>0</v>
      </c>
      <c r="O74" s="16"/>
      <c r="P74" s="2">
        <v>0</v>
      </c>
      <c r="Q74" s="2">
        <f t="shared" si="88"/>
        <v>5</v>
      </c>
      <c r="R74" s="2">
        <f t="shared" si="46"/>
        <v>0</v>
      </c>
      <c r="S74" s="17">
        <f t="shared" si="83"/>
        <v>40.384615384615387</v>
      </c>
      <c r="T74" s="17">
        <v>7</v>
      </c>
      <c r="U74" s="17">
        <v>4.8076923076923084</v>
      </c>
      <c r="V74" s="18"/>
      <c r="W74" s="19">
        <f t="shared" si="67"/>
        <v>257.19230769230768</v>
      </c>
      <c r="X74" s="17">
        <f t="shared" si="89"/>
        <v>7.6923076923076925</v>
      </c>
      <c r="Y74" s="17">
        <f t="shared" si="90"/>
        <v>0</v>
      </c>
      <c r="Z74" s="29"/>
      <c r="AA74" s="43">
        <f t="shared" si="84"/>
        <v>0</v>
      </c>
      <c r="AB74" s="17">
        <f t="shared" si="85"/>
        <v>5.1438461538461535</v>
      </c>
      <c r="AC74" s="17">
        <f t="shared" si="86"/>
        <v>12.836153846153845</v>
      </c>
      <c r="AD74" s="3">
        <f t="shared" si="92"/>
        <v>244</v>
      </c>
      <c r="AE74" s="3">
        <f t="shared" si="91"/>
        <v>1400</v>
      </c>
      <c r="AF74" s="3"/>
      <c r="AH74" s="20">
        <f t="shared" si="68"/>
        <v>244.36</v>
      </c>
      <c r="AI74">
        <f t="shared" si="69"/>
        <v>2</v>
      </c>
      <c r="AJ74">
        <f t="shared" si="70"/>
        <v>0</v>
      </c>
      <c r="AK74">
        <f t="shared" si="71"/>
        <v>2</v>
      </c>
      <c r="AL74">
        <f t="shared" si="72"/>
        <v>0</v>
      </c>
      <c r="AM74">
        <f t="shared" si="73"/>
        <v>0</v>
      </c>
      <c r="AN74">
        <f t="shared" si="74"/>
        <v>4</v>
      </c>
      <c r="AO74">
        <f t="shared" si="75"/>
        <v>0</v>
      </c>
      <c r="AP74">
        <f t="shared" si="76"/>
        <v>1</v>
      </c>
      <c r="AQ74">
        <f t="shared" si="77"/>
        <v>0</v>
      </c>
      <c r="AR74">
        <f t="shared" si="78"/>
        <v>4</v>
      </c>
      <c r="AS74">
        <f t="shared" si="79"/>
        <v>1440.0000000000546</v>
      </c>
      <c r="AT74" s="12">
        <f t="shared" si="80"/>
        <v>-2.2583333333333333</v>
      </c>
      <c r="AU74" s="13">
        <f t="shared" si="60"/>
        <v>0</v>
      </c>
      <c r="AV74" s="13">
        <f t="shared" si="61"/>
        <v>0</v>
      </c>
      <c r="AW74" s="27">
        <v>0</v>
      </c>
      <c r="AX74" s="1">
        <f t="shared" si="81"/>
        <v>0</v>
      </c>
      <c r="AY74" s="20">
        <f t="shared" si="82"/>
        <v>237.69230769230768</v>
      </c>
    </row>
    <row r="75" spans="1:51" ht="37.5" customHeight="1" x14ac:dyDescent="0.65">
      <c r="A75" s="39">
        <v>69</v>
      </c>
      <c r="B75" s="49" t="s">
        <v>280</v>
      </c>
      <c r="C75" s="44" t="s">
        <v>281</v>
      </c>
      <c r="D75" s="47" t="s">
        <v>282</v>
      </c>
      <c r="E75" s="48" t="s">
        <v>283</v>
      </c>
      <c r="F75" s="15">
        <v>44228</v>
      </c>
      <c r="G75" s="2">
        <f t="shared" si="87"/>
        <v>26</v>
      </c>
      <c r="H75" s="16">
        <v>2</v>
      </c>
      <c r="I75" s="2"/>
      <c r="J75" s="16"/>
      <c r="K75" s="16"/>
      <c r="L75" s="2">
        <v>210</v>
      </c>
      <c r="M75" s="2">
        <v>15</v>
      </c>
      <c r="N75" s="2">
        <v>35</v>
      </c>
      <c r="O75" s="16"/>
      <c r="P75" s="2">
        <v>0</v>
      </c>
      <c r="Q75" s="2">
        <f>IF(AND($K$4&lt;=G75,K75&lt;0.01),10,IF(AND(G75&gt;=$K$4-1,K75&lt;0.01),5,0))</f>
        <v>10</v>
      </c>
      <c r="R75" s="2">
        <f t="shared" si="46"/>
        <v>0</v>
      </c>
      <c r="S75" s="17">
        <f t="shared" si="83"/>
        <v>3.0288461538461537</v>
      </c>
      <c r="T75" s="17">
        <v>0.5</v>
      </c>
      <c r="U75" s="17">
        <v>5</v>
      </c>
      <c r="V75" s="18">
        <v>7</v>
      </c>
      <c r="W75" s="19">
        <f t="shared" si="67"/>
        <v>285.52884615384613</v>
      </c>
      <c r="X75" s="17">
        <f t="shared" si="89"/>
        <v>0</v>
      </c>
      <c r="Y75" s="17">
        <f t="shared" si="90"/>
        <v>0</v>
      </c>
      <c r="Z75" s="29"/>
      <c r="AA75" s="43">
        <f>IF(AY75&lt;=(1500000/4000),0,IF(AY75&lt;=(2000000/4000),(AY75-(1500000/4000))*5%,IF(AY75&lt;=(8500000/4000),(AY75-(2000000/4000))*10%+(25000/4000),IF(AY75&lt;=(12500000/4000),(AY75-(8500000/4000))*15%+(675000/4000),(AY75-(12500000/4000))*20%+(1275000/4000)))))</f>
        <v>0</v>
      </c>
      <c r="AB75" s="17">
        <f>IF((W75*4000)&lt;=1200000,(W75*2%),(1200000/4000*2%))</f>
        <v>5.710576923076923</v>
      </c>
      <c r="AC75" s="17">
        <f>X75+Y75+Z75+AA75+AB75</f>
        <v>5.710576923076923</v>
      </c>
      <c r="AD75" s="3">
        <f t="shared" si="92"/>
        <v>279</v>
      </c>
      <c r="AE75" s="3">
        <f t="shared" si="91"/>
        <v>3200</v>
      </c>
      <c r="AF75" s="3"/>
      <c r="AH75" s="20">
        <f>ROUND( W75-AC75,2)</f>
        <v>279.82</v>
      </c>
      <c r="AI75">
        <f t="shared" si="69"/>
        <v>2</v>
      </c>
      <c r="AJ75">
        <f t="shared" si="70"/>
        <v>1</v>
      </c>
      <c r="AK75">
        <f t="shared" si="71"/>
        <v>1</v>
      </c>
      <c r="AL75">
        <f t="shared" si="72"/>
        <v>0</v>
      </c>
      <c r="AM75">
        <f t="shared" si="73"/>
        <v>1</v>
      </c>
      <c r="AN75">
        <f t="shared" si="74"/>
        <v>4</v>
      </c>
      <c r="AO75">
        <f t="shared" si="75"/>
        <v>1</v>
      </c>
      <c r="AP75">
        <f t="shared" si="76"/>
        <v>1</v>
      </c>
      <c r="AQ75">
        <f t="shared" si="77"/>
        <v>0</v>
      </c>
      <c r="AR75">
        <f t="shared" si="78"/>
        <v>2</v>
      </c>
      <c r="AS75">
        <f t="shared" si="79"/>
        <v>3279.9999999999727</v>
      </c>
      <c r="AT75" s="12">
        <f t="shared" si="80"/>
        <v>-4.1666666666666664E-2</v>
      </c>
      <c r="AU75" s="13">
        <f t="shared" si="60"/>
        <v>0</v>
      </c>
      <c r="AV75" s="13">
        <f t="shared" si="61"/>
        <v>0</v>
      </c>
      <c r="AW75" s="27">
        <v>0</v>
      </c>
      <c r="AX75" s="1">
        <f t="shared" si="81"/>
        <v>0</v>
      </c>
      <c r="AY75" s="20">
        <f t="shared" si="82"/>
        <v>273.02884615384613</v>
      </c>
    </row>
    <row r="76" spans="1:51" ht="37.5" customHeight="1" x14ac:dyDescent="0.65">
      <c r="A76" s="2">
        <v>70</v>
      </c>
      <c r="B76" s="49" t="s">
        <v>280</v>
      </c>
      <c r="C76" s="37" t="s">
        <v>284</v>
      </c>
      <c r="D76" s="47" t="s">
        <v>285</v>
      </c>
      <c r="E76" s="48" t="s">
        <v>286</v>
      </c>
      <c r="F76" s="15">
        <v>44228</v>
      </c>
      <c r="G76" s="2">
        <f t="shared" si="87"/>
        <v>26</v>
      </c>
      <c r="H76" s="16">
        <v>16</v>
      </c>
      <c r="I76" s="2"/>
      <c r="J76" s="16"/>
      <c r="K76" s="16"/>
      <c r="L76" s="2">
        <v>210</v>
      </c>
      <c r="M76" s="2">
        <v>35</v>
      </c>
      <c r="N76" s="2">
        <v>22.5</v>
      </c>
      <c r="O76" s="16"/>
      <c r="P76" s="2">
        <v>30</v>
      </c>
      <c r="Q76" s="2">
        <f t="shared" ref="Q76:Q105" si="93">IF(AND($K$4&lt;=G76,K76&lt;0.01),10,IF(AND(G76&gt;=$K$4-1,K76&lt;0.01),5,0))</f>
        <v>10</v>
      </c>
      <c r="R76" s="2">
        <f t="shared" si="46"/>
        <v>0</v>
      </c>
      <c r="S76" s="17">
        <f t="shared" si="83"/>
        <v>24.23076923076923</v>
      </c>
      <c r="T76" s="17">
        <v>4</v>
      </c>
      <c r="U76" s="17">
        <v>5</v>
      </c>
      <c r="V76" s="18">
        <v>7</v>
      </c>
      <c r="W76" s="19">
        <f t="shared" si="67"/>
        <v>347.73076923076923</v>
      </c>
      <c r="X76" s="17">
        <f t="shared" si="89"/>
        <v>0</v>
      </c>
      <c r="Y76" s="17">
        <f t="shared" si="90"/>
        <v>0</v>
      </c>
      <c r="Z76" s="29"/>
      <c r="AA76" s="43">
        <f t="shared" ref="AA76:AA105" si="94">IF(AY76&lt;=(1500000/4000),0,IF(AY76&lt;=(2000000/4000),(AY76-(1500000/4000))*5%,IF(AY76&lt;=(8500000/4000),(AY76-(2000000/4000))*10%+(25000/4000),IF(AY76&lt;=(12500000/4000),(AY76-(8500000/4000))*15%+(675000/4000),(AY76-(12500000/4000))*20%+(1275000/4000)))))</f>
        <v>0</v>
      </c>
      <c r="AB76" s="17">
        <f t="shared" ref="AB76:AB105" si="95">IF((W76*4000)&lt;=1200000,(W76*2%),(1200000/4000*2%))</f>
        <v>6</v>
      </c>
      <c r="AC76" s="17">
        <f t="shared" ref="AC76:AC105" si="96">X76+Y76+Z76+AA76+AB76</f>
        <v>6</v>
      </c>
      <c r="AD76" s="3">
        <f t="shared" si="92"/>
        <v>341</v>
      </c>
      <c r="AE76" s="3">
        <f t="shared" si="91"/>
        <v>2900</v>
      </c>
      <c r="AF76" s="3"/>
      <c r="AH76" s="20">
        <f t="shared" ref="AH76:AH139" si="97">ROUND( W76-AC76,2)</f>
        <v>341.73</v>
      </c>
      <c r="AI76">
        <f t="shared" si="69"/>
        <v>3</v>
      </c>
      <c r="AJ76">
        <f t="shared" si="70"/>
        <v>0</v>
      </c>
      <c r="AK76">
        <f t="shared" si="71"/>
        <v>2</v>
      </c>
      <c r="AL76">
        <f t="shared" si="72"/>
        <v>0</v>
      </c>
      <c r="AM76">
        <f t="shared" si="73"/>
        <v>0</v>
      </c>
      <c r="AN76">
        <f t="shared" si="74"/>
        <v>1</v>
      </c>
      <c r="AO76">
        <f t="shared" si="75"/>
        <v>1</v>
      </c>
      <c r="AP76">
        <f t="shared" si="76"/>
        <v>0</v>
      </c>
      <c r="AQ76">
        <f t="shared" si="77"/>
        <v>1</v>
      </c>
      <c r="AR76">
        <f t="shared" si="78"/>
        <v>4</v>
      </c>
      <c r="AS76">
        <f t="shared" si="79"/>
        <v>2920.0000000000728</v>
      </c>
      <c r="AT76" s="12">
        <f t="shared" si="80"/>
        <v>-4.1666666666666664E-2</v>
      </c>
      <c r="AU76" s="13">
        <f t="shared" si="60"/>
        <v>0</v>
      </c>
      <c r="AV76" s="13">
        <f t="shared" si="61"/>
        <v>0</v>
      </c>
      <c r="AW76" s="27">
        <v>0</v>
      </c>
      <c r="AX76" s="1">
        <f t="shared" si="81"/>
        <v>0</v>
      </c>
      <c r="AY76" s="20">
        <f t="shared" si="82"/>
        <v>331.73076923076923</v>
      </c>
    </row>
    <row r="77" spans="1:51" ht="37.5" customHeight="1" x14ac:dyDescent="0.65">
      <c r="A77" s="39">
        <v>71</v>
      </c>
      <c r="B77" s="2" t="s">
        <v>280</v>
      </c>
      <c r="C77" s="44" t="s">
        <v>287</v>
      </c>
      <c r="D77" s="47" t="s">
        <v>288</v>
      </c>
      <c r="E77" s="48" t="s">
        <v>289</v>
      </c>
      <c r="F77" s="15">
        <v>44228</v>
      </c>
      <c r="G77" s="2">
        <f t="shared" si="87"/>
        <v>24.625</v>
      </c>
      <c r="H77" s="16">
        <v>0</v>
      </c>
      <c r="I77" s="2"/>
      <c r="J77" s="16">
        <v>1.375</v>
      </c>
      <c r="K77" s="16"/>
      <c r="L77" s="2">
        <v>200</v>
      </c>
      <c r="M77" s="2">
        <v>0</v>
      </c>
      <c r="N77" s="2">
        <v>0</v>
      </c>
      <c r="O77" s="16"/>
      <c r="P77" s="2">
        <v>0</v>
      </c>
      <c r="Q77" s="2">
        <f t="shared" si="93"/>
        <v>0</v>
      </c>
      <c r="R77" s="2">
        <f t="shared" si="46"/>
        <v>0</v>
      </c>
      <c r="S77" s="17">
        <f t="shared" si="83"/>
        <v>0</v>
      </c>
      <c r="T77" s="17">
        <v>0</v>
      </c>
      <c r="U77" s="17">
        <v>4.7355769230769234</v>
      </c>
      <c r="V77" s="18">
        <v>7</v>
      </c>
      <c r="W77" s="19">
        <f t="shared" si="67"/>
        <v>211.73557692307693</v>
      </c>
      <c r="X77" s="17">
        <f t="shared" si="89"/>
        <v>10.576923076923077</v>
      </c>
      <c r="Y77" s="17">
        <f t="shared" si="90"/>
        <v>0</v>
      </c>
      <c r="Z77" s="29"/>
      <c r="AA77" s="43">
        <f t="shared" si="94"/>
        <v>0</v>
      </c>
      <c r="AB77" s="17">
        <f t="shared" si="95"/>
        <v>4.2347115384615384</v>
      </c>
      <c r="AC77" s="17">
        <f t="shared" si="96"/>
        <v>14.811634615384616</v>
      </c>
      <c r="AD77" s="3">
        <f t="shared" si="92"/>
        <v>196</v>
      </c>
      <c r="AE77" s="3">
        <f t="shared" si="91"/>
        <v>3600</v>
      </c>
      <c r="AF77" s="3"/>
      <c r="AH77" s="20">
        <f t="shared" si="97"/>
        <v>196.92</v>
      </c>
      <c r="AI77">
        <f t="shared" si="69"/>
        <v>1</v>
      </c>
      <c r="AJ77">
        <f t="shared" si="70"/>
        <v>1</v>
      </c>
      <c r="AK77">
        <f t="shared" si="71"/>
        <v>2</v>
      </c>
      <c r="AL77">
        <f t="shared" si="72"/>
        <v>0</v>
      </c>
      <c r="AM77">
        <f t="shared" si="73"/>
        <v>1</v>
      </c>
      <c r="AN77">
        <f t="shared" si="74"/>
        <v>1</v>
      </c>
      <c r="AO77">
        <f t="shared" si="75"/>
        <v>1</v>
      </c>
      <c r="AP77">
        <f t="shared" si="76"/>
        <v>1</v>
      </c>
      <c r="AQ77">
        <f t="shared" si="77"/>
        <v>1</v>
      </c>
      <c r="AR77">
        <f t="shared" si="78"/>
        <v>1</v>
      </c>
      <c r="AS77">
        <f t="shared" si="79"/>
        <v>3679.99999999995</v>
      </c>
      <c r="AT77" s="12">
        <f t="shared" si="80"/>
        <v>-4.1666666666666664E-2</v>
      </c>
      <c r="AU77" s="13">
        <f t="shared" si="60"/>
        <v>0</v>
      </c>
      <c r="AV77" s="13">
        <f t="shared" si="61"/>
        <v>0</v>
      </c>
      <c r="AW77" s="27">
        <v>0</v>
      </c>
      <c r="AX77" s="1">
        <f t="shared" si="81"/>
        <v>0</v>
      </c>
      <c r="AY77" s="20">
        <f t="shared" si="82"/>
        <v>189.42307692307693</v>
      </c>
    </row>
    <row r="78" spans="1:51" ht="37.5" customHeight="1" x14ac:dyDescent="0.65">
      <c r="A78" s="2">
        <v>72</v>
      </c>
      <c r="B78" s="2" t="s">
        <v>280</v>
      </c>
      <c r="C78" s="37" t="s">
        <v>290</v>
      </c>
      <c r="D78" s="47" t="s">
        <v>291</v>
      </c>
      <c r="E78" s="48" t="s">
        <v>292</v>
      </c>
      <c r="F78" s="15">
        <v>44228</v>
      </c>
      <c r="G78" s="2">
        <f t="shared" si="87"/>
        <v>26</v>
      </c>
      <c r="H78" s="16">
        <v>0</v>
      </c>
      <c r="I78" s="2"/>
      <c r="J78" s="16"/>
      <c r="K78" s="16"/>
      <c r="L78" s="2">
        <v>200</v>
      </c>
      <c r="M78" s="2">
        <v>0</v>
      </c>
      <c r="N78" s="2">
        <v>0</v>
      </c>
      <c r="O78" s="16"/>
      <c r="P78" s="2">
        <v>0</v>
      </c>
      <c r="Q78" s="2">
        <f t="shared" si="93"/>
        <v>10</v>
      </c>
      <c r="R78" s="2">
        <f t="shared" si="46"/>
        <v>0</v>
      </c>
      <c r="S78" s="17">
        <f t="shared" si="83"/>
        <v>0</v>
      </c>
      <c r="T78" s="17">
        <v>0</v>
      </c>
      <c r="U78" s="17">
        <v>5</v>
      </c>
      <c r="V78" s="18">
        <v>7</v>
      </c>
      <c r="W78" s="19">
        <f t="shared" si="67"/>
        <v>222</v>
      </c>
      <c r="X78" s="17">
        <f t="shared" si="89"/>
        <v>0</v>
      </c>
      <c r="Y78" s="17">
        <f t="shared" si="90"/>
        <v>0</v>
      </c>
      <c r="Z78" s="29"/>
      <c r="AA78" s="43">
        <f t="shared" si="94"/>
        <v>0</v>
      </c>
      <c r="AB78" s="17">
        <f t="shared" si="95"/>
        <v>4.4400000000000004</v>
      </c>
      <c r="AC78" s="17">
        <f t="shared" si="96"/>
        <v>4.4400000000000004</v>
      </c>
      <c r="AD78" s="3">
        <f t="shared" si="92"/>
        <v>217</v>
      </c>
      <c r="AE78" s="3">
        <f t="shared" si="91"/>
        <v>2200</v>
      </c>
      <c r="AF78" s="3"/>
      <c r="AH78" s="20">
        <f t="shared" si="97"/>
        <v>217.56</v>
      </c>
      <c r="AI78">
        <f t="shared" si="69"/>
        <v>2</v>
      </c>
      <c r="AJ78">
        <f t="shared" si="70"/>
        <v>0</v>
      </c>
      <c r="AK78">
        <f t="shared" si="71"/>
        <v>0</v>
      </c>
      <c r="AL78">
        <f t="shared" si="72"/>
        <v>1</v>
      </c>
      <c r="AM78">
        <f t="shared" si="73"/>
        <v>1</v>
      </c>
      <c r="AN78">
        <f t="shared" si="74"/>
        <v>2</v>
      </c>
      <c r="AO78">
        <f t="shared" si="75"/>
        <v>1</v>
      </c>
      <c r="AP78">
        <f t="shared" si="76"/>
        <v>0</v>
      </c>
      <c r="AQ78">
        <f t="shared" si="77"/>
        <v>0</v>
      </c>
      <c r="AR78">
        <f t="shared" si="78"/>
        <v>2</v>
      </c>
      <c r="AS78">
        <f t="shared" si="79"/>
        <v>2240.0000000000091</v>
      </c>
      <c r="AT78" s="12">
        <f t="shared" si="80"/>
        <v>-4.1666666666666664E-2</v>
      </c>
      <c r="AU78" s="13">
        <f t="shared" si="60"/>
        <v>0</v>
      </c>
      <c r="AV78" s="13">
        <f t="shared" si="61"/>
        <v>0</v>
      </c>
      <c r="AW78" s="27">
        <v>0</v>
      </c>
      <c r="AX78" s="1">
        <f t="shared" si="81"/>
        <v>0</v>
      </c>
      <c r="AY78" s="20">
        <f t="shared" si="82"/>
        <v>210</v>
      </c>
    </row>
    <row r="79" spans="1:51" ht="37.5" customHeight="1" x14ac:dyDescent="0.65">
      <c r="A79" s="39">
        <v>73</v>
      </c>
      <c r="B79" s="2" t="s">
        <v>280</v>
      </c>
      <c r="C79" s="44" t="s">
        <v>293</v>
      </c>
      <c r="D79" s="47" t="s">
        <v>294</v>
      </c>
      <c r="E79" s="48" t="s">
        <v>295</v>
      </c>
      <c r="F79" s="15">
        <v>44228</v>
      </c>
      <c r="G79" s="2">
        <f t="shared" si="87"/>
        <v>26</v>
      </c>
      <c r="H79" s="16">
        <v>2</v>
      </c>
      <c r="I79" s="2"/>
      <c r="J79" s="16"/>
      <c r="K79" s="16"/>
      <c r="L79" s="2">
        <v>200</v>
      </c>
      <c r="M79" s="2">
        <v>0</v>
      </c>
      <c r="N79" s="2">
        <v>0</v>
      </c>
      <c r="O79" s="16"/>
      <c r="P79" s="2">
        <v>0</v>
      </c>
      <c r="Q79" s="2">
        <f t="shared" si="93"/>
        <v>10</v>
      </c>
      <c r="R79" s="2">
        <f t="shared" si="46"/>
        <v>0</v>
      </c>
      <c r="S79" s="17">
        <f t="shared" si="83"/>
        <v>2.8846153846153846</v>
      </c>
      <c r="T79" s="17">
        <v>0.5</v>
      </c>
      <c r="U79" s="17">
        <v>5</v>
      </c>
      <c r="V79" s="18">
        <v>7</v>
      </c>
      <c r="W79" s="19">
        <f t="shared" si="67"/>
        <v>225.38461538461539</v>
      </c>
      <c r="X79" s="17">
        <f t="shared" si="89"/>
        <v>0</v>
      </c>
      <c r="Y79" s="17">
        <f t="shared" si="90"/>
        <v>0</v>
      </c>
      <c r="Z79" s="29"/>
      <c r="AA79" s="43">
        <f t="shared" si="94"/>
        <v>0</v>
      </c>
      <c r="AB79" s="17">
        <f t="shared" si="95"/>
        <v>4.5076923076923077</v>
      </c>
      <c r="AC79" s="17">
        <f t="shared" si="96"/>
        <v>4.5076923076923077</v>
      </c>
      <c r="AD79" s="3">
        <f t="shared" si="92"/>
        <v>220</v>
      </c>
      <c r="AE79" s="3">
        <f t="shared" si="91"/>
        <v>3500</v>
      </c>
      <c r="AF79" s="3"/>
      <c r="AH79" s="20">
        <f t="shared" si="97"/>
        <v>220.88</v>
      </c>
      <c r="AI79">
        <f t="shared" si="69"/>
        <v>2</v>
      </c>
      <c r="AJ79">
        <f t="shared" si="70"/>
        <v>0</v>
      </c>
      <c r="AK79">
        <f t="shared" si="71"/>
        <v>1</v>
      </c>
      <c r="AL79">
        <f t="shared" si="72"/>
        <v>0</v>
      </c>
      <c r="AM79">
        <f t="shared" si="73"/>
        <v>0</v>
      </c>
      <c r="AN79">
        <f t="shared" si="74"/>
        <v>0</v>
      </c>
      <c r="AO79">
        <f t="shared" si="75"/>
        <v>1</v>
      </c>
      <c r="AP79">
        <f t="shared" si="76"/>
        <v>1</v>
      </c>
      <c r="AQ79">
        <f t="shared" si="77"/>
        <v>1</v>
      </c>
      <c r="AR79">
        <f t="shared" si="78"/>
        <v>0</v>
      </c>
      <c r="AS79">
        <f t="shared" si="79"/>
        <v>3519.9999999999818</v>
      </c>
      <c r="AT79" s="12">
        <f t="shared" si="80"/>
        <v>-4.1666666666666664E-2</v>
      </c>
      <c r="AU79" s="13">
        <f t="shared" si="60"/>
        <v>0</v>
      </c>
      <c r="AV79" s="13">
        <f t="shared" si="61"/>
        <v>0</v>
      </c>
      <c r="AW79" s="27">
        <v>0</v>
      </c>
      <c r="AX79" s="1">
        <f t="shared" si="81"/>
        <v>0</v>
      </c>
      <c r="AY79" s="20">
        <f t="shared" si="82"/>
        <v>212.88461538461539</v>
      </c>
    </row>
    <row r="80" spans="1:51" ht="37.5" customHeight="1" x14ac:dyDescent="0.65">
      <c r="A80" s="2">
        <v>74</v>
      </c>
      <c r="B80" s="2" t="s">
        <v>280</v>
      </c>
      <c r="C80" s="44" t="s">
        <v>296</v>
      </c>
      <c r="D80" s="47" t="s">
        <v>297</v>
      </c>
      <c r="E80" s="48" t="s">
        <v>298</v>
      </c>
      <c r="F80" s="15">
        <v>44228</v>
      </c>
      <c r="G80" s="2">
        <f t="shared" si="87"/>
        <v>26</v>
      </c>
      <c r="H80" s="16">
        <v>0</v>
      </c>
      <c r="I80" s="2"/>
      <c r="J80" s="16"/>
      <c r="K80" s="16"/>
      <c r="L80" s="2">
        <v>210</v>
      </c>
      <c r="M80" s="2">
        <v>15</v>
      </c>
      <c r="N80" s="2">
        <v>13</v>
      </c>
      <c r="O80" s="16"/>
      <c r="P80" s="2">
        <v>0</v>
      </c>
      <c r="Q80" s="2">
        <f t="shared" si="93"/>
        <v>10</v>
      </c>
      <c r="R80" s="2">
        <f t="shared" si="46"/>
        <v>0</v>
      </c>
      <c r="S80" s="17">
        <f t="shared" si="83"/>
        <v>0</v>
      </c>
      <c r="T80" s="17">
        <v>0</v>
      </c>
      <c r="U80" s="17">
        <v>5</v>
      </c>
      <c r="V80" s="18">
        <v>7</v>
      </c>
      <c r="W80" s="19">
        <f t="shared" si="67"/>
        <v>260</v>
      </c>
      <c r="X80" s="17">
        <f t="shared" si="89"/>
        <v>0</v>
      </c>
      <c r="Y80" s="17">
        <f t="shared" si="90"/>
        <v>0</v>
      </c>
      <c r="Z80" s="29"/>
      <c r="AA80" s="43">
        <f t="shared" si="94"/>
        <v>0</v>
      </c>
      <c r="AB80" s="17">
        <f t="shared" si="95"/>
        <v>5.2</v>
      </c>
      <c r="AC80" s="17">
        <f t="shared" si="96"/>
        <v>5.2</v>
      </c>
      <c r="AD80" s="3">
        <f t="shared" si="92"/>
        <v>254</v>
      </c>
      <c r="AE80" s="3">
        <f t="shared" si="91"/>
        <v>3200</v>
      </c>
      <c r="AF80" s="3"/>
      <c r="AH80" s="20">
        <f t="shared" si="97"/>
        <v>254.8</v>
      </c>
      <c r="AI80">
        <f t="shared" si="69"/>
        <v>2</v>
      </c>
      <c r="AJ80">
        <f t="shared" si="70"/>
        <v>1</v>
      </c>
      <c r="AK80">
        <f t="shared" si="71"/>
        <v>0</v>
      </c>
      <c r="AL80">
        <f t="shared" si="72"/>
        <v>0</v>
      </c>
      <c r="AM80">
        <f t="shared" si="73"/>
        <v>0</v>
      </c>
      <c r="AN80">
        <f t="shared" si="74"/>
        <v>4</v>
      </c>
      <c r="AO80">
        <f t="shared" si="75"/>
        <v>1</v>
      </c>
      <c r="AP80">
        <f t="shared" si="76"/>
        <v>1</v>
      </c>
      <c r="AQ80">
        <f t="shared" si="77"/>
        <v>0</v>
      </c>
      <c r="AR80">
        <f t="shared" si="78"/>
        <v>2</v>
      </c>
      <c r="AS80">
        <f t="shared" si="79"/>
        <v>3200.0000000000455</v>
      </c>
      <c r="AT80" s="12">
        <f t="shared" si="80"/>
        <v>-4.1666666666666664E-2</v>
      </c>
      <c r="AU80" s="13">
        <f t="shared" si="60"/>
        <v>0</v>
      </c>
      <c r="AV80" s="13">
        <f t="shared" si="61"/>
        <v>0</v>
      </c>
      <c r="AW80" s="27">
        <v>0</v>
      </c>
      <c r="AX80" s="1">
        <f t="shared" si="81"/>
        <v>0</v>
      </c>
      <c r="AY80" s="20">
        <f t="shared" si="82"/>
        <v>248</v>
      </c>
    </row>
    <row r="81" spans="1:51" ht="38.25" customHeight="1" x14ac:dyDescent="0.65">
      <c r="A81" s="39">
        <v>75</v>
      </c>
      <c r="B81" s="2" t="s">
        <v>280</v>
      </c>
      <c r="C81" s="44" t="s">
        <v>299</v>
      </c>
      <c r="D81" s="47" t="s">
        <v>294</v>
      </c>
      <c r="E81" s="48" t="s">
        <v>300</v>
      </c>
      <c r="F81" s="15">
        <v>44774</v>
      </c>
      <c r="G81" s="2">
        <f t="shared" si="87"/>
        <v>26</v>
      </c>
      <c r="H81" s="16">
        <v>8</v>
      </c>
      <c r="I81" s="2"/>
      <c r="J81" s="16"/>
      <c r="K81" s="16"/>
      <c r="L81" s="2">
        <v>200</v>
      </c>
      <c r="M81" s="2">
        <v>0</v>
      </c>
      <c r="N81" s="2">
        <v>0</v>
      </c>
      <c r="O81" s="16"/>
      <c r="P81" s="2">
        <v>0</v>
      </c>
      <c r="Q81" s="2">
        <f t="shared" si="93"/>
        <v>10</v>
      </c>
      <c r="R81" s="2">
        <f t="shared" si="46"/>
        <v>0</v>
      </c>
      <c r="S81" s="17">
        <f t="shared" si="83"/>
        <v>11.538461538461538</v>
      </c>
      <c r="T81" s="17">
        <v>2</v>
      </c>
      <c r="U81" s="17">
        <v>5</v>
      </c>
      <c r="V81" s="18">
        <v>7</v>
      </c>
      <c r="W81" s="19">
        <f t="shared" si="67"/>
        <v>235.53846153846155</v>
      </c>
      <c r="X81" s="17">
        <f t="shared" si="89"/>
        <v>0</v>
      </c>
      <c r="Y81" s="17">
        <f t="shared" si="90"/>
        <v>0</v>
      </c>
      <c r="Z81" s="29"/>
      <c r="AA81" s="43">
        <f t="shared" si="94"/>
        <v>0</v>
      </c>
      <c r="AB81" s="17">
        <f t="shared" si="95"/>
        <v>4.7107692307692313</v>
      </c>
      <c r="AC81" s="17">
        <f t="shared" si="96"/>
        <v>4.7107692307692313</v>
      </c>
      <c r="AD81" s="3">
        <f t="shared" si="92"/>
        <v>230</v>
      </c>
      <c r="AE81" s="3">
        <f t="shared" si="91"/>
        <v>3300</v>
      </c>
      <c r="AF81" s="3"/>
      <c r="AH81" s="20">
        <f t="shared" si="97"/>
        <v>230.83</v>
      </c>
      <c r="AI81">
        <f t="shared" si="69"/>
        <v>2</v>
      </c>
      <c r="AJ81">
        <f t="shared" si="70"/>
        <v>0</v>
      </c>
      <c r="AK81">
        <f t="shared" si="71"/>
        <v>1</v>
      </c>
      <c r="AL81">
        <f t="shared" si="72"/>
        <v>1</v>
      </c>
      <c r="AM81">
        <f t="shared" si="73"/>
        <v>0</v>
      </c>
      <c r="AN81">
        <f t="shared" si="74"/>
        <v>0</v>
      </c>
      <c r="AO81">
        <f t="shared" si="75"/>
        <v>1</v>
      </c>
      <c r="AP81">
        <f t="shared" si="76"/>
        <v>1</v>
      </c>
      <c r="AQ81">
        <f t="shared" si="77"/>
        <v>0</v>
      </c>
      <c r="AR81">
        <f t="shared" si="78"/>
        <v>3</v>
      </c>
      <c r="AS81">
        <f t="shared" si="79"/>
        <v>3320.00000000005</v>
      </c>
      <c r="AT81" s="12">
        <f t="shared" si="80"/>
        <v>-1.5416666666666667</v>
      </c>
      <c r="AU81" s="13">
        <f t="shared" si="60"/>
        <v>0</v>
      </c>
      <c r="AV81" s="13">
        <f t="shared" si="61"/>
        <v>0</v>
      </c>
      <c r="AW81" s="27">
        <v>0</v>
      </c>
      <c r="AX81" s="1">
        <f t="shared" si="81"/>
        <v>0</v>
      </c>
      <c r="AY81" s="20">
        <f t="shared" si="82"/>
        <v>221.53846153846155</v>
      </c>
    </row>
    <row r="82" spans="1:51" ht="37.5" customHeight="1" x14ac:dyDescent="0.65">
      <c r="A82" s="2">
        <v>76</v>
      </c>
      <c r="B82" s="2" t="s">
        <v>280</v>
      </c>
      <c r="C82" s="44" t="s">
        <v>301</v>
      </c>
      <c r="D82" s="47" t="s">
        <v>302</v>
      </c>
      <c r="E82" s="48" t="s">
        <v>303</v>
      </c>
      <c r="F82" s="15">
        <v>44998</v>
      </c>
      <c r="G82" s="2">
        <f t="shared" si="87"/>
        <v>26</v>
      </c>
      <c r="H82" s="16">
        <v>0</v>
      </c>
      <c r="I82" s="2"/>
      <c r="J82" s="16"/>
      <c r="K82" s="16"/>
      <c r="L82" s="2">
        <v>200</v>
      </c>
      <c r="M82" s="2">
        <v>0</v>
      </c>
      <c r="N82" s="2">
        <v>0</v>
      </c>
      <c r="O82" s="16"/>
      <c r="P82" s="2">
        <v>0</v>
      </c>
      <c r="Q82" s="2">
        <f t="shared" si="93"/>
        <v>10</v>
      </c>
      <c r="R82" s="2">
        <f t="shared" si="46"/>
        <v>0</v>
      </c>
      <c r="S82" s="17">
        <f t="shared" si="83"/>
        <v>0</v>
      </c>
      <c r="T82" s="17">
        <v>0</v>
      </c>
      <c r="U82" s="17">
        <v>5</v>
      </c>
      <c r="V82" s="18">
        <v>7</v>
      </c>
      <c r="W82" s="19">
        <f t="shared" si="67"/>
        <v>222</v>
      </c>
      <c r="X82" s="17">
        <f t="shared" si="89"/>
        <v>0</v>
      </c>
      <c r="Y82" s="17">
        <f t="shared" si="90"/>
        <v>0</v>
      </c>
      <c r="Z82" s="29"/>
      <c r="AA82" s="43">
        <f t="shared" si="94"/>
        <v>0</v>
      </c>
      <c r="AB82" s="17">
        <f t="shared" si="95"/>
        <v>4.4400000000000004</v>
      </c>
      <c r="AC82" s="17">
        <f t="shared" si="96"/>
        <v>4.4400000000000004</v>
      </c>
      <c r="AD82" s="3">
        <f t="shared" si="92"/>
        <v>217</v>
      </c>
      <c r="AE82" s="3">
        <f t="shared" si="91"/>
        <v>2200</v>
      </c>
      <c r="AF82" s="3"/>
      <c r="AH82" s="20">
        <f t="shared" si="97"/>
        <v>217.56</v>
      </c>
      <c r="AI82">
        <f t="shared" si="69"/>
        <v>2</v>
      </c>
      <c r="AJ82">
        <f t="shared" si="70"/>
        <v>0</v>
      </c>
      <c r="AK82">
        <f t="shared" si="71"/>
        <v>0</v>
      </c>
      <c r="AL82">
        <f t="shared" si="72"/>
        <v>1</v>
      </c>
      <c r="AM82">
        <f t="shared" si="73"/>
        <v>1</v>
      </c>
      <c r="AN82">
        <f t="shared" si="74"/>
        <v>2</v>
      </c>
      <c r="AO82">
        <f t="shared" si="75"/>
        <v>1</v>
      </c>
      <c r="AP82">
        <f t="shared" si="76"/>
        <v>0</v>
      </c>
      <c r="AQ82">
        <f t="shared" si="77"/>
        <v>0</v>
      </c>
      <c r="AR82">
        <f t="shared" si="78"/>
        <v>2</v>
      </c>
      <c r="AS82">
        <f t="shared" si="79"/>
        <v>2240.0000000000091</v>
      </c>
      <c r="AT82" s="12">
        <f t="shared" si="80"/>
        <v>-2.1583333333333332</v>
      </c>
      <c r="AU82" s="13">
        <f t="shared" si="60"/>
        <v>0</v>
      </c>
      <c r="AV82" s="13">
        <f t="shared" si="61"/>
        <v>0</v>
      </c>
      <c r="AW82" s="27">
        <v>0</v>
      </c>
      <c r="AX82" s="1">
        <f t="shared" si="81"/>
        <v>0</v>
      </c>
      <c r="AY82" s="20">
        <f t="shared" si="82"/>
        <v>210</v>
      </c>
    </row>
    <row r="83" spans="1:51" ht="37.5" customHeight="1" x14ac:dyDescent="0.65">
      <c r="A83" s="39">
        <v>77</v>
      </c>
      <c r="B83" s="2" t="s">
        <v>280</v>
      </c>
      <c r="C83" s="37" t="s">
        <v>304</v>
      </c>
      <c r="D83" s="47" t="s">
        <v>199</v>
      </c>
      <c r="E83" s="48" t="s">
        <v>305</v>
      </c>
      <c r="F83" s="15">
        <v>45048</v>
      </c>
      <c r="G83" s="2">
        <f t="shared" si="87"/>
        <v>26</v>
      </c>
      <c r="H83" s="16">
        <v>16</v>
      </c>
      <c r="I83" s="2"/>
      <c r="J83" s="16"/>
      <c r="K83" s="16"/>
      <c r="L83" s="2">
        <v>200</v>
      </c>
      <c r="M83" s="2">
        <v>0</v>
      </c>
      <c r="N83" s="2">
        <v>0</v>
      </c>
      <c r="O83" s="16"/>
      <c r="P83" s="2">
        <v>0</v>
      </c>
      <c r="Q83" s="2">
        <f t="shared" si="93"/>
        <v>10</v>
      </c>
      <c r="R83" s="2">
        <f t="shared" si="46"/>
        <v>0</v>
      </c>
      <c r="S83" s="17">
        <f t="shared" si="83"/>
        <v>23.076923076923077</v>
      </c>
      <c r="T83" s="17">
        <v>4</v>
      </c>
      <c r="U83" s="17">
        <v>5</v>
      </c>
      <c r="V83" s="18">
        <v>7</v>
      </c>
      <c r="W83" s="19">
        <f t="shared" si="67"/>
        <v>249.07692307692307</v>
      </c>
      <c r="X83" s="17">
        <f t="shared" si="89"/>
        <v>0</v>
      </c>
      <c r="Y83" s="17">
        <f t="shared" si="90"/>
        <v>0</v>
      </c>
      <c r="Z83" s="29"/>
      <c r="AA83" s="43">
        <f t="shared" si="94"/>
        <v>0</v>
      </c>
      <c r="AB83" s="17">
        <f t="shared" si="95"/>
        <v>4.9815384615384612</v>
      </c>
      <c r="AC83" s="17">
        <f t="shared" si="96"/>
        <v>4.9815384615384612</v>
      </c>
      <c r="AD83" s="3">
        <f t="shared" si="92"/>
        <v>244</v>
      </c>
      <c r="AE83" s="3">
        <f t="shared" si="91"/>
        <v>300</v>
      </c>
      <c r="AF83" s="3"/>
      <c r="AH83" s="20">
        <f t="shared" si="97"/>
        <v>244.1</v>
      </c>
      <c r="AI83">
        <f t="shared" si="69"/>
        <v>2</v>
      </c>
      <c r="AJ83">
        <f t="shared" si="70"/>
        <v>0</v>
      </c>
      <c r="AK83">
        <f t="shared" si="71"/>
        <v>2</v>
      </c>
      <c r="AL83">
        <f t="shared" si="72"/>
        <v>0</v>
      </c>
      <c r="AM83">
        <f t="shared" si="73"/>
        <v>0</v>
      </c>
      <c r="AN83">
        <f t="shared" si="74"/>
        <v>4</v>
      </c>
      <c r="AO83">
        <f t="shared" si="75"/>
        <v>0</v>
      </c>
      <c r="AP83">
        <f t="shared" si="76"/>
        <v>0</v>
      </c>
      <c r="AQ83">
        <f t="shared" si="77"/>
        <v>0</v>
      </c>
      <c r="AR83">
        <f t="shared" si="78"/>
        <v>3</v>
      </c>
      <c r="AS83">
        <f t="shared" si="79"/>
        <v>399.99999999997726</v>
      </c>
      <c r="AT83" s="12">
        <f t="shared" si="80"/>
        <v>-2.2944444444444443</v>
      </c>
      <c r="AU83" s="13">
        <f t="shared" si="60"/>
        <v>0</v>
      </c>
      <c r="AV83" s="13">
        <f t="shared" si="61"/>
        <v>0</v>
      </c>
      <c r="AW83" s="27">
        <v>0</v>
      </c>
      <c r="AX83" s="1">
        <f t="shared" si="81"/>
        <v>0</v>
      </c>
      <c r="AY83" s="20">
        <f t="shared" si="82"/>
        <v>233.07692307692307</v>
      </c>
    </row>
    <row r="84" spans="1:51" ht="37.5" customHeight="1" x14ac:dyDescent="0.65">
      <c r="A84" s="2">
        <v>78</v>
      </c>
      <c r="B84" s="2" t="s">
        <v>280</v>
      </c>
      <c r="C84" s="37" t="s">
        <v>306</v>
      </c>
      <c r="D84" s="47" t="s">
        <v>243</v>
      </c>
      <c r="E84" s="48" t="s">
        <v>307</v>
      </c>
      <c r="F84" s="15">
        <v>45231</v>
      </c>
      <c r="G84" s="2">
        <f t="shared" si="87"/>
        <v>26</v>
      </c>
      <c r="H84" s="16">
        <v>20</v>
      </c>
      <c r="I84" s="2"/>
      <c r="J84" s="16"/>
      <c r="K84" s="16"/>
      <c r="L84" s="2">
        <v>200</v>
      </c>
      <c r="M84" s="2">
        <v>0</v>
      </c>
      <c r="N84" s="2">
        <v>0</v>
      </c>
      <c r="O84" s="16"/>
      <c r="P84" s="2">
        <v>0</v>
      </c>
      <c r="Q84" s="2">
        <f t="shared" si="93"/>
        <v>10</v>
      </c>
      <c r="R84" s="2">
        <f t="shared" si="46"/>
        <v>0</v>
      </c>
      <c r="S84" s="17">
        <f t="shared" si="83"/>
        <v>28.846153846153847</v>
      </c>
      <c r="T84" s="17">
        <v>5</v>
      </c>
      <c r="U84" s="17">
        <v>5</v>
      </c>
      <c r="V84" s="18">
        <v>7</v>
      </c>
      <c r="W84" s="19">
        <f t="shared" si="67"/>
        <v>255.84615384615384</v>
      </c>
      <c r="X84" s="17">
        <f t="shared" si="89"/>
        <v>0</v>
      </c>
      <c r="Y84" s="17">
        <f t="shared" si="90"/>
        <v>0</v>
      </c>
      <c r="Z84" s="29"/>
      <c r="AA84" s="43">
        <f t="shared" si="94"/>
        <v>0</v>
      </c>
      <c r="AB84" s="17">
        <f t="shared" si="95"/>
        <v>5.1169230769230767</v>
      </c>
      <c r="AC84" s="17">
        <f t="shared" si="96"/>
        <v>5.1169230769230767</v>
      </c>
      <c r="AD84" s="3">
        <f t="shared" si="92"/>
        <v>250</v>
      </c>
      <c r="AE84" s="3">
        <f t="shared" si="91"/>
        <v>2900</v>
      </c>
      <c r="AF84" s="3"/>
      <c r="AH84" s="20">
        <f t="shared" si="97"/>
        <v>250.73</v>
      </c>
      <c r="AI84">
        <f t="shared" si="69"/>
        <v>2</v>
      </c>
      <c r="AJ84">
        <f t="shared" si="70"/>
        <v>1</v>
      </c>
      <c r="AK84">
        <f t="shared" si="71"/>
        <v>0</v>
      </c>
      <c r="AL84">
        <f t="shared" si="72"/>
        <v>0</v>
      </c>
      <c r="AM84">
        <f t="shared" si="73"/>
        <v>0</v>
      </c>
      <c r="AN84">
        <f t="shared" si="74"/>
        <v>0</v>
      </c>
      <c r="AO84">
        <f t="shared" si="75"/>
        <v>1</v>
      </c>
      <c r="AP84">
        <f t="shared" si="76"/>
        <v>0</v>
      </c>
      <c r="AQ84">
        <f t="shared" si="77"/>
        <v>1</v>
      </c>
      <c r="AR84">
        <f t="shared" si="78"/>
        <v>4</v>
      </c>
      <c r="AS84">
        <f t="shared" si="79"/>
        <v>2919.9999999999591</v>
      </c>
      <c r="AT84" s="12">
        <f t="shared" si="80"/>
        <v>-2.7916666666666665</v>
      </c>
      <c r="AU84" s="13">
        <f t="shared" si="60"/>
        <v>0</v>
      </c>
      <c r="AV84" s="13">
        <f t="shared" si="61"/>
        <v>0</v>
      </c>
      <c r="AW84" s="27">
        <v>0</v>
      </c>
      <c r="AX84" s="1">
        <f t="shared" si="81"/>
        <v>0</v>
      </c>
      <c r="AY84" s="20">
        <f t="shared" si="82"/>
        <v>238.84615384615384</v>
      </c>
    </row>
    <row r="85" spans="1:51" ht="33" customHeight="1" x14ac:dyDescent="0.8">
      <c r="A85" s="39">
        <v>79</v>
      </c>
      <c r="B85" s="2" t="s">
        <v>308</v>
      </c>
      <c r="C85" s="44" t="s">
        <v>309</v>
      </c>
      <c r="D85" s="40" t="s">
        <v>249</v>
      </c>
      <c r="E85" s="40" t="s">
        <v>310</v>
      </c>
      <c r="F85" s="15">
        <v>44228</v>
      </c>
      <c r="G85" s="2">
        <f t="shared" si="87"/>
        <v>26</v>
      </c>
      <c r="H85" s="16">
        <v>7</v>
      </c>
      <c r="I85" s="2"/>
      <c r="J85" s="16"/>
      <c r="K85" s="16"/>
      <c r="L85" s="2">
        <v>200</v>
      </c>
      <c r="M85" s="2">
        <v>0</v>
      </c>
      <c r="N85" s="2">
        <v>14.5</v>
      </c>
      <c r="O85" s="16"/>
      <c r="P85" s="2">
        <v>0</v>
      </c>
      <c r="Q85" s="2">
        <f t="shared" si="93"/>
        <v>10</v>
      </c>
      <c r="R85" s="2">
        <f t="shared" si="46"/>
        <v>0</v>
      </c>
      <c r="S85" s="17">
        <f t="shared" si="83"/>
        <v>10.096153846153847</v>
      </c>
      <c r="T85" s="17">
        <v>1.75</v>
      </c>
      <c r="U85" s="17">
        <v>5</v>
      </c>
      <c r="V85" s="18">
        <v>7</v>
      </c>
      <c r="W85" s="19">
        <f t="shared" si="67"/>
        <v>248.34615384615384</v>
      </c>
      <c r="X85" s="17">
        <f t="shared" si="89"/>
        <v>0</v>
      </c>
      <c r="Y85" s="17">
        <f t="shared" si="90"/>
        <v>0</v>
      </c>
      <c r="Z85" s="29"/>
      <c r="AA85" s="43">
        <f t="shared" si="94"/>
        <v>0</v>
      </c>
      <c r="AB85" s="17">
        <f t="shared" si="95"/>
        <v>4.9669230769230772</v>
      </c>
      <c r="AC85" s="17">
        <f t="shared" si="96"/>
        <v>4.9669230769230772</v>
      </c>
      <c r="AD85" s="3">
        <f t="shared" si="92"/>
        <v>243</v>
      </c>
      <c r="AE85" s="3">
        <f t="shared" si="91"/>
        <v>1500</v>
      </c>
      <c r="AF85" s="3"/>
      <c r="AH85" s="20">
        <f t="shared" si="97"/>
        <v>243.38</v>
      </c>
      <c r="AI85">
        <f t="shared" si="69"/>
        <v>2</v>
      </c>
      <c r="AJ85">
        <f t="shared" si="70"/>
        <v>0</v>
      </c>
      <c r="AK85">
        <f t="shared" si="71"/>
        <v>2</v>
      </c>
      <c r="AL85">
        <f t="shared" si="72"/>
        <v>0</v>
      </c>
      <c r="AM85">
        <f t="shared" si="73"/>
        <v>0</v>
      </c>
      <c r="AN85">
        <f t="shared" si="74"/>
        <v>3</v>
      </c>
      <c r="AO85">
        <f t="shared" si="75"/>
        <v>0</v>
      </c>
      <c r="AP85">
        <f t="shared" si="76"/>
        <v>1</v>
      </c>
      <c r="AQ85">
        <f t="shared" si="77"/>
        <v>1</v>
      </c>
      <c r="AR85">
        <f t="shared" si="78"/>
        <v>0</v>
      </c>
      <c r="AS85">
        <f t="shared" si="79"/>
        <v>1519.9999999999818</v>
      </c>
      <c r="AT85" s="12">
        <f t="shared" si="80"/>
        <v>-4.1666666666666664E-2</v>
      </c>
      <c r="AU85" s="13">
        <f t="shared" si="60"/>
        <v>0</v>
      </c>
      <c r="AV85" s="13">
        <f t="shared" si="61"/>
        <v>0</v>
      </c>
      <c r="AW85" s="27">
        <v>0</v>
      </c>
      <c r="AX85" s="1">
        <f t="shared" si="81"/>
        <v>0</v>
      </c>
      <c r="AY85" s="20">
        <f t="shared" si="82"/>
        <v>234.59615384615384</v>
      </c>
    </row>
    <row r="86" spans="1:51" ht="33" customHeight="1" x14ac:dyDescent="0.65">
      <c r="A86" s="2">
        <v>80</v>
      </c>
      <c r="B86" s="2" t="s">
        <v>308</v>
      </c>
      <c r="C86" s="44" t="s">
        <v>311</v>
      </c>
      <c r="D86" s="47" t="s">
        <v>312</v>
      </c>
      <c r="E86" s="48" t="s">
        <v>313</v>
      </c>
      <c r="F86" s="15">
        <v>44228</v>
      </c>
      <c r="G86" s="2">
        <f t="shared" si="87"/>
        <v>26</v>
      </c>
      <c r="H86" s="16">
        <v>8</v>
      </c>
      <c r="I86" s="2"/>
      <c r="J86" s="16"/>
      <c r="K86" s="16"/>
      <c r="L86" s="2">
        <v>200</v>
      </c>
      <c r="M86" s="2">
        <v>0</v>
      </c>
      <c r="N86" s="2">
        <v>11.5</v>
      </c>
      <c r="O86" s="16"/>
      <c r="P86" s="2">
        <v>0</v>
      </c>
      <c r="Q86" s="2">
        <f t="shared" si="93"/>
        <v>10</v>
      </c>
      <c r="R86" s="2">
        <f t="shared" si="46"/>
        <v>0</v>
      </c>
      <c r="S86" s="17">
        <f t="shared" si="83"/>
        <v>11.538461538461538</v>
      </c>
      <c r="T86" s="17">
        <v>2</v>
      </c>
      <c r="U86" s="17">
        <v>5</v>
      </c>
      <c r="V86" s="18">
        <v>7</v>
      </c>
      <c r="W86" s="19">
        <f t="shared" si="67"/>
        <v>247.03846153846155</v>
      </c>
      <c r="X86" s="17">
        <f t="shared" si="89"/>
        <v>0</v>
      </c>
      <c r="Y86" s="17">
        <f t="shared" si="90"/>
        <v>0</v>
      </c>
      <c r="Z86" s="29"/>
      <c r="AA86" s="43">
        <f t="shared" si="94"/>
        <v>0</v>
      </c>
      <c r="AB86" s="17">
        <f t="shared" si="95"/>
        <v>4.9407692307692308</v>
      </c>
      <c r="AC86" s="17">
        <f t="shared" si="96"/>
        <v>4.9407692307692308</v>
      </c>
      <c r="AD86" s="3">
        <f t="shared" si="92"/>
        <v>242</v>
      </c>
      <c r="AE86" s="3">
        <f t="shared" si="91"/>
        <v>300</v>
      </c>
      <c r="AF86" s="3"/>
      <c r="AH86" s="20">
        <f t="shared" si="97"/>
        <v>242.1</v>
      </c>
      <c r="AI86">
        <f t="shared" si="69"/>
        <v>2</v>
      </c>
      <c r="AJ86">
        <f t="shared" si="70"/>
        <v>0</v>
      </c>
      <c r="AK86">
        <f t="shared" si="71"/>
        <v>2</v>
      </c>
      <c r="AL86">
        <f t="shared" si="72"/>
        <v>0</v>
      </c>
      <c r="AM86">
        <f t="shared" si="73"/>
        <v>0</v>
      </c>
      <c r="AN86">
        <f t="shared" si="74"/>
        <v>2</v>
      </c>
      <c r="AO86">
        <f t="shared" si="75"/>
        <v>0</v>
      </c>
      <c r="AP86">
        <f t="shared" si="76"/>
        <v>0</v>
      </c>
      <c r="AQ86">
        <f t="shared" si="77"/>
        <v>0</v>
      </c>
      <c r="AR86">
        <f t="shared" si="78"/>
        <v>3</v>
      </c>
      <c r="AS86">
        <f t="shared" si="79"/>
        <v>399.99999999997726</v>
      </c>
      <c r="AT86" s="12">
        <f t="shared" si="80"/>
        <v>-4.1666666666666664E-2</v>
      </c>
      <c r="AU86" s="13">
        <f t="shared" si="60"/>
        <v>0</v>
      </c>
      <c r="AV86" s="13">
        <f t="shared" si="61"/>
        <v>0</v>
      </c>
      <c r="AW86" s="27">
        <v>0</v>
      </c>
      <c r="AX86" s="1">
        <f t="shared" si="81"/>
        <v>0</v>
      </c>
      <c r="AY86" s="20">
        <f t="shared" si="82"/>
        <v>233.03846153846155</v>
      </c>
    </row>
    <row r="87" spans="1:51" ht="30" customHeight="1" x14ac:dyDescent="0.65">
      <c r="A87" s="39">
        <v>81</v>
      </c>
      <c r="B87" s="2" t="s">
        <v>308</v>
      </c>
      <c r="C87" s="44" t="s">
        <v>314</v>
      </c>
      <c r="D87" s="47" t="s">
        <v>315</v>
      </c>
      <c r="E87" s="48" t="s">
        <v>316</v>
      </c>
      <c r="F87" s="15">
        <v>44228</v>
      </c>
      <c r="G87" s="2">
        <f t="shared" si="87"/>
        <v>26</v>
      </c>
      <c r="H87" s="16">
        <v>29</v>
      </c>
      <c r="I87" s="2"/>
      <c r="J87" s="16"/>
      <c r="K87" s="16"/>
      <c r="L87" s="2">
        <v>200</v>
      </c>
      <c r="M87" s="2">
        <v>0</v>
      </c>
      <c r="N87" s="2">
        <v>0</v>
      </c>
      <c r="O87" s="16"/>
      <c r="P87" s="2">
        <v>0</v>
      </c>
      <c r="Q87" s="2">
        <f t="shared" si="93"/>
        <v>10</v>
      </c>
      <c r="R87" s="2">
        <f t="shared" si="46"/>
        <v>0</v>
      </c>
      <c r="S87" s="17">
        <f t="shared" si="83"/>
        <v>41.826923076923073</v>
      </c>
      <c r="T87" s="17">
        <v>7.25</v>
      </c>
      <c r="U87" s="17">
        <v>5</v>
      </c>
      <c r="V87" s="18">
        <v>7</v>
      </c>
      <c r="W87" s="19">
        <f t="shared" si="67"/>
        <v>271.07692307692309</v>
      </c>
      <c r="X87" s="17">
        <f t="shared" si="89"/>
        <v>0</v>
      </c>
      <c r="Y87" s="17">
        <f t="shared" si="90"/>
        <v>0</v>
      </c>
      <c r="Z87" s="29"/>
      <c r="AA87" s="43">
        <f t="shared" si="94"/>
        <v>0</v>
      </c>
      <c r="AB87" s="17">
        <f t="shared" si="95"/>
        <v>5.4215384615384616</v>
      </c>
      <c r="AC87" s="17">
        <f t="shared" si="96"/>
        <v>5.4215384615384616</v>
      </c>
      <c r="AD87" s="3">
        <f t="shared" si="92"/>
        <v>265</v>
      </c>
      <c r="AE87" s="3">
        <f t="shared" si="91"/>
        <v>2600</v>
      </c>
      <c r="AF87" s="3"/>
      <c r="AH87" s="20">
        <f t="shared" si="97"/>
        <v>265.66000000000003</v>
      </c>
      <c r="AI87">
        <f t="shared" si="69"/>
        <v>2</v>
      </c>
      <c r="AJ87">
        <f t="shared" si="70"/>
        <v>1</v>
      </c>
      <c r="AK87">
        <f t="shared" si="71"/>
        <v>0</v>
      </c>
      <c r="AL87">
        <f t="shared" si="72"/>
        <v>1</v>
      </c>
      <c r="AM87">
        <f t="shared" si="73"/>
        <v>1</v>
      </c>
      <c r="AN87">
        <f t="shared" si="74"/>
        <v>0</v>
      </c>
      <c r="AO87">
        <f t="shared" si="75"/>
        <v>1</v>
      </c>
      <c r="AP87">
        <f t="shared" si="76"/>
        <v>0</v>
      </c>
      <c r="AQ87">
        <f t="shared" si="77"/>
        <v>1</v>
      </c>
      <c r="AR87">
        <f t="shared" si="78"/>
        <v>1</v>
      </c>
      <c r="AS87">
        <f t="shared" si="79"/>
        <v>2640.0000000001</v>
      </c>
      <c r="AT87" s="12">
        <f t="shared" si="80"/>
        <v>-4.1666666666666664E-2</v>
      </c>
      <c r="AU87" s="13">
        <f t="shared" si="60"/>
        <v>0</v>
      </c>
      <c r="AV87" s="13">
        <f t="shared" si="61"/>
        <v>0</v>
      </c>
      <c r="AW87" s="27">
        <v>0</v>
      </c>
      <c r="AX87" s="1">
        <f t="shared" si="81"/>
        <v>0</v>
      </c>
      <c r="AY87" s="20">
        <f t="shared" si="82"/>
        <v>251.82692307692309</v>
      </c>
    </row>
    <row r="88" spans="1:51" ht="30" customHeight="1" x14ac:dyDescent="0.65">
      <c r="A88" s="2">
        <v>82</v>
      </c>
      <c r="B88" s="2" t="s">
        <v>308</v>
      </c>
      <c r="C88" s="44" t="s">
        <v>317</v>
      </c>
      <c r="D88" s="47" t="s">
        <v>318</v>
      </c>
      <c r="E88" s="48" t="s">
        <v>319</v>
      </c>
      <c r="F88" s="15">
        <v>44399</v>
      </c>
      <c r="G88" s="2">
        <f t="shared" si="87"/>
        <v>26</v>
      </c>
      <c r="H88" s="16">
        <v>30</v>
      </c>
      <c r="I88" s="2"/>
      <c r="J88" s="16"/>
      <c r="K88" s="16"/>
      <c r="L88" s="2">
        <v>200</v>
      </c>
      <c r="M88" s="2">
        <v>0</v>
      </c>
      <c r="N88" s="2">
        <v>0</v>
      </c>
      <c r="O88" s="16"/>
      <c r="P88" s="2">
        <v>0</v>
      </c>
      <c r="Q88" s="2">
        <f t="shared" si="93"/>
        <v>10</v>
      </c>
      <c r="R88" s="2">
        <f t="shared" si="46"/>
        <v>0</v>
      </c>
      <c r="S88" s="17">
        <f t="shared" si="83"/>
        <v>43.269230769230766</v>
      </c>
      <c r="T88" s="17">
        <v>7.5</v>
      </c>
      <c r="U88" s="17">
        <v>5</v>
      </c>
      <c r="V88" s="18">
        <v>7</v>
      </c>
      <c r="W88" s="19">
        <f t="shared" si="67"/>
        <v>272.76923076923077</v>
      </c>
      <c r="X88" s="17">
        <f t="shared" si="89"/>
        <v>0</v>
      </c>
      <c r="Y88" s="17">
        <f t="shared" si="90"/>
        <v>0</v>
      </c>
      <c r="Z88" s="29"/>
      <c r="AA88" s="43">
        <f t="shared" si="94"/>
        <v>0</v>
      </c>
      <c r="AB88" s="17">
        <f t="shared" si="95"/>
        <v>5.4553846153846157</v>
      </c>
      <c r="AC88" s="17">
        <f t="shared" si="96"/>
        <v>5.4553846153846157</v>
      </c>
      <c r="AD88" s="3">
        <f t="shared" si="92"/>
        <v>267</v>
      </c>
      <c r="AE88" s="3">
        <f t="shared" si="91"/>
        <v>1200</v>
      </c>
      <c r="AF88" s="3"/>
      <c r="AH88" s="20">
        <f t="shared" si="97"/>
        <v>267.31</v>
      </c>
      <c r="AI88">
        <f t="shared" si="69"/>
        <v>2</v>
      </c>
      <c r="AJ88">
        <f t="shared" si="70"/>
        <v>1</v>
      </c>
      <c r="AK88">
        <f t="shared" si="71"/>
        <v>0</v>
      </c>
      <c r="AL88">
        <f t="shared" si="72"/>
        <v>1</v>
      </c>
      <c r="AM88">
        <f t="shared" si="73"/>
        <v>1</v>
      </c>
      <c r="AN88">
        <f t="shared" si="74"/>
        <v>2</v>
      </c>
      <c r="AO88">
        <f t="shared" si="75"/>
        <v>0</v>
      </c>
      <c r="AP88">
        <f t="shared" si="76"/>
        <v>1</v>
      </c>
      <c r="AQ88">
        <f t="shared" si="77"/>
        <v>0</v>
      </c>
      <c r="AR88">
        <f t="shared" si="78"/>
        <v>2</v>
      </c>
      <c r="AS88">
        <f t="shared" si="79"/>
        <v>1240.0000000000091</v>
      </c>
      <c r="AT88" s="12">
        <f t="shared" si="80"/>
        <v>-0.51666666666666672</v>
      </c>
      <c r="AU88" s="13">
        <f t="shared" si="60"/>
        <v>0</v>
      </c>
      <c r="AV88" s="13">
        <f t="shared" si="61"/>
        <v>0</v>
      </c>
      <c r="AW88" s="27">
        <v>0</v>
      </c>
      <c r="AX88" s="1">
        <f t="shared" si="81"/>
        <v>0</v>
      </c>
      <c r="AY88" s="20">
        <f t="shared" si="82"/>
        <v>253.26923076923077</v>
      </c>
    </row>
    <row r="89" spans="1:51" ht="30" customHeight="1" x14ac:dyDescent="0.65">
      <c r="A89" s="39">
        <v>83</v>
      </c>
      <c r="B89" s="2" t="s">
        <v>308</v>
      </c>
      <c r="C89" s="44" t="s">
        <v>320</v>
      </c>
      <c r="D89" s="47" t="s">
        <v>321</v>
      </c>
      <c r="E89" s="48" t="s">
        <v>322</v>
      </c>
      <c r="F89" s="15">
        <v>44562</v>
      </c>
      <c r="G89" s="2">
        <f t="shared" si="87"/>
        <v>26</v>
      </c>
      <c r="H89" s="16">
        <v>17</v>
      </c>
      <c r="I89" s="2"/>
      <c r="J89" s="16"/>
      <c r="K89" s="16"/>
      <c r="L89" s="2">
        <v>200</v>
      </c>
      <c r="M89" s="2">
        <v>0</v>
      </c>
      <c r="N89" s="2">
        <v>0</v>
      </c>
      <c r="O89" s="16"/>
      <c r="P89" s="2">
        <v>0</v>
      </c>
      <c r="Q89" s="2">
        <f t="shared" si="93"/>
        <v>10</v>
      </c>
      <c r="R89" s="2">
        <f t="shared" si="46"/>
        <v>0</v>
      </c>
      <c r="S89" s="17">
        <f t="shared" si="83"/>
        <v>24.51923076923077</v>
      </c>
      <c r="T89" s="17">
        <v>4.25</v>
      </c>
      <c r="U89" s="17">
        <v>5</v>
      </c>
      <c r="V89" s="18">
        <v>7</v>
      </c>
      <c r="W89" s="19">
        <f t="shared" si="67"/>
        <v>250.76923076923077</v>
      </c>
      <c r="X89" s="17">
        <f t="shared" si="89"/>
        <v>0</v>
      </c>
      <c r="Y89" s="17">
        <f t="shared" si="90"/>
        <v>0</v>
      </c>
      <c r="Z89" s="29"/>
      <c r="AA89" s="43">
        <f t="shared" si="94"/>
        <v>0</v>
      </c>
      <c r="AB89" s="17">
        <f t="shared" si="95"/>
        <v>5.0153846153846153</v>
      </c>
      <c r="AC89" s="17">
        <f t="shared" si="96"/>
        <v>5.0153846153846153</v>
      </c>
      <c r="AD89" s="3">
        <f t="shared" si="92"/>
        <v>245</v>
      </c>
      <c r="AE89" s="3">
        <f t="shared" si="91"/>
        <v>3000</v>
      </c>
      <c r="AF89" s="3"/>
      <c r="AH89" s="20">
        <f t="shared" si="97"/>
        <v>245.75</v>
      </c>
      <c r="AI89">
        <f t="shared" si="69"/>
        <v>2</v>
      </c>
      <c r="AJ89">
        <f t="shared" si="70"/>
        <v>0</v>
      </c>
      <c r="AK89">
        <f t="shared" si="71"/>
        <v>2</v>
      </c>
      <c r="AL89">
        <f t="shared" si="72"/>
        <v>0</v>
      </c>
      <c r="AM89">
        <f t="shared" si="73"/>
        <v>1</v>
      </c>
      <c r="AN89">
        <f t="shared" si="74"/>
        <v>0</v>
      </c>
      <c r="AO89">
        <f t="shared" si="75"/>
        <v>1</v>
      </c>
      <c r="AP89">
        <f t="shared" si="76"/>
        <v>1</v>
      </c>
      <c r="AQ89">
        <f t="shared" si="77"/>
        <v>0</v>
      </c>
      <c r="AR89">
        <f t="shared" si="78"/>
        <v>0</v>
      </c>
      <c r="AS89">
        <f t="shared" si="79"/>
        <v>3000</v>
      </c>
      <c r="AT89" s="12">
        <f t="shared" si="80"/>
        <v>-0.95833333333333337</v>
      </c>
      <c r="AU89" s="13">
        <f t="shared" si="60"/>
        <v>0</v>
      </c>
      <c r="AV89" s="13">
        <f t="shared" si="61"/>
        <v>0</v>
      </c>
      <c r="AW89" s="27">
        <v>0</v>
      </c>
      <c r="AX89" s="1">
        <f t="shared" si="81"/>
        <v>0</v>
      </c>
      <c r="AY89" s="20">
        <f t="shared" si="82"/>
        <v>234.51923076923077</v>
      </c>
    </row>
    <row r="90" spans="1:51" ht="30" customHeight="1" x14ac:dyDescent="0.65">
      <c r="A90" s="2">
        <v>84</v>
      </c>
      <c r="B90" s="2" t="s">
        <v>308</v>
      </c>
      <c r="C90" s="36" t="s">
        <v>323</v>
      </c>
      <c r="D90" s="47" t="s">
        <v>127</v>
      </c>
      <c r="E90" s="48" t="s">
        <v>324</v>
      </c>
      <c r="F90" s="15">
        <v>44562</v>
      </c>
      <c r="G90" s="2">
        <f t="shared" si="87"/>
        <v>24</v>
      </c>
      <c r="H90" s="16">
        <v>27</v>
      </c>
      <c r="I90" s="2"/>
      <c r="J90" s="16"/>
      <c r="K90" s="16">
        <v>2</v>
      </c>
      <c r="L90" s="2">
        <v>200</v>
      </c>
      <c r="M90" s="2">
        <v>0</v>
      </c>
      <c r="N90" s="2">
        <v>0</v>
      </c>
      <c r="O90" s="16"/>
      <c r="P90" s="2">
        <v>0</v>
      </c>
      <c r="Q90" s="2">
        <f t="shared" si="93"/>
        <v>0</v>
      </c>
      <c r="R90" s="2">
        <f t="shared" si="46"/>
        <v>0</v>
      </c>
      <c r="S90" s="17">
        <f t="shared" si="83"/>
        <v>38.942307692307693</v>
      </c>
      <c r="T90" s="17">
        <v>6.75</v>
      </c>
      <c r="U90" s="17">
        <v>4.6153846153846159</v>
      </c>
      <c r="V90" s="18">
        <v>7</v>
      </c>
      <c r="W90" s="19">
        <f t="shared" si="67"/>
        <v>257.30769230769226</v>
      </c>
      <c r="X90" s="17">
        <f t="shared" si="89"/>
        <v>0</v>
      </c>
      <c r="Y90" s="17">
        <f t="shared" si="90"/>
        <v>15.384615384615385</v>
      </c>
      <c r="Z90" s="29"/>
      <c r="AA90" s="43">
        <f t="shared" si="94"/>
        <v>0</v>
      </c>
      <c r="AB90" s="17">
        <f t="shared" si="95"/>
        <v>5.1461538461538456</v>
      </c>
      <c r="AC90" s="17">
        <f t="shared" si="96"/>
        <v>20.530769230769231</v>
      </c>
      <c r="AD90" s="3">
        <f t="shared" si="92"/>
        <v>236</v>
      </c>
      <c r="AE90" s="3">
        <f t="shared" si="91"/>
        <v>3100</v>
      </c>
      <c r="AF90" s="3"/>
      <c r="AH90" s="20">
        <f t="shared" si="97"/>
        <v>236.78</v>
      </c>
      <c r="AI90">
        <f t="shared" si="69"/>
        <v>2</v>
      </c>
      <c r="AJ90">
        <f t="shared" si="70"/>
        <v>0</v>
      </c>
      <c r="AK90">
        <f t="shared" si="71"/>
        <v>1</v>
      </c>
      <c r="AL90">
        <f t="shared" si="72"/>
        <v>1</v>
      </c>
      <c r="AM90">
        <f t="shared" si="73"/>
        <v>1</v>
      </c>
      <c r="AN90">
        <f t="shared" si="74"/>
        <v>1</v>
      </c>
      <c r="AO90">
        <f t="shared" si="75"/>
        <v>1</v>
      </c>
      <c r="AP90">
        <f t="shared" si="76"/>
        <v>1</v>
      </c>
      <c r="AQ90">
        <f t="shared" si="77"/>
        <v>0</v>
      </c>
      <c r="AR90">
        <f t="shared" si="78"/>
        <v>1</v>
      </c>
      <c r="AS90">
        <f t="shared" si="79"/>
        <v>3120.0000000000045</v>
      </c>
      <c r="AT90" s="12">
        <f t="shared" si="80"/>
        <v>-0.95833333333333337</v>
      </c>
      <c r="AU90" s="13">
        <f t="shared" si="60"/>
        <v>0</v>
      </c>
      <c r="AV90" s="13">
        <f t="shared" si="61"/>
        <v>0</v>
      </c>
      <c r="AW90" s="27">
        <v>0</v>
      </c>
      <c r="AX90" s="1">
        <f t="shared" si="81"/>
        <v>0</v>
      </c>
      <c r="AY90" s="20">
        <f t="shared" si="82"/>
        <v>223.55769230769226</v>
      </c>
    </row>
    <row r="91" spans="1:51" ht="30" customHeight="1" x14ac:dyDescent="0.65">
      <c r="A91" s="39">
        <v>85</v>
      </c>
      <c r="B91" s="2" t="s">
        <v>308</v>
      </c>
      <c r="C91" s="36" t="s">
        <v>325</v>
      </c>
      <c r="D91" s="47" t="s">
        <v>246</v>
      </c>
      <c r="E91" s="48" t="s">
        <v>326</v>
      </c>
      <c r="F91" s="15">
        <v>44875</v>
      </c>
      <c r="G91" s="2">
        <f t="shared" si="87"/>
        <v>26</v>
      </c>
      <c r="H91" s="16">
        <v>27</v>
      </c>
      <c r="I91" s="2"/>
      <c r="J91" s="16"/>
      <c r="K91" s="16"/>
      <c r="L91" s="2">
        <v>200</v>
      </c>
      <c r="M91" s="2">
        <v>0</v>
      </c>
      <c r="N91" s="2">
        <v>0</v>
      </c>
      <c r="O91" s="16"/>
      <c r="P91" s="2">
        <v>0</v>
      </c>
      <c r="Q91" s="2">
        <f t="shared" si="93"/>
        <v>10</v>
      </c>
      <c r="R91" s="2">
        <f t="shared" si="46"/>
        <v>0</v>
      </c>
      <c r="S91" s="17">
        <f t="shared" si="83"/>
        <v>38.942307692307693</v>
      </c>
      <c r="T91" s="17">
        <v>6.75</v>
      </c>
      <c r="U91" s="17">
        <v>5</v>
      </c>
      <c r="V91" s="18">
        <v>7</v>
      </c>
      <c r="W91" s="19">
        <f t="shared" si="67"/>
        <v>267.69230769230768</v>
      </c>
      <c r="X91" s="17">
        <f t="shared" si="89"/>
        <v>0</v>
      </c>
      <c r="Y91" s="17">
        <f t="shared" si="90"/>
        <v>0</v>
      </c>
      <c r="Z91" s="29"/>
      <c r="AA91" s="43">
        <f t="shared" si="94"/>
        <v>0</v>
      </c>
      <c r="AB91" s="17">
        <f t="shared" si="95"/>
        <v>5.3538461538461535</v>
      </c>
      <c r="AC91" s="17">
        <f t="shared" si="96"/>
        <v>5.3538461538461535</v>
      </c>
      <c r="AD91" s="3">
        <f t="shared" si="92"/>
        <v>262</v>
      </c>
      <c r="AE91" s="3">
        <f t="shared" si="91"/>
        <v>1300</v>
      </c>
      <c r="AF91" s="3"/>
      <c r="AH91" s="20">
        <f t="shared" si="97"/>
        <v>262.33999999999997</v>
      </c>
      <c r="AI91">
        <f t="shared" si="69"/>
        <v>2</v>
      </c>
      <c r="AJ91">
        <f t="shared" si="70"/>
        <v>1</v>
      </c>
      <c r="AK91">
        <f t="shared" si="71"/>
        <v>0</v>
      </c>
      <c r="AL91">
        <f t="shared" si="72"/>
        <v>1</v>
      </c>
      <c r="AM91">
        <f t="shared" si="73"/>
        <v>0</v>
      </c>
      <c r="AN91">
        <f t="shared" si="74"/>
        <v>2</v>
      </c>
      <c r="AO91">
        <f t="shared" si="75"/>
        <v>0</v>
      </c>
      <c r="AP91">
        <f t="shared" si="76"/>
        <v>1</v>
      </c>
      <c r="AQ91">
        <f t="shared" si="77"/>
        <v>0</v>
      </c>
      <c r="AR91">
        <f t="shared" si="78"/>
        <v>3</v>
      </c>
      <c r="AS91">
        <f t="shared" si="79"/>
        <v>1359.9999999999</v>
      </c>
      <c r="AT91" s="12">
        <f t="shared" si="80"/>
        <v>-1.8166666666666667</v>
      </c>
      <c r="AU91" s="13">
        <f t="shared" si="60"/>
        <v>0</v>
      </c>
      <c r="AV91" s="13">
        <f t="shared" si="61"/>
        <v>0</v>
      </c>
      <c r="AW91" s="27">
        <v>0</v>
      </c>
      <c r="AX91" s="1">
        <f t="shared" si="81"/>
        <v>0</v>
      </c>
      <c r="AY91" s="20">
        <f t="shared" si="82"/>
        <v>248.94230769230768</v>
      </c>
    </row>
    <row r="92" spans="1:51" ht="30" customHeight="1" x14ac:dyDescent="0.65">
      <c r="A92" s="2">
        <v>86</v>
      </c>
      <c r="B92" s="2" t="s">
        <v>308</v>
      </c>
      <c r="C92" s="44" t="s">
        <v>327</v>
      </c>
      <c r="D92" s="47" t="s">
        <v>127</v>
      </c>
      <c r="E92" s="48" t="s">
        <v>328</v>
      </c>
      <c r="F92" s="15">
        <v>44562</v>
      </c>
      <c r="G92" s="2">
        <f t="shared" si="87"/>
        <v>26</v>
      </c>
      <c r="H92" s="16">
        <v>10</v>
      </c>
      <c r="I92" s="2"/>
      <c r="J92" s="16"/>
      <c r="K92" s="16"/>
      <c r="L92" s="2">
        <v>200</v>
      </c>
      <c r="M92" s="2">
        <v>0</v>
      </c>
      <c r="N92" s="2">
        <v>2.5</v>
      </c>
      <c r="O92" s="16"/>
      <c r="P92" s="2">
        <v>0</v>
      </c>
      <c r="Q92" s="2">
        <f t="shared" si="93"/>
        <v>10</v>
      </c>
      <c r="R92" s="2">
        <f t="shared" si="46"/>
        <v>0</v>
      </c>
      <c r="S92" s="17">
        <f t="shared" si="83"/>
        <v>14.423076923076923</v>
      </c>
      <c r="T92" s="17">
        <v>2.5</v>
      </c>
      <c r="U92" s="17">
        <v>5</v>
      </c>
      <c r="V92" s="18">
        <v>7</v>
      </c>
      <c r="W92" s="19">
        <f t="shared" si="67"/>
        <v>241.42307692307693</v>
      </c>
      <c r="X92" s="17">
        <f t="shared" si="89"/>
        <v>0</v>
      </c>
      <c r="Y92" s="17">
        <f t="shared" si="90"/>
        <v>0</v>
      </c>
      <c r="Z92" s="29"/>
      <c r="AA92" s="43">
        <f t="shared" si="94"/>
        <v>0</v>
      </c>
      <c r="AB92" s="17">
        <f t="shared" si="95"/>
        <v>4.8284615384615384</v>
      </c>
      <c r="AC92" s="17">
        <f t="shared" si="96"/>
        <v>4.8284615384615384</v>
      </c>
      <c r="AD92" s="3">
        <f t="shared" si="92"/>
        <v>236</v>
      </c>
      <c r="AE92" s="3">
        <f t="shared" si="91"/>
        <v>2300</v>
      </c>
      <c r="AF92" s="3"/>
      <c r="AH92" s="20">
        <f t="shared" si="97"/>
        <v>236.59</v>
      </c>
      <c r="AI92">
        <f t="shared" si="69"/>
        <v>2</v>
      </c>
      <c r="AJ92">
        <f t="shared" si="70"/>
        <v>0</v>
      </c>
      <c r="AK92">
        <f t="shared" si="71"/>
        <v>1</v>
      </c>
      <c r="AL92">
        <f t="shared" si="72"/>
        <v>1</v>
      </c>
      <c r="AM92">
        <f t="shared" si="73"/>
        <v>1</v>
      </c>
      <c r="AN92">
        <f t="shared" si="74"/>
        <v>1</v>
      </c>
      <c r="AO92">
        <f t="shared" si="75"/>
        <v>1</v>
      </c>
      <c r="AP92">
        <f t="shared" si="76"/>
        <v>0</v>
      </c>
      <c r="AQ92">
        <f t="shared" si="77"/>
        <v>0</v>
      </c>
      <c r="AR92">
        <f t="shared" si="78"/>
        <v>3</v>
      </c>
      <c r="AS92">
        <f t="shared" si="79"/>
        <v>2360.0000000000136</v>
      </c>
      <c r="AT92" s="12">
        <f t="shared" si="80"/>
        <v>-0.95833333333333337</v>
      </c>
      <c r="AU92" s="13">
        <f t="shared" si="60"/>
        <v>0</v>
      </c>
      <c r="AV92" s="13">
        <f t="shared" si="61"/>
        <v>0</v>
      </c>
      <c r="AW92" s="27">
        <v>0</v>
      </c>
      <c r="AX92" s="1">
        <f t="shared" si="81"/>
        <v>0</v>
      </c>
      <c r="AY92" s="20">
        <f t="shared" si="82"/>
        <v>226.92307692307693</v>
      </c>
    </row>
    <row r="93" spans="1:51" ht="30" customHeight="1" x14ac:dyDescent="0.65">
      <c r="A93" s="39">
        <v>87</v>
      </c>
      <c r="B93" s="2" t="s">
        <v>308</v>
      </c>
      <c r="C93" s="44" t="s">
        <v>329</v>
      </c>
      <c r="D93" s="47" t="s">
        <v>192</v>
      </c>
      <c r="E93" s="48" t="s">
        <v>330</v>
      </c>
      <c r="F93" s="15">
        <v>44958</v>
      </c>
      <c r="G93" s="2">
        <f t="shared" si="87"/>
        <v>26</v>
      </c>
      <c r="H93" s="16">
        <v>31</v>
      </c>
      <c r="I93" s="2"/>
      <c r="J93" s="16"/>
      <c r="K93" s="16"/>
      <c r="L93" s="2">
        <v>200</v>
      </c>
      <c r="M93" s="2">
        <v>0</v>
      </c>
      <c r="N93" s="2">
        <v>0</v>
      </c>
      <c r="O93" s="16"/>
      <c r="P93" s="2">
        <v>0</v>
      </c>
      <c r="Q93" s="2">
        <f t="shared" si="93"/>
        <v>10</v>
      </c>
      <c r="R93" s="2">
        <f t="shared" si="46"/>
        <v>0</v>
      </c>
      <c r="S93" s="17">
        <f t="shared" si="83"/>
        <v>44.71153846153846</v>
      </c>
      <c r="T93" s="17">
        <v>7.75</v>
      </c>
      <c r="U93" s="17">
        <v>5</v>
      </c>
      <c r="V93" s="18">
        <v>7</v>
      </c>
      <c r="W93" s="19">
        <f t="shared" si="67"/>
        <v>274.46153846153845</v>
      </c>
      <c r="X93" s="17">
        <f t="shared" si="89"/>
        <v>0</v>
      </c>
      <c r="Y93" s="17">
        <f t="shared" si="90"/>
        <v>0</v>
      </c>
      <c r="Z93" s="29"/>
      <c r="AA93" s="43">
        <f t="shared" si="94"/>
        <v>0</v>
      </c>
      <c r="AB93" s="17">
        <f t="shared" si="95"/>
        <v>5.4892307692307689</v>
      </c>
      <c r="AC93" s="17">
        <f t="shared" si="96"/>
        <v>5.4892307692307689</v>
      </c>
      <c r="AD93" s="3">
        <f t="shared" si="92"/>
        <v>268</v>
      </c>
      <c r="AE93" s="3">
        <f t="shared" si="91"/>
        <v>3800</v>
      </c>
      <c r="AF93" s="3"/>
      <c r="AH93" s="20">
        <f t="shared" si="97"/>
        <v>268.97000000000003</v>
      </c>
      <c r="AI93">
        <f t="shared" si="69"/>
        <v>2</v>
      </c>
      <c r="AJ93">
        <f t="shared" si="70"/>
        <v>1</v>
      </c>
      <c r="AK93">
        <f t="shared" si="71"/>
        <v>0</v>
      </c>
      <c r="AL93">
        <f t="shared" si="72"/>
        <v>1</v>
      </c>
      <c r="AM93">
        <f t="shared" si="73"/>
        <v>1</v>
      </c>
      <c r="AN93">
        <f t="shared" si="74"/>
        <v>3</v>
      </c>
      <c r="AO93">
        <f t="shared" si="75"/>
        <v>1</v>
      </c>
      <c r="AP93">
        <f t="shared" si="76"/>
        <v>1</v>
      </c>
      <c r="AQ93">
        <f t="shared" si="77"/>
        <v>1</v>
      </c>
      <c r="AR93">
        <f t="shared" si="78"/>
        <v>3</v>
      </c>
      <c r="AS93">
        <f t="shared" si="79"/>
        <v>3880.0000000001091</v>
      </c>
      <c r="AT93" s="12">
        <f t="shared" si="80"/>
        <v>-2.0416666666666665</v>
      </c>
      <c r="AU93" s="13">
        <f t="shared" si="60"/>
        <v>0</v>
      </c>
      <c r="AV93" s="13">
        <f t="shared" si="61"/>
        <v>0</v>
      </c>
      <c r="AW93" s="27">
        <v>0</v>
      </c>
      <c r="AX93" s="1">
        <f t="shared" si="81"/>
        <v>0</v>
      </c>
      <c r="AY93" s="20">
        <f t="shared" si="82"/>
        <v>254.71153846153845</v>
      </c>
    </row>
    <row r="94" spans="1:51" ht="30" customHeight="1" x14ac:dyDescent="0.65">
      <c r="A94" s="2">
        <v>88</v>
      </c>
      <c r="B94" s="2" t="s">
        <v>308</v>
      </c>
      <c r="C94" s="44" t="s">
        <v>331</v>
      </c>
      <c r="D94" s="47" t="s">
        <v>89</v>
      </c>
      <c r="E94" s="48" t="s">
        <v>332</v>
      </c>
      <c r="F94" s="15">
        <v>44966</v>
      </c>
      <c r="G94" s="2">
        <f t="shared" si="87"/>
        <v>26</v>
      </c>
      <c r="H94" s="16">
        <v>31</v>
      </c>
      <c r="I94" s="2"/>
      <c r="J94" s="16"/>
      <c r="K94" s="16"/>
      <c r="L94" s="2">
        <v>200</v>
      </c>
      <c r="M94" s="2">
        <v>0</v>
      </c>
      <c r="N94" s="2">
        <v>0</v>
      </c>
      <c r="O94" s="16"/>
      <c r="P94" s="2">
        <v>0</v>
      </c>
      <c r="Q94" s="2">
        <f t="shared" si="93"/>
        <v>10</v>
      </c>
      <c r="R94" s="2">
        <f t="shared" si="46"/>
        <v>0</v>
      </c>
      <c r="S94" s="17">
        <f t="shared" si="83"/>
        <v>44.71153846153846</v>
      </c>
      <c r="T94" s="17">
        <v>7.75</v>
      </c>
      <c r="U94" s="17">
        <v>5</v>
      </c>
      <c r="V94" s="18">
        <v>7</v>
      </c>
      <c r="W94" s="19">
        <f t="shared" si="67"/>
        <v>274.46153846153845</v>
      </c>
      <c r="X94" s="17">
        <f t="shared" si="89"/>
        <v>0</v>
      </c>
      <c r="Y94" s="17">
        <f t="shared" si="90"/>
        <v>0</v>
      </c>
      <c r="Z94" s="29"/>
      <c r="AA94" s="43">
        <f t="shared" si="94"/>
        <v>0</v>
      </c>
      <c r="AB94" s="17">
        <f t="shared" si="95"/>
        <v>5.4892307692307689</v>
      </c>
      <c r="AC94" s="17">
        <f t="shared" si="96"/>
        <v>5.4892307692307689</v>
      </c>
      <c r="AD94" s="3">
        <f t="shared" si="92"/>
        <v>268</v>
      </c>
      <c r="AE94" s="3">
        <f t="shared" si="91"/>
        <v>3800</v>
      </c>
      <c r="AF94" s="3"/>
      <c r="AH94" s="20">
        <f t="shared" si="97"/>
        <v>268.97000000000003</v>
      </c>
      <c r="AI94">
        <f t="shared" si="69"/>
        <v>2</v>
      </c>
      <c r="AJ94">
        <f t="shared" si="70"/>
        <v>1</v>
      </c>
      <c r="AK94">
        <f t="shared" si="71"/>
        <v>0</v>
      </c>
      <c r="AL94">
        <f t="shared" si="72"/>
        <v>1</v>
      </c>
      <c r="AM94">
        <f t="shared" si="73"/>
        <v>1</v>
      </c>
      <c r="AN94">
        <f t="shared" si="74"/>
        <v>3</v>
      </c>
      <c r="AO94">
        <f t="shared" si="75"/>
        <v>1</v>
      </c>
      <c r="AP94">
        <f t="shared" si="76"/>
        <v>1</v>
      </c>
      <c r="AQ94">
        <f t="shared" si="77"/>
        <v>1</v>
      </c>
      <c r="AR94">
        <f t="shared" si="78"/>
        <v>3</v>
      </c>
      <c r="AS94">
        <f t="shared" si="79"/>
        <v>3880.0000000001091</v>
      </c>
      <c r="AT94" s="12">
        <f t="shared" si="80"/>
        <v>-2.0638888888888891</v>
      </c>
      <c r="AU94" s="13">
        <f t="shared" si="60"/>
        <v>0</v>
      </c>
      <c r="AV94" s="13">
        <f t="shared" si="61"/>
        <v>0</v>
      </c>
      <c r="AW94" s="27">
        <v>0</v>
      </c>
      <c r="AX94" s="1">
        <f t="shared" si="81"/>
        <v>0</v>
      </c>
      <c r="AY94" s="20">
        <f t="shared" si="82"/>
        <v>254.71153846153845</v>
      </c>
    </row>
    <row r="95" spans="1:51" ht="30" customHeight="1" x14ac:dyDescent="0.65">
      <c r="A95" s="39">
        <v>89</v>
      </c>
      <c r="B95" s="2" t="s">
        <v>308</v>
      </c>
      <c r="C95" s="44" t="s">
        <v>333</v>
      </c>
      <c r="D95" s="47" t="s">
        <v>334</v>
      </c>
      <c r="E95" s="48" t="s">
        <v>335</v>
      </c>
      <c r="F95" s="15">
        <v>45017</v>
      </c>
      <c r="G95" s="2">
        <f t="shared" si="87"/>
        <v>26</v>
      </c>
      <c r="H95" s="16">
        <v>0</v>
      </c>
      <c r="I95" s="2"/>
      <c r="J95" s="16"/>
      <c r="K95" s="16"/>
      <c r="L95" s="2">
        <v>200</v>
      </c>
      <c r="M95" s="2">
        <v>0</v>
      </c>
      <c r="N95" s="2">
        <v>0</v>
      </c>
      <c r="O95" s="16"/>
      <c r="P95" s="2">
        <v>0</v>
      </c>
      <c r="Q95" s="2">
        <f t="shared" si="93"/>
        <v>10</v>
      </c>
      <c r="R95" s="2">
        <f t="shared" si="46"/>
        <v>0</v>
      </c>
      <c r="S95" s="17">
        <f t="shared" si="83"/>
        <v>0</v>
      </c>
      <c r="T95" s="17">
        <v>0</v>
      </c>
      <c r="U95" s="17">
        <v>5</v>
      </c>
      <c r="V95" s="18">
        <v>7</v>
      </c>
      <c r="W95" s="19">
        <f t="shared" si="67"/>
        <v>222</v>
      </c>
      <c r="X95" s="17">
        <f t="shared" si="89"/>
        <v>0</v>
      </c>
      <c r="Y95" s="17">
        <f t="shared" si="90"/>
        <v>0</v>
      </c>
      <c r="Z95" s="29"/>
      <c r="AA95" s="43">
        <f t="shared" si="94"/>
        <v>0</v>
      </c>
      <c r="AB95" s="17">
        <f t="shared" si="95"/>
        <v>4.4400000000000004</v>
      </c>
      <c r="AC95" s="17">
        <f t="shared" si="96"/>
        <v>4.4400000000000004</v>
      </c>
      <c r="AD95" s="3">
        <f t="shared" si="92"/>
        <v>217</v>
      </c>
      <c r="AE95" s="3">
        <f t="shared" si="91"/>
        <v>2200</v>
      </c>
      <c r="AF95" s="3"/>
      <c r="AH95" s="20">
        <f t="shared" si="97"/>
        <v>217.56</v>
      </c>
      <c r="AI95">
        <f t="shared" si="69"/>
        <v>2</v>
      </c>
      <c r="AJ95">
        <f t="shared" si="70"/>
        <v>0</v>
      </c>
      <c r="AK95">
        <f t="shared" si="71"/>
        <v>0</v>
      </c>
      <c r="AL95">
        <f t="shared" si="72"/>
        <v>1</v>
      </c>
      <c r="AM95">
        <f t="shared" si="73"/>
        <v>1</v>
      </c>
      <c r="AN95">
        <f t="shared" si="74"/>
        <v>2</v>
      </c>
      <c r="AO95">
        <f t="shared" si="75"/>
        <v>1</v>
      </c>
      <c r="AP95">
        <f t="shared" si="76"/>
        <v>0</v>
      </c>
      <c r="AQ95">
        <f t="shared" si="77"/>
        <v>0</v>
      </c>
      <c r="AR95">
        <f t="shared" si="78"/>
        <v>2</v>
      </c>
      <c r="AS95">
        <f t="shared" si="79"/>
        <v>2240.0000000000091</v>
      </c>
      <c r="AT95" s="12">
        <f t="shared" si="80"/>
        <v>-2.2083333333333335</v>
      </c>
      <c r="AU95" s="13">
        <f t="shared" si="60"/>
        <v>0</v>
      </c>
      <c r="AV95" s="13">
        <f t="shared" si="61"/>
        <v>0</v>
      </c>
      <c r="AW95" s="27">
        <v>0</v>
      </c>
      <c r="AX95" s="1">
        <f t="shared" si="81"/>
        <v>0</v>
      </c>
      <c r="AY95" s="20">
        <f t="shared" si="82"/>
        <v>210</v>
      </c>
    </row>
    <row r="96" spans="1:51" ht="30" customHeight="1" x14ac:dyDescent="0.65">
      <c r="A96" s="2">
        <v>90</v>
      </c>
      <c r="B96" s="2" t="s">
        <v>308</v>
      </c>
      <c r="C96" s="44" t="s">
        <v>336</v>
      </c>
      <c r="D96" s="47" t="s">
        <v>337</v>
      </c>
      <c r="E96" s="48" t="s">
        <v>338</v>
      </c>
      <c r="F96" s="15">
        <v>45035</v>
      </c>
      <c r="G96" s="2">
        <f t="shared" si="87"/>
        <v>26</v>
      </c>
      <c r="H96" s="16">
        <v>27</v>
      </c>
      <c r="I96" s="2"/>
      <c r="J96" s="16"/>
      <c r="K96" s="16"/>
      <c r="L96" s="2">
        <v>200</v>
      </c>
      <c r="M96" s="2">
        <v>0</v>
      </c>
      <c r="N96" s="2">
        <v>0</v>
      </c>
      <c r="O96" s="16"/>
      <c r="P96" s="2">
        <v>0</v>
      </c>
      <c r="Q96" s="2">
        <f t="shared" si="93"/>
        <v>10</v>
      </c>
      <c r="R96" s="2">
        <f t="shared" si="46"/>
        <v>0</v>
      </c>
      <c r="S96" s="17">
        <f t="shared" si="83"/>
        <v>38.942307692307693</v>
      </c>
      <c r="T96" s="17">
        <v>6.75</v>
      </c>
      <c r="U96" s="17">
        <v>5</v>
      </c>
      <c r="V96" s="18">
        <v>7</v>
      </c>
      <c r="W96" s="19">
        <f t="shared" si="67"/>
        <v>267.69230769230768</v>
      </c>
      <c r="X96" s="17">
        <f t="shared" si="89"/>
        <v>0</v>
      </c>
      <c r="Y96" s="17">
        <f t="shared" si="90"/>
        <v>0</v>
      </c>
      <c r="Z96" s="29"/>
      <c r="AA96" s="43">
        <f t="shared" si="94"/>
        <v>0</v>
      </c>
      <c r="AB96" s="17">
        <f t="shared" si="95"/>
        <v>5.3538461538461535</v>
      </c>
      <c r="AC96" s="17">
        <f t="shared" si="96"/>
        <v>5.3538461538461535</v>
      </c>
      <c r="AD96" s="3">
        <f t="shared" si="92"/>
        <v>262</v>
      </c>
      <c r="AE96" s="3">
        <f t="shared" si="91"/>
        <v>1300</v>
      </c>
      <c r="AF96" s="3"/>
      <c r="AH96" s="20">
        <f t="shared" si="97"/>
        <v>262.33999999999997</v>
      </c>
      <c r="AI96">
        <f t="shared" si="69"/>
        <v>2</v>
      </c>
      <c r="AJ96">
        <f t="shared" si="70"/>
        <v>1</v>
      </c>
      <c r="AK96">
        <f t="shared" si="71"/>
        <v>0</v>
      </c>
      <c r="AL96">
        <f t="shared" si="72"/>
        <v>1</v>
      </c>
      <c r="AM96">
        <f t="shared" si="73"/>
        <v>0</v>
      </c>
      <c r="AN96">
        <f t="shared" si="74"/>
        <v>2</v>
      </c>
      <c r="AO96">
        <f t="shared" si="75"/>
        <v>0</v>
      </c>
      <c r="AP96">
        <f t="shared" si="76"/>
        <v>1</v>
      </c>
      <c r="AQ96">
        <f t="shared" si="77"/>
        <v>0</v>
      </c>
      <c r="AR96">
        <f t="shared" si="78"/>
        <v>3</v>
      </c>
      <c r="AS96">
        <f t="shared" si="79"/>
        <v>1359.9999999999</v>
      </c>
      <c r="AT96" s="12">
        <f t="shared" si="80"/>
        <v>-2.2583333333333333</v>
      </c>
      <c r="AU96" s="13">
        <f t="shared" si="60"/>
        <v>0</v>
      </c>
      <c r="AV96" s="13">
        <f t="shared" si="61"/>
        <v>0</v>
      </c>
      <c r="AW96" s="27">
        <v>0</v>
      </c>
      <c r="AX96" s="1">
        <f t="shared" si="81"/>
        <v>0</v>
      </c>
      <c r="AY96" s="20">
        <f t="shared" si="82"/>
        <v>248.94230769230768</v>
      </c>
    </row>
    <row r="97" spans="1:51" ht="30" customHeight="1" x14ac:dyDescent="0.65">
      <c r="A97" s="39">
        <v>91</v>
      </c>
      <c r="B97" s="2" t="s">
        <v>308</v>
      </c>
      <c r="C97" s="44" t="s">
        <v>339</v>
      </c>
      <c r="D97" s="47" t="s">
        <v>340</v>
      </c>
      <c r="E97" s="48" t="s">
        <v>341</v>
      </c>
      <c r="F97" s="15">
        <v>45061</v>
      </c>
      <c r="G97" s="2">
        <f t="shared" si="87"/>
        <v>26</v>
      </c>
      <c r="H97" s="16">
        <v>32</v>
      </c>
      <c r="I97" s="2"/>
      <c r="J97" s="16"/>
      <c r="K97" s="16"/>
      <c r="L97" s="2">
        <v>200</v>
      </c>
      <c r="M97" s="2">
        <v>0</v>
      </c>
      <c r="N97" s="2">
        <v>0</v>
      </c>
      <c r="O97" s="16"/>
      <c r="P97" s="2">
        <v>0</v>
      </c>
      <c r="Q97" s="2">
        <f t="shared" si="93"/>
        <v>10</v>
      </c>
      <c r="R97" s="2">
        <f t="shared" si="46"/>
        <v>0</v>
      </c>
      <c r="S97" s="17">
        <f t="shared" si="83"/>
        <v>46.153846153846153</v>
      </c>
      <c r="T97" s="17">
        <v>8</v>
      </c>
      <c r="U97" s="17">
        <v>5</v>
      </c>
      <c r="V97" s="18">
        <v>7</v>
      </c>
      <c r="W97" s="19">
        <f t="shared" si="67"/>
        <v>276.15384615384613</v>
      </c>
      <c r="X97" s="17">
        <f t="shared" si="89"/>
        <v>0</v>
      </c>
      <c r="Y97" s="17">
        <f t="shared" si="90"/>
        <v>0</v>
      </c>
      <c r="Z97" s="29"/>
      <c r="AA97" s="43">
        <f t="shared" si="94"/>
        <v>0</v>
      </c>
      <c r="AB97" s="17">
        <f t="shared" si="95"/>
        <v>5.523076923076923</v>
      </c>
      <c r="AC97" s="17">
        <f t="shared" si="96"/>
        <v>5.523076923076923</v>
      </c>
      <c r="AD97" s="3">
        <f t="shared" si="92"/>
        <v>270</v>
      </c>
      <c r="AE97" s="3">
        <f t="shared" si="91"/>
        <v>2500</v>
      </c>
      <c r="AF97" s="3"/>
      <c r="AH97" s="20">
        <f t="shared" si="97"/>
        <v>270.63</v>
      </c>
      <c r="AI97">
        <f t="shared" si="69"/>
        <v>2</v>
      </c>
      <c r="AJ97">
        <f t="shared" si="70"/>
        <v>1</v>
      </c>
      <c r="AK97">
        <f t="shared" si="71"/>
        <v>1</v>
      </c>
      <c r="AL97">
        <f t="shared" si="72"/>
        <v>0</v>
      </c>
      <c r="AM97">
        <f t="shared" si="73"/>
        <v>0</v>
      </c>
      <c r="AN97">
        <f t="shared" si="74"/>
        <v>0</v>
      </c>
      <c r="AO97">
        <f t="shared" si="75"/>
        <v>1</v>
      </c>
      <c r="AP97">
        <f t="shared" si="76"/>
        <v>0</v>
      </c>
      <c r="AQ97">
        <f t="shared" si="77"/>
        <v>1</v>
      </c>
      <c r="AR97">
        <f t="shared" si="78"/>
        <v>0</v>
      </c>
      <c r="AS97">
        <f t="shared" si="79"/>
        <v>2519.9999999999818</v>
      </c>
      <c r="AT97" s="12">
        <f t="shared" si="80"/>
        <v>-2.3305555555555557</v>
      </c>
      <c r="AU97" s="13">
        <f t="shared" si="60"/>
        <v>0</v>
      </c>
      <c r="AV97" s="13">
        <f t="shared" si="61"/>
        <v>0</v>
      </c>
      <c r="AW97" s="27">
        <v>0</v>
      </c>
      <c r="AX97" s="1">
        <f t="shared" si="81"/>
        <v>0</v>
      </c>
      <c r="AY97" s="20">
        <f t="shared" si="82"/>
        <v>256.15384615384613</v>
      </c>
    </row>
    <row r="98" spans="1:51" ht="30" customHeight="1" x14ac:dyDescent="0.65">
      <c r="A98" s="2">
        <v>92</v>
      </c>
      <c r="B98" s="2" t="s">
        <v>308</v>
      </c>
      <c r="C98" s="44" t="s">
        <v>342</v>
      </c>
      <c r="D98" s="47" t="s">
        <v>343</v>
      </c>
      <c r="E98" s="48" t="s">
        <v>344</v>
      </c>
      <c r="F98" s="15">
        <v>45108</v>
      </c>
      <c r="G98" s="2">
        <f t="shared" si="87"/>
        <v>25</v>
      </c>
      <c r="H98" s="16">
        <v>32</v>
      </c>
      <c r="I98" s="2"/>
      <c r="J98" s="16"/>
      <c r="K98" s="16">
        <v>1</v>
      </c>
      <c r="L98" s="2">
        <v>200</v>
      </c>
      <c r="M98" s="2">
        <v>0</v>
      </c>
      <c r="N98" s="2">
        <v>0</v>
      </c>
      <c r="O98" s="16"/>
      <c r="P98" s="2">
        <v>0</v>
      </c>
      <c r="Q98" s="2">
        <f t="shared" si="93"/>
        <v>0</v>
      </c>
      <c r="R98" s="2">
        <f t="shared" si="46"/>
        <v>0</v>
      </c>
      <c r="S98" s="17">
        <f t="shared" si="83"/>
        <v>46.153846153846153</v>
      </c>
      <c r="T98" s="17">
        <v>8</v>
      </c>
      <c r="U98" s="17">
        <v>4.8076923076923084</v>
      </c>
      <c r="V98" s="18">
        <v>7</v>
      </c>
      <c r="W98" s="19">
        <f t="shared" si="67"/>
        <v>265.96153846153845</v>
      </c>
      <c r="X98" s="17">
        <f t="shared" si="89"/>
        <v>0</v>
      </c>
      <c r="Y98" s="17">
        <f t="shared" si="90"/>
        <v>7.6923076923076925</v>
      </c>
      <c r="Z98" s="29"/>
      <c r="AA98" s="43">
        <f t="shared" si="94"/>
        <v>0</v>
      </c>
      <c r="AB98" s="17">
        <f t="shared" si="95"/>
        <v>5.319230769230769</v>
      </c>
      <c r="AC98" s="17">
        <f t="shared" si="96"/>
        <v>13.011538461538461</v>
      </c>
      <c r="AD98" s="3">
        <f t="shared" si="92"/>
        <v>252</v>
      </c>
      <c r="AE98" s="3">
        <f t="shared" si="91"/>
        <v>3700</v>
      </c>
      <c r="AF98" s="3"/>
      <c r="AH98" s="20">
        <f t="shared" si="97"/>
        <v>252.95</v>
      </c>
      <c r="AI98">
        <f t="shared" si="69"/>
        <v>2</v>
      </c>
      <c r="AJ98">
        <f t="shared" si="70"/>
        <v>1</v>
      </c>
      <c r="AK98">
        <f t="shared" si="71"/>
        <v>0</v>
      </c>
      <c r="AL98">
        <f t="shared" si="72"/>
        <v>0</v>
      </c>
      <c r="AM98">
        <f t="shared" si="73"/>
        <v>0</v>
      </c>
      <c r="AN98">
        <f t="shared" si="74"/>
        <v>2</v>
      </c>
      <c r="AO98">
        <f t="shared" si="75"/>
        <v>1</v>
      </c>
      <c r="AP98">
        <f t="shared" si="76"/>
        <v>1</v>
      </c>
      <c r="AQ98">
        <f t="shared" si="77"/>
        <v>1</v>
      </c>
      <c r="AR98">
        <f t="shared" si="78"/>
        <v>2</v>
      </c>
      <c r="AS98">
        <f t="shared" si="79"/>
        <v>3799.9999999999545</v>
      </c>
      <c r="AT98" s="12">
        <f t="shared" si="80"/>
        <v>-2.4583333333333335</v>
      </c>
      <c r="AU98" s="13">
        <f t="shared" si="60"/>
        <v>0</v>
      </c>
      <c r="AV98" s="13">
        <f t="shared" si="61"/>
        <v>0</v>
      </c>
      <c r="AW98" s="27">
        <v>0</v>
      </c>
      <c r="AX98" s="1">
        <f t="shared" si="81"/>
        <v>0</v>
      </c>
      <c r="AY98" s="20">
        <f t="shared" si="82"/>
        <v>238.46153846153845</v>
      </c>
    </row>
    <row r="99" spans="1:51" ht="30" customHeight="1" x14ac:dyDescent="0.65">
      <c r="A99" s="39">
        <v>93</v>
      </c>
      <c r="B99" s="2" t="s">
        <v>308</v>
      </c>
      <c r="C99" s="44" t="s">
        <v>345</v>
      </c>
      <c r="D99" s="47" t="s">
        <v>313</v>
      </c>
      <c r="E99" s="48" t="s">
        <v>96</v>
      </c>
      <c r="F99" s="15">
        <v>45108</v>
      </c>
      <c r="G99" s="2">
        <f t="shared" si="87"/>
        <v>26</v>
      </c>
      <c r="H99" s="16">
        <v>31</v>
      </c>
      <c r="I99" s="2"/>
      <c r="J99" s="16"/>
      <c r="K99" s="16"/>
      <c r="L99" s="2">
        <v>200</v>
      </c>
      <c r="M99" s="2">
        <v>0</v>
      </c>
      <c r="N99" s="2">
        <v>0</v>
      </c>
      <c r="O99" s="16"/>
      <c r="P99" s="2">
        <v>0</v>
      </c>
      <c r="Q99" s="2">
        <f t="shared" si="93"/>
        <v>10</v>
      </c>
      <c r="R99" s="2">
        <f t="shared" si="46"/>
        <v>0</v>
      </c>
      <c r="S99" s="17">
        <f t="shared" si="83"/>
        <v>44.71153846153846</v>
      </c>
      <c r="T99" s="17">
        <v>7.75</v>
      </c>
      <c r="U99" s="17">
        <v>5</v>
      </c>
      <c r="V99" s="18">
        <v>7</v>
      </c>
      <c r="W99" s="19">
        <f t="shared" si="67"/>
        <v>274.46153846153845</v>
      </c>
      <c r="X99" s="17">
        <f t="shared" si="89"/>
        <v>0</v>
      </c>
      <c r="Y99" s="17">
        <f t="shared" si="90"/>
        <v>0</v>
      </c>
      <c r="Z99" s="29"/>
      <c r="AA99" s="43">
        <f t="shared" si="94"/>
        <v>0</v>
      </c>
      <c r="AB99" s="17">
        <f t="shared" si="95"/>
        <v>5.4892307692307689</v>
      </c>
      <c r="AC99" s="17">
        <f t="shared" si="96"/>
        <v>5.4892307692307689</v>
      </c>
      <c r="AD99" s="3">
        <f t="shared" si="92"/>
        <v>268</v>
      </c>
      <c r="AE99" s="3">
        <f t="shared" si="91"/>
        <v>3800</v>
      </c>
      <c r="AF99" s="3"/>
      <c r="AH99" s="20">
        <f t="shared" si="97"/>
        <v>268.97000000000003</v>
      </c>
      <c r="AI99">
        <f t="shared" si="69"/>
        <v>2</v>
      </c>
      <c r="AJ99">
        <f t="shared" si="70"/>
        <v>1</v>
      </c>
      <c r="AK99">
        <f t="shared" si="71"/>
        <v>0</v>
      </c>
      <c r="AL99">
        <f t="shared" si="72"/>
        <v>1</v>
      </c>
      <c r="AM99">
        <f t="shared" si="73"/>
        <v>1</v>
      </c>
      <c r="AN99">
        <f t="shared" si="74"/>
        <v>3</v>
      </c>
      <c r="AO99">
        <f t="shared" si="75"/>
        <v>1</v>
      </c>
      <c r="AP99">
        <f t="shared" si="76"/>
        <v>1</v>
      </c>
      <c r="AQ99">
        <f t="shared" si="77"/>
        <v>1</v>
      </c>
      <c r="AR99">
        <f t="shared" si="78"/>
        <v>3</v>
      </c>
      <c r="AS99">
        <f t="shared" si="79"/>
        <v>3880.0000000001091</v>
      </c>
      <c r="AT99" s="12">
        <f t="shared" si="80"/>
        <v>-2.4583333333333335</v>
      </c>
      <c r="AU99" s="13">
        <f t="shared" si="60"/>
        <v>0</v>
      </c>
      <c r="AV99" s="13">
        <f t="shared" si="61"/>
        <v>0</v>
      </c>
      <c r="AW99" s="27">
        <v>0</v>
      </c>
      <c r="AX99" s="1">
        <f t="shared" si="81"/>
        <v>0</v>
      </c>
      <c r="AY99" s="20">
        <f t="shared" si="82"/>
        <v>254.71153846153845</v>
      </c>
    </row>
    <row r="100" spans="1:51" ht="30" customHeight="1" x14ac:dyDescent="0.65">
      <c r="A100" s="2">
        <v>94</v>
      </c>
      <c r="B100" s="2" t="s">
        <v>308</v>
      </c>
      <c r="C100" s="44" t="s">
        <v>346</v>
      </c>
      <c r="D100" s="47" t="s">
        <v>347</v>
      </c>
      <c r="E100" s="48" t="s">
        <v>348</v>
      </c>
      <c r="F100" s="15">
        <v>45108</v>
      </c>
      <c r="G100" s="2">
        <f t="shared" si="87"/>
        <v>26</v>
      </c>
      <c r="H100" s="16">
        <v>31</v>
      </c>
      <c r="I100" s="2"/>
      <c r="J100" s="16"/>
      <c r="K100" s="16"/>
      <c r="L100" s="2">
        <v>200</v>
      </c>
      <c r="M100" s="2">
        <v>0</v>
      </c>
      <c r="N100" s="2">
        <v>0</v>
      </c>
      <c r="O100" s="16"/>
      <c r="P100" s="2">
        <v>0</v>
      </c>
      <c r="Q100" s="2">
        <f t="shared" si="93"/>
        <v>10</v>
      </c>
      <c r="R100" s="2">
        <f t="shared" si="46"/>
        <v>0</v>
      </c>
      <c r="S100" s="17">
        <f t="shared" si="83"/>
        <v>44.71153846153846</v>
      </c>
      <c r="T100" s="17">
        <v>7.75</v>
      </c>
      <c r="U100" s="17">
        <v>5</v>
      </c>
      <c r="V100" s="18">
        <v>7</v>
      </c>
      <c r="W100" s="19">
        <f t="shared" si="67"/>
        <v>274.46153846153845</v>
      </c>
      <c r="X100" s="17">
        <f t="shared" si="89"/>
        <v>0</v>
      </c>
      <c r="Y100" s="17">
        <f t="shared" si="90"/>
        <v>0</v>
      </c>
      <c r="Z100" s="29"/>
      <c r="AA100" s="43">
        <f t="shared" si="94"/>
        <v>0</v>
      </c>
      <c r="AB100" s="17">
        <f t="shared" si="95"/>
        <v>5.4892307692307689</v>
      </c>
      <c r="AC100" s="17">
        <f t="shared" si="96"/>
        <v>5.4892307692307689</v>
      </c>
      <c r="AD100" s="3">
        <f t="shared" si="92"/>
        <v>268</v>
      </c>
      <c r="AE100" s="3">
        <f t="shared" si="91"/>
        <v>3800</v>
      </c>
      <c r="AF100" s="3"/>
      <c r="AH100" s="20">
        <f t="shared" si="97"/>
        <v>268.97000000000003</v>
      </c>
      <c r="AI100">
        <f t="shared" si="69"/>
        <v>2</v>
      </c>
      <c r="AJ100">
        <f t="shared" si="70"/>
        <v>1</v>
      </c>
      <c r="AK100">
        <f t="shared" si="71"/>
        <v>0</v>
      </c>
      <c r="AL100">
        <f t="shared" si="72"/>
        <v>1</v>
      </c>
      <c r="AM100">
        <f t="shared" si="73"/>
        <v>1</v>
      </c>
      <c r="AN100">
        <f t="shared" si="74"/>
        <v>3</v>
      </c>
      <c r="AO100">
        <f t="shared" si="75"/>
        <v>1</v>
      </c>
      <c r="AP100">
        <f t="shared" si="76"/>
        <v>1</v>
      </c>
      <c r="AQ100">
        <f t="shared" si="77"/>
        <v>1</v>
      </c>
      <c r="AR100">
        <f t="shared" si="78"/>
        <v>3</v>
      </c>
      <c r="AS100">
        <f t="shared" si="79"/>
        <v>3880.0000000001091</v>
      </c>
      <c r="AT100" s="12">
        <f t="shared" si="80"/>
        <v>-2.4583333333333335</v>
      </c>
      <c r="AU100" s="13">
        <f t="shared" si="60"/>
        <v>0</v>
      </c>
      <c r="AV100" s="13">
        <f t="shared" si="61"/>
        <v>0</v>
      </c>
      <c r="AW100" s="27">
        <v>0</v>
      </c>
      <c r="AX100" s="1">
        <f t="shared" si="81"/>
        <v>0</v>
      </c>
      <c r="AY100" s="20">
        <f t="shared" si="82"/>
        <v>254.71153846153845</v>
      </c>
    </row>
    <row r="101" spans="1:51" ht="30" customHeight="1" x14ac:dyDescent="0.65">
      <c r="A101" s="39">
        <v>95</v>
      </c>
      <c r="B101" s="2" t="s">
        <v>308</v>
      </c>
      <c r="C101" s="36" t="s">
        <v>349</v>
      </c>
      <c r="D101" s="47" t="s">
        <v>350</v>
      </c>
      <c r="E101" s="48" t="s">
        <v>351</v>
      </c>
      <c r="F101" s="15">
        <v>45152</v>
      </c>
      <c r="G101" s="2">
        <f t="shared" si="87"/>
        <v>26</v>
      </c>
      <c r="H101" s="16">
        <v>25</v>
      </c>
      <c r="I101" s="2"/>
      <c r="J101" s="16"/>
      <c r="K101" s="16"/>
      <c r="L101" s="2">
        <v>200</v>
      </c>
      <c r="M101" s="2">
        <v>0</v>
      </c>
      <c r="N101" s="2">
        <v>0</v>
      </c>
      <c r="O101" s="16"/>
      <c r="P101" s="2">
        <v>0</v>
      </c>
      <c r="Q101" s="2">
        <f t="shared" si="93"/>
        <v>10</v>
      </c>
      <c r="R101" s="2">
        <f t="shared" si="46"/>
        <v>0</v>
      </c>
      <c r="S101" s="17">
        <f t="shared" si="83"/>
        <v>36.057692307692307</v>
      </c>
      <c r="T101" s="17">
        <v>6.25</v>
      </c>
      <c r="U101" s="17">
        <v>5</v>
      </c>
      <c r="V101" s="18">
        <v>7</v>
      </c>
      <c r="W101" s="19">
        <f t="shared" si="67"/>
        <v>264.30769230769232</v>
      </c>
      <c r="X101" s="17">
        <f t="shared" si="89"/>
        <v>0</v>
      </c>
      <c r="Y101" s="17">
        <f t="shared" si="90"/>
        <v>0</v>
      </c>
      <c r="Z101" s="29"/>
      <c r="AA101" s="43">
        <f t="shared" si="94"/>
        <v>0</v>
      </c>
      <c r="AB101" s="17">
        <f t="shared" si="95"/>
        <v>5.2861538461538462</v>
      </c>
      <c r="AC101" s="17">
        <f t="shared" si="96"/>
        <v>5.2861538461538462</v>
      </c>
      <c r="AD101" s="3">
        <f t="shared" si="92"/>
        <v>259</v>
      </c>
      <c r="AE101" s="3">
        <f t="shared" si="91"/>
        <v>0</v>
      </c>
      <c r="AF101" s="3"/>
      <c r="AH101" s="20">
        <f t="shared" si="97"/>
        <v>259.02</v>
      </c>
      <c r="AI101">
        <f t="shared" si="69"/>
        <v>2</v>
      </c>
      <c r="AJ101">
        <f t="shared" si="70"/>
        <v>1</v>
      </c>
      <c r="AK101">
        <f t="shared" si="71"/>
        <v>0</v>
      </c>
      <c r="AL101">
        <f t="shared" si="72"/>
        <v>0</v>
      </c>
      <c r="AM101">
        <f t="shared" si="73"/>
        <v>1</v>
      </c>
      <c r="AN101">
        <f t="shared" si="74"/>
        <v>4</v>
      </c>
      <c r="AO101">
        <f t="shared" si="75"/>
        <v>0</v>
      </c>
      <c r="AP101">
        <f t="shared" si="76"/>
        <v>0</v>
      </c>
      <c r="AQ101">
        <f t="shared" si="77"/>
        <v>0</v>
      </c>
      <c r="AR101">
        <f t="shared" si="78"/>
        <v>0</v>
      </c>
      <c r="AS101">
        <f t="shared" si="79"/>
        <v>79.99999999992724</v>
      </c>
      <c r="AT101" s="12">
        <f t="shared" si="80"/>
        <v>-2.5777777777777779</v>
      </c>
      <c r="AU101" s="13">
        <f t="shared" si="60"/>
        <v>0</v>
      </c>
      <c r="AV101" s="13">
        <f t="shared" si="61"/>
        <v>0</v>
      </c>
      <c r="AW101" s="27">
        <v>0</v>
      </c>
      <c r="AX101" s="1">
        <f t="shared" si="81"/>
        <v>0</v>
      </c>
      <c r="AY101" s="20">
        <f t="shared" si="82"/>
        <v>246.05769230769232</v>
      </c>
    </row>
    <row r="102" spans="1:51" ht="30" customHeight="1" x14ac:dyDescent="0.65">
      <c r="A102" s="2">
        <v>96</v>
      </c>
      <c r="B102" s="2" t="s">
        <v>308</v>
      </c>
      <c r="C102" s="44" t="s">
        <v>352</v>
      </c>
      <c r="D102" s="47" t="s">
        <v>312</v>
      </c>
      <c r="E102" s="48" t="s">
        <v>262</v>
      </c>
      <c r="F102" s="15">
        <v>44927</v>
      </c>
      <c r="G102" s="2">
        <f t="shared" si="87"/>
        <v>26</v>
      </c>
      <c r="H102" s="16">
        <v>0</v>
      </c>
      <c r="I102" s="2"/>
      <c r="J102" s="16"/>
      <c r="K102" s="16"/>
      <c r="L102" s="2">
        <v>200</v>
      </c>
      <c r="M102" s="2">
        <v>0</v>
      </c>
      <c r="N102" s="2">
        <v>0</v>
      </c>
      <c r="O102" s="16"/>
      <c r="P102" s="2">
        <v>0</v>
      </c>
      <c r="Q102" s="2">
        <f t="shared" si="93"/>
        <v>10</v>
      </c>
      <c r="R102" s="2">
        <f t="shared" si="46"/>
        <v>0</v>
      </c>
      <c r="S102" s="17">
        <f t="shared" si="83"/>
        <v>0</v>
      </c>
      <c r="T102" s="17">
        <v>0</v>
      </c>
      <c r="U102" s="17">
        <v>5</v>
      </c>
      <c r="V102" s="18">
        <v>7</v>
      </c>
      <c r="W102" s="19">
        <f t="shared" si="67"/>
        <v>222</v>
      </c>
      <c r="X102" s="17">
        <f t="shared" si="89"/>
        <v>0</v>
      </c>
      <c r="Y102" s="17">
        <f t="shared" si="90"/>
        <v>0</v>
      </c>
      <c r="Z102" s="29"/>
      <c r="AA102" s="43">
        <f t="shared" si="94"/>
        <v>0</v>
      </c>
      <c r="AB102" s="17">
        <f t="shared" si="95"/>
        <v>4.4400000000000004</v>
      </c>
      <c r="AC102" s="17">
        <f t="shared" si="96"/>
        <v>4.4400000000000004</v>
      </c>
      <c r="AD102" s="3">
        <f t="shared" si="92"/>
        <v>217</v>
      </c>
      <c r="AE102" s="3">
        <f t="shared" si="91"/>
        <v>2200</v>
      </c>
      <c r="AF102" s="3"/>
      <c r="AH102" s="20">
        <f t="shared" si="97"/>
        <v>217.56</v>
      </c>
      <c r="AI102">
        <f t="shared" si="69"/>
        <v>2</v>
      </c>
      <c r="AJ102">
        <f t="shared" si="70"/>
        <v>0</v>
      </c>
      <c r="AK102">
        <f t="shared" si="71"/>
        <v>0</v>
      </c>
      <c r="AL102">
        <f t="shared" si="72"/>
        <v>1</v>
      </c>
      <c r="AM102">
        <f t="shared" si="73"/>
        <v>1</v>
      </c>
      <c r="AN102">
        <f t="shared" si="74"/>
        <v>2</v>
      </c>
      <c r="AO102">
        <f t="shared" si="75"/>
        <v>1</v>
      </c>
      <c r="AP102">
        <f t="shared" si="76"/>
        <v>0</v>
      </c>
      <c r="AQ102">
        <f t="shared" si="77"/>
        <v>0</v>
      </c>
      <c r="AR102">
        <f t="shared" si="78"/>
        <v>2</v>
      </c>
      <c r="AS102">
        <f t="shared" si="79"/>
        <v>2240.0000000000091</v>
      </c>
      <c r="AT102" s="12">
        <f t="shared" si="80"/>
        <v>-1.9583333333333333</v>
      </c>
      <c r="AU102" s="13">
        <f t="shared" si="60"/>
        <v>0</v>
      </c>
      <c r="AV102" s="13">
        <f t="shared" si="61"/>
        <v>0</v>
      </c>
      <c r="AW102" s="27">
        <v>0</v>
      </c>
      <c r="AX102" s="1">
        <f t="shared" si="81"/>
        <v>0</v>
      </c>
      <c r="AY102" s="20">
        <f t="shared" si="82"/>
        <v>210</v>
      </c>
    </row>
    <row r="103" spans="1:51" ht="30" customHeight="1" x14ac:dyDescent="0.65">
      <c r="A103" s="39">
        <v>97</v>
      </c>
      <c r="B103" s="2" t="s">
        <v>308</v>
      </c>
      <c r="C103" s="44" t="s">
        <v>353</v>
      </c>
      <c r="D103" s="47" t="s">
        <v>354</v>
      </c>
      <c r="E103" s="48" t="s">
        <v>355</v>
      </c>
      <c r="F103" s="15">
        <v>45156</v>
      </c>
      <c r="G103" s="2">
        <f t="shared" si="87"/>
        <v>26</v>
      </c>
      <c r="H103" s="16">
        <v>0</v>
      </c>
      <c r="I103" s="2"/>
      <c r="J103" s="16"/>
      <c r="K103" s="16"/>
      <c r="L103" s="2">
        <v>200</v>
      </c>
      <c r="M103" s="2">
        <v>0</v>
      </c>
      <c r="N103" s="2">
        <v>0</v>
      </c>
      <c r="O103" s="16"/>
      <c r="P103" s="2">
        <v>0</v>
      </c>
      <c r="Q103" s="2">
        <f t="shared" si="93"/>
        <v>10</v>
      </c>
      <c r="R103" s="2">
        <f t="shared" si="46"/>
        <v>0</v>
      </c>
      <c r="S103" s="17">
        <f t="shared" si="83"/>
        <v>0</v>
      </c>
      <c r="T103" s="17">
        <v>0</v>
      </c>
      <c r="U103" s="17">
        <v>5</v>
      </c>
      <c r="V103" s="18">
        <v>7</v>
      </c>
      <c r="W103" s="19">
        <f t="shared" si="67"/>
        <v>222</v>
      </c>
      <c r="X103" s="17">
        <f t="shared" si="89"/>
        <v>0</v>
      </c>
      <c r="Y103" s="17">
        <f t="shared" si="90"/>
        <v>0</v>
      </c>
      <c r="Z103" s="29"/>
      <c r="AA103" s="43">
        <f t="shared" si="94"/>
        <v>0</v>
      </c>
      <c r="AB103" s="17">
        <f t="shared" si="95"/>
        <v>4.4400000000000004</v>
      </c>
      <c r="AC103" s="17">
        <f t="shared" si="96"/>
        <v>4.4400000000000004</v>
      </c>
      <c r="AD103" s="3">
        <f t="shared" si="92"/>
        <v>217</v>
      </c>
      <c r="AE103" s="3">
        <f t="shared" si="91"/>
        <v>2200</v>
      </c>
      <c r="AF103" s="3"/>
      <c r="AH103" s="20">
        <f t="shared" si="97"/>
        <v>217.56</v>
      </c>
      <c r="AI103">
        <f t="shared" si="69"/>
        <v>2</v>
      </c>
      <c r="AJ103">
        <f t="shared" si="70"/>
        <v>0</v>
      </c>
      <c r="AK103">
        <f t="shared" si="71"/>
        <v>0</v>
      </c>
      <c r="AL103">
        <f t="shared" si="72"/>
        <v>1</v>
      </c>
      <c r="AM103">
        <f t="shared" si="73"/>
        <v>1</v>
      </c>
      <c r="AN103">
        <f t="shared" si="74"/>
        <v>2</v>
      </c>
      <c r="AO103">
        <f t="shared" si="75"/>
        <v>1</v>
      </c>
      <c r="AP103">
        <f t="shared" si="76"/>
        <v>0</v>
      </c>
      <c r="AQ103">
        <f t="shared" si="77"/>
        <v>0</v>
      </c>
      <c r="AR103">
        <f t="shared" si="78"/>
        <v>2</v>
      </c>
      <c r="AS103">
        <f t="shared" si="79"/>
        <v>2240.0000000000091</v>
      </c>
      <c r="AT103" s="12">
        <f t="shared" si="80"/>
        <v>-2.588888888888889</v>
      </c>
      <c r="AU103" s="13">
        <f t="shared" si="60"/>
        <v>0</v>
      </c>
      <c r="AV103" s="13">
        <f t="shared" si="61"/>
        <v>0</v>
      </c>
      <c r="AW103" s="27">
        <v>0</v>
      </c>
      <c r="AX103" s="1">
        <f t="shared" si="81"/>
        <v>0</v>
      </c>
      <c r="AY103" s="20">
        <f t="shared" si="82"/>
        <v>210</v>
      </c>
    </row>
    <row r="104" spans="1:51" ht="28.5" customHeight="1" x14ac:dyDescent="0.65">
      <c r="A104" s="2">
        <v>98</v>
      </c>
      <c r="B104" s="2" t="s">
        <v>308</v>
      </c>
      <c r="C104" s="36" t="s">
        <v>356</v>
      </c>
      <c r="D104" s="47" t="s">
        <v>354</v>
      </c>
      <c r="E104" s="48" t="s">
        <v>285</v>
      </c>
      <c r="F104" s="15">
        <v>44927</v>
      </c>
      <c r="G104" s="2">
        <f t="shared" si="87"/>
        <v>26</v>
      </c>
      <c r="H104" s="16">
        <v>0</v>
      </c>
      <c r="I104" s="2"/>
      <c r="J104" s="16"/>
      <c r="K104" s="16"/>
      <c r="L104" s="2">
        <v>210</v>
      </c>
      <c r="M104" s="2">
        <v>15</v>
      </c>
      <c r="N104" s="2">
        <v>10</v>
      </c>
      <c r="O104" s="16"/>
      <c r="P104" s="2">
        <v>0</v>
      </c>
      <c r="Q104" s="2">
        <f t="shared" si="93"/>
        <v>10</v>
      </c>
      <c r="R104" s="2">
        <f t="shared" si="46"/>
        <v>0</v>
      </c>
      <c r="S104" s="17">
        <f t="shared" si="83"/>
        <v>0</v>
      </c>
      <c r="T104" s="17">
        <v>0</v>
      </c>
      <c r="U104" s="17">
        <v>5</v>
      </c>
      <c r="V104" s="18">
        <v>7</v>
      </c>
      <c r="W104" s="19">
        <f t="shared" si="67"/>
        <v>257</v>
      </c>
      <c r="X104" s="17">
        <f t="shared" si="89"/>
        <v>0</v>
      </c>
      <c r="Y104" s="17">
        <f t="shared" si="90"/>
        <v>0</v>
      </c>
      <c r="Z104" s="29"/>
      <c r="AA104" s="43">
        <f t="shared" si="94"/>
        <v>0</v>
      </c>
      <c r="AB104" s="17">
        <f t="shared" si="95"/>
        <v>5.14</v>
      </c>
      <c r="AC104" s="17">
        <f t="shared" si="96"/>
        <v>5.14</v>
      </c>
      <c r="AD104" s="3">
        <f t="shared" si="92"/>
        <v>251</v>
      </c>
      <c r="AE104" s="3">
        <f t="shared" si="91"/>
        <v>3400</v>
      </c>
      <c r="AF104" s="3"/>
      <c r="AH104" s="20">
        <f t="shared" si="97"/>
        <v>251.86</v>
      </c>
      <c r="AI104">
        <f t="shared" si="69"/>
        <v>2</v>
      </c>
      <c r="AJ104">
        <f t="shared" si="70"/>
        <v>1</v>
      </c>
      <c r="AK104">
        <f t="shared" si="71"/>
        <v>0</v>
      </c>
      <c r="AL104">
        <f t="shared" si="72"/>
        <v>0</v>
      </c>
      <c r="AM104">
        <f t="shared" si="73"/>
        <v>0</v>
      </c>
      <c r="AN104">
        <f t="shared" si="74"/>
        <v>1</v>
      </c>
      <c r="AO104">
        <f t="shared" si="75"/>
        <v>1</v>
      </c>
      <c r="AP104">
        <f t="shared" si="76"/>
        <v>1</v>
      </c>
      <c r="AQ104">
        <f t="shared" si="77"/>
        <v>0</v>
      </c>
      <c r="AR104">
        <f t="shared" si="78"/>
        <v>4</v>
      </c>
      <c r="AS104">
        <f t="shared" si="79"/>
        <v>3440.0000000000546</v>
      </c>
      <c r="AT104" s="12">
        <f t="shared" si="80"/>
        <v>-1.9583333333333333</v>
      </c>
      <c r="AU104" s="13">
        <f t="shared" si="60"/>
        <v>0</v>
      </c>
      <c r="AV104" s="13">
        <f t="shared" si="61"/>
        <v>0</v>
      </c>
      <c r="AW104" s="27">
        <v>0</v>
      </c>
      <c r="AX104" s="1">
        <f t="shared" si="81"/>
        <v>0</v>
      </c>
      <c r="AY104" s="20">
        <f t="shared" si="82"/>
        <v>245</v>
      </c>
    </row>
    <row r="105" spans="1:51" ht="28.5" customHeight="1" x14ac:dyDescent="0.65">
      <c r="A105" s="39">
        <v>99</v>
      </c>
      <c r="B105" s="2" t="s">
        <v>308</v>
      </c>
      <c r="C105" s="36" t="s">
        <v>357</v>
      </c>
      <c r="D105" s="47" t="s">
        <v>358</v>
      </c>
      <c r="E105" s="48" t="s">
        <v>359</v>
      </c>
      <c r="F105" s="15">
        <v>44927</v>
      </c>
      <c r="G105" s="2">
        <f t="shared" si="87"/>
        <v>26</v>
      </c>
      <c r="H105" s="16">
        <v>0</v>
      </c>
      <c r="I105" s="2"/>
      <c r="J105" s="16"/>
      <c r="K105" s="16"/>
      <c r="L105" s="2">
        <v>200</v>
      </c>
      <c r="M105" s="2">
        <v>0</v>
      </c>
      <c r="N105" s="2">
        <v>0</v>
      </c>
      <c r="O105" s="16"/>
      <c r="P105" s="2">
        <v>0</v>
      </c>
      <c r="Q105" s="2">
        <f t="shared" si="93"/>
        <v>10</v>
      </c>
      <c r="R105" s="2">
        <f t="shared" si="46"/>
        <v>0</v>
      </c>
      <c r="S105" s="17">
        <f t="shared" si="83"/>
        <v>0</v>
      </c>
      <c r="T105" s="17">
        <v>0</v>
      </c>
      <c r="U105" s="17">
        <v>5</v>
      </c>
      <c r="V105" s="18">
        <v>7</v>
      </c>
      <c r="W105" s="19">
        <f t="shared" si="67"/>
        <v>222</v>
      </c>
      <c r="X105" s="17">
        <f t="shared" si="89"/>
        <v>0</v>
      </c>
      <c r="Y105" s="17">
        <f t="shared" si="90"/>
        <v>0</v>
      </c>
      <c r="Z105" s="29"/>
      <c r="AA105" s="43">
        <f t="shared" si="94"/>
        <v>0</v>
      </c>
      <c r="AB105" s="17">
        <f t="shared" si="95"/>
        <v>4.4400000000000004</v>
      </c>
      <c r="AC105" s="17">
        <f t="shared" si="96"/>
        <v>4.4400000000000004</v>
      </c>
      <c r="AD105" s="3">
        <f t="shared" si="92"/>
        <v>217</v>
      </c>
      <c r="AE105" s="3">
        <f t="shared" si="91"/>
        <v>2200</v>
      </c>
      <c r="AF105" s="3"/>
      <c r="AH105" s="20">
        <f t="shared" si="97"/>
        <v>217.56</v>
      </c>
      <c r="AI105">
        <f t="shared" si="69"/>
        <v>2</v>
      </c>
      <c r="AJ105">
        <f t="shared" si="70"/>
        <v>0</v>
      </c>
      <c r="AK105">
        <f t="shared" si="71"/>
        <v>0</v>
      </c>
      <c r="AL105">
        <f t="shared" si="72"/>
        <v>1</v>
      </c>
      <c r="AM105">
        <f t="shared" si="73"/>
        <v>1</v>
      </c>
      <c r="AN105">
        <f t="shared" si="74"/>
        <v>2</v>
      </c>
      <c r="AO105">
        <f t="shared" si="75"/>
        <v>1</v>
      </c>
      <c r="AP105">
        <f t="shared" si="76"/>
        <v>0</v>
      </c>
      <c r="AQ105">
        <f t="shared" si="77"/>
        <v>0</v>
      </c>
      <c r="AR105">
        <f t="shared" si="78"/>
        <v>2</v>
      </c>
      <c r="AS105">
        <f t="shared" si="79"/>
        <v>2240.0000000000091</v>
      </c>
      <c r="AT105" s="12">
        <f t="shared" si="80"/>
        <v>-1.9583333333333333</v>
      </c>
      <c r="AU105" s="13">
        <f t="shared" si="60"/>
        <v>0</v>
      </c>
      <c r="AV105" s="13">
        <f t="shared" si="61"/>
        <v>0</v>
      </c>
      <c r="AW105" s="27">
        <v>0</v>
      </c>
      <c r="AX105" s="1">
        <f t="shared" si="81"/>
        <v>0</v>
      </c>
      <c r="AY105" s="20">
        <f t="shared" si="82"/>
        <v>210</v>
      </c>
    </row>
    <row r="106" spans="1:51" ht="33" customHeight="1" x14ac:dyDescent="0.65">
      <c r="A106" s="2">
        <v>100</v>
      </c>
      <c r="B106" s="2" t="s">
        <v>360</v>
      </c>
      <c r="C106" s="44" t="s">
        <v>361</v>
      </c>
      <c r="D106" s="47" t="s">
        <v>43</v>
      </c>
      <c r="E106" s="48" t="s">
        <v>362</v>
      </c>
      <c r="F106" s="15">
        <v>44228</v>
      </c>
      <c r="G106" s="2">
        <f t="shared" si="87"/>
        <v>26</v>
      </c>
      <c r="H106" s="16">
        <v>0</v>
      </c>
      <c r="I106" s="2"/>
      <c r="J106" s="16"/>
      <c r="K106" s="16"/>
      <c r="L106" s="2">
        <v>200</v>
      </c>
      <c r="M106" s="2">
        <v>0</v>
      </c>
      <c r="N106" s="2">
        <v>12.5</v>
      </c>
      <c r="O106" s="16"/>
      <c r="P106" s="2">
        <v>0</v>
      </c>
      <c r="Q106" s="2">
        <f>IF(AND($K$4&lt;=G106,K106&lt;0.01),10,IF(AND(G106&gt;=$K$4-1,K106&lt;0.01),5,0))</f>
        <v>10</v>
      </c>
      <c r="R106" s="2">
        <f t="shared" si="46"/>
        <v>0</v>
      </c>
      <c r="S106" s="17">
        <f t="shared" si="83"/>
        <v>0</v>
      </c>
      <c r="T106" s="17">
        <v>0</v>
      </c>
      <c r="U106" s="17">
        <v>5</v>
      </c>
      <c r="V106" s="18">
        <v>7</v>
      </c>
      <c r="W106" s="19">
        <f t="shared" si="67"/>
        <v>234.5</v>
      </c>
      <c r="X106" s="17">
        <f t="shared" si="89"/>
        <v>0</v>
      </c>
      <c r="Y106" s="17">
        <f t="shared" si="90"/>
        <v>0</v>
      </c>
      <c r="Z106" s="29"/>
      <c r="AA106" s="43">
        <f>IF(AY106&lt;=(1500000/4000),0,IF(AY106&lt;=(2000000/4000),(AY106-(1500000/4000))*5%,IF(AY106&lt;=(8500000/4000),(AY106-(2000000/4000))*10%+(25000/4000),IF(AY106&lt;=(12500000/4000),(AY106-(8500000/4000))*15%+(675000/4000),(AY106-(12500000/4000))*20%+(1275000/4000)))))</f>
        <v>0</v>
      </c>
      <c r="AB106" s="17">
        <f>IF((W106*4000)&lt;=1200000,(W106*2%),(1200000/4000*2%))</f>
        <v>4.6900000000000004</v>
      </c>
      <c r="AC106" s="17">
        <f>X106+Y106+Z106+AA106+AB106</f>
        <v>4.6900000000000004</v>
      </c>
      <c r="AD106" s="3">
        <f t="shared" si="92"/>
        <v>229</v>
      </c>
      <c r="AE106" s="3">
        <f t="shared" si="91"/>
        <v>3200</v>
      </c>
      <c r="AF106" s="3"/>
      <c r="AH106" s="20">
        <f t="shared" si="97"/>
        <v>229.81</v>
      </c>
      <c r="AI106">
        <f t="shared" si="69"/>
        <v>2</v>
      </c>
      <c r="AJ106">
        <f t="shared" si="70"/>
        <v>0</v>
      </c>
      <c r="AK106">
        <f t="shared" si="71"/>
        <v>1</v>
      </c>
      <c r="AL106">
        <f t="shared" si="72"/>
        <v>0</v>
      </c>
      <c r="AM106">
        <f t="shared" si="73"/>
        <v>1</v>
      </c>
      <c r="AN106">
        <f t="shared" si="74"/>
        <v>4</v>
      </c>
      <c r="AO106">
        <f t="shared" si="75"/>
        <v>1</v>
      </c>
      <c r="AP106">
        <f t="shared" si="76"/>
        <v>1</v>
      </c>
      <c r="AQ106">
        <f t="shared" si="77"/>
        <v>0</v>
      </c>
      <c r="AR106">
        <f t="shared" si="78"/>
        <v>2</v>
      </c>
      <c r="AS106">
        <f t="shared" si="79"/>
        <v>3240.0000000000091</v>
      </c>
      <c r="AT106" s="12">
        <f t="shared" si="80"/>
        <v>-4.1666666666666664E-2</v>
      </c>
      <c r="AU106" s="13">
        <f t="shared" si="60"/>
        <v>0</v>
      </c>
      <c r="AV106" s="13">
        <f t="shared" si="61"/>
        <v>0</v>
      </c>
      <c r="AW106" s="27">
        <v>0</v>
      </c>
      <c r="AX106" s="1">
        <f t="shared" si="81"/>
        <v>0</v>
      </c>
      <c r="AY106" s="20">
        <f t="shared" si="82"/>
        <v>222.5</v>
      </c>
    </row>
    <row r="107" spans="1:51" ht="33" customHeight="1" x14ac:dyDescent="0.65">
      <c r="A107" s="39">
        <v>101</v>
      </c>
      <c r="B107" s="50" t="s">
        <v>360</v>
      </c>
      <c r="C107" s="44" t="s">
        <v>363</v>
      </c>
      <c r="D107" s="47" t="s">
        <v>364</v>
      </c>
      <c r="E107" s="48" t="s">
        <v>302</v>
      </c>
      <c r="F107" s="15">
        <v>44228</v>
      </c>
      <c r="G107" s="2">
        <f t="shared" si="87"/>
        <v>26</v>
      </c>
      <c r="H107" s="16">
        <v>0</v>
      </c>
      <c r="I107" s="2"/>
      <c r="J107" s="16"/>
      <c r="K107" s="16"/>
      <c r="L107" s="2">
        <v>200</v>
      </c>
      <c r="M107" s="2">
        <v>0</v>
      </c>
      <c r="N107" s="2">
        <v>0</v>
      </c>
      <c r="O107" s="16"/>
      <c r="P107" s="2">
        <v>0</v>
      </c>
      <c r="Q107" s="2">
        <f t="shared" ref="Q107:Q135" si="98">IF(AND($K$4&lt;=G107,K107&lt;0.01),10,IF(AND(G107&gt;=$K$4-1,K107&lt;0.01),5,0))</f>
        <v>10</v>
      </c>
      <c r="R107" s="2">
        <f t="shared" si="46"/>
        <v>0</v>
      </c>
      <c r="S107" s="17">
        <f t="shared" si="83"/>
        <v>0</v>
      </c>
      <c r="T107" s="17">
        <v>0</v>
      </c>
      <c r="U107" s="17">
        <v>5</v>
      </c>
      <c r="V107" s="18">
        <v>7</v>
      </c>
      <c r="W107" s="19">
        <f t="shared" si="67"/>
        <v>222</v>
      </c>
      <c r="X107" s="17">
        <f t="shared" si="89"/>
        <v>0</v>
      </c>
      <c r="Y107" s="17">
        <f t="shared" si="90"/>
        <v>0</v>
      </c>
      <c r="Z107" s="29"/>
      <c r="AA107" s="43">
        <f t="shared" ref="AA107:AA135" si="99">IF(AY107&lt;=(1500000/4000),0,IF(AY107&lt;=(2000000/4000),(AY107-(1500000/4000))*5%,IF(AY107&lt;=(8500000/4000),(AY107-(2000000/4000))*10%+(25000/4000),IF(AY107&lt;=(12500000/4000),(AY107-(8500000/4000))*15%+(675000/4000),(AY107-(12500000/4000))*20%+(1275000/4000)))))</f>
        <v>0</v>
      </c>
      <c r="AB107" s="17">
        <f t="shared" ref="AB107:AB135" si="100">IF((W107*4000)&lt;=1200000,(W107*2%),(1200000/4000*2%))</f>
        <v>4.4400000000000004</v>
      </c>
      <c r="AC107" s="17">
        <f t="shared" ref="AC107:AC135" si="101">X107+Y107+Z107+AA107+AB107</f>
        <v>4.4400000000000004</v>
      </c>
      <c r="AD107" s="3">
        <f t="shared" si="92"/>
        <v>217</v>
      </c>
      <c r="AE107" s="3">
        <f t="shared" si="91"/>
        <v>2200</v>
      </c>
      <c r="AF107" s="3"/>
      <c r="AH107" s="20">
        <f t="shared" si="97"/>
        <v>217.56</v>
      </c>
      <c r="AI107">
        <f t="shared" si="69"/>
        <v>2</v>
      </c>
      <c r="AJ107">
        <f t="shared" si="70"/>
        <v>0</v>
      </c>
      <c r="AK107">
        <f t="shared" si="71"/>
        <v>0</v>
      </c>
      <c r="AL107">
        <f t="shared" si="72"/>
        <v>1</v>
      </c>
      <c r="AM107">
        <f t="shared" si="73"/>
        <v>1</v>
      </c>
      <c r="AN107">
        <f t="shared" si="74"/>
        <v>2</v>
      </c>
      <c r="AO107">
        <f t="shared" si="75"/>
        <v>1</v>
      </c>
      <c r="AP107">
        <f t="shared" si="76"/>
        <v>0</v>
      </c>
      <c r="AQ107">
        <f t="shared" si="77"/>
        <v>0</v>
      </c>
      <c r="AR107">
        <f t="shared" si="78"/>
        <v>2</v>
      </c>
      <c r="AS107">
        <f t="shared" si="79"/>
        <v>2240.0000000000091</v>
      </c>
      <c r="AT107" s="12">
        <f t="shared" si="80"/>
        <v>-4.1666666666666664E-2</v>
      </c>
      <c r="AU107" s="13">
        <f t="shared" si="60"/>
        <v>0</v>
      </c>
      <c r="AV107" s="13">
        <f t="shared" si="61"/>
        <v>0</v>
      </c>
      <c r="AW107" s="27">
        <v>0</v>
      </c>
      <c r="AX107" s="1">
        <f t="shared" si="81"/>
        <v>0</v>
      </c>
      <c r="AY107" s="20">
        <f t="shared" si="82"/>
        <v>210</v>
      </c>
    </row>
    <row r="108" spans="1:51" ht="33" customHeight="1" x14ac:dyDescent="0.65">
      <c r="A108" s="2">
        <v>102</v>
      </c>
      <c r="B108" s="2" t="s">
        <v>360</v>
      </c>
      <c r="C108" s="44" t="s">
        <v>365</v>
      </c>
      <c r="D108" s="47" t="s">
        <v>98</v>
      </c>
      <c r="E108" s="48" t="s">
        <v>262</v>
      </c>
      <c r="F108" s="15">
        <v>44228</v>
      </c>
      <c r="G108" s="2">
        <f t="shared" si="87"/>
        <v>26</v>
      </c>
      <c r="H108" s="16">
        <v>2</v>
      </c>
      <c r="I108" s="2"/>
      <c r="J108" s="16"/>
      <c r="K108" s="16"/>
      <c r="L108" s="2">
        <v>200</v>
      </c>
      <c r="M108" s="2">
        <v>0</v>
      </c>
      <c r="N108" s="2">
        <v>4</v>
      </c>
      <c r="O108" s="16"/>
      <c r="P108" s="2">
        <v>0</v>
      </c>
      <c r="Q108" s="2">
        <f t="shared" si="98"/>
        <v>10</v>
      </c>
      <c r="R108" s="2">
        <f t="shared" si="46"/>
        <v>0</v>
      </c>
      <c r="S108" s="17">
        <f t="shared" si="83"/>
        <v>2.8846153846153846</v>
      </c>
      <c r="T108" s="17">
        <v>0.5</v>
      </c>
      <c r="U108" s="17">
        <v>5</v>
      </c>
      <c r="V108" s="18">
        <v>7</v>
      </c>
      <c r="W108" s="19">
        <f t="shared" si="67"/>
        <v>229.38461538461539</v>
      </c>
      <c r="X108" s="17">
        <f t="shared" si="89"/>
        <v>0</v>
      </c>
      <c r="Y108" s="17">
        <f t="shared" si="90"/>
        <v>0</v>
      </c>
      <c r="Z108" s="29"/>
      <c r="AA108" s="43">
        <f t="shared" si="99"/>
        <v>0</v>
      </c>
      <c r="AB108" s="17">
        <f t="shared" si="100"/>
        <v>4.5876923076923077</v>
      </c>
      <c r="AC108" s="17">
        <f t="shared" si="101"/>
        <v>4.5876923076923077</v>
      </c>
      <c r="AD108" s="3">
        <f t="shared" si="92"/>
        <v>224</v>
      </c>
      <c r="AE108" s="3">
        <f t="shared" si="91"/>
        <v>3200</v>
      </c>
      <c r="AF108" s="3"/>
      <c r="AH108" s="20">
        <f t="shared" si="97"/>
        <v>224.8</v>
      </c>
      <c r="AI108">
        <f t="shared" si="69"/>
        <v>2</v>
      </c>
      <c r="AJ108">
        <f t="shared" si="70"/>
        <v>0</v>
      </c>
      <c r="AK108">
        <f t="shared" si="71"/>
        <v>1</v>
      </c>
      <c r="AL108">
        <f t="shared" si="72"/>
        <v>0</v>
      </c>
      <c r="AM108">
        <f t="shared" si="73"/>
        <v>0</v>
      </c>
      <c r="AN108">
        <f t="shared" si="74"/>
        <v>4</v>
      </c>
      <c r="AO108">
        <f t="shared" si="75"/>
        <v>1</v>
      </c>
      <c r="AP108">
        <f t="shared" si="76"/>
        <v>1</v>
      </c>
      <c r="AQ108">
        <f t="shared" si="77"/>
        <v>0</v>
      </c>
      <c r="AR108">
        <f t="shared" si="78"/>
        <v>2</v>
      </c>
      <c r="AS108">
        <f t="shared" si="79"/>
        <v>3200.0000000000455</v>
      </c>
      <c r="AT108" s="12">
        <f t="shared" si="80"/>
        <v>-4.1666666666666664E-2</v>
      </c>
      <c r="AU108" s="13">
        <f t="shared" si="60"/>
        <v>0</v>
      </c>
      <c r="AV108" s="13">
        <f t="shared" si="61"/>
        <v>0</v>
      </c>
      <c r="AW108" s="27">
        <v>0</v>
      </c>
      <c r="AX108" s="1">
        <f t="shared" si="81"/>
        <v>0</v>
      </c>
      <c r="AY108" s="20">
        <f t="shared" si="82"/>
        <v>216.88461538461539</v>
      </c>
    </row>
    <row r="109" spans="1:51" ht="33" customHeight="1" x14ac:dyDescent="0.65">
      <c r="A109" s="39">
        <v>103</v>
      </c>
      <c r="B109" s="2" t="s">
        <v>360</v>
      </c>
      <c r="C109" s="36" t="s">
        <v>366</v>
      </c>
      <c r="D109" s="47" t="s">
        <v>367</v>
      </c>
      <c r="E109" s="48" t="s">
        <v>368</v>
      </c>
      <c r="F109" s="15">
        <v>44228</v>
      </c>
      <c r="G109" s="2">
        <f t="shared" si="87"/>
        <v>26</v>
      </c>
      <c r="H109" s="16">
        <v>6</v>
      </c>
      <c r="I109" s="2"/>
      <c r="J109" s="16"/>
      <c r="K109" s="16"/>
      <c r="L109" s="2">
        <v>200</v>
      </c>
      <c r="M109" s="2">
        <v>0</v>
      </c>
      <c r="N109" s="2">
        <v>0</v>
      </c>
      <c r="O109" s="16"/>
      <c r="P109" s="2">
        <v>0</v>
      </c>
      <c r="Q109" s="2">
        <f t="shared" si="98"/>
        <v>10</v>
      </c>
      <c r="R109" s="2">
        <f t="shared" si="46"/>
        <v>0</v>
      </c>
      <c r="S109" s="17">
        <f t="shared" si="83"/>
        <v>8.6538461538461533</v>
      </c>
      <c r="T109" s="17">
        <v>1.5</v>
      </c>
      <c r="U109" s="17">
        <v>5</v>
      </c>
      <c r="V109" s="18">
        <v>7</v>
      </c>
      <c r="W109" s="19">
        <f t="shared" si="67"/>
        <v>232.15384615384616</v>
      </c>
      <c r="X109" s="17">
        <f t="shared" si="89"/>
        <v>0</v>
      </c>
      <c r="Y109" s="17">
        <f t="shared" si="90"/>
        <v>0</v>
      </c>
      <c r="Z109" s="29"/>
      <c r="AA109" s="43">
        <f t="shared" si="99"/>
        <v>0</v>
      </c>
      <c r="AB109" s="17">
        <f t="shared" si="100"/>
        <v>4.6430769230769231</v>
      </c>
      <c r="AC109" s="17">
        <f t="shared" si="101"/>
        <v>4.6430769230769231</v>
      </c>
      <c r="AD109" s="3">
        <f t="shared" si="92"/>
        <v>227</v>
      </c>
      <c r="AE109" s="3">
        <f t="shared" si="91"/>
        <v>2000</v>
      </c>
      <c r="AF109" s="3"/>
      <c r="AH109" s="20">
        <f t="shared" si="97"/>
        <v>227.51</v>
      </c>
      <c r="AI109">
        <f t="shared" si="69"/>
        <v>2</v>
      </c>
      <c r="AJ109">
        <f t="shared" si="70"/>
        <v>0</v>
      </c>
      <c r="AK109">
        <f t="shared" si="71"/>
        <v>1</v>
      </c>
      <c r="AL109">
        <f t="shared" si="72"/>
        <v>0</v>
      </c>
      <c r="AM109">
        <f t="shared" si="73"/>
        <v>1</v>
      </c>
      <c r="AN109">
        <f t="shared" si="74"/>
        <v>2</v>
      </c>
      <c r="AO109">
        <f t="shared" si="75"/>
        <v>1</v>
      </c>
      <c r="AP109">
        <f t="shared" si="76"/>
        <v>0</v>
      </c>
      <c r="AQ109">
        <f t="shared" si="77"/>
        <v>0</v>
      </c>
      <c r="AR109">
        <f t="shared" si="78"/>
        <v>0</v>
      </c>
      <c r="AS109">
        <f t="shared" si="79"/>
        <v>2039.9999999999636</v>
      </c>
      <c r="AT109" s="12">
        <f t="shared" si="80"/>
        <v>-4.1666666666666664E-2</v>
      </c>
      <c r="AU109" s="13">
        <f t="shared" si="60"/>
        <v>0</v>
      </c>
      <c r="AV109" s="13">
        <f t="shared" si="61"/>
        <v>0</v>
      </c>
      <c r="AW109" s="27">
        <v>0</v>
      </c>
      <c r="AX109" s="1">
        <f t="shared" si="81"/>
        <v>0</v>
      </c>
      <c r="AY109" s="20">
        <f t="shared" si="82"/>
        <v>218.65384615384616</v>
      </c>
    </row>
    <row r="110" spans="1:51" ht="33" customHeight="1" x14ac:dyDescent="0.65">
      <c r="A110" s="2">
        <v>104</v>
      </c>
      <c r="B110" s="2" t="s">
        <v>360</v>
      </c>
      <c r="C110" s="44" t="s">
        <v>369</v>
      </c>
      <c r="D110" s="38" t="s">
        <v>370</v>
      </c>
      <c r="E110" s="38" t="s">
        <v>371</v>
      </c>
      <c r="F110" s="15">
        <v>44341</v>
      </c>
      <c r="G110" s="2">
        <f t="shared" si="87"/>
        <v>26</v>
      </c>
      <c r="H110" s="16">
        <v>32</v>
      </c>
      <c r="I110" s="2"/>
      <c r="J110" s="16"/>
      <c r="K110" s="16"/>
      <c r="L110" s="2">
        <v>200</v>
      </c>
      <c r="M110" s="2">
        <v>0</v>
      </c>
      <c r="N110" s="2">
        <v>0</v>
      </c>
      <c r="O110" s="16"/>
      <c r="P110" s="2">
        <v>0</v>
      </c>
      <c r="Q110" s="2">
        <f t="shared" si="98"/>
        <v>10</v>
      </c>
      <c r="R110" s="2">
        <f t="shared" si="46"/>
        <v>0</v>
      </c>
      <c r="S110" s="17">
        <f t="shared" si="83"/>
        <v>46.153846153846153</v>
      </c>
      <c r="T110" s="17">
        <v>8</v>
      </c>
      <c r="U110" s="17">
        <v>5</v>
      </c>
      <c r="V110" s="18">
        <v>7</v>
      </c>
      <c r="W110" s="19">
        <f t="shared" si="67"/>
        <v>276.15384615384613</v>
      </c>
      <c r="X110" s="17">
        <f t="shared" si="89"/>
        <v>0</v>
      </c>
      <c r="Y110" s="17">
        <f t="shared" si="90"/>
        <v>0</v>
      </c>
      <c r="Z110" s="29"/>
      <c r="AA110" s="43">
        <f t="shared" si="99"/>
        <v>0</v>
      </c>
      <c r="AB110" s="17">
        <f t="shared" si="100"/>
        <v>5.523076923076923</v>
      </c>
      <c r="AC110" s="17">
        <f t="shared" si="101"/>
        <v>5.523076923076923</v>
      </c>
      <c r="AD110" s="3">
        <f t="shared" si="92"/>
        <v>270</v>
      </c>
      <c r="AE110" s="3">
        <f t="shared" si="91"/>
        <v>2500</v>
      </c>
      <c r="AF110" s="3"/>
      <c r="AH110" s="20">
        <f t="shared" si="97"/>
        <v>270.63</v>
      </c>
      <c r="AI110">
        <f t="shared" si="69"/>
        <v>2</v>
      </c>
      <c r="AJ110">
        <f t="shared" si="70"/>
        <v>1</v>
      </c>
      <c r="AK110">
        <f t="shared" si="71"/>
        <v>1</v>
      </c>
      <c r="AL110">
        <f t="shared" si="72"/>
        <v>0</v>
      </c>
      <c r="AM110">
        <f t="shared" si="73"/>
        <v>0</v>
      </c>
      <c r="AN110">
        <f t="shared" si="74"/>
        <v>0</v>
      </c>
      <c r="AO110">
        <f t="shared" si="75"/>
        <v>1</v>
      </c>
      <c r="AP110">
        <f t="shared" si="76"/>
        <v>0</v>
      </c>
      <c r="AQ110">
        <f t="shared" si="77"/>
        <v>1</v>
      </c>
      <c r="AR110">
        <f t="shared" si="78"/>
        <v>0</v>
      </c>
      <c r="AS110">
        <f t="shared" si="79"/>
        <v>2519.9999999999818</v>
      </c>
      <c r="AT110" s="12">
        <f t="shared" si="80"/>
        <v>-0.35833333333333334</v>
      </c>
      <c r="AU110" s="13">
        <f t="shared" si="60"/>
        <v>0</v>
      </c>
      <c r="AV110" s="13">
        <f t="shared" si="61"/>
        <v>0</v>
      </c>
      <c r="AW110" s="27">
        <v>0</v>
      </c>
      <c r="AX110" s="1">
        <f t="shared" si="81"/>
        <v>0</v>
      </c>
      <c r="AY110" s="20">
        <f t="shared" si="82"/>
        <v>256.15384615384613</v>
      </c>
    </row>
    <row r="111" spans="1:51" ht="33" customHeight="1" x14ac:dyDescent="0.65">
      <c r="A111" s="39">
        <v>105</v>
      </c>
      <c r="B111" s="2" t="s">
        <v>360</v>
      </c>
      <c r="C111" s="44" t="s">
        <v>372</v>
      </c>
      <c r="D111" s="47" t="s">
        <v>373</v>
      </c>
      <c r="E111" s="48" t="s">
        <v>374</v>
      </c>
      <c r="F111" s="15">
        <v>44494</v>
      </c>
      <c r="G111" s="2">
        <f t="shared" si="87"/>
        <v>26</v>
      </c>
      <c r="H111" s="16">
        <v>0</v>
      </c>
      <c r="I111" s="2"/>
      <c r="J111" s="16"/>
      <c r="K111" s="16"/>
      <c r="L111" s="2">
        <v>200</v>
      </c>
      <c r="M111" s="2">
        <v>0</v>
      </c>
      <c r="N111" s="2">
        <v>0</v>
      </c>
      <c r="O111" s="16"/>
      <c r="P111" s="2">
        <v>0</v>
      </c>
      <c r="Q111" s="2">
        <f t="shared" si="98"/>
        <v>10</v>
      </c>
      <c r="R111" s="2">
        <f t="shared" si="46"/>
        <v>0</v>
      </c>
      <c r="S111" s="17">
        <f t="shared" si="83"/>
        <v>0</v>
      </c>
      <c r="T111" s="17">
        <v>0</v>
      </c>
      <c r="U111" s="17">
        <v>5</v>
      </c>
      <c r="V111" s="18">
        <v>7</v>
      </c>
      <c r="W111" s="19">
        <f t="shared" si="67"/>
        <v>222</v>
      </c>
      <c r="X111" s="17">
        <f t="shared" si="89"/>
        <v>0</v>
      </c>
      <c r="Y111" s="17">
        <f t="shared" si="90"/>
        <v>0</v>
      </c>
      <c r="Z111" s="29"/>
      <c r="AA111" s="43">
        <f t="shared" si="99"/>
        <v>0</v>
      </c>
      <c r="AB111" s="17">
        <f t="shared" si="100"/>
        <v>4.4400000000000004</v>
      </c>
      <c r="AC111" s="17">
        <f t="shared" si="101"/>
        <v>4.4400000000000004</v>
      </c>
      <c r="AD111" s="3">
        <f t="shared" si="92"/>
        <v>217</v>
      </c>
      <c r="AE111" s="3">
        <f t="shared" si="91"/>
        <v>2200</v>
      </c>
      <c r="AF111" s="3"/>
      <c r="AH111" s="20">
        <f t="shared" si="97"/>
        <v>217.56</v>
      </c>
      <c r="AI111">
        <f t="shared" si="69"/>
        <v>2</v>
      </c>
      <c r="AJ111">
        <f t="shared" si="70"/>
        <v>0</v>
      </c>
      <c r="AK111">
        <f t="shared" si="71"/>
        <v>0</v>
      </c>
      <c r="AL111">
        <f t="shared" si="72"/>
        <v>1</v>
      </c>
      <c r="AM111">
        <f t="shared" si="73"/>
        <v>1</v>
      </c>
      <c r="AN111">
        <f t="shared" si="74"/>
        <v>2</v>
      </c>
      <c r="AO111">
        <f t="shared" si="75"/>
        <v>1</v>
      </c>
      <c r="AP111">
        <f t="shared" si="76"/>
        <v>0</v>
      </c>
      <c r="AQ111">
        <f t="shared" si="77"/>
        <v>0</v>
      </c>
      <c r="AR111">
        <f t="shared" si="78"/>
        <v>2</v>
      </c>
      <c r="AS111">
        <f t="shared" si="79"/>
        <v>2240.0000000000091</v>
      </c>
      <c r="AT111" s="12">
        <f t="shared" si="80"/>
        <v>-0.77500000000000002</v>
      </c>
      <c r="AU111" s="13">
        <f t="shared" si="60"/>
        <v>0</v>
      </c>
      <c r="AV111" s="13">
        <f t="shared" si="61"/>
        <v>0</v>
      </c>
      <c r="AW111" s="27">
        <v>0</v>
      </c>
      <c r="AX111" s="1">
        <f t="shared" si="81"/>
        <v>0</v>
      </c>
      <c r="AY111" s="20">
        <f t="shared" si="82"/>
        <v>210</v>
      </c>
    </row>
    <row r="112" spans="1:51" ht="33" customHeight="1" x14ac:dyDescent="0.65">
      <c r="A112" s="2">
        <v>106</v>
      </c>
      <c r="B112" s="2" t="s">
        <v>360</v>
      </c>
      <c r="C112" s="44" t="s">
        <v>375</v>
      </c>
      <c r="D112" s="47" t="s">
        <v>313</v>
      </c>
      <c r="E112" s="48" t="s">
        <v>211</v>
      </c>
      <c r="F112" s="15">
        <v>44522</v>
      </c>
      <c r="G112" s="2">
        <f t="shared" si="87"/>
        <v>26</v>
      </c>
      <c r="H112" s="16">
        <v>18</v>
      </c>
      <c r="I112" s="2"/>
      <c r="J112" s="16"/>
      <c r="K112" s="16"/>
      <c r="L112" s="2">
        <v>200</v>
      </c>
      <c r="M112" s="2">
        <v>0</v>
      </c>
      <c r="N112" s="2">
        <v>0</v>
      </c>
      <c r="O112" s="16"/>
      <c r="P112" s="2">
        <v>0</v>
      </c>
      <c r="Q112" s="2">
        <f t="shared" si="98"/>
        <v>10</v>
      </c>
      <c r="R112" s="2">
        <f t="shared" si="46"/>
        <v>0</v>
      </c>
      <c r="S112" s="17">
        <f t="shared" si="83"/>
        <v>25.96153846153846</v>
      </c>
      <c r="T112" s="17">
        <v>4.5</v>
      </c>
      <c r="U112" s="17">
        <v>5</v>
      </c>
      <c r="V112" s="18">
        <v>7</v>
      </c>
      <c r="W112" s="19">
        <f t="shared" si="67"/>
        <v>252.46153846153845</v>
      </c>
      <c r="X112" s="17">
        <f t="shared" si="89"/>
        <v>0</v>
      </c>
      <c r="Y112" s="17">
        <f t="shared" si="90"/>
        <v>0</v>
      </c>
      <c r="Z112" s="29"/>
      <c r="AA112" s="43">
        <f t="shared" si="99"/>
        <v>0</v>
      </c>
      <c r="AB112" s="17">
        <f t="shared" si="100"/>
        <v>5.0492307692307694</v>
      </c>
      <c r="AC112" s="17">
        <f t="shared" si="101"/>
        <v>5.0492307692307694</v>
      </c>
      <c r="AD112" s="3">
        <f t="shared" si="92"/>
        <v>247</v>
      </c>
      <c r="AE112" s="3">
        <f t="shared" si="91"/>
        <v>1600</v>
      </c>
      <c r="AF112" s="3"/>
      <c r="AH112" s="20">
        <f t="shared" si="97"/>
        <v>247.41</v>
      </c>
      <c r="AI112">
        <f t="shared" si="69"/>
        <v>2</v>
      </c>
      <c r="AJ112">
        <f t="shared" si="70"/>
        <v>0</v>
      </c>
      <c r="AK112">
        <f t="shared" si="71"/>
        <v>2</v>
      </c>
      <c r="AL112">
        <f t="shared" si="72"/>
        <v>0</v>
      </c>
      <c r="AM112">
        <f t="shared" si="73"/>
        <v>1</v>
      </c>
      <c r="AN112">
        <f t="shared" si="74"/>
        <v>2</v>
      </c>
      <c r="AO112">
        <f t="shared" si="75"/>
        <v>0</v>
      </c>
      <c r="AP112">
        <f t="shared" si="76"/>
        <v>1</v>
      </c>
      <c r="AQ112">
        <f t="shared" si="77"/>
        <v>1</v>
      </c>
      <c r="AR112">
        <f t="shared" si="78"/>
        <v>1</v>
      </c>
      <c r="AS112">
        <f t="shared" si="79"/>
        <v>1639.9999999999864</v>
      </c>
      <c r="AT112" s="12">
        <f t="shared" si="80"/>
        <v>-0.85</v>
      </c>
      <c r="AU112" s="13">
        <f t="shared" si="60"/>
        <v>0</v>
      </c>
      <c r="AV112" s="13">
        <f t="shared" si="61"/>
        <v>0</v>
      </c>
      <c r="AW112" s="27">
        <v>0</v>
      </c>
      <c r="AX112" s="1">
        <f t="shared" si="81"/>
        <v>0</v>
      </c>
      <c r="AY112" s="20">
        <f t="shared" si="82"/>
        <v>235.96153846153845</v>
      </c>
    </row>
    <row r="113" spans="1:51" ht="33" customHeight="1" x14ac:dyDescent="0.65">
      <c r="A113" s="39">
        <v>107</v>
      </c>
      <c r="B113" s="2" t="s">
        <v>360</v>
      </c>
      <c r="C113" s="44" t="s">
        <v>376</v>
      </c>
      <c r="D113" s="47" t="s">
        <v>377</v>
      </c>
      <c r="E113" s="48" t="s">
        <v>378</v>
      </c>
      <c r="F113" s="15">
        <v>44440</v>
      </c>
      <c r="G113" s="2">
        <f t="shared" si="87"/>
        <v>26</v>
      </c>
      <c r="H113" s="16">
        <v>30</v>
      </c>
      <c r="I113" s="2"/>
      <c r="J113" s="16"/>
      <c r="K113" s="16"/>
      <c r="L113" s="2">
        <v>200</v>
      </c>
      <c r="M113" s="2">
        <v>0</v>
      </c>
      <c r="N113" s="2">
        <v>0</v>
      </c>
      <c r="O113" s="16"/>
      <c r="P113" s="2">
        <v>0</v>
      </c>
      <c r="Q113" s="2">
        <f t="shared" si="98"/>
        <v>10</v>
      </c>
      <c r="R113" s="2">
        <f t="shared" si="46"/>
        <v>0</v>
      </c>
      <c r="S113" s="17">
        <f t="shared" si="83"/>
        <v>43.269230769230766</v>
      </c>
      <c r="T113" s="17">
        <v>7.5</v>
      </c>
      <c r="U113" s="17">
        <v>5</v>
      </c>
      <c r="V113" s="18"/>
      <c r="W113" s="19">
        <f t="shared" si="67"/>
        <v>265.76923076923077</v>
      </c>
      <c r="X113" s="17">
        <f t="shared" si="89"/>
        <v>0</v>
      </c>
      <c r="Y113" s="17">
        <f t="shared" si="90"/>
        <v>0</v>
      </c>
      <c r="Z113" s="29"/>
      <c r="AA113" s="43">
        <f t="shared" si="99"/>
        <v>0</v>
      </c>
      <c r="AB113" s="17">
        <f t="shared" si="100"/>
        <v>5.3153846153846152</v>
      </c>
      <c r="AC113" s="17">
        <f t="shared" si="101"/>
        <v>5.3153846153846152</v>
      </c>
      <c r="AD113" s="3">
        <f t="shared" si="92"/>
        <v>260</v>
      </c>
      <c r="AE113" s="3">
        <f t="shared" si="91"/>
        <v>1700</v>
      </c>
      <c r="AF113" s="3"/>
      <c r="AH113" s="20">
        <f t="shared" si="97"/>
        <v>260.45</v>
      </c>
      <c r="AI113">
        <f t="shared" si="69"/>
        <v>2</v>
      </c>
      <c r="AJ113">
        <f t="shared" si="70"/>
        <v>1</v>
      </c>
      <c r="AK113">
        <f t="shared" si="71"/>
        <v>0</v>
      </c>
      <c r="AL113">
        <f t="shared" si="72"/>
        <v>1</v>
      </c>
      <c r="AM113">
        <f t="shared" si="73"/>
        <v>0</v>
      </c>
      <c r="AN113">
        <f t="shared" si="74"/>
        <v>0</v>
      </c>
      <c r="AO113">
        <f t="shared" si="75"/>
        <v>0</v>
      </c>
      <c r="AP113">
        <f t="shared" si="76"/>
        <v>1</v>
      </c>
      <c r="AQ113">
        <f t="shared" si="77"/>
        <v>1</v>
      </c>
      <c r="AR113">
        <f t="shared" si="78"/>
        <v>2</v>
      </c>
      <c r="AS113">
        <f t="shared" si="79"/>
        <v>1799.9999999999545</v>
      </c>
      <c r="AT113" s="12">
        <f t="shared" si="80"/>
        <v>-0.625</v>
      </c>
      <c r="AU113" s="13">
        <f t="shared" si="60"/>
        <v>0</v>
      </c>
      <c r="AV113" s="13">
        <f t="shared" si="61"/>
        <v>0</v>
      </c>
      <c r="AW113" s="27">
        <v>0</v>
      </c>
      <c r="AX113" s="1">
        <f t="shared" si="81"/>
        <v>0</v>
      </c>
      <c r="AY113" s="20">
        <f t="shared" si="82"/>
        <v>253.26923076923077</v>
      </c>
    </row>
    <row r="114" spans="1:51" ht="33" customHeight="1" x14ac:dyDescent="0.65">
      <c r="A114" s="2">
        <v>108</v>
      </c>
      <c r="B114" s="2" t="s">
        <v>360</v>
      </c>
      <c r="C114" s="44" t="s">
        <v>379</v>
      </c>
      <c r="D114" s="47" t="s">
        <v>380</v>
      </c>
      <c r="E114" s="48" t="s">
        <v>381</v>
      </c>
      <c r="F114" s="15">
        <v>44546</v>
      </c>
      <c r="G114" s="2">
        <f t="shared" si="87"/>
        <v>26</v>
      </c>
      <c r="H114" s="16">
        <v>22</v>
      </c>
      <c r="I114" s="2"/>
      <c r="J114" s="16"/>
      <c r="K114" s="16"/>
      <c r="L114" s="2">
        <v>210</v>
      </c>
      <c r="M114" s="2">
        <v>15</v>
      </c>
      <c r="N114" s="2">
        <v>0</v>
      </c>
      <c r="O114" s="16"/>
      <c r="P114" s="2">
        <v>0</v>
      </c>
      <c r="Q114" s="2">
        <f t="shared" si="98"/>
        <v>10</v>
      </c>
      <c r="R114" s="2">
        <f t="shared" si="46"/>
        <v>0</v>
      </c>
      <c r="S114" s="17">
        <f t="shared" si="83"/>
        <v>33.317307692307693</v>
      </c>
      <c r="T114" s="17">
        <v>5.5</v>
      </c>
      <c r="U114" s="17">
        <v>5</v>
      </c>
      <c r="V114" s="18">
        <v>7</v>
      </c>
      <c r="W114" s="19">
        <f t="shared" si="67"/>
        <v>285.81730769230768</v>
      </c>
      <c r="X114" s="17">
        <f t="shared" si="89"/>
        <v>0</v>
      </c>
      <c r="Y114" s="17">
        <f t="shared" si="90"/>
        <v>0</v>
      </c>
      <c r="Z114" s="29"/>
      <c r="AA114" s="43">
        <f t="shared" si="99"/>
        <v>0</v>
      </c>
      <c r="AB114" s="17">
        <f t="shared" si="100"/>
        <v>5.7163461538461533</v>
      </c>
      <c r="AC114" s="17">
        <f t="shared" si="101"/>
        <v>5.7163461538461533</v>
      </c>
      <c r="AD114" s="3">
        <f t="shared" si="92"/>
        <v>280</v>
      </c>
      <c r="AE114" s="3">
        <f t="shared" si="91"/>
        <v>400</v>
      </c>
      <c r="AF114" s="3"/>
      <c r="AH114" s="20">
        <f t="shared" si="97"/>
        <v>280.10000000000002</v>
      </c>
      <c r="AI114">
        <f t="shared" si="69"/>
        <v>2</v>
      </c>
      <c r="AJ114">
        <f t="shared" si="70"/>
        <v>1</v>
      </c>
      <c r="AK114">
        <f t="shared" si="71"/>
        <v>1</v>
      </c>
      <c r="AL114">
        <f t="shared" si="72"/>
        <v>1</v>
      </c>
      <c r="AM114">
        <f t="shared" si="73"/>
        <v>0</v>
      </c>
      <c r="AN114">
        <f t="shared" si="74"/>
        <v>0</v>
      </c>
      <c r="AO114">
        <f t="shared" si="75"/>
        <v>0</v>
      </c>
      <c r="AP114">
        <f t="shared" si="76"/>
        <v>0</v>
      </c>
      <c r="AQ114">
        <f t="shared" si="77"/>
        <v>0</v>
      </c>
      <c r="AR114">
        <f t="shared" si="78"/>
        <v>4</v>
      </c>
      <c r="AS114">
        <f t="shared" si="79"/>
        <v>400.00000000009095</v>
      </c>
      <c r="AT114" s="12">
        <f t="shared" si="80"/>
        <v>-0.91666666666666663</v>
      </c>
      <c r="AU114" s="13">
        <f t="shared" si="60"/>
        <v>0</v>
      </c>
      <c r="AV114" s="13">
        <f t="shared" si="61"/>
        <v>0</v>
      </c>
      <c r="AW114" s="27">
        <v>0</v>
      </c>
      <c r="AX114" s="1">
        <f t="shared" si="81"/>
        <v>0</v>
      </c>
      <c r="AY114" s="20">
        <f t="shared" si="82"/>
        <v>268.31730769230768</v>
      </c>
    </row>
    <row r="115" spans="1:51" ht="33" customHeight="1" x14ac:dyDescent="0.65">
      <c r="A115" s="39">
        <v>109</v>
      </c>
      <c r="B115" s="2" t="s">
        <v>360</v>
      </c>
      <c r="C115" s="44" t="s">
        <v>382</v>
      </c>
      <c r="D115" s="47" t="s">
        <v>383</v>
      </c>
      <c r="E115" s="48" t="s">
        <v>211</v>
      </c>
      <c r="F115" s="15">
        <v>44546</v>
      </c>
      <c r="G115" s="2">
        <f t="shared" si="87"/>
        <v>26</v>
      </c>
      <c r="H115" s="16">
        <v>2</v>
      </c>
      <c r="I115" s="2"/>
      <c r="J115" s="16"/>
      <c r="K115" s="16"/>
      <c r="L115" s="2">
        <v>200</v>
      </c>
      <c r="M115" s="2">
        <v>0</v>
      </c>
      <c r="N115" s="2">
        <v>0</v>
      </c>
      <c r="O115" s="16"/>
      <c r="P115" s="2">
        <v>0</v>
      </c>
      <c r="Q115" s="2">
        <f t="shared" si="98"/>
        <v>10</v>
      </c>
      <c r="R115" s="2">
        <f t="shared" si="46"/>
        <v>0</v>
      </c>
      <c r="S115" s="17">
        <f t="shared" si="83"/>
        <v>2.8846153846153846</v>
      </c>
      <c r="T115" s="17">
        <v>0.5</v>
      </c>
      <c r="U115" s="17">
        <v>5</v>
      </c>
      <c r="V115" s="18">
        <v>7</v>
      </c>
      <c r="W115" s="19">
        <f t="shared" si="67"/>
        <v>225.38461538461539</v>
      </c>
      <c r="X115" s="17">
        <f t="shared" si="89"/>
        <v>0</v>
      </c>
      <c r="Y115" s="17">
        <f t="shared" si="90"/>
        <v>0</v>
      </c>
      <c r="Z115" s="29"/>
      <c r="AA115" s="43">
        <f t="shared" si="99"/>
        <v>0</v>
      </c>
      <c r="AB115" s="17">
        <f t="shared" si="100"/>
        <v>4.5076923076923077</v>
      </c>
      <c r="AC115" s="17">
        <f t="shared" si="101"/>
        <v>4.5076923076923077</v>
      </c>
      <c r="AD115" s="3">
        <f t="shared" si="92"/>
        <v>220</v>
      </c>
      <c r="AE115" s="3">
        <f t="shared" si="91"/>
        <v>3500</v>
      </c>
      <c r="AF115" s="3"/>
      <c r="AH115" s="20">
        <f t="shared" si="97"/>
        <v>220.88</v>
      </c>
      <c r="AI115">
        <f t="shared" si="69"/>
        <v>2</v>
      </c>
      <c r="AJ115">
        <f t="shared" si="70"/>
        <v>0</v>
      </c>
      <c r="AK115">
        <f t="shared" si="71"/>
        <v>1</v>
      </c>
      <c r="AL115">
        <f t="shared" si="72"/>
        <v>0</v>
      </c>
      <c r="AM115">
        <f t="shared" si="73"/>
        <v>0</v>
      </c>
      <c r="AN115">
        <f t="shared" si="74"/>
        <v>0</v>
      </c>
      <c r="AO115">
        <f t="shared" si="75"/>
        <v>1</v>
      </c>
      <c r="AP115">
        <f t="shared" si="76"/>
        <v>1</v>
      </c>
      <c r="AQ115">
        <f t="shared" si="77"/>
        <v>1</v>
      </c>
      <c r="AR115">
        <f t="shared" si="78"/>
        <v>0</v>
      </c>
      <c r="AS115">
        <f t="shared" si="79"/>
        <v>3519.9999999999818</v>
      </c>
      <c r="AT115" s="12">
        <f t="shared" si="80"/>
        <v>-0.91666666666666663</v>
      </c>
      <c r="AU115" s="13">
        <f t="shared" si="60"/>
        <v>0</v>
      </c>
      <c r="AV115" s="13">
        <f t="shared" si="61"/>
        <v>0</v>
      </c>
      <c r="AW115" s="27">
        <v>0</v>
      </c>
      <c r="AX115" s="1">
        <f t="shared" si="81"/>
        <v>0</v>
      </c>
      <c r="AY115" s="20">
        <f t="shared" si="82"/>
        <v>212.88461538461539</v>
      </c>
    </row>
    <row r="116" spans="1:51" ht="33" customHeight="1" x14ac:dyDescent="0.65">
      <c r="A116" s="2">
        <v>110</v>
      </c>
      <c r="B116" s="2" t="s">
        <v>360</v>
      </c>
      <c r="C116" s="36" t="s">
        <v>384</v>
      </c>
      <c r="D116" s="47" t="s">
        <v>385</v>
      </c>
      <c r="E116" s="48" t="s">
        <v>386</v>
      </c>
      <c r="F116" s="15">
        <v>44546</v>
      </c>
      <c r="G116" s="2">
        <f t="shared" si="87"/>
        <v>26</v>
      </c>
      <c r="H116" s="16">
        <v>0</v>
      </c>
      <c r="I116" s="2"/>
      <c r="J116" s="16"/>
      <c r="K116" s="16"/>
      <c r="L116" s="2">
        <v>200</v>
      </c>
      <c r="M116" s="2">
        <v>0</v>
      </c>
      <c r="N116" s="2">
        <v>0</v>
      </c>
      <c r="O116" s="16"/>
      <c r="P116" s="2">
        <v>0</v>
      </c>
      <c r="Q116" s="2">
        <f t="shared" si="98"/>
        <v>10</v>
      </c>
      <c r="R116" s="2">
        <f t="shared" si="46"/>
        <v>0</v>
      </c>
      <c r="S116" s="17">
        <f t="shared" si="83"/>
        <v>0</v>
      </c>
      <c r="T116" s="17">
        <v>0</v>
      </c>
      <c r="U116" s="17">
        <v>5</v>
      </c>
      <c r="V116" s="18">
        <v>7</v>
      </c>
      <c r="W116" s="19">
        <f t="shared" si="67"/>
        <v>222</v>
      </c>
      <c r="X116" s="17">
        <f t="shared" si="89"/>
        <v>0</v>
      </c>
      <c r="Y116" s="17">
        <f t="shared" si="90"/>
        <v>0</v>
      </c>
      <c r="Z116" s="29"/>
      <c r="AA116" s="43">
        <f t="shared" si="99"/>
        <v>0</v>
      </c>
      <c r="AB116" s="17">
        <f t="shared" si="100"/>
        <v>4.4400000000000004</v>
      </c>
      <c r="AC116" s="17">
        <f t="shared" si="101"/>
        <v>4.4400000000000004</v>
      </c>
      <c r="AD116" s="3">
        <f t="shared" si="92"/>
        <v>217</v>
      </c>
      <c r="AE116" s="3">
        <f t="shared" si="91"/>
        <v>2200</v>
      </c>
      <c r="AF116" s="3"/>
      <c r="AH116" s="20">
        <f t="shared" si="97"/>
        <v>217.56</v>
      </c>
      <c r="AI116">
        <f t="shared" si="69"/>
        <v>2</v>
      </c>
      <c r="AJ116">
        <f t="shared" si="70"/>
        <v>0</v>
      </c>
      <c r="AK116">
        <f t="shared" si="71"/>
        <v>0</v>
      </c>
      <c r="AL116">
        <f t="shared" si="72"/>
        <v>1</v>
      </c>
      <c r="AM116">
        <f t="shared" si="73"/>
        <v>1</v>
      </c>
      <c r="AN116">
        <f t="shared" si="74"/>
        <v>2</v>
      </c>
      <c r="AO116">
        <f t="shared" si="75"/>
        <v>1</v>
      </c>
      <c r="AP116">
        <f t="shared" si="76"/>
        <v>0</v>
      </c>
      <c r="AQ116">
        <f t="shared" si="77"/>
        <v>0</v>
      </c>
      <c r="AR116">
        <f t="shared" si="78"/>
        <v>2</v>
      </c>
      <c r="AS116">
        <f t="shared" si="79"/>
        <v>2240.0000000000091</v>
      </c>
      <c r="AT116" s="12">
        <f t="shared" si="80"/>
        <v>-0.91666666666666663</v>
      </c>
      <c r="AU116" s="13">
        <f t="shared" si="60"/>
        <v>0</v>
      </c>
      <c r="AV116" s="13">
        <f t="shared" si="61"/>
        <v>0</v>
      </c>
      <c r="AW116" s="27">
        <v>0</v>
      </c>
      <c r="AX116" s="1">
        <f t="shared" si="81"/>
        <v>0</v>
      </c>
      <c r="AY116" s="20">
        <f t="shared" si="82"/>
        <v>210</v>
      </c>
    </row>
    <row r="117" spans="1:51" ht="33" customHeight="1" x14ac:dyDescent="0.65">
      <c r="A117" s="39">
        <v>111</v>
      </c>
      <c r="B117" s="2" t="s">
        <v>360</v>
      </c>
      <c r="C117" s="44" t="s">
        <v>387</v>
      </c>
      <c r="D117" s="47" t="s">
        <v>388</v>
      </c>
      <c r="E117" s="48" t="s">
        <v>389</v>
      </c>
      <c r="F117" s="15">
        <v>44634</v>
      </c>
      <c r="G117" s="2">
        <f t="shared" si="87"/>
        <v>26</v>
      </c>
      <c r="H117" s="16">
        <v>28</v>
      </c>
      <c r="I117" s="2"/>
      <c r="J117" s="16"/>
      <c r="K117" s="16"/>
      <c r="L117" s="2">
        <v>200</v>
      </c>
      <c r="M117" s="2">
        <v>0</v>
      </c>
      <c r="N117" s="2">
        <v>0</v>
      </c>
      <c r="O117" s="16"/>
      <c r="P117" s="2">
        <v>0</v>
      </c>
      <c r="Q117" s="2">
        <f t="shared" si="98"/>
        <v>10</v>
      </c>
      <c r="R117" s="2">
        <f t="shared" si="46"/>
        <v>0</v>
      </c>
      <c r="S117" s="17">
        <f t="shared" si="83"/>
        <v>40.384615384615387</v>
      </c>
      <c r="T117" s="17">
        <v>7</v>
      </c>
      <c r="U117" s="17">
        <v>5</v>
      </c>
      <c r="V117" s="18">
        <v>7</v>
      </c>
      <c r="W117" s="19">
        <f t="shared" si="67"/>
        <v>269.38461538461536</v>
      </c>
      <c r="X117" s="17">
        <f t="shared" si="89"/>
        <v>0</v>
      </c>
      <c r="Y117" s="17">
        <f t="shared" si="90"/>
        <v>0</v>
      </c>
      <c r="Z117" s="29"/>
      <c r="AA117" s="43">
        <f t="shared" si="99"/>
        <v>0</v>
      </c>
      <c r="AB117" s="17">
        <f t="shared" si="100"/>
        <v>5.3876923076923076</v>
      </c>
      <c r="AC117" s="17">
        <f t="shared" si="101"/>
        <v>5.3876923076923076</v>
      </c>
      <c r="AD117" s="3">
        <f t="shared" si="92"/>
        <v>264</v>
      </c>
      <c r="AE117" s="3">
        <f t="shared" si="91"/>
        <v>0</v>
      </c>
      <c r="AF117" s="3"/>
      <c r="AH117" s="20">
        <f t="shared" si="97"/>
        <v>264</v>
      </c>
      <c r="AI117">
        <f t="shared" si="69"/>
        <v>2</v>
      </c>
      <c r="AJ117">
        <f t="shared" si="70"/>
        <v>1</v>
      </c>
      <c r="AK117">
        <f t="shared" si="71"/>
        <v>0</v>
      </c>
      <c r="AL117">
        <f t="shared" si="72"/>
        <v>1</v>
      </c>
      <c r="AM117">
        <f t="shared" si="73"/>
        <v>0</v>
      </c>
      <c r="AN117">
        <f t="shared" si="74"/>
        <v>4</v>
      </c>
      <c r="AO117">
        <f t="shared" si="75"/>
        <v>0</v>
      </c>
      <c r="AP117">
        <f t="shared" si="76"/>
        <v>0</v>
      </c>
      <c r="AQ117">
        <f t="shared" si="77"/>
        <v>0</v>
      </c>
      <c r="AR117">
        <f t="shared" si="78"/>
        <v>0</v>
      </c>
      <c r="AS117">
        <f t="shared" si="79"/>
        <v>0</v>
      </c>
      <c r="AT117" s="12">
        <f t="shared" si="80"/>
        <v>-1.1611111111111112</v>
      </c>
      <c r="AU117" s="13">
        <f t="shared" si="60"/>
        <v>0</v>
      </c>
      <c r="AV117" s="13">
        <f t="shared" si="61"/>
        <v>0</v>
      </c>
      <c r="AW117" s="27">
        <v>0</v>
      </c>
      <c r="AX117" s="1">
        <f t="shared" si="81"/>
        <v>0</v>
      </c>
      <c r="AY117" s="20">
        <f t="shared" si="82"/>
        <v>250.38461538461536</v>
      </c>
    </row>
    <row r="118" spans="1:51" ht="30" customHeight="1" x14ac:dyDescent="0.65">
      <c r="A118" s="2">
        <v>112</v>
      </c>
      <c r="B118" s="2" t="s">
        <v>360</v>
      </c>
      <c r="C118" s="44" t="s">
        <v>390</v>
      </c>
      <c r="D118" s="47" t="s">
        <v>391</v>
      </c>
      <c r="E118" s="48" t="s">
        <v>392</v>
      </c>
      <c r="F118" s="15">
        <v>44646</v>
      </c>
      <c r="G118" s="2">
        <f t="shared" si="87"/>
        <v>26</v>
      </c>
      <c r="H118" s="16">
        <v>4</v>
      </c>
      <c r="I118" s="2"/>
      <c r="J118" s="16"/>
      <c r="K118" s="16"/>
      <c r="L118" s="2">
        <v>200</v>
      </c>
      <c r="M118" s="2">
        <v>0</v>
      </c>
      <c r="N118" s="2">
        <v>0</v>
      </c>
      <c r="O118" s="16"/>
      <c r="P118" s="2">
        <v>0</v>
      </c>
      <c r="Q118" s="2">
        <f t="shared" si="98"/>
        <v>10</v>
      </c>
      <c r="R118" s="2">
        <f t="shared" si="46"/>
        <v>0</v>
      </c>
      <c r="S118" s="17">
        <f t="shared" si="83"/>
        <v>5.7692307692307692</v>
      </c>
      <c r="T118" s="17">
        <v>1</v>
      </c>
      <c r="U118" s="17">
        <v>5</v>
      </c>
      <c r="V118" s="18">
        <v>7</v>
      </c>
      <c r="W118" s="19">
        <f t="shared" si="67"/>
        <v>228.76923076923077</v>
      </c>
      <c r="X118" s="17">
        <f t="shared" si="89"/>
        <v>0</v>
      </c>
      <c r="Y118" s="17">
        <f t="shared" si="90"/>
        <v>0</v>
      </c>
      <c r="Z118" s="29"/>
      <c r="AA118" s="43">
        <f t="shared" si="99"/>
        <v>0</v>
      </c>
      <c r="AB118" s="17">
        <f t="shared" si="100"/>
        <v>4.5753846153846158</v>
      </c>
      <c r="AC118" s="17">
        <f t="shared" si="101"/>
        <v>4.5753846153846158</v>
      </c>
      <c r="AD118" s="3">
        <f t="shared" si="92"/>
        <v>224</v>
      </c>
      <c r="AE118" s="3">
        <f t="shared" si="91"/>
        <v>700</v>
      </c>
      <c r="AF118" s="3"/>
      <c r="AH118" s="20">
        <f t="shared" si="97"/>
        <v>224.19</v>
      </c>
      <c r="AI118">
        <f t="shared" si="69"/>
        <v>2</v>
      </c>
      <c r="AJ118">
        <f t="shared" si="70"/>
        <v>0</v>
      </c>
      <c r="AK118">
        <f t="shared" si="71"/>
        <v>1</v>
      </c>
      <c r="AL118">
        <f t="shared" si="72"/>
        <v>0</v>
      </c>
      <c r="AM118">
        <f t="shared" si="73"/>
        <v>0</v>
      </c>
      <c r="AN118">
        <f t="shared" si="74"/>
        <v>4</v>
      </c>
      <c r="AO118">
        <f t="shared" si="75"/>
        <v>0</v>
      </c>
      <c r="AP118">
        <f t="shared" si="76"/>
        <v>0</v>
      </c>
      <c r="AQ118">
        <f t="shared" si="77"/>
        <v>1</v>
      </c>
      <c r="AR118">
        <f t="shared" si="78"/>
        <v>2</v>
      </c>
      <c r="AS118">
        <f t="shared" si="79"/>
        <v>759.99999999999091</v>
      </c>
      <c r="AT118" s="12">
        <f t="shared" si="80"/>
        <v>-1.1944444444444444</v>
      </c>
      <c r="AU118" s="13">
        <f t="shared" si="60"/>
        <v>0</v>
      </c>
      <c r="AV118" s="13">
        <f t="shared" si="61"/>
        <v>0</v>
      </c>
      <c r="AW118" s="27">
        <v>0</v>
      </c>
      <c r="AX118" s="1">
        <f t="shared" si="81"/>
        <v>0</v>
      </c>
      <c r="AY118" s="20">
        <f t="shared" si="82"/>
        <v>215.76923076923077</v>
      </c>
    </row>
    <row r="119" spans="1:51" ht="30" customHeight="1" x14ac:dyDescent="0.65">
      <c r="A119" s="39">
        <v>113</v>
      </c>
      <c r="B119" s="2" t="s">
        <v>360</v>
      </c>
      <c r="C119" s="44" t="s">
        <v>393</v>
      </c>
      <c r="D119" s="47" t="s">
        <v>394</v>
      </c>
      <c r="E119" s="48" t="s">
        <v>395</v>
      </c>
      <c r="F119" s="15">
        <v>44652</v>
      </c>
      <c r="G119" s="2">
        <f t="shared" si="87"/>
        <v>26</v>
      </c>
      <c r="H119" s="16">
        <v>24</v>
      </c>
      <c r="I119" s="2"/>
      <c r="J119" s="16"/>
      <c r="K119" s="16"/>
      <c r="L119" s="2">
        <v>200</v>
      </c>
      <c r="M119" s="2">
        <v>0</v>
      </c>
      <c r="N119" s="2">
        <v>0</v>
      </c>
      <c r="O119" s="16"/>
      <c r="P119" s="2">
        <v>0</v>
      </c>
      <c r="Q119" s="2">
        <f t="shared" si="98"/>
        <v>10</v>
      </c>
      <c r="R119" s="2">
        <f t="shared" si="46"/>
        <v>0</v>
      </c>
      <c r="S119" s="17">
        <f t="shared" si="83"/>
        <v>34.615384615384613</v>
      </c>
      <c r="T119" s="17">
        <v>6</v>
      </c>
      <c r="U119" s="17">
        <v>5</v>
      </c>
      <c r="V119" s="18">
        <v>7</v>
      </c>
      <c r="W119" s="19">
        <f t="shared" si="67"/>
        <v>262.61538461538464</v>
      </c>
      <c r="X119" s="17">
        <f t="shared" si="89"/>
        <v>0</v>
      </c>
      <c r="Y119" s="17">
        <f t="shared" si="90"/>
        <v>0</v>
      </c>
      <c r="Z119" s="29"/>
      <c r="AA119" s="43">
        <f t="shared" si="99"/>
        <v>0</v>
      </c>
      <c r="AB119" s="17">
        <f t="shared" si="100"/>
        <v>5.252307692307693</v>
      </c>
      <c r="AC119" s="17">
        <f t="shared" si="101"/>
        <v>5.252307692307693</v>
      </c>
      <c r="AD119" s="3">
        <f t="shared" si="92"/>
        <v>257</v>
      </c>
      <c r="AE119" s="3">
        <f t="shared" si="91"/>
        <v>1400</v>
      </c>
      <c r="AF119" s="3"/>
      <c r="AH119" s="20">
        <f t="shared" si="97"/>
        <v>257.36</v>
      </c>
      <c r="AI119">
        <f t="shared" si="69"/>
        <v>2</v>
      </c>
      <c r="AJ119">
        <f t="shared" si="70"/>
        <v>1</v>
      </c>
      <c r="AK119">
        <f t="shared" si="71"/>
        <v>0</v>
      </c>
      <c r="AL119">
        <f t="shared" si="72"/>
        <v>0</v>
      </c>
      <c r="AM119">
        <f t="shared" si="73"/>
        <v>1</v>
      </c>
      <c r="AN119">
        <f t="shared" si="74"/>
        <v>2</v>
      </c>
      <c r="AO119">
        <f t="shared" si="75"/>
        <v>0</v>
      </c>
      <c r="AP119">
        <f t="shared" si="76"/>
        <v>1</v>
      </c>
      <c r="AQ119">
        <f t="shared" si="77"/>
        <v>0</v>
      </c>
      <c r="AR119">
        <f t="shared" si="78"/>
        <v>4</v>
      </c>
      <c r="AS119">
        <f t="shared" si="79"/>
        <v>1440.0000000000546</v>
      </c>
      <c r="AT119" s="12">
        <f t="shared" si="80"/>
        <v>-1.2083333333333333</v>
      </c>
      <c r="AU119" s="13">
        <f t="shared" si="60"/>
        <v>0</v>
      </c>
      <c r="AV119" s="13">
        <f t="shared" si="61"/>
        <v>0</v>
      </c>
      <c r="AW119" s="27">
        <v>0</v>
      </c>
      <c r="AX119" s="1">
        <f t="shared" si="81"/>
        <v>0</v>
      </c>
      <c r="AY119" s="20">
        <f t="shared" si="82"/>
        <v>244.61538461538464</v>
      </c>
    </row>
    <row r="120" spans="1:51" ht="30" customHeight="1" x14ac:dyDescent="0.65">
      <c r="A120" s="2">
        <v>114</v>
      </c>
      <c r="B120" s="2" t="s">
        <v>360</v>
      </c>
      <c r="C120" s="44" t="s">
        <v>396</v>
      </c>
      <c r="D120" s="38" t="s">
        <v>255</v>
      </c>
      <c r="E120" s="38" t="s">
        <v>397</v>
      </c>
      <c r="F120" s="15">
        <v>44652</v>
      </c>
      <c r="G120" s="2">
        <f t="shared" si="87"/>
        <v>26</v>
      </c>
      <c r="H120" s="16">
        <v>8</v>
      </c>
      <c r="I120" s="2"/>
      <c r="J120" s="16"/>
      <c r="K120" s="16"/>
      <c r="L120" s="2">
        <v>200</v>
      </c>
      <c r="M120" s="2">
        <v>0</v>
      </c>
      <c r="N120" s="2">
        <v>0</v>
      </c>
      <c r="O120" s="16"/>
      <c r="P120" s="2">
        <v>0</v>
      </c>
      <c r="Q120" s="2">
        <f t="shared" si="98"/>
        <v>10</v>
      </c>
      <c r="R120" s="2">
        <f t="shared" si="46"/>
        <v>0</v>
      </c>
      <c r="S120" s="17">
        <f t="shared" si="83"/>
        <v>11.538461538461538</v>
      </c>
      <c r="T120" s="17">
        <v>2</v>
      </c>
      <c r="U120" s="17">
        <v>5</v>
      </c>
      <c r="V120" s="18">
        <v>7</v>
      </c>
      <c r="W120" s="19">
        <f t="shared" si="67"/>
        <v>235.53846153846155</v>
      </c>
      <c r="X120" s="17">
        <f t="shared" si="89"/>
        <v>0</v>
      </c>
      <c r="Y120" s="17">
        <f t="shared" si="90"/>
        <v>0</v>
      </c>
      <c r="Z120" s="29"/>
      <c r="AA120" s="43">
        <f t="shared" si="99"/>
        <v>0</v>
      </c>
      <c r="AB120" s="17">
        <f t="shared" si="100"/>
        <v>4.7107692307692313</v>
      </c>
      <c r="AC120" s="17">
        <f t="shared" si="101"/>
        <v>4.7107692307692313</v>
      </c>
      <c r="AD120" s="3">
        <f t="shared" si="92"/>
        <v>230</v>
      </c>
      <c r="AE120" s="3">
        <f t="shared" si="91"/>
        <v>3300</v>
      </c>
      <c r="AF120" s="3"/>
      <c r="AH120" s="20">
        <f t="shared" si="97"/>
        <v>230.83</v>
      </c>
      <c r="AI120">
        <f t="shared" si="69"/>
        <v>2</v>
      </c>
      <c r="AJ120">
        <f t="shared" si="70"/>
        <v>0</v>
      </c>
      <c r="AK120">
        <f t="shared" si="71"/>
        <v>1</v>
      </c>
      <c r="AL120">
        <f t="shared" si="72"/>
        <v>1</v>
      </c>
      <c r="AM120">
        <f t="shared" si="73"/>
        <v>0</v>
      </c>
      <c r="AN120">
        <f t="shared" si="74"/>
        <v>0</v>
      </c>
      <c r="AO120">
        <f t="shared" si="75"/>
        <v>1</v>
      </c>
      <c r="AP120">
        <f t="shared" si="76"/>
        <v>1</v>
      </c>
      <c r="AQ120">
        <f t="shared" si="77"/>
        <v>0</v>
      </c>
      <c r="AR120">
        <f t="shared" si="78"/>
        <v>3</v>
      </c>
      <c r="AS120">
        <f t="shared" si="79"/>
        <v>3320.00000000005</v>
      </c>
      <c r="AT120" s="12">
        <f t="shared" si="80"/>
        <v>-1.2083333333333333</v>
      </c>
      <c r="AU120" s="13">
        <f t="shared" si="60"/>
        <v>0</v>
      </c>
      <c r="AV120" s="13">
        <f t="shared" si="61"/>
        <v>0</v>
      </c>
      <c r="AW120" s="27">
        <v>0</v>
      </c>
      <c r="AX120" s="1">
        <f t="shared" si="81"/>
        <v>0</v>
      </c>
      <c r="AY120" s="20">
        <f t="shared" si="82"/>
        <v>221.53846153846155</v>
      </c>
    </row>
    <row r="121" spans="1:51" ht="30" customHeight="1" x14ac:dyDescent="0.65">
      <c r="A121" s="39">
        <v>115</v>
      </c>
      <c r="B121" s="2" t="s">
        <v>360</v>
      </c>
      <c r="C121" s="44" t="s">
        <v>398</v>
      </c>
      <c r="D121" s="47" t="s">
        <v>399</v>
      </c>
      <c r="E121" s="48" t="s">
        <v>400</v>
      </c>
      <c r="F121" s="15">
        <v>44734</v>
      </c>
      <c r="G121" s="2">
        <f t="shared" si="87"/>
        <v>26</v>
      </c>
      <c r="H121" s="16">
        <v>32</v>
      </c>
      <c r="I121" s="2"/>
      <c r="J121" s="16"/>
      <c r="K121" s="16"/>
      <c r="L121" s="2">
        <v>200</v>
      </c>
      <c r="M121" s="2">
        <v>0</v>
      </c>
      <c r="N121" s="2">
        <v>0</v>
      </c>
      <c r="O121" s="16"/>
      <c r="P121" s="2">
        <v>0</v>
      </c>
      <c r="Q121" s="2">
        <f t="shared" si="98"/>
        <v>10</v>
      </c>
      <c r="R121" s="2">
        <f t="shared" ref="R121:R184" si="102">IF(AT121&lt;=8,AU121,AV121)</f>
        <v>0</v>
      </c>
      <c r="S121" s="17">
        <f t="shared" si="83"/>
        <v>46.153846153846153</v>
      </c>
      <c r="T121" s="17">
        <v>8</v>
      </c>
      <c r="U121" s="17">
        <v>5</v>
      </c>
      <c r="V121" s="18">
        <v>7</v>
      </c>
      <c r="W121" s="19">
        <f t="shared" si="67"/>
        <v>276.15384615384613</v>
      </c>
      <c r="X121" s="17">
        <f t="shared" si="89"/>
        <v>0</v>
      </c>
      <c r="Y121" s="17">
        <f t="shared" si="90"/>
        <v>0</v>
      </c>
      <c r="Z121" s="29"/>
      <c r="AA121" s="43">
        <f t="shared" si="99"/>
        <v>0</v>
      </c>
      <c r="AB121" s="17">
        <f t="shared" si="100"/>
        <v>5.523076923076923</v>
      </c>
      <c r="AC121" s="17">
        <f t="shared" si="101"/>
        <v>5.523076923076923</v>
      </c>
      <c r="AD121" s="3">
        <f t="shared" si="92"/>
        <v>270</v>
      </c>
      <c r="AE121" s="3">
        <f t="shared" si="91"/>
        <v>2500</v>
      </c>
      <c r="AF121" s="3"/>
      <c r="AH121" s="20">
        <f t="shared" si="97"/>
        <v>270.63</v>
      </c>
      <c r="AI121">
        <f t="shared" si="69"/>
        <v>2</v>
      </c>
      <c r="AJ121">
        <f t="shared" si="70"/>
        <v>1</v>
      </c>
      <c r="AK121">
        <f t="shared" si="71"/>
        <v>1</v>
      </c>
      <c r="AL121">
        <f t="shared" si="72"/>
        <v>0</v>
      </c>
      <c r="AM121">
        <f t="shared" si="73"/>
        <v>0</v>
      </c>
      <c r="AN121">
        <f t="shared" si="74"/>
        <v>0</v>
      </c>
      <c r="AO121">
        <f t="shared" si="75"/>
        <v>1</v>
      </c>
      <c r="AP121">
        <f t="shared" si="76"/>
        <v>0</v>
      </c>
      <c r="AQ121">
        <f t="shared" si="77"/>
        <v>1</v>
      </c>
      <c r="AR121">
        <f t="shared" si="78"/>
        <v>0</v>
      </c>
      <c r="AS121">
        <f t="shared" si="79"/>
        <v>2519.9999999999818</v>
      </c>
      <c r="AT121" s="12">
        <f t="shared" si="80"/>
        <v>-1.4333333333333333</v>
      </c>
      <c r="AU121" s="13">
        <f t="shared" ref="AU121:AU184" si="103">IF(AT121&lt;=1,0,IF(AT121&lt;=2,2,IF(AT121&lt;=3,3,IF(AT121&lt;=4,4,IF(AT121&lt;=5,5,IF(AT121&lt;=6,6,IF(AT121&lt;=7,7,IF(AT121&lt;=8,8,10))))))))</f>
        <v>0</v>
      </c>
      <c r="AV121" s="13">
        <f t="shared" ref="AV121:AV184" si="104">IF(AT121&lt;=3,0,IF(AT121&lt;=4,4,IF(AT121&lt;=5,5,IF(AT121&lt;=6,6,IF(AT121&lt;=7,7,IF(AT121&lt;=8,8,IF(AT121&lt;=9,9,10)))))))</f>
        <v>0</v>
      </c>
      <c r="AW121" s="27">
        <v>0</v>
      </c>
      <c r="AX121" s="1">
        <f t="shared" si="81"/>
        <v>0</v>
      </c>
      <c r="AY121" s="20">
        <f t="shared" si="82"/>
        <v>256.15384615384613</v>
      </c>
    </row>
    <row r="122" spans="1:51" ht="30" customHeight="1" x14ac:dyDescent="0.65">
      <c r="A122" s="2">
        <v>116</v>
      </c>
      <c r="B122" s="2" t="s">
        <v>360</v>
      </c>
      <c r="C122" s="44" t="s">
        <v>401</v>
      </c>
      <c r="D122" s="47" t="s">
        <v>43</v>
      </c>
      <c r="E122" s="48" t="s">
        <v>402</v>
      </c>
      <c r="F122" s="15">
        <v>44805</v>
      </c>
      <c r="G122" s="2">
        <f t="shared" si="87"/>
        <v>26</v>
      </c>
      <c r="H122" s="16">
        <v>28</v>
      </c>
      <c r="I122" s="2"/>
      <c r="J122" s="16"/>
      <c r="K122" s="16"/>
      <c r="L122" s="2">
        <v>200</v>
      </c>
      <c r="M122" s="2">
        <v>0</v>
      </c>
      <c r="N122" s="2">
        <v>0</v>
      </c>
      <c r="O122" s="16"/>
      <c r="P122" s="2">
        <v>0</v>
      </c>
      <c r="Q122" s="2">
        <f t="shared" si="98"/>
        <v>10</v>
      </c>
      <c r="R122" s="2">
        <f t="shared" si="102"/>
        <v>0</v>
      </c>
      <c r="S122" s="17">
        <f t="shared" si="83"/>
        <v>40.384615384615387</v>
      </c>
      <c r="T122" s="17">
        <v>7</v>
      </c>
      <c r="U122" s="17">
        <v>5</v>
      </c>
      <c r="V122" s="18">
        <v>7</v>
      </c>
      <c r="W122" s="19">
        <f t="shared" si="67"/>
        <v>269.38461538461536</v>
      </c>
      <c r="X122" s="17">
        <f t="shared" si="89"/>
        <v>0</v>
      </c>
      <c r="Y122" s="17">
        <f t="shared" si="90"/>
        <v>0</v>
      </c>
      <c r="Z122" s="29"/>
      <c r="AA122" s="43">
        <f t="shared" si="99"/>
        <v>0</v>
      </c>
      <c r="AB122" s="17">
        <f t="shared" si="100"/>
        <v>5.3876923076923076</v>
      </c>
      <c r="AC122" s="17">
        <f t="shared" si="101"/>
        <v>5.3876923076923076</v>
      </c>
      <c r="AD122" s="3">
        <f t="shared" si="92"/>
        <v>264</v>
      </c>
      <c r="AE122" s="3">
        <f t="shared" si="91"/>
        <v>0</v>
      </c>
      <c r="AF122" s="3"/>
      <c r="AH122" s="20">
        <f t="shared" si="97"/>
        <v>264</v>
      </c>
      <c r="AI122">
        <f t="shared" si="69"/>
        <v>2</v>
      </c>
      <c r="AJ122">
        <f t="shared" si="70"/>
        <v>1</v>
      </c>
      <c r="AK122">
        <f t="shared" si="71"/>
        <v>0</v>
      </c>
      <c r="AL122">
        <f t="shared" si="72"/>
        <v>1</v>
      </c>
      <c r="AM122">
        <f t="shared" si="73"/>
        <v>0</v>
      </c>
      <c r="AN122">
        <f t="shared" si="74"/>
        <v>4</v>
      </c>
      <c r="AO122">
        <f t="shared" si="75"/>
        <v>0</v>
      </c>
      <c r="AP122">
        <f t="shared" si="76"/>
        <v>0</v>
      </c>
      <c r="AQ122">
        <f t="shared" si="77"/>
        <v>0</v>
      </c>
      <c r="AR122">
        <f t="shared" si="78"/>
        <v>0</v>
      </c>
      <c r="AS122">
        <f t="shared" si="79"/>
        <v>0</v>
      </c>
      <c r="AT122" s="12">
        <f t="shared" si="80"/>
        <v>-1.625</v>
      </c>
      <c r="AU122" s="13">
        <f t="shared" si="103"/>
        <v>0</v>
      </c>
      <c r="AV122" s="13">
        <f t="shared" si="104"/>
        <v>0</v>
      </c>
      <c r="AW122" s="27">
        <v>0</v>
      </c>
      <c r="AX122" s="1">
        <f t="shared" si="81"/>
        <v>0</v>
      </c>
      <c r="AY122" s="20">
        <f t="shared" si="82"/>
        <v>250.38461538461536</v>
      </c>
    </row>
    <row r="123" spans="1:51" ht="30" customHeight="1" x14ac:dyDescent="0.65">
      <c r="A123" s="39">
        <v>117</v>
      </c>
      <c r="B123" s="2" t="s">
        <v>360</v>
      </c>
      <c r="C123" s="36" t="s">
        <v>403</v>
      </c>
      <c r="D123" s="47" t="s">
        <v>215</v>
      </c>
      <c r="E123" s="48" t="s">
        <v>404</v>
      </c>
      <c r="F123" s="15">
        <v>44805</v>
      </c>
      <c r="G123" s="2">
        <f t="shared" si="87"/>
        <v>24.625</v>
      </c>
      <c r="H123" s="16">
        <v>22</v>
      </c>
      <c r="I123" s="2"/>
      <c r="J123" s="16">
        <v>1</v>
      </c>
      <c r="K123" s="16">
        <v>0.375</v>
      </c>
      <c r="L123" s="2">
        <v>200</v>
      </c>
      <c r="M123" s="2">
        <v>0</v>
      </c>
      <c r="N123" s="2">
        <v>0</v>
      </c>
      <c r="O123" s="16"/>
      <c r="P123" s="2">
        <v>0</v>
      </c>
      <c r="Q123" s="2">
        <f t="shared" si="98"/>
        <v>0</v>
      </c>
      <c r="R123" s="2">
        <f t="shared" si="102"/>
        <v>0</v>
      </c>
      <c r="S123" s="17">
        <f t="shared" si="83"/>
        <v>31.73076923076923</v>
      </c>
      <c r="T123" s="17">
        <v>5.5</v>
      </c>
      <c r="U123" s="17">
        <v>4.7355769230769234</v>
      </c>
      <c r="V123" s="18">
        <v>7</v>
      </c>
      <c r="W123" s="19">
        <f t="shared" si="67"/>
        <v>248.96634615384616</v>
      </c>
      <c r="X123" s="17">
        <f t="shared" si="89"/>
        <v>7.6923076923076925</v>
      </c>
      <c r="Y123" s="17">
        <f t="shared" si="90"/>
        <v>2.8846153846153846</v>
      </c>
      <c r="Z123" s="29"/>
      <c r="AA123" s="43">
        <f t="shared" si="99"/>
        <v>0</v>
      </c>
      <c r="AB123" s="17">
        <f t="shared" si="100"/>
        <v>4.9793269230769237</v>
      </c>
      <c r="AC123" s="17">
        <f t="shared" si="101"/>
        <v>15.55625</v>
      </c>
      <c r="AD123" s="3">
        <f t="shared" si="92"/>
        <v>233</v>
      </c>
      <c r="AE123" s="3">
        <f t="shared" si="91"/>
        <v>1600</v>
      </c>
      <c r="AF123" s="3"/>
      <c r="AH123" s="20">
        <f t="shared" si="97"/>
        <v>233.41</v>
      </c>
      <c r="AI123">
        <f t="shared" si="69"/>
        <v>2</v>
      </c>
      <c r="AJ123">
        <f t="shared" si="70"/>
        <v>0</v>
      </c>
      <c r="AK123">
        <f t="shared" si="71"/>
        <v>1</v>
      </c>
      <c r="AL123">
        <f t="shared" si="72"/>
        <v>1</v>
      </c>
      <c r="AM123">
        <f t="shared" si="73"/>
        <v>0</v>
      </c>
      <c r="AN123">
        <f t="shared" si="74"/>
        <v>3</v>
      </c>
      <c r="AO123">
        <f t="shared" si="75"/>
        <v>0</v>
      </c>
      <c r="AP123">
        <f t="shared" si="76"/>
        <v>1</v>
      </c>
      <c r="AQ123">
        <f t="shared" si="77"/>
        <v>1</v>
      </c>
      <c r="AR123">
        <f t="shared" si="78"/>
        <v>1</v>
      </c>
      <c r="AS123">
        <f t="shared" si="79"/>
        <v>1639.9999999999864</v>
      </c>
      <c r="AT123" s="12">
        <f t="shared" si="80"/>
        <v>-1.625</v>
      </c>
      <c r="AU123" s="13">
        <f t="shared" si="103"/>
        <v>0</v>
      </c>
      <c r="AV123" s="13">
        <f t="shared" si="104"/>
        <v>0</v>
      </c>
      <c r="AW123" s="27">
        <v>0</v>
      </c>
      <c r="AX123" s="1">
        <f t="shared" si="81"/>
        <v>0</v>
      </c>
      <c r="AY123" s="20">
        <f t="shared" si="82"/>
        <v>221.15384615384616</v>
      </c>
    </row>
    <row r="124" spans="1:51" ht="30" customHeight="1" x14ac:dyDescent="0.65">
      <c r="A124" s="2">
        <v>118</v>
      </c>
      <c r="B124" s="2" t="s">
        <v>360</v>
      </c>
      <c r="C124" s="36" t="s">
        <v>405</v>
      </c>
      <c r="D124" s="47" t="s">
        <v>406</v>
      </c>
      <c r="E124" s="48" t="s">
        <v>407</v>
      </c>
      <c r="F124" s="15">
        <v>44805</v>
      </c>
      <c r="G124" s="2">
        <f t="shared" si="87"/>
        <v>26</v>
      </c>
      <c r="H124" s="16">
        <v>26</v>
      </c>
      <c r="I124" s="2"/>
      <c r="J124" s="16"/>
      <c r="K124" s="16"/>
      <c r="L124" s="2">
        <v>200</v>
      </c>
      <c r="M124" s="2">
        <v>0</v>
      </c>
      <c r="N124" s="2">
        <v>0</v>
      </c>
      <c r="O124" s="16"/>
      <c r="P124" s="2">
        <v>0</v>
      </c>
      <c r="Q124" s="2">
        <f t="shared" si="98"/>
        <v>10</v>
      </c>
      <c r="R124" s="2">
        <f t="shared" si="102"/>
        <v>0</v>
      </c>
      <c r="S124" s="17">
        <f t="shared" si="83"/>
        <v>37.5</v>
      </c>
      <c r="T124" s="17">
        <v>6.5</v>
      </c>
      <c r="U124" s="17">
        <v>5</v>
      </c>
      <c r="V124" s="18">
        <v>7</v>
      </c>
      <c r="W124" s="19">
        <f t="shared" si="67"/>
        <v>266</v>
      </c>
      <c r="X124" s="17">
        <f t="shared" si="89"/>
        <v>0</v>
      </c>
      <c r="Y124" s="17">
        <f t="shared" si="90"/>
        <v>0</v>
      </c>
      <c r="Z124" s="29"/>
      <c r="AA124" s="43">
        <f t="shared" si="99"/>
        <v>0</v>
      </c>
      <c r="AB124" s="17">
        <f t="shared" si="100"/>
        <v>5.32</v>
      </c>
      <c r="AC124" s="17">
        <f t="shared" si="101"/>
        <v>5.32</v>
      </c>
      <c r="AD124" s="3">
        <f t="shared" si="92"/>
        <v>260</v>
      </c>
      <c r="AE124" s="3">
        <f t="shared" si="91"/>
        <v>2700</v>
      </c>
      <c r="AF124" s="3"/>
      <c r="AH124" s="20">
        <f t="shared" si="97"/>
        <v>260.68</v>
      </c>
      <c r="AI124">
        <f t="shared" si="69"/>
        <v>2</v>
      </c>
      <c r="AJ124">
        <f t="shared" si="70"/>
        <v>1</v>
      </c>
      <c r="AK124">
        <f t="shared" si="71"/>
        <v>0</v>
      </c>
      <c r="AL124">
        <f t="shared" si="72"/>
        <v>1</v>
      </c>
      <c r="AM124">
        <f t="shared" si="73"/>
        <v>0</v>
      </c>
      <c r="AN124">
        <f t="shared" si="74"/>
        <v>0</v>
      </c>
      <c r="AO124">
        <f t="shared" si="75"/>
        <v>1</v>
      </c>
      <c r="AP124">
        <f t="shared" si="76"/>
        <v>0</v>
      </c>
      <c r="AQ124">
        <f t="shared" si="77"/>
        <v>1</v>
      </c>
      <c r="AR124">
        <f t="shared" si="78"/>
        <v>2</v>
      </c>
      <c r="AS124">
        <f t="shared" si="79"/>
        <v>2720.0000000000273</v>
      </c>
      <c r="AT124" s="12">
        <f t="shared" si="80"/>
        <v>-1.625</v>
      </c>
      <c r="AU124" s="13">
        <f t="shared" si="103"/>
        <v>0</v>
      </c>
      <c r="AV124" s="13">
        <f t="shared" si="104"/>
        <v>0</v>
      </c>
      <c r="AW124" s="27">
        <v>0</v>
      </c>
      <c r="AX124" s="1">
        <f t="shared" si="81"/>
        <v>0</v>
      </c>
      <c r="AY124" s="20">
        <f t="shared" si="82"/>
        <v>247.5</v>
      </c>
    </row>
    <row r="125" spans="1:51" ht="30" customHeight="1" x14ac:dyDescent="0.65">
      <c r="A125" s="39">
        <v>119</v>
      </c>
      <c r="B125" s="2" t="s">
        <v>360</v>
      </c>
      <c r="C125" s="44" t="s">
        <v>408</v>
      </c>
      <c r="D125" s="47" t="s">
        <v>409</v>
      </c>
      <c r="E125" s="48" t="s">
        <v>410</v>
      </c>
      <c r="F125" s="15">
        <v>44960</v>
      </c>
      <c r="G125" s="2">
        <f t="shared" si="87"/>
        <v>26</v>
      </c>
      <c r="H125" s="16">
        <v>32</v>
      </c>
      <c r="I125" s="2"/>
      <c r="J125" s="16"/>
      <c r="K125" s="16"/>
      <c r="L125" s="2">
        <v>200</v>
      </c>
      <c r="M125" s="2">
        <v>0</v>
      </c>
      <c r="N125" s="2">
        <v>0</v>
      </c>
      <c r="O125" s="16"/>
      <c r="P125" s="2">
        <v>0</v>
      </c>
      <c r="Q125" s="2">
        <f t="shared" si="98"/>
        <v>10</v>
      </c>
      <c r="R125" s="2">
        <f t="shared" si="102"/>
        <v>0</v>
      </c>
      <c r="S125" s="17">
        <f t="shared" si="83"/>
        <v>46.153846153846153</v>
      </c>
      <c r="T125" s="17">
        <v>8</v>
      </c>
      <c r="U125" s="17">
        <v>5</v>
      </c>
      <c r="V125" s="18">
        <v>7</v>
      </c>
      <c r="W125" s="19">
        <f t="shared" si="67"/>
        <v>276.15384615384613</v>
      </c>
      <c r="X125" s="17">
        <f t="shared" si="89"/>
        <v>0</v>
      </c>
      <c r="Y125" s="17">
        <f t="shared" si="90"/>
        <v>0</v>
      </c>
      <c r="Z125" s="29"/>
      <c r="AA125" s="43">
        <f t="shared" si="99"/>
        <v>0</v>
      </c>
      <c r="AB125" s="17">
        <f t="shared" si="100"/>
        <v>5.523076923076923</v>
      </c>
      <c r="AC125" s="17">
        <f t="shared" si="101"/>
        <v>5.523076923076923</v>
      </c>
      <c r="AD125" s="3">
        <f t="shared" si="92"/>
        <v>270</v>
      </c>
      <c r="AE125" s="3">
        <f t="shared" si="91"/>
        <v>2500</v>
      </c>
      <c r="AF125" s="3"/>
      <c r="AH125" s="20">
        <f t="shared" si="97"/>
        <v>270.63</v>
      </c>
      <c r="AI125">
        <f t="shared" si="69"/>
        <v>2</v>
      </c>
      <c r="AJ125">
        <f t="shared" si="70"/>
        <v>1</v>
      </c>
      <c r="AK125">
        <f t="shared" si="71"/>
        <v>1</v>
      </c>
      <c r="AL125">
        <f t="shared" si="72"/>
        <v>0</v>
      </c>
      <c r="AM125">
        <f t="shared" si="73"/>
        <v>0</v>
      </c>
      <c r="AN125">
        <f t="shared" si="74"/>
        <v>0</v>
      </c>
      <c r="AO125">
        <f t="shared" si="75"/>
        <v>1</v>
      </c>
      <c r="AP125">
        <f t="shared" si="76"/>
        <v>0</v>
      </c>
      <c r="AQ125">
        <f t="shared" si="77"/>
        <v>1</v>
      </c>
      <c r="AR125">
        <f t="shared" si="78"/>
        <v>0</v>
      </c>
      <c r="AS125">
        <f t="shared" si="79"/>
        <v>2519.9999999999818</v>
      </c>
      <c r="AT125" s="12">
        <f t="shared" si="80"/>
        <v>-2.0472222222222221</v>
      </c>
      <c r="AU125" s="13">
        <f t="shared" si="103"/>
        <v>0</v>
      </c>
      <c r="AV125" s="13">
        <f t="shared" si="104"/>
        <v>0</v>
      </c>
      <c r="AW125" s="27">
        <v>0</v>
      </c>
      <c r="AX125" s="1">
        <f t="shared" si="81"/>
        <v>0</v>
      </c>
      <c r="AY125" s="20">
        <f t="shared" si="82"/>
        <v>256.15384615384613</v>
      </c>
    </row>
    <row r="126" spans="1:51" ht="30" customHeight="1" x14ac:dyDescent="0.65">
      <c r="A126" s="2">
        <v>120</v>
      </c>
      <c r="B126" s="2" t="s">
        <v>360</v>
      </c>
      <c r="C126" s="44" t="s">
        <v>411</v>
      </c>
      <c r="D126" s="47" t="s">
        <v>412</v>
      </c>
      <c r="E126" s="48" t="s">
        <v>413</v>
      </c>
      <c r="F126" s="15">
        <v>45048</v>
      </c>
      <c r="G126" s="2">
        <f t="shared" si="87"/>
        <v>26</v>
      </c>
      <c r="H126" s="16">
        <v>8</v>
      </c>
      <c r="I126" s="2"/>
      <c r="J126" s="16"/>
      <c r="K126" s="16"/>
      <c r="L126" s="2">
        <v>200</v>
      </c>
      <c r="M126" s="2">
        <v>0</v>
      </c>
      <c r="N126" s="2">
        <v>0</v>
      </c>
      <c r="O126" s="16"/>
      <c r="P126" s="2">
        <v>0</v>
      </c>
      <c r="Q126" s="2">
        <f t="shared" si="98"/>
        <v>10</v>
      </c>
      <c r="R126" s="2">
        <f t="shared" si="102"/>
        <v>0</v>
      </c>
      <c r="S126" s="17">
        <f t="shared" si="83"/>
        <v>11.538461538461538</v>
      </c>
      <c r="T126" s="17">
        <v>2</v>
      </c>
      <c r="U126" s="17">
        <v>5</v>
      </c>
      <c r="V126" s="18">
        <v>7</v>
      </c>
      <c r="W126" s="19">
        <f t="shared" si="67"/>
        <v>235.53846153846155</v>
      </c>
      <c r="X126" s="17">
        <f t="shared" si="89"/>
        <v>0</v>
      </c>
      <c r="Y126" s="17">
        <f t="shared" si="90"/>
        <v>0</v>
      </c>
      <c r="Z126" s="29"/>
      <c r="AA126" s="43">
        <f t="shared" si="99"/>
        <v>0</v>
      </c>
      <c r="AB126" s="17">
        <f t="shared" si="100"/>
        <v>4.7107692307692313</v>
      </c>
      <c r="AC126" s="17">
        <f t="shared" si="101"/>
        <v>4.7107692307692313</v>
      </c>
      <c r="AD126" s="3">
        <f t="shared" si="92"/>
        <v>230</v>
      </c>
      <c r="AE126" s="3">
        <f t="shared" si="91"/>
        <v>3300</v>
      </c>
      <c r="AF126" s="3"/>
      <c r="AH126" s="20">
        <f t="shared" si="97"/>
        <v>230.83</v>
      </c>
      <c r="AI126">
        <f t="shared" si="69"/>
        <v>2</v>
      </c>
      <c r="AJ126">
        <f t="shared" si="70"/>
        <v>0</v>
      </c>
      <c r="AK126">
        <f t="shared" si="71"/>
        <v>1</v>
      </c>
      <c r="AL126">
        <f t="shared" si="72"/>
        <v>1</v>
      </c>
      <c r="AM126">
        <f t="shared" si="73"/>
        <v>0</v>
      </c>
      <c r="AN126">
        <f t="shared" si="74"/>
        <v>0</v>
      </c>
      <c r="AO126">
        <f t="shared" si="75"/>
        <v>1</v>
      </c>
      <c r="AP126">
        <f t="shared" si="76"/>
        <v>1</v>
      </c>
      <c r="AQ126">
        <f t="shared" si="77"/>
        <v>0</v>
      </c>
      <c r="AR126">
        <f t="shared" si="78"/>
        <v>3</v>
      </c>
      <c r="AS126">
        <f t="shared" si="79"/>
        <v>3320.00000000005</v>
      </c>
      <c r="AT126" s="12">
        <f t="shared" si="80"/>
        <v>-2.2944444444444443</v>
      </c>
      <c r="AU126" s="13">
        <f t="shared" si="103"/>
        <v>0</v>
      </c>
      <c r="AV126" s="13">
        <f t="shared" si="104"/>
        <v>0</v>
      </c>
      <c r="AW126" s="27">
        <v>0</v>
      </c>
      <c r="AX126" s="1">
        <f t="shared" si="81"/>
        <v>0</v>
      </c>
      <c r="AY126" s="20">
        <f t="shared" si="82"/>
        <v>221.53846153846155</v>
      </c>
    </row>
    <row r="127" spans="1:51" ht="30" customHeight="1" x14ac:dyDescent="0.65">
      <c r="A127" s="39">
        <v>121</v>
      </c>
      <c r="B127" s="2" t="s">
        <v>360</v>
      </c>
      <c r="C127" s="36" t="s">
        <v>414</v>
      </c>
      <c r="D127" s="47" t="s">
        <v>415</v>
      </c>
      <c r="E127" s="48" t="s">
        <v>416</v>
      </c>
      <c r="F127" s="15">
        <v>45108</v>
      </c>
      <c r="G127" s="2">
        <f t="shared" si="87"/>
        <v>26</v>
      </c>
      <c r="H127" s="16">
        <v>0</v>
      </c>
      <c r="I127" s="2"/>
      <c r="J127" s="16"/>
      <c r="K127" s="16"/>
      <c r="L127" s="2">
        <v>200</v>
      </c>
      <c r="M127" s="2">
        <v>0</v>
      </c>
      <c r="N127" s="2">
        <v>0</v>
      </c>
      <c r="O127" s="16"/>
      <c r="P127" s="2">
        <v>0</v>
      </c>
      <c r="Q127" s="2">
        <f t="shared" si="98"/>
        <v>10</v>
      </c>
      <c r="R127" s="2">
        <f t="shared" si="102"/>
        <v>0</v>
      </c>
      <c r="S127" s="17">
        <f t="shared" si="83"/>
        <v>0</v>
      </c>
      <c r="T127" s="17">
        <v>0</v>
      </c>
      <c r="U127" s="17">
        <v>5</v>
      </c>
      <c r="V127" s="18">
        <v>7</v>
      </c>
      <c r="W127" s="19">
        <f t="shared" si="67"/>
        <v>222</v>
      </c>
      <c r="X127" s="17">
        <f t="shared" si="89"/>
        <v>0</v>
      </c>
      <c r="Y127" s="17">
        <f t="shared" si="90"/>
        <v>0</v>
      </c>
      <c r="Z127" s="29"/>
      <c r="AA127" s="43">
        <f t="shared" si="99"/>
        <v>0</v>
      </c>
      <c r="AB127" s="17">
        <f t="shared" si="100"/>
        <v>4.4400000000000004</v>
      </c>
      <c r="AC127" s="17">
        <f t="shared" si="101"/>
        <v>4.4400000000000004</v>
      </c>
      <c r="AD127" s="3">
        <f t="shared" si="92"/>
        <v>217</v>
      </c>
      <c r="AE127" s="3">
        <f t="shared" si="91"/>
        <v>2200</v>
      </c>
      <c r="AF127" s="3"/>
      <c r="AH127" s="20">
        <f t="shared" si="97"/>
        <v>217.56</v>
      </c>
      <c r="AI127">
        <f t="shared" si="69"/>
        <v>2</v>
      </c>
      <c r="AJ127">
        <f t="shared" si="70"/>
        <v>0</v>
      </c>
      <c r="AK127">
        <f t="shared" si="71"/>
        <v>0</v>
      </c>
      <c r="AL127">
        <f t="shared" si="72"/>
        <v>1</v>
      </c>
      <c r="AM127">
        <f t="shared" si="73"/>
        <v>1</v>
      </c>
      <c r="AN127">
        <f t="shared" si="74"/>
        <v>2</v>
      </c>
      <c r="AO127">
        <f t="shared" si="75"/>
        <v>1</v>
      </c>
      <c r="AP127">
        <f t="shared" si="76"/>
        <v>0</v>
      </c>
      <c r="AQ127">
        <f t="shared" si="77"/>
        <v>0</v>
      </c>
      <c r="AR127">
        <f t="shared" si="78"/>
        <v>2</v>
      </c>
      <c r="AS127">
        <f t="shared" si="79"/>
        <v>2240.0000000000091</v>
      </c>
      <c r="AT127" s="12">
        <f t="shared" si="80"/>
        <v>-2.4583333333333335</v>
      </c>
      <c r="AU127" s="13">
        <f t="shared" si="103"/>
        <v>0</v>
      </c>
      <c r="AV127" s="13">
        <f t="shared" si="104"/>
        <v>0</v>
      </c>
      <c r="AW127" s="27">
        <v>0</v>
      </c>
      <c r="AX127" s="1">
        <f t="shared" si="81"/>
        <v>0</v>
      </c>
      <c r="AY127" s="20">
        <f t="shared" si="82"/>
        <v>210</v>
      </c>
    </row>
    <row r="128" spans="1:51" ht="37.5" customHeight="1" x14ac:dyDescent="0.65">
      <c r="A128" s="2">
        <v>122</v>
      </c>
      <c r="B128" s="2" t="s">
        <v>360</v>
      </c>
      <c r="C128" s="51" t="s">
        <v>417</v>
      </c>
      <c r="D128" s="47" t="s">
        <v>313</v>
      </c>
      <c r="E128" s="48" t="s">
        <v>418</v>
      </c>
      <c r="F128" s="15">
        <v>45037</v>
      </c>
      <c r="G128" s="2">
        <f t="shared" si="87"/>
        <v>26</v>
      </c>
      <c r="H128" s="16">
        <v>32</v>
      </c>
      <c r="I128" s="2"/>
      <c r="J128" s="16"/>
      <c r="K128" s="16"/>
      <c r="L128" s="2">
        <v>200</v>
      </c>
      <c r="M128" s="2">
        <v>0</v>
      </c>
      <c r="N128" s="2">
        <v>0</v>
      </c>
      <c r="O128" s="16"/>
      <c r="P128" s="2">
        <v>0</v>
      </c>
      <c r="Q128" s="2">
        <f t="shared" si="98"/>
        <v>10</v>
      </c>
      <c r="R128" s="2">
        <f t="shared" si="102"/>
        <v>0</v>
      </c>
      <c r="S128" s="17">
        <f t="shared" si="83"/>
        <v>46.153846153846153</v>
      </c>
      <c r="T128" s="17">
        <v>8</v>
      </c>
      <c r="U128" s="17">
        <v>5</v>
      </c>
      <c r="V128" s="18">
        <v>7</v>
      </c>
      <c r="W128" s="19">
        <f t="shared" si="67"/>
        <v>276.15384615384613</v>
      </c>
      <c r="X128" s="17">
        <f t="shared" si="89"/>
        <v>0</v>
      </c>
      <c r="Y128" s="17">
        <f t="shared" si="90"/>
        <v>0</v>
      </c>
      <c r="Z128" s="29"/>
      <c r="AA128" s="43">
        <f t="shared" si="99"/>
        <v>0</v>
      </c>
      <c r="AB128" s="17">
        <f t="shared" si="100"/>
        <v>5.523076923076923</v>
      </c>
      <c r="AC128" s="17">
        <f t="shared" si="101"/>
        <v>5.523076923076923</v>
      </c>
      <c r="AD128" s="3">
        <f t="shared" si="92"/>
        <v>270</v>
      </c>
      <c r="AE128" s="3">
        <f t="shared" si="91"/>
        <v>2500</v>
      </c>
      <c r="AF128" s="3"/>
      <c r="AH128" s="20">
        <f t="shared" si="97"/>
        <v>270.63</v>
      </c>
      <c r="AI128">
        <f t="shared" si="69"/>
        <v>2</v>
      </c>
      <c r="AJ128">
        <f t="shared" si="70"/>
        <v>1</v>
      </c>
      <c r="AK128">
        <f t="shared" si="71"/>
        <v>1</v>
      </c>
      <c r="AL128">
        <f t="shared" si="72"/>
        <v>0</v>
      </c>
      <c r="AM128">
        <f t="shared" si="73"/>
        <v>0</v>
      </c>
      <c r="AN128">
        <f t="shared" si="74"/>
        <v>0</v>
      </c>
      <c r="AO128">
        <f t="shared" si="75"/>
        <v>1</v>
      </c>
      <c r="AP128">
        <f t="shared" si="76"/>
        <v>0</v>
      </c>
      <c r="AQ128">
        <f t="shared" si="77"/>
        <v>1</v>
      </c>
      <c r="AR128">
        <f t="shared" si="78"/>
        <v>0</v>
      </c>
      <c r="AS128">
        <f t="shared" si="79"/>
        <v>2519.9999999999818</v>
      </c>
      <c r="AT128" s="12">
        <f t="shared" si="80"/>
        <v>-2.2638888888888888</v>
      </c>
      <c r="AU128" s="13">
        <f t="shared" si="103"/>
        <v>0</v>
      </c>
      <c r="AV128" s="13">
        <f t="shared" si="104"/>
        <v>0</v>
      </c>
      <c r="AW128" s="27">
        <v>2</v>
      </c>
      <c r="AX128" s="1">
        <f t="shared" si="81"/>
        <v>75</v>
      </c>
      <c r="AY128" s="20">
        <f t="shared" si="82"/>
        <v>181.15384615384613</v>
      </c>
    </row>
    <row r="129" spans="1:51" ht="30" customHeight="1" x14ac:dyDescent="0.65">
      <c r="A129" s="39">
        <v>123</v>
      </c>
      <c r="B129" s="2" t="s">
        <v>360</v>
      </c>
      <c r="C129" s="44" t="s">
        <v>419</v>
      </c>
      <c r="D129" s="47" t="s">
        <v>420</v>
      </c>
      <c r="E129" s="48" t="s">
        <v>421</v>
      </c>
      <c r="F129" s="15">
        <v>45108</v>
      </c>
      <c r="G129" s="2">
        <f t="shared" si="87"/>
        <v>26</v>
      </c>
      <c r="H129" s="16">
        <v>22</v>
      </c>
      <c r="I129" s="2"/>
      <c r="J129" s="16"/>
      <c r="K129" s="16"/>
      <c r="L129" s="2">
        <v>200</v>
      </c>
      <c r="M129" s="2">
        <v>0</v>
      </c>
      <c r="N129" s="2">
        <v>0</v>
      </c>
      <c r="O129" s="16"/>
      <c r="P129" s="2">
        <v>0</v>
      </c>
      <c r="Q129" s="2">
        <f t="shared" si="98"/>
        <v>10</v>
      </c>
      <c r="R129" s="2">
        <f t="shared" si="102"/>
        <v>0</v>
      </c>
      <c r="S129" s="17">
        <f t="shared" si="83"/>
        <v>31.73076923076923</v>
      </c>
      <c r="T129" s="17">
        <v>5.5</v>
      </c>
      <c r="U129" s="17">
        <v>5</v>
      </c>
      <c r="V129" s="18">
        <v>7</v>
      </c>
      <c r="W129" s="19">
        <f t="shared" si="67"/>
        <v>259.23076923076923</v>
      </c>
      <c r="X129" s="17">
        <f t="shared" si="89"/>
        <v>0</v>
      </c>
      <c r="Y129" s="17">
        <f t="shared" si="90"/>
        <v>0</v>
      </c>
      <c r="Z129" s="29"/>
      <c r="AA129" s="43">
        <f t="shared" si="99"/>
        <v>0</v>
      </c>
      <c r="AB129" s="17">
        <f t="shared" si="100"/>
        <v>5.1846153846153848</v>
      </c>
      <c r="AC129" s="17">
        <f t="shared" si="101"/>
        <v>5.1846153846153848</v>
      </c>
      <c r="AD129" s="3">
        <f t="shared" si="92"/>
        <v>254</v>
      </c>
      <c r="AE129" s="3">
        <f t="shared" si="91"/>
        <v>200</v>
      </c>
      <c r="AF129" s="3"/>
      <c r="AH129" s="20">
        <f t="shared" si="97"/>
        <v>254.05</v>
      </c>
      <c r="AI129">
        <f t="shared" si="69"/>
        <v>2</v>
      </c>
      <c r="AJ129">
        <f t="shared" si="70"/>
        <v>1</v>
      </c>
      <c r="AK129">
        <f t="shared" si="71"/>
        <v>0</v>
      </c>
      <c r="AL129">
        <f t="shared" si="72"/>
        <v>0</v>
      </c>
      <c r="AM129">
        <f t="shared" si="73"/>
        <v>0</v>
      </c>
      <c r="AN129">
        <f t="shared" si="74"/>
        <v>4</v>
      </c>
      <c r="AO129">
        <f t="shared" si="75"/>
        <v>0</v>
      </c>
      <c r="AP129">
        <f t="shared" si="76"/>
        <v>0</v>
      </c>
      <c r="AQ129">
        <f t="shared" si="77"/>
        <v>0</v>
      </c>
      <c r="AR129">
        <f t="shared" si="78"/>
        <v>2</v>
      </c>
      <c r="AS129">
        <f t="shared" si="79"/>
        <v>200.00000000004547</v>
      </c>
      <c r="AT129" s="12">
        <f t="shared" si="80"/>
        <v>-2.4583333333333335</v>
      </c>
      <c r="AU129" s="13">
        <f t="shared" si="103"/>
        <v>0</v>
      </c>
      <c r="AV129" s="13">
        <f t="shared" si="104"/>
        <v>0</v>
      </c>
      <c r="AW129" s="27">
        <v>0</v>
      </c>
      <c r="AX129" s="1">
        <f t="shared" si="81"/>
        <v>0</v>
      </c>
      <c r="AY129" s="20">
        <f t="shared" si="82"/>
        <v>241.73076923076923</v>
      </c>
    </row>
    <row r="130" spans="1:51" ht="30" customHeight="1" x14ac:dyDescent="0.65">
      <c r="A130" s="2">
        <v>124</v>
      </c>
      <c r="B130" s="2" t="s">
        <v>360</v>
      </c>
      <c r="C130" s="44" t="s">
        <v>422</v>
      </c>
      <c r="D130" s="47" t="s">
        <v>423</v>
      </c>
      <c r="E130" s="48" t="s">
        <v>424</v>
      </c>
      <c r="F130" s="15">
        <v>45170</v>
      </c>
      <c r="G130" s="2">
        <f t="shared" si="87"/>
        <v>26</v>
      </c>
      <c r="H130" s="16">
        <v>32</v>
      </c>
      <c r="I130" s="2"/>
      <c r="J130" s="16"/>
      <c r="K130" s="16"/>
      <c r="L130" s="2">
        <v>200</v>
      </c>
      <c r="M130" s="2">
        <v>0</v>
      </c>
      <c r="N130" s="2">
        <v>0</v>
      </c>
      <c r="O130" s="16"/>
      <c r="P130" s="2">
        <v>0</v>
      </c>
      <c r="Q130" s="2">
        <f t="shared" si="98"/>
        <v>10</v>
      </c>
      <c r="R130" s="2">
        <f t="shared" si="102"/>
        <v>0</v>
      </c>
      <c r="S130" s="17">
        <f t="shared" si="83"/>
        <v>46.153846153846153</v>
      </c>
      <c r="T130" s="17">
        <v>8</v>
      </c>
      <c r="U130" s="17">
        <v>5</v>
      </c>
      <c r="V130" s="18">
        <v>7</v>
      </c>
      <c r="W130" s="19">
        <f t="shared" si="67"/>
        <v>276.15384615384613</v>
      </c>
      <c r="X130" s="17">
        <f t="shared" si="89"/>
        <v>0</v>
      </c>
      <c r="Y130" s="17">
        <f t="shared" si="90"/>
        <v>0</v>
      </c>
      <c r="Z130" s="29"/>
      <c r="AA130" s="43">
        <f t="shared" si="99"/>
        <v>0</v>
      </c>
      <c r="AB130" s="17">
        <f t="shared" si="100"/>
        <v>5.523076923076923</v>
      </c>
      <c r="AC130" s="17">
        <f t="shared" si="101"/>
        <v>5.523076923076923</v>
      </c>
      <c r="AD130" s="3">
        <f t="shared" si="92"/>
        <v>270</v>
      </c>
      <c r="AE130" s="3">
        <f t="shared" si="91"/>
        <v>2500</v>
      </c>
      <c r="AF130" s="3"/>
      <c r="AH130" s="20">
        <f t="shared" si="97"/>
        <v>270.63</v>
      </c>
      <c r="AI130">
        <f t="shared" si="69"/>
        <v>2</v>
      </c>
      <c r="AJ130">
        <f t="shared" si="70"/>
        <v>1</v>
      </c>
      <c r="AK130">
        <f t="shared" si="71"/>
        <v>1</v>
      </c>
      <c r="AL130">
        <f t="shared" si="72"/>
        <v>0</v>
      </c>
      <c r="AM130">
        <f t="shared" si="73"/>
        <v>0</v>
      </c>
      <c r="AN130">
        <f t="shared" si="74"/>
        <v>0</v>
      </c>
      <c r="AO130">
        <f t="shared" si="75"/>
        <v>1</v>
      </c>
      <c r="AP130">
        <f t="shared" si="76"/>
        <v>0</v>
      </c>
      <c r="AQ130">
        <f t="shared" si="77"/>
        <v>1</v>
      </c>
      <c r="AR130">
        <f t="shared" si="78"/>
        <v>0</v>
      </c>
      <c r="AS130">
        <f t="shared" si="79"/>
        <v>2519.9999999999818</v>
      </c>
      <c r="AT130" s="12">
        <f t="shared" si="80"/>
        <v>-2.625</v>
      </c>
      <c r="AU130" s="13">
        <f t="shared" si="103"/>
        <v>0</v>
      </c>
      <c r="AV130" s="13">
        <f t="shared" si="104"/>
        <v>0</v>
      </c>
      <c r="AW130" s="27">
        <v>0</v>
      </c>
      <c r="AX130" s="1">
        <f t="shared" si="81"/>
        <v>0</v>
      </c>
      <c r="AY130" s="20">
        <f t="shared" si="82"/>
        <v>256.15384615384613</v>
      </c>
    </row>
    <row r="131" spans="1:51" ht="30" customHeight="1" x14ac:dyDescent="0.65">
      <c r="A131" s="39">
        <v>125</v>
      </c>
      <c r="B131" s="2" t="s">
        <v>360</v>
      </c>
      <c r="C131" s="36" t="s">
        <v>425</v>
      </c>
      <c r="D131" s="47" t="s">
        <v>185</v>
      </c>
      <c r="E131" s="48" t="s">
        <v>426</v>
      </c>
      <c r="F131" s="15">
        <v>45184</v>
      </c>
      <c r="G131" s="2">
        <f t="shared" si="87"/>
        <v>26</v>
      </c>
      <c r="H131" s="16">
        <v>32</v>
      </c>
      <c r="I131" s="2"/>
      <c r="J131" s="16"/>
      <c r="K131" s="16"/>
      <c r="L131" s="2">
        <v>200</v>
      </c>
      <c r="M131" s="2">
        <v>0</v>
      </c>
      <c r="N131" s="2">
        <v>0</v>
      </c>
      <c r="O131" s="16"/>
      <c r="P131" s="2">
        <v>0</v>
      </c>
      <c r="Q131" s="2">
        <f t="shared" si="98"/>
        <v>10</v>
      </c>
      <c r="R131" s="2">
        <f t="shared" si="102"/>
        <v>0</v>
      </c>
      <c r="S131" s="17">
        <f t="shared" si="83"/>
        <v>46.153846153846153</v>
      </c>
      <c r="T131" s="17">
        <v>8</v>
      </c>
      <c r="U131" s="17">
        <v>5</v>
      </c>
      <c r="V131" s="18">
        <v>7</v>
      </c>
      <c r="W131" s="19">
        <f t="shared" si="67"/>
        <v>276.15384615384613</v>
      </c>
      <c r="X131" s="17">
        <f t="shared" si="89"/>
        <v>0</v>
      </c>
      <c r="Y131" s="17">
        <f t="shared" si="90"/>
        <v>0</v>
      </c>
      <c r="Z131" s="29"/>
      <c r="AA131" s="43">
        <f t="shared" si="99"/>
        <v>0</v>
      </c>
      <c r="AB131" s="17">
        <f t="shared" si="100"/>
        <v>5.523076923076923</v>
      </c>
      <c r="AC131" s="17">
        <f t="shared" si="101"/>
        <v>5.523076923076923</v>
      </c>
      <c r="AD131" s="3">
        <f t="shared" si="92"/>
        <v>270</v>
      </c>
      <c r="AE131" s="3">
        <f t="shared" si="91"/>
        <v>2500</v>
      </c>
      <c r="AF131" s="3"/>
      <c r="AH131" s="20">
        <f t="shared" si="97"/>
        <v>270.63</v>
      </c>
      <c r="AI131">
        <f t="shared" si="69"/>
        <v>2</v>
      </c>
      <c r="AJ131">
        <f t="shared" si="70"/>
        <v>1</v>
      </c>
      <c r="AK131">
        <f t="shared" si="71"/>
        <v>1</v>
      </c>
      <c r="AL131">
        <f t="shared" si="72"/>
        <v>0</v>
      </c>
      <c r="AM131">
        <f t="shared" si="73"/>
        <v>0</v>
      </c>
      <c r="AN131">
        <f t="shared" si="74"/>
        <v>0</v>
      </c>
      <c r="AO131">
        <f t="shared" si="75"/>
        <v>1</v>
      </c>
      <c r="AP131">
        <f t="shared" si="76"/>
        <v>0</v>
      </c>
      <c r="AQ131">
        <f t="shared" si="77"/>
        <v>1</v>
      </c>
      <c r="AR131">
        <f t="shared" si="78"/>
        <v>0</v>
      </c>
      <c r="AS131">
        <f t="shared" si="79"/>
        <v>2519.9999999999818</v>
      </c>
      <c r="AT131" s="12">
        <f t="shared" si="80"/>
        <v>-2.6638888888888888</v>
      </c>
      <c r="AU131" s="13">
        <f t="shared" si="103"/>
        <v>0</v>
      </c>
      <c r="AV131" s="13">
        <f t="shared" si="104"/>
        <v>0</v>
      </c>
      <c r="AW131" s="27">
        <v>0</v>
      </c>
      <c r="AX131" s="1">
        <f t="shared" si="81"/>
        <v>0</v>
      </c>
      <c r="AY131" s="20">
        <f t="shared" si="82"/>
        <v>256.15384615384613</v>
      </c>
    </row>
    <row r="132" spans="1:51" ht="30" customHeight="1" x14ac:dyDescent="0.65">
      <c r="A132" s="2">
        <v>126</v>
      </c>
      <c r="B132" s="2" t="s">
        <v>360</v>
      </c>
      <c r="C132" s="44" t="s">
        <v>427</v>
      </c>
      <c r="D132" s="47" t="s">
        <v>428</v>
      </c>
      <c r="E132" s="48" t="s">
        <v>429</v>
      </c>
      <c r="F132" s="15">
        <v>45187</v>
      </c>
      <c r="G132" s="2">
        <f t="shared" si="87"/>
        <v>26</v>
      </c>
      <c r="H132" s="16">
        <v>26</v>
      </c>
      <c r="I132" s="2"/>
      <c r="J132" s="16"/>
      <c r="K132" s="16"/>
      <c r="L132" s="2">
        <v>200</v>
      </c>
      <c r="M132" s="2">
        <v>0</v>
      </c>
      <c r="N132" s="2">
        <v>0</v>
      </c>
      <c r="O132" s="16"/>
      <c r="P132" s="2">
        <v>0</v>
      </c>
      <c r="Q132" s="2">
        <f t="shared" si="98"/>
        <v>10</v>
      </c>
      <c r="R132" s="2">
        <f t="shared" si="102"/>
        <v>0</v>
      </c>
      <c r="S132" s="17">
        <f t="shared" si="83"/>
        <v>37.5</v>
      </c>
      <c r="T132" s="17">
        <v>6.5</v>
      </c>
      <c r="U132" s="17">
        <v>5</v>
      </c>
      <c r="V132" s="18">
        <v>7</v>
      </c>
      <c r="W132" s="19">
        <f t="shared" ref="W132:W195" si="105">L132+M132+N132+O132+P132+Q132+R132+S132+T132+U132+V132</f>
        <v>266</v>
      </c>
      <c r="X132" s="17">
        <f t="shared" si="89"/>
        <v>0</v>
      </c>
      <c r="Y132" s="17">
        <f t="shared" si="90"/>
        <v>0</v>
      </c>
      <c r="Z132" s="29"/>
      <c r="AA132" s="43">
        <f t="shared" si="99"/>
        <v>0</v>
      </c>
      <c r="AB132" s="17">
        <f t="shared" si="100"/>
        <v>5.32</v>
      </c>
      <c r="AC132" s="17">
        <f t="shared" si="101"/>
        <v>5.32</v>
      </c>
      <c r="AD132" s="3">
        <f t="shared" si="92"/>
        <v>260</v>
      </c>
      <c r="AE132" s="3">
        <f t="shared" si="91"/>
        <v>2700</v>
      </c>
      <c r="AF132" s="3"/>
      <c r="AH132" s="20">
        <f t="shared" si="97"/>
        <v>260.68</v>
      </c>
      <c r="AI132">
        <f t="shared" ref="AI132:AI195" si="106">INT(AH132/$AI$5)</f>
        <v>2</v>
      </c>
      <c r="AJ132">
        <f t="shared" ref="AJ132:AJ195" si="107">INT((AH132-$AI$5*AI132)/50)</f>
        <v>1</v>
      </c>
      <c r="AK132">
        <f t="shared" ref="AK132:AK195" si="108">INT((AH132-$AI$5*AI132-$AJ$5*AJ132)/20)</f>
        <v>0</v>
      </c>
      <c r="AL132">
        <f t="shared" ref="AL132:AL195" si="109">INT((AH132-$AI$5*AI132-$AJ$5*AJ132-$AK$5*AK132)/10)</f>
        <v>1</v>
      </c>
      <c r="AM132">
        <f t="shared" ref="AM132:AM195" si="110">INT((AH132-$AI$5*AI132-$AJ$5*AJ132-$AK$5*AK132-$AL$5*AL132)/5)</f>
        <v>0</v>
      </c>
      <c r="AN132">
        <f t="shared" ref="AN132:AN195" si="111">INT((AH132-$AI$5*AI132-$AJ$5*AJ132-$AK$5*AK132-$AL$5*AL132-$AM$5*AM132)/1)</f>
        <v>0</v>
      </c>
      <c r="AO132">
        <f t="shared" ref="AO132:AO195" si="112">INT(AS132/$AO$5)</f>
        <v>1</v>
      </c>
      <c r="AP132">
        <f t="shared" ref="AP132:AP195" si="113">INT((AS132-AO132*$AO$5)/1000)</f>
        <v>0</v>
      </c>
      <c r="AQ132">
        <f t="shared" ref="AQ132:AQ195" si="114">INT((AS132-AO132*$AO$5-AP132*$AP$5)/500)</f>
        <v>1</v>
      </c>
      <c r="AR132">
        <f t="shared" ref="AR132:AR195" si="115">INT((AS132-AO132*$AO$5-AP132*$AP$5-AQ132*$AQ$5)/100)</f>
        <v>2</v>
      </c>
      <c r="AS132">
        <f t="shared" ref="AS132:AS195" si="116">(AH132-$AI$5*AI132-$AJ$5*AJ132-$AK$5*AK132-$AL$5*AL132-$AM$5*AM132-$AN$5*AN132)*4000</f>
        <v>2720.0000000000273</v>
      </c>
      <c r="AT132" s="12">
        <f t="shared" ref="AT132:AT195" si="117">+DAYS360(F132,$J$3)/360</f>
        <v>-2.6722222222222221</v>
      </c>
      <c r="AU132" s="13">
        <f t="shared" si="103"/>
        <v>0</v>
      </c>
      <c r="AV132" s="13">
        <f t="shared" si="104"/>
        <v>0</v>
      </c>
      <c r="AW132" s="27">
        <v>0</v>
      </c>
      <c r="AX132" s="1">
        <f t="shared" ref="AX132:AX195" si="118">+AW132*150000/4000</f>
        <v>0</v>
      </c>
      <c r="AY132" s="20">
        <f t="shared" ref="AY132:AY195" si="119">W132-X132-Y132-T132-U132-V132-AX132</f>
        <v>247.5</v>
      </c>
    </row>
    <row r="133" spans="1:51" ht="30" customHeight="1" x14ac:dyDescent="0.65">
      <c r="A133" s="39">
        <v>127</v>
      </c>
      <c r="B133" s="2" t="s">
        <v>360</v>
      </c>
      <c r="C133" s="44" t="s">
        <v>430</v>
      </c>
      <c r="D133" s="47" t="s">
        <v>431</v>
      </c>
      <c r="E133" s="48" t="s">
        <v>432</v>
      </c>
      <c r="F133" s="15">
        <v>45217</v>
      </c>
      <c r="G133" s="2">
        <f t="shared" si="87"/>
        <v>25</v>
      </c>
      <c r="H133" s="16">
        <v>32</v>
      </c>
      <c r="I133" s="2"/>
      <c r="J133" s="16">
        <v>1</v>
      </c>
      <c r="K133" s="16"/>
      <c r="L133" s="2">
        <v>198</v>
      </c>
      <c r="M133" s="2">
        <v>0</v>
      </c>
      <c r="N133" s="2">
        <v>0</v>
      </c>
      <c r="O133" s="16"/>
      <c r="P133" s="2">
        <v>0</v>
      </c>
      <c r="Q133" s="2">
        <f t="shared" si="98"/>
        <v>5</v>
      </c>
      <c r="R133" s="2">
        <f t="shared" si="102"/>
        <v>0</v>
      </c>
      <c r="S133" s="17">
        <f t="shared" ref="S133:S196" si="120">(((L133/26/8)*1.5)*H133)+(((L133/26)*2)*I133)</f>
        <v>45.692307692307693</v>
      </c>
      <c r="T133" s="17">
        <v>8</v>
      </c>
      <c r="U133" s="17">
        <v>4.8076923076923084</v>
      </c>
      <c r="V133" s="18">
        <v>7</v>
      </c>
      <c r="W133" s="19">
        <f t="shared" si="105"/>
        <v>268.5</v>
      </c>
      <c r="X133" s="17">
        <f t="shared" si="89"/>
        <v>7.615384615384615</v>
      </c>
      <c r="Y133" s="17">
        <f t="shared" si="90"/>
        <v>0</v>
      </c>
      <c r="Z133" s="29"/>
      <c r="AA133" s="43">
        <f t="shared" si="99"/>
        <v>0</v>
      </c>
      <c r="AB133" s="17">
        <f t="shared" si="100"/>
        <v>5.37</v>
      </c>
      <c r="AC133" s="17">
        <f t="shared" si="101"/>
        <v>12.985384615384614</v>
      </c>
      <c r="AD133" s="3">
        <f t="shared" si="92"/>
        <v>255</v>
      </c>
      <c r="AE133" s="3">
        <f t="shared" si="91"/>
        <v>2000</v>
      </c>
      <c r="AF133" s="3"/>
      <c r="AH133" s="20">
        <f t="shared" si="97"/>
        <v>255.51</v>
      </c>
      <c r="AI133">
        <f t="shared" si="106"/>
        <v>2</v>
      </c>
      <c r="AJ133">
        <f t="shared" si="107"/>
        <v>1</v>
      </c>
      <c r="AK133">
        <f t="shared" si="108"/>
        <v>0</v>
      </c>
      <c r="AL133">
        <f t="shared" si="109"/>
        <v>0</v>
      </c>
      <c r="AM133">
        <f t="shared" si="110"/>
        <v>1</v>
      </c>
      <c r="AN133">
        <f t="shared" si="111"/>
        <v>0</v>
      </c>
      <c r="AO133">
        <f t="shared" si="112"/>
        <v>1</v>
      </c>
      <c r="AP133">
        <f t="shared" si="113"/>
        <v>0</v>
      </c>
      <c r="AQ133">
        <f t="shared" si="114"/>
        <v>0</v>
      </c>
      <c r="AR133">
        <f t="shared" si="115"/>
        <v>0</v>
      </c>
      <c r="AS133">
        <f t="shared" si="116"/>
        <v>2039.9999999999636</v>
      </c>
      <c r="AT133" s="12">
        <f t="shared" si="117"/>
        <v>-2.7555555555555555</v>
      </c>
      <c r="AU133" s="13">
        <f t="shared" si="103"/>
        <v>0</v>
      </c>
      <c r="AV133" s="13">
        <f t="shared" si="104"/>
        <v>0</v>
      </c>
      <c r="AW133" s="27">
        <v>0</v>
      </c>
      <c r="AX133" s="1">
        <f t="shared" si="118"/>
        <v>0</v>
      </c>
      <c r="AY133" s="20">
        <f t="shared" si="119"/>
        <v>241.07692307692304</v>
      </c>
    </row>
    <row r="134" spans="1:51" ht="30" customHeight="1" x14ac:dyDescent="0.65">
      <c r="A134" s="2">
        <v>128</v>
      </c>
      <c r="B134" s="2" t="s">
        <v>360</v>
      </c>
      <c r="C134" s="44" t="s">
        <v>433</v>
      </c>
      <c r="D134" s="47" t="s">
        <v>434</v>
      </c>
      <c r="E134" s="48" t="s">
        <v>435</v>
      </c>
      <c r="F134" s="15">
        <v>44927</v>
      </c>
      <c r="G134" s="2">
        <f t="shared" ref="G134:G135" si="121">$J$4-K134-J134</f>
        <v>26</v>
      </c>
      <c r="H134" s="16">
        <v>30</v>
      </c>
      <c r="I134" s="2"/>
      <c r="J134" s="16"/>
      <c r="K134" s="16"/>
      <c r="L134" s="2">
        <v>200</v>
      </c>
      <c r="M134" s="2">
        <v>0</v>
      </c>
      <c r="N134" s="2">
        <v>0</v>
      </c>
      <c r="O134" s="16"/>
      <c r="P134" s="2">
        <v>0</v>
      </c>
      <c r="Q134" s="2">
        <f t="shared" si="98"/>
        <v>10</v>
      </c>
      <c r="R134" s="2">
        <f t="shared" si="102"/>
        <v>0</v>
      </c>
      <c r="S134" s="17">
        <f t="shared" si="120"/>
        <v>43.269230769230766</v>
      </c>
      <c r="T134" s="17">
        <v>7.5</v>
      </c>
      <c r="U134" s="17">
        <v>5</v>
      </c>
      <c r="V134" s="18">
        <v>7</v>
      </c>
      <c r="W134" s="19">
        <f t="shared" si="105"/>
        <v>272.76923076923077</v>
      </c>
      <c r="X134" s="17">
        <f t="shared" ref="X134:X197" si="122">(L134+N134)/$J$4*J134</f>
        <v>0</v>
      </c>
      <c r="Y134" s="17">
        <f t="shared" ref="Y134:Y197" si="123">(L134+N134)/$J$4*K134</f>
        <v>0</v>
      </c>
      <c r="Z134" s="29"/>
      <c r="AA134" s="43">
        <f t="shared" si="99"/>
        <v>0</v>
      </c>
      <c r="AB134" s="17">
        <f t="shared" si="100"/>
        <v>5.4553846153846157</v>
      </c>
      <c r="AC134" s="17">
        <f t="shared" si="101"/>
        <v>5.4553846153846157</v>
      </c>
      <c r="AD134" s="3">
        <f t="shared" si="92"/>
        <v>267</v>
      </c>
      <c r="AE134" s="3">
        <f t="shared" si="91"/>
        <v>1200</v>
      </c>
      <c r="AF134" s="3"/>
      <c r="AH134" s="20">
        <f t="shared" si="97"/>
        <v>267.31</v>
      </c>
      <c r="AI134">
        <f t="shared" si="106"/>
        <v>2</v>
      </c>
      <c r="AJ134">
        <f t="shared" si="107"/>
        <v>1</v>
      </c>
      <c r="AK134">
        <f t="shared" si="108"/>
        <v>0</v>
      </c>
      <c r="AL134">
        <f t="shared" si="109"/>
        <v>1</v>
      </c>
      <c r="AM134">
        <f t="shared" si="110"/>
        <v>1</v>
      </c>
      <c r="AN134">
        <f t="shared" si="111"/>
        <v>2</v>
      </c>
      <c r="AO134">
        <f t="shared" si="112"/>
        <v>0</v>
      </c>
      <c r="AP134">
        <f t="shared" si="113"/>
        <v>1</v>
      </c>
      <c r="AQ134">
        <f t="shared" si="114"/>
        <v>0</v>
      </c>
      <c r="AR134">
        <f t="shared" si="115"/>
        <v>2</v>
      </c>
      <c r="AS134">
        <f t="shared" si="116"/>
        <v>1240.0000000000091</v>
      </c>
      <c r="AT134" s="12">
        <f t="shared" si="117"/>
        <v>-1.9583333333333333</v>
      </c>
      <c r="AU134" s="13">
        <f t="shared" si="103"/>
        <v>0</v>
      </c>
      <c r="AV134" s="13">
        <f t="shared" si="104"/>
        <v>0</v>
      </c>
      <c r="AW134" s="27">
        <v>0</v>
      </c>
      <c r="AX134" s="1">
        <f t="shared" si="118"/>
        <v>0</v>
      </c>
      <c r="AY134" s="20">
        <f t="shared" si="119"/>
        <v>253.26923076923077</v>
      </c>
    </row>
    <row r="135" spans="1:51" ht="30" customHeight="1" x14ac:dyDescent="0.65">
      <c r="A135" s="39">
        <v>129</v>
      </c>
      <c r="B135" s="2" t="s">
        <v>360</v>
      </c>
      <c r="C135" s="36" t="s">
        <v>436</v>
      </c>
      <c r="D135" s="47" t="s">
        <v>437</v>
      </c>
      <c r="E135" s="48" t="s">
        <v>438</v>
      </c>
      <c r="F135" s="15">
        <v>45217</v>
      </c>
      <c r="G135" s="2">
        <f t="shared" si="121"/>
        <v>26</v>
      </c>
      <c r="H135" s="16">
        <v>0</v>
      </c>
      <c r="I135" s="2"/>
      <c r="J135" s="16"/>
      <c r="K135" s="16"/>
      <c r="L135" s="2">
        <v>198</v>
      </c>
      <c r="M135" s="2">
        <v>0</v>
      </c>
      <c r="N135" s="2">
        <v>0</v>
      </c>
      <c r="O135" s="16"/>
      <c r="P135" s="2">
        <v>0</v>
      </c>
      <c r="Q135" s="2">
        <f t="shared" si="98"/>
        <v>10</v>
      </c>
      <c r="R135" s="2">
        <f t="shared" si="102"/>
        <v>0</v>
      </c>
      <c r="S135" s="17">
        <f t="shared" si="120"/>
        <v>0</v>
      </c>
      <c r="T135" s="17">
        <v>0</v>
      </c>
      <c r="U135" s="17">
        <v>5</v>
      </c>
      <c r="V135" s="18">
        <v>7</v>
      </c>
      <c r="W135" s="19">
        <f t="shared" si="105"/>
        <v>220</v>
      </c>
      <c r="X135" s="17">
        <f t="shared" si="122"/>
        <v>0</v>
      </c>
      <c r="Y135" s="17">
        <f t="shared" si="123"/>
        <v>0</v>
      </c>
      <c r="Z135" s="29"/>
      <c r="AA135" s="43">
        <f t="shared" si="99"/>
        <v>0</v>
      </c>
      <c r="AB135" s="17">
        <f t="shared" si="100"/>
        <v>4.4000000000000004</v>
      </c>
      <c r="AC135" s="17">
        <f t="shared" si="101"/>
        <v>4.4000000000000004</v>
      </c>
      <c r="AD135" s="3">
        <f t="shared" si="92"/>
        <v>215</v>
      </c>
      <c r="AE135" s="3">
        <f t="shared" ref="AE135:AE198" si="124">(AO135*$AO$5+AP135*$AP$5+AQ135*$AQ$5+AR135*$AR$5)</f>
        <v>2300</v>
      </c>
      <c r="AF135" s="3"/>
      <c r="AH135" s="20">
        <f t="shared" si="97"/>
        <v>215.6</v>
      </c>
      <c r="AI135">
        <f t="shared" si="106"/>
        <v>2</v>
      </c>
      <c r="AJ135">
        <f t="shared" si="107"/>
        <v>0</v>
      </c>
      <c r="AK135">
        <f t="shared" si="108"/>
        <v>0</v>
      </c>
      <c r="AL135">
        <f t="shared" si="109"/>
        <v>1</v>
      </c>
      <c r="AM135">
        <f t="shared" si="110"/>
        <v>1</v>
      </c>
      <c r="AN135">
        <f t="shared" si="111"/>
        <v>0</v>
      </c>
      <c r="AO135">
        <f t="shared" si="112"/>
        <v>1</v>
      </c>
      <c r="AP135">
        <f t="shared" si="113"/>
        <v>0</v>
      </c>
      <c r="AQ135">
        <f t="shared" si="114"/>
        <v>0</v>
      </c>
      <c r="AR135">
        <f t="shared" si="115"/>
        <v>3</v>
      </c>
      <c r="AS135">
        <f t="shared" si="116"/>
        <v>2399.9999999999773</v>
      </c>
      <c r="AT135" s="12">
        <f t="shared" si="117"/>
        <v>-2.7555555555555555</v>
      </c>
      <c r="AU135" s="13">
        <f t="shared" si="103"/>
        <v>0</v>
      </c>
      <c r="AV135" s="13">
        <f t="shared" si="104"/>
        <v>0</v>
      </c>
      <c r="AW135" s="27">
        <v>0</v>
      </c>
      <c r="AX135" s="1">
        <f t="shared" si="118"/>
        <v>0</v>
      </c>
      <c r="AY135" s="20">
        <f t="shared" si="119"/>
        <v>208</v>
      </c>
    </row>
    <row r="136" spans="1:51" ht="33" customHeight="1" x14ac:dyDescent="0.65">
      <c r="A136" s="2">
        <v>130</v>
      </c>
      <c r="B136" s="2" t="s">
        <v>439</v>
      </c>
      <c r="C136" s="44" t="s">
        <v>440</v>
      </c>
      <c r="D136" s="47" t="s">
        <v>273</v>
      </c>
      <c r="E136" s="48" t="s">
        <v>441</v>
      </c>
      <c r="F136" s="15">
        <v>44228</v>
      </c>
      <c r="G136" s="2">
        <f>$J$4-K136-J136</f>
        <v>26</v>
      </c>
      <c r="H136" s="16">
        <v>0</v>
      </c>
      <c r="I136" s="2"/>
      <c r="J136" s="16"/>
      <c r="K136" s="16"/>
      <c r="L136" s="2">
        <v>200</v>
      </c>
      <c r="M136" s="2">
        <v>0</v>
      </c>
      <c r="N136" s="2">
        <v>4.5</v>
      </c>
      <c r="O136" s="16"/>
      <c r="P136" s="2">
        <v>0</v>
      </c>
      <c r="Q136" s="2">
        <f>IF(AND($K$4&lt;=G136,K136&lt;0.01),10,IF(AND(G136&gt;=$K$4-1,K136&lt;0.01),5,0))</f>
        <v>10</v>
      </c>
      <c r="R136" s="2">
        <f t="shared" si="102"/>
        <v>0</v>
      </c>
      <c r="S136" s="17">
        <f t="shared" si="120"/>
        <v>0</v>
      </c>
      <c r="T136" s="17">
        <v>0</v>
      </c>
      <c r="U136" s="17">
        <v>5</v>
      </c>
      <c r="V136" s="18">
        <v>7</v>
      </c>
      <c r="W136" s="19">
        <f t="shared" si="105"/>
        <v>226.5</v>
      </c>
      <c r="X136" s="17">
        <f t="shared" si="122"/>
        <v>0</v>
      </c>
      <c r="Y136" s="17">
        <f t="shared" si="123"/>
        <v>0</v>
      </c>
      <c r="Z136" s="29"/>
      <c r="AA136" s="43">
        <f>IF(AY136&lt;=(1500000/4000),0,IF(AY136&lt;=(2000000/4000),(AY136-(1500000/4000))*5%,IF(AY136&lt;=(8500000/4000),(AY136-(2000000/4000))*10%+(25000/4000),IF(AY136&lt;=(12500000/4000),(AY136-(8500000/4000))*15%+(675000/4000),(AY136-(12500000/4000))*20%+(1275000/4000)))))</f>
        <v>0</v>
      </c>
      <c r="AB136" s="17">
        <f>IF((W136*4000)&lt;=1200000,(W136*2%),(1200000/4000*2%))</f>
        <v>4.53</v>
      </c>
      <c r="AC136" s="17">
        <f>X136+Y136+Z136+AA136+AB136</f>
        <v>4.53</v>
      </c>
      <c r="AD136" s="3">
        <f t="shared" ref="AD136:AD199" si="125">(AI136*$AI$5+AJ136*$AJ$5+AK136*$AK$5+AL136*$AL$5+AM136*$AM$5+AN136*$AN$5)</f>
        <v>221</v>
      </c>
      <c r="AE136" s="3">
        <f t="shared" si="124"/>
        <v>3800</v>
      </c>
      <c r="AF136" s="3"/>
      <c r="AH136" s="20">
        <f t="shared" si="97"/>
        <v>221.97</v>
      </c>
      <c r="AI136">
        <f t="shared" si="106"/>
        <v>2</v>
      </c>
      <c r="AJ136">
        <f t="shared" si="107"/>
        <v>0</v>
      </c>
      <c r="AK136">
        <f t="shared" si="108"/>
        <v>1</v>
      </c>
      <c r="AL136">
        <f t="shared" si="109"/>
        <v>0</v>
      </c>
      <c r="AM136">
        <f t="shared" si="110"/>
        <v>0</v>
      </c>
      <c r="AN136">
        <f t="shared" si="111"/>
        <v>1</v>
      </c>
      <c r="AO136">
        <f t="shared" si="112"/>
        <v>1</v>
      </c>
      <c r="AP136">
        <f t="shared" si="113"/>
        <v>1</v>
      </c>
      <c r="AQ136">
        <f t="shared" si="114"/>
        <v>1</v>
      </c>
      <c r="AR136">
        <f t="shared" si="115"/>
        <v>3</v>
      </c>
      <c r="AS136">
        <f t="shared" si="116"/>
        <v>3879.9999999999955</v>
      </c>
      <c r="AT136" s="12">
        <f t="shared" si="117"/>
        <v>-4.1666666666666664E-2</v>
      </c>
      <c r="AU136" s="13">
        <f t="shared" si="103"/>
        <v>0</v>
      </c>
      <c r="AV136" s="13">
        <f t="shared" si="104"/>
        <v>0</v>
      </c>
      <c r="AW136" s="27">
        <v>0</v>
      </c>
      <c r="AX136" s="1">
        <f t="shared" si="118"/>
        <v>0</v>
      </c>
      <c r="AY136" s="20">
        <f t="shared" si="119"/>
        <v>214.5</v>
      </c>
    </row>
    <row r="137" spans="1:51" ht="33" customHeight="1" x14ac:dyDescent="0.65">
      <c r="A137" s="39">
        <v>131</v>
      </c>
      <c r="B137" s="2" t="s">
        <v>439</v>
      </c>
      <c r="C137" s="44" t="s">
        <v>442</v>
      </c>
      <c r="D137" s="47" t="s">
        <v>443</v>
      </c>
      <c r="E137" s="48" t="s">
        <v>444</v>
      </c>
      <c r="F137" s="15">
        <v>44228</v>
      </c>
      <c r="G137" s="2">
        <f t="shared" ref="G137:G138" si="126">$J$4-K137-J137</f>
        <v>26</v>
      </c>
      <c r="H137" s="16">
        <v>12</v>
      </c>
      <c r="I137" s="2"/>
      <c r="J137" s="16"/>
      <c r="K137" s="16"/>
      <c r="L137" s="2">
        <v>200</v>
      </c>
      <c r="M137" s="2">
        <v>0</v>
      </c>
      <c r="N137" s="2">
        <v>1</v>
      </c>
      <c r="O137" s="16"/>
      <c r="P137" s="2">
        <v>0</v>
      </c>
      <c r="Q137" s="2">
        <f t="shared" ref="Q137:Q156" si="127">IF(AND($K$4&lt;=G137,K137&lt;0.01),10,IF(AND(G137&gt;=$K$4-1,K137&lt;0.01),5,0))</f>
        <v>10</v>
      </c>
      <c r="R137" s="2">
        <f t="shared" si="102"/>
        <v>0</v>
      </c>
      <c r="S137" s="17">
        <f t="shared" si="120"/>
        <v>17.307692307692307</v>
      </c>
      <c r="T137" s="17">
        <v>3</v>
      </c>
      <c r="U137" s="17">
        <v>5</v>
      </c>
      <c r="V137" s="18">
        <v>7</v>
      </c>
      <c r="W137" s="19">
        <f t="shared" si="105"/>
        <v>243.30769230769232</v>
      </c>
      <c r="X137" s="17">
        <f t="shared" si="122"/>
        <v>0</v>
      </c>
      <c r="Y137" s="17">
        <f t="shared" si="123"/>
        <v>0</v>
      </c>
      <c r="Z137" s="29"/>
      <c r="AA137" s="43">
        <f t="shared" ref="AA137:AA156" si="128">IF(AY137&lt;=(1500000/4000),0,IF(AY137&lt;=(2000000/4000),(AY137-(1500000/4000))*5%,IF(AY137&lt;=(8500000/4000),(AY137-(2000000/4000))*10%+(25000/4000),IF(AY137&lt;=(12500000/4000),(AY137-(8500000/4000))*15%+(675000/4000),(AY137-(12500000/4000))*20%+(1275000/4000)))))</f>
        <v>0</v>
      </c>
      <c r="AB137" s="17">
        <f t="shared" ref="AB137:AB156" si="129">IF((W137*4000)&lt;=1200000,(W137*2%),(1200000/4000*2%))</f>
        <v>4.8661538461538463</v>
      </c>
      <c r="AC137" s="17">
        <f t="shared" ref="AC137:AC156" si="130">X137+Y137+Z137+AA137+AB137</f>
        <v>4.8661538461538463</v>
      </c>
      <c r="AD137" s="3">
        <f t="shared" si="125"/>
        <v>238</v>
      </c>
      <c r="AE137" s="3">
        <f t="shared" si="124"/>
        <v>1700</v>
      </c>
      <c r="AF137" s="3"/>
      <c r="AH137" s="20">
        <f t="shared" si="97"/>
        <v>238.44</v>
      </c>
      <c r="AI137">
        <f t="shared" si="106"/>
        <v>2</v>
      </c>
      <c r="AJ137">
        <f t="shared" si="107"/>
        <v>0</v>
      </c>
      <c r="AK137">
        <f t="shared" si="108"/>
        <v>1</v>
      </c>
      <c r="AL137">
        <f t="shared" si="109"/>
        <v>1</v>
      </c>
      <c r="AM137">
        <f t="shared" si="110"/>
        <v>1</v>
      </c>
      <c r="AN137">
        <f t="shared" si="111"/>
        <v>3</v>
      </c>
      <c r="AO137">
        <f t="shared" si="112"/>
        <v>0</v>
      </c>
      <c r="AP137">
        <f t="shared" si="113"/>
        <v>1</v>
      </c>
      <c r="AQ137">
        <f t="shared" si="114"/>
        <v>1</v>
      </c>
      <c r="AR137">
        <f t="shared" si="115"/>
        <v>2</v>
      </c>
      <c r="AS137">
        <f t="shared" si="116"/>
        <v>1759.9999999999909</v>
      </c>
      <c r="AT137" s="12">
        <f t="shared" si="117"/>
        <v>-4.1666666666666664E-2</v>
      </c>
      <c r="AU137" s="13">
        <f t="shared" si="103"/>
        <v>0</v>
      </c>
      <c r="AV137" s="13">
        <f t="shared" si="104"/>
        <v>0</v>
      </c>
      <c r="AW137" s="27">
        <v>0</v>
      </c>
      <c r="AX137" s="1">
        <f t="shared" si="118"/>
        <v>0</v>
      </c>
      <c r="AY137" s="20">
        <f t="shared" si="119"/>
        <v>228.30769230769232</v>
      </c>
    </row>
    <row r="138" spans="1:51" ht="33" customHeight="1" x14ac:dyDescent="0.65">
      <c r="A138" s="2">
        <v>132</v>
      </c>
      <c r="B138" s="2" t="s">
        <v>439</v>
      </c>
      <c r="C138" s="44" t="s">
        <v>445</v>
      </c>
      <c r="D138" s="47" t="s">
        <v>446</v>
      </c>
      <c r="E138" s="48" t="s">
        <v>125</v>
      </c>
      <c r="F138" s="15">
        <v>44228</v>
      </c>
      <c r="G138" s="2">
        <f t="shared" si="126"/>
        <v>26</v>
      </c>
      <c r="H138" s="16">
        <v>0</v>
      </c>
      <c r="I138" s="2"/>
      <c r="J138" s="16"/>
      <c r="K138" s="16"/>
      <c r="L138" s="2">
        <v>200</v>
      </c>
      <c r="M138" s="2">
        <v>0</v>
      </c>
      <c r="N138" s="2">
        <v>0</v>
      </c>
      <c r="O138" s="16"/>
      <c r="P138" s="2">
        <v>0</v>
      </c>
      <c r="Q138" s="2">
        <f t="shared" si="127"/>
        <v>10</v>
      </c>
      <c r="R138" s="2">
        <f t="shared" si="102"/>
        <v>0</v>
      </c>
      <c r="S138" s="17">
        <f t="shared" si="120"/>
        <v>0</v>
      </c>
      <c r="T138" s="17">
        <v>0</v>
      </c>
      <c r="U138" s="17">
        <v>5</v>
      </c>
      <c r="V138" s="18">
        <v>7</v>
      </c>
      <c r="W138" s="19">
        <f t="shared" si="105"/>
        <v>222</v>
      </c>
      <c r="X138" s="17">
        <f t="shared" si="122"/>
        <v>0</v>
      </c>
      <c r="Y138" s="17">
        <f t="shared" si="123"/>
        <v>0</v>
      </c>
      <c r="Z138" s="29"/>
      <c r="AA138" s="43">
        <f t="shared" si="128"/>
        <v>0</v>
      </c>
      <c r="AB138" s="17">
        <f t="shared" si="129"/>
        <v>4.4400000000000004</v>
      </c>
      <c r="AC138" s="17">
        <f t="shared" si="130"/>
        <v>4.4400000000000004</v>
      </c>
      <c r="AD138" s="3">
        <f t="shared" si="125"/>
        <v>217</v>
      </c>
      <c r="AE138" s="3">
        <f t="shared" si="124"/>
        <v>2200</v>
      </c>
      <c r="AF138" s="3"/>
      <c r="AH138" s="20">
        <f t="shared" si="97"/>
        <v>217.56</v>
      </c>
      <c r="AI138">
        <f t="shared" si="106"/>
        <v>2</v>
      </c>
      <c r="AJ138">
        <f t="shared" si="107"/>
        <v>0</v>
      </c>
      <c r="AK138">
        <f t="shared" si="108"/>
        <v>0</v>
      </c>
      <c r="AL138">
        <f t="shared" si="109"/>
        <v>1</v>
      </c>
      <c r="AM138">
        <f t="shared" si="110"/>
        <v>1</v>
      </c>
      <c r="AN138">
        <f t="shared" si="111"/>
        <v>2</v>
      </c>
      <c r="AO138">
        <f t="shared" si="112"/>
        <v>1</v>
      </c>
      <c r="AP138">
        <f t="shared" si="113"/>
        <v>0</v>
      </c>
      <c r="AQ138">
        <f t="shared" si="114"/>
        <v>0</v>
      </c>
      <c r="AR138">
        <f t="shared" si="115"/>
        <v>2</v>
      </c>
      <c r="AS138">
        <f t="shared" si="116"/>
        <v>2240.0000000000091</v>
      </c>
      <c r="AT138" s="12">
        <f t="shared" si="117"/>
        <v>-4.1666666666666664E-2</v>
      </c>
      <c r="AU138" s="13">
        <f t="shared" si="103"/>
        <v>0</v>
      </c>
      <c r="AV138" s="13">
        <f t="shared" si="104"/>
        <v>0</v>
      </c>
      <c r="AW138" s="27">
        <v>0</v>
      </c>
      <c r="AX138" s="1">
        <f t="shared" si="118"/>
        <v>0</v>
      </c>
      <c r="AY138" s="20">
        <f t="shared" si="119"/>
        <v>210</v>
      </c>
    </row>
    <row r="139" spans="1:51" ht="33" customHeight="1" x14ac:dyDescent="0.65">
      <c r="A139" s="39">
        <v>133</v>
      </c>
      <c r="B139" s="2" t="s">
        <v>439</v>
      </c>
      <c r="C139" s="44" t="s">
        <v>447</v>
      </c>
      <c r="D139" s="47" t="s">
        <v>448</v>
      </c>
      <c r="E139" s="48" t="s">
        <v>449</v>
      </c>
      <c r="F139" s="15">
        <v>44228</v>
      </c>
      <c r="G139" s="2">
        <f>$J$4-K139-J139</f>
        <v>26</v>
      </c>
      <c r="H139" s="16">
        <v>16</v>
      </c>
      <c r="I139" s="2"/>
      <c r="J139" s="16"/>
      <c r="K139" s="16"/>
      <c r="L139" s="2">
        <v>200</v>
      </c>
      <c r="M139" s="2">
        <v>0</v>
      </c>
      <c r="N139" s="2">
        <v>7.5</v>
      </c>
      <c r="O139" s="16"/>
      <c r="P139" s="2">
        <v>0</v>
      </c>
      <c r="Q139" s="2">
        <f t="shared" si="127"/>
        <v>10</v>
      </c>
      <c r="R139" s="2">
        <f t="shared" si="102"/>
        <v>0</v>
      </c>
      <c r="S139" s="17">
        <f t="shared" si="120"/>
        <v>23.076923076923077</v>
      </c>
      <c r="T139" s="17">
        <v>4</v>
      </c>
      <c r="U139" s="17">
        <v>5</v>
      </c>
      <c r="V139" s="18">
        <v>7</v>
      </c>
      <c r="W139" s="19">
        <f t="shared" si="105"/>
        <v>256.57692307692309</v>
      </c>
      <c r="X139" s="17">
        <f t="shared" si="122"/>
        <v>0</v>
      </c>
      <c r="Y139" s="17">
        <f t="shared" si="123"/>
        <v>0</v>
      </c>
      <c r="Z139" s="29"/>
      <c r="AA139" s="43">
        <f t="shared" si="128"/>
        <v>0</v>
      </c>
      <c r="AB139" s="17">
        <f t="shared" si="129"/>
        <v>5.1315384615384616</v>
      </c>
      <c r="AC139" s="17">
        <f t="shared" si="130"/>
        <v>5.1315384615384616</v>
      </c>
      <c r="AD139" s="3">
        <f t="shared" si="125"/>
        <v>251</v>
      </c>
      <c r="AE139" s="3">
        <f t="shared" si="124"/>
        <v>1700</v>
      </c>
      <c r="AF139" s="3"/>
      <c r="AH139" s="20">
        <f t="shared" si="97"/>
        <v>251.45</v>
      </c>
      <c r="AI139">
        <f t="shared" si="106"/>
        <v>2</v>
      </c>
      <c r="AJ139">
        <f t="shared" si="107"/>
        <v>1</v>
      </c>
      <c r="AK139">
        <f t="shared" si="108"/>
        <v>0</v>
      </c>
      <c r="AL139">
        <f t="shared" si="109"/>
        <v>0</v>
      </c>
      <c r="AM139">
        <f t="shared" si="110"/>
        <v>0</v>
      </c>
      <c r="AN139">
        <f t="shared" si="111"/>
        <v>1</v>
      </c>
      <c r="AO139">
        <f t="shared" si="112"/>
        <v>0</v>
      </c>
      <c r="AP139">
        <f t="shared" si="113"/>
        <v>1</v>
      </c>
      <c r="AQ139">
        <f t="shared" si="114"/>
        <v>1</v>
      </c>
      <c r="AR139">
        <f t="shared" si="115"/>
        <v>2</v>
      </c>
      <c r="AS139">
        <f t="shared" si="116"/>
        <v>1799.9999999999545</v>
      </c>
      <c r="AT139" s="12">
        <f t="shared" si="117"/>
        <v>-4.1666666666666664E-2</v>
      </c>
      <c r="AU139" s="13">
        <f t="shared" si="103"/>
        <v>0</v>
      </c>
      <c r="AV139" s="13">
        <f t="shared" si="104"/>
        <v>0</v>
      </c>
      <c r="AW139" s="27">
        <v>0</v>
      </c>
      <c r="AX139" s="1">
        <f t="shared" si="118"/>
        <v>0</v>
      </c>
      <c r="AY139" s="20">
        <f t="shared" si="119"/>
        <v>240.57692307692309</v>
      </c>
    </row>
    <row r="140" spans="1:51" ht="33" customHeight="1" x14ac:dyDescent="0.65">
      <c r="A140" s="2">
        <v>134</v>
      </c>
      <c r="B140" s="2" t="s">
        <v>439</v>
      </c>
      <c r="C140" s="37" t="s">
        <v>450</v>
      </c>
      <c r="D140" s="47" t="s">
        <v>237</v>
      </c>
      <c r="E140" s="48" t="s">
        <v>451</v>
      </c>
      <c r="F140" s="15">
        <v>44228</v>
      </c>
      <c r="G140" s="2">
        <f t="shared" ref="G140:G203" si="131">$J$4-K140-J140</f>
        <v>26</v>
      </c>
      <c r="H140" s="16">
        <v>16</v>
      </c>
      <c r="I140" s="2"/>
      <c r="J140" s="16"/>
      <c r="K140" s="16"/>
      <c r="L140" s="2">
        <v>200</v>
      </c>
      <c r="M140" s="2">
        <v>0</v>
      </c>
      <c r="N140" s="2">
        <v>5</v>
      </c>
      <c r="O140" s="16"/>
      <c r="P140" s="2">
        <v>0</v>
      </c>
      <c r="Q140" s="2">
        <f t="shared" si="127"/>
        <v>10</v>
      </c>
      <c r="R140" s="2">
        <f t="shared" si="102"/>
        <v>0</v>
      </c>
      <c r="S140" s="17">
        <f t="shared" si="120"/>
        <v>23.076923076923077</v>
      </c>
      <c r="T140" s="17">
        <v>4</v>
      </c>
      <c r="U140" s="17">
        <v>5</v>
      </c>
      <c r="V140" s="18">
        <v>7</v>
      </c>
      <c r="W140" s="19">
        <f t="shared" si="105"/>
        <v>254.07692307692307</v>
      </c>
      <c r="X140" s="17">
        <f t="shared" si="122"/>
        <v>0</v>
      </c>
      <c r="Y140" s="17">
        <f t="shared" si="123"/>
        <v>0</v>
      </c>
      <c r="Z140" s="29"/>
      <c r="AA140" s="43">
        <f t="shared" si="128"/>
        <v>0</v>
      </c>
      <c r="AB140" s="17">
        <f t="shared" si="129"/>
        <v>5.0815384615384618</v>
      </c>
      <c r="AC140" s="17">
        <f t="shared" si="130"/>
        <v>5.0815384615384618</v>
      </c>
      <c r="AD140" s="3">
        <f t="shared" si="125"/>
        <v>249</v>
      </c>
      <c r="AE140" s="3">
        <f t="shared" si="124"/>
        <v>0</v>
      </c>
      <c r="AF140" s="3"/>
      <c r="AH140" s="20">
        <f t="shared" ref="AH140:AH203" si="132">ROUND( W140-AC140,2)</f>
        <v>249</v>
      </c>
      <c r="AI140">
        <f t="shared" si="106"/>
        <v>2</v>
      </c>
      <c r="AJ140">
        <f t="shared" si="107"/>
        <v>0</v>
      </c>
      <c r="AK140">
        <f t="shared" si="108"/>
        <v>2</v>
      </c>
      <c r="AL140">
        <f t="shared" si="109"/>
        <v>0</v>
      </c>
      <c r="AM140">
        <f t="shared" si="110"/>
        <v>1</v>
      </c>
      <c r="AN140">
        <f t="shared" si="111"/>
        <v>4</v>
      </c>
      <c r="AO140">
        <f t="shared" si="112"/>
        <v>0</v>
      </c>
      <c r="AP140">
        <f t="shared" si="113"/>
        <v>0</v>
      </c>
      <c r="AQ140">
        <f t="shared" si="114"/>
        <v>0</v>
      </c>
      <c r="AR140">
        <f t="shared" si="115"/>
        <v>0</v>
      </c>
      <c r="AS140">
        <f t="shared" si="116"/>
        <v>0</v>
      </c>
      <c r="AT140" s="12">
        <f t="shared" si="117"/>
        <v>-4.1666666666666664E-2</v>
      </c>
      <c r="AU140" s="13">
        <f t="shared" si="103"/>
        <v>0</v>
      </c>
      <c r="AV140" s="13">
        <f t="shared" si="104"/>
        <v>0</v>
      </c>
      <c r="AW140" s="27">
        <v>0</v>
      </c>
      <c r="AX140" s="1">
        <f t="shared" si="118"/>
        <v>0</v>
      </c>
      <c r="AY140" s="20">
        <f t="shared" si="119"/>
        <v>238.07692307692307</v>
      </c>
    </row>
    <row r="141" spans="1:51" ht="33" customHeight="1" x14ac:dyDescent="0.65">
      <c r="A141" s="39">
        <v>135</v>
      </c>
      <c r="B141" s="2" t="s">
        <v>439</v>
      </c>
      <c r="C141" s="44" t="s">
        <v>452</v>
      </c>
      <c r="D141" s="47" t="s">
        <v>453</v>
      </c>
      <c r="E141" s="48" t="s">
        <v>454</v>
      </c>
      <c r="F141" s="15">
        <v>44228</v>
      </c>
      <c r="G141" s="2">
        <f t="shared" si="131"/>
        <v>26</v>
      </c>
      <c r="H141" s="16">
        <v>32</v>
      </c>
      <c r="I141" s="2"/>
      <c r="J141" s="16"/>
      <c r="K141" s="16"/>
      <c r="L141" s="2">
        <v>200</v>
      </c>
      <c r="M141" s="2">
        <v>0</v>
      </c>
      <c r="N141" s="2">
        <v>3.5</v>
      </c>
      <c r="O141" s="16"/>
      <c r="P141" s="2">
        <v>0</v>
      </c>
      <c r="Q141" s="2">
        <f t="shared" si="127"/>
        <v>10</v>
      </c>
      <c r="R141" s="2">
        <f t="shared" si="102"/>
        <v>0</v>
      </c>
      <c r="S141" s="17">
        <f t="shared" si="120"/>
        <v>46.153846153846153</v>
      </c>
      <c r="T141" s="17">
        <v>8</v>
      </c>
      <c r="U141" s="17">
        <v>5</v>
      </c>
      <c r="V141" s="18"/>
      <c r="W141" s="19">
        <f t="shared" si="105"/>
        <v>272.65384615384613</v>
      </c>
      <c r="X141" s="17">
        <f t="shared" si="122"/>
        <v>0</v>
      </c>
      <c r="Y141" s="17">
        <f t="shared" si="123"/>
        <v>0</v>
      </c>
      <c r="Z141" s="29"/>
      <c r="AA141" s="43">
        <f t="shared" si="128"/>
        <v>0</v>
      </c>
      <c r="AB141" s="17">
        <f t="shared" si="129"/>
        <v>5.4530769230769227</v>
      </c>
      <c r="AC141" s="17">
        <f t="shared" si="130"/>
        <v>5.4530769230769227</v>
      </c>
      <c r="AD141" s="3">
        <f t="shared" si="125"/>
        <v>267</v>
      </c>
      <c r="AE141" s="3">
        <f t="shared" si="124"/>
        <v>700</v>
      </c>
      <c r="AF141" s="3"/>
      <c r="AH141" s="20">
        <f t="shared" si="132"/>
        <v>267.2</v>
      </c>
      <c r="AI141">
        <f t="shared" si="106"/>
        <v>2</v>
      </c>
      <c r="AJ141">
        <f t="shared" si="107"/>
        <v>1</v>
      </c>
      <c r="AK141">
        <f t="shared" si="108"/>
        <v>0</v>
      </c>
      <c r="AL141">
        <f t="shared" si="109"/>
        <v>1</v>
      </c>
      <c r="AM141">
        <f t="shared" si="110"/>
        <v>1</v>
      </c>
      <c r="AN141">
        <f t="shared" si="111"/>
        <v>2</v>
      </c>
      <c r="AO141">
        <f t="shared" si="112"/>
        <v>0</v>
      </c>
      <c r="AP141">
        <f t="shared" si="113"/>
        <v>0</v>
      </c>
      <c r="AQ141">
        <f t="shared" si="114"/>
        <v>1</v>
      </c>
      <c r="AR141">
        <f t="shared" si="115"/>
        <v>2</v>
      </c>
      <c r="AS141">
        <f t="shared" si="116"/>
        <v>799.99999999995453</v>
      </c>
      <c r="AT141" s="12">
        <f t="shared" si="117"/>
        <v>-4.1666666666666664E-2</v>
      </c>
      <c r="AU141" s="13">
        <f t="shared" si="103"/>
        <v>0</v>
      </c>
      <c r="AV141" s="13">
        <f t="shared" si="104"/>
        <v>0</v>
      </c>
      <c r="AW141" s="27">
        <v>5</v>
      </c>
      <c r="AX141" s="1">
        <f t="shared" si="118"/>
        <v>187.5</v>
      </c>
      <c r="AY141" s="20">
        <f t="shared" si="119"/>
        <v>72.153846153846132</v>
      </c>
    </row>
    <row r="142" spans="1:51" ht="33" customHeight="1" x14ac:dyDescent="0.65">
      <c r="A142" s="2">
        <v>136</v>
      </c>
      <c r="B142" s="2" t="s">
        <v>439</v>
      </c>
      <c r="C142" s="44" t="s">
        <v>455</v>
      </c>
      <c r="D142" s="47" t="s">
        <v>456</v>
      </c>
      <c r="E142" s="48" t="s">
        <v>457</v>
      </c>
      <c r="F142" s="15">
        <v>44228</v>
      </c>
      <c r="G142" s="2">
        <f t="shared" si="131"/>
        <v>26</v>
      </c>
      <c r="H142" s="16">
        <v>6</v>
      </c>
      <c r="I142" s="2"/>
      <c r="J142" s="16"/>
      <c r="K142" s="16"/>
      <c r="L142" s="2">
        <v>200</v>
      </c>
      <c r="M142" s="2">
        <v>0</v>
      </c>
      <c r="N142" s="2">
        <v>3.5</v>
      </c>
      <c r="O142" s="16"/>
      <c r="P142" s="2">
        <v>0</v>
      </c>
      <c r="Q142" s="2">
        <f t="shared" si="127"/>
        <v>10</v>
      </c>
      <c r="R142" s="2">
        <f t="shared" si="102"/>
        <v>0</v>
      </c>
      <c r="S142" s="17">
        <f t="shared" si="120"/>
        <v>8.6538461538461533</v>
      </c>
      <c r="T142" s="17">
        <v>1.5</v>
      </c>
      <c r="U142" s="17">
        <v>5</v>
      </c>
      <c r="V142" s="18">
        <v>7</v>
      </c>
      <c r="W142" s="19">
        <f t="shared" si="105"/>
        <v>235.65384615384616</v>
      </c>
      <c r="X142" s="17">
        <f t="shared" si="122"/>
        <v>0</v>
      </c>
      <c r="Y142" s="17">
        <f t="shared" si="123"/>
        <v>0</v>
      </c>
      <c r="Z142" s="29"/>
      <c r="AA142" s="43">
        <f t="shared" si="128"/>
        <v>0</v>
      </c>
      <c r="AB142" s="17">
        <f t="shared" si="129"/>
        <v>4.7130769230769234</v>
      </c>
      <c r="AC142" s="17">
        <f t="shared" si="130"/>
        <v>4.7130769230769234</v>
      </c>
      <c r="AD142" s="3">
        <f t="shared" si="125"/>
        <v>230</v>
      </c>
      <c r="AE142" s="3">
        <f t="shared" si="124"/>
        <v>3700</v>
      </c>
      <c r="AF142" s="3"/>
      <c r="AH142" s="20">
        <f t="shared" si="132"/>
        <v>230.94</v>
      </c>
      <c r="AI142">
        <f t="shared" si="106"/>
        <v>2</v>
      </c>
      <c r="AJ142">
        <f t="shared" si="107"/>
        <v>0</v>
      </c>
      <c r="AK142">
        <f t="shared" si="108"/>
        <v>1</v>
      </c>
      <c r="AL142">
        <f t="shared" si="109"/>
        <v>1</v>
      </c>
      <c r="AM142">
        <f t="shared" si="110"/>
        <v>0</v>
      </c>
      <c r="AN142">
        <f t="shared" si="111"/>
        <v>0</v>
      </c>
      <c r="AO142">
        <f t="shared" si="112"/>
        <v>1</v>
      </c>
      <c r="AP142">
        <f t="shared" si="113"/>
        <v>1</v>
      </c>
      <c r="AQ142">
        <f t="shared" si="114"/>
        <v>1</v>
      </c>
      <c r="AR142">
        <f t="shared" si="115"/>
        <v>2</v>
      </c>
      <c r="AS142">
        <f t="shared" si="116"/>
        <v>3759.9999999999909</v>
      </c>
      <c r="AT142" s="12">
        <f t="shared" si="117"/>
        <v>-4.1666666666666664E-2</v>
      </c>
      <c r="AU142" s="13">
        <f t="shared" si="103"/>
        <v>0</v>
      </c>
      <c r="AV142" s="13">
        <f t="shared" si="104"/>
        <v>0</v>
      </c>
      <c r="AW142" s="27">
        <v>0</v>
      </c>
      <c r="AX142" s="1">
        <f t="shared" si="118"/>
        <v>0</v>
      </c>
      <c r="AY142" s="20">
        <f t="shared" si="119"/>
        <v>222.15384615384616</v>
      </c>
    </row>
    <row r="143" spans="1:51" ht="33" customHeight="1" x14ac:dyDescent="0.65">
      <c r="A143" s="39">
        <v>137</v>
      </c>
      <c r="B143" s="2" t="s">
        <v>439</v>
      </c>
      <c r="C143" s="44" t="s">
        <v>458</v>
      </c>
      <c r="D143" s="47" t="s">
        <v>459</v>
      </c>
      <c r="E143" s="48" t="s">
        <v>460</v>
      </c>
      <c r="F143" s="15">
        <v>44228</v>
      </c>
      <c r="G143" s="2">
        <f t="shared" si="131"/>
        <v>26</v>
      </c>
      <c r="H143" s="16">
        <v>26</v>
      </c>
      <c r="I143" s="2"/>
      <c r="J143" s="16"/>
      <c r="K143" s="16"/>
      <c r="L143" s="2">
        <v>200</v>
      </c>
      <c r="M143" s="2">
        <v>0</v>
      </c>
      <c r="N143" s="2">
        <v>5.5</v>
      </c>
      <c r="O143" s="16"/>
      <c r="P143" s="2">
        <v>0</v>
      </c>
      <c r="Q143" s="2">
        <f t="shared" si="127"/>
        <v>10</v>
      </c>
      <c r="R143" s="2">
        <f t="shared" si="102"/>
        <v>0</v>
      </c>
      <c r="S143" s="17">
        <f t="shared" si="120"/>
        <v>37.5</v>
      </c>
      <c r="T143" s="17">
        <v>6.5</v>
      </c>
      <c r="U143" s="17">
        <v>5</v>
      </c>
      <c r="V143" s="18">
        <v>7</v>
      </c>
      <c r="W143" s="19">
        <f t="shared" si="105"/>
        <v>271.5</v>
      </c>
      <c r="X143" s="17">
        <f t="shared" si="122"/>
        <v>0</v>
      </c>
      <c r="Y143" s="17">
        <f t="shared" si="123"/>
        <v>0</v>
      </c>
      <c r="Z143" s="29"/>
      <c r="AA143" s="43">
        <f t="shared" si="128"/>
        <v>0</v>
      </c>
      <c r="AB143" s="17">
        <f t="shared" si="129"/>
        <v>5.43</v>
      </c>
      <c r="AC143" s="17">
        <f t="shared" si="130"/>
        <v>5.43</v>
      </c>
      <c r="AD143" s="3">
        <f t="shared" si="125"/>
        <v>266</v>
      </c>
      <c r="AE143" s="3">
        <f t="shared" si="124"/>
        <v>200</v>
      </c>
      <c r="AF143" s="3"/>
      <c r="AH143" s="20">
        <f t="shared" si="132"/>
        <v>266.07</v>
      </c>
      <c r="AI143">
        <f t="shared" si="106"/>
        <v>2</v>
      </c>
      <c r="AJ143">
        <f t="shared" si="107"/>
        <v>1</v>
      </c>
      <c r="AK143">
        <f t="shared" si="108"/>
        <v>0</v>
      </c>
      <c r="AL143">
        <f t="shared" si="109"/>
        <v>1</v>
      </c>
      <c r="AM143">
        <f t="shared" si="110"/>
        <v>1</v>
      </c>
      <c r="AN143">
        <f t="shared" si="111"/>
        <v>1</v>
      </c>
      <c r="AO143">
        <f t="shared" si="112"/>
        <v>0</v>
      </c>
      <c r="AP143">
        <f t="shared" si="113"/>
        <v>0</v>
      </c>
      <c r="AQ143">
        <f t="shared" si="114"/>
        <v>0</v>
      </c>
      <c r="AR143">
        <f t="shared" si="115"/>
        <v>2</v>
      </c>
      <c r="AS143">
        <f t="shared" si="116"/>
        <v>279.99999999997272</v>
      </c>
      <c r="AT143" s="12">
        <f t="shared" si="117"/>
        <v>-4.1666666666666664E-2</v>
      </c>
      <c r="AU143" s="13">
        <f t="shared" si="103"/>
        <v>0</v>
      </c>
      <c r="AV143" s="13">
        <f t="shared" si="104"/>
        <v>0</v>
      </c>
      <c r="AW143" s="27">
        <v>0</v>
      </c>
      <c r="AX143" s="1">
        <f t="shared" si="118"/>
        <v>0</v>
      </c>
      <c r="AY143" s="20">
        <f t="shared" si="119"/>
        <v>253</v>
      </c>
    </row>
    <row r="144" spans="1:51" ht="33" customHeight="1" x14ac:dyDescent="0.65">
      <c r="A144" s="2">
        <v>138</v>
      </c>
      <c r="B144" s="2" t="s">
        <v>439</v>
      </c>
      <c r="C144" s="44" t="s">
        <v>461</v>
      </c>
      <c r="D144" s="47" t="s">
        <v>462</v>
      </c>
      <c r="E144" s="48" t="s">
        <v>463</v>
      </c>
      <c r="F144" s="15">
        <v>44228</v>
      </c>
      <c r="G144" s="2">
        <f t="shared" si="131"/>
        <v>26</v>
      </c>
      <c r="H144" s="16">
        <v>6</v>
      </c>
      <c r="I144" s="2"/>
      <c r="J144" s="16"/>
      <c r="K144" s="16"/>
      <c r="L144" s="2">
        <v>200</v>
      </c>
      <c r="M144" s="2">
        <v>0</v>
      </c>
      <c r="N144" s="2">
        <v>0</v>
      </c>
      <c r="O144" s="16"/>
      <c r="P144" s="2">
        <v>0</v>
      </c>
      <c r="Q144" s="2">
        <f t="shared" si="127"/>
        <v>10</v>
      </c>
      <c r="R144" s="2">
        <f t="shared" si="102"/>
        <v>0</v>
      </c>
      <c r="S144" s="17">
        <f t="shared" si="120"/>
        <v>8.6538461538461533</v>
      </c>
      <c r="T144" s="17">
        <v>1.5</v>
      </c>
      <c r="U144" s="17">
        <v>5</v>
      </c>
      <c r="V144" s="18">
        <v>7</v>
      </c>
      <c r="W144" s="19">
        <f t="shared" si="105"/>
        <v>232.15384615384616</v>
      </c>
      <c r="X144" s="17">
        <f t="shared" si="122"/>
        <v>0</v>
      </c>
      <c r="Y144" s="17">
        <f t="shared" si="123"/>
        <v>0</v>
      </c>
      <c r="Z144" s="29"/>
      <c r="AA144" s="43">
        <f t="shared" si="128"/>
        <v>0</v>
      </c>
      <c r="AB144" s="17">
        <f t="shared" si="129"/>
        <v>4.6430769230769231</v>
      </c>
      <c r="AC144" s="17">
        <f t="shared" si="130"/>
        <v>4.6430769230769231</v>
      </c>
      <c r="AD144" s="3">
        <f t="shared" si="125"/>
        <v>227</v>
      </c>
      <c r="AE144" s="3">
        <f t="shared" si="124"/>
        <v>2000</v>
      </c>
      <c r="AF144" s="3"/>
      <c r="AH144" s="20">
        <f t="shared" si="132"/>
        <v>227.51</v>
      </c>
      <c r="AI144">
        <f t="shared" si="106"/>
        <v>2</v>
      </c>
      <c r="AJ144">
        <f t="shared" si="107"/>
        <v>0</v>
      </c>
      <c r="AK144">
        <f t="shared" si="108"/>
        <v>1</v>
      </c>
      <c r="AL144">
        <f t="shared" si="109"/>
        <v>0</v>
      </c>
      <c r="AM144">
        <f t="shared" si="110"/>
        <v>1</v>
      </c>
      <c r="AN144">
        <f t="shared" si="111"/>
        <v>2</v>
      </c>
      <c r="AO144">
        <f t="shared" si="112"/>
        <v>1</v>
      </c>
      <c r="AP144">
        <f t="shared" si="113"/>
        <v>0</v>
      </c>
      <c r="AQ144">
        <f t="shared" si="114"/>
        <v>0</v>
      </c>
      <c r="AR144">
        <f t="shared" si="115"/>
        <v>0</v>
      </c>
      <c r="AS144">
        <f t="shared" si="116"/>
        <v>2039.9999999999636</v>
      </c>
      <c r="AT144" s="12">
        <f t="shared" si="117"/>
        <v>-4.1666666666666664E-2</v>
      </c>
      <c r="AU144" s="13">
        <f t="shared" si="103"/>
        <v>0</v>
      </c>
      <c r="AV144" s="13">
        <f t="shared" si="104"/>
        <v>0</v>
      </c>
      <c r="AW144" s="27">
        <v>0</v>
      </c>
      <c r="AX144" s="1">
        <f t="shared" si="118"/>
        <v>0</v>
      </c>
      <c r="AY144" s="20">
        <f t="shared" si="119"/>
        <v>218.65384615384616</v>
      </c>
    </row>
    <row r="145" spans="1:51" ht="33" customHeight="1" x14ac:dyDescent="0.65">
      <c r="A145" s="39">
        <v>139</v>
      </c>
      <c r="B145" s="2" t="s">
        <v>439</v>
      </c>
      <c r="C145" s="44" t="s">
        <v>464</v>
      </c>
      <c r="D145" s="47" t="s">
        <v>465</v>
      </c>
      <c r="E145" s="48" t="s">
        <v>466</v>
      </c>
      <c r="F145" s="15">
        <v>44228</v>
      </c>
      <c r="G145" s="2">
        <f t="shared" si="131"/>
        <v>26</v>
      </c>
      <c r="H145" s="16">
        <v>32</v>
      </c>
      <c r="I145" s="2"/>
      <c r="J145" s="16"/>
      <c r="K145" s="16"/>
      <c r="L145" s="2">
        <v>200</v>
      </c>
      <c r="M145" s="2">
        <v>0</v>
      </c>
      <c r="N145" s="2">
        <v>0</v>
      </c>
      <c r="O145" s="16"/>
      <c r="P145" s="2">
        <v>0</v>
      </c>
      <c r="Q145" s="2">
        <f t="shared" si="127"/>
        <v>10</v>
      </c>
      <c r="R145" s="2">
        <f t="shared" si="102"/>
        <v>0</v>
      </c>
      <c r="S145" s="17">
        <f t="shared" si="120"/>
        <v>46.153846153846153</v>
      </c>
      <c r="T145" s="17">
        <v>8</v>
      </c>
      <c r="U145" s="17">
        <v>5</v>
      </c>
      <c r="V145" s="18">
        <v>7</v>
      </c>
      <c r="W145" s="19">
        <f t="shared" si="105"/>
        <v>276.15384615384613</v>
      </c>
      <c r="X145" s="17">
        <f t="shared" si="122"/>
        <v>0</v>
      </c>
      <c r="Y145" s="17">
        <f t="shared" si="123"/>
        <v>0</v>
      </c>
      <c r="Z145" s="29"/>
      <c r="AA145" s="43">
        <f t="shared" si="128"/>
        <v>0</v>
      </c>
      <c r="AB145" s="17">
        <f t="shared" si="129"/>
        <v>5.523076923076923</v>
      </c>
      <c r="AC145" s="17">
        <f t="shared" si="130"/>
        <v>5.523076923076923</v>
      </c>
      <c r="AD145" s="3">
        <f t="shared" si="125"/>
        <v>270</v>
      </c>
      <c r="AE145" s="3">
        <f t="shared" si="124"/>
        <v>2500</v>
      </c>
      <c r="AF145" s="3"/>
      <c r="AH145" s="20">
        <f t="shared" si="132"/>
        <v>270.63</v>
      </c>
      <c r="AI145">
        <f t="shared" si="106"/>
        <v>2</v>
      </c>
      <c r="AJ145">
        <f t="shared" si="107"/>
        <v>1</v>
      </c>
      <c r="AK145">
        <f t="shared" si="108"/>
        <v>1</v>
      </c>
      <c r="AL145">
        <f t="shared" si="109"/>
        <v>0</v>
      </c>
      <c r="AM145">
        <f t="shared" si="110"/>
        <v>0</v>
      </c>
      <c r="AN145">
        <f t="shared" si="111"/>
        <v>0</v>
      </c>
      <c r="AO145">
        <f t="shared" si="112"/>
        <v>1</v>
      </c>
      <c r="AP145">
        <f t="shared" si="113"/>
        <v>0</v>
      </c>
      <c r="AQ145">
        <f t="shared" si="114"/>
        <v>1</v>
      </c>
      <c r="AR145">
        <f t="shared" si="115"/>
        <v>0</v>
      </c>
      <c r="AS145">
        <f t="shared" si="116"/>
        <v>2519.9999999999818</v>
      </c>
      <c r="AT145" s="12">
        <f t="shared" si="117"/>
        <v>-4.1666666666666664E-2</v>
      </c>
      <c r="AU145" s="13">
        <f t="shared" si="103"/>
        <v>0</v>
      </c>
      <c r="AV145" s="13">
        <f t="shared" si="104"/>
        <v>0</v>
      </c>
      <c r="AW145" s="27">
        <v>0</v>
      </c>
      <c r="AX145" s="1">
        <f t="shared" si="118"/>
        <v>0</v>
      </c>
      <c r="AY145" s="20">
        <f t="shared" si="119"/>
        <v>256.15384615384613</v>
      </c>
    </row>
    <row r="146" spans="1:51" ht="33" customHeight="1" x14ac:dyDescent="0.65">
      <c r="A146" s="2">
        <v>140</v>
      </c>
      <c r="B146" s="2" t="s">
        <v>439</v>
      </c>
      <c r="C146" s="44" t="s">
        <v>467</v>
      </c>
      <c r="D146" s="47" t="s">
        <v>468</v>
      </c>
      <c r="E146" s="48" t="s">
        <v>469</v>
      </c>
      <c r="F146" s="15">
        <v>44368</v>
      </c>
      <c r="G146" s="2">
        <f t="shared" si="131"/>
        <v>26</v>
      </c>
      <c r="H146" s="16">
        <v>2</v>
      </c>
      <c r="I146" s="2"/>
      <c r="J146" s="16"/>
      <c r="K146" s="16"/>
      <c r="L146" s="2">
        <v>210</v>
      </c>
      <c r="M146" s="2">
        <v>15</v>
      </c>
      <c r="N146" s="2">
        <v>0</v>
      </c>
      <c r="O146" s="16"/>
      <c r="P146" s="2">
        <v>0</v>
      </c>
      <c r="Q146" s="2">
        <f t="shared" si="127"/>
        <v>10</v>
      </c>
      <c r="R146" s="2">
        <f t="shared" si="102"/>
        <v>0</v>
      </c>
      <c r="S146" s="17">
        <f t="shared" si="120"/>
        <v>3.0288461538461537</v>
      </c>
      <c r="T146" s="17">
        <v>0.5</v>
      </c>
      <c r="U146" s="17">
        <v>5</v>
      </c>
      <c r="V146" s="18">
        <v>7</v>
      </c>
      <c r="W146" s="19">
        <f t="shared" si="105"/>
        <v>250.52884615384616</v>
      </c>
      <c r="X146" s="17">
        <f t="shared" si="122"/>
        <v>0</v>
      </c>
      <c r="Y146" s="17">
        <f t="shared" si="123"/>
        <v>0</v>
      </c>
      <c r="Z146" s="29"/>
      <c r="AA146" s="43">
        <f t="shared" si="128"/>
        <v>0</v>
      </c>
      <c r="AB146" s="17">
        <f t="shared" si="129"/>
        <v>5.0105769230769237</v>
      </c>
      <c r="AC146" s="17">
        <f t="shared" si="130"/>
        <v>5.0105769230769237</v>
      </c>
      <c r="AD146" s="3">
        <f t="shared" si="125"/>
        <v>245</v>
      </c>
      <c r="AE146" s="3">
        <f t="shared" si="124"/>
        <v>2000</v>
      </c>
      <c r="AF146" s="3"/>
      <c r="AH146" s="20">
        <f t="shared" si="132"/>
        <v>245.52</v>
      </c>
      <c r="AI146">
        <f t="shared" si="106"/>
        <v>2</v>
      </c>
      <c r="AJ146">
        <f t="shared" si="107"/>
        <v>0</v>
      </c>
      <c r="AK146">
        <f t="shared" si="108"/>
        <v>2</v>
      </c>
      <c r="AL146">
        <f t="shared" si="109"/>
        <v>0</v>
      </c>
      <c r="AM146">
        <f t="shared" si="110"/>
        <v>1</v>
      </c>
      <c r="AN146">
        <f t="shared" si="111"/>
        <v>0</v>
      </c>
      <c r="AO146">
        <f t="shared" si="112"/>
        <v>1</v>
      </c>
      <c r="AP146">
        <f t="shared" si="113"/>
        <v>0</v>
      </c>
      <c r="AQ146">
        <f t="shared" si="114"/>
        <v>0</v>
      </c>
      <c r="AR146">
        <f t="shared" si="115"/>
        <v>0</v>
      </c>
      <c r="AS146">
        <f t="shared" si="116"/>
        <v>2080.0000000000409</v>
      </c>
      <c r="AT146" s="12">
        <f t="shared" si="117"/>
        <v>-0.43055555555555558</v>
      </c>
      <c r="AU146" s="13">
        <f t="shared" si="103"/>
        <v>0</v>
      </c>
      <c r="AV146" s="13">
        <f t="shared" si="104"/>
        <v>0</v>
      </c>
      <c r="AW146" s="27">
        <v>0</v>
      </c>
      <c r="AX146" s="1">
        <f t="shared" si="118"/>
        <v>0</v>
      </c>
      <c r="AY146" s="20">
        <f t="shared" si="119"/>
        <v>238.02884615384616</v>
      </c>
    </row>
    <row r="147" spans="1:51" ht="33" customHeight="1" x14ac:dyDescent="0.65">
      <c r="A147" s="39">
        <v>141</v>
      </c>
      <c r="B147" s="2" t="s">
        <v>439</v>
      </c>
      <c r="C147" s="44" t="s">
        <v>470</v>
      </c>
      <c r="D147" s="47" t="s">
        <v>471</v>
      </c>
      <c r="E147" s="48" t="s">
        <v>472</v>
      </c>
      <c r="F147" s="15">
        <v>44480</v>
      </c>
      <c r="G147" s="2">
        <f t="shared" si="131"/>
        <v>26</v>
      </c>
      <c r="H147" s="16">
        <v>0</v>
      </c>
      <c r="I147" s="2"/>
      <c r="J147" s="16"/>
      <c r="K147" s="16"/>
      <c r="L147" s="2">
        <v>200</v>
      </c>
      <c r="M147" s="2">
        <v>0</v>
      </c>
      <c r="N147" s="2">
        <v>0</v>
      </c>
      <c r="O147" s="16"/>
      <c r="P147" s="2">
        <v>0</v>
      </c>
      <c r="Q147" s="2">
        <f t="shared" si="127"/>
        <v>10</v>
      </c>
      <c r="R147" s="2">
        <f t="shared" si="102"/>
        <v>0</v>
      </c>
      <c r="S147" s="17">
        <f t="shared" si="120"/>
        <v>0</v>
      </c>
      <c r="T147" s="17">
        <v>0</v>
      </c>
      <c r="U147" s="17">
        <v>5</v>
      </c>
      <c r="V147" s="18">
        <v>7</v>
      </c>
      <c r="W147" s="19">
        <f t="shared" si="105"/>
        <v>222</v>
      </c>
      <c r="X147" s="17">
        <f t="shared" si="122"/>
        <v>0</v>
      </c>
      <c r="Y147" s="17">
        <f t="shared" si="123"/>
        <v>0</v>
      </c>
      <c r="Z147" s="29"/>
      <c r="AA147" s="43">
        <f t="shared" si="128"/>
        <v>0</v>
      </c>
      <c r="AB147" s="17">
        <f t="shared" si="129"/>
        <v>4.4400000000000004</v>
      </c>
      <c r="AC147" s="17">
        <f t="shared" si="130"/>
        <v>4.4400000000000004</v>
      </c>
      <c r="AD147" s="3">
        <f t="shared" si="125"/>
        <v>217</v>
      </c>
      <c r="AE147" s="3">
        <f t="shared" si="124"/>
        <v>2200</v>
      </c>
      <c r="AF147" s="3"/>
      <c r="AH147" s="20">
        <f t="shared" si="132"/>
        <v>217.56</v>
      </c>
      <c r="AI147">
        <f t="shared" si="106"/>
        <v>2</v>
      </c>
      <c r="AJ147">
        <f t="shared" si="107"/>
        <v>0</v>
      </c>
      <c r="AK147">
        <f t="shared" si="108"/>
        <v>0</v>
      </c>
      <c r="AL147">
        <f t="shared" si="109"/>
        <v>1</v>
      </c>
      <c r="AM147">
        <f t="shared" si="110"/>
        <v>1</v>
      </c>
      <c r="AN147">
        <f t="shared" si="111"/>
        <v>2</v>
      </c>
      <c r="AO147">
        <f t="shared" si="112"/>
        <v>1</v>
      </c>
      <c r="AP147">
        <f t="shared" si="113"/>
        <v>0</v>
      </c>
      <c r="AQ147">
        <f t="shared" si="114"/>
        <v>0</v>
      </c>
      <c r="AR147">
        <f t="shared" si="115"/>
        <v>2</v>
      </c>
      <c r="AS147">
        <f t="shared" si="116"/>
        <v>2240.0000000000091</v>
      </c>
      <c r="AT147" s="12">
        <f t="shared" si="117"/>
        <v>-0.73611111111111116</v>
      </c>
      <c r="AU147" s="13">
        <f t="shared" si="103"/>
        <v>0</v>
      </c>
      <c r="AV147" s="13">
        <f t="shared" si="104"/>
        <v>0</v>
      </c>
      <c r="AW147" s="27">
        <v>0</v>
      </c>
      <c r="AX147" s="1">
        <f t="shared" si="118"/>
        <v>0</v>
      </c>
      <c r="AY147" s="20">
        <f t="shared" si="119"/>
        <v>210</v>
      </c>
    </row>
    <row r="148" spans="1:51" ht="33" customHeight="1" x14ac:dyDescent="0.65">
      <c r="A148" s="2">
        <v>142</v>
      </c>
      <c r="B148" s="2" t="s">
        <v>439</v>
      </c>
      <c r="C148" s="44" t="s">
        <v>473</v>
      </c>
      <c r="D148" s="47" t="s">
        <v>474</v>
      </c>
      <c r="E148" s="48" t="s">
        <v>475</v>
      </c>
      <c r="F148" s="15">
        <v>44621</v>
      </c>
      <c r="G148" s="2">
        <f t="shared" si="131"/>
        <v>26</v>
      </c>
      <c r="H148" s="16">
        <v>4</v>
      </c>
      <c r="I148" s="2"/>
      <c r="J148" s="16"/>
      <c r="K148" s="16"/>
      <c r="L148" s="2">
        <v>200</v>
      </c>
      <c r="M148" s="2">
        <v>0</v>
      </c>
      <c r="N148" s="2">
        <v>0</v>
      </c>
      <c r="O148" s="16"/>
      <c r="P148" s="2">
        <v>0</v>
      </c>
      <c r="Q148" s="2">
        <f t="shared" si="127"/>
        <v>10</v>
      </c>
      <c r="R148" s="2">
        <f t="shared" si="102"/>
        <v>0</v>
      </c>
      <c r="S148" s="17">
        <f t="shared" si="120"/>
        <v>5.7692307692307692</v>
      </c>
      <c r="T148" s="17">
        <v>1</v>
      </c>
      <c r="U148" s="17">
        <v>5</v>
      </c>
      <c r="V148" s="18">
        <v>7</v>
      </c>
      <c r="W148" s="19">
        <f t="shared" si="105"/>
        <v>228.76923076923077</v>
      </c>
      <c r="X148" s="17">
        <f t="shared" si="122"/>
        <v>0</v>
      </c>
      <c r="Y148" s="17">
        <f t="shared" si="123"/>
        <v>0</v>
      </c>
      <c r="Z148" s="29"/>
      <c r="AA148" s="43">
        <f t="shared" si="128"/>
        <v>0</v>
      </c>
      <c r="AB148" s="17">
        <f t="shared" si="129"/>
        <v>4.5753846153846158</v>
      </c>
      <c r="AC148" s="17">
        <f t="shared" si="130"/>
        <v>4.5753846153846158</v>
      </c>
      <c r="AD148" s="3">
        <f t="shared" si="125"/>
        <v>224</v>
      </c>
      <c r="AE148" s="3">
        <f t="shared" si="124"/>
        <v>700</v>
      </c>
      <c r="AF148" s="3"/>
      <c r="AH148" s="20">
        <f t="shared" si="132"/>
        <v>224.19</v>
      </c>
      <c r="AI148">
        <f t="shared" si="106"/>
        <v>2</v>
      </c>
      <c r="AJ148">
        <f t="shared" si="107"/>
        <v>0</v>
      </c>
      <c r="AK148">
        <f t="shared" si="108"/>
        <v>1</v>
      </c>
      <c r="AL148">
        <f t="shared" si="109"/>
        <v>0</v>
      </c>
      <c r="AM148">
        <f t="shared" si="110"/>
        <v>0</v>
      </c>
      <c r="AN148">
        <f t="shared" si="111"/>
        <v>4</v>
      </c>
      <c r="AO148">
        <f t="shared" si="112"/>
        <v>0</v>
      </c>
      <c r="AP148">
        <f t="shared" si="113"/>
        <v>0</v>
      </c>
      <c r="AQ148">
        <f t="shared" si="114"/>
        <v>1</v>
      </c>
      <c r="AR148">
        <f t="shared" si="115"/>
        <v>2</v>
      </c>
      <c r="AS148">
        <f t="shared" si="116"/>
        <v>759.99999999999091</v>
      </c>
      <c r="AT148" s="12">
        <f t="shared" si="117"/>
        <v>-1.125</v>
      </c>
      <c r="AU148" s="13">
        <f t="shared" si="103"/>
        <v>0</v>
      </c>
      <c r="AV148" s="13">
        <f t="shared" si="104"/>
        <v>0</v>
      </c>
      <c r="AW148" s="27">
        <v>0</v>
      </c>
      <c r="AX148" s="1">
        <f t="shared" si="118"/>
        <v>0</v>
      </c>
      <c r="AY148" s="20">
        <f t="shared" si="119"/>
        <v>215.76923076923077</v>
      </c>
    </row>
    <row r="149" spans="1:51" ht="33" customHeight="1" x14ac:dyDescent="0.65">
      <c r="A149" s="39">
        <v>143</v>
      </c>
      <c r="B149" s="2" t="s">
        <v>439</v>
      </c>
      <c r="C149" s="44" t="s">
        <v>476</v>
      </c>
      <c r="D149" s="47" t="s">
        <v>477</v>
      </c>
      <c r="E149" s="48" t="s">
        <v>478</v>
      </c>
      <c r="F149" s="15">
        <v>44682</v>
      </c>
      <c r="G149" s="2">
        <f t="shared" si="131"/>
        <v>26</v>
      </c>
      <c r="H149" s="16">
        <v>32</v>
      </c>
      <c r="I149" s="2"/>
      <c r="J149" s="16"/>
      <c r="K149" s="16"/>
      <c r="L149" s="2">
        <v>200</v>
      </c>
      <c r="M149" s="2">
        <v>0</v>
      </c>
      <c r="N149" s="2">
        <v>0</v>
      </c>
      <c r="O149" s="16"/>
      <c r="P149" s="2">
        <v>0</v>
      </c>
      <c r="Q149" s="2">
        <f t="shared" si="127"/>
        <v>10</v>
      </c>
      <c r="R149" s="2">
        <f t="shared" si="102"/>
        <v>0</v>
      </c>
      <c r="S149" s="17">
        <f t="shared" si="120"/>
        <v>46.153846153846153</v>
      </c>
      <c r="T149" s="17">
        <v>8</v>
      </c>
      <c r="U149" s="17">
        <v>5</v>
      </c>
      <c r="V149" s="18">
        <v>7</v>
      </c>
      <c r="W149" s="19">
        <f t="shared" si="105"/>
        <v>276.15384615384613</v>
      </c>
      <c r="X149" s="17">
        <f t="shared" si="122"/>
        <v>0</v>
      </c>
      <c r="Y149" s="17">
        <f t="shared" si="123"/>
        <v>0</v>
      </c>
      <c r="Z149" s="29"/>
      <c r="AA149" s="43">
        <f t="shared" si="128"/>
        <v>0</v>
      </c>
      <c r="AB149" s="17">
        <f t="shared" si="129"/>
        <v>5.523076923076923</v>
      </c>
      <c r="AC149" s="17">
        <f t="shared" si="130"/>
        <v>5.523076923076923</v>
      </c>
      <c r="AD149" s="3">
        <f t="shared" si="125"/>
        <v>270</v>
      </c>
      <c r="AE149" s="3">
        <f t="shared" si="124"/>
        <v>2500</v>
      </c>
      <c r="AF149" s="3"/>
      <c r="AH149" s="20">
        <f t="shared" si="132"/>
        <v>270.63</v>
      </c>
      <c r="AI149">
        <f t="shared" si="106"/>
        <v>2</v>
      </c>
      <c r="AJ149">
        <f t="shared" si="107"/>
        <v>1</v>
      </c>
      <c r="AK149">
        <f t="shared" si="108"/>
        <v>1</v>
      </c>
      <c r="AL149">
        <f t="shared" si="109"/>
        <v>0</v>
      </c>
      <c r="AM149">
        <f t="shared" si="110"/>
        <v>0</v>
      </c>
      <c r="AN149">
        <f t="shared" si="111"/>
        <v>0</v>
      </c>
      <c r="AO149">
        <f t="shared" si="112"/>
        <v>1</v>
      </c>
      <c r="AP149">
        <f t="shared" si="113"/>
        <v>0</v>
      </c>
      <c r="AQ149">
        <f t="shared" si="114"/>
        <v>1</v>
      </c>
      <c r="AR149">
        <f t="shared" si="115"/>
        <v>0</v>
      </c>
      <c r="AS149">
        <f t="shared" si="116"/>
        <v>2519.9999999999818</v>
      </c>
      <c r="AT149" s="12">
        <f t="shared" si="117"/>
        <v>-1.2916666666666667</v>
      </c>
      <c r="AU149" s="13">
        <f t="shared" si="103"/>
        <v>0</v>
      </c>
      <c r="AV149" s="13">
        <f t="shared" si="104"/>
        <v>0</v>
      </c>
      <c r="AW149" s="27">
        <v>0</v>
      </c>
      <c r="AX149" s="1">
        <f t="shared" si="118"/>
        <v>0</v>
      </c>
      <c r="AY149" s="20">
        <f t="shared" si="119"/>
        <v>256.15384615384613</v>
      </c>
    </row>
    <row r="150" spans="1:51" ht="33" customHeight="1" x14ac:dyDescent="0.65">
      <c r="A150" s="2">
        <v>144</v>
      </c>
      <c r="B150" s="2" t="s">
        <v>439</v>
      </c>
      <c r="C150" s="44" t="s">
        <v>479</v>
      </c>
      <c r="D150" s="47" t="s">
        <v>480</v>
      </c>
      <c r="E150" s="48" t="s">
        <v>481</v>
      </c>
      <c r="F150" s="15">
        <v>44704</v>
      </c>
      <c r="G150" s="2">
        <f t="shared" si="131"/>
        <v>26</v>
      </c>
      <c r="H150" s="16">
        <v>32</v>
      </c>
      <c r="I150" s="2"/>
      <c r="J150" s="16"/>
      <c r="K150" s="16"/>
      <c r="L150" s="2">
        <v>200</v>
      </c>
      <c r="M150" s="2">
        <v>0</v>
      </c>
      <c r="N150" s="2">
        <v>0</v>
      </c>
      <c r="O150" s="16"/>
      <c r="P150" s="2">
        <v>0</v>
      </c>
      <c r="Q150" s="2">
        <f t="shared" si="127"/>
        <v>10</v>
      </c>
      <c r="R150" s="2">
        <f t="shared" si="102"/>
        <v>0</v>
      </c>
      <c r="S150" s="17">
        <f t="shared" si="120"/>
        <v>46.153846153846153</v>
      </c>
      <c r="T150" s="17">
        <v>8</v>
      </c>
      <c r="U150" s="17">
        <v>5</v>
      </c>
      <c r="V150" s="18">
        <v>7</v>
      </c>
      <c r="W150" s="19">
        <f t="shared" si="105"/>
        <v>276.15384615384613</v>
      </c>
      <c r="X150" s="17">
        <f t="shared" si="122"/>
        <v>0</v>
      </c>
      <c r="Y150" s="17">
        <f t="shared" si="123"/>
        <v>0</v>
      </c>
      <c r="Z150" s="29"/>
      <c r="AA150" s="43">
        <f t="shared" si="128"/>
        <v>0</v>
      </c>
      <c r="AB150" s="17">
        <f t="shared" si="129"/>
        <v>5.523076923076923</v>
      </c>
      <c r="AC150" s="17">
        <f t="shared" si="130"/>
        <v>5.523076923076923</v>
      </c>
      <c r="AD150" s="3">
        <f t="shared" si="125"/>
        <v>270</v>
      </c>
      <c r="AE150" s="3">
        <f t="shared" si="124"/>
        <v>2500</v>
      </c>
      <c r="AF150" s="3"/>
      <c r="AH150" s="20">
        <f t="shared" si="132"/>
        <v>270.63</v>
      </c>
      <c r="AI150">
        <f t="shared" si="106"/>
        <v>2</v>
      </c>
      <c r="AJ150">
        <f t="shared" si="107"/>
        <v>1</v>
      </c>
      <c r="AK150">
        <f t="shared" si="108"/>
        <v>1</v>
      </c>
      <c r="AL150">
        <f t="shared" si="109"/>
        <v>0</v>
      </c>
      <c r="AM150">
        <f t="shared" si="110"/>
        <v>0</v>
      </c>
      <c r="AN150">
        <f t="shared" si="111"/>
        <v>0</v>
      </c>
      <c r="AO150">
        <f t="shared" si="112"/>
        <v>1</v>
      </c>
      <c r="AP150">
        <f t="shared" si="113"/>
        <v>0</v>
      </c>
      <c r="AQ150">
        <f t="shared" si="114"/>
        <v>1</v>
      </c>
      <c r="AR150">
        <f t="shared" si="115"/>
        <v>0</v>
      </c>
      <c r="AS150">
        <f t="shared" si="116"/>
        <v>2519.9999999999818</v>
      </c>
      <c r="AT150" s="12">
        <f t="shared" si="117"/>
        <v>-1.3527777777777779</v>
      </c>
      <c r="AU150" s="13">
        <f t="shared" si="103"/>
        <v>0</v>
      </c>
      <c r="AV150" s="13">
        <f t="shared" si="104"/>
        <v>0</v>
      </c>
      <c r="AW150" s="27">
        <v>0</v>
      </c>
      <c r="AX150" s="1">
        <f t="shared" si="118"/>
        <v>0</v>
      </c>
      <c r="AY150" s="20">
        <f t="shared" si="119"/>
        <v>256.15384615384613</v>
      </c>
    </row>
    <row r="151" spans="1:51" ht="33" customHeight="1" x14ac:dyDescent="0.65">
      <c r="A151" s="39">
        <v>145</v>
      </c>
      <c r="B151" s="2" t="s">
        <v>439</v>
      </c>
      <c r="C151" s="44" t="s">
        <v>482</v>
      </c>
      <c r="D151" s="47" t="s">
        <v>483</v>
      </c>
      <c r="E151" s="48" t="s">
        <v>484</v>
      </c>
      <c r="F151" s="15">
        <v>44838</v>
      </c>
      <c r="G151" s="2">
        <f t="shared" si="131"/>
        <v>26</v>
      </c>
      <c r="H151" s="16">
        <v>32</v>
      </c>
      <c r="I151" s="2"/>
      <c r="J151" s="16"/>
      <c r="K151" s="16"/>
      <c r="L151" s="2">
        <v>200</v>
      </c>
      <c r="M151" s="2">
        <v>0</v>
      </c>
      <c r="N151" s="2">
        <v>0</v>
      </c>
      <c r="O151" s="16"/>
      <c r="P151" s="2">
        <v>0</v>
      </c>
      <c r="Q151" s="2">
        <f t="shared" si="127"/>
        <v>10</v>
      </c>
      <c r="R151" s="2">
        <f t="shared" si="102"/>
        <v>0</v>
      </c>
      <c r="S151" s="17">
        <f t="shared" si="120"/>
        <v>46.153846153846153</v>
      </c>
      <c r="T151" s="17">
        <v>8</v>
      </c>
      <c r="U151" s="17">
        <v>5</v>
      </c>
      <c r="V151" s="18">
        <v>7</v>
      </c>
      <c r="W151" s="19">
        <f t="shared" si="105"/>
        <v>276.15384615384613</v>
      </c>
      <c r="X151" s="17">
        <f t="shared" si="122"/>
        <v>0</v>
      </c>
      <c r="Y151" s="17">
        <f t="shared" si="123"/>
        <v>0</v>
      </c>
      <c r="Z151" s="29"/>
      <c r="AA151" s="43">
        <f t="shared" si="128"/>
        <v>0</v>
      </c>
      <c r="AB151" s="17">
        <f t="shared" si="129"/>
        <v>5.523076923076923</v>
      </c>
      <c r="AC151" s="17">
        <f t="shared" si="130"/>
        <v>5.523076923076923</v>
      </c>
      <c r="AD151" s="3">
        <f t="shared" si="125"/>
        <v>270</v>
      </c>
      <c r="AE151" s="3">
        <f t="shared" si="124"/>
        <v>2500</v>
      </c>
      <c r="AF151" s="3"/>
      <c r="AH151" s="20">
        <f t="shared" si="132"/>
        <v>270.63</v>
      </c>
      <c r="AI151">
        <f t="shared" si="106"/>
        <v>2</v>
      </c>
      <c r="AJ151">
        <f t="shared" si="107"/>
        <v>1</v>
      </c>
      <c r="AK151">
        <f t="shared" si="108"/>
        <v>1</v>
      </c>
      <c r="AL151">
        <f t="shared" si="109"/>
        <v>0</v>
      </c>
      <c r="AM151">
        <f t="shared" si="110"/>
        <v>0</v>
      </c>
      <c r="AN151">
        <f t="shared" si="111"/>
        <v>0</v>
      </c>
      <c r="AO151">
        <f t="shared" si="112"/>
        <v>1</v>
      </c>
      <c r="AP151">
        <f t="shared" si="113"/>
        <v>0</v>
      </c>
      <c r="AQ151">
        <f t="shared" si="114"/>
        <v>1</v>
      </c>
      <c r="AR151">
        <f t="shared" si="115"/>
        <v>0</v>
      </c>
      <c r="AS151">
        <f t="shared" si="116"/>
        <v>2519.9999999999818</v>
      </c>
      <c r="AT151" s="12">
        <f t="shared" si="117"/>
        <v>-1.7166666666666666</v>
      </c>
      <c r="AU151" s="13">
        <f t="shared" si="103"/>
        <v>0</v>
      </c>
      <c r="AV151" s="13">
        <f t="shared" si="104"/>
        <v>0</v>
      </c>
      <c r="AW151" s="27">
        <v>0</v>
      </c>
      <c r="AX151" s="1">
        <f t="shared" si="118"/>
        <v>0</v>
      </c>
      <c r="AY151" s="20">
        <f t="shared" si="119"/>
        <v>256.15384615384613</v>
      </c>
    </row>
    <row r="152" spans="1:51" ht="33" customHeight="1" x14ac:dyDescent="0.65">
      <c r="A152" s="2">
        <v>146</v>
      </c>
      <c r="B152" s="2" t="s">
        <v>439</v>
      </c>
      <c r="C152" s="44" t="s">
        <v>485</v>
      </c>
      <c r="D152" s="47" t="s">
        <v>93</v>
      </c>
      <c r="E152" s="48" t="s">
        <v>399</v>
      </c>
      <c r="F152" s="15">
        <v>45041</v>
      </c>
      <c r="G152" s="2">
        <f t="shared" si="131"/>
        <v>26</v>
      </c>
      <c r="H152" s="16">
        <v>26</v>
      </c>
      <c r="I152" s="2"/>
      <c r="J152" s="16"/>
      <c r="K152" s="16"/>
      <c r="L152" s="2">
        <v>200</v>
      </c>
      <c r="M152" s="2">
        <v>0</v>
      </c>
      <c r="N152" s="2">
        <v>0</v>
      </c>
      <c r="O152" s="16"/>
      <c r="P152" s="2">
        <v>0</v>
      </c>
      <c r="Q152" s="2">
        <f t="shared" si="127"/>
        <v>10</v>
      </c>
      <c r="R152" s="2">
        <f t="shared" si="102"/>
        <v>0</v>
      </c>
      <c r="S152" s="17">
        <f t="shared" si="120"/>
        <v>37.5</v>
      </c>
      <c r="T152" s="17">
        <v>6.5</v>
      </c>
      <c r="U152" s="17">
        <v>5</v>
      </c>
      <c r="V152" s="18">
        <v>7</v>
      </c>
      <c r="W152" s="19">
        <f t="shared" si="105"/>
        <v>266</v>
      </c>
      <c r="X152" s="17">
        <f t="shared" si="122"/>
        <v>0</v>
      </c>
      <c r="Y152" s="17">
        <f t="shared" si="123"/>
        <v>0</v>
      </c>
      <c r="Z152" s="29"/>
      <c r="AA152" s="43">
        <f t="shared" si="128"/>
        <v>0</v>
      </c>
      <c r="AB152" s="17">
        <f t="shared" si="129"/>
        <v>5.32</v>
      </c>
      <c r="AC152" s="17">
        <f t="shared" si="130"/>
        <v>5.32</v>
      </c>
      <c r="AD152" s="3">
        <f t="shared" si="125"/>
        <v>260</v>
      </c>
      <c r="AE152" s="3">
        <f t="shared" si="124"/>
        <v>2700</v>
      </c>
      <c r="AF152" s="3"/>
      <c r="AH152" s="20">
        <f t="shared" si="132"/>
        <v>260.68</v>
      </c>
      <c r="AI152">
        <f t="shared" si="106"/>
        <v>2</v>
      </c>
      <c r="AJ152">
        <f t="shared" si="107"/>
        <v>1</v>
      </c>
      <c r="AK152">
        <f t="shared" si="108"/>
        <v>0</v>
      </c>
      <c r="AL152">
        <f t="shared" si="109"/>
        <v>1</v>
      </c>
      <c r="AM152">
        <f t="shared" si="110"/>
        <v>0</v>
      </c>
      <c r="AN152">
        <f t="shared" si="111"/>
        <v>0</v>
      </c>
      <c r="AO152">
        <f t="shared" si="112"/>
        <v>1</v>
      </c>
      <c r="AP152">
        <f t="shared" si="113"/>
        <v>0</v>
      </c>
      <c r="AQ152">
        <f t="shared" si="114"/>
        <v>1</v>
      </c>
      <c r="AR152">
        <f t="shared" si="115"/>
        <v>2</v>
      </c>
      <c r="AS152">
        <f t="shared" si="116"/>
        <v>2720.0000000000273</v>
      </c>
      <c r="AT152" s="12">
        <f t="shared" si="117"/>
        <v>-2.2749999999999999</v>
      </c>
      <c r="AU152" s="13">
        <f t="shared" si="103"/>
        <v>0</v>
      </c>
      <c r="AV152" s="13">
        <f t="shared" si="104"/>
        <v>0</v>
      </c>
      <c r="AW152" s="27">
        <v>0</v>
      </c>
      <c r="AX152" s="1">
        <f t="shared" si="118"/>
        <v>0</v>
      </c>
      <c r="AY152" s="20">
        <f t="shared" si="119"/>
        <v>247.5</v>
      </c>
    </row>
    <row r="153" spans="1:51" ht="33" customHeight="1" x14ac:dyDescent="0.65">
      <c r="A153" s="39">
        <v>147</v>
      </c>
      <c r="B153" s="2" t="s">
        <v>439</v>
      </c>
      <c r="C153" s="36" t="s">
        <v>486</v>
      </c>
      <c r="D153" s="47" t="s">
        <v>487</v>
      </c>
      <c r="E153" s="48" t="s">
        <v>488</v>
      </c>
      <c r="F153" s="15">
        <v>45048</v>
      </c>
      <c r="G153" s="2">
        <f t="shared" si="131"/>
        <v>26</v>
      </c>
      <c r="H153" s="16">
        <v>28</v>
      </c>
      <c r="I153" s="2"/>
      <c r="J153" s="16"/>
      <c r="K153" s="16"/>
      <c r="L153" s="2">
        <v>200</v>
      </c>
      <c r="M153" s="2">
        <v>0</v>
      </c>
      <c r="N153" s="2">
        <v>0</v>
      </c>
      <c r="O153" s="16"/>
      <c r="P153" s="2">
        <v>0</v>
      </c>
      <c r="Q153" s="2">
        <f t="shared" si="127"/>
        <v>10</v>
      </c>
      <c r="R153" s="2">
        <f t="shared" si="102"/>
        <v>0</v>
      </c>
      <c r="S153" s="17">
        <f t="shared" si="120"/>
        <v>40.384615384615387</v>
      </c>
      <c r="T153" s="17">
        <v>7</v>
      </c>
      <c r="U153" s="17">
        <v>5</v>
      </c>
      <c r="V153" s="18">
        <v>7</v>
      </c>
      <c r="W153" s="19">
        <f t="shared" si="105"/>
        <v>269.38461538461536</v>
      </c>
      <c r="X153" s="17">
        <f t="shared" si="122"/>
        <v>0</v>
      </c>
      <c r="Y153" s="17">
        <f t="shared" si="123"/>
        <v>0</v>
      </c>
      <c r="Z153" s="29"/>
      <c r="AA153" s="43">
        <f t="shared" si="128"/>
        <v>0</v>
      </c>
      <c r="AB153" s="17">
        <f t="shared" si="129"/>
        <v>5.3876923076923076</v>
      </c>
      <c r="AC153" s="17">
        <f t="shared" si="130"/>
        <v>5.3876923076923076</v>
      </c>
      <c r="AD153" s="3">
        <f t="shared" si="125"/>
        <v>264</v>
      </c>
      <c r="AE153" s="3">
        <f t="shared" si="124"/>
        <v>0</v>
      </c>
      <c r="AF153" s="3"/>
      <c r="AH153" s="20">
        <f t="shared" si="132"/>
        <v>264</v>
      </c>
      <c r="AI153">
        <f t="shared" si="106"/>
        <v>2</v>
      </c>
      <c r="AJ153">
        <f t="shared" si="107"/>
        <v>1</v>
      </c>
      <c r="AK153">
        <f t="shared" si="108"/>
        <v>0</v>
      </c>
      <c r="AL153">
        <f t="shared" si="109"/>
        <v>1</v>
      </c>
      <c r="AM153">
        <f t="shared" si="110"/>
        <v>0</v>
      </c>
      <c r="AN153">
        <f t="shared" si="111"/>
        <v>4</v>
      </c>
      <c r="AO153">
        <f t="shared" si="112"/>
        <v>0</v>
      </c>
      <c r="AP153">
        <f t="shared" si="113"/>
        <v>0</v>
      </c>
      <c r="AQ153">
        <f t="shared" si="114"/>
        <v>0</v>
      </c>
      <c r="AR153">
        <f t="shared" si="115"/>
        <v>0</v>
      </c>
      <c r="AS153">
        <f t="shared" si="116"/>
        <v>0</v>
      </c>
      <c r="AT153" s="12">
        <f t="shared" si="117"/>
        <v>-2.2944444444444443</v>
      </c>
      <c r="AU153" s="13">
        <f t="shared" si="103"/>
        <v>0</v>
      </c>
      <c r="AV153" s="13">
        <f t="shared" si="104"/>
        <v>0</v>
      </c>
      <c r="AW153" s="27">
        <v>0</v>
      </c>
      <c r="AX153" s="1">
        <f t="shared" si="118"/>
        <v>0</v>
      </c>
      <c r="AY153" s="20">
        <f t="shared" si="119"/>
        <v>250.38461538461536</v>
      </c>
    </row>
    <row r="154" spans="1:51" ht="33" customHeight="1" x14ac:dyDescent="0.65">
      <c r="A154" s="2">
        <v>148</v>
      </c>
      <c r="B154" s="2" t="s">
        <v>439</v>
      </c>
      <c r="C154" s="44" t="s">
        <v>489</v>
      </c>
      <c r="D154" s="47" t="s">
        <v>490</v>
      </c>
      <c r="E154" s="48" t="s">
        <v>491</v>
      </c>
      <c r="F154" s="15">
        <v>45055</v>
      </c>
      <c r="G154" s="2">
        <f t="shared" si="131"/>
        <v>25</v>
      </c>
      <c r="H154" s="16">
        <v>28</v>
      </c>
      <c r="I154" s="2"/>
      <c r="J154" s="16">
        <v>1</v>
      </c>
      <c r="K154" s="16"/>
      <c r="L154" s="2">
        <v>200</v>
      </c>
      <c r="M154" s="2">
        <v>0</v>
      </c>
      <c r="N154" s="2">
        <v>0</v>
      </c>
      <c r="O154" s="16"/>
      <c r="P154" s="2">
        <v>0</v>
      </c>
      <c r="Q154" s="2">
        <f t="shared" si="127"/>
        <v>5</v>
      </c>
      <c r="R154" s="2">
        <f t="shared" si="102"/>
        <v>0</v>
      </c>
      <c r="S154" s="17">
        <f t="shared" si="120"/>
        <v>40.384615384615387</v>
      </c>
      <c r="T154" s="17">
        <v>7</v>
      </c>
      <c r="U154" s="17">
        <v>4.8076923076923084</v>
      </c>
      <c r="V154" s="18">
        <v>7</v>
      </c>
      <c r="W154" s="19">
        <f t="shared" si="105"/>
        <v>264.19230769230768</v>
      </c>
      <c r="X154" s="17">
        <f t="shared" si="122"/>
        <v>7.6923076923076925</v>
      </c>
      <c r="Y154" s="17">
        <f t="shared" si="123"/>
        <v>0</v>
      </c>
      <c r="Z154" s="29"/>
      <c r="AA154" s="43">
        <f t="shared" si="128"/>
        <v>0</v>
      </c>
      <c r="AB154" s="17">
        <f t="shared" si="129"/>
        <v>5.2838461538461541</v>
      </c>
      <c r="AC154" s="17">
        <f t="shared" si="130"/>
        <v>12.976153846153846</v>
      </c>
      <c r="AD154" s="3">
        <f t="shared" si="125"/>
        <v>251</v>
      </c>
      <c r="AE154" s="3">
        <f t="shared" si="124"/>
        <v>800</v>
      </c>
      <c r="AF154" s="3"/>
      <c r="AH154" s="20">
        <f t="shared" si="132"/>
        <v>251.22</v>
      </c>
      <c r="AI154">
        <f t="shared" si="106"/>
        <v>2</v>
      </c>
      <c r="AJ154">
        <f t="shared" si="107"/>
        <v>1</v>
      </c>
      <c r="AK154">
        <f t="shared" si="108"/>
        <v>0</v>
      </c>
      <c r="AL154">
        <f t="shared" si="109"/>
        <v>0</v>
      </c>
      <c r="AM154">
        <f t="shared" si="110"/>
        <v>0</v>
      </c>
      <c r="AN154">
        <f t="shared" si="111"/>
        <v>1</v>
      </c>
      <c r="AO154">
        <f t="shared" si="112"/>
        <v>0</v>
      </c>
      <c r="AP154">
        <f t="shared" si="113"/>
        <v>0</v>
      </c>
      <c r="AQ154">
        <f t="shared" si="114"/>
        <v>1</v>
      </c>
      <c r="AR154">
        <f t="shared" si="115"/>
        <v>3</v>
      </c>
      <c r="AS154">
        <f t="shared" si="116"/>
        <v>879.99999999999545</v>
      </c>
      <c r="AT154" s="12">
        <f t="shared" si="117"/>
        <v>-2.3138888888888891</v>
      </c>
      <c r="AU154" s="13">
        <f t="shared" si="103"/>
        <v>0</v>
      </c>
      <c r="AV154" s="13">
        <f t="shared" si="104"/>
        <v>0</v>
      </c>
      <c r="AW154" s="27">
        <v>0</v>
      </c>
      <c r="AX154" s="1">
        <f t="shared" si="118"/>
        <v>0</v>
      </c>
      <c r="AY154" s="20">
        <f t="shared" si="119"/>
        <v>237.69230769230768</v>
      </c>
    </row>
    <row r="155" spans="1:51" ht="33" customHeight="1" x14ac:dyDescent="0.65">
      <c r="A155" s="39">
        <v>149</v>
      </c>
      <c r="B155" s="2" t="s">
        <v>439</v>
      </c>
      <c r="C155" s="36" t="s">
        <v>492</v>
      </c>
      <c r="D155" s="47" t="s">
        <v>176</v>
      </c>
      <c r="E155" s="48" t="s">
        <v>493</v>
      </c>
      <c r="F155" s="15">
        <v>45217</v>
      </c>
      <c r="G155" s="2">
        <f t="shared" si="131"/>
        <v>26</v>
      </c>
      <c r="H155" s="16">
        <v>32</v>
      </c>
      <c r="I155" s="2"/>
      <c r="J155" s="16"/>
      <c r="K155" s="16"/>
      <c r="L155" s="2">
        <v>198</v>
      </c>
      <c r="M155" s="2">
        <v>0</v>
      </c>
      <c r="N155" s="2">
        <v>0</v>
      </c>
      <c r="O155" s="16"/>
      <c r="P155" s="2">
        <v>0</v>
      </c>
      <c r="Q155" s="2">
        <f t="shared" si="127"/>
        <v>10</v>
      </c>
      <c r="R155" s="2">
        <f t="shared" si="102"/>
        <v>0</v>
      </c>
      <c r="S155" s="17">
        <f t="shared" si="120"/>
        <v>45.692307692307693</v>
      </c>
      <c r="T155" s="17">
        <v>8</v>
      </c>
      <c r="U155" s="17">
        <v>5</v>
      </c>
      <c r="V155" s="18">
        <v>7</v>
      </c>
      <c r="W155" s="19">
        <f t="shared" si="105"/>
        <v>273.69230769230768</v>
      </c>
      <c r="X155" s="17">
        <f t="shared" si="122"/>
        <v>0</v>
      </c>
      <c r="Y155" s="17">
        <f t="shared" si="123"/>
        <v>0</v>
      </c>
      <c r="Z155" s="29"/>
      <c r="AA155" s="43">
        <f t="shared" si="128"/>
        <v>0</v>
      </c>
      <c r="AB155" s="17">
        <f t="shared" si="129"/>
        <v>5.4738461538461536</v>
      </c>
      <c r="AC155" s="17">
        <f t="shared" si="130"/>
        <v>5.4738461538461536</v>
      </c>
      <c r="AD155" s="3">
        <f t="shared" si="125"/>
        <v>268</v>
      </c>
      <c r="AE155" s="3">
        <f t="shared" si="124"/>
        <v>800</v>
      </c>
      <c r="AF155" s="3"/>
      <c r="AH155" s="20">
        <f t="shared" si="132"/>
        <v>268.22000000000003</v>
      </c>
      <c r="AI155">
        <f t="shared" si="106"/>
        <v>2</v>
      </c>
      <c r="AJ155">
        <f t="shared" si="107"/>
        <v>1</v>
      </c>
      <c r="AK155">
        <f t="shared" si="108"/>
        <v>0</v>
      </c>
      <c r="AL155">
        <f t="shared" si="109"/>
        <v>1</v>
      </c>
      <c r="AM155">
        <f t="shared" si="110"/>
        <v>1</v>
      </c>
      <c r="AN155">
        <f t="shared" si="111"/>
        <v>3</v>
      </c>
      <c r="AO155">
        <f t="shared" si="112"/>
        <v>0</v>
      </c>
      <c r="AP155">
        <f t="shared" si="113"/>
        <v>0</v>
      </c>
      <c r="AQ155">
        <f t="shared" si="114"/>
        <v>1</v>
      </c>
      <c r="AR155">
        <f t="shared" si="115"/>
        <v>3</v>
      </c>
      <c r="AS155">
        <f t="shared" si="116"/>
        <v>880.00000000010914</v>
      </c>
      <c r="AT155" s="12">
        <f t="shared" si="117"/>
        <v>-2.7555555555555555</v>
      </c>
      <c r="AU155" s="13">
        <f t="shared" si="103"/>
        <v>0</v>
      </c>
      <c r="AV155" s="13">
        <f t="shared" si="104"/>
        <v>0</v>
      </c>
      <c r="AW155" s="27">
        <v>0</v>
      </c>
      <c r="AX155" s="1">
        <f t="shared" si="118"/>
        <v>0</v>
      </c>
      <c r="AY155" s="20">
        <f t="shared" si="119"/>
        <v>253.69230769230768</v>
      </c>
    </row>
    <row r="156" spans="1:51" ht="33" customHeight="1" x14ac:dyDescent="0.65">
      <c r="A156" s="2">
        <v>150</v>
      </c>
      <c r="B156" s="2" t="s">
        <v>439</v>
      </c>
      <c r="C156" s="36" t="s">
        <v>494</v>
      </c>
      <c r="D156" s="47" t="s">
        <v>495</v>
      </c>
      <c r="E156" s="48" t="s">
        <v>496</v>
      </c>
      <c r="F156" s="15">
        <v>45218</v>
      </c>
      <c r="G156" s="2">
        <f t="shared" si="131"/>
        <v>26</v>
      </c>
      <c r="H156" s="16">
        <v>24</v>
      </c>
      <c r="I156" s="2"/>
      <c r="J156" s="16"/>
      <c r="K156" s="16"/>
      <c r="L156" s="2">
        <v>198</v>
      </c>
      <c r="M156" s="2">
        <v>0</v>
      </c>
      <c r="N156" s="2">
        <v>0</v>
      </c>
      <c r="O156" s="16"/>
      <c r="P156" s="2">
        <v>0</v>
      </c>
      <c r="Q156" s="2">
        <f t="shared" si="127"/>
        <v>10</v>
      </c>
      <c r="R156" s="2">
        <f t="shared" si="102"/>
        <v>0</v>
      </c>
      <c r="S156" s="17">
        <f t="shared" si="120"/>
        <v>34.269230769230774</v>
      </c>
      <c r="T156" s="17">
        <v>6</v>
      </c>
      <c r="U156" s="17">
        <v>5</v>
      </c>
      <c r="V156" s="18">
        <v>7</v>
      </c>
      <c r="W156" s="19">
        <f t="shared" si="105"/>
        <v>260.26923076923077</v>
      </c>
      <c r="X156" s="17">
        <f t="shared" si="122"/>
        <v>0</v>
      </c>
      <c r="Y156" s="17">
        <f t="shared" si="123"/>
        <v>0</v>
      </c>
      <c r="Z156" s="29"/>
      <c r="AA156" s="43">
        <f t="shared" si="128"/>
        <v>0</v>
      </c>
      <c r="AB156" s="17">
        <f t="shared" si="129"/>
        <v>5.2053846153846157</v>
      </c>
      <c r="AC156" s="17">
        <f t="shared" si="130"/>
        <v>5.2053846153846157</v>
      </c>
      <c r="AD156" s="3">
        <f t="shared" si="125"/>
        <v>255</v>
      </c>
      <c r="AE156" s="3">
        <f t="shared" si="124"/>
        <v>200</v>
      </c>
      <c r="AF156" s="3"/>
      <c r="AH156" s="20">
        <f t="shared" si="132"/>
        <v>255.06</v>
      </c>
      <c r="AI156">
        <f t="shared" si="106"/>
        <v>2</v>
      </c>
      <c r="AJ156">
        <f t="shared" si="107"/>
        <v>1</v>
      </c>
      <c r="AK156">
        <f t="shared" si="108"/>
        <v>0</v>
      </c>
      <c r="AL156">
        <f t="shared" si="109"/>
        <v>0</v>
      </c>
      <c r="AM156">
        <f t="shared" si="110"/>
        <v>1</v>
      </c>
      <c r="AN156">
        <f t="shared" si="111"/>
        <v>0</v>
      </c>
      <c r="AO156">
        <f t="shared" si="112"/>
        <v>0</v>
      </c>
      <c r="AP156">
        <f t="shared" si="113"/>
        <v>0</v>
      </c>
      <c r="AQ156">
        <f t="shared" si="114"/>
        <v>0</v>
      </c>
      <c r="AR156">
        <f t="shared" si="115"/>
        <v>2</v>
      </c>
      <c r="AS156">
        <f t="shared" si="116"/>
        <v>240.00000000000909</v>
      </c>
      <c r="AT156" s="12">
        <f t="shared" si="117"/>
        <v>-2.7583333333333333</v>
      </c>
      <c r="AU156" s="13">
        <f t="shared" si="103"/>
        <v>0</v>
      </c>
      <c r="AV156" s="13">
        <f t="shared" si="104"/>
        <v>0</v>
      </c>
      <c r="AW156" s="27">
        <v>0</v>
      </c>
      <c r="AX156" s="1">
        <f t="shared" si="118"/>
        <v>0</v>
      </c>
      <c r="AY156" s="20">
        <f t="shared" si="119"/>
        <v>242.26923076923077</v>
      </c>
    </row>
    <row r="157" spans="1:51" ht="39.75" customHeight="1" x14ac:dyDescent="0.65">
      <c r="A157" s="39">
        <v>151</v>
      </c>
      <c r="B157" s="2" t="s">
        <v>497</v>
      </c>
      <c r="C157" s="44" t="s">
        <v>498</v>
      </c>
      <c r="D157" s="47" t="s">
        <v>499</v>
      </c>
      <c r="E157" s="48" t="s">
        <v>500</v>
      </c>
      <c r="F157" s="15">
        <v>44228</v>
      </c>
      <c r="G157" s="2">
        <f t="shared" si="131"/>
        <v>26</v>
      </c>
      <c r="H157" s="16">
        <v>2</v>
      </c>
      <c r="I157" s="2"/>
      <c r="J157" s="16"/>
      <c r="K157" s="16"/>
      <c r="L157" s="2">
        <v>200</v>
      </c>
      <c r="M157" s="2">
        <v>0</v>
      </c>
      <c r="N157" s="2">
        <v>3</v>
      </c>
      <c r="O157" s="16"/>
      <c r="P157" s="2">
        <v>0</v>
      </c>
      <c r="Q157" s="2">
        <f>IF(AND($K$4&lt;=G157,K157&lt;0.01),10,IF(AND(G157&gt;=$K$4-1,K157&lt;0.01),5,0))</f>
        <v>10</v>
      </c>
      <c r="R157" s="2">
        <f t="shared" si="102"/>
        <v>0</v>
      </c>
      <c r="S157" s="17">
        <f t="shared" si="120"/>
        <v>2.8846153846153846</v>
      </c>
      <c r="T157" s="17">
        <v>0.5</v>
      </c>
      <c r="U157" s="17">
        <v>5</v>
      </c>
      <c r="V157" s="18">
        <v>7</v>
      </c>
      <c r="W157" s="19">
        <f t="shared" si="105"/>
        <v>228.38461538461539</v>
      </c>
      <c r="X157" s="17">
        <f t="shared" si="122"/>
        <v>0</v>
      </c>
      <c r="Y157" s="17">
        <f t="shared" si="123"/>
        <v>0</v>
      </c>
      <c r="Z157" s="29"/>
      <c r="AA157" s="43">
        <f>IF(AY157&lt;=(1500000/4000),0,IF(AY157&lt;=(2000000/4000),(AY157-(1500000/4000))*5%,IF(AY157&lt;=(8500000/4000),(AY157-(2000000/4000))*10%+(25000/4000),IF(AY157&lt;=(12500000/4000),(AY157-(8500000/4000))*15%+(675000/4000),(AY157-(12500000/4000))*20%+(1275000/4000)))))</f>
        <v>0</v>
      </c>
      <c r="AB157" s="17">
        <f>IF((W157*4000)&lt;=1200000,(W157*2%),(1200000/4000*2%))</f>
        <v>4.5676923076923082</v>
      </c>
      <c r="AC157" s="17">
        <f>X157+Y157+Z157+AA157+AB157</f>
        <v>4.5676923076923082</v>
      </c>
      <c r="AD157" s="3">
        <f t="shared" si="125"/>
        <v>223</v>
      </c>
      <c r="AE157" s="3">
        <f t="shared" si="124"/>
        <v>3200</v>
      </c>
      <c r="AF157" s="3"/>
      <c r="AH157" s="20">
        <f t="shared" si="132"/>
        <v>223.82</v>
      </c>
      <c r="AI157">
        <f t="shared" si="106"/>
        <v>2</v>
      </c>
      <c r="AJ157">
        <f t="shared" si="107"/>
        <v>0</v>
      </c>
      <c r="AK157">
        <f t="shared" si="108"/>
        <v>1</v>
      </c>
      <c r="AL157">
        <f t="shared" si="109"/>
        <v>0</v>
      </c>
      <c r="AM157">
        <f t="shared" si="110"/>
        <v>0</v>
      </c>
      <c r="AN157">
        <f t="shared" si="111"/>
        <v>3</v>
      </c>
      <c r="AO157">
        <f t="shared" si="112"/>
        <v>1</v>
      </c>
      <c r="AP157">
        <f t="shared" si="113"/>
        <v>1</v>
      </c>
      <c r="AQ157">
        <f t="shared" si="114"/>
        <v>0</v>
      </c>
      <c r="AR157">
        <f t="shared" si="115"/>
        <v>2</v>
      </c>
      <c r="AS157">
        <f t="shared" si="116"/>
        <v>3279.9999999999727</v>
      </c>
      <c r="AT157" s="12">
        <f t="shared" si="117"/>
        <v>-4.1666666666666664E-2</v>
      </c>
      <c r="AU157" s="13">
        <f t="shared" si="103"/>
        <v>0</v>
      </c>
      <c r="AV157" s="13">
        <f t="shared" si="104"/>
        <v>0</v>
      </c>
      <c r="AW157" s="27">
        <v>0</v>
      </c>
      <c r="AX157" s="1">
        <f t="shared" si="118"/>
        <v>0</v>
      </c>
      <c r="AY157" s="20">
        <f t="shared" si="119"/>
        <v>215.88461538461539</v>
      </c>
    </row>
    <row r="158" spans="1:51" ht="39.75" customHeight="1" x14ac:dyDescent="0.65">
      <c r="A158" s="2">
        <v>152</v>
      </c>
      <c r="B158" s="2" t="s">
        <v>497</v>
      </c>
      <c r="C158" s="44" t="s">
        <v>501</v>
      </c>
      <c r="D158" s="47" t="s">
        <v>231</v>
      </c>
      <c r="E158" s="48" t="s">
        <v>104</v>
      </c>
      <c r="F158" s="15">
        <v>44228</v>
      </c>
      <c r="G158" s="2">
        <f t="shared" si="131"/>
        <v>26</v>
      </c>
      <c r="H158" s="16">
        <v>26</v>
      </c>
      <c r="I158" s="2"/>
      <c r="J158" s="16"/>
      <c r="K158" s="16"/>
      <c r="L158" s="2">
        <v>200</v>
      </c>
      <c r="M158" s="2">
        <v>0</v>
      </c>
      <c r="N158" s="2">
        <v>0</v>
      </c>
      <c r="O158" s="16"/>
      <c r="P158" s="2">
        <v>0</v>
      </c>
      <c r="Q158" s="2">
        <f t="shared" ref="Q158:Q178" si="133">IF(AND($K$4&lt;=G158,K158&lt;0.01),10,IF(AND(G158&gt;=$K$4-1,K158&lt;0.01),5,0))</f>
        <v>10</v>
      </c>
      <c r="R158" s="2">
        <f t="shared" si="102"/>
        <v>0</v>
      </c>
      <c r="S158" s="17">
        <f t="shared" si="120"/>
        <v>37.5</v>
      </c>
      <c r="T158" s="17">
        <v>6.5</v>
      </c>
      <c r="U158" s="17">
        <v>5</v>
      </c>
      <c r="V158" s="18">
        <v>7</v>
      </c>
      <c r="W158" s="19">
        <f t="shared" si="105"/>
        <v>266</v>
      </c>
      <c r="X158" s="17">
        <f t="shared" si="122"/>
        <v>0</v>
      </c>
      <c r="Y158" s="17">
        <f t="shared" si="123"/>
        <v>0</v>
      </c>
      <c r="Z158" s="29"/>
      <c r="AA158" s="43">
        <f t="shared" ref="AA158:AA178" si="134">IF(AY158&lt;=(1500000/4000),0,IF(AY158&lt;=(2000000/4000),(AY158-(1500000/4000))*5%,IF(AY158&lt;=(8500000/4000),(AY158-(2000000/4000))*10%+(25000/4000),IF(AY158&lt;=(12500000/4000),(AY158-(8500000/4000))*15%+(675000/4000),(AY158-(12500000/4000))*20%+(1275000/4000)))))</f>
        <v>0</v>
      </c>
      <c r="AB158" s="17">
        <f t="shared" ref="AB158:AB178" si="135">IF((W158*4000)&lt;=1200000,(W158*2%),(1200000/4000*2%))</f>
        <v>5.32</v>
      </c>
      <c r="AC158" s="17">
        <f t="shared" ref="AC158:AC178" si="136">X158+Y158+Z158+AA158+AB158</f>
        <v>5.32</v>
      </c>
      <c r="AD158" s="3">
        <f t="shared" si="125"/>
        <v>260</v>
      </c>
      <c r="AE158" s="3">
        <f t="shared" si="124"/>
        <v>2700</v>
      </c>
      <c r="AF158" s="3"/>
      <c r="AH158" s="20">
        <f t="shared" si="132"/>
        <v>260.68</v>
      </c>
      <c r="AI158">
        <f t="shared" si="106"/>
        <v>2</v>
      </c>
      <c r="AJ158">
        <f t="shared" si="107"/>
        <v>1</v>
      </c>
      <c r="AK158">
        <f t="shared" si="108"/>
        <v>0</v>
      </c>
      <c r="AL158">
        <f t="shared" si="109"/>
        <v>1</v>
      </c>
      <c r="AM158">
        <f t="shared" si="110"/>
        <v>0</v>
      </c>
      <c r="AN158">
        <f t="shared" si="111"/>
        <v>0</v>
      </c>
      <c r="AO158">
        <f t="shared" si="112"/>
        <v>1</v>
      </c>
      <c r="AP158">
        <f t="shared" si="113"/>
        <v>0</v>
      </c>
      <c r="AQ158">
        <f t="shared" si="114"/>
        <v>1</v>
      </c>
      <c r="AR158">
        <f t="shared" si="115"/>
        <v>2</v>
      </c>
      <c r="AS158">
        <f t="shared" si="116"/>
        <v>2720.0000000000273</v>
      </c>
      <c r="AT158" s="12">
        <f t="shared" si="117"/>
        <v>-4.1666666666666664E-2</v>
      </c>
      <c r="AU158" s="13">
        <f t="shared" si="103"/>
        <v>0</v>
      </c>
      <c r="AV158" s="13">
        <f t="shared" si="104"/>
        <v>0</v>
      </c>
      <c r="AW158" s="27">
        <v>0</v>
      </c>
      <c r="AX158" s="1">
        <f t="shared" si="118"/>
        <v>0</v>
      </c>
      <c r="AY158" s="20">
        <f t="shared" si="119"/>
        <v>247.5</v>
      </c>
    </row>
    <row r="159" spans="1:51" ht="39.75" customHeight="1" x14ac:dyDescent="0.65">
      <c r="A159" s="39">
        <v>153</v>
      </c>
      <c r="B159" s="2" t="s">
        <v>497</v>
      </c>
      <c r="C159" s="44" t="s">
        <v>502</v>
      </c>
      <c r="D159" s="47" t="s">
        <v>503</v>
      </c>
      <c r="E159" s="48" t="s">
        <v>399</v>
      </c>
      <c r="F159" s="15">
        <v>44483</v>
      </c>
      <c r="G159" s="2">
        <f t="shared" si="131"/>
        <v>26</v>
      </c>
      <c r="H159" s="16">
        <v>28</v>
      </c>
      <c r="I159" s="2"/>
      <c r="J159" s="16"/>
      <c r="K159" s="16"/>
      <c r="L159" s="2">
        <v>200</v>
      </c>
      <c r="M159" s="2">
        <v>0</v>
      </c>
      <c r="N159" s="2">
        <v>0</v>
      </c>
      <c r="O159" s="16"/>
      <c r="P159" s="2">
        <v>0</v>
      </c>
      <c r="Q159" s="2">
        <f t="shared" si="133"/>
        <v>10</v>
      </c>
      <c r="R159" s="2">
        <f t="shared" si="102"/>
        <v>0</v>
      </c>
      <c r="S159" s="17">
        <f t="shared" si="120"/>
        <v>40.384615384615387</v>
      </c>
      <c r="T159" s="17">
        <v>7</v>
      </c>
      <c r="U159" s="17">
        <v>5</v>
      </c>
      <c r="V159" s="18">
        <v>7</v>
      </c>
      <c r="W159" s="19">
        <f t="shared" si="105"/>
        <v>269.38461538461536</v>
      </c>
      <c r="X159" s="17">
        <f t="shared" si="122"/>
        <v>0</v>
      </c>
      <c r="Y159" s="17">
        <f t="shared" si="123"/>
        <v>0</v>
      </c>
      <c r="Z159" s="29"/>
      <c r="AA159" s="43">
        <f t="shared" si="134"/>
        <v>0</v>
      </c>
      <c r="AB159" s="17">
        <f t="shared" si="135"/>
        <v>5.3876923076923076</v>
      </c>
      <c r="AC159" s="17">
        <f t="shared" si="136"/>
        <v>5.3876923076923076</v>
      </c>
      <c r="AD159" s="3">
        <f t="shared" si="125"/>
        <v>264</v>
      </c>
      <c r="AE159" s="3">
        <f t="shared" si="124"/>
        <v>0</v>
      </c>
      <c r="AF159" s="3"/>
      <c r="AH159" s="20">
        <f t="shared" si="132"/>
        <v>264</v>
      </c>
      <c r="AI159">
        <f t="shared" si="106"/>
        <v>2</v>
      </c>
      <c r="AJ159">
        <f t="shared" si="107"/>
        <v>1</v>
      </c>
      <c r="AK159">
        <f t="shared" si="108"/>
        <v>0</v>
      </c>
      <c r="AL159">
        <f t="shared" si="109"/>
        <v>1</v>
      </c>
      <c r="AM159">
        <f t="shared" si="110"/>
        <v>0</v>
      </c>
      <c r="AN159">
        <f t="shared" si="111"/>
        <v>4</v>
      </c>
      <c r="AO159">
        <f t="shared" si="112"/>
        <v>0</v>
      </c>
      <c r="AP159">
        <f t="shared" si="113"/>
        <v>0</v>
      </c>
      <c r="AQ159">
        <f t="shared" si="114"/>
        <v>0</v>
      </c>
      <c r="AR159">
        <f t="shared" si="115"/>
        <v>0</v>
      </c>
      <c r="AS159">
        <f t="shared" si="116"/>
        <v>0</v>
      </c>
      <c r="AT159" s="12">
        <f t="shared" si="117"/>
        <v>-0.74444444444444446</v>
      </c>
      <c r="AU159" s="13">
        <f t="shared" si="103"/>
        <v>0</v>
      </c>
      <c r="AV159" s="13">
        <f t="shared" si="104"/>
        <v>0</v>
      </c>
      <c r="AW159" s="27">
        <v>0</v>
      </c>
      <c r="AX159" s="1">
        <f t="shared" si="118"/>
        <v>0</v>
      </c>
      <c r="AY159" s="20">
        <f t="shared" si="119"/>
        <v>250.38461538461536</v>
      </c>
    </row>
    <row r="160" spans="1:51" ht="39.75" customHeight="1" x14ac:dyDescent="0.65">
      <c r="A160" s="2">
        <v>154</v>
      </c>
      <c r="B160" s="2" t="s">
        <v>497</v>
      </c>
      <c r="C160" s="44" t="s">
        <v>504</v>
      </c>
      <c r="D160" s="47" t="s">
        <v>505</v>
      </c>
      <c r="E160" s="48" t="s">
        <v>506</v>
      </c>
      <c r="F160" s="15">
        <v>44494</v>
      </c>
      <c r="G160" s="2">
        <f t="shared" si="131"/>
        <v>26</v>
      </c>
      <c r="H160" s="16">
        <v>2</v>
      </c>
      <c r="I160" s="2"/>
      <c r="J160" s="16"/>
      <c r="K160" s="16"/>
      <c r="L160" s="2">
        <v>200</v>
      </c>
      <c r="M160" s="2">
        <v>0</v>
      </c>
      <c r="N160" s="2">
        <v>0</v>
      </c>
      <c r="O160" s="16"/>
      <c r="P160" s="2">
        <v>0</v>
      </c>
      <c r="Q160" s="2">
        <f t="shared" si="133"/>
        <v>10</v>
      </c>
      <c r="R160" s="2">
        <f t="shared" si="102"/>
        <v>0</v>
      </c>
      <c r="S160" s="17">
        <f t="shared" si="120"/>
        <v>2.8846153846153846</v>
      </c>
      <c r="T160" s="17">
        <v>0.5</v>
      </c>
      <c r="U160" s="17">
        <v>5</v>
      </c>
      <c r="V160" s="18">
        <v>7</v>
      </c>
      <c r="W160" s="19">
        <f t="shared" si="105"/>
        <v>225.38461538461539</v>
      </c>
      <c r="X160" s="17">
        <f t="shared" si="122"/>
        <v>0</v>
      </c>
      <c r="Y160" s="17">
        <f t="shared" si="123"/>
        <v>0</v>
      </c>
      <c r="Z160" s="29"/>
      <c r="AA160" s="43">
        <f t="shared" si="134"/>
        <v>0</v>
      </c>
      <c r="AB160" s="17">
        <f t="shared" si="135"/>
        <v>4.5076923076923077</v>
      </c>
      <c r="AC160" s="17">
        <f t="shared" si="136"/>
        <v>4.5076923076923077</v>
      </c>
      <c r="AD160" s="3">
        <f t="shared" si="125"/>
        <v>220</v>
      </c>
      <c r="AE160" s="3">
        <f t="shared" si="124"/>
        <v>3500</v>
      </c>
      <c r="AF160" s="3"/>
      <c r="AH160" s="20">
        <f t="shared" si="132"/>
        <v>220.88</v>
      </c>
      <c r="AI160">
        <f t="shared" si="106"/>
        <v>2</v>
      </c>
      <c r="AJ160">
        <f t="shared" si="107"/>
        <v>0</v>
      </c>
      <c r="AK160">
        <f t="shared" si="108"/>
        <v>1</v>
      </c>
      <c r="AL160">
        <f t="shared" si="109"/>
        <v>0</v>
      </c>
      <c r="AM160">
        <f t="shared" si="110"/>
        <v>0</v>
      </c>
      <c r="AN160">
        <f t="shared" si="111"/>
        <v>0</v>
      </c>
      <c r="AO160">
        <f t="shared" si="112"/>
        <v>1</v>
      </c>
      <c r="AP160">
        <f t="shared" si="113"/>
        <v>1</v>
      </c>
      <c r="AQ160">
        <f t="shared" si="114"/>
        <v>1</v>
      </c>
      <c r="AR160">
        <f t="shared" si="115"/>
        <v>0</v>
      </c>
      <c r="AS160">
        <f t="shared" si="116"/>
        <v>3519.9999999999818</v>
      </c>
      <c r="AT160" s="12">
        <f t="shared" si="117"/>
        <v>-0.77500000000000002</v>
      </c>
      <c r="AU160" s="13">
        <f t="shared" si="103"/>
        <v>0</v>
      </c>
      <c r="AV160" s="13">
        <f t="shared" si="104"/>
        <v>0</v>
      </c>
      <c r="AW160" s="27">
        <v>0</v>
      </c>
      <c r="AX160" s="1">
        <f t="shared" si="118"/>
        <v>0</v>
      </c>
      <c r="AY160" s="20">
        <f t="shared" si="119"/>
        <v>212.88461538461539</v>
      </c>
    </row>
    <row r="161" spans="1:51" ht="39.75" customHeight="1" x14ac:dyDescent="0.65">
      <c r="A161" s="39">
        <v>155</v>
      </c>
      <c r="B161" s="2" t="s">
        <v>497</v>
      </c>
      <c r="C161" s="44" t="s">
        <v>507</v>
      </c>
      <c r="D161" s="47" t="s">
        <v>508</v>
      </c>
      <c r="E161" s="48" t="s">
        <v>371</v>
      </c>
      <c r="F161" s="15">
        <v>44531</v>
      </c>
      <c r="G161" s="2">
        <f t="shared" si="131"/>
        <v>26</v>
      </c>
      <c r="H161" s="16">
        <v>8</v>
      </c>
      <c r="I161" s="2"/>
      <c r="J161" s="16"/>
      <c r="K161" s="16"/>
      <c r="L161" s="2">
        <v>200</v>
      </c>
      <c r="M161" s="2">
        <v>0</v>
      </c>
      <c r="N161" s="2">
        <v>0</v>
      </c>
      <c r="O161" s="16"/>
      <c r="P161" s="2">
        <v>0</v>
      </c>
      <c r="Q161" s="2">
        <f t="shared" si="133"/>
        <v>10</v>
      </c>
      <c r="R161" s="2">
        <f t="shared" si="102"/>
        <v>0</v>
      </c>
      <c r="S161" s="17">
        <f t="shared" si="120"/>
        <v>11.538461538461538</v>
      </c>
      <c r="T161" s="17">
        <v>2</v>
      </c>
      <c r="U161" s="17">
        <v>5</v>
      </c>
      <c r="V161" s="18">
        <v>7</v>
      </c>
      <c r="W161" s="19">
        <f t="shared" si="105"/>
        <v>235.53846153846155</v>
      </c>
      <c r="X161" s="17">
        <f t="shared" si="122"/>
        <v>0</v>
      </c>
      <c r="Y161" s="17">
        <f t="shared" si="123"/>
        <v>0</v>
      </c>
      <c r="Z161" s="29"/>
      <c r="AA161" s="43">
        <f t="shared" si="134"/>
        <v>0</v>
      </c>
      <c r="AB161" s="17">
        <f t="shared" si="135"/>
        <v>4.7107692307692313</v>
      </c>
      <c r="AC161" s="17">
        <f t="shared" si="136"/>
        <v>4.7107692307692313</v>
      </c>
      <c r="AD161" s="3">
        <f t="shared" si="125"/>
        <v>230</v>
      </c>
      <c r="AE161" s="3">
        <f t="shared" si="124"/>
        <v>3300</v>
      </c>
      <c r="AF161" s="3"/>
      <c r="AH161" s="20">
        <f t="shared" si="132"/>
        <v>230.83</v>
      </c>
      <c r="AI161">
        <f t="shared" si="106"/>
        <v>2</v>
      </c>
      <c r="AJ161">
        <f t="shared" si="107"/>
        <v>0</v>
      </c>
      <c r="AK161">
        <f t="shared" si="108"/>
        <v>1</v>
      </c>
      <c r="AL161">
        <f t="shared" si="109"/>
        <v>1</v>
      </c>
      <c r="AM161">
        <f t="shared" si="110"/>
        <v>0</v>
      </c>
      <c r="AN161">
        <f t="shared" si="111"/>
        <v>0</v>
      </c>
      <c r="AO161">
        <f t="shared" si="112"/>
        <v>1</v>
      </c>
      <c r="AP161">
        <f t="shared" si="113"/>
        <v>1</v>
      </c>
      <c r="AQ161">
        <f t="shared" si="114"/>
        <v>0</v>
      </c>
      <c r="AR161">
        <f t="shared" si="115"/>
        <v>3</v>
      </c>
      <c r="AS161">
        <f t="shared" si="116"/>
        <v>3320.00000000005</v>
      </c>
      <c r="AT161" s="12">
        <f t="shared" si="117"/>
        <v>-0.875</v>
      </c>
      <c r="AU161" s="13">
        <f t="shared" si="103"/>
        <v>0</v>
      </c>
      <c r="AV161" s="13">
        <f t="shared" si="104"/>
        <v>0</v>
      </c>
      <c r="AW161" s="27">
        <v>0</v>
      </c>
      <c r="AX161" s="1">
        <f t="shared" si="118"/>
        <v>0</v>
      </c>
      <c r="AY161" s="20">
        <f t="shared" si="119"/>
        <v>221.53846153846155</v>
      </c>
    </row>
    <row r="162" spans="1:51" ht="39.75" customHeight="1" x14ac:dyDescent="0.65">
      <c r="A162" s="2">
        <v>156</v>
      </c>
      <c r="B162" s="2" t="s">
        <v>497</v>
      </c>
      <c r="C162" s="44" t="s">
        <v>509</v>
      </c>
      <c r="D162" s="38" t="s">
        <v>510</v>
      </c>
      <c r="E162" s="38" t="s">
        <v>511</v>
      </c>
      <c r="F162" s="15">
        <v>44713</v>
      </c>
      <c r="G162" s="2">
        <f t="shared" si="131"/>
        <v>26</v>
      </c>
      <c r="H162" s="16">
        <v>2</v>
      </c>
      <c r="I162" s="2"/>
      <c r="J162" s="16"/>
      <c r="K162" s="16"/>
      <c r="L162" s="2">
        <v>200</v>
      </c>
      <c r="M162" s="2">
        <v>0</v>
      </c>
      <c r="N162" s="2">
        <v>0</v>
      </c>
      <c r="O162" s="16"/>
      <c r="P162" s="2">
        <v>0</v>
      </c>
      <c r="Q162" s="2">
        <f t="shared" si="133"/>
        <v>10</v>
      </c>
      <c r="R162" s="2">
        <f t="shared" si="102"/>
        <v>0</v>
      </c>
      <c r="S162" s="17">
        <f t="shared" si="120"/>
        <v>2.8846153846153846</v>
      </c>
      <c r="T162" s="17">
        <v>0.5</v>
      </c>
      <c r="U162" s="17">
        <v>5</v>
      </c>
      <c r="V162" s="18">
        <v>7</v>
      </c>
      <c r="W162" s="19">
        <f t="shared" si="105"/>
        <v>225.38461538461539</v>
      </c>
      <c r="X162" s="17">
        <f t="shared" si="122"/>
        <v>0</v>
      </c>
      <c r="Y162" s="17">
        <f t="shared" si="123"/>
        <v>0</v>
      </c>
      <c r="Z162" s="29"/>
      <c r="AA162" s="43">
        <f t="shared" si="134"/>
        <v>0</v>
      </c>
      <c r="AB162" s="17">
        <f t="shared" si="135"/>
        <v>4.5076923076923077</v>
      </c>
      <c r="AC162" s="17">
        <f t="shared" si="136"/>
        <v>4.5076923076923077</v>
      </c>
      <c r="AD162" s="3">
        <f t="shared" si="125"/>
        <v>220</v>
      </c>
      <c r="AE162" s="3">
        <f t="shared" si="124"/>
        <v>3500</v>
      </c>
      <c r="AF162" s="3"/>
      <c r="AH162" s="20">
        <f t="shared" si="132"/>
        <v>220.88</v>
      </c>
      <c r="AI162">
        <f t="shared" si="106"/>
        <v>2</v>
      </c>
      <c r="AJ162">
        <f t="shared" si="107"/>
        <v>0</v>
      </c>
      <c r="AK162">
        <f t="shared" si="108"/>
        <v>1</v>
      </c>
      <c r="AL162">
        <f t="shared" si="109"/>
        <v>0</v>
      </c>
      <c r="AM162">
        <f t="shared" si="110"/>
        <v>0</v>
      </c>
      <c r="AN162">
        <f t="shared" si="111"/>
        <v>0</v>
      </c>
      <c r="AO162">
        <f t="shared" si="112"/>
        <v>1</v>
      </c>
      <c r="AP162">
        <f t="shared" si="113"/>
        <v>1</v>
      </c>
      <c r="AQ162">
        <f t="shared" si="114"/>
        <v>1</v>
      </c>
      <c r="AR162">
        <f t="shared" si="115"/>
        <v>0</v>
      </c>
      <c r="AS162">
        <f t="shared" si="116"/>
        <v>3519.9999999999818</v>
      </c>
      <c r="AT162" s="12">
        <f t="shared" si="117"/>
        <v>-1.375</v>
      </c>
      <c r="AU162" s="13">
        <f t="shared" si="103"/>
        <v>0</v>
      </c>
      <c r="AV162" s="13">
        <f t="shared" si="104"/>
        <v>0</v>
      </c>
      <c r="AW162" s="27">
        <v>0</v>
      </c>
      <c r="AX162" s="1">
        <f t="shared" si="118"/>
        <v>0</v>
      </c>
      <c r="AY162" s="20">
        <f t="shared" si="119"/>
        <v>212.88461538461539</v>
      </c>
    </row>
    <row r="163" spans="1:51" ht="39.75" customHeight="1" x14ac:dyDescent="0.65">
      <c r="A163" s="39">
        <v>157</v>
      </c>
      <c r="B163" s="2" t="s">
        <v>497</v>
      </c>
      <c r="C163" s="44" t="s">
        <v>512</v>
      </c>
      <c r="D163" s="47" t="s">
        <v>513</v>
      </c>
      <c r="E163" s="48" t="s">
        <v>94</v>
      </c>
      <c r="F163" s="15">
        <v>44743</v>
      </c>
      <c r="G163" s="2">
        <f t="shared" si="131"/>
        <v>26</v>
      </c>
      <c r="H163" s="16">
        <v>30</v>
      </c>
      <c r="I163" s="2"/>
      <c r="J163" s="16"/>
      <c r="K163" s="16"/>
      <c r="L163" s="2">
        <v>200</v>
      </c>
      <c r="M163" s="2">
        <v>0</v>
      </c>
      <c r="N163" s="2">
        <v>0</v>
      </c>
      <c r="O163" s="16"/>
      <c r="P163" s="2">
        <v>0</v>
      </c>
      <c r="Q163" s="2">
        <f t="shared" si="133"/>
        <v>10</v>
      </c>
      <c r="R163" s="2">
        <f t="shared" si="102"/>
        <v>0</v>
      </c>
      <c r="S163" s="17">
        <f t="shared" si="120"/>
        <v>43.269230769230766</v>
      </c>
      <c r="T163" s="17">
        <v>7.5</v>
      </c>
      <c r="U163" s="17">
        <v>5</v>
      </c>
      <c r="V163" s="18">
        <v>7</v>
      </c>
      <c r="W163" s="19">
        <f t="shared" si="105"/>
        <v>272.76923076923077</v>
      </c>
      <c r="X163" s="17">
        <f t="shared" si="122"/>
        <v>0</v>
      </c>
      <c r="Y163" s="17">
        <f t="shared" si="123"/>
        <v>0</v>
      </c>
      <c r="Z163" s="29"/>
      <c r="AA163" s="43">
        <f t="shared" si="134"/>
        <v>0</v>
      </c>
      <c r="AB163" s="17">
        <f t="shared" si="135"/>
        <v>5.4553846153846157</v>
      </c>
      <c r="AC163" s="17">
        <f t="shared" si="136"/>
        <v>5.4553846153846157</v>
      </c>
      <c r="AD163" s="3">
        <f t="shared" si="125"/>
        <v>267</v>
      </c>
      <c r="AE163" s="3">
        <f t="shared" si="124"/>
        <v>1200</v>
      </c>
      <c r="AF163" s="3"/>
      <c r="AH163" s="20">
        <f t="shared" si="132"/>
        <v>267.31</v>
      </c>
      <c r="AI163">
        <f t="shared" si="106"/>
        <v>2</v>
      </c>
      <c r="AJ163">
        <f t="shared" si="107"/>
        <v>1</v>
      </c>
      <c r="AK163">
        <f t="shared" si="108"/>
        <v>0</v>
      </c>
      <c r="AL163">
        <f t="shared" si="109"/>
        <v>1</v>
      </c>
      <c r="AM163">
        <f t="shared" si="110"/>
        <v>1</v>
      </c>
      <c r="AN163">
        <f t="shared" si="111"/>
        <v>2</v>
      </c>
      <c r="AO163">
        <f t="shared" si="112"/>
        <v>0</v>
      </c>
      <c r="AP163">
        <f t="shared" si="113"/>
        <v>1</v>
      </c>
      <c r="AQ163">
        <f t="shared" si="114"/>
        <v>0</v>
      </c>
      <c r="AR163">
        <f t="shared" si="115"/>
        <v>2</v>
      </c>
      <c r="AS163">
        <f t="shared" si="116"/>
        <v>1240.0000000000091</v>
      </c>
      <c r="AT163" s="12">
        <f t="shared" si="117"/>
        <v>-1.4583333333333333</v>
      </c>
      <c r="AU163" s="13">
        <f t="shared" si="103"/>
        <v>0</v>
      </c>
      <c r="AV163" s="13">
        <f t="shared" si="104"/>
        <v>0</v>
      </c>
      <c r="AW163" s="27">
        <v>0</v>
      </c>
      <c r="AX163" s="1">
        <f t="shared" si="118"/>
        <v>0</v>
      </c>
      <c r="AY163" s="20">
        <f t="shared" si="119"/>
        <v>253.26923076923077</v>
      </c>
    </row>
    <row r="164" spans="1:51" ht="39.75" customHeight="1" x14ac:dyDescent="0.65">
      <c r="A164" s="2">
        <v>158</v>
      </c>
      <c r="B164" s="2" t="s">
        <v>497</v>
      </c>
      <c r="C164" s="44" t="s">
        <v>514</v>
      </c>
      <c r="D164" s="47" t="s">
        <v>515</v>
      </c>
      <c r="E164" s="48" t="s">
        <v>116</v>
      </c>
      <c r="F164" s="15">
        <v>44805</v>
      </c>
      <c r="G164" s="2">
        <f t="shared" si="131"/>
        <v>26</v>
      </c>
      <c r="H164" s="16">
        <v>28</v>
      </c>
      <c r="I164" s="2"/>
      <c r="J164" s="16"/>
      <c r="K164" s="16"/>
      <c r="L164" s="2">
        <v>200</v>
      </c>
      <c r="M164" s="2">
        <v>0</v>
      </c>
      <c r="N164" s="2">
        <v>0</v>
      </c>
      <c r="O164" s="16"/>
      <c r="P164" s="2">
        <v>0</v>
      </c>
      <c r="Q164" s="2">
        <f t="shared" si="133"/>
        <v>10</v>
      </c>
      <c r="R164" s="2">
        <f t="shared" si="102"/>
        <v>0</v>
      </c>
      <c r="S164" s="17">
        <f t="shared" si="120"/>
        <v>40.384615384615387</v>
      </c>
      <c r="T164" s="17">
        <v>7</v>
      </c>
      <c r="U164" s="17">
        <v>5</v>
      </c>
      <c r="V164" s="18">
        <v>7</v>
      </c>
      <c r="W164" s="19">
        <f t="shared" si="105"/>
        <v>269.38461538461536</v>
      </c>
      <c r="X164" s="17">
        <f t="shared" si="122"/>
        <v>0</v>
      </c>
      <c r="Y164" s="17">
        <f t="shared" si="123"/>
        <v>0</v>
      </c>
      <c r="Z164" s="29"/>
      <c r="AA164" s="43">
        <f t="shared" si="134"/>
        <v>0</v>
      </c>
      <c r="AB164" s="17">
        <f t="shared" si="135"/>
        <v>5.3876923076923076</v>
      </c>
      <c r="AC164" s="17">
        <f t="shared" si="136"/>
        <v>5.3876923076923076</v>
      </c>
      <c r="AD164" s="3">
        <f t="shared" si="125"/>
        <v>264</v>
      </c>
      <c r="AE164" s="3">
        <f t="shared" si="124"/>
        <v>0</v>
      </c>
      <c r="AF164" s="3"/>
      <c r="AH164" s="20">
        <f t="shared" si="132"/>
        <v>264</v>
      </c>
      <c r="AI164">
        <f t="shared" si="106"/>
        <v>2</v>
      </c>
      <c r="AJ164">
        <f t="shared" si="107"/>
        <v>1</v>
      </c>
      <c r="AK164">
        <f t="shared" si="108"/>
        <v>0</v>
      </c>
      <c r="AL164">
        <f t="shared" si="109"/>
        <v>1</v>
      </c>
      <c r="AM164">
        <f t="shared" si="110"/>
        <v>0</v>
      </c>
      <c r="AN164">
        <f t="shared" si="111"/>
        <v>4</v>
      </c>
      <c r="AO164">
        <f t="shared" si="112"/>
        <v>0</v>
      </c>
      <c r="AP164">
        <f t="shared" si="113"/>
        <v>0</v>
      </c>
      <c r="AQ164">
        <f t="shared" si="114"/>
        <v>0</v>
      </c>
      <c r="AR164">
        <f t="shared" si="115"/>
        <v>0</v>
      </c>
      <c r="AS164">
        <f t="shared" si="116"/>
        <v>0</v>
      </c>
      <c r="AT164" s="12">
        <f t="shared" si="117"/>
        <v>-1.625</v>
      </c>
      <c r="AU164" s="13">
        <f t="shared" si="103"/>
        <v>0</v>
      </c>
      <c r="AV164" s="13">
        <f t="shared" si="104"/>
        <v>0</v>
      </c>
      <c r="AW164" s="27">
        <v>0</v>
      </c>
      <c r="AX164" s="1">
        <f t="shared" si="118"/>
        <v>0</v>
      </c>
      <c r="AY164" s="20">
        <f t="shared" si="119"/>
        <v>250.38461538461536</v>
      </c>
    </row>
    <row r="165" spans="1:51" ht="39.75" customHeight="1" x14ac:dyDescent="0.65">
      <c r="A165" s="39">
        <v>159</v>
      </c>
      <c r="B165" s="2" t="s">
        <v>497</v>
      </c>
      <c r="C165" s="44" t="s">
        <v>516</v>
      </c>
      <c r="D165" s="47" t="s">
        <v>508</v>
      </c>
      <c r="E165" s="48" t="s">
        <v>265</v>
      </c>
      <c r="F165" s="15">
        <v>44805</v>
      </c>
      <c r="G165" s="2">
        <f t="shared" si="131"/>
        <v>26</v>
      </c>
      <c r="H165" s="16">
        <v>24</v>
      </c>
      <c r="I165" s="2"/>
      <c r="J165" s="16"/>
      <c r="K165" s="16"/>
      <c r="L165" s="2">
        <v>210</v>
      </c>
      <c r="M165" s="2">
        <v>15</v>
      </c>
      <c r="N165" s="2">
        <v>0</v>
      </c>
      <c r="O165" s="16"/>
      <c r="P165" s="2">
        <v>0</v>
      </c>
      <c r="Q165" s="2">
        <f t="shared" si="133"/>
        <v>10</v>
      </c>
      <c r="R165" s="2">
        <f t="shared" si="102"/>
        <v>0</v>
      </c>
      <c r="S165" s="17">
        <f t="shared" si="120"/>
        <v>36.346153846153847</v>
      </c>
      <c r="T165" s="17">
        <v>6</v>
      </c>
      <c r="U165" s="17">
        <v>5</v>
      </c>
      <c r="V165" s="18">
        <v>7</v>
      </c>
      <c r="W165" s="19">
        <f t="shared" si="105"/>
        <v>289.34615384615387</v>
      </c>
      <c r="X165" s="17">
        <f t="shared" si="122"/>
        <v>0</v>
      </c>
      <c r="Y165" s="17">
        <f t="shared" si="123"/>
        <v>0</v>
      </c>
      <c r="Z165" s="29"/>
      <c r="AA165" s="43">
        <f t="shared" si="134"/>
        <v>0</v>
      </c>
      <c r="AB165" s="17">
        <f t="shared" si="135"/>
        <v>5.7869230769230775</v>
      </c>
      <c r="AC165" s="17">
        <f t="shared" si="136"/>
        <v>5.7869230769230775</v>
      </c>
      <c r="AD165" s="3">
        <f t="shared" si="125"/>
        <v>283</v>
      </c>
      <c r="AE165" s="3">
        <f t="shared" si="124"/>
        <v>2200</v>
      </c>
      <c r="AF165" s="3"/>
      <c r="AH165" s="20">
        <f t="shared" si="132"/>
        <v>283.56</v>
      </c>
      <c r="AI165">
        <f t="shared" si="106"/>
        <v>2</v>
      </c>
      <c r="AJ165">
        <f t="shared" si="107"/>
        <v>1</v>
      </c>
      <c r="AK165">
        <f t="shared" si="108"/>
        <v>1</v>
      </c>
      <c r="AL165">
        <f t="shared" si="109"/>
        <v>1</v>
      </c>
      <c r="AM165">
        <f t="shared" si="110"/>
        <v>0</v>
      </c>
      <c r="AN165">
        <f t="shared" si="111"/>
        <v>3</v>
      </c>
      <c r="AO165">
        <f t="shared" si="112"/>
        <v>1</v>
      </c>
      <c r="AP165">
        <f t="shared" si="113"/>
        <v>0</v>
      </c>
      <c r="AQ165">
        <f t="shared" si="114"/>
        <v>0</v>
      </c>
      <c r="AR165">
        <f t="shared" si="115"/>
        <v>2</v>
      </c>
      <c r="AS165">
        <f t="shared" si="116"/>
        <v>2240.0000000000091</v>
      </c>
      <c r="AT165" s="12">
        <f t="shared" si="117"/>
        <v>-1.625</v>
      </c>
      <c r="AU165" s="13">
        <f t="shared" si="103"/>
        <v>0</v>
      </c>
      <c r="AV165" s="13">
        <f t="shared" si="104"/>
        <v>0</v>
      </c>
      <c r="AW165" s="27">
        <v>0</v>
      </c>
      <c r="AX165" s="1">
        <f t="shared" si="118"/>
        <v>0</v>
      </c>
      <c r="AY165" s="20">
        <f t="shared" si="119"/>
        <v>271.34615384615387</v>
      </c>
    </row>
    <row r="166" spans="1:51" ht="39.75" customHeight="1" x14ac:dyDescent="0.65">
      <c r="A166" s="2">
        <v>160</v>
      </c>
      <c r="B166" s="2" t="s">
        <v>497</v>
      </c>
      <c r="C166" s="44" t="s">
        <v>517</v>
      </c>
      <c r="D166" s="47" t="s">
        <v>518</v>
      </c>
      <c r="E166" s="48" t="s">
        <v>247</v>
      </c>
      <c r="F166" s="15">
        <v>44927</v>
      </c>
      <c r="G166" s="2">
        <f t="shared" si="131"/>
        <v>26</v>
      </c>
      <c r="H166" s="16">
        <v>0</v>
      </c>
      <c r="I166" s="2"/>
      <c r="J166" s="16"/>
      <c r="K166" s="16"/>
      <c r="L166" s="2">
        <v>200</v>
      </c>
      <c r="M166" s="2">
        <v>0</v>
      </c>
      <c r="N166" s="2">
        <v>0</v>
      </c>
      <c r="O166" s="16"/>
      <c r="P166" s="2">
        <v>0</v>
      </c>
      <c r="Q166" s="2">
        <f t="shared" si="133"/>
        <v>10</v>
      </c>
      <c r="R166" s="2">
        <f t="shared" si="102"/>
        <v>0</v>
      </c>
      <c r="S166" s="17">
        <f t="shared" si="120"/>
        <v>0</v>
      </c>
      <c r="T166" s="17">
        <v>0</v>
      </c>
      <c r="U166" s="17">
        <v>5</v>
      </c>
      <c r="V166" s="18">
        <v>7</v>
      </c>
      <c r="W166" s="19">
        <f t="shared" si="105"/>
        <v>222</v>
      </c>
      <c r="X166" s="17">
        <f t="shared" si="122"/>
        <v>0</v>
      </c>
      <c r="Y166" s="17">
        <f t="shared" si="123"/>
        <v>0</v>
      </c>
      <c r="Z166" s="29"/>
      <c r="AA166" s="43">
        <f t="shared" si="134"/>
        <v>0</v>
      </c>
      <c r="AB166" s="17">
        <f t="shared" si="135"/>
        <v>4.4400000000000004</v>
      </c>
      <c r="AC166" s="17">
        <f t="shared" si="136"/>
        <v>4.4400000000000004</v>
      </c>
      <c r="AD166" s="3">
        <f t="shared" si="125"/>
        <v>217</v>
      </c>
      <c r="AE166" s="3">
        <f t="shared" si="124"/>
        <v>2200</v>
      </c>
      <c r="AF166" s="3"/>
      <c r="AH166" s="20">
        <f t="shared" si="132"/>
        <v>217.56</v>
      </c>
      <c r="AI166">
        <f t="shared" si="106"/>
        <v>2</v>
      </c>
      <c r="AJ166">
        <f t="shared" si="107"/>
        <v>0</v>
      </c>
      <c r="AK166">
        <f t="shared" si="108"/>
        <v>0</v>
      </c>
      <c r="AL166">
        <f t="shared" si="109"/>
        <v>1</v>
      </c>
      <c r="AM166">
        <f t="shared" si="110"/>
        <v>1</v>
      </c>
      <c r="AN166">
        <f t="shared" si="111"/>
        <v>2</v>
      </c>
      <c r="AO166">
        <f t="shared" si="112"/>
        <v>1</v>
      </c>
      <c r="AP166">
        <f t="shared" si="113"/>
        <v>0</v>
      </c>
      <c r="AQ166">
        <f t="shared" si="114"/>
        <v>0</v>
      </c>
      <c r="AR166">
        <f t="shared" si="115"/>
        <v>2</v>
      </c>
      <c r="AS166">
        <f t="shared" si="116"/>
        <v>2240.0000000000091</v>
      </c>
      <c r="AT166" s="12">
        <f t="shared" si="117"/>
        <v>-1.9583333333333333</v>
      </c>
      <c r="AU166" s="13">
        <f t="shared" si="103"/>
        <v>0</v>
      </c>
      <c r="AV166" s="13">
        <f t="shared" si="104"/>
        <v>0</v>
      </c>
      <c r="AW166" s="27">
        <v>0</v>
      </c>
      <c r="AX166" s="1">
        <f t="shared" si="118"/>
        <v>0</v>
      </c>
      <c r="AY166" s="20">
        <f t="shared" si="119"/>
        <v>210</v>
      </c>
    </row>
    <row r="167" spans="1:51" ht="39.75" customHeight="1" x14ac:dyDescent="0.65">
      <c r="A167" s="39">
        <v>161</v>
      </c>
      <c r="B167" s="2" t="s">
        <v>497</v>
      </c>
      <c r="C167" s="44" t="s">
        <v>519</v>
      </c>
      <c r="D167" s="47" t="s">
        <v>89</v>
      </c>
      <c r="E167" s="48" t="s">
        <v>520</v>
      </c>
      <c r="F167" s="15">
        <v>44950</v>
      </c>
      <c r="G167" s="2">
        <f t="shared" si="131"/>
        <v>26</v>
      </c>
      <c r="H167" s="16">
        <v>26</v>
      </c>
      <c r="I167" s="2"/>
      <c r="J167" s="16"/>
      <c r="K167" s="16"/>
      <c r="L167" s="2">
        <v>200</v>
      </c>
      <c r="M167" s="2">
        <v>0</v>
      </c>
      <c r="N167" s="2">
        <v>0</v>
      </c>
      <c r="O167" s="16"/>
      <c r="P167" s="2">
        <v>0</v>
      </c>
      <c r="Q167" s="2">
        <f t="shared" si="133"/>
        <v>10</v>
      </c>
      <c r="R167" s="2">
        <f t="shared" si="102"/>
        <v>0</v>
      </c>
      <c r="S167" s="17">
        <f t="shared" si="120"/>
        <v>37.5</v>
      </c>
      <c r="T167" s="17">
        <v>6.5</v>
      </c>
      <c r="U167" s="17">
        <v>5</v>
      </c>
      <c r="V167" s="18">
        <v>7</v>
      </c>
      <c r="W167" s="19">
        <f t="shared" si="105"/>
        <v>266</v>
      </c>
      <c r="X167" s="17">
        <f t="shared" si="122"/>
        <v>0</v>
      </c>
      <c r="Y167" s="17">
        <f t="shared" si="123"/>
        <v>0</v>
      </c>
      <c r="Z167" s="29"/>
      <c r="AA167" s="43">
        <f t="shared" si="134"/>
        <v>0</v>
      </c>
      <c r="AB167" s="17">
        <f t="shared" si="135"/>
        <v>5.32</v>
      </c>
      <c r="AC167" s="17">
        <f t="shared" si="136"/>
        <v>5.32</v>
      </c>
      <c r="AD167" s="3">
        <f t="shared" si="125"/>
        <v>260</v>
      </c>
      <c r="AE167" s="3">
        <f t="shared" si="124"/>
        <v>2700</v>
      </c>
      <c r="AF167" s="3"/>
      <c r="AH167" s="20">
        <f t="shared" si="132"/>
        <v>260.68</v>
      </c>
      <c r="AI167">
        <f t="shared" si="106"/>
        <v>2</v>
      </c>
      <c r="AJ167">
        <f t="shared" si="107"/>
        <v>1</v>
      </c>
      <c r="AK167">
        <f t="shared" si="108"/>
        <v>0</v>
      </c>
      <c r="AL167">
        <f t="shared" si="109"/>
        <v>1</v>
      </c>
      <c r="AM167">
        <f t="shared" si="110"/>
        <v>0</v>
      </c>
      <c r="AN167">
        <f t="shared" si="111"/>
        <v>0</v>
      </c>
      <c r="AO167">
        <f t="shared" si="112"/>
        <v>1</v>
      </c>
      <c r="AP167">
        <f t="shared" si="113"/>
        <v>0</v>
      </c>
      <c r="AQ167">
        <f t="shared" si="114"/>
        <v>1</v>
      </c>
      <c r="AR167">
        <f t="shared" si="115"/>
        <v>2</v>
      </c>
      <c r="AS167">
        <f t="shared" si="116"/>
        <v>2720.0000000000273</v>
      </c>
      <c r="AT167" s="12">
        <f t="shared" si="117"/>
        <v>-2.0222222222222221</v>
      </c>
      <c r="AU167" s="13">
        <f t="shared" si="103"/>
        <v>0</v>
      </c>
      <c r="AV167" s="13">
        <f t="shared" si="104"/>
        <v>0</v>
      </c>
      <c r="AW167" s="27">
        <v>0</v>
      </c>
      <c r="AX167" s="1">
        <f t="shared" si="118"/>
        <v>0</v>
      </c>
      <c r="AY167" s="20">
        <f t="shared" si="119"/>
        <v>247.5</v>
      </c>
    </row>
    <row r="168" spans="1:51" ht="39.75" customHeight="1" x14ac:dyDescent="0.65">
      <c r="A168" s="2">
        <v>162</v>
      </c>
      <c r="B168" s="2" t="s">
        <v>497</v>
      </c>
      <c r="C168" s="44" t="s">
        <v>521</v>
      </c>
      <c r="D168" s="47" t="s">
        <v>522</v>
      </c>
      <c r="E168" s="48" t="s">
        <v>523</v>
      </c>
      <c r="F168" s="15">
        <v>44562</v>
      </c>
      <c r="G168" s="2">
        <f t="shared" si="131"/>
        <v>26</v>
      </c>
      <c r="H168" s="16">
        <v>4</v>
      </c>
      <c r="I168" s="2"/>
      <c r="J168" s="16"/>
      <c r="K168" s="16"/>
      <c r="L168" s="2">
        <v>200</v>
      </c>
      <c r="M168" s="2">
        <v>0</v>
      </c>
      <c r="N168" s="2">
        <v>0</v>
      </c>
      <c r="O168" s="16"/>
      <c r="P168" s="2">
        <v>0</v>
      </c>
      <c r="Q168" s="2">
        <f t="shared" si="133"/>
        <v>10</v>
      </c>
      <c r="R168" s="2">
        <f t="shared" si="102"/>
        <v>0</v>
      </c>
      <c r="S168" s="17">
        <f t="shared" si="120"/>
        <v>5.7692307692307692</v>
      </c>
      <c r="T168" s="17">
        <v>1</v>
      </c>
      <c r="U168" s="17">
        <v>5</v>
      </c>
      <c r="V168" s="18">
        <v>7</v>
      </c>
      <c r="W168" s="19">
        <f t="shared" si="105"/>
        <v>228.76923076923077</v>
      </c>
      <c r="X168" s="17">
        <f t="shared" si="122"/>
        <v>0</v>
      </c>
      <c r="Y168" s="17">
        <f t="shared" si="123"/>
        <v>0</v>
      </c>
      <c r="Z168" s="29"/>
      <c r="AA168" s="43">
        <f t="shared" si="134"/>
        <v>0</v>
      </c>
      <c r="AB168" s="17">
        <f t="shared" si="135"/>
        <v>4.5753846153846158</v>
      </c>
      <c r="AC168" s="17">
        <f t="shared" si="136"/>
        <v>4.5753846153846158</v>
      </c>
      <c r="AD168" s="3">
        <f t="shared" si="125"/>
        <v>224</v>
      </c>
      <c r="AE168" s="3">
        <f t="shared" si="124"/>
        <v>700</v>
      </c>
      <c r="AF168" s="3"/>
      <c r="AH168" s="20">
        <f t="shared" si="132"/>
        <v>224.19</v>
      </c>
      <c r="AI168">
        <f t="shared" si="106"/>
        <v>2</v>
      </c>
      <c r="AJ168">
        <f t="shared" si="107"/>
        <v>0</v>
      </c>
      <c r="AK168">
        <f t="shared" si="108"/>
        <v>1</v>
      </c>
      <c r="AL168">
        <f t="shared" si="109"/>
        <v>0</v>
      </c>
      <c r="AM168">
        <f t="shared" si="110"/>
        <v>0</v>
      </c>
      <c r="AN168">
        <f t="shared" si="111"/>
        <v>4</v>
      </c>
      <c r="AO168">
        <f t="shared" si="112"/>
        <v>0</v>
      </c>
      <c r="AP168">
        <f t="shared" si="113"/>
        <v>0</v>
      </c>
      <c r="AQ168">
        <f t="shared" si="114"/>
        <v>1</v>
      </c>
      <c r="AR168">
        <f t="shared" si="115"/>
        <v>2</v>
      </c>
      <c r="AS168">
        <f t="shared" si="116"/>
        <v>759.99999999999091</v>
      </c>
      <c r="AT168" s="12">
        <f t="shared" si="117"/>
        <v>-0.95833333333333337</v>
      </c>
      <c r="AU168" s="13">
        <f t="shared" si="103"/>
        <v>0</v>
      </c>
      <c r="AV168" s="13">
        <f t="shared" si="104"/>
        <v>0</v>
      </c>
      <c r="AW168" s="27">
        <v>0</v>
      </c>
      <c r="AX168" s="1">
        <f t="shared" si="118"/>
        <v>0</v>
      </c>
      <c r="AY168" s="20">
        <f t="shared" si="119"/>
        <v>215.76923076923077</v>
      </c>
    </row>
    <row r="169" spans="1:51" ht="39.75" customHeight="1" x14ac:dyDescent="0.65">
      <c r="A169" s="39">
        <v>163</v>
      </c>
      <c r="B169" s="2" t="s">
        <v>497</v>
      </c>
      <c r="C169" s="44" t="s">
        <v>524</v>
      </c>
      <c r="D169" s="47" t="s">
        <v>525</v>
      </c>
      <c r="E169" s="48" t="s">
        <v>48</v>
      </c>
      <c r="F169" s="15">
        <v>44986</v>
      </c>
      <c r="G169" s="2">
        <f t="shared" si="131"/>
        <v>26</v>
      </c>
      <c r="H169" s="16">
        <v>12</v>
      </c>
      <c r="I169" s="2"/>
      <c r="J169" s="16"/>
      <c r="K169" s="16"/>
      <c r="L169" s="2">
        <v>200</v>
      </c>
      <c r="M169" s="2">
        <v>0</v>
      </c>
      <c r="N169" s="2">
        <v>0</v>
      </c>
      <c r="O169" s="16"/>
      <c r="P169" s="2">
        <v>0</v>
      </c>
      <c r="Q169" s="2">
        <f t="shared" si="133"/>
        <v>10</v>
      </c>
      <c r="R169" s="2">
        <f t="shared" si="102"/>
        <v>0</v>
      </c>
      <c r="S169" s="17">
        <f t="shared" si="120"/>
        <v>17.307692307692307</v>
      </c>
      <c r="T169" s="17">
        <v>3</v>
      </c>
      <c r="U169" s="17">
        <v>5</v>
      </c>
      <c r="V169" s="18">
        <v>7</v>
      </c>
      <c r="W169" s="19">
        <f t="shared" si="105"/>
        <v>242.30769230769232</v>
      </c>
      <c r="X169" s="17">
        <f t="shared" si="122"/>
        <v>0</v>
      </c>
      <c r="Y169" s="17">
        <f t="shared" si="123"/>
        <v>0</v>
      </c>
      <c r="Z169" s="29"/>
      <c r="AA169" s="43">
        <f t="shared" si="134"/>
        <v>0</v>
      </c>
      <c r="AB169" s="17">
        <f t="shared" si="135"/>
        <v>4.8461538461538467</v>
      </c>
      <c r="AC169" s="17">
        <f t="shared" si="136"/>
        <v>4.8461538461538467</v>
      </c>
      <c r="AD169" s="3">
        <f t="shared" si="125"/>
        <v>237</v>
      </c>
      <c r="AE169" s="3">
        <f t="shared" si="124"/>
        <v>1800</v>
      </c>
      <c r="AF169" s="3"/>
      <c r="AH169" s="20">
        <f t="shared" si="132"/>
        <v>237.46</v>
      </c>
      <c r="AI169">
        <f t="shared" si="106"/>
        <v>2</v>
      </c>
      <c r="AJ169">
        <f t="shared" si="107"/>
        <v>0</v>
      </c>
      <c r="AK169">
        <f t="shared" si="108"/>
        <v>1</v>
      </c>
      <c r="AL169">
        <f t="shared" si="109"/>
        <v>1</v>
      </c>
      <c r="AM169">
        <f t="shared" si="110"/>
        <v>1</v>
      </c>
      <c r="AN169">
        <f t="shared" si="111"/>
        <v>2</v>
      </c>
      <c r="AO169">
        <f t="shared" si="112"/>
        <v>0</v>
      </c>
      <c r="AP169">
        <f t="shared" si="113"/>
        <v>1</v>
      </c>
      <c r="AQ169">
        <f t="shared" si="114"/>
        <v>1</v>
      </c>
      <c r="AR169">
        <f t="shared" si="115"/>
        <v>3</v>
      </c>
      <c r="AS169">
        <f t="shared" si="116"/>
        <v>1840.0000000000318</v>
      </c>
      <c r="AT169" s="12">
        <f t="shared" si="117"/>
        <v>-2.125</v>
      </c>
      <c r="AU169" s="13">
        <f t="shared" si="103"/>
        <v>0</v>
      </c>
      <c r="AV169" s="13">
        <f t="shared" si="104"/>
        <v>0</v>
      </c>
      <c r="AW169" s="27">
        <v>0</v>
      </c>
      <c r="AX169" s="1">
        <f t="shared" si="118"/>
        <v>0</v>
      </c>
      <c r="AY169" s="20">
        <f t="shared" si="119"/>
        <v>227.30769230769232</v>
      </c>
    </row>
    <row r="170" spans="1:51" ht="39.75" customHeight="1" x14ac:dyDescent="0.65">
      <c r="A170" s="2">
        <v>164</v>
      </c>
      <c r="B170" s="2" t="s">
        <v>497</v>
      </c>
      <c r="C170" s="44" t="s">
        <v>526</v>
      </c>
      <c r="D170" s="47" t="s">
        <v>527</v>
      </c>
      <c r="E170" s="48" t="s">
        <v>528</v>
      </c>
      <c r="F170" s="15">
        <v>45071</v>
      </c>
      <c r="G170" s="2">
        <f t="shared" si="131"/>
        <v>25</v>
      </c>
      <c r="H170" s="16">
        <v>22</v>
      </c>
      <c r="I170" s="2"/>
      <c r="J170" s="16">
        <v>1</v>
      </c>
      <c r="K170" s="16"/>
      <c r="L170" s="2">
        <v>200</v>
      </c>
      <c r="M170" s="2">
        <v>0</v>
      </c>
      <c r="N170" s="2">
        <v>0</v>
      </c>
      <c r="O170" s="16"/>
      <c r="P170" s="2">
        <v>0</v>
      </c>
      <c r="Q170" s="2">
        <f t="shared" si="133"/>
        <v>5</v>
      </c>
      <c r="R170" s="2">
        <f t="shared" si="102"/>
        <v>0</v>
      </c>
      <c r="S170" s="17">
        <f t="shared" si="120"/>
        <v>31.73076923076923</v>
      </c>
      <c r="T170" s="17">
        <v>5.5</v>
      </c>
      <c r="U170" s="17">
        <v>4.8076923076923084</v>
      </c>
      <c r="V170" s="18">
        <v>7</v>
      </c>
      <c r="W170" s="19">
        <f t="shared" si="105"/>
        <v>254.03846153846155</v>
      </c>
      <c r="X170" s="17">
        <f t="shared" si="122"/>
        <v>7.6923076923076925</v>
      </c>
      <c r="Y170" s="17">
        <f t="shared" si="123"/>
        <v>0</v>
      </c>
      <c r="Z170" s="29"/>
      <c r="AA170" s="43">
        <f t="shared" si="134"/>
        <v>0</v>
      </c>
      <c r="AB170" s="17">
        <f t="shared" si="135"/>
        <v>5.0807692307692314</v>
      </c>
      <c r="AC170" s="17">
        <f t="shared" si="136"/>
        <v>12.773076923076925</v>
      </c>
      <c r="AD170" s="3">
        <f t="shared" si="125"/>
        <v>241</v>
      </c>
      <c r="AE170" s="3">
        <f t="shared" si="124"/>
        <v>1000</v>
      </c>
      <c r="AF170" s="3"/>
      <c r="AH170" s="20">
        <f t="shared" si="132"/>
        <v>241.27</v>
      </c>
      <c r="AI170">
        <f t="shared" si="106"/>
        <v>2</v>
      </c>
      <c r="AJ170">
        <f t="shared" si="107"/>
        <v>0</v>
      </c>
      <c r="AK170">
        <f t="shared" si="108"/>
        <v>2</v>
      </c>
      <c r="AL170">
        <f t="shared" si="109"/>
        <v>0</v>
      </c>
      <c r="AM170">
        <f t="shared" si="110"/>
        <v>0</v>
      </c>
      <c r="AN170">
        <f t="shared" si="111"/>
        <v>1</v>
      </c>
      <c r="AO170">
        <f t="shared" si="112"/>
        <v>0</v>
      </c>
      <c r="AP170">
        <f t="shared" si="113"/>
        <v>1</v>
      </c>
      <c r="AQ170">
        <f t="shared" si="114"/>
        <v>0</v>
      </c>
      <c r="AR170">
        <f t="shared" si="115"/>
        <v>0</v>
      </c>
      <c r="AS170">
        <f t="shared" si="116"/>
        <v>1080.0000000000409</v>
      </c>
      <c r="AT170" s="12">
        <f t="shared" si="117"/>
        <v>-2.3583333333333334</v>
      </c>
      <c r="AU170" s="13">
        <f t="shared" si="103"/>
        <v>0</v>
      </c>
      <c r="AV170" s="13">
        <f t="shared" si="104"/>
        <v>0</v>
      </c>
      <c r="AW170" s="27">
        <v>0</v>
      </c>
      <c r="AX170" s="1">
        <f t="shared" si="118"/>
        <v>0</v>
      </c>
      <c r="AY170" s="20">
        <f t="shared" si="119"/>
        <v>229.03846153846155</v>
      </c>
    </row>
    <row r="171" spans="1:51" ht="33" customHeight="1" x14ac:dyDescent="0.65">
      <c r="A171" s="39">
        <v>165</v>
      </c>
      <c r="B171" s="2" t="s">
        <v>497</v>
      </c>
      <c r="C171" s="37" t="s">
        <v>529</v>
      </c>
      <c r="D171" s="47" t="s">
        <v>530</v>
      </c>
      <c r="E171" s="48" t="s">
        <v>531</v>
      </c>
      <c r="F171" s="15">
        <v>44228</v>
      </c>
      <c r="G171" s="2">
        <f t="shared" si="131"/>
        <v>26</v>
      </c>
      <c r="H171" s="16">
        <v>16</v>
      </c>
      <c r="I171" s="2"/>
      <c r="J171" s="16"/>
      <c r="K171" s="16"/>
      <c r="L171" s="2">
        <v>200</v>
      </c>
      <c r="M171" s="2">
        <v>0</v>
      </c>
      <c r="N171" s="2">
        <v>0</v>
      </c>
      <c r="O171" s="16"/>
      <c r="P171" s="2">
        <v>0</v>
      </c>
      <c r="Q171" s="2">
        <f t="shared" si="133"/>
        <v>10</v>
      </c>
      <c r="R171" s="2">
        <f t="shared" si="102"/>
        <v>0</v>
      </c>
      <c r="S171" s="17">
        <f t="shared" si="120"/>
        <v>23.076923076923077</v>
      </c>
      <c r="T171" s="17">
        <v>4</v>
      </c>
      <c r="U171" s="17">
        <v>5</v>
      </c>
      <c r="V171" s="18">
        <v>7</v>
      </c>
      <c r="W171" s="19">
        <f t="shared" si="105"/>
        <v>249.07692307692307</v>
      </c>
      <c r="X171" s="17">
        <f t="shared" si="122"/>
        <v>0</v>
      </c>
      <c r="Y171" s="17">
        <f t="shared" si="123"/>
        <v>0</v>
      </c>
      <c r="Z171" s="29"/>
      <c r="AA171" s="43">
        <f t="shared" si="134"/>
        <v>0</v>
      </c>
      <c r="AB171" s="17">
        <f t="shared" si="135"/>
        <v>4.9815384615384612</v>
      </c>
      <c r="AC171" s="17">
        <f t="shared" si="136"/>
        <v>4.9815384615384612</v>
      </c>
      <c r="AD171" s="3">
        <f t="shared" si="125"/>
        <v>244</v>
      </c>
      <c r="AE171" s="3">
        <f t="shared" si="124"/>
        <v>300</v>
      </c>
      <c r="AF171" s="3"/>
      <c r="AH171" s="20">
        <f t="shared" si="132"/>
        <v>244.1</v>
      </c>
      <c r="AI171">
        <f t="shared" si="106"/>
        <v>2</v>
      </c>
      <c r="AJ171">
        <f t="shared" si="107"/>
        <v>0</v>
      </c>
      <c r="AK171">
        <f t="shared" si="108"/>
        <v>2</v>
      </c>
      <c r="AL171">
        <f t="shared" si="109"/>
        <v>0</v>
      </c>
      <c r="AM171">
        <f t="shared" si="110"/>
        <v>0</v>
      </c>
      <c r="AN171">
        <f t="shared" si="111"/>
        <v>4</v>
      </c>
      <c r="AO171">
        <f t="shared" si="112"/>
        <v>0</v>
      </c>
      <c r="AP171">
        <f t="shared" si="113"/>
        <v>0</v>
      </c>
      <c r="AQ171">
        <f t="shared" si="114"/>
        <v>0</v>
      </c>
      <c r="AR171">
        <f t="shared" si="115"/>
        <v>3</v>
      </c>
      <c r="AS171">
        <f t="shared" si="116"/>
        <v>399.99999999997726</v>
      </c>
      <c r="AT171" s="12">
        <f t="shared" si="117"/>
        <v>-4.1666666666666664E-2</v>
      </c>
      <c r="AU171" s="13">
        <f t="shared" si="103"/>
        <v>0</v>
      </c>
      <c r="AV171" s="13">
        <f t="shared" si="104"/>
        <v>0</v>
      </c>
      <c r="AW171" s="27">
        <v>0</v>
      </c>
      <c r="AX171" s="1">
        <f t="shared" si="118"/>
        <v>0</v>
      </c>
      <c r="AY171" s="20">
        <f t="shared" si="119"/>
        <v>233.07692307692307</v>
      </c>
    </row>
    <row r="172" spans="1:51" ht="39.75" customHeight="1" x14ac:dyDescent="0.65">
      <c r="A172" s="2">
        <v>166</v>
      </c>
      <c r="B172" s="2" t="s">
        <v>497</v>
      </c>
      <c r="C172" s="44" t="s">
        <v>532</v>
      </c>
      <c r="D172" s="47" t="s">
        <v>383</v>
      </c>
      <c r="E172" s="48" t="s">
        <v>533</v>
      </c>
      <c r="F172" s="15">
        <v>45108</v>
      </c>
      <c r="G172" s="2">
        <f t="shared" si="131"/>
        <v>26</v>
      </c>
      <c r="H172" s="16">
        <v>26</v>
      </c>
      <c r="I172" s="2"/>
      <c r="J172" s="16"/>
      <c r="K172" s="16"/>
      <c r="L172" s="2">
        <v>200</v>
      </c>
      <c r="M172" s="2">
        <v>0</v>
      </c>
      <c r="N172" s="2">
        <v>0</v>
      </c>
      <c r="O172" s="16"/>
      <c r="P172" s="2">
        <v>0</v>
      </c>
      <c r="Q172" s="2">
        <f t="shared" si="133"/>
        <v>10</v>
      </c>
      <c r="R172" s="2">
        <f t="shared" si="102"/>
        <v>0</v>
      </c>
      <c r="S172" s="17">
        <f t="shared" si="120"/>
        <v>37.5</v>
      </c>
      <c r="T172" s="17">
        <v>6.5</v>
      </c>
      <c r="U172" s="17">
        <v>5</v>
      </c>
      <c r="V172" s="18">
        <v>7</v>
      </c>
      <c r="W172" s="19">
        <f t="shared" si="105"/>
        <v>266</v>
      </c>
      <c r="X172" s="17">
        <f t="shared" si="122"/>
        <v>0</v>
      </c>
      <c r="Y172" s="17">
        <f t="shared" si="123"/>
        <v>0</v>
      </c>
      <c r="Z172" s="29"/>
      <c r="AA172" s="43">
        <f t="shared" si="134"/>
        <v>0</v>
      </c>
      <c r="AB172" s="17">
        <f t="shared" si="135"/>
        <v>5.32</v>
      </c>
      <c r="AC172" s="17">
        <f t="shared" si="136"/>
        <v>5.32</v>
      </c>
      <c r="AD172" s="3">
        <f t="shared" si="125"/>
        <v>260</v>
      </c>
      <c r="AE172" s="3">
        <f t="shared" si="124"/>
        <v>2700</v>
      </c>
      <c r="AF172" s="3"/>
      <c r="AH172" s="20">
        <f t="shared" si="132"/>
        <v>260.68</v>
      </c>
      <c r="AI172">
        <f t="shared" si="106"/>
        <v>2</v>
      </c>
      <c r="AJ172">
        <f t="shared" si="107"/>
        <v>1</v>
      </c>
      <c r="AK172">
        <f t="shared" si="108"/>
        <v>0</v>
      </c>
      <c r="AL172">
        <f t="shared" si="109"/>
        <v>1</v>
      </c>
      <c r="AM172">
        <f t="shared" si="110"/>
        <v>0</v>
      </c>
      <c r="AN172">
        <f t="shared" si="111"/>
        <v>0</v>
      </c>
      <c r="AO172">
        <f t="shared" si="112"/>
        <v>1</v>
      </c>
      <c r="AP172">
        <f t="shared" si="113"/>
        <v>0</v>
      </c>
      <c r="AQ172">
        <f t="shared" si="114"/>
        <v>1</v>
      </c>
      <c r="AR172">
        <f t="shared" si="115"/>
        <v>2</v>
      </c>
      <c r="AS172">
        <f t="shared" si="116"/>
        <v>2720.0000000000273</v>
      </c>
      <c r="AT172" s="12">
        <f t="shared" si="117"/>
        <v>-2.4583333333333335</v>
      </c>
      <c r="AU172" s="13">
        <f t="shared" si="103"/>
        <v>0</v>
      </c>
      <c r="AV172" s="13">
        <f t="shared" si="104"/>
        <v>0</v>
      </c>
      <c r="AW172" s="27">
        <v>0</v>
      </c>
      <c r="AX172" s="1">
        <f t="shared" si="118"/>
        <v>0</v>
      </c>
      <c r="AY172" s="20">
        <f t="shared" si="119"/>
        <v>247.5</v>
      </c>
    </row>
    <row r="173" spans="1:51" ht="39.75" customHeight="1" x14ac:dyDescent="0.65">
      <c r="A173" s="39">
        <v>167</v>
      </c>
      <c r="B173" s="2" t="s">
        <v>497</v>
      </c>
      <c r="C173" s="44" t="s">
        <v>534</v>
      </c>
      <c r="D173" s="47" t="s">
        <v>535</v>
      </c>
      <c r="E173" s="48" t="s">
        <v>536</v>
      </c>
      <c r="F173" s="15">
        <v>45161</v>
      </c>
      <c r="G173" s="2">
        <f t="shared" si="131"/>
        <v>26</v>
      </c>
      <c r="H173" s="16">
        <v>26</v>
      </c>
      <c r="I173" s="2"/>
      <c r="J173" s="16"/>
      <c r="K173" s="16"/>
      <c r="L173" s="2">
        <v>200</v>
      </c>
      <c r="M173" s="2">
        <v>0</v>
      </c>
      <c r="N173" s="2">
        <v>0</v>
      </c>
      <c r="O173" s="16"/>
      <c r="P173" s="2">
        <v>0</v>
      </c>
      <c r="Q173" s="2">
        <f t="shared" si="133"/>
        <v>10</v>
      </c>
      <c r="R173" s="2">
        <f t="shared" si="102"/>
        <v>0</v>
      </c>
      <c r="S173" s="17">
        <f t="shared" si="120"/>
        <v>37.5</v>
      </c>
      <c r="T173" s="17">
        <v>6.5</v>
      </c>
      <c r="U173" s="17">
        <v>5</v>
      </c>
      <c r="V173" s="18">
        <v>7</v>
      </c>
      <c r="W173" s="19">
        <f t="shared" si="105"/>
        <v>266</v>
      </c>
      <c r="X173" s="17">
        <f t="shared" si="122"/>
        <v>0</v>
      </c>
      <c r="Y173" s="17">
        <f t="shared" si="123"/>
        <v>0</v>
      </c>
      <c r="Z173" s="29"/>
      <c r="AA173" s="43">
        <f t="shared" si="134"/>
        <v>0</v>
      </c>
      <c r="AB173" s="17">
        <f t="shared" si="135"/>
        <v>5.32</v>
      </c>
      <c r="AC173" s="17">
        <f t="shared" si="136"/>
        <v>5.32</v>
      </c>
      <c r="AD173" s="3">
        <f t="shared" si="125"/>
        <v>260</v>
      </c>
      <c r="AE173" s="3">
        <f t="shared" si="124"/>
        <v>2700</v>
      </c>
      <c r="AF173" s="3"/>
      <c r="AH173" s="20">
        <f t="shared" si="132"/>
        <v>260.68</v>
      </c>
      <c r="AI173">
        <f t="shared" si="106"/>
        <v>2</v>
      </c>
      <c r="AJ173">
        <f t="shared" si="107"/>
        <v>1</v>
      </c>
      <c r="AK173">
        <f t="shared" si="108"/>
        <v>0</v>
      </c>
      <c r="AL173">
        <f t="shared" si="109"/>
        <v>1</v>
      </c>
      <c r="AM173">
        <f t="shared" si="110"/>
        <v>0</v>
      </c>
      <c r="AN173">
        <f t="shared" si="111"/>
        <v>0</v>
      </c>
      <c r="AO173">
        <f t="shared" si="112"/>
        <v>1</v>
      </c>
      <c r="AP173">
        <f t="shared" si="113"/>
        <v>0</v>
      </c>
      <c r="AQ173">
        <f t="shared" si="114"/>
        <v>1</v>
      </c>
      <c r="AR173">
        <f t="shared" si="115"/>
        <v>2</v>
      </c>
      <c r="AS173">
        <f t="shared" si="116"/>
        <v>2720.0000000000273</v>
      </c>
      <c r="AT173" s="12">
        <f t="shared" si="117"/>
        <v>-2.6027777777777779</v>
      </c>
      <c r="AU173" s="13">
        <f t="shared" si="103"/>
        <v>0</v>
      </c>
      <c r="AV173" s="13">
        <f t="shared" si="104"/>
        <v>0</v>
      </c>
      <c r="AW173" s="27">
        <v>0</v>
      </c>
      <c r="AX173" s="1">
        <f t="shared" si="118"/>
        <v>0</v>
      </c>
      <c r="AY173" s="20">
        <f t="shared" si="119"/>
        <v>247.5</v>
      </c>
    </row>
    <row r="174" spans="1:51" ht="39.75" customHeight="1" x14ac:dyDescent="0.65">
      <c r="A174" s="2">
        <v>168</v>
      </c>
      <c r="B174" s="2" t="s">
        <v>497</v>
      </c>
      <c r="C174" s="44" t="s">
        <v>537</v>
      </c>
      <c r="D174" s="47" t="s">
        <v>538</v>
      </c>
      <c r="E174" s="48" t="s">
        <v>539</v>
      </c>
      <c r="F174" s="15">
        <v>45219</v>
      </c>
      <c r="G174" s="2">
        <f t="shared" si="131"/>
        <v>26</v>
      </c>
      <c r="H174" s="16">
        <v>28</v>
      </c>
      <c r="I174" s="2"/>
      <c r="J174" s="16"/>
      <c r="K174" s="16"/>
      <c r="L174" s="2">
        <v>198</v>
      </c>
      <c r="M174" s="2">
        <v>0</v>
      </c>
      <c r="N174" s="2">
        <v>0</v>
      </c>
      <c r="O174" s="16"/>
      <c r="P174" s="2">
        <v>0</v>
      </c>
      <c r="Q174" s="2">
        <f t="shared" si="133"/>
        <v>10</v>
      </c>
      <c r="R174" s="2">
        <f t="shared" si="102"/>
        <v>0</v>
      </c>
      <c r="S174" s="17">
        <f t="shared" si="120"/>
        <v>39.980769230769234</v>
      </c>
      <c r="T174" s="17">
        <v>7</v>
      </c>
      <c r="U174" s="17">
        <v>5</v>
      </c>
      <c r="V174" s="18">
        <v>7</v>
      </c>
      <c r="W174" s="19">
        <f t="shared" si="105"/>
        <v>266.98076923076923</v>
      </c>
      <c r="X174" s="17">
        <f t="shared" si="122"/>
        <v>0</v>
      </c>
      <c r="Y174" s="17">
        <f t="shared" si="123"/>
        <v>0</v>
      </c>
      <c r="Z174" s="29"/>
      <c r="AA174" s="43">
        <f t="shared" si="134"/>
        <v>0</v>
      </c>
      <c r="AB174" s="17">
        <f t="shared" si="135"/>
        <v>5.3396153846153842</v>
      </c>
      <c r="AC174" s="17">
        <f t="shared" si="136"/>
        <v>5.3396153846153842</v>
      </c>
      <c r="AD174" s="3">
        <f t="shared" si="125"/>
        <v>261</v>
      </c>
      <c r="AE174" s="3">
        <f t="shared" si="124"/>
        <v>2500</v>
      </c>
      <c r="AF174" s="3"/>
      <c r="AH174" s="20">
        <f t="shared" si="132"/>
        <v>261.64</v>
      </c>
      <c r="AI174">
        <f t="shared" si="106"/>
        <v>2</v>
      </c>
      <c r="AJ174">
        <f t="shared" si="107"/>
        <v>1</v>
      </c>
      <c r="AK174">
        <f t="shared" si="108"/>
        <v>0</v>
      </c>
      <c r="AL174">
        <f t="shared" si="109"/>
        <v>1</v>
      </c>
      <c r="AM174">
        <f t="shared" si="110"/>
        <v>0</v>
      </c>
      <c r="AN174">
        <f t="shared" si="111"/>
        <v>1</v>
      </c>
      <c r="AO174">
        <f t="shared" si="112"/>
        <v>1</v>
      </c>
      <c r="AP174">
        <f t="shared" si="113"/>
        <v>0</v>
      </c>
      <c r="AQ174">
        <f t="shared" si="114"/>
        <v>1</v>
      </c>
      <c r="AR174">
        <f t="shared" si="115"/>
        <v>0</v>
      </c>
      <c r="AS174">
        <f t="shared" si="116"/>
        <v>2559.9999999999454</v>
      </c>
      <c r="AT174" s="12">
        <f t="shared" si="117"/>
        <v>-2.7611111111111111</v>
      </c>
      <c r="AU174" s="13">
        <f t="shared" si="103"/>
        <v>0</v>
      </c>
      <c r="AV174" s="13">
        <f t="shared" si="104"/>
        <v>0</v>
      </c>
      <c r="AW174" s="27">
        <v>0</v>
      </c>
      <c r="AX174" s="1">
        <f t="shared" si="118"/>
        <v>0</v>
      </c>
      <c r="AY174" s="20">
        <f t="shared" si="119"/>
        <v>247.98076923076923</v>
      </c>
    </row>
    <row r="175" spans="1:51" ht="39.75" customHeight="1" x14ac:dyDescent="0.65">
      <c r="A175" s="39">
        <v>169</v>
      </c>
      <c r="B175" s="2" t="s">
        <v>497</v>
      </c>
      <c r="C175" s="36" t="s">
        <v>540</v>
      </c>
      <c r="D175" s="47" t="s">
        <v>541</v>
      </c>
      <c r="E175" s="48" t="s">
        <v>460</v>
      </c>
      <c r="F175" s="15">
        <v>45231</v>
      </c>
      <c r="G175" s="2">
        <f t="shared" si="131"/>
        <v>26</v>
      </c>
      <c r="H175" s="16">
        <v>16</v>
      </c>
      <c r="I175" s="2"/>
      <c r="J175" s="16"/>
      <c r="K175" s="16"/>
      <c r="L175" s="2">
        <v>198</v>
      </c>
      <c r="M175" s="2">
        <v>0</v>
      </c>
      <c r="N175" s="2">
        <v>0</v>
      </c>
      <c r="O175" s="16"/>
      <c r="P175" s="2">
        <v>0</v>
      </c>
      <c r="Q175" s="2">
        <f t="shared" si="133"/>
        <v>10</v>
      </c>
      <c r="R175" s="2">
        <f t="shared" si="102"/>
        <v>0</v>
      </c>
      <c r="S175" s="17">
        <f t="shared" si="120"/>
        <v>22.846153846153847</v>
      </c>
      <c r="T175" s="17">
        <v>4</v>
      </c>
      <c r="U175" s="17">
        <v>5</v>
      </c>
      <c r="V175" s="18">
        <v>7</v>
      </c>
      <c r="W175" s="19">
        <f t="shared" si="105"/>
        <v>246.84615384615384</v>
      </c>
      <c r="X175" s="17">
        <f t="shared" si="122"/>
        <v>0</v>
      </c>
      <c r="Y175" s="17">
        <f t="shared" si="123"/>
        <v>0</v>
      </c>
      <c r="Z175" s="29"/>
      <c r="AA175" s="43">
        <f t="shared" si="134"/>
        <v>0</v>
      </c>
      <c r="AB175" s="17">
        <f t="shared" si="135"/>
        <v>4.936923076923077</v>
      </c>
      <c r="AC175" s="17">
        <f t="shared" si="136"/>
        <v>4.936923076923077</v>
      </c>
      <c r="AD175" s="3">
        <f t="shared" si="125"/>
        <v>241</v>
      </c>
      <c r="AE175" s="3">
        <f t="shared" si="124"/>
        <v>3600</v>
      </c>
      <c r="AF175" s="3"/>
      <c r="AH175" s="20">
        <f t="shared" si="132"/>
        <v>241.91</v>
      </c>
      <c r="AI175">
        <f t="shared" si="106"/>
        <v>2</v>
      </c>
      <c r="AJ175">
        <f t="shared" si="107"/>
        <v>0</v>
      </c>
      <c r="AK175">
        <f t="shared" si="108"/>
        <v>2</v>
      </c>
      <c r="AL175">
        <f t="shared" si="109"/>
        <v>0</v>
      </c>
      <c r="AM175">
        <f t="shared" si="110"/>
        <v>0</v>
      </c>
      <c r="AN175">
        <f t="shared" si="111"/>
        <v>1</v>
      </c>
      <c r="AO175">
        <f t="shared" si="112"/>
        <v>1</v>
      </c>
      <c r="AP175">
        <f t="shared" si="113"/>
        <v>1</v>
      </c>
      <c r="AQ175">
        <f t="shared" si="114"/>
        <v>1</v>
      </c>
      <c r="AR175">
        <f t="shared" si="115"/>
        <v>1</v>
      </c>
      <c r="AS175">
        <f t="shared" si="116"/>
        <v>3639.9999999999864</v>
      </c>
      <c r="AT175" s="12">
        <f t="shared" si="117"/>
        <v>-2.7916666666666665</v>
      </c>
      <c r="AU175" s="13">
        <f t="shared" si="103"/>
        <v>0</v>
      </c>
      <c r="AV175" s="13">
        <f t="shared" si="104"/>
        <v>0</v>
      </c>
      <c r="AW175" s="27">
        <v>0</v>
      </c>
      <c r="AX175" s="1">
        <f t="shared" si="118"/>
        <v>0</v>
      </c>
      <c r="AY175" s="20">
        <f t="shared" si="119"/>
        <v>230.84615384615384</v>
      </c>
    </row>
    <row r="176" spans="1:51" ht="39.75" customHeight="1" x14ac:dyDescent="0.65">
      <c r="A176" s="2">
        <v>170</v>
      </c>
      <c r="B176" s="2" t="s">
        <v>497</v>
      </c>
      <c r="C176" s="36" t="s">
        <v>542</v>
      </c>
      <c r="D176" s="47" t="s">
        <v>543</v>
      </c>
      <c r="E176" s="48" t="s">
        <v>215</v>
      </c>
      <c r="F176" s="15">
        <v>45231</v>
      </c>
      <c r="G176" s="2">
        <f t="shared" si="131"/>
        <v>26</v>
      </c>
      <c r="H176" s="16">
        <v>26</v>
      </c>
      <c r="I176" s="2"/>
      <c r="J176" s="16"/>
      <c r="K176" s="16"/>
      <c r="L176" s="2">
        <v>198</v>
      </c>
      <c r="M176" s="2">
        <v>0</v>
      </c>
      <c r="N176" s="2">
        <v>0</v>
      </c>
      <c r="O176" s="16"/>
      <c r="P176" s="2">
        <v>0</v>
      </c>
      <c r="Q176" s="2">
        <f t="shared" si="133"/>
        <v>10</v>
      </c>
      <c r="R176" s="2">
        <f t="shared" si="102"/>
        <v>0</v>
      </c>
      <c r="S176" s="17">
        <f t="shared" si="120"/>
        <v>37.125</v>
      </c>
      <c r="T176" s="17">
        <v>6.5</v>
      </c>
      <c r="U176" s="17">
        <v>5</v>
      </c>
      <c r="V176" s="18">
        <v>7</v>
      </c>
      <c r="W176" s="19">
        <f t="shared" si="105"/>
        <v>263.625</v>
      </c>
      <c r="X176" s="17">
        <f t="shared" si="122"/>
        <v>0</v>
      </c>
      <c r="Y176" s="17">
        <f t="shared" si="123"/>
        <v>0</v>
      </c>
      <c r="Z176" s="29"/>
      <c r="AA176" s="43">
        <f t="shared" si="134"/>
        <v>0</v>
      </c>
      <c r="AB176" s="17">
        <f t="shared" si="135"/>
        <v>5.2725</v>
      </c>
      <c r="AC176" s="17">
        <f t="shared" si="136"/>
        <v>5.2725</v>
      </c>
      <c r="AD176" s="3">
        <f t="shared" si="125"/>
        <v>258</v>
      </c>
      <c r="AE176" s="3">
        <f t="shared" si="124"/>
        <v>1400</v>
      </c>
      <c r="AF176" s="3"/>
      <c r="AH176" s="20">
        <f t="shared" si="132"/>
        <v>258.35000000000002</v>
      </c>
      <c r="AI176">
        <f t="shared" si="106"/>
        <v>2</v>
      </c>
      <c r="AJ176">
        <f t="shared" si="107"/>
        <v>1</v>
      </c>
      <c r="AK176">
        <f t="shared" si="108"/>
        <v>0</v>
      </c>
      <c r="AL176">
        <f t="shared" si="109"/>
        <v>0</v>
      </c>
      <c r="AM176">
        <f t="shared" si="110"/>
        <v>1</v>
      </c>
      <c r="AN176">
        <f t="shared" si="111"/>
        <v>3</v>
      </c>
      <c r="AO176">
        <f t="shared" si="112"/>
        <v>0</v>
      </c>
      <c r="AP176">
        <f t="shared" si="113"/>
        <v>1</v>
      </c>
      <c r="AQ176">
        <f t="shared" si="114"/>
        <v>0</v>
      </c>
      <c r="AR176">
        <f t="shared" si="115"/>
        <v>4</v>
      </c>
      <c r="AS176">
        <f t="shared" si="116"/>
        <v>1400.0000000000909</v>
      </c>
      <c r="AT176" s="12">
        <f t="shared" si="117"/>
        <v>-2.7916666666666665</v>
      </c>
      <c r="AU176" s="13">
        <f t="shared" si="103"/>
        <v>0</v>
      </c>
      <c r="AV176" s="13">
        <f t="shared" si="104"/>
        <v>0</v>
      </c>
      <c r="AW176" s="27">
        <v>0</v>
      </c>
      <c r="AX176" s="1">
        <f t="shared" si="118"/>
        <v>0</v>
      </c>
      <c r="AY176" s="20">
        <f t="shared" si="119"/>
        <v>245.125</v>
      </c>
    </row>
    <row r="177" spans="1:51" ht="39.75" customHeight="1" x14ac:dyDescent="0.65">
      <c r="A177" s="39">
        <v>171</v>
      </c>
      <c r="B177" s="2" t="s">
        <v>497</v>
      </c>
      <c r="C177" s="36" t="s">
        <v>544</v>
      </c>
      <c r="D177" s="47" t="s">
        <v>358</v>
      </c>
      <c r="E177" s="48" t="s">
        <v>545</v>
      </c>
      <c r="F177" s="15">
        <v>45231</v>
      </c>
      <c r="G177" s="2">
        <f t="shared" si="131"/>
        <v>26</v>
      </c>
      <c r="H177" s="16">
        <v>26</v>
      </c>
      <c r="I177" s="2"/>
      <c r="J177" s="16"/>
      <c r="K177" s="16"/>
      <c r="L177" s="2">
        <v>198</v>
      </c>
      <c r="M177" s="2">
        <v>0</v>
      </c>
      <c r="N177" s="2">
        <v>0</v>
      </c>
      <c r="O177" s="16"/>
      <c r="P177" s="2">
        <v>0</v>
      </c>
      <c r="Q177" s="2">
        <f t="shared" si="133"/>
        <v>10</v>
      </c>
      <c r="R177" s="2">
        <f t="shared" si="102"/>
        <v>0</v>
      </c>
      <c r="S177" s="17">
        <f t="shared" si="120"/>
        <v>37.125</v>
      </c>
      <c r="T177" s="17">
        <v>6.5</v>
      </c>
      <c r="U177" s="17">
        <v>5</v>
      </c>
      <c r="V177" s="18">
        <v>7</v>
      </c>
      <c r="W177" s="19">
        <f t="shared" si="105"/>
        <v>263.625</v>
      </c>
      <c r="X177" s="17">
        <f t="shared" si="122"/>
        <v>0</v>
      </c>
      <c r="Y177" s="17">
        <f t="shared" si="123"/>
        <v>0</v>
      </c>
      <c r="Z177" s="29"/>
      <c r="AA177" s="43">
        <f t="shared" si="134"/>
        <v>0</v>
      </c>
      <c r="AB177" s="17">
        <f t="shared" si="135"/>
        <v>5.2725</v>
      </c>
      <c r="AC177" s="17">
        <f t="shared" si="136"/>
        <v>5.2725</v>
      </c>
      <c r="AD177" s="3">
        <f t="shared" si="125"/>
        <v>258</v>
      </c>
      <c r="AE177" s="3">
        <f t="shared" si="124"/>
        <v>1400</v>
      </c>
      <c r="AF177" s="3"/>
      <c r="AH177" s="20">
        <f t="shared" si="132"/>
        <v>258.35000000000002</v>
      </c>
      <c r="AI177">
        <f t="shared" si="106"/>
        <v>2</v>
      </c>
      <c r="AJ177">
        <f t="shared" si="107"/>
        <v>1</v>
      </c>
      <c r="AK177">
        <f t="shared" si="108"/>
        <v>0</v>
      </c>
      <c r="AL177">
        <f t="shared" si="109"/>
        <v>0</v>
      </c>
      <c r="AM177">
        <f t="shared" si="110"/>
        <v>1</v>
      </c>
      <c r="AN177">
        <f t="shared" si="111"/>
        <v>3</v>
      </c>
      <c r="AO177">
        <f t="shared" si="112"/>
        <v>0</v>
      </c>
      <c r="AP177">
        <f t="shared" si="113"/>
        <v>1</v>
      </c>
      <c r="AQ177">
        <f t="shared" si="114"/>
        <v>0</v>
      </c>
      <c r="AR177">
        <f t="shared" si="115"/>
        <v>4</v>
      </c>
      <c r="AS177">
        <f t="shared" si="116"/>
        <v>1400.0000000000909</v>
      </c>
      <c r="AT177" s="12">
        <f t="shared" si="117"/>
        <v>-2.7916666666666665</v>
      </c>
      <c r="AU177" s="13">
        <f t="shared" si="103"/>
        <v>0</v>
      </c>
      <c r="AV177" s="13">
        <f t="shared" si="104"/>
        <v>0</v>
      </c>
      <c r="AW177" s="27">
        <v>0</v>
      </c>
      <c r="AX177" s="1">
        <f t="shared" si="118"/>
        <v>0</v>
      </c>
      <c r="AY177" s="20">
        <f t="shared" si="119"/>
        <v>245.125</v>
      </c>
    </row>
    <row r="178" spans="1:51" ht="39.75" customHeight="1" x14ac:dyDescent="0.65">
      <c r="A178" s="2">
        <v>172</v>
      </c>
      <c r="B178" s="2" t="s">
        <v>497</v>
      </c>
      <c r="C178" s="36" t="s">
        <v>546</v>
      </c>
      <c r="D178" s="47" t="s">
        <v>43</v>
      </c>
      <c r="E178" s="48" t="s">
        <v>286</v>
      </c>
      <c r="F178" s="15">
        <v>45231</v>
      </c>
      <c r="G178" s="2">
        <f t="shared" si="131"/>
        <v>26</v>
      </c>
      <c r="H178" s="16">
        <v>26</v>
      </c>
      <c r="I178" s="2"/>
      <c r="J178" s="16"/>
      <c r="K178" s="16"/>
      <c r="L178" s="2">
        <v>198</v>
      </c>
      <c r="M178" s="2">
        <v>0</v>
      </c>
      <c r="N178" s="2">
        <v>0</v>
      </c>
      <c r="O178" s="16"/>
      <c r="P178" s="2">
        <v>0</v>
      </c>
      <c r="Q178" s="2">
        <f t="shared" si="133"/>
        <v>10</v>
      </c>
      <c r="R178" s="2">
        <f t="shared" si="102"/>
        <v>0</v>
      </c>
      <c r="S178" s="17">
        <f t="shared" si="120"/>
        <v>37.125</v>
      </c>
      <c r="T178" s="17">
        <v>6.5</v>
      </c>
      <c r="U178" s="17">
        <v>5</v>
      </c>
      <c r="V178" s="18">
        <v>7</v>
      </c>
      <c r="W178" s="19">
        <f t="shared" si="105"/>
        <v>263.625</v>
      </c>
      <c r="X178" s="17">
        <f t="shared" si="122"/>
        <v>0</v>
      </c>
      <c r="Y178" s="17">
        <f t="shared" si="123"/>
        <v>0</v>
      </c>
      <c r="Z178" s="29"/>
      <c r="AA178" s="43">
        <f t="shared" si="134"/>
        <v>0</v>
      </c>
      <c r="AB178" s="17">
        <f t="shared" si="135"/>
        <v>5.2725</v>
      </c>
      <c r="AC178" s="17">
        <f t="shared" si="136"/>
        <v>5.2725</v>
      </c>
      <c r="AD178" s="3">
        <f t="shared" si="125"/>
        <v>258</v>
      </c>
      <c r="AE178" s="3">
        <f t="shared" si="124"/>
        <v>1400</v>
      </c>
      <c r="AF178" s="3"/>
      <c r="AH178" s="20">
        <f t="shared" si="132"/>
        <v>258.35000000000002</v>
      </c>
      <c r="AI178">
        <f t="shared" si="106"/>
        <v>2</v>
      </c>
      <c r="AJ178">
        <f t="shared" si="107"/>
        <v>1</v>
      </c>
      <c r="AK178">
        <f t="shared" si="108"/>
        <v>0</v>
      </c>
      <c r="AL178">
        <f t="shared" si="109"/>
        <v>0</v>
      </c>
      <c r="AM178">
        <f t="shared" si="110"/>
        <v>1</v>
      </c>
      <c r="AN178">
        <f t="shared" si="111"/>
        <v>3</v>
      </c>
      <c r="AO178">
        <f t="shared" si="112"/>
        <v>0</v>
      </c>
      <c r="AP178">
        <f t="shared" si="113"/>
        <v>1</v>
      </c>
      <c r="AQ178">
        <f t="shared" si="114"/>
        <v>0</v>
      </c>
      <c r="AR178">
        <f t="shared" si="115"/>
        <v>4</v>
      </c>
      <c r="AS178">
        <f t="shared" si="116"/>
        <v>1400.0000000000909</v>
      </c>
      <c r="AT178" s="12">
        <f t="shared" si="117"/>
        <v>-2.7916666666666665</v>
      </c>
      <c r="AU178" s="13">
        <f t="shared" si="103"/>
        <v>0</v>
      </c>
      <c r="AV178" s="13">
        <f t="shared" si="104"/>
        <v>0</v>
      </c>
      <c r="AW178" s="27">
        <v>0</v>
      </c>
      <c r="AX178" s="1">
        <f t="shared" si="118"/>
        <v>0</v>
      </c>
      <c r="AY178" s="20">
        <f t="shared" si="119"/>
        <v>245.125</v>
      </c>
    </row>
    <row r="179" spans="1:51" ht="35.25" customHeight="1" x14ac:dyDescent="0.65">
      <c r="A179" s="39">
        <v>173</v>
      </c>
      <c r="B179" s="2" t="s">
        <v>547</v>
      </c>
      <c r="C179" s="44" t="s">
        <v>548</v>
      </c>
      <c r="D179" s="47" t="s">
        <v>549</v>
      </c>
      <c r="E179" s="48" t="s">
        <v>48</v>
      </c>
      <c r="F179" s="15">
        <v>44228</v>
      </c>
      <c r="G179" s="2">
        <f t="shared" si="131"/>
        <v>26</v>
      </c>
      <c r="H179" s="16">
        <v>2</v>
      </c>
      <c r="I179" s="2"/>
      <c r="J179" s="16"/>
      <c r="K179" s="16"/>
      <c r="L179" s="2">
        <v>200</v>
      </c>
      <c r="M179" s="2">
        <v>0</v>
      </c>
      <c r="N179" s="2">
        <v>2</v>
      </c>
      <c r="O179" s="16"/>
      <c r="P179" s="2">
        <v>0</v>
      </c>
      <c r="Q179" s="2">
        <f>IF(AND($K$4&lt;=G179,K179&lt;0.01),10,IF(AND(G179&gt;=$K$4-1,K179&lt;0.01),5,0))</f>
        <v>10</v>
      </c>
      <c r="R179" s="2">
        <f t="shared" si="102"/>
        <v>0</v>
      </c>
      <c r="S179" s="17">
        <f t="shared" si="120"/>
        <v>2.8846153846153846</v>
      </c>
      <c r="T179" s="17">
        <v>0.5</v>
      </c>
      <c r="U179" s="17">
        <v>5</v>
      </c>
      <c r="V179" s="18">
        <v>7</v>
      </c>
      <c r="W179" s="19">
        <f t="shared" si="105"/>
        <v>227.38461538461539</v>
      </c>
      <c r="X179" s="17">
        <f t="shared" si="122"/>
        <v>0</v>
      </c>
      <c r="Y179" s="17">
        <f t="shared" si="123"/>
        <v>0</v>
      </c>
      <c r="Z179" s="29"/>
      <c r="AA179" s="43">
        <f>IF(AY179&lt;=(1500000/4000),0,IF(AY179&lt;=(2000000/4000),(AY179-(1500000/4000))*5%,IF(AY179&lt;=(8500000/4000),(AY179-(2000000/4000))*10%+(25000/4000),IF(AY179&lt;=(12500000/4000),(AY179-(8500000/4000))*15%+(675000/4000),(AY179-(12500000/4000))*20%+(1275000/4000)))))</f>
        <v>0</v>
      </c>
      <c r="AB179" s="17">
        <f>IF((W179*4000)&lt;=1200000,(W179*2%),(1200000/4000*2%))</f>
        <v>4.5476923076923077</v>
      </c>
      <c r="AC179" s="17">
        <f>X179+Y179+Z179+AA179+AB179</f>
        <v>4.5476923076923077</v>
      </c>
      <c r="AD179" s="3">
        <f t="shared" si="125"/>
        <v>222</v>
      </c>
      <c r="AE179" s="3">
        <f t="shared" si="124"/>
        <v>3300</v>
      </c>
      <c r="AF179" s="3"/>
      <c r="AH179" s="20">
        <f t="shared" si="132"/>
        <v>222.84</v>
      </c>
      <c r="AI179">
        <f t="shared" si="106"/>
        <v>2</v>
      </c>
      <c r="AJ179">
        <f t="shared" si="107"/>
        <v>0</v>
      </c>
      <c r="AK179">
        <f t="shared" si="108"/>
        <v>1</v>
      </c>
      <c r="AL179">
        <f t="shared" si="109"/>
        <v>0</v>
      </c>
      <c r="AM179">
        <f t="shared" si="110"/>
        <v>0</v>
      </c>
      <c r="AN179">
        <f t="shared" si="111"/>
        <v>2</v>
      </c>
      <c r="AO179">
        <f t="shared" si="112"/>
        <v>1</v>
      </c>
      <c r="AP179">
        <f t="shared" si="113"/>
        <v>1</v>
      </c>
      <c r="AQ179">
        <f t="shared" si="114"/>
        <v>0</v>
      </c>
      <c r="AR179">
        <f t="shared" si="115"/>
        <v>3</v>
      </c>
      <c r="AS179">
        <f t="shared" si="116"/>
        <v>3360.0000000000136</v>
      </c>
      <c r="AT179" s="12">
        <f t="shared" si="117"/>
        <v>-4.1666666666666664E-2</v>
      </c>
      <c r="AU179" s="13">
        <f t="shared" si="103"/>
        <v>0</v>
      </c>
      <c r="AV179" s="13">
        <f t="shared" si="104"/>
        <v>0</v>
      </c>
      <c r="AW179" s="27">
        <v>0</v>
      </c>
      <c r="AX179" s="1">
        <f t="shared" si="118"/>
        <v>0</v>
      </c>
      <c r="AY179" s="20">
        <f t="shared" si="119"/>
        <v>214.88461538461539</v>
      </c>
    </row>
    <row r="180" spans="1:51" ht="35.25" customHeight="1" x14ac:dyDescent="0.65">
      <c r="A180" s="2">
        <v>174</v>
      </c>
      <c r="B180" s="2" t="s">
        <v>547</v>
      </c>
      <c r="C180" s="44" t="s">
        <v>550</v>
      </c>
      <c r="D180" s="47" t="s">
        <v>551</v>
      </c>
      <c r="E180" s="48" t="s">
        <v>438</v>
      </c>
      <c r="F180" s="15">
        <v>44228</v>
      </c>
      <c r="G180" s="2">
        <f t="shared" si="131"/>
        <v>26</v>
      </c>
      <c r="H180" s="16">
        <v>6</v>
      </c>
      <c r="I180" s="2"/>
      <c r="J180" s="16"/>
      <c r="K180" s="16"/>
      <c r="L180" s="2">
        <v>200</v>
      </c>
      <c r="M180" s="2">
        <v>0</v>
      </c>
      <c r="N180" s="2">
        <v>2</v>
      </c>
      <c r="O180" s="16"/>
      <c r="P180" s="2">
        <v>0</v>
      </c>
      <c r="Q180" s="2">
        <f t="shared" ref="Q180:Q210" si="137">IF(AND($K$4&lt;=G180,K180&lt;0.01),10,IF(AND(G180&gt;=$K$4-1,K180&lt;0.01),5,0))</f>
        <v>10</v>
      </c>
      <c r="R180" s="2">
        <f t="shared" si="102"/>
        <v>0</v>
      </c>
      <c r="S180" s="17">
        <f t="shared" si="120"/>
        <v>8.6538461538461533</v>
      </c>
      <c r="T180" s="17">
        <v>1.5</v>
      </c>
      <c r="U180" s="17">
        <v>5</v>
      </c>
      <c r="V180" s="18">
        <v>7</v>
      </c>
      <c r="W180" s="19">
        <f t="shared" si="105"/>
        <v>234.15384615384616</v>
      </c>
      <c r="X180" s="17">
        <f t="shared" si="122"/>
        <v>0</v>
      </c>
      <c r="Y180" s="17">
        <f t="shared" si="123"/>
        <v>0</v>
      </c>
      <c r="Z180" s="29"/>
      <c r="AA180" s="43">
        <f t="shared" ref="AA180:AA210" si="138">IF(AY180&lt;=(1500000/4000),0,IF(AY180&lt;=(2000000/4000),(AY180-(1500000/4000))*5%,IF(AY180&lt;=(8500000/4000),(AY180-(2000000/4000))*10%+(25000/4000),IF(AY180&lt;=(12500000/4000),(AY180-(8500000/4000))*15%+(675000/4000),(AY180-(12500000/4000))*20%+(1275000/4000)))))</f>
        <v>0</v>
      </c>
      <c r="AB180" s="17">
        <f t="shared" ref="AB180:AB210" si="139">IF((W180*4000)&lt;=1200000,(W180*2%),(1200000/4000*2%))</f>
        <v>4.6830769230769231</v>
      </c>
      <c r="AC180" s="17">
        <f t="shared" ref="AC180:AC210" si="140">X180+Y180+Z180+AA180+AB180</f>
        <v>4.6830769230769231</v>
      </c>
      <c r="AD180" s="3">
        <f t="shared" si="125"/>
        <v>229</v>
      </c>
      <c r="AE180" s="3">
        <f t="shared" si="124"/>
        <v>1800</v>
      </c>
      <c r="AF180" s="3"/>
      <c r="AH180" s="20">
        <f t="shared" si="132"/>
        <v>229.47</v>
      </c>
      <c r="AI180">
        <f t="shared" si="106"/>
        <v>2</v>
      </c>
      <c r="AJ180">
        <f t="shared" si="107"/>
        <v>0</v>
      </c>
      <c r="AK180">
        <f t="shared" si="108"/>
        <v>1</v>
      </c>
      <c r="AL180">
        <f t="shared" si="109"/>
        <v>0</v>
      </c>
      <c r="AM180">
        <f t="shared" si="110"/>
        <v>1</v>
      </c>
      <c r="AN180">
        <f t="shared" si="111"/>
        <v>4</v>
      </c>
      <c r="AO180">
        <f t="shared" si="112"/>
        <v>0</v>
      </c>
      <c r="AP180">
        <f t="shared" si="113"/>
        <v>1</v>
      </c>
      <c r="AQ180">
        <f t="shared" si="114"/>
        <v>1</v>
      </c>
      <c r="AR180">
        <f t="shared" si="115"/>
        <v>3</v>
      </c>
      <c r="AS180">
        <f t="shared" si="116"/>
        <v>1879.9999999999955</v>
      </c>
      <c r="AT180" s="12">
        <f t="shared" si="117"/>
        <v>-4.1666666666666664E-2</v>
      </c>
      <c r="AU180" s="13">
        <f t="shared" si="103"/>
        <v>0</v>
      </c>
      <c r="AV180" s="13">
        <f t="shared" si="104"/>
        <v>0</v>
      </c>
      <c r="AW180" s="27">
        <v>0</v>
      </c>
      <c r="AX180" s="1">
        <f t="shared" si="118"/>
        <v>0</v>
      </c>
      <c r="AY180" s="20">
        <f t="shared" si="119"/>
        <v>220.65384615384616</v>
      </c>
    </row>
    <row r="181" spans="1:51" ht="35.25" customHeight="1" x14ac:dyDescent="0.65">
      <c r="A181" s="39">
        <v>175</v>
      </c>
      <c r="B181" s="2" t="s">
        <v>547</v>
      </c>
      <c r="C181" s="37" t="s">
        <v>552</v>
      </c>
      <c r="D181" s="47" t="s">
        <v>553</v>
      </c>
      <c r="E181" s="48" t="s">
        <v>277</v>
      </c>
      <c r="F181" s="15">
        <v>44228</v>
      </c>
      <c r="G181" s="2">
        <f t="shared" si="131"/>
        <v>26</v>
      </c>
      <c r="H181" s="16">
        <v>4</v>
      </c>
      <c r="I181" s="2"/>
      <c r="J181" s="16"/>
      <c r="K181" s="16"/>
      <c r="L181" s="2">
        <v>210</v>
      </c>
      <c r="M181" s="2">
        <v>15</v>
      </c>
      <c r="N181" s="2">
        <v>0</v>
      </c>
      <c r="O181" s="16"/>
      <c r="P181" s="2">
        <v>0</v>
      </c>
      <c r="Q181" s="2">
        <f t="shared" si="137"/>
        <v>10</v>
      </c>
      <c r="R181" s="2">
        <f t="shared" si="102"/>
        <v>0</v>
      </c>
      <c r="S181" s="17">
        <f t="shared" si="120"/>
        <v>6.0576923076923075</v>
      </c>
      <c r="T181" s="17">
        <v>1</v>
      </c>
      <c r="U181" s="17">
        <v>5</v>
      </c>
      <c r="V181" s="18">
        <v>7</v>
      </c>
      <c r="W181" s="19">
        <f t="shared" si="105"/>
        <v>254.05769230769232</v>
      </c>
      <c r="X181" s="17">
        <f t="shared" si="122"/>
        <v>0</v>
      </c>
      <c r="Y181" s="17">
        <f t="shared" si="123"/>
        <v>0</v>
      </c>
      <c r="Z181" s="29"/>
      <c r="AA181" s="43">
        <f t="shared" si="138"/>
        <v>0</v>
      </c>
      <c r="AB181" s="17">
        <f t="shared" si="139"/>
        <v>5.0811538461538461</v>
      </c>
      <c r="AC181" s="17">
        <f t="shared" si="140"/>
        <v>5.0811538461538461</v>
      </c>
      <c r="AD181" s="3">
        <f t="shared" si="125"/>
        <v>248</v>
      </c>
      <c r="AE181" s="3">
        <f t="shared" si="124"/>
        <v>3900</v>
      </c>
      <c r="AF181" s="3"/>
      <c r="AH181" s="20">
        <f t="shared" si="132"/>
        <v>248.98</v>
      </c>
      <c r="AI181">
        <f t="shared" si="106"/>
        <v>2</v>
      </c>
      <c r="AJ181">
        <f t="shared" si="107"/>
        <v>0</v>
      </c>
      <c r="AK181">
        <f t="shared" si="108"/>
        <v>2</v>
      </c>
      <c r="AL181">
        <f t="shared" si="109"/>
        <v>0</v>
      </c>
      <c r="AM181">
        <f t="shared" si="110"/>
        <v>1</v>
      </c>
      <c r="AN181">
        <f t="shared" si="111"/>
        <v>3</v>
      </c>
      <c r="AO181">
        <f t="shared" si="112"/>
        <v>1</v>
      </c>
      <c r="AP181">
        <f t="shared" si="113"/>
        <v>1</v>
      </c>
      <c r="AQ181">
        <f t="shared" si="114"/>
        <v>1</v>
      </c>
      <c r="AR181">
        <f t="shared" si="115"/>
        <v>4</v>
      </c>
      <c r="AS181">
        <f t="shared" si="116"/>
        <v>3919.9999999999591</v>
      </c>
      <c r="AT181" s="12">
        <f t="shared" si="117"/>
        <v>-4.1666666666666664E-2</v>
      </c>
      <c r="AU181" s="13">
        <f t="shared" si="103"/>
        <v>0</v>
      </c>
      <c r="AV181" s="13">
        <f t="shared" si="104"/>
        <v>0</v>
      </c>
      <c r="AW181" s="27">
        <v>0</v>
      </c>
      <c r="AX181" s="1">
        <f t="shared" si="118"/>
        <v>0</v>
      </c>
      <c r="AY181" s="20">
        <f t="shared" si="119"/>
        <v>241.05769230769232</v>
      </c>
    </row>
    <row r="182" spans="1:51" ht="35.25" customHeight="1" x14ac:dyDescent="0.65">
      <c r="A182" s="2">
        <v>176</v>
      </c>
      <c r="B182" s="2" t="s">
        <v>547</v>
      </c>
      <c r="C182" s="44" t="s">
        <v>554</v>
      </c>
      <c r="D182" s="47" t="s">
        <v>555</v>
      </c>
      <c r="E182" s="48" t="s">
        <v>556</v>
      </c>
      <c r="F182" s="15">
        <v>44228</v>
      </c>
      <c r="G182" s="2">
        <f t="shared" si="131"/>
        <v>26</v>
      </c>
      <c r="H182" s="16">
        <v>20</v>
      </c>
      <c r="I182" s="2"/>
      <c r="J182" s="16"/>
      <c r="K182" s="16"/>
      <c r="L182" s="2">
        <v>200</v>
      </c>
      <c r="M182" s="2">
        <v>0</v>
      </c>
      <c r="N182" s="2">
        <v>9.5</v>
      </c>
      <c r="O182" s="16"/>
      <c r="P182" s="2">
        <v>0</v>
      </c>
      <c r="Q182" s="2">
        <f t="shared" si="137"/>
        <v>10</v>
      </c>
      <c r="R182" s="2">
        <f t="shared" si="102"/>
        <v>0</v>
      </c>
      <c r="S182" s="17">
        <f t="shared" si="120"/>
        <v>28.846153846153847</v>
      </c>
      <c r="T182" s="17">
        <v>5</v>
      </c>
      <c r="U182" s="17">
        <v>5</v>
      </c>
      <c r="V182" s="18">
        <v>7</v>
      </c>
      <c r="W182" s="19">
        <f t="shared" si="105"/>
        <v>265.34615384615381</v>
      </c>
      <c r="X182" s="17">
        <f t="shared" si="122"/>
        <v>0</v>
      </c>
      <c r="Y182" s="17">
        <f t="shared" si="123"/>
        <v>0</v>
      </c>
      <c r="Z182" s="29"/>
      <c r="AA182" s="43">
        <f t="shared" si="138"/>
        <v>0</v>
      </c>
      <c r="AB182" s="17">
        <f t="shared" si="139"/>
        <v>5.3069230769230762</v>
      </c>
      <c r="AC182" s="17">
        <f t="shared" si="140"/>
        <v>5.3069230769230762</v>
      </c>
      <c r="AD182" s="3">
        <f t="shared" si="125"/>
        <v>260</v>
      </c>
      <c r="AE182" s="3">
        <f t="shared" si="124"/>
        <v>100</v>
      </c>
      <c r="AF182" s="3"/>
      <c r="AH182" s="20">
        <f t="shared" si="132"/>
        <v>260.04000000000002</v>
      </c>
      <c r="AI182">
        <f t="shared" si="106"/>
        <v>2</v>
      </c>
      <c r="AJ182">
        <f t="shared" si="107"/>
        <v>1</v>
      </c>
      <c r="AK182">
        <f t="shared" si="108"/>
        <v>0</v>
      </c>
      <c r="AL182">
        <f t="shared" si="109"/>
        <v>1</v>
      </c>
      <c r="AM182">
        <f t="shared" si="110"/>
        <v>0</v>
      </c>
      <c r="AN182">
        <f t="shared" si="111"/>
        <v>0</v>
      </c>
      <c r="AO182">
        <f t="shared" si="112"/>
        <v>0</v>
      </c>
      <c r="AP182">
        <f t="shared" si="113"/>
        <v>0</v>
      </c>
      <c r="AQ182">
        <f t="shared" si="114"/>
        <v>0</v>
      </c>
      <c r="AR182">
        <f t="shared" si="115"/>
        <v>1</v>
      </c>
      <c r="AS182">
        <f t="shared" si="116"/>
        <v>160.00000000008185</v>
      </c>
      <c r="AT182" s="12">
        <f t="shared" si="117"/>
        <v>-4.1666666666666664E-2</v>
      </c>
      <c r="AU182" s="13">
        <f t="shared" si="103"/>
        <v>0</v>
      </c>
      <c r="AV182" s="13">
        <f t="shared" si="104"/>
        <v>0</v>
      </c>
      <c r="AW182" s="27">
        <v>0</v>
      </c>
      <c r="AX182" s="1">
        <f t="shared" si="118"/>
        <v>0</v>
      </c>
      <c r="AY182" s="20">
        <f t="shared" si="119"/>
        <v>248.34615384615381</v>
      </c>
    </row>
    <row r="183" spans="1:51" ht="39" customHeight="1" x14ac:dyDescent="0.65">
      <c r="A183" s="39">
        <v>177</v>
      </c>
      <c r="B183" s="2" t="s">
        <v>547</v>
      </c>
      <c r="C183" s="44" t="s">
        <v>557</v>
      </c>
      <c r="D183" s="47" t="s">
        <v>558</v>
      </c>
      <c r="E183" s="48" t="s">
        <v>559</v>
      </c>
      <c r="F183" s="15">
        <v>44228</v>
      </c>
      <c r="G183" s="2">
        <f t="shared" si="131"/>
        <v>26</v>
      </c>
      <c r="H183" s="16">
        <v>0</v>
      </c>
      <c r="I183" s="2"/>
      <c r="J183" s="16"/>
      <c r="K183" s="16"/>
      <c r="L183" s="2">
        <v>200</v>
      </c>
      <c r="M183" s="2">
        <v>0</v>
      </c>
      <c r="N183" s="2">
        <v>3.5</v>
      </c>
      <c r="O183" s="16"/>
      <c r="P183" s="2">
        <v>0</v>
      </c>
      <c r="Q183" s="2">
        <f t="shared" si="137"/>
        <v>10</v>
      </c>
      <c r="R183" s="2">
        <f t="shared" si="102"/>
        <v>0</v>
      </c>
      <c r="S183" s="17">
        <f t="shared" si="120"/>
        <v>0</v>
      </c>
      <c r="T183" s="17">
        <v>0</v>
      </c>
      <c r="U183" s="17">
        <v>5</v>
      </c>
      <c r="V183" s="18">
        <v>7</v>
      </c>
      <c r="W183" s="19">
        <f t="shared" si="105"/>
        <v>225.5</v>
      </c>
      <c r="X183" s="17">
        <f t="shared" si="122"/>
        <v>0</v>
      </c>
      <c r="Y183" s="17">
        <f t="shared" si="123"/>
        <v>0</v>
      </c>
      <c r="Z183" s="29"/>
      <c r="AA183" s="43">
        <f t="shared" si="138"/>
        <v>0</v>
      </c>
      <c r="AB183" s="17">
        <f t="shared" si="139"/>
        <v>4.51</v>
      </c>
      <c r="AC183" s="17">
        <f t="shared" si="140"/>
        <v>4.51</v>
      </c>
      <c r="AD183" s="3">
        <f t="shared" si="125"/>
        <v>220</v>
      </c>
      <c r="AE183" s="3">
        <f t="shared" si="124"/>
        <v>3900</v>
      </c>
      <c r="AF183" s="3"/>
      <c r="AH183" s="20">
        <f t="shared" si="132"/>
        <v>220.99</v>
      </c>
      <c r="AI183">
        <f t="shared" si="106"/>
        <v>2</v>
      </c>
      <c r="AJ183">
        <f t="shared" si="107"/>
        <v>0</v>
      </c>
      <c r="AK183">
        <f t="shared" si="108"/>
        <v>1</v>
      </c>
      <c r="AL183">
        <f t="shared" si="109"/>
        <v>0</v>
      </c>
      <c r="AM183">
        <f t="shared" si="110"/>
        <v>0</v>
      </c>
      <c r="AN183">
        <f t="shared" si="111"/>
        <v>0</v>
      </c>
      <c r="AO183">
        <f t="shared" si="112"/>
        <v>1</v>
      </c>
      <c r="AP183">
        <f t="shared" si="113"/>
        <v>1</v>
      </c>
      <c r="AQ183">
        <f t="shared" si="114"/>
        <v>1</v>
      </c>
      <c r="AR183">
        <f t="shared" si="115"/>
        <v>4</v>
      </c>
      <c r="AS183">
        <f t="shared" si="116"/>
        <v>3960.0000000000364</v>
      </c>
      <c r="AT183" s="12">
        <f t="shared" si="117"/>
        <v>-4.1666666666666664E-2</v>
      </c>
      <c r="AU183" s="13">
        <f t="shared" si="103"/>
        <v>0</v>
      </c>
      <c r="AV183" s="13">
        <f t="shared" si="104"/>
        <v>0</v>
      </c>
      <c r="AW183" s="27">
        <v>0</v>
      </c>
      <c r="AX183" s="1">
        <f t="shared" si="118"/>
        <v>0</v>
      </c>
      <c r="AY183" s="20">
        <f t="shared" si="119"/>
        <v>213.5</v>
      </c>
    </row>
    <row r="184" spans="1:51" ht="35.25" customHeight="1" x14ac:dyDescent="0.65">
      <c r="A184" s="2">
        <v>178</v>
      </c>
      <c r="B184" s="2" t="s">
        <v>547</v>
      </c>
      <c r="C184" s="44" t="s">
        <v>560</v>
      </c>
      <c r="D184" s="47" t="s">
        <v>496</v>
      </c>
      <c r="E184" s="48" t="s">
        <v>561</v>
      </c>
      <c r="F184" s="15">
        <v>44409</v>
      </c>
      <c r="G184" s="2">
        <f t="shared" si="131"/>
        <v>26</v>
      </c>
      <c r="H184" s="16">
        <v>0</v>
      </c>
      <c r="I184" s="2"/>
      <c r="J184" s="16"/>
      <c r="K184" s="16"/>
      <c r="L184" s="2">
        <v>200</v>
      </c>
      <c r="M184" s="2">
        <v>0</v>
      </c>
      <c r="N184" s="2">
        <v>0</v>
      </c>
      <c r="O184" s="16"/>
      <c r="P184" s="2">
        <v>0</v>
      </c>
      <c r="Q184" s="2">
        <f t="shared" si="137"/>
        <v>10</v>
      </c>
      <c r="R184" s="2">
        <f t="shared" si="102"/>
        <v>0</v>
      </c>
      <c r="S184" s="17">
        <f t="shared" si="120"/>
        <v>0</v>
      </c>
      <c r="T184" s="17">
        <v>0</v>
      </c>
      <c r="U184" s="17">
        <v>5</v>
      </c>
      <c r="V184" s="18">
        <v>7</v>
      </c>
      <c r="W184" s="19">
        <f t="shared" si="105"/>
        <v>222</v>
      </c>
      <c r="X184" s="17">
        <f t="shared" si="122"/>
        <v>0</v>
      </c>
      <c r="Y184" s="17">
        <f t="shared" si="123"/>
        <v>0</v>
      </c>
      <c r="Z184" s="29"/>
      <c r="AA184" s="43">
        <f t="shared" si="138"/>
        <v>0</v>
      </c>
      <c r="AB184" s="17">
        <f t="shared" si="139"/>
        <v>4.4400000000000004</v>
      </c>
      <c r="AC184" s="17">
        <f t="shared" si="140"/>
        <v>4.4400000000000004</v>
      </c>
      <c r="AD184" s="3">
        <f t="shared" si="125"/>
        <v>217</v>
      </c>
      <c r="AE184" s="3">
        <f t="shared" si="124"/>
        <v>2200</v>
      </c>
      <c r="AF184" s="3"/>
      <c r="AH184" s="20">
        <f t="shared" si="132"/>
        <v>217.56</v>
      </c>
      <c r="AI184">
        <f t="shared" si="106"/>
        <v>2</v>
      </c>
      <c r="AJ184">
        <f t="shared" si="107"/>
        <v>0</v>
      </c>
      <c r="AK184">
        <f t="shared" si="108"/>
        <v>0</v>
      </c>
      <c r="AL184">
        <f t="shared" si="109"/>
        <v>1</v>
      </c>
      <c r="AM184">
        <f t="shared" si="110"/>
        <v>1</v>
      </c>
      <c r="AN184">
        <f t="shared" si="111"/>
        <v>2</v>
      </c>
      <c r="AO184">
        <f t="shared" si="112"/>
        <v>1</v>
      </c>
      <c r="AP184">
        <f t="shared" si="113"/>
        <v>0</v>
      </c>
      <c r="AQ184">
        <f t="shared" si="114"/>
        <v>0</v>
      </c>
      <c r="AR184">
        <f t="shared" si="115"/>
        <v>2</v>
      </c>
      <c r="AS184">
        <f t="shared" si="116"/>
        <v>2240.0000000000091</v>
      </c>
      <c r="AT184" s="12">
        <f t="shared" si="117"/>
        <v>-0.54166666666666663</v>
      </c>
      <c r="AU184" s="13">
        <f t="shared" si="103"/>
        <v>0</v>
      </c>
      <c r="AV184" s="13">
        <f t="shared" si="104"/>
        <v>0</v>
      </c>
      <c r="AW184" s="27">
        <v>0</v>
      </c>
      <c r="AX184" s="1">
        <f t="shared" si="118"/>
        <v>0</v>
      </c>
      <c r="AY184" s="20">
        <f t="shared" si="119"/>
        <v>210</v>
      </c>
    </row>
    <row r="185" spans="1:51" ht="35.25" customHeight="1" x14ac:dyDescent="0.65">
      <c r="A185" s="39">
        <v>179</v>
      </c>
      <c r="B185" s="2" t="s">
        <v>547</v>
      </c>
      <c r="C185" s="44" t="s">
        <v>562</v>
      </c>
      <c r="D185" s="38" t="s">
        <v>315</v>
      </c>
      <c r="E185" s="38" t="s">
        <v>563</v>
      </c>
      <c r="F185" s="15">
        <v>44480</v>
      </c>
      <c r="G185" s="2">
        <f t="shared" si="131"/>
        <v>26</v>
      </c>
      <c r="H185" s="16">
        <v>2</v>
      </c>
      <c r="I185" s="2"/>
      <c r="J185" s="16"/>
      <c r="K185" s="16"/>
      <c r="L185" s="2">
        <v>200</v>
      </c>
      <c r="M185" s="2">
        <v>0</v>
      </c>
      <c r="N185" s="2">
        <v>0</v>
      </c>
      <c r="O185" s="16"/>
      <c r="P185" s="2">
        <v>0</v>
      </c>
      <c r="Q185" s="2">
        <f t="shared" si="137"/>
        <v>10</v>
      </c>
      <c r="R185" s="2">
        <f t="shared" ref="R185:R233" si="141">IF(AT185&lt;=8,AU185,AV185)</f>
        <v>0</v>
      </c>
      <c r="S185" s="17">
        <f t="shared" si="120"/>
        <v>2.8846153846153846</v>
      </c>
      <c r="T185" s="17">
        <v>0.5</v>
      </c>
      <c r="U185" s="17">
        <v>5</v>
      </c>
      <c r="V185" s="18">
        <v>7</v>
      </c>
      <c r="W185" s="19">
        <f t="shared" si="105"/>
        <v>225.38461538461539</v>
      </c>
      <c r="X185" s="17">
        <f t="shared" si="122"/>
        <v>0</v>
      </c>
      <c r="Y185" s="17">
        <f t="shared" si="123"/>
        <v>0</v>
      </c>
      <c r="Z185" s="29"/>
      <c r="AA185" s="43">
        <f t="shared" si="138"/>
        <v>0</v>
      </c>
      <c r="AB185" s="17">
        <f t="shared" si="139"/>
        <v>4.5076923076923077</v>
      </c>
      <c r="AC185" s="17">
        <f t="shared" si="140"/>
        <v>4.5076923076923077</v>
      </c>
      <c r="AD185" s="3">
        <f t="shared" si="125"/>
        <v>220</v>
      </c>
      <c r="AE185" s="3">
        <f t="shared" si="124"/>
        <v>3500</v>
      </c>
      <c r="AF185" s="3"/>
      <c r="AH185" s="20">
        <f t="shared" si="132"/>
        <v>220.88</v>
      </c>
      <c r="AI185">
        <f t="shared" si="106"/>
        <v>2</v>
      </c>
      <c r="AJ185">
        <f t="shared" si="107"/>
        <v>0</v>
      </c>
      <c r="AK185">
        <f t="shared" si="108"/>
        <v>1</v>
      </c>
      <c r="AL185">
        <f t="shared" si="109"/>
        <v>0</v>
      </c>
      <c r="AM185">
        <f t="shared" si="110"/>
        <v>0</v>
      </c>
      <c r="AN185">
        <f t="shared" si="111"/>
        <v>0</v>
      </c>
      <c r="AO185">
        <f t="shared" si="112"/>
        <v>1</v>
      </c>
      <c r="AP185">
        <f t="shared" si="113"/>
        <v>1</v>
      </c>
      <c r="AQ185">
        <f t="shared" si="114"/>
        <v>1</v>
      </c>
      <c r="AR185">
        <f t="shared" si="115"/>
        <v>0</v>
      </c>
      <c r="AS185">
        <f t="shared" si="116"/>
        <v>3519.9999999999818</v>
      </c>
      <c r="AT185" s="12">
        <f t="shared" si="117"/>
        <v>-0.73611111111111116</v>
      </c>
      <c r="AU185" s="13">
        <f t="shared" ref="AU185:AU233" si="142">IF(AT185&lt;=1,0,IF(AT185&lt;=2,2,IF(AT185&lt;=3,3,IF(AT185&lt;=4,4,IF(AT185&lt;=5,5,IF(AT185&lt;=6,6,IF(AT185&lt;=7,7,IF(AT185&lt;=8,8,10))))))))</f>
        <v>0</v>
      </c>
      <c r="AV185" s="13">
        <f t="shared" ref="AV185:AV233" si="143">IF(AT185&lt;=3,0,IF(AT185&lt;=4,4,IF(AT185&lt;=5,5,IF(AT185&lt;=6,6,IF(AT185&lt;=7,7,IF(AT185&lt;=8,8,IF(AT185&lt;=9,9,10)))))))</f>
        <v>0</v>
      </c>
      <c r="AW185" s="27">
        <v>0</v>
      </c>
      <c r="AX185" s="1">
        <f t="shared" si="118"/>
        <v>0</v>
      </c>
      <c r="AY185" s="20">
        <f t="shared" si="119"/>
        <v>212.88461538461539</v>
      </c>
    </row>
    <row r="186" spans="1:51" ht="35.25" customHeight="1" x14ac:dyDescent="0.65">
      <c r="A186" s="2">
        <v>180</v>
      </c>
      <c r="B186" s="2" t="s">
        <v>547</v>
      </c>
      <c r="C186" s="44" t="s">
        <v>564</v>
      </c>
      <c r="D186" s="47" t="s">
        <v>565</v>
      </c>
      <c r="E186" s="48" t="s">
        <v>566</v>
      </c>
      <c r="F186" s="15">
        <v>44487</v>
      </c>
      <c r="G186" s="2">
        <f t="shared" si="131"/>
        <v>26</v>
      </c>
      <c r="H186" s="16">
        <v>0</v>
      </c>
      <c r="I186" s="2"/>
      <c r="J186" s="16"/>
      <c r="K186" s="16"/>
      <c r="L186" s="2">
        <v>200</v>
      </c>
      <c r="M186" s="2">
        <v>0</v>
      </c>
      <c r="N186" s="2">
        <v>0</v>
      </c>
      <c r="O186" s="16"/>
      <c r="P186" s="2">
        <v>0</v>
      </c>
      <c r="Q186" s="2">
        <f t="shared" si="137"/>
        <v>10</v>
      </c>
      <c r="R186" s="2">
        <f t="shared" si="141"/>
        <v>0</v>
      </c>
      <c r="S186" s="17">
        <f t="shared" si="120"/>
        <v>0</v>
      </c>
      <c r="T186" s="17">
        <v>0</v>
      </c>
      <c r="U186" s="17">
        <v>5</v>
      </c>
      <c r="V186" s="18">
        <v>7</v>
      </c>
      <c r="W186" s="19">
        <f t="shared" si="105"/>
        <v>222</v>
      </c>
      <c r="X186" s="17">
        <f t="shared" si="122"/>
        <v>0</v>
      </c>
      <c r="Y186" s="17">
        <f t="shared" si="123"/>
        <v>0</v>
      </c>
      <c r="Z186" s="29"/>
      <c r="AA186" s="43">
        <f t="shared" si="138"/>
        <v>0</v>
      </c>
      <c r="AB186" s="17">
        <f t="shared" si="139"/>
        <v>4.4400000000000004</v>
      </c>
      <c r="AC186" s="17">
        <f t="shared" si="140"/>
        <v>4.4400000000000004</v>
      </c>
      <c r="AD186" s="3">
        <f t="shared" si="125"/>
        <v>217</v>
      </c>
      <c r="AE186" s="3">
        <f t="shared" si="124"/>
        <v>2200</v>
      </c>
      <c r="AF186" s="3"/>
      <c r="AH186" s="20">
        <f t="shared" si="132"/>
        <v>217.56</v>
      </c>
      <c r="AI186">
        <f t="shared" si="106"/>
        <v>2</v>
      </c>
      <c r="AJ186">
        <f t="shared" si="107"/>
        <v>0</v>
      </c>
      <c r="AK186">
        <f t="shared" si="108"/>
        <v>0</v>
      </c>
      <c r="AL186">
        <f t="shared" si="109"/>
        <v>1</v>
      </c>
      <c r="AM186">
        <f t="shared" si="110"/>
        <v>1</v>
      </c>
      <c r="AN186">
        <f t="shared" si="111"/>
        <v>2</v>
      </c>
      <c r="AO186">
        <f t="shared" si="112"/>
        <v>1</v>
      </c>
      <c r="AP186">
        <f t="shared" si="113"/>
        <v>0</v>
      </c>
      <c r="AQ186">
        <f t="shared" si="114"/>
        <v>0</v>
      </c>
      <c r="AR186">
        <f t="shared" si="115"/>
        <v>2</v>
      </c>
      <c r="AS186">
        <f t="shared" si="116"/>
        <v>2240.0000000000091</v>
      </c>
      <c r="AT186" s="12">
        <f t="shared" si="117"/>
        <v>-0.75555555555555554</v>
      </c>
      <c r="AU186" s="13">
        <f t="shared" si="142"/>
        <v>0</v>
      </c>
      <c r="AV186" s="13">
        <f t="shared" si="143"/>
        <v>0</v>
      </c>
      <c r="AW186" s="27">
        <v>0</v>
      </c>
      <c r="AX186" s="1">
        <f t="shared" si="118"/>
        <v>0</v>
      </c>
      <c r="AY186" s="20">
        <f t="shared" si="119"/>
        <v>210</v>
      </c>
    </row>
    <row r="187" spans="1:51" ht="35.25" customHeight="1" x14ac:dyDescent="0.65">
      <c r="A187" s="39">
        <v>181</v>
      </c>
      <c r="B187" s="2" t="s">
        <v>547</v>
      </c>
      <c r="C187" s="44" t="s">
        <v>567</v>
      </c>
      <c r="D187" s="38" t="s">
        <v>568</v>
      </c>
      <c r="E187" s="38" t="s">
        <v>569</v>
      </c>
      <c r="F187" s="15">
        <v>44536</v>
      </c>
      <c r="G187" s="2">
        <f t="shared" si="131"/>
        <v>26</v>
      </c>
      <c r="H187" s="16">
        <v>2</v>
      </c>
      <c r="I187" s="2"/>
      <c r="J187" s="16"/>
      <c r="K187" s="16"/>
      <c r="L187" s="2">
        <v>200</v>
      </c>
      <c r="M187" s="2">
        <v>0</v>
      </c>
      <c r="N187" s="2">
        <v>0</v>
      </c>
      <c r="O187" s="16"/>
      <c r="P187" s="2">
        <v>0</v>
      </c>
      <c r="Q187" s="2">
        <f t="shared" si="137"/>
        <v>10</v>
      </c>
      <c r="R187" s="2">
        <f t="shared" si="141"/>
        <v>0</v>
      </c>
      <c r="S187" s="17">
        <f t="shared" si="120"/>
        <v>2.8846153846153846</v>
      </c>
      <c r="T187" s="17">
        <v>0.5</v>
      </c>
      <c r="U187" s="17">
        <v>5</v>
      </c>
      <c r="V187" s="18">
        <v>7</v>
      </c>
      <c r="W187" s="19">
        <f t="shared" si="105"/>
        <v>225.38461538461539</v>
      </c>
      <c r="X187" s="17">
        <f t="shared" si="122"/>
        <v>0</v>
      </c>
      <c r="Y187" s="17">
        <f t="shared" si="123"/>
        <v>0</v>
      </c>
      <c r="Z187" s="29"/>
      <c r="AA187" s="43">
        <f t="shared" si="138"/>
        <v>0</v>
      </c>
      <c r="AB187" s="17">
        <f t="shared" si="139"/>
        <v>4.5076923076923077</v>
      </c>
      <c r="AC187" s="17">
        <f t="shared" si="140"/>
        <v>4.5076923076923077</v>
      </c>
      <c r="AD187" s="3">
        <f t="shared" si="125"/>
        <v>220</v>
      </c>
      <c r="AE187" s="3">
        <f t="shared" si="124"/>
        <v>3500</v>
      </c>
      <c r="AF187" s="3"/>
      <c r="AH187" s="20">
        <f t="shared" si="132"/>
        <v>220.88</v>
      </c>
      <c r="AI187">
        <f t="shared" si="106"/>
        <v>2</v>
      </c>
      <c r="AJ187">
        <f t="shared" si="107"/>
        <v>0</v>
      </c>
      <c r="AK187">
        <f t="shared" si="108"/>
        <v>1</v>
      </c>
      <c r="AL187">
        <f t="shared" si="109"/>
        <v>0</v>
      </c>
      <c r="AM187">
        <f t="shared" si="110"/>
        <v>0</v>
      </c>
      <c r="AN187">
        <f t="shared" si="111"/>
        <v>0</v>
      </c>
      <c r="AO187">
        <f t="shared" si="112"/>
        <v>1</v>
      </c>
      <c r="AP187">
        <f t="shared" si="113"/>
        <v>1</v>
      </c>
      <c r="AQ187">
        <f t="shared" si="114"/>
        <v>1</v>
      </c>
      <c r="AR187">
        <f t="shared" si="115"/>
        <v>0</v>
      </c>
      <c r="AS187">
        <f t="shared" si="116"/>
        <v>3519.9999999999818</v>
      </c>
      <c r="AT187" s="12">
        <f t="shared" si="117"/>
        <v>-0.88888888888888884</v>
      </c>
      <c r="AU187" s="13">
        <f t="shared" si="142"/>
        <v>0</v>
      </c>
      <c r="AV187" s="13">
        <f t="shared" si="143"/>
        <v>0</v>
      </c>
      <c r="AW187" s="27">
        <v>0</v>
      </c>
      <c r="AX187" s="1">
        <f t="shared" si="118"/>
        <v>0</v>
      </c>
      <c r="AY187" s="20">
        <f t="shared" si="119"/>
        <v>212.88461538461539</v>
      </c>
    </row>
    <row r="188" spans="1:51" ht="35.25" customHeight="1" x14ac:dyDescent="0.65">
      <c r="A188" s="2">
        <v>182</v>
      </c>
      <c r="B188" s="2" t="s">
        <v>547</v>
      </c>
      <c r="C188" s="36" t="s">
        <v>570</v>
      </c>
      <c r="D188" s="38" t="s">
        <v>571</v>
      </c>
      <c r="E188" s="38" t="s">
        <v>572</v>
      </c>
      <c r="F188" s="15">
        <v>44536</v>
      </c>
      <c r="G188" s="2">
        <f t="shared" si="131"/>
        <v>26</v>
      </c>
      <c r="H188" s="16">
        <v>26</v>
      </c>
      <c r="I188" s="2"/>
      <c r="J188" s="16"/>
      <c r="K188" s="16"/>
      <c r="L188" s="2">
        <v>200</v>
      </c>
      <c r="M188" s="2">
        <v>0</v>
      </c>
      <c r="N188" s="2">
        <v>0</v>
      </c>
      <c r="O188" s="16"/>
      <c r="P188" s="2">
        <v>0</v>
      </c>
      <c r="Q188" s="2">
        <f t="shared" si="137"/>
        <v>10</v>
      </c>
      <c r="R188" s="2">
        <f t="shared" si="141"/>
        <v>0</v>
      </c>
      <c r="S188" s="17">
        <f t="shared" si="120"/>
        <v>37.5</v>
      </c>
      <c r="T188" s="17">
        <v>6.5</v>
      </c>
      <c r="U188" s="17">
        <v>5</v>
      </c>
      <c r="V188" s="18">
        <v>7</v>
      </c>
      <c r="W188" s="19">
        <f t="shared" si="105"/>
        <v>266</v>
      </c>
      <c r="X188" s="17">
        <f t="shared" si="122"/>
        <v>0</v>
      </c>
      <c r="Y188" s="17">
        <f t="shared" si="123"/>
        <v>0</v>
      </c>
      <c r="Z188" s="29"/>
      <c r="AA188" s="43">
        <f t="shared" si="138"/>
        <v>0</v>
      </c>
      <c r="AB188" s="17">
        <f t="shared" si="139"/>
        <v>5.32</v>
      </c>
      <c r="AC188" s="17">
        <f t="shared" si="140"/>
        <v>5.32</v>
      </c>
      <c r="AD188" s="3">
        <f t="shared" si="125"/>
        <v>260</v>
      </c>
      <c r="AE188" s="3">
        <f t="shared" si="124"/>
        <v>2700</v>
      </c>
      <c r="AF188" s="3"/>
      <c r="AH188" s="20">
        <f t="shared" si="132"/>
        <v>260.68</v>
      </c>
      <c r="AI188">
        <f t="shared" si="106"/>
        <v>2</v>
      </c>
      <c r="AJ188">
        <f t="shared" si="107"/>
        <v>1</v>
      </c>
      <c r="AK188">
        <f t="shared" si="108"/>
        <v>0</v>
      </c>
      <c r="AL188">
        <f t="shared" si="109"/>
        <v>1</v>
      </c>
      <c r="AM188">
        <f t="shared" si="110"/>
        <v>0</v>
      </c>
      <c r="AN188">
        <f t="shared" si="111"/>
        <v>0</v>
      </c>
      <c r="AO188">
        <f t="shared" si="112"/>
        <v>1</v>
      </c>
      <c r="AP188">
        <f t="shared" si="113"/>
        <v>0</v>
      </c>
      <c r="AQ188">
        <f t="shared" si="114"/>
        <v>1</v>
      </c>
      <c r="AR188">
        <f t="shared" si="115"/>
        <v>2</v>
      </c>
      <c r="AS188">
        <f t="shared" si="116"/>
        <v>2720.0000000000273</v>
      </c>
      <c r="AT188" s="12">
        <f t="shared" si="117"/>
        <v>-0.88888888888888884</v>
      </c>
      <c r="AU188" s="13">
        <f t="shared" si="142"/>
        <v>0</v>
      </c>
      <c r="AV188" s="13">
        <f t="shared" si="143"/>
        <v>0</v>
      </c>
      <c r="AW188" s="27">
        <v>0</v>
      </c>
      <c r="AX188" s="1">
        <f t="shared" si="118"/>
        <v>0</v>
      </c>
      <c r="AY188" s="20">
        <f t="shared" si="119"/>
        <v>247.5</v>
      </c>
    </row>
    <row r="189" spans="1:51" ht="35.25" customHeight="1" x14ac:dyDescent="0.65">
      <c r="A189" s="39">
        <v>183</v>
      </c>
      <c r="B189" s="2" t="s">
        <v>547</v>
      </c>
      <c r="C189" s="44" t="s">
        <v>573</v>
      </c>
      <c r="D189" s="47" t="s">
        <v>574</v>
      </c>
      <c r="E189" s="48" t="s">
        <v>575</v>
      </c>
      <c r="F189" s="15">
        <v>44565</v>
      </c>
      <c r="G189" s="2">
        <f t="shared" si="131"/>
        <v>26</v>
      </c>
      <c r="H189" s="16">
        <v>26</v>
      </c>
      <c r="I189" s="2"/>
      <c r="J189" s="16"/>
      <c r="K189" s="16"/>
      <c r="L189" s="2">
        <v>200</v>
      </c>
      <c r="M189" s="2">
        <v>0</v>
      </c>
      <c r="N189" s="2">
        <v>0</v>
      </c>
      <c r="O189" s="16"/>
      <c r="P189" s="2">
        <v>0</v>
      </c>
      <c r="Q189" s="2">
        <f t="shared" si="137"/>
        <v>10</v>
      </c>
      <c r="R189" s="2">
        <f t="shared" si="141"/>
        <v>0</v>
      </c>
      <c r="S189" s="17">
        <f t="shared" si="120"/>
        <v>37.5</v>
      </c>
      <c r="T189" s="17">
        <v>6.5</v>
      </c>
      <c r="U189" s="17">
        <v>5</v>
      </c>
      <c r="V189" s="18">
        <v>7</v>
      </c>
      <c r="W189" s="19">
        <f t="shared" si="105"/>
        <v>266</v>
      </c>
      <c r="X189" s="17">
        <f t="shared" si="122"/>
        <v>0</v>
      </c>
      <c r="Y189" s="17">
        <f t="shared" si="123"/>
        <v>0</v>
      </c>
      <c r="Z189" s="29"/>
      <c r="AA189" s="43">
        <f t="shared" si="138"/>
        <v>0</v>
      </c>
      <c r="AB189" s="17">
        <f t="shared" si="139"/>
        <v>5.32</v>
      </c>
      <c r="AC189" s="17">
        <f t="shared" si="140"/>
        <v>5.32</v>
      </c>
      <c r="AD189" s="3">
        <f t="shared" si="125"/>
        <v>260</v>
      </c>
      <c r="AE189" s="3">
        <f t="shared" si="124"/>
        <v>2700</v>
      </c>
      <c r="AF189" s="3"/>
      <c r="AH189" s="20">
        <f t="shared" si="132"/>
        <v>260.68</v>
      </c>
      <c r="AI189">
        <f t="shared" si="106"/>
        <v>2</v>
      </c>
      <c r="AJ189">
        <f t="shared" si="107"/>
        <v>1</v>
      </c>
      <c r="AK189">
        <f t="shared" si="108"/>
        <v>0</v>
      </c>
      <c r="AL189">
        <f t="shared" si="109"/>
        <v>1</v>
      </c>
      <c r="AM189">
        <f t="shared" si="110"/>
        <v>0</v>
      </c>
      <c r="AN189">
        <f t="shared" si="111"/>
        <v>0</v>
      </c>
      <c r="AO189">
        <f t="shared" si="112"/>
        <v>1</v>
      </c>
      <c r="AP189">
        <f t="shared" si="113"/>
        <v>0</v>
      </c>
      <c r="AQ189">
        <f t="shared" si="114"/>
        <v>1</v>
      </c>
      <c r="AR189">
        <f t="shared" si="115"/>
        <v>2</v>
      </c>
      <c r="AS189">
        <f t="shared" si="116"/>
        <v>2720.0000000000273</v>
      </c>
      <c r="AT189" s="12">
        <f t="shared" si="117"/>
        <v>-0.96666666666666667</v>
      </c>
      <c r="AU189" s="13">
        <f t="shared" si="142"/>
        <v>0</v>
      </c>
      <c r="AV189" s="13">
        <f t="shared" si="143"/>
        <v>0</v>
      </c>
      <c r="AW189" s="27">
        <v>0</v>
      </c>
      <c r="AX189" s="1">
        <f t="shared" si="118"/>
        <v>0</v>
      </c>
      <c r="AY189" s="20">
        <f t="shared" si="119"/>
        <v>247.5</v>
      </c>
    </row>
    <row r="190" spans="1:51" ht="35.25" customHeight="1" x14ac:dyDescent="0.65">
      <c r="A190" s="2">
        <v>184</v>
      </c>
      <c r="B190" s="2" t="s">
        <v>547</v>
      </c>
      <c r="C190" s="52" t="s">
        <v>576</v>
      </c>
      <c r="D190" s="38" t="s">
        <v>577</v>
      </c>
      <c r="E190" s="38" t="s">
        <v>578</v>
      </c>
      <c r="F190" s="15">
        <v>44621</v>
      </c>
      <c r="G190" s="2">
        <f t="shared" si="131"/>
        <v>26</v>
      </c>
      <c r="H190" s="16">
        <v>20</v>
      </c>
      <c r="I190" s="2"/>
      <c r="J190" s="16"/>
      <c r="K190" s="16"/>
      <c r="L190" s="2">
        <v>200</v>
      </c>
      <c r="M190" s="2">
        <v>0</v>
      </c>
      <c r="N190" s="2">
        <v>0</v>
      </c>
      <c r="O190" s="16"/>
      <c r="P190" s="2">
        <v>0</v>
      </c>
      <c r="Q190" s="2">
        <f t="shared" si="137"/>
        <v>10</v>
      </c>
      <c r="R190" s="2">
        <f t="shared" si="141"/>
        <v>0</v>
      </c>
      <c r="S190" s="17">
        <f t="shared" si="120"/>
        <v>28.846153846153847</v>
      </c>
      <c r="T190" s="17">
        <v>5</v>
      </c>
      <c r="U190" s="17">
        <v>5</v>
      </c>
      <c r="V190" s="18">
        <v>7</v>
      </c>
      <c r="W190" s="19">
        <f t="shared" si="105"/>
        <v>255.84615384615384</v>
      </c>
      <c r="X190" s="17">
        <f t="shared" si="122"/>
        <v>0</v>
      </c>
      <c r="Y190" s="17">
        <f t="shared" si="123"/>
        <v>0</v>
      </c>
      <c r="Z190" s="29"/>
      <c r="AA190" s="43">
        <f t="shared" si="138"/>
        <v>0</v>
      </c>
      <c r="AB190" s="17">
        <f t="shared" si="139"/>
        <v>5.1169230769230767</v>
      </c>
      <c r="AC190" s="17">
        <f t="shared" si="140"/>
        <v>5.1169230769230767</v>
      </c>
      <c r="AD190" s="3">
        <f t="shared" si="125"/>
        <v>250</v>
      </c>
      <c r="AE190" s="3">
        <f t="shared" si="124"/>
        <v>2900</v>
      </c>
      <c r="AF190" s="3"/>
      <c r="AH190" s="20">
        <f t="shared" si="132"/>
        <v>250.73</v>
      </c>
      <c r="AI190">
        <f t="shared" si="106"/>
        <v>2</v>
      </c>
      <c r="AJ190">
        <f t="shared" si="107"/>
        <v>1</v>
      </c>
      <c r="AK190">
        <f t="shared" si="108"/>
        <v>0</v>
      </c>
      <c r="AL190">
        <f t="shared" si="109"/>
        <v>0</v>
      </c>
      <c r="AM190">
        <f t="shared" si="110"/>
        <v>0</v>
      </c>
      <c r="AN190">
        <f t="shared" si="111"/>
        <v>0</v>
      </c>
      <c r="AO190">
        <f t="shared" si="112"/>
        <v>1</v>
      </c>
      <c r="AP190">
        <f t="shared" si="113"/>
        <v>0</v>
      </c>
      <c r="AQ190">
        <f t="shared" si="114"/>
        <v>1</v>
      </c>
      <c r="AR190">
        <f t="shared" si="115"/>
        <v>4</v>
      </c>
      <c r="AS190">
        <f t="shared" si="116"/>
        <v>2919.9999999999591</v>
      </c>
      <c r="AT190" s="12">
        <f t="shared" si="117"/>
        <v>-1.125</v>
      </c>
      <c r="AU190" s="13">
        <f t="shared" si="142"/>
        <v>0</v>
      </c>
      <c r="AV190" s="13">
        <f t="shared" si="143"/>
        <v>0</v>
      </c>
      <c r="AW190" s="27">
        <v>0</v>
      </c>
      <c r="AX190" s="1">
        <f t="shared" si="118"/>
        <v>0</v>
      </c>
      <c r="AY190" s="20">
        <f t="shared" si="119"/>
        <v>238.84615384615384</v>
      </c>
    </row>
    <row r="191" spans="1:51" ht="35.25" customHeight="1" x14ac:dyDescent="0.65">
      <c r="A191" s="39">
        <v>185</v>
      </c>
      <c r="B191" s="2" t="s">
        <v>547</v>
      </c>
      <c r="C191" s="52" t="s">
        <v>579</v>
      </c>
      <c r="D191" s="47" t="s">
        <v>513</v>
      </c>
      <c r="E191" s="48" t="s">
        <v>580</v>
      </c>
      <c r="F191" s="15">
        <v>44683</v>
      </c>
      <c r="G191" s="2">
        <f t="shared" si="131"/>
        <v>26</v>
      </c>
      <c r="H191" s="16">
        <v>32</v>
      </c>
      <c r="I191" s="2"/>
      <c r="J191" s="16"/>
      <c r="K191" s="16"/>
      <c r="L191" s="2">
        <v>200</v>
      </c>
      <c r="M191" s="2">
        <v>0</v>
      </c>
      <c r="N191" s="2">
        <v>0</v>
      </c>
      <c r="O191" s="16"/>
      <c r="P191" s="2">
        <v>0</v>
      </c>
      <c r="Q191" s="2">
        <f t="shared" si="137"/>
        <v>10</v>
      </c>
      <c r="R191" s="2">
        <f t="shared" si="141"/>
        <v>0</v>
      </c>
      <c r="S191" s="17">
        <f t="shared" si="120"/>
        <v>46.153846153846153</v>
      </c>
      <c r="T191" s="17">
        <v>8</v>
      </c>
      <c r="U191" s="17">
        <v>5</v>
      </c>
      <c r="V191" s="18">
        <v>7</v>
      </c>
      <c r="W191" s="19">
        <f t="shared" si="105"/>
        <v>276.15384615384613</v>
      </c>
      <c r="X191" s="17">
        <f t="shared" si="122"/>
        <v>0</v>
      </c>
      <c r="Y191" s="17">
        <f t="shared" si="123"/>
        <v>0</v>
      </c>
      <c r="Z191" s="29"/>
      <c r="AA191" s="43">
        <f t="shared" si="138"/>
        <v>0</v>
      </c>
      <c r="AB191" s="17">
        <f t="shared" si="139"/>
        <v>5.523076923076923</v>
      </c>
      <c r="AC191" s="17">
        <f t="shared" si="140"/>
        <v>5.523076923076923</v>
      </c>
      <c r="AD191" s="3">
        <f t="shared" si="125"/>
        <v>270</v>
      </c>
      <c r="AE191" s="3">
        <f t="shared" si="124"/>
        <v>2500</v>
      </c>
      <c r="AF191" s="3"/>
      <c r="AH191" s="20">
        <f t="shared" si="132"/>
        <v>270.63</v>
      </c>
      <c r="AI191">
        <f t="shared" si="106"/>
        <v>2</v>
      </c>
      <c r="AJ191">
        <f t="shared" si="107"/>
        <v>1</v>
      </c>
      <c r="AK191">
        <f t="shared" si="108"/>
        <v>1</v>
      </c>
      <c r="AL191">
        <f t="shared" si="109"/>
        <v>0</v>
      </c>
      <c r="AM191">
        <f t="shared" si="110"/>
        <v>0</v>
      </c>
      <c r="AN191">
        <f t="shared" si="111"/>
        <v>0</v>
      </c>
      <c r="AO191">
        <f t="shared" si="112"/>
        <v>1</v>
      </c>
      <c r="AP191">
        <f t="shared" si="113"/>
        <v>0</v>
      </c>
      <c r="AQ191">
        <f t="shared" si="114"/>
        <v>1</v>
      </c>
      <c r="AR191">
        <f t="shared" si="115"/>
        <v>0</v>
      </c>
      <c r="AS191">
        <f t="shared" si="116"/>
        <v>2519.9999999999818</v>
      </c>
      <c r="AT191" s="12">
        <f t="shared" si="117"/>
        <v>-1.2944444444444445</v>
      </c>
      <c r="AU191" s="13">
        <f t="shared" si="142"/>
        <v>0</v>
      </c>
      <c r="AV191" s="13">
        <f t="shared" si="143"/>
        <v>0</v>
      </c>
      <c r="AW191" s="27">
        <v>0</v>
      </c>
      <c r="AX191" s="1">
        <f t="shared" si="118"/>
        <v>0</v>
      </c>
      <c r="AY191" s="20">
        <f t="shared" si="119"/>
        <v>256.15384615384613</v>
      </c>
    </row>
    <row r="192" spans="1:51" ht="34.5" customHeight="1" x14ac:dyDescent="0.65">
      <c r="A192" s="2">
        <v>186</v>
      </c>
      <c r="B192" s="2" t="s">
        <v>547</v>
      </c>
      <c r="C192" s="53" t="s">
        <v>581</v>
      </c>
      <c r="D192" s="38" t="s">
        <v>582</v>
      </c>
      <c r="E192" s="38" t="s">
        <v>583</v>
      </c>
      <c r="F192" s="15">
        <v>44565</v>
      </c>
      <c r="G192" s="2">
        <f t="shared" si="131"/>
        <v>26</v>
      </c>
      <c r="H192" s="16">
        <v>32</v>
      </c>
      <c r="I192" s="2"/>
      <c r="J192" s="16"/>
      <c r="K192" s="16"/>
      <c r="L192" s="2">
        <v>200</v>
      </c>
      <c r="M192" s="2">
        <v>0</v>
      </c>
      <c r="N192" s="2">
        <v>0</v>
      </c>
      <c r="O192" s="16"/>
      <c r="P192" s="2">
        <v>0</v>
      </c>
      <c r="Q192" s="2">
        <f t="shared" si="137"/>
        <v>10</v>
      </c>
      <c r="R192" s="2">
        <f t="shared" si="141"/>
        <v>0</v>
      </c>
      <c r="S192" s="17">
        <f t="shared" si="120"/>
        <v>46.153846153846153</v>
      </c>
      <c r="T192" s="17">
        <v>8</v>
      </c>
      <c r="U192" s="17">
        <v>5</v>
      </c>
      <c r="V192" s="18">
        <v>7</v>
      </c>
      <c r="W192" s="19">
        <f t="shared" si="105"/>
        <v>276.15384615384613</v>
      </c>
      <c r="X192" s="17">
        <f t="shared" si="122"/>
        <v>0</v>
      </c>
      <c r="Y192" s="17">
        <f t="shared" si="123"/>
        <v>0</v>
      </c>
      <c r="Z192" s="29"/>
      <c r="AA192" s="43">
        <f t="shared" si="138"/>
        <v>0</v>
      </c>
      <c r="AB192" s="17">
        <f t="shared" si="139"/>
        <v>5.523076923076923</v>
      </c>
      <c r="AC192" s="17">
        <f t="shared" si="140"/>
        <v>5.523076923076923</v>
      </c>
      <c r="AD192" s="3">
        <f t="shared" si="125"/>
        <v>270</v>
      </c>
      <c r="AE192" s="3">
        <f t="shared" si="124"/>
        <v>2500</v>
      </c>
      <c r="AF192" s="3"/>
      <c r="AH192" s="20">
        <f t="shared" si="132"/>
        <v>270.63</v>
      </c>
      <c r="AI192">
        <f t="shared" si="106"/>
        <v>2</v>
      </c>
      <c r="AJ192">
        <f t="shared" si="107"/>
        <v>1</v>
      </c>
      <c r="AK192">
        <f t="shared" si="108"/>
        <v>1</v>
      </c>
      <c r="AL192">
        <f t="shared" si="109"/>
        <v>0</v>
      </c>
      <c r="AM192">
        <f t="shared" si="110"/>
        <v>0</v>
      </c>
      <c r="AN192">
        <f t="shared" si="111"/>
        <v>0</v>
      </c>
      <c r="AO192">
        <f t="shared" si="112"/>
        <v>1</v>
      </c>
      <c r="AP192">
        <f t="shared" si="113"/>
        <v>0</v>
      </c>
      <c r="AQ192">
        <f t="shared" si="114"/>
        <v>1</v>
      </c>
      <c r="AR192">
        <f t="shared" si="115"/>
        <v>0</v>
      </c>
      <c r="AS192">
        <f t="shared" si="116"/>
        <v>2519.9999999999818</v>
      </c>
      <c r="AT192" s="12">
        <f t="shared" si="117"/>
        <v>-0.96666666666666667</v>
      </c>
      <c r="AU192" s="13">
        <f t="shared" si="142"/>
        <v>0</v>
      </c>
      <c r="AV192" s="13">
        <f t="shared" si="143"/>
        <v>0</v>
      </c>
      <c r="AW192" s="27">
        <v>0</v>
      </c>
      <c r="AX192" s="1">
        <f t="shared" si="118"/>
        <v>0</v>
      </c>
      <c r="AY192" s="20">
        <f t="shared" si="119"/>
        <v>256.15384615384613</v>
      </c>
    </row>
    <row r="193" spans="1:51" ht="34.5" customHeight="1" x14ac:dyDescent="0.65">
      <c r="A193" s="39">
        <v>187</v>
      </c>
      <c r="B193" s="2" t="s">
        <v>547</v>
      </c>
      <c r="C193" s="52" t="s">
        <v>584</v>
      </c>
      <c r="D193" s="47" t="s">
        <v>585</v>
      </c>
      <c r="E193" s="48" t="s">
        <v>586</v>
      </c>
      <c r="F193" s="15">
        <v>44565</v>
      </c>
      <c r="G193" s="2">
        <f t="shared" si="131"/>
        <v>26</v>
      </c>
      <c r="H193" s="16">
        <v>30</v>
      </c>
      <c r="I193" s="2"/>
      <c r="J193" s="16"/>
      <c r="K193" s="16"/>
      <c r="L193" s="2">
        <v>200</v>
      </c>
      <c r="M193" s="2">
        <v>0</v>
      </c>
      <c r="N193" s="2">
        <v>0</v>
      </c>
      <c r="O193" s="16"/>
      <c r="P193" s="2">
        <v>0</v>
      </c>
      <c r="Q193" s="2">
        <f t="shared" si="137"/>
        <v>10</v>
      </c>
      <c r="R193" s="2">
        <f t="shared" si="141"/>
        <v>0</v>
      </c>
      <c r="S193" s="17">
        <f t="shared" si="120"/>
        <v>43.269230769230766</v>
      </c>
      <c r="T193" s="17">
        <v>7.5</v>
      </c>
      <c r="U193" s="17">
        <v>5</v>
      </c>
      <c r="V193" s="18">
        <v>7</v>
      </c>
      <c r="W193" s="19">
        <f t="shared" si="105"/>
        <v>272.76923076923077</v>
      </c>
      <c r="X193" s="17">
        <f t="shared" si="122"/>
        <v>0</v>
      </c>
      <c r="Y193" s="17">
        <f t="shared" si="123"/>
        <v>0</v>
      </c>
      <c r="Z193" s="29"/>
      <c r="AA193" s="43">
        <f t="shared" si="138"/>
        <v>0</v>
      </c>
      <c r="AB193" s="17">
        <f t="shared" si="139"/>
        <v>5.4553846153846157</v>
      </c>
      <c r="AC193" s="17">
        <f t="shared" si="140"/>
        <v>5.4553846153846157</v>
      </c>
      <c r="AD193" s="3">
        <f t="shared" si="125"/>
        <v>267</v>
      </c>
      <c r="AE193" s="3">
        <f t="shared" si="124"/>
        <v>1200</v>
      </c>
      <c r="AF193" s="3"/>
      <c r="AH193" s="20">
        <f t="shared" si="132"/>
        <v>267.31</v>
      </c>
      <c r="AI193">
        <f t="shared" si="106"/>
        <v>2</v>
      </c>
      <c r="AJ193">
        <f t="shared" si="107"/>
        <v>1</v>
      </c>
      <c r="AK193">
        <f t="shared" si="108"/>
        <v>0</v>
      </c>
      <c r="AL193">
        <f t="shared" si="109"/>
        <v>1</v>
      </c>
      <c r="AM193">
        <f t="shared" si="110"/>
        <v>1</v>
      </c>
      <c r="AN193">
        <f t="shared" si="111"/>
        <v>2</v>
      </c>
      <c r="AO193">
        <f t="shared" si="112"/>
        <v>0</v>
      </c>
      <c r="AP193">
        <f t="shared" si="113"/>
        <v>1</v>
      </c>
      <c r="AQ193">
        <f t="shared" si="114"/>
        <v>0</v>
      </c>
      <c r="AR193">
        <f t="shared" si="115"/>
        <v>2</v>
      </c>
      <c r="AS193">
        <f t="shared" si="116"/>
        <v>1240.0000000000091</v>
      </c>
      <c r="AT193" s="12">
        <f t="shared" si="117"/>
        <v>-0.96666666666666667</v>
      </c>
      <c r="AU193" s="13">
        <f t="shared" si="142"/>
        <v>0</v>
      </c>
      <c r="AV193" s="13">
        <f t="shared" si="143"/>
        <v>0</v>
      </c>
      <c r="AW193" s="27">
        <v>0</v>
      </c>
      <c r="AX193" s="1">
        <f t="shared" si="118"/>
        <v>0</v>
      </c>
      <c r="AY193" s="20">
        <f t="shared" si="119"/>
        <v>253.26923076923077</v>
      </c>
    </row>
    <row r="194" spans="1:51" ht="34.5" customHeight="1" x14ac:dyDescent="0.65">
      <c r="A194" s="2">
        <v>188</v>
      </c>
      <c r="B194" s="2" t="s">
        <v>547</v>
      </c>
      <c r="C194" s="52" t="s">
        <v>587</v>
      </c>
      <c r="D194" s="47" t="s">
        <v>588</v>
      </c>
      <c r="E194" s="48" t="s">
        <v>566</v>
      </c>
      <c r="F194" s="15">
        <v>44565</v>
      </c>
      <c r="G194" s="2">
        <f t="shared" si="131"/>
        <v>26</v>
      </c>
      <c r="H194" s="16">
        <v>28</v>
      </c>
      <c r="I194" s="2"/>
      <c r="J194" s="16"/>
      <c r="K194" s="16"/>
      <c r="L194" s="2">
        <v>200</v>
      </c>
      <c r="M194" s="2">
        <v>0</v>
      </c>
      <c r="N194" s="2">
        <v>0</v>
      </c>
      <c r="O194" s="16"/>
      <c r="P194" s="2">
        <v>0</v>
      </c>
      <c r="Q194" s="2">
        <f t="shared" si="137"/>
        <v>10</v>
      </c>
      <c r="R194" s="2">
        <f t="shared" si="141"/>
        <v>0</v>
      </c>
      <c r="S194" s="17">
        <f t="shared" si="120"/>
        <v>40.384615384615387</v>
      </c>
      <c r="T194" s="17">
        <v>7</v>
      </c>
      <c r="U194" s="17">
        <v>5</v>
      </c>
      <c r="V194" s="18">
        <v>7</v>
      </c>
      <c r="W194" s="19">
        <f t="shared" si="105"/>
        <v>269.38461538461536</v>
      </c>
      <c r="X194" s="17">
        <f t="shared" si="122"/>
        <v>0</v>
      </c>
      <c r="Y194" s="17">
        <f t="shared" si="123"/>
        <v>0</v>
      </c>
      <c r="Z194" s="29"/>
      <c r="AA194" s="43">
        <f t="shared" si="138"/>
        <v>0</v>
      </c>
      <c r="AB194" s="17">
        <f t="shared" si="139"/>
        <v>5.3876923076923076</v>
      </c>
      <c r="AC194" s="17">
        <f t="shared" si="140"/>
        <v>5.3876923076923076</v>
      </c>
      <c r="AD194" s="3">
        <f t="shared" si="125"/>
        <v>264</v>
      </c>
      <c r="AE194" s="3">
        <f t="shared" si="124"/>
        <v>0</v>
      </c>
      <c r="AF194" s="3"/>
      <c r="AH194" s="20">
        <f t="shared" si="132"/>
        <v>264</v>
      </c>
      <c r="AI194">
        <f t="shared" si="106"/>
        <v>2</v>
      </c>
      <c r="AJ194">
        <f t="shared" si="107"/>
        <v>1</v>
      </c>
      <c r="AK194">
        <f t="shared" si="108"/>
        <v>0</v>
      </c>
      <c r="AL194">
        <f t="shared" si="109"/>
        <v>1</v>
      </c>
      <c r="AM194">
        <f t="shared" si="110"/>
        <v>0</v>
      </c>
      <c r="AN194">
        <f t="shared" si="111"/>
        <v>4</v>
      </c>
      <c r="AO194">
        <f t="shared" si="112"/>
        <v>0</v>
      </c>
      <c r="AP194">
        <f t="shared" si="113"/>
        <v>0</v>
      </c>
      <c r="AQ194">
        <f t="shared" si="114"/>
        <v>0</v>
      </c>
      <c r="AR194">
        <f t="shared" si="115"/>
        <v>0</v>
      </c>
      <c r="AS194">
        <f t="shared" si="116"/>
        <v>0</v>
      </c>
      <c r="AT194" s="12">
        <f t="shared" si="117"/>
        <v>-0.96666666666666667</v>
      </c>
      <c r="AU194" s="13">
        <f t="shared" si="142"/>
        <v>0</v>
      </c>
      <c r="AV194" s="13">
        <f t="shared" si="143"/>
        <v>0</v>
      </c>
      <c r="AW194" s="27">
        <v>0</v>
      </c>
      <c r="AX194" s="1">
        <f t="shared" si="118"/>
        <v>0</v>
      </c>
      <c r="AY194" s="20">
        <f t="shared" si="119"/>
        <v>250.38461538461536</v>
      </c>
    </row>
    <row r="195" spans="1:51" ht="34.5" customHeight="1" x14ac:dyDescent="0.65">
      <c r="A195" s="39">
        <v>189</v>
      </c>
      <c r="B195" s="2" t="s">
        <v>547</v>
      </c>
      <c r="C195" s="52" t="s">
        <v>589</v>
      </c>
      <c r="D195" s="47" t="s">
        <v>590</v>
      </c>
      <c r="E195" s="48" t="s">
        <v>591</v>
      </c>
      <c r="F195" s="15">
        <v>44565</v>
      </c>
      <c r="G195" s="2">
        <f t="shared" si="131"/>
        <v>26</v>
      </c>
      <c r="H195" s="16">
        <v>0</v>
      </c>
      <c r="I195" s="2"/>
      <c r="J195" s="16"/>
      <c r="K195" s="16"/>
      <c r="L195" s="2">
        <v>200</v>
      </c>
      <c r="M195" s="2">
        <v>0</v>
      </c>
      <c r="N195" s="2">
        <v>0</v>
      </c>
      <c r="O195" s="16"/>
      <c r="P195" s="2">
        <v>0</v>
      </c>
      <c r="Q195" s="2">
        <f t="shared" si="137"/>
        <v>10</v>
      </c>
      <c r="R195" s="2">
        <f t="shared" si="141"/>
        <v>0</v>
      </c>
      <c r="S195" s="17">
        <f t="shared" si="120"/>
        <v>0</v>
      </c>
      <c r="T195" s="17">
        <v>0</v>
      </c>
      <c r="U195" s="17">
        <v>5</v>
      </c>
      <c r="V195" s="18">
        <v>7</v>
      </c>
      <c r="W195" s="19">
        <f t="shared" si="105"/>
        <v>222</v>
      </c>
      <c r="X195" s="17">
        <f t="shared" si="122"/>
        <v>0</v>
      </c>
      <c r="Y195" s="17">
        <f t="shared" si="123"/>
        <v>0</v>
      </c>
      <c r="Z195" s="29"/>
      <c r="AA195" s="43">
        <f t="shared" si="138"/>
        <v>0</v>
      </c>
      <c r="AB195" s="17">
        <f t="shared" si="139"/>
        <v>4.4400000000000004</v>
      </c>
      <c r="AC195" s="17">
        <f t="shared" si="140"/>
        <v>4.4400000000000004</v>
      </c>
      <c r="AD195" s="3">
        <f t="shared" si="125"/>
        <v>217</v>
      </c>
      <c r="AE195" s="3">
        <f t="shared" si="124"/>
        <v>2200</v>
      </c>
      <c r="AF195" s="3"/>
      <c r="AH195" s="20">
        <f t="shared" si="132"/>
        <v>217.56</v>
      </c>
      <c r="AI195">
        <f t="shared" si="106"/>
        <v>2</v>
      </c>
      <c r="AJ195">
        <f t="shared" si="107"/>
        <v>0</v>
      </c>
      <c r="AK195">
        <f t="shared" si="108"/>
        <v>0</v>
      </c>
      <c r="AL195">
        <f t="shared" si="109"/>
        <v>1</v>
      </c>
      <c r="AM195">
        <f t="shared" si="110"/>
        <v>1</v>
      </c>
      <c r="AN195">
        <f t="shared" si="111"/>
        <v>2</v>
      </c>
      <c r="AO195">
        <f t="shared" si="112"/>
        <v>1</v>
      </c>
      <c r="AP195">
        <f t="shared" si="113"/>
        <v>0</v>
      </c>
      <c r="AQ195">
        <f t="shared" si="114"/>
        <v>0</v>
      </c>
      <c r="AR195">
        <f t="shared" si="115"/>
        <v>2</v>
      </c>
      <c r="AS195">
        <f t="shared" si="116"/>
        <v>2240.0000000000091</v>
      </c>
      <c r="AT195" s="12">
        <f t="shared" si="117"/>
        <v>-0.96666666666666667</v>
      </c>
      <c r="AU195" s="13">
        <f t="shared" si="142"/>
        <v>0</v>
      </c>
      <c r="AV195" s="13">
        <f t="shared" si="143"/>
        <v>0</v>
      </c>
      <c r="AW195" s="27">
        <v>0</v>
      </c>
      <c r="AX195" s="1">
        <f t="shared" si="118"/>
        <v>0</v>
      </c>
      <c r="AY195" s="20">
        <f t="shared" si="119"/>
        <v>210</v>
      </c>
    </row>
    <row r="196" spans="1:51" ht="34.5" customHeight="1" x14ac:dyDescent="0.65">
      <c r="A196" s="2">
        <v>190</v>
      </c>
      <c r="B196" s="2" t="s">
        <v>547</v>
      </c>
      <c r="C196" s="52" t="s">
        <v>592</v>
      </c>
      <c r="D196" s="47" t="s">
        <v>246</v>
      </c>
      <c r="E196" s="48" t="s">
        <v>593</v>
      </c>
      <c r="F196" s="15">
        <v>44565</v>
      </c>
      <c r="G196" s="2">
        <f t="shared" si="131"/>
        <v>26</v>
      </c>
      <c r="H196" s="16">
        <v>26</v>
      </c>
      <c r="I196" s="2"/>
      <c r="J196" s="16"/>
      <c r="K196" s="16"/>
      <c r="L196" s="2">
        <v>200</v>
      </c>
      <c r="M196" s="2">
        <v>0</v>
      </c>
      <c r="N196" s="2">
        <v>10</v>
      </c>
      <c r="O196" s="16"/>
      <c r="P196" s="2">
        <v>0</v>
      </c>
      <c r="Q196" s="2">
        <f t="shared" si="137"/>
        <v>10</v>
      </c>
      <c r="R196" s="2">
        <f t="shared" si="141"/>
        <v>0</v>
      </c>
      <c r="S196" s="17">
        <f t="shared" si="120"/>
        <v>37.5</v>
      </c>
      <c r="T196" s="17">
        <v>6.5</v>
      </c>
      <c r="U196" s="17">
        <v>5</v>
      </c>
      <c r="V196" s="18">
        <v>7</v>
      </c>
      <c r="W196" s="19">
        <f t="shared" ref="W196:W259" si="144">L196+M196+N196+O196+P196+Q196+R196+S196+T196+U196+V196</f>
        <v>276</v>
      </c>
      <c r="X196" s="17">
        <f t="shared" si="122"/>
        <v>0</v>
      </c>
      <c r="Y196" s="17">
        <f t="shared" si="123"/>
        <v>0</v>
      </c>
      <c r="Z196" s="29"/>
      <c r="AA196" s="43">
        <f t="shared" si="138"/>
        <v>0</v>
      </c>
      <c r="AB196" s="17">
        <f t="shared" si="139"/>
        <v>5.5200000000000005</v>
      </c>
      <c r="AC196" s="17">
        <f t="shared" si="140"/>
        <v>5.5200000000000005</v>
      </c>
      <c r="AD196" s="3">
        <f t="shared" si="125"/>
        <v>270</v>
      </c>
      <c r="AE196" s="3">
        <f t="shared" si="124"/>
        <v>1900</v>
      </c>
      <c r="AF196" s="3"/>
      <c r="AH196" s="20">
        <f t="shared" si="132"/>
        <v>270.48</v>
      </c>
      <c r="AI196">
        <f t="shared" ref="AI196:AI259" si="145">INT(AH196/$AI$5)</f>
        <v>2</v>
      </c>
      <c r="AJ196">
        <f t="shared" ref="AJ196:AJ259" si="146">INT((AH196-$AI$5*AI196)/50)</f>
        <v>1</v>
      </c>
      <c r="AK196">
        <f t="shared" ref="AK196:AK259" si="147">INT((AH196-$AI$5*AI196-$AJ$5*AJ196)/20)</f>
        <v>1</v>
      </c>
      <c r="AL196">
        <f t="shared" ref="AL196:AL259" si="148">INT((AH196-$AI$5*AI196-$AJ$5*AJ196-$AK$5*AK196)/10)</f>
        <v>0</v>
      </c>
      <c r="AM196">
        <f t="shared" ref="AM196:AM259" si="149">INT((AH196-$AI$5*AI196-$AJ$5*AJ196-$AK$5*AK196-$AL$5*AL196)/5)</f>
        <v>0</v>
      </c>
      <c r="AN196">
        <f t="shared" ref="AN196:AN259" si="150">INT((AH196-$AI$5*AI196-$AJ$5*AJ196-$AK$5*AK196-$AL$5*AL196-$AM$5*AM196)/1)</f>
        <v>0</v>
      </c>
      <c r="AO196">
        <f t="shared" ref="AO196:AO259" si="151">INT(AS196/$AO$5)</f>
        <v>0</v>
      </c>
      <c r="AP196">
        <f t="shared" ref="AP196:AP259" si="152">INT((AS196-AO196*$AO$5)/1000)</f>
        <v>1</v>
      </c>
      <c r="AQ196">
        <f t="shared" ref="AQ196:AQ259" si="153">INT((AS196-AO196*$AO$5-AP196*$AP$5)/500)</f>
        <v>1</v>
      </c>
      <c r="AR196">
        <f t="shared" ref="AR196:AR259" si="154">INT((AS196-AO196*$AO$5-AP196*$AP$5-AQ196*$AQ$5)/100)</f>
        <v>4</v>
      </c>
      <c r="AS196">
        <f t="shared" ref="AS196:AS259" si="155">(AH196-$AI$5*AI196-$AJ$5*AJ196-$AK$5*AK196-$AL$5*AL196-$AM$5*AM196-$AN$5*AN196)*4000</f>
        <v>1920.0000000000728</v>
      </c>
      <c r="AT196" s="12">
        <f t="shared" ref="AT196:AT259" si="156">+DAYS360(F196,$J$3)/360</f>
        <v>-0.96666666666666667</v>
      </c>
      <c r="AU196" s="13">
        <f t="shared" si="142"/>
        <v>0</v>
      </c>
      <c r="AV196" s="13">
        <f t="shared" si="143"/>
        <v>0</v>
      </c>
      <c r="AW196" s="27">
        <v>0</v>
      </c>
      <c r="AX196" s="1">
        <f t="shared" ref="AX196:AX259" si="157">+AW196*150000/4000</f>
        <v>0</v>
      </c>
      <c r="AY196" s="20">
        <f t="shared" ref="AY196:AY259" si="158">W196-X196-Y196-T196-U196-V196-AX196</f>
        <v>257.5</v>
      </c>
    </row>
    <row r="197" spans="1:51" ht="34.5" customHeight="1" x14ac:dyDescent="0.65">
      <c r="A197" s="39">
        <v>191</v>
      </c>
      <c r="B197" s="2" t="s">
        <v>547</v>
      </c>
      <c r="C197" s="52" t="s">
        <v>594</v>
      </c>
      <c r="D197" s="38" t="s">
        <v>595</v>
      </c>
      <c r="E197" s="38" t="s">
        <v>596</v>
      </c>
      <c r="F197" s="15">
        <v>44565</v>
      </c>
      <c r="G197" s="2">
        <f t="shared" si="131"/>
        <v>26</v>
      </c>
      <c r="H197" s="16">
        <v>0</v>
      </c>
      <c r="I197" s="2"/>
      <c r="J197" s="16"/>
      <c r="K197" s="16"/>
      <c r="L197" s="2">
        <v>200</v>
      </c>
      <c r="M197" s="2">
        <v>0</v>
      </c>
      <c r="N197" s="2">
        <v>0</v>
      </c>
      <c r="O197" s="16"/>
      <c r="P197" s="2">
        <v>0</v>
      </c>
      <c r="Q197" s="2">
        <f t="shared" si="137"/>
        <v>10</v>
      </c>
      <c r="R197" s="2">
        <f t="shared" si="141"/>
        <v>0</v>
      </c>
      <c r="S197" s="17">
        <f t="shared" ref="S197:S260" si="159">(((L197/26/8)*1.5)*H197)+(((L197/26)*2)*I197)</f>
        <v>0</v>
      </c>
      <c r="T197" s="17">
        <v>0</v>
      </c>
      <c r="U197" s="17">
        <v>5</v>
      </c>
      <c r="V197" s="18">
        <v>7</v>
      </c>
      <c r="W197" s="19">
        <f t="shared" si="144"/>
        <v>222</v>
      </c>
      <c r="X197" s="17">
        <f t="shared" si="122"/>
        <v>0</v>
      </c>
      <c r="Y197" s="17">
        <f t="shared" si="123"/>
        <v>0</v>
      </c>
      <c r="Z197" s="29"/>
      <c r="AA197" s="43">
        <f t="shared" si="138"/>
        <v>0</v>
      </c>
      <c r="AB197" s="17">
        <f t="shared" si="139"/>
        <v>4.4400000000000004</v>
      </c>
      <c r="AC197" s="17">
        <f t="shared" si="140"/>
        <v>4.4400000000000004</v>
      </c>
      <c r="AD197" s="3">
        <f t="shared" si="125"/>
        <v>217</v>
      </c>
      <c r="AE197" s="3">
        <f t="shared" si="124"/>
        <v>2200</v>
      </c>
      <c r="AF197" s="3"/>
      <c r="AH197" s="20">
        <f t="shared" si="132"/>
        <v>217.56</v>
      </c>
      <c r="AI197">
        <f t="shared" si="145"/>
        <v>2</v>
      </c>
      <c r="AJ197">
        <f t="shared" si="146"/>
        <v>0</v>
      </c>
      <c r="AK197">
        <f t="shared" si="147"/>
        <v>0</v>
      </c>
      <c r="AL197">
        <f t="shared" si="148"/>
        <v>1</v>
      </c>
      <c r="AM197">
        <f t="shared" si="149"/>
        <v>1</v>
      </c>
      <c r="AN197">
        <f t="shared" si="150"/>
        <v>2</v>
      </c>
      <c r="AO197">
        <f t="shared" si="151"/>
        <v>1</v>
      </c>
      <c r="AP197">
        <f t="shared" si="152"/>
        <v>0</v>
      </c>
      <c r="AQ197">
        <f t="shared" si="153"/>
        <v>0</v>
      </c>
      <c r="AR197">
        <f t="shared" si="154"/>
        <v>2</v>
      </c>
      <c r="AS197">
        <f t="shared" si="155"/>
        <v>2240.0000000000091</v>
      </c>
      <c r="AT197" s="12">
        <f t="shared" si="156"/>
        <v>-0.96666666666666667</v>
      </c>
      <c r="AU197" s="13">
        <f t="shared" si="142"/>
        <v>0</v>
      </c>
      <c r="AV197" s="13">
        <f t="shared" si="143"/>
        <v>0</v>
      </c>
      <c r="AW197" s="27">
        <v>0</v>
      </c>
      <c r="AX197" s="1">
        <f t="shared" si="157"/>
        <v>0</v>
      </c>
      <c r="AY197" s="20">
        <f t="shared" si="158"/>
        <v>210</v>
      </c>
    </row>
    <row r="198" spans="1:51" ht="34.5" customHeight="1" x14ac:dyDescent="0.65">
      <c r="A198" s="2">
        <v>192</v>
      </c>
      <c r="B198" s="2" t="s">
        <v>547</v>
      </c>
      <c r="C198" s="52" t="s">
        <v>597</v>
      </c>
      <c r="D198" s="47" t="s">
        <v>598</v>
      </c>
      <c r="E198" s="48" t="s">
        <v>599</v>
      </c>
      <c r="F198" s="15">
        <v>44565</v>
      </c>
      <c r="G198" s="2">
        <f t="shared" si="131"/>
        <v>26</v>
      </c>
      <c r="H198" s="16">
        <v>0</v>
      </c>
      <c r="I198" s="2"/>
      <c r="J198" s="16"/>
      <c r="K198" s="16"/>
      <c r="L198" s="2">
        <v>200</v>
      </c>
      <c r="M198" s="2">
        <v>0</v>
      </c>
      <c r="N198" s="2">
        <v>0</v>
      </c>
      <c r="O198" s="16"/>
      <c r="P198" s="2">
        <v>0</v>
      </c>
      <c r="Q198" s="2">
        <f t="shared" si="137"/>
        <v>10</v>
      </c>
      <c r="R198" s="2">
        <f t="shared" si="141"/>
        <v>0</v>
      </c>
      <c r="S198" s="17">
        <f t="shared" si="159"/>
        <v>0</v>
      </c>
      <c r="T198" s="17">
        <v>0</v>
      </c>
      <c r="U198" s="17">
        <v>5</v>
      </c>
      <c r="V198" s="18">
        <v>7</v>
      </c>
      <c r="W198" s="19">
        <f t="shared" si="144"/>
        <v>222</v>
      </c>
      <c r="X198" s="17">
        <f t="shared" ref="X198:X261" si="160">(L198+N198)/$J$4*J198</f>
        <v>0</v>
      </c>
      <c r="Y198" s="17">
        <f t="shared" ref="Y198:Y261" si="161">(L198+N198)/$J$4*K198</f>
        <v>0</v>
      </c>
      <c r="Z198" s="29"/>
      <c r="AA198" s="43">
        <f t="shared" si="138"/>
        <v>0</v>
      </c>
      <c r="AB198" s="17">
        <f t="shared" si="139"/>
        <v>4.4400000000000004</v>
      </c>
      <c r="AC198" s="17">
        <f t="shared" si="140"/>
        <v>4.4400000000000004</v>
      </c>
      <c r="AD198" s="3">
        <f t="shared" si="125"/>
        <v>217</v>
      </c>
      <c r="AE198" s="3">
        <f t="shared" si="124"/>
        <v>2200</v>
      </c>
      <c r="AF198" s="3"/>
      <c r="AH198" s="20">
        <f t="shared" si="132"/>
        <v>217.56</v>
      </c>
      <c r="AI198">
        <f t="shared" si="145"/>
        <v>2</v>
      </c>
      <c r="AJ198">
        <f t="shared" si="146"/>
        <v>0</v>
      </c>
      <c r="AK198">
        <f t="shared" si="147"/>
        <v>0</v>
      </c>
      <c r="AL198">
        <f t="shared" si="148"/>
        <v>1</v>
      </c>
      <c r="AM198">
        <f t="shared" si="149"/>
        <v>1</v>
      </c>
      <c r="AN198">
        <f t="shared" si="150"/>
        <v>2</v>
      </c>
      <c r="AO198">
        <f t="shared" si="151"/>
        <v>1</v>
      </c>
      <c r="AP198">
        <f t="shared" si="152"/>
        <v>0</v>
      </c>
      <c r="AQ198">
        <f t="shared" si="153"/>
        <v>0</v>
      </c>
      <c r="AR198">
        <f t="shared" si="154"/>
        <v>2</v>
      </c>
      <c r="AS198">
        <f t="shared" si="155"/>
        <v>2240.0000000000091</v>
      </c>
      <c r="AT198" s="12">
        <f t="shared" si="156"/>
        <v>-0.96666666666666667</v>
      </c>
      <c r="AU198" s="13">
        <f t="shared" si="142"/>
        <v>0</v>
      </c>
      <c r="AV198" s="13">
        <f t="shared" si="143"/>
        <v>0</v>
      </c>
      <c r="AW198" s="27">
        <v>0</v>
      </c>
      <c r="AX198" s="1">
        <f t="shared" si="157"/>
        <v>0</v>
      </c>
      <c r="AY198" s="20">
        <f t="shared" si="158"/>
        <v>210</v>
      </c>
    </row>
    <row r="199" spans="1:51" ht="34.5" customHeight="1" x14ac:dyDescent="0.65">
      <c r="A199" s="39">
        <v>193</v>
      </c>
      <c r="B199" s="2" t="s">
        <v>547</v>
      </c>
      <c r="C199" s="53" t="s">
        <v>600</v>
      </c>
      <c r="D199" s="38" t="s">
        <v>601</v>
      </c>
      <c r="E199" s="38" t="s">
        <v>602</v>
      </c>
      <c r="F199" s="15">
        <v>44767</v>
      </c>
      <c r="G199" s="2">
        <f t="shared" si="131"/>
        <v>25</v>
      </c>
      <c r="H199" s="16">
        <v>0</v>
      </c>
      <c r="I199" s="2"/>
      <c r="J199" s="16"/>
      <c r="K199" s="16">
        <v>1</v>
      </c>
      <c r="L199" s="2">
        <v>200</v>
      </c>
      <c r="M199" s="2">
        <v>0</v>
      </c>
      <c r="N199" s="2">
        <v>0</v>
      </c>
      <c r="O199" s="16"/>
      <c r="P199" s="2">
        <v>0</v>
      </c>
      <c r="Q199" s="2">
        <f t="shared" si="137"/>
        <v>0</v>
      </c>
      <c r="R199" s="2">
        <f t="shared" si="141"/>
        <v>0</v>
      </c>
      <c r="S199" s="17">
        <f t="shared" si="159"/>
        <v>0</v>
      </c>
      <c r="T199" s="17">
        <v>0</v>
      </c>
      <c r="U199" s="17">
        <v>4.8076923076923084</v>
      </c>
      <c r="V199" s="18">
        <v>7</v>
      </c>
      <c r="W199" s="19">
        <f t="shared" si="144"/>
        <v>211.80769230769232</v>
      </c>
      <c r="X199" s="17">
        <f t="shared" si="160"/>
        <v>0</v>
      </c>
      <c r="Y199" s="17">
        <f t="shared" si="161"/>
        <v>7.6923076923076925</v>
      </c>
      <c r="Z199" s="29"/>
      <c r="AA199" s="43">
        <f t="shared" si="138"/>
        <v>0</v>
      </c>
      <c r="AB199" s="17">
        <f t="shared" si="139"/>
        <v>4.2361538461538464</v>
      </c>
      <c r="AC199" s="17">
        <f t="shared" si="140"/>
        <v>11.928461538461539</v>
      </c>
      <c r="AD199" s="3">
        <f t="shared" si="125"/>
        <v>199</v>
      </c>
      <c r="AE199" s="3">
        <f t="shared" ref="AE199:AE262" si="162">(AO199*$AO$5+AP199*$AP$5+AQ199*$AQ$5+AR199*$AR$5)</f>
        <v>3500</v>
      </c>
      <c r="AF199" s="3"/>
      <c r="AH199" s="20">
        <f t="shared" si="132"/>
        <v>199.88</v>
      </c>
      <c r="AI199">
        <f t="shared" si="145"/>
        <v>1</v>
      </c>
      <c r="AJ199">
        <f t="shared" si="146"/>
        <v>1</v>
      </c>
      <c r="AK199">
        <f t="shared" si="147"/>
        <v>2</v>
      </c>
      <c r="AL199">
        <f t="shared" si="148"/>
        <v>0</v>
      </c>
      <c r="AM199">
        <f t="shared" si="149"/>
        <v>1</v>
      </c>
      <c r="AN199">
        <f t="shared" si="150"/>
        <v>4</v>
      </c>
      <c r="AO199">
        <f t="shared" si="151"/>
        <v>1</v>
      </c>
      <c r="AP199">
        <f t="shared" si="152"/>
        <v>1</v>
      </c>
      <c r="AQ199">
        <f t="shared" si="153"/>
        <v>1</v>
      </c>
      <c r="AR199">
        <f t="shared" si="154"/>
        <v>0</v>
      </c>
      <c r="AS199">
        <f t="shared" si="155"/>
        <v>3519.9999999999818</v>
      </c>
      <c r="AT199" s="12">
        <f t="shared" si="156"/>
        <v>-1.5249999999999999</v>
      </c>
      <c r="AU199" s="13">
        <f t="shared" si="142"/>
        <v>0</v>
      </c>
      <c r="AV199" s="13">
        <f t="shared" si="143"/>
        <v>0</v>
      </c>
      <c r="AW199" s="27">
        <v>0</v>
      </c>
      <c r="AX199" s="1">
        <f t="shared" si="157"/>
        <v>0</v>
      </c>
      <c r="AY199" s="20">
        <f t="shared" si="158"/>
        <v>192.30769230769232</v>
      </c>
    </row>
    <row r="200" spans="1:51" ht="34.5" customHeight="1" x14ac:dyDescent="0.65">
      <c r="A200" s="2">
        <v>194</v>
      </c>
      <c r="B200" s="2" t="s">
        <v>547</v>
      </c>
      <c r="C200" s="52" t="s">
        <v>603</v>
      </c>
      <c r="D200" s="47" t="s">
        <v>604</v>
      </c>
      <c r="E200" s="48" t="s">
        <v>605</v>
      </c>
      <c r="F200" s="15">
        <v>44805</v>
      </c>
      <c r="G200" s="2">
        <f t="shared" si="131"/>
        <v>26</v>
      </c>
      <c r="H200" s="16">
        <v>0</v>
      </c>
      <c r="I200" s="2"/>
      <c r="J200" s="16"/>
      <c r="K200" s="16"/>
      <c r="L200" s="2">
        <v>200</v>
      </c>
      <c r="M200" s="2">
        <v>0</v>
      </c>
      <c r="N200" s="2">
        <v>0</v>
      </c>
      <c r="O200" s="16"/>
      <c r="P200" s="2">
        <v>0</v>
      </c>
      <c r="Q200" s="2">
        <f t="shared" si="137"/>
        <v>10</v>
      </c>
      <c r="R200" s="2">
        <f t="shared" si="141"/>
        <v>0</v>
      </c>
      <c r="S200" s="17">
        <f t="shared" si="159"/>
        <v>0</v>
      </c>
      <c r="T200" s="17">
        <v>0</v>
      </c>
      <c r="U200" s="17">
        <v>5</v>
      </c>
      <c r="V200" s="18">
        <v>7</v>
      </c>
      <c r="W200" s="19">
        <f t="shared" si="144"/>
        <v>222</v>
      </c>
      <c r="X200" s="17">
        <f t="shared" si="160"/>
        <v>0</v>
      </c>
      <c r="Y200" s="17">
        <f t="shared" si="161"/>
        <v>0</v>
      </c>
      <c r="Z200" s="29"/>
      <c r="AA200" s="43">
        <f t="shared" si="138"/>
        <v>0</v>
      </c>
      <c r="AB200" s="17">
        <f t="shared" si="139"/>
        <v>4.4400000000000004</v>
      </c>
      <c r="AC200" s="17">
        <f t="shared" si="140"/>
        <v>4.4400000000000004</v>
      </c>
      <c r="AD200" s="3">
        <f t="shared" ref="AD200:AD263" si="163">(AI200*$AI$5+AJ200*$AJ$5+AK200*$AK$5+AL200*$AL$5+AM200*$AM$5+AN200*$AN$5)</f>
        <v>217</v>
      </c>
      <c r="AE200" s="3">
        <f t="shared" si="162"/>
        <v>2200</v>
      </c>
      <c r="AF200" s="3"/>
      <c r="AH200" s="20">
        <f t="shared" si="132"/>
        <v>217.56</v>
      </c>
      <c r="AI200">
        <f t="shared" si="145"/>
        <v>2</v>
      </c>
      <c r="AJ200">
        <f t="shared" si="146"/>
        <v>0</v>
      </c>
      <c r="AK200">
        <f t="shared" si="147"/>
        <v>0</v>
      </c>
      <c r="AL200">
        <f t="shared" si="148"/>
        <v>1</v>
      </c>
      <c r="AM200">
        <f t="shared" si="149"/>
        <v>1</v>
      </c>
      <c r="AN200">
        <f t="shared" si="150"/>
        <v>2</v>
      </c>
      <c r="AO200">
        <f t="shared" si="151"/>
        <v>1</v>
      </c>
      <c r="AP200">
        <f t="shared" si="152"/>
        <v>0</v>
      </c>
      <c r="AQ200">
        <f t="shared" si="153"/>
        <v>0</v>
      </c>
      <c r="AR200">
        <f t="shared" si="154"/>
        <v>2</v>
      </c>
      <c r="AS200">
        <f t="shared" si="155"/>
        <v>2240.0000000000091</v>
      </c>
      <c r="AT200" s="12">
        <f t="shared" si="156"/>
        <v>-1.625</v>
      </c>
      <c r="AU200" s="13">
        <f t="shared" si="142"/>
        <v>0</v>
      </c>
      <c r="AV200" s="13">
        <f t="shared" si="143"/>
        <v>0</v>
      </c>
      <c r="AW200" s="27">
        <v>0</v>
      </c>
      <c r="AX200" s="1">
        <f t="shared" si="157"/>
        <v>0</v>
      </c>
      <c r="AY200" s="20">
        <f t="shared" si="158"/>
        <v>210</v>
      </c>
    </row>
    <row r="201" spans="1:51" ht="34.5" customHeight="1" x14ac:dyDescent="0.65">
      <c r="A201" s="39">
        <v>195</v>
      </c>
      <c r="B201" s="2" t="s">
        <v>547</v>
      </c>
      <c r="C201" s="52" t="s">
        <v>606</v>
      </c>
      <c r="D201" s="47" t="s">
        <v>132</v>
      </c>
      <c r="E201" s="48" t="s">
        <v>607</v>
      </c>
      <c r="F201" s="15">
        <v>44949</v>
      </c>
      <c r="G201" s="2">
        <f t="shared" si="131"/>
        <v>26</v>
      </c>
      <c r="H201" s="16">
        <v>0</v>
      </c>
      <c r="I201" s="2"/>
      <c r="J201" s="16"/>
      <c r="K201" s="16"/>
      <c r="L201" s="2">
        <v>200</v>
      </c>
      <c r="M201" s="2">
        <v>0</v>
      </c>
      <c r="N201" s="2">
        <v>0</v>
      </c>
      <c r="O201" s="16"/>
      <c r="P201" s="2">
        <v>0</v>
      </c>
      <c r="Q201" s="2">
        <f t="shared" si="137"/>
        <v>10</v>
      </c>
      <c r="R201" s="2">
        <f t="shared" si="141"/>
        <v>0</v>
      </c>
      <c r="S201" s="17">
        <f t="shared" si="159"/>
        <v>0</v>
      </c>
      <c r="T201" s="17">
        <v>0</v>
      </c>
      <c r="U201" s="17">
        <v>5</v>
      </c>
      <c r="V201" s="18"/>
      <c r="W201" s="19">
        <f t="shared" si="144"/>
        <v>215</v>
      </c>
      <c r="X201" s="17">
        <f t="shared" si="160"/>
        <v>0</v>
      </c>
      <c r="Y201" s="17">
        <f t="shared" si="161"/>
        <v>0</v>
      </c>
      <c r="Z201" s="29"/>
      <c r="AA201" s="43">
        <f t="shared" si="138"/>
        <v>0</v>
      </c>
      <c r="AB201" s="17">
        <f t="shared" si="139"/>
        <v>4.3</v>
      </c>
      <c r="AC201" s="17">
        <f t="shared" si="140"/>
        <v>4.3</v>
      </c>
      <c r="AD201" s="3">
        <f t="shared" si="163"/>
        <v>210</v>
      </c>
      <c r="AE201" s="3">
        <f t="shared" si="162"/>
        <v>2700</v>
      </c>
      <c r="AF201" s="3"/>
      <c r="AH201" s="20">
        <f t="shared" si="132"/>
        <v>210.7</v>
      </c>
      <c r="AI201">
        <f t="shared" si="145"/>
        <v>2</v>
      </c>
      <c r="AJ201">
        <f t="shared" si="146"/>
        <v>0</v>
      </c>
      <c r="AK201">
        <f t="shared" si="147"/>
        <v>0</v>
      </c>
      <c r="AL201">
        <f t="shared" si="148"/>
        <v>1</v>
      </c>
      <c r="AM201">
        <f t="shared" si="149"/>
        <v>0</v>
      </c>
      <c r="AN201">
        <f t="shared" si="150"/>
        <v>0</v>
      </c>
      <c r="AO201">
        <f t="shared" si="151"/>
        <v>1</v>
      </c>
      <c r="AP201">
        <f t="shared" si="152"/>
        <v>0</v>
      </c>
      <c r="AQ201">
        <f t="shared" si="153"/>
        <v>1</v>
      </c>
      <c r="AR201">
        <f t="shared" si="154"/>
        <v>2</v>
      </c>
      <c r="AS201">
        <f t="shared" si="155"/>
        <v>2799.9999999999545</v>
      </c>
      <c r="AT201" s="12">
        <f t="shared" si="156"/>
        <v>-2.0194444444444444</v>
      </c>
      <c r="AU201" s="13">
        <f t="shared" si="142"/>
        <v>0</v>
      </c>
      <c r="AV201" s="13">
        <f t="shared" si="143"/>
        <v>0</v>
      </c>
      <c r="AW201" s="27">
        <v>0</v>
      </c>
      <c r="AX201" s="1">
        <f t="shared" si="157"/>
        <v>0</v>
      </c>
      <c r="AY201" s="20">
        <f t="shared" si="158"/>
        <v>210</v>
      </c>
    </row>
    <row r="202" spans="1:51" ht="34.5" customHeight="1" x14ac:dyDescent="0.65">
      <c r="A202" s="2">
        <v>196</v>
      </c>
      <c r="B202" s="2" t="s">
        <v>547</v>
      </c>
      <c r="C202" s="52" t="s">
        <v>608</v>
      </c>
      <c r="D202" s="47" t="s">
        <v>609</v>
      </c>
      <c r="E202" s="48" t="s">
        <v>610</v>
      </c>
      <c r="F202" s="15">
        <v>45036</v>
      </c>
      <c r="G202" s="2">
        <f t="shared" si="131"/>
        <v>26</v>
      </c>
      <c r="H202" s="16">
        <v>32</v>
      </c>
      <c r="I202" s="2"/>
      <c r="J202" s="16"/>
      <c r="K202" s="16"/>
      <c r="L202" s="2">
        <v>200</v>
      </c>
      <c r="M202" s="2">
        <v>0</v>
      </c>
      <c r="N202" s="2">
        <v>0</v>
      </c>
      <c r="O202" s="16"/>
      <c r="P202" s="2">
        <v>0</v>
      </c>
      <c r="Q202" s="2">
        <f t="shared" si="137"/>
        <v>10</v>
      </c>
      <c r="R202" s="2">
        <f t="shared" si="141"/>
        <v>0</v>
      </c>
      <c r="S202" s="17">
        <f t="shared" si="159"/>
        <v>46.153846153846153</v>
      </c>
      <c r="T202" s="17">
        <v>8</v>
      </c>
      <c r="U202" s="17">
        <v>5</v>
      </c>
      <c r="V202" s="18">
        <v>7</v>
      </c>
      <c r="W202" s="19">
        <f t="shared" si="144"/>
        <v>276.15384615384613</v>
      </c>
      <c r="X202" s="17">
        <f t="shared" si="160"/>
        <v>0</v>
      </c>
      <c r="Y202" s="17">
        <f t="shared" si="161"/>
        <v>0</v>
      </c>
      <c r="Z202" s="29"/>
      <c r="AA202" s="43">
        <f t="shared" si="138"/>
        <v>0</v>
      </c>
      <c r="AB202" s="17">
        <f t="shared" si="139"/>
        <v>5.523076923076923</v>
      </c>
      <c r="AC202" s="17">
        <f t="shared" si="140"/>
        <v>5.523076923076923</v>
      </c>
      <c r="AD202" s="3">
        <f t="shared" si="163"/>
        <v>270</v>
      </c>
      <c r="AE202" s="3">
        <f t="shared" si="162"/>
        <v>2500</v>
      </c>
      <c r="AF202" s="3"/>
      <c r="AH202" s="20">
        <f t="shared" si="132"/>
        <v>270.63</v>
      </c>
      <c r="AI202">
        <f t="shared" si="145"/>
        <v>2</v>
      </c>
      <c r="AJ202">
        <f t="shared" si="146"/>
        <v>1</v>
      </c>
      <c r="AK202">
        <f t="shared" si="147"/>
        <v>1</v>
      </c>
      <c r="AL202">
        <f t="shared" si="148"/>
        <v>0</v>
      </c>
      <c r="AM202">
        <f t="shared" si="149"/>
        <v>0</v>
      </c>
      <c r="AN202">
        <f t="shared" si="150"/>
        <v>0</v>
      </c>
      <c r="AO202">
        <f t="shared" si="151"/>
        <v>1</v>
      </c>
      <c r="AP202">
        <f t="shared" si="152"/>
        <v>0</v>
      </c>
      <c r="AQ202">
        <f t="shared" si="153"/>
        <v>1</v>
      </c>
      <c r="AR202">
        <f t="shared" si="154"/>
        <v>0</v>
      </c>
      <c r="AS202">
        <f t="shared" si="155"/>
        <v>2519.9999999999818</v>
      </c>
      <c r="AT202" s="12">
        <f t="shared" si="156"/>
        <v>-2.2611111111111111</v>
      </c>
      <c r="AU202" s="13">
        <f t="shared" si="142"/>
        <v>0</v>
      </c>
      <c r="AV202" s="13">
        <f t="shared" si="143"/>
        <v>0</v>
      </c>
      <c r="AW202" s="27">
        <v>0</v>
      </c>
      <c r="AX202" s="1">
        <f t="shared" si="157"/>
        <v>0</v>
      </c>
      <c r="AY202" s="20">
        <f t="shared" si="158"/>
        <v>256.15384615384613</v>
      </c>
    </row>
    <row r="203" spans="1:51" ht="34.5" customHeight="1" x14ac:dyDescent="0.65">
      <c r="A203" s="39">
        <v>197</v>
      </c>
      <c r="B203" s="2" t="s">
        <v>547</v>
      </c>
      <c r="C203" s="52" t="s">
        <v>611</v>
      </c>
      <c r="D203" s="47" t="s">
        <v>612</v>
      </c>
      <c r="E203" s="48" t="s">
        <v>613</v>
      </c>
      <c r="F203" s="15">
        <v>45041</v>
      </c>
      <c r="G203" s="2">
        <f t="shared" si="131"/>
        <v>26</v>
      </c>
      <c r="H203" s="16">
        <v>26</v>
      </c>
      <c r="I203" s="2"/>
      <c r="J203" s="16"/>
      <c r="K203" s="16"/>
      <c r="L203" s="2">
        <v>200</v>
      </c>
      <c r="M203" s="2">
        <v>0</v>
      </c>
      <c r="N203" s="2">
        <v>0</v>
      </c>
      <c r="O203" s="16"/>
      <c r="P203" s="2">
        <v>0</v>
      </c>
      <c r="Q203" s="2">
        <f t="shared" si="137"/>
        <v>10</v>
      </c>
      <c r="R203" s="2">
        <f t="shared" si="141"/>
        <v>0</v>
      </c>
      <c r="S203" s="17">
        <f t="shared" si="159"/>
        <v>37.5</v>
      </c>
      <c r="T203" s="17">
        <v>6.5</v>
      </c>
      <c r="U203" s="17">
        <v>5</v>
      </c>
      <c r="V203" s="18">
        <v>7</v>
      </c>
      <c r="W203" s="19">
        <f t="shared" si="144"/>
        <v>266</v>
      </c>
      <c r="X203" s="17">
        <f t="shared" si="160"/>
        <v>0</v>
      </c>
      <c r="Y203" s="17">
        <f t="shared" si="161"/>
        <v>0</v>
      </c>
      <c r="Z203" s="29"/>
      <c r="AA203" s="43">
        <f t="shared" si="138"/>
        <v>0</v>
      </c>
      <c r="AB203" s="17">
        <f t="shared" si="139"/>
        <v>5.32</v>
      </c>
      <c r="AC203" s="17">
        <f t="shared" si="140"/>
        <v>5.32</v>
      </c>
      <c r="AD203" s="3">
        <f t="shared" si="163"/>
        <v>260</v>
      </c>
      <c r="AE203" s="3">
        <f t="shared" si="162"/>
        <v>2700</v>
      </c>
      <c r="AF203" s="3"/>
      <c r="AH203" s="20">
        <f t="shared" si="132"/>
        <v>260.68</v>
      </c>
      <c r="AI203">
        <f t="shared" si="145"/>
        <v>2</v>
      </c>
      <c r="AJ203">
        <f t="shared" si="146"/>
        <v>1</v>
      </c>
      <c r="AK203">
        <f t="shared" si="147"/>
        <v>0</v>
      </c>
      <c r="AL203">
        <f t="shared" si="148"/>
        <v>1</v>
      </c>
      <c r="AM203">
        <f t="shared" si="149"/>
        <v>0</v>
      </c>
      <c r="AN203">
        <f t="shared" si="150"/>
        <v>0</v>
      </c>
      <c r="AO203">
        <f t="shared" si="151"/>
        <v>1</v>
      </c>
      <c r="AP203">
        <f t="shared" si="152"/>
        <v>0</v>
      </c>
      <c r="AQ203">
        <f t="shared" si="153"/>
        <v>1</v>
      </c>
      <c r="AR203">
        <f t="shared" si="154"/>
        <v>2</v>
      </c>
      <c r="AS203">
        <f t="shared" si="155"/>
        <v>2720.0000000000273</v>
      </c>
      <c r="AT203" s="12">
        <f t="shared" si="156"/>
        <v>-2.2749999999999999</v>
      </c>
      <c r="AU203" s="13">
        <f t="shared" si="142"/>
        <v>0</v>
      </c>
      <c r="AV203" s="13">
        <f t="shared" si="143"/>
        <v>0</v>
      </c>
      <c r="AW203" s="27">
        <v>0</v>
      </c>
      <c r="AX203" s="1">
        <f t="shared" si="157"/>
        <v>0</v>
      </c>
      <c r="AY203" s="20">
        <f t="shared" si="158"/>
        <v>247.5</v>
      </c>
    </row>
    <row r="204" spans="1:51" ht="34.5" customHeight="1" x14ac:dyDescent="0.65">
      <c r="A204" s="2">
        <v>198</v>
      </c>
      <c r="B204" s="2" t="s">
        <v>547</v>
      </c>
      <c r="C204" s="52" t="s">
        <v>614</v>
      </c>
      <c r="D204" s="47" t="s">
        <v>515</v>
      </c>
      <c r="E204" s="48" t="s">
        <v>252</v>
      </c>
      <c r="F204" s="15">
        <v>45108</v>
      </c>
      <c r="G204" s="2">
        <f t="shared" ref="G204:G252" si="164">$J$4-K204-J204</f>
        <v>24.625</v>
      </c>
      <c r="H204" s="16">
        <v>26</v>
      </c>
      <c r="I204" s="2"/>
      <c r="J204" s="16"/>
      <c r="K204" s="16">
        <v>1.375</v>
      </c>
      <c r="L204" s="2">
        <v>200</v>
      </c>
      <c r="M204" s="2">
        <v>0</v>
      </c>
      <c r="N204" s="2">
        <v>0</v>
      </c>
      <c r="O204" s="16"/>
      <c r="P204" s="2">
        <v>0</v>
      </c>
      <c r="Q204" s="2">
        <f t="shared" si="137"/>
        <v>0</v>
      </c>
      <c r="R204" s="2">
        <f t="shared" si="141"/>
        <v>0</v>
      </c>
      <c r="S204" s="17">
        <f t="shared" si="159"/>
        <v>37.5</v>
      </c>
      <c r="T204" s="17">
        <v>6.5</v>
      </c>
      <c r="U204" s="17">
        <v>4.7355769230769234</v>
      </c>
      <c r="V204" s="18">
        <v>7</v>
      </c>
      <c r="W204" s="19">
        <f t="shared" si="144"/>
        <v>255.73557692307693</v>
      </c>
      <c r="X204" s="17">
        <f t="shared" si="160"/>
        <v>0</v>
      </c>
      <c r="Y204" s="17">
        <f t="shared" si="161"/>
        <v>10.576923076923077</v>
      </c>
      <c r="Z204" s="29"/>
      <c r="AA204" s="43">
        <f t="shared" si="138"/>
        <v>0</v>
      </c>
      <c r="AB204" s="17">
        <f t="shared" si="139"/>
        <v>5.1147115384615391</v>
      </c>
      <c r="AC204" s="17">
        <f t="shared" si="140"/>
        <v>15.691634615384615</v>
      </c>
      <c r="AD204" s="3">
        <f t="shared" si="163"/>
        <v>240</v>
      </c>
      <c r="AE204" s="3">
        <f t="shared" si="162"/>
        <v>100</v>
      </c>
      <c r="AF204" s="3"/>
      <c r="AH204" s="20">
        <f t="shared" ref="AH204:AH267" si="165">ROUND( W204-AC204,2)</f>
        <v>240.04</v>
      </c>
      <c r="AI204">
        <f t="shared" si="145"/>
        <v>2</v>
      </c>
      <c r="AJ204">
        <f t="shared" si="146"/>
        <v>0</v>
      </c>
      <c r="AK204">
        <f t="shared" si="147"/>
        <v>2</v>
      </c>
      <c r="AL204">
        <f t="shared" si="148"/>
        <v>0</v>
      </c>
      <c r="AM204">
        <f t="shared" si="149"/>
        <v>0</v>
      </c>
      <c r="AN204">
        <f t="shared" si="150"/>
        <v>0</v>
      </c>
      <c r="AO204">
        <f t="shared" si="151"/>
        <v>0</v>
      </c>
      <c r="AP204">
        <f t="shared" si="152"/>
        <v>0</v>
      </c>
      <c r="AQ204">
        <f t="shared" si="153"/>
        <v>0</v>
      </c>
      <c r="AR204">
        <f t="shared" si="154"/>
        <v>1</v>
      </c>
      <c r="AS204">
        <f t="shared" si="155"/>
        <v>159.99999999996817</v>
      </c>
      <c r="AT204" s="12">
        <f t="shared" si="156"/>
        <v>-2.4583333333333335</v>
      </c>
      <c r="AU204" s="13">
        <f t="shared" si="142"/>
        <v>0</v>
      </c>
      <c r="AV204" s="13">
        <f t="shared" si="143"/>
        <v>0</v>
      </c>
      <c r="AW204" s="27">
        <v>0</v>
      </c>
      <c r="AX204" s="1">
        <f t="shared" si="157"/>
        <v>0</v>
      </c>
      <c r="AY204" s="20">
        <f t="shared" si="158"/>
        <v>226.92307692307693</v>
      </c>
    </row>
    <row r="205" spans="1:51" ht="34.5" customHeight="1" x14ac:dyDescent="0.65">
      <c r="A205" s="39">
        <v>199</v>
      </c>
      <c r="B205" s="2" t="s">
        <v>547</v>
      </c>
      <c r="C205" s="52" t="s">
        <v>615</v>
      </c>
      <c r="D205" s="47" t="s">
        <v>616</v>
      </c>
      <c r="E205" s="48" t="s">
        <v>617</v>
      </c>
      <c r="F205" s="15">
        <v>45108</v>
      </c>
      <c r="G205" s="2">
        <f t="shared" si="164"/>
        <v>26</v>
      </c>
      <c r="H205" s="16">
        <v>26</v>
      </c>
      <c r="I205" s="2"/>
      <c r="J205" s="16"/>
      <c r="K205" s="16"/>
      <c r="L205" s="2">
        <v>200</v>
      </c>
      <c r="M205" s="2">
        <v>0</v>
      </c>
      <c r="N205" s="2">
        <v>0</v>
      </c>
      <c r="O205" s="16"/>
      <c r="P205" s="2">
        <v>0</v>
      </c>
      <c r="Q205" s="2">
        <f t="shared" si="137"/>
        <v>10</v>
      </c>
      <c r="R205" s="2">
        <f t="shared" si="141"/>
        <v>0</v>
      </c>
      <c r="S205" s="17">
        <f t="shared" si="159"/>
        <v>37.5</v>
      </c>
      <c r="T205" s="17">
        <v>6.5</v>
      </c>
      <c r="U205" s="17">
        <v>5</v>
      </c>
      <c r="V205" s="18">
        <v>7</v>
      </c>
      <c r="W205" s="19">
        <f t="shared" si="144"/>
        <v>266</v>
      </c>
      <c r="X205" s="17">
        <f t="shared" si="160"/>
        <v>0</v>
      </c>
      <c r="Y205" s="17">
        <f t="shared" si="161"/>
        <v>0</v>
      </c>
      <c r="Z205" s="29"/>
      <c r="AA205" s="43">
        <f t="shared" si="138"/>
        <v>0</v>
      </c>
      <c r="AB205" s="17">
        <f t="shared" si="139"/>
        <v>5.32</v>
      </c>
      <c r="AC205" s="17">
        <f t="shared" si="140"/>
        <v>5.32</v>
      </c>
      <c r="AD205" s="3">
        <f t="shared" si="163"/>
        <v>260</v>
      </c>
      <c r="AE205" s="3">
        <f t="shared" si="162"/>
        <v>2700</v>
      </c>
      <c r="AF205" s="3"/>
      <c r="AH205" s="20">
        <f t="shared" si="165"/>
        <v>260.68</v>
      </c>
      <c r="AI205">
        <f t="shared" si="145"/>
        <v>2</v>
      </c>
      <c r="AJ205">
        <f t="shared" si="146"/>
        <v>1</v>
      </c>
      <c r="AK205">
        <f t="shared" si="147"/>
        <v>0</v>
      </c>
      <c r="AL205">
        <f t="shared" si="148"/>
        <v>1</v>
      </c>
      <c r="AM205">
        <f t="shared" si="149"/>
        <v>0</v>
      </c>
      <c r="AN205">
        <f t="shared" si="150"/>
        <v>0</v>
      </c>
      <c r="AO205">
        <f t="shared" si="151"/>
        <v>1</v>
      </c>
      <c r="AP205">
        <f t="shared" si="152"/>
        <v>0</v>
      </c>
      <c r="AQ205">
        <f t="shared" si="153"/>
        <v>1</v>
      </c>
      <c r="AR205">
        <f t="shared" si="154"/>
        <v>2</v>
      </c>
      <c r="AS205">
        <f t="shared" si="155"/>
        <v>2720.0000000000273</v>
      </c>
      <c r="AT205" s="12">
        <f t="shared" si="156"/>
        <v>-2.4583333333333335</v>
      </c>
      <c r="AU205" s="13">
        <f t="shared" si="142"/>
        <v>0</v>
      </c>
      <c r="AV205" s="13">
        <f t="shared" si="143"/>
        <v>0</v>
      </c>
      <c r="AW205" s="27">
        <v>0</v>
      </c>
      <c r="AX205" s="1">
        <f t="shared" si="157"/>
        <v>0</v>
      </c>
      <c r="AY205" s="20">
        <f t="shared" si="158"/>
        <v>247.5</v>
      </c>
    </row>
    <row r="206" spans="1:51" ht="34.5" customHeight="1" x14ac:dyDescent="0.65">
      <c r="A206" s="2">
        <v>200</v>
      </c>
      <c r="B206" s="2" t="s">
        <v>547</v>
      </c>
      <c r="C206" s="52" t="s">
        <v>618</v>
      </c>
      <c r="D206" s="47" t="s">
        <v>619</v>
      </c>
      <c r="E206" s="48" t="s">
        <v>96</v>
      </c>
      <c r="F206" s="15">
        <v>45152</v>
      </c>
      <c r="G206" s="2">
        <f t="shared" si="164"/>
        <v>26</v>
      </c>
      <c r="H206" s="16">
        <v>26</v>
      </c>
      <c r="I206" s="2"/>
      <c r="J206" s="16"/>
      <c r="K206" s="16"/>
      <c r="L206" s="2">
        <v>200</v>
      </c>
      <c r="M206" s="2">
        <v>0</v>
      </c>
      <c r="N206" s="2">
        <v>0</v>
      </c>
      <c r="O206" s="16"/>
      <c r="P206" s="2">
        <v>0</v>
      </c>
      <c r="Q206" s="2">
        <f t="shared" si="137"/>
        <v>10</v>
      </c>
      <c r="R206" s="2">
        <f t="shared" si="141"/>
        <v>0</v>
      </c>
      <c r="S206" s="17">
        <f t="shared" si="159"/>
        <v>37.5</v>
      </c>
      <c r="T206" s="17">
        <v>6.5</v>
      </c>
      <c r="U206" s="17">
        <v>5</v>
      </c>
      <c r="V206" s="18">
        <v>7</v>
      </c>
      <c r="W206" s="19">
        <f t="shared" si="144"/>
        <v>266</v>
      </c>
      <c r="X206" s="17">
        <f t="shared" si="160"/>
        <v>0</v>
      </c>
      <c r="Y206" s="17">
        <f t="shared" si="161"/>
        <v>0</v>
      </c>
      <c r="Z206" s="29"/>
      <c r="AA206" s="43">
        <f t="shared" si="138"/>
        <v>0</v>
      </c>
      <c r="AB206" s="17">
        <f t="shared" si="139"/>
        <v>5.32</v>
      </c>
      <c r="AC206" s="17">
        <f t="shared" si="140"/>
        <v>5.32</v>
      </c>
      <c r="AD206" s="3">
        <f t="shared" si="163"/>
        <v>260</v>
      </c>
      <c r="AE206" s="3">
        <f t="shared" si="162"/>
        <v>2700</v>
      </c>
      <c r="AF206" s="3"/>
      <c r="AH206" s="20">
        <f t="shared" si="165"/>
        <v>260.68</v>
      </c>
      <c r="AI206">
        <f t="shared" si="145"/>
        <v>2</v>
      </c>
      <c r="AJ206">
        <f t="shared" si="146"/>
        <v>1</v>
      </c>
      <c r="AK206">
        <f t="shared" si="147"/>
        <v>0</v>
      </c>
      <c r="AL206">
        <f t="shared" si="148"/>
        <v>1</v>
      </c>
      <c r="AM206">
        <f t="shared" si="149"/>
        <v>0</v>
      </c>
      <c r="AN206">
        <f t="shared" si="150"/>
        <v>0</v>
      </c>
      <c r="AO206">
        <f t="shared" si="151"/>
        <v>1</v>
      </c>
      <c r="AP206">
        <f t="shared" si="152"/>
        <v>0</v>
      </c>
      <c r="AQ206">
        <f t="shared" si="153"/>
        <v>1</v>
      </c>
      <c r="AR206">
        <f t="shared" si="154"/>
        <v>2</v>
      </c>
      <c r="AS206">
        <f t="shared" si="155"/>
        <v>2720.0000000000273</v>
      </c>
      <c r="AT206" s="12">
        <f t="shared" si="156"/>
        <v>-2.5777777777777779</v>
      </c>
      <c r="AU206" s="13">
        <f t="shared" si="142"/>
        <v>0</v>
      </c>
      <c r="AV206" s="13">
        <f t="shared" si="143"/>
        <v>0</v>
      </c>
      <c r="AW206" s="27">
        <v>0</v>
      </c>
      <c r="AX206" s="1">
        <f t="shared" si="157"/>
        <v>0</v>
      </c>
      <c r="AY206" s="20">
        <f t="shared" si="158"/>
        <v>247.5</v>
      </c>
    </row>
    <row r="207" spans="1:51" ht="34.5" customHeight="1" x14ac:dyDescent="0.65">
      <c r="A207" s="39">
        <v>201</v>
      </c>
      <c r="B207" s="2" t="s">
        <v>547</v>
      </c>
      <c r="C207" s="52" t="s">
        <v>620</v>
      </c>
      <c r="D207" s="47" t="s">
        <v>621</v>
      </c>
      <c r="E207" s="48" t="s">
        <v>622</v>
      </c>
      <c r="F207" s="15">
        <v>45154</v>
      </c>
      <c r="G207" s="2">
        <f t="shared" si="164"/>
        <v>26</v>
      </c>
      <c r="H207" s="16">
        <v>30</v>
      </c>
      <c r="I207" s="2"/>
      <c r="J207" s="16"/>
      <c r="K207" s="16"/>
      <c r="L207" s="2">
        <v>200</v>
      </c>
      <c r="M207" s="2">
        <v>0</v>
      </c>
      <c r="N207" s="2">
        <v>0</v>
      </c>
      <c r="O207" s="16"/>
      <c r="P207" s="2">
        <v>0</v>
      </c>
      <c r="Q207" s="2">
        <f t="shared" si="137"/>
        <v>10</v>
      </c>
      <c r="R207" s="2">
        <f t="shared" si="141"/>
        <v>0</v>
      </c>
      <c r="S207" s="17">
        <f t="shared" si="159"/>
        <v>43.269230769230766</v>
      </c>
      <c r="T207" s="17">
        <v>7.5</v>
      </c>
      <c r="U207" s="17">
        <v>5</v>
      </c>
      <c r="V207" s="18">
        <v>7</v>
      </c>
      <c r="W207" s="19">
        <f t="shared" si="144"/>
        <v>272.76923076923077</v>
      </c>
      <c r="X207" s="17">
        <f t="shared" si="160"/>
        <v>0</v>
      </c>
      <c r="Y207" s="17">
        <f t="shared" si="161"/>
        <v>0</v>
      </c>
      <c r="Z207" s="29"/>
      <c r="AA207" s="43">
        <f t="shared" si="138"/>
        <v>0</v>
      </c>
      <c r="AB207" s="17">
        <f t="shared" si="139"/>
        <v>5.4553846153846157</v>
      </c>
      <c r="AC207" s="17">
        <f t="shared" si="140"/>
        <v>5.4553846153846157</v>
      </c>
      <c r="AD207" s="3">
        <f t="shared" si="163"/>
        <v>267</v>
      </c>
      <c r="AE207" s="3">
        <f t="shared" si="162"/>
        <v>1200</v>
      </c>
      <c r="AF207" s="3"/>
      <c r="AH207" s="20">
        <f t="shared" si="165"/>
        <v>267.31</v>
      </c>
      <c r="AI207">
        <f t="shared" si="145"/>
        <v>2</v>
      </c>
      <c r="AJ207">
        <f t="shared" si="146"/>
        <v>1</v>
      </c>
      <c r="AK207">
        <f t="shared" si="147"/>
        <v>0</v>
      </c>
      <c r="AL207">
        <f t="shared" si="148"/>
        <v>1</v>
      </c>
      <c r="AM207">
        <f t="shared" si="149"/>
        <v>1</v>
      </c>
      <c r="AN207">
        <f t="shared" si="150"/>
        <v>2</v>
      </c>
      <c r="AO207">
        <f t="shared" si="151"/>
        <v>0</v>
      </c>
      <c r="AP207">
        <f t="shared" si="152"/>
        <v>1</v>
      </c>
      <c r="AQ207">
        <f t="shared" si="153"/>
        <v>0</v>
      </c>
      <c r="AR207">
        <f t="shared" si="154"/>
        <v>2</v>
      </c>
      <c r="AS207">
        <f t="shared" si="155"/>
        <v>1240.0000000000091</v>
      </c>
      <c r="AT207" s="12">
        <f t="shared" si="156"/>
        <v>-2.5833333333333335</v>
      </c>
      <c r="AU207" s="13">
        <f t="shared" si="142"/>
        <v>0</v>
      </c>
      <c r="AV207" s="13">
        <f t="shared" si="143"/>
        <v>0</v>
      </c>
      <c r="AW207" s="27">
        <v>0</v>
      </c>
      <c r="AX207" s="1">
        <f t="shared" si="157"/>
        <v>0</v>
      </c>
      <c r="AY207" s="20">
        <f t="shared" si="158"/>
        <v>253.26923076923077</v>
      </c>
    </row>
    <row r="208" spans="1:51" ht="34.5" customHeight="1" x14ac:dyDescent="0.65">
      <c r="A208" s="2">
        <v>202</v>
      </c>
      <c r="B208" s="2" t="s">
        <v>547</v>
      </c>
      <c r="C208" s="52" t="s">
        <v>623</v>
      </c>
      <c r="D208" s="47" t="s">
        <v>313</v>
      </c>
      <c r="E208" s="48" t="s">
        <v>624</v>
      </c>
      <c r="F208" s="15">
        <v>45217</v>
      </c>
      <c r="G208" s="2">
        <f t="shared" si="164"/>
        <v>26</v>
      </c>
      <c r="H208" s="16">
        <v>24</v>
      </c>
      <c r="I208" s="2"/>
      <c r="J208" s="16"/>
      <c r="K208" s="16"/>
      <c r="L208" s="2">
        <v>198</v>
      </c>
      <c r="M208" s="2">
        <v>0</v>
      </c>
      <c r="N208" s="2">
        <v>0</v>
      </c>
      <c r="O208" s="16"/>
      <c r="P208" s="2">
        <v>0</v>
      </c>
      <c r="Q208" s="2">
        <f t="shared" si="137"/>
        <v>10</v>
      </c>
      <c r="R208" s="2">
        <f t="shared" si="141"/>
        <v>0</v>
      </c>
      <c r="S208" s="17">
        <f t="shared" si="159"/>
        <v>34.269230769230774</v>
      </c>
      <c r="T208" s="17">
        <v>6</v>
      </c>
      <c r="U208" s="17">
        <v>5</v>
      </c>
      <c r="V208" s="18"/>
      <c r="W208" s="19">
        <f t="shared" si="144"/>
        <v>253.26923076923077</v>
      </c>
      <c r="X208" s="17">
        <f t="shared" si="160"/>
        <v>0</v>
      </c>
      <c r="Y208" s="17">
        <f t="shared" si="161"/>
        <v>0</v>
      </c>
      <c r="Z208" s="29"/>
      <c r="AA208" s="43">
        <f t="shared" si="138"/>
        <v>0</v>
      </c>
      <c r="AB208" s="17">
        <f t="shared" si="139"/>
        <v>5.0653846153846152</v>
      </c>
      <c r="AC208" s="17">
        <f t="shared" si="140"/>
        <v>5.0653846153846152</v>
      </c>
      <c r="AD208" s="3">
        <f t="shared" si="163"/>
        <v>248</v>
      </c>
      <c r="AE208" s="3">
        <f t="shared" si="162"/>
        <v>700</v>
      </c>
      <c r="AF208" s="3"/>
      <c r="AH208" s="20">
        <f t="shared" si="165"/>
        <v>248.2</v>
      </c>
      <c r="AI208">
        <f t="shared" si="145"/>
        <v>2</v>
      </c>
      <c r="AJ208">
        <f t="shared" si="146"/>
        <v>0</v>
      </c>
      <c r="AK208">
        <f t="shared" si="147"/>
        <v>2</v>
      </c>
      <c r="AL208">
        <f t="shared" si="148"/>
        <v>0</v>
      </c>
      <c r="AM208">
        <f t="shared" si="149"/>
        <v>1</v>
      </c>
      <c r="AN208">
        <f t="shared" si="150"/>
        <v>3</v>
      </c>
      <c r="AO208">
        <f t="shared" si="151"/>
        <v>0</v>
      </c>
      <c r="AP208">
        <f t="shared" si="152"/>
        <v>0</v>
      </c>
      <c r="AQ208">
        <f t="shared" si="153"/>
        <v>1</v>
      </c>
      <c r="AR208">
        <f t="shared" si="154"/>
        <v>2</v>
      </c>
      <c r="AS208">
        <f t="shared" si="155"/>
        <v>799.99999999995453</v>
      </c>
      <c r="AT208" s="12">
        <f t="shared" si="156"/>
        <v>-2.7555555555555555</v>
      </c>
      <c r="AU208" s="13">
        <f t="shared" si="142"/>
        <v>0</v>
      </c>
      <c r="AV208" s="13">
        <f t="shared" si="143"/>
        <v>0</v>
      </c>
      <c r="AW208" s="27">
        <v>0</v>
      </c>
      <c r="AX208" s="1">
        <f t="shared" si="157"/>
        <v>0</v>
      </c>
      <c r="AY208" s="20">
        <f t="shared" si="158"/>
        <v>242.26923076923077</v>
      </c>
    </row>
    <row r="209" spans="1:51" ht="34.5" customHeight="1" x14ac:dyDescent="0.65">
      <c r="A209" s="39">
        <v>203</v>
      </c>
      <c r="B209" s="2" t="s">
        <v>547</v>
      </c>
      <c r="C209" s="53" t="s">
        <v>625</v>
      </c>
      <c r="D209" s="47" t="s">
        <v>215</v>
      </c>
      <c r="E209" s="48" t="s">
        <v>503</v>
      </c>
      <c r="F209" s="15">
        <v>45218</v>
      </c>
      <c r="G209" s="2">
        <f t="shared" si="164"/>
        <v>26</v>
      </c>
      <c r="H209" s="16">
        <v>26</v>
      </c>
      <c r="I209" s="2"/>
      <c r="J209" s="16"/>
      <c r="K209" s="16"/>
      <c r="L209" s="2">
        <v>198</v>
      </c>
      <c r="M209" s="2">
        <v>0</v>
      </c>
      <c r="N209" s="2">
        <v>0</v>
      </c>
      <c r="O209" s="16"/>
      <c r="P209" s="2">
        <v>0</v>
      </c>
      <c r="Q209" s="2">
        <f t="shared" si="137"/>
        <v>10</v>
      </c>
      <c r="R209" s="2">
        <f t="shared" si="141"/>
        <v>0</v>
      </c>
      <c r="S209" s="17">
        <f t="shared" si="159"/>
        <v>37.125</v>
      </c>
      <c r="T209" s="17">
        <v>6.5</v>
      </c>
      <c r="U209" s="17">
        <v>5</v>
      </c>
      <c r="V209" s="18"/>
      <c r="W209" s="19">
        <f t="shared" si="144"/>
        <v>256.625</v>
      </c>
      <c r="X209" s="17">
        <f t="shared" si="160"/>
        <v>0</v>
      </c>
      <c r="Y209" s="17">
        <f t="shared" si="161"/>
        <v>0</v>
      </c>
      <c r="Z209" s="29"/>
      <c r="AA209" s="43">
        <f t="shared" si="138"/>
        <v>0</v>
      </c>
      <c r="AB209" s="17">
        <f t="shared" si="139"/>
        <v>5.1325000000000003</v>
      </c>
      <c r="AC209" s="17">
        <f t="shared" si="140"/>
        <v>5.1325000000000003</v>
      </c>
      <c r="AD209" s="3">
        <f t="shared" si="163"/>
        <v>251</v>
      </c>
      <c r="AE209" s="3">
        <f t="shared" si="162"/>
        <v>1900</v>
      </c>
      <c r="AF209" s="3"/>
      <c r="AH209" s="20">
        <f t="shared" si="165"/>
        <v>251.49</v>
      </c>
      <c r="AI209">
        <f t="shared" si="145"/>
        <v>2</v>
      </c>
      <c r="AJ209">
        <f t="shared" si="146"/>
        <v>1</v>
      </c>
      <c r="AK209">
        <f t="shared" si="147"/>
        <v>0</v>
      </c>
      <c r="AL209">
        <f t="shared" si="148"/>
        <v>0</v>
      </c>
      <c r="AM209">
        <f t="shared" si="149"/>
        <v>0</v>
      </c>
      <c r="AN209">
        <f t="shared" si="150"/>
        <v>1</v>
      </c>
      <c r="AO209">
        <f t="shared" si="151"/>
        <v>0</v>
      </c>
      <c r="AP209">
        <f t="shared" si="152"/>
        <v>1</v>
      </c>
      <c r="AQ209">
        <f t="shared" si="153"/>
        <v>1</v>
      </c>
      <c r="AR209">
        <f t="shared" si="154"/>
        <v>4</v>
      </c>
      <c r="AS209">
        <f t="shared" si="155"/>
        <v>1960.0000000000364</v>
      </c>
      <c r="AT209" s="12">
        <f t="shared" si="156"/>
        <v>-2.7583333333333333</v>
      </c>
      <c r="AU209" s="13">
        <f t="shared" si="142"/>
        <v>0</v>
      </c>
      <c r="AV209" s="13">
        <f t="shared" si="143"/>
        <v>0</v>
      </c>
      <c r="AW209" s="27">
        <v>0</v>
      </c>
      <c r="AX209" s="1">
        <f t="shared" si="157"/>
        <v>0</v>
      </c>
      <c r="AY209" s="20">
        <f t="shared" si="158"/>
        <v>245.125</v>
      </c>
    </row>
    <row r="210" spans="1:51" ht="34.5" customHeight="1" x14ac:dyDescent="0.65">
      <c r="A210" s="2">
        <v>204</v>
      </c>
      <c r="B210" s="2" t="s">
        <v>547</v>
      </c>
      <c r="C210" s="53" t="s">
        <v>626</v>
      </c>
      <c r="D210" s="47" t="s">
        <v>627</v>
      </c>
      <c r="E210" s="48" t="s">
        <v>628</v>
      </c>
      <c r="F210" s="15">
        <v>45231</v>
      </c>
      <c r="G210" s="2">
        <f t="shared" si="164"/>
        <v>26</v>
      </c>
      <c r="H210" s="16">
        <v>30</v>
      </c>
      <c r="I210" s="2"/>
      <c r="J210" s="16"/>
      <c r="K210" s="16"/>
      <c r="L210" s="2">
        <v>200</v>
      </c>
      <c r="M210" s="2">
        <v>0</v>
      </c>
      <c r="N210" s="2">
        <v>0</v>
      </c>
      <c r="O210" s="16"/>
      <c r="P210" s="2">
        <v>0</v>
      </c>
      <c r="Q210" s="2">
        <f t="shared" si="137"/>
        <v>10</v>
      </c>
      <c r="R210" s="2">
        <f t="shared" si="141"/>
        <v>0</v>
      </c>
      <c r="S210" s="17">
        <f t="shared" si="159"/>
        <v>43.269230769230766</v>
      </c>
      <c r="T210" s="17">
        <v>7.5</v>
      </c>
      <c r="U210" s="17">
        <v>5</v>
      </c>
      <c r="V210" s="18"/>
      <c r="W210" s="19">
        <f t="shared" si="144"/>
        <v>265.76923076923077</v>
      </c>
      <c r="X210" s="17">
        <f t="shared" si="160"/>
        <v>0</v>
      </c>
      <c r="Y210" s="17">
        <f t="shared" si="161"/>
        <v>0</v>
      </c>
      <c r="Z210" s="29"/>
      <c r="AA210" s="43">
        <f t="shared" si="138"/>
        <v>0</v>
      </c>
      <c r="AB210" s="17">
        <f t="shared" si="139"/>
        <v>5.3153846153846152</v>
      </c>
      <c r="AC210" s="17">
        <f t="shared" si="140"/>
        <v>5.3153846153846152</v>
      </c>
      <c r="AD210" s="3">
        <f t="shared" si="163"/>
        <v>260</v>
      </c>
      <c r="AE210" s="3">
        <f t="shared" si="162"/>
        <v>1700</v>
      </c>
      <c r="AF210" s="3"/>
      <c r="AH210" s="20">
        <f t="shared" si="165"/>
        <v>260.45</v>
      </c>
      <c r="AI210">
        <f t="shared" si="145"/>
        <v>2</v>
      </c>
      <c r="AJ210">
        <f t="shared" si="146"/>
        <v>1</v>
      </c>
      <c r="AK210">
        <f t="shared" si="147"/>
        <v>0</v>
      </c>
      <c r="AL210">
        <f t="shared" si="148"/>
        <v>1</v>
      </c>
      <c r="AM210">
        <f t="shared" si="149"/>
        <v>0</v>
      </c>
      <c r="AN210">
        <f t="shared" si="150"/>
        <v>0</v>
      </c>
      <c r="AO210">
        <f t="shared" si="151"/>
        <v>0</v>
      </c>
      <c r="AP210">
        <f t="shared" si="152"/>
        <v>1</v>
      </c>
      <c r="AQ210">
        <f t="shared" si="153"/>
        <v>1</v>
      </c>
      <c r="AR210">
        <f t="shared" si="154"/>
        <v>2</v>
      </c>
      <c r="AS210">
        <f t="shared" si="155"/>
        <v>1799.9999999999545</v>
      </c>
      <c r="AT210" s="12">
        <f t="shared" si="156"/>
        <v>-2.7916666666666665</v>
      </c>
      <c r="AU210" s="13">
        <f t="shared" si="142"/>
        <v>0</v>
      </c>
      <c r="AV210" s="13">
        <f t="shared" si="143"/>
        <v>0</v>
      </c>
      <c r="AW210" s="27">
        <v>0</v>
      </c>
      <c r="AX210" s="1">
        <f t="shared" si="157"/>
        <v>0</v>
      </c>
      <c r="AY210" s="20">
        <f t="shared" si="158"/>
        <v>253.26923076923077</v>
      </c>
    </row>
    <row r="211" spans="1:51" ht="40.5" customHeight="1" x14ac:dyDescent="0.65">
      <c r="A211" s="39">
        <v>205</v>
      </c>
      <c r="B211" s="2" t="s">
        <v>629</v>
      </c>
      <c r="C211" s="44" t="s">
        <v>630</v>
      </c>
      <c r="D211" s="47" t="s">
        <v>132</v>
      </c>
      <c r="E211" s="48" t="s">
        <v>631</v>
      </c>
      <c r="F211" s="15">
        <v>44228</v>
      </c>
      <c r="G211" s="2">
        <f t="shared" si="164"/>
        <v>26</v>
      </c>
      <c r="H211" s="16">
        <v>16</v>
      </c>
      <c r="I211" s="2"/>
      <c r="J211" s="16"/>
      <c r="K211" s="16"/>
      <c r="L211" s="2">
        <v>200</v>
      </c>
      <c r="M211" s="2">
        <v>0</v>
      </c>
      <c r="N211" s="2">
        <v>2</v>
      </c>
      <c r="O211" s="16"/>
      <c r="P211" s="2">
        <v>0</v>
      </c>
      <c r="Q211" s="2">
        <f>IF(AND($K$4&lt;=G211,K211&lt;0.01),10,IF(AND(G211&gt;=$K$4-1,K211&lt;0.01),5,0))</f>
        <v>10</v>
      </c>
      <c r="R211" s="2">
        <f t="shared" si="141"/>
        <v>0</v>
      </c>
      <c r="S211" s="17">
        <f t="shared" si="159"/>
        <v>23.076923076923077</v>
      </c>
      <c r="T211" s="17">
        <v>4</v>
      </c>
      <c r="U211" s="17">
        <v>5</v>
      </c>
      <c r="V211" s="18"/>
      <c r="W211" s="19">
        <f t="shared" si="144"/>
        <v>244.07692307692307</v>
      </c>
      <c r="X211" s="17">
        <f t="shared" si="160"/>
        <v>0</v>
      </c>
      <c r="Y211" s="17">
        <f t="shared" si="161"/>
        <v>0</v>
      </c>
      <c r="Z211" s="29"/>
      <c r="AA211" s="43">
        <f>IF(AY211&lt;=(1500000/4000),0,IF(AY211&lt;=(2000000/4000),(AY211-(1500000/4000))*5%,IF(AY211&lt;=(8500000/4000),(AY211-(2000000/4000))*10%+(25000/4000),IF(AY211&lt;=(12500000/4000),(AY211-(8500000/4000))*15%+(675000/4000),(AY211-(12500000/4000))*20%+(1275000/4000)))))</f>
        <v>0</v>
      </c>
      <c r="AB211" s="17">
        <f>IF((W211*4000)&lt;=1200000,(W211*2%),(1200000/4000*2%))</f>
        <v>4.8815384615384616</v>
      </c>
      <c r="AC211" s="17">
        <f>X211+Y211+Z211+AA211+AB211</f>
        <v>4.8815384615384616</v>
      </c>
      <c r="AD211" s="3">
        <f t="shared" si="163"/>
        <v>239</v>
      </c>
      <c r="AE211" s="3">
        <f t="shared" si="162"/>
        <v>700</v>
      </c>
      <c r="AF211" s="3"/>
      <c r="AH211" s="20">
        <f t="shared" si="165"/>
        <v>239.2</v>
      </c>
      <c r="AI211">
        <f t="shared" si="145"/>
        <v>2</v>
      </c>
      <c r="AJ211">
        <f t="shared" si="146"/>
        <v>0</v>
      </c>
      <c r="AK211">
        <f t="shared" si="147"/>
        <v>1</v>
      </c>
      <c r="AL211">
        <f t="shared" si="148"/>
        <v>1</v>
      </c>
      <c r="AM211">
        <f t="shared" si="149"/>
        <v>1</v>
      </c>
      <c r="AN211">
        <f t="shared" si="150"/>
        <v>4</v>
      </c>
      <c r="AO211">
        <f t="shared" si="151"/>
        <v>0</v>
      </c>
      <c r="AP211">
        <f t="shared" si="152"/>
        <v>0</v>
      </c>
      <c r="AQ211">
        <f t="shared" si="153"/>
        <v>1</v>
      </c>
      <c r="AR211">
        <f t="shared" si="154"/>
        <v>2</v>
      </c>
      <c r="AS211">
        <f t="shared" si="155"/>
        <v>799.99999999995453</v>
      </c>
      <c r="AT211" s="12">
        <f t="shared" si="156"/>
        <v>-4.1666666666666664E-2</v>
      </c>
      <c r="AU211" s="13">
        <f t="shared" si="142"/>
        <v>0</v>
      </c>
      <c r="AV211" s="13">
        <f t="shared" si="143"/>
        <v>0</v>
      </c>
      <c r="AW211" s="27">
        <v>0</v>
      </c>
      <c r="AX211" s="1">
        <f t="shared" si="157"/>
        <v>0</v>
      </c>
      <c r="AY211" s="20">
        <f t="shared" si="158"/>
        <v>235.07692307692307</v>
      </c>
    </row>
    <row r="212" spans="1:51" ht="40.5" customHeight="1" x14ac:dyDescent="0.65">
      <c r="A212" s="2">
        <v>206</v>
      </c>
      <c r="B212" s="2" t="s">
        <v>629</v>
      </c>
      <c r="C212" s="44" t="s">
        <v>632</v>
      </c>
      <c r="D212" s="47" t="s">
        <v>633</v>
      </c>
      <c r="E212" s="48" t="s">
        <v>634</v>
      </c>
      <c r="F212" s="15">
        <v>44228</v>
      </c>
      <c r="G212" s="2">
        <f t="shared" si="164"/>
        <v>26</v>
      </c>
      <c r="H212" s="16">
        <v>28</v>
      </c>
      <c r="I212" s="2"/>
      <c r="J212" s="16"/>
      <c r="K212" s="16"/>
      <c r="L212" s="2">
        <v>200</v>
      </c>
      <c r="M212" s="2">
        <v>0</v>
      </c>
      <c r="N212" s="2">
        <v>0</v>
      </c>
      <c r="O212" s="16"/>
      <c r="P212" s="2">
        <v>0</v>
      </c>
      <c r="Q212" s="2">
        <f t="shared" ref="Q212:Q233" si="166">IF(AND($K$4&lt;=G212,K212&lt;0.01),10,IF(AND(G212&gt;=$K$4-1,K212&lt;0.01),5,0))</f>
        <v>10</v>
      </c>
      <c r="R212" s="2">
        <f t="shared" si="141"/>
        <v>0</v>
      </c>
      <c r="S212" s="17">
        <f t="shared" si="159"/>
        <v>40.384615384615387</v>
      </c>
      <c r="T212" s="17">
        <v>7</v>
      </c>
      <c r="U212" s="17">
        <v>5</v>
      </c>
      <c r="V212" s="18">
        <v>7</v>
      </c>
      <c r="W212" s="19">
        <f t="shared" si="144"/>
        <v>269.38461538461536</v>
      </c>
      <c r="X212" s="17">
        <f t="shared" si="160"/>
        <v>0</v>
      </c>
      <c r="Y212" s="17">
        <f t="shared" si="161"/>
        <v>0</v>
      </c>
      <c r="Z212" s="29"/>
      <c r="AA212" s="43">
        <f t="shared" ref="AA212:AA233" si="167">IF(AY212&lt;=(1500000/4000),0,IF(AY212&lt;=(2000000/4000),(AY212-(1500000/4000))*5%,IF(AY212&lt;=(8500000/4000),(AY212-(2000000/4000))*10%+(25000/4000),IF(AY212&lt;=(12500000/4000),(AY212-(8500000/4000))*15%+(675000/4000),(AY212-(12500000/4000))*20%+(1275000/4000)))))</f>
        <v>0</v>
      </c>
      <c r="AB212" s="17">
        <f t="shared" ref="AB212:AB233" si="168">IF((W212*4000)&lt;=1200000,(W212*2%),(1200000/4000*2%))</f>
        <v>5.3876923076923076</v>
      </c>
      <c r="AC212" s="17">
        <f t="shared" ref="AC212:AC233" si="169">X212+Y212+Z212+AA212+AB212</f>
        <v>5.3876923076923076</v>
      </c>
      <c r="AD212" s="3">
        <f t="shared" si="163"/>
        <v>264</v>
      </c>
      <c r="AE212" s="3">
        <f t="shared" si="162"/>
        <v>0</v>
      </c>
      <c r="AF212" s="3"/>
      <c r="AH212" s="20">
        <f t="shared" si="165"/>
        <v>264</v>
      </c>
      <c r="AI212">
        <f t="shared" si="145"/>
        <v>2</v>
      </c>
      <c r="AJ212">
        <f t="shared" si="146"/>
        <v>1</v>
      </c>
      <c r="AK212">
        <f t="shared" si="147"/>
        <v>0</v>
      </c>
      <c r="AL212">
        <f t="shared" si="148"/>
        <v>1</v>
      </c>
      <c r="AM212">
        <f t="shared" si="149"/>
        <v>0</v>
      </c>
      <c r="AN212">
        <f t="shared" si="150"/>
        <v>4</v>
      </c>
      <c r="AO212">
        <f t="shared" si="151"/>
        <v>0</v>
      </c>
      <c r="AP212">
        <f t="shared" si="152"/>
        <v>0</v>
      </c>
      <c r="AQ212">
        <f t="shared" si="153"/>
        <v>0</v>
      </c>
      <c r="AR212">
        <f t="shared" si="154"/>
        <v>0</v>
      </c>
      <c r="AS212">
        <f t="shared" si="155"/>
        <v>0</v>
      </c>
      <c r="AT212" s="12">
        <f t="shared" si="156"/>
        <v>-4.1666666666666664E-2</v>
      </c>
      <c r="AU212" s="13">
        <f t="shared" si="142"/>
        <v>0</v>
      </c>
      <c r="AV212" s="13">
        <f t="shared" si="143"/>
        <v>0</v>
      </c>
      <c r="AW212" s="27">
        <v>0</v>
      </c>
      <c r="AX212" s="1">
        <f t="shared" si="157"/>
        <v>0</v>
      </c>
      <c r="AY212" s="20">
        <f t="shared" si="158"/>
        <v>250.38461538461536</v>
      </c>
    </row>
    <row r="213" spans="1:51" ht="40.5" customHeight="1" x14ac:dyDescent="0.65">
      <c r="A213" s="39">
        <v>207</v>
      </c>
      <c r="B213" s="2" t="s">
        <v>629</v>
      </c>
      <c r="C213" s="44" t="s">
        <v>635</v>
      </c>
      <c r="D213" s="47" t="s">
        <v>636</v>
      </c>
      <c r="E213" s="48" t="s">
        <v>637</v>
      </c>
      <c r="F213" s="15">
        <v>44228</v>
      </c>
      <c r="G213" s="2">
        <f t="shared" si="164"/>
        <v>26</v>
      </c>
      <c r="H213" s="16">
        <v>22</v>
      </c>
      <c r="I213" s="2"/>
      <c r="J213" s="16"/>
      <c r="K213" s="16"/>
      <c r="L213" s="2">
        <v>200</v>
      </c>
      <c r="M213" s="2">
        <v>0</v>
      </c>
      <c r="N213" s="2">
        <v>0</v>
      </c>
      <c r="O213" s="16"/>
      <c r="P213" s="2">
        <v>0</v>
      </c>
      <c r="Q213" s="2">
        <f t="shared" si="166"/>
        <v>10</v>
      </c>
      <c r="R213" s="2">
        <f t="shared" si="141"/>
        <v>0</v>
      </c>
      <c r="S213" s="17">
        <f t="shared" si="159"/>
        <v>31.73076923076923</v>
      </c>
      <c r="T213" s="17">
        <v>5.5</v>
      </c>
      <c r="U213" s="17">
        <v>5</v>
      </c>
      <c r="V213" s="18">
        <v>7</v>
      </c>
      <c r="W213" s="19">
        <f t="shared" si="144"/>
        <v>259.23076923076923</v>
      </c>
      <c r="X213" s="17">
        <f t="shared" si="160"/>
        <v>0</v>
      </c>
      <c r="Y213" s="17">
        <f t="shared" si="161"/>
        <v>0</v>
      </c>
      <c r="Z213" s="29"/>
      <c r="AA213" s="43">
        <f t="shared" si="167"/>
        <v>0</v>
      </c>
      <c r="AB213" s="17">
        <f t="shared" si="168"/>
        <v>5.1846153846153848</v>
      </c>
      <c r="AC213" s="17">
        <f t="shared" si="169"/>
        <v>5.1846153846153848</v>
      </c>
      <c r="AD213" s="3">
        <f t="shared" si="163"/>
        <v>254</v>
      </c>
      <c r="AE213" s="3">
        <f t="shared" si="162"/>
        <v>200</v>
      </c>
      <c r="AF213" s="3"/>
      <c r="AH213" s="20">
        <f t="shared" si="165"/>
        <v>254.05</v>
      </c>
      <c r="AI213">
        <f t="shared" si="145"/>
        <v>2</v>
      </c>
      <c r="AJ213">
        <f t="shared" si="146"/>
        <v>1</v>
      </c>
      <c r="AK213">
        <f t="shared" si="147"/>
        <v>0</v>
      </c>
      <c r="AL213">
        <f t="shared" si="148"/>
        <v>0</v>
      </c>
      <c r="AM213">
        <f t="shared" si="149"/>
        <v>0</v>
      </c>
      <c r="AN213">
        <f t="shared" si="150"/>
        <v>4</v>
      </c>
      <c r="AO213">
        <f t="shared" si="151"/>
        <v>0</v>
      </c>
      <c r="AP213">
        <f t="shared" si="152"/>
        <v>0</v>
      </c>
      <c r="AQ213">
        <f t="shared" si="153"/>
        <v>0</v>
      </c>
      <c r="AR213">
        <f t="shared" si="154"/>
        <v>2</v>
      </c>
      <c r="AS213">
        <f t="shared" si="155"/>
        <v>200.00000000004547</v>
      </c>
      <c r="AT213" s="12">
        <f t="shared" si="156"/>
        <v>-4.1666666666666664E-2</v>
      </c>
      <c r="AU213" s="13">
        <f t="shared" si="142"/>
        <v>0</v>
      </c>
      <c r="AV213" s="13">
        <f t="shared" si="143"/>
        <v>0</v>
      </c>
      <c r="AW213" s="27">
        <v>0</v>
      </c>
      <c r="AX213" s="1">
        <f t="shared" si="157"/>
        <v>0</v>
      </c>
      <c r="AY213" s="20">
        <f t="shared" si="158"/>
        <v>241.73076923076923</v>
      </c>
    </row>
    <row r="214" spans="1:51" ht="40.5" customHeight="1" x14ac:dyDescent="0.65">
      <c r="A214" s="2">
        <v>208</v>
      </c>
      <c r="B214" s="2" t="s">
        <v>629</v>
      </c>
      <c r="C214" s="44" t="s">
        <v>638</v>
      </c>
      <c r="D214" s="47" t="s">
        <v>639</v>
      </c>
      <c r="E214" s="48" t="s">
        <v>262</v>
      </c>
      <c r="F214" s="15">
        <v>44228</v>
      </c>
      <c r="G214" s="2">
        <f t="shared" si="164"/>
        <v>26</v>
      </c>
      <c r="H214" s="16">
        <v>6</v>
      </c>
      <c r="I214" s="2"/>
      <c r="J214" s="16"/>
      <c r="K214" s="16"/>
      <c r="L214" s="2">
        <v>200</v>
      </c>
      <c r="M214" s="2">
        <v>0</v>
      </c>
      <c r="N214" s="2">
        <v>10.5</v>
      </c>
      <c r="O214" s="16"/>
      <c r="P214" s="2">
        <v>0</v>
      </c>
      <c r="Q214" s="2">
        <f t="shared" si="166"/>
        <v>10</v>
      </c>
      <c r="R214" s="2">
        <f t="shared" si="141"/>
        <v>0</v>
      </c>
      <c r="S214" s="17">
        <f t="shared" si="159"/>
        <v>8.6538461538461533</v>
      </c>
      <c r="T214" s="17">
        <v>1.5</v>
      </c>
      <c r="U214" s="17">
        <v>5</v>
      </c>
      <c r="V214" s="18"/>
      <c r="W214" s="19">
        <f t="shared" si="144"/>
        <v>235.65384615384616</v>
      </c>
      <c r="X214" s="17">
        <f t="shared" si="160"/>
        <v>0</v>
      </c>
      <c r="Y214" s="17">
        <f t="shared" si="161"/>
        <v>0</v>
      </c>
      <c r="Z214" s="29"/>
      <c r="AA214" s="43">
        <f t="shared" si="167"/>
        <v>0</v>
      </c>
      <c r="AB214" s="17">
        <f t="shared" si="168"/>
        <v>4.7130769230769234</v>
      </c>
      <c r="AC214" s="17">
        <f t="shared" si="169"/>
        <v>4.7130769230769234</v>
      </c>
      <c r="AD214" s="3">
        <f t="shared" si="163"/>
        <v>230</v>
      </c>
      <c r="AE214" s="3">
        <f t="shared" si="162"/>
        <v>3700</v>
      </c>
      <c r="AF214" s="3"/>
      <c r="AH214" s="20">
        <f t="shared" si="165"/>
        <v>230.94</v>
      </c>
      <c r="AI214">
        <f t="shared" si="145"/>
        <v>2</v>
      </c>
      <c r="AJ214">
        <f t="shared" si="146"/>
        <v>0</v>
      </c>
      <c r="AK214">
        <f t="shared" si="147"/>
        <v>1</v>
      </c>
      <c r="AL214">
        <f t="shared" si="148"/>
        <v>1</v>
      </c>
      <c r="AM214">
        <f t="shared" si="149"/>
        <v>0</v>
      </c>
      <c r="AN214">
        <f t="shared" si="150"/>
        <v>0</v>
      </c>
      <c r="AO214">
        <f t="shared" si="151"/>
        <v>1</v>
      </c>
      <c r="AP214">
        <f t="shared" si="152"/>
        <v>1</v>
      </c>
      <c r="AQ214">
        <f t="shared" si="153"/>
        <v>1</v>
      </c>
      <c r="AR214">
        <f t="shared" si="154"/>
        <v>2</v>
      </c>
      <c r="AS214">
        <f t="shared" si="155"/>
        <v>3759.9999999999909</v>
      </c>
      <c r="AT214" s="12">
        <f t="shared" si="156"/>
        <v>-4.1666666666666664E-2</v>
      </c>
      <c r="AU214" s="13">
        <f t="shared" si="142"/>
        <v>0</v>
      </c>
      <c r="AV214" s="13">
        <f t="shared" si="143"/>
        <v>0</v>
      </c>
      <c r="AW214" s="27">
        <v>0</v>
      </c>
      <c r="AX214" s="1">
        <f t="shared" si="157"/>
        <v>0</v>
      </c>
      <c r="AY214" s="20">
        <f t="shared" si="158"/>
        <v>229.15384615384616</v>
      </c>
    </row>
    <row r="215" spans="1:51" ht="40.5" customHeight="1" x14ac:dyDescent="0.65">
      <c r="A215" s="39">
        <v>209</v>
      </c>
      <c r="B215" s="2" t="s">
        <v>629</v>
      </c>
      <c r="C215" s="44" t="s">
        <v>640</v>
      </c>
      <c r="D215" s="47" t="s">
        <v>340</v>
      </c>
      <c r="E215" s="48" t="s">
        <v>641</v>
      </c>
      <c r="F215" s="15">
        <v>44228</v>
      </c>
      <c r="G215" s="2">
        <f t="shared" si="164"/>
        <v>26</v>
      </c>
      <c r="H215" s="16">
        <v>16</v>
      </c>
      <c r="I215" s="2"/>
      <c r="J215" s="16"/>
      <c r="K215" s="16"/>
      <c r="L215" s="2">
        <v>210</v>
      </c>
      <c r="M215" s="2">
        <v>15</v>
      </c>
      <c r="N215" s="2">
        <v>14</v>
      </c>
      <c r="O215" s="16"/>
      <c r="P215" s="2">
        <v>0</v>
      </c>
      <c r="Q215" s="2">
        <f t="shared" si="166"/>
        <v>10</v>
      </c>
      <c r="R215" s="2">
        <f t="shared" si="141"/>
        <v>0</v>
      </c>
      <c r="S215" s="17">
        <f t="shared" si="159"/>
        <v>24.23076923076923</v>
      </c>
      <c r="T215" s="17">
        <v>4</v>
      </c>
      <c r="U215" s="17">
        <v>5</v>
      </c>
      <c r="V215" s="18">
        <v>7</v>
      </c>
      <c r="W215" s="19">
        <f t="shared" si="144"/>
        <v>289.23076923076923</v>
      </c>
      <c r="X215" s="17">
        <f t="shared" si="160"/>
        <v>0</v>
      </c>
      <c r="Y215" s="17">
        <f t="shared" si="161"/>
        <v>0</v>
      </c>
      <c r="Z215" s="29"/>
      <c r="AA215" s="43">
        <f t="shared" si="167"/>
        <v>0</v>
      </c>
      <c r="AB215" s="17">
        <f t="shared" si="168"/>
        <v>5.7846153846153845</v>
      </c>
      <c r="AC215" s="17">
        <f t="shared" si="169"/>
        <v>5.7846153846153845</v>
      </c>
      <c r="AD215" s="3">
        <f t="shared" si="163"/>
        <v>283</v>
      </c>
      <c r="AE215" s="3">
        <f t="shared" si="162"/>
        <v>1700</v>
      </c>
      <c r="AF215" s="3"/>
      <c r="AH215" s="20">
        <f t="shared" si="165"/>
        <v>283.45</v>
      </c>
      <c r="AI215">
        <f t="shared" si="145"/>
        <v>2</v>
      </c>
      <c r="AJ215">
        <f t="shared" si="146"/>
        <v>1</v>
      </c>
      <c r="AK215">
        <f t="shared" si="147"/>
        <v>1</v>
      </c>
      <c r="AL215">
        <f t="shared" si="148"/>
        <v>1</v>
      </c>
      <c r="AM215">
        <f t="shared" si="149"/>
        <v>0</v>
      </c>
      <c r="AN215">
        <f t="shared" si="150"/>
        <v>3</v>
      </c>
      <c r="AO215">
        <f t="shared" si="151"/>
        <v>0</v>
      </c>
      <c r="AP215">
        <f t="shared" si="152"/>
        <v>1</v>
      </c>
      <c r="AQ215">
        <f t="shared" si="153"/>
        <v>1</v>
      </c>
      <c r="AR215">
        <f t="shared" si="154"/>
        <v>2</v>
      </c>
      <c r="AS215">
        <f t="shared" si="155"/>
        <v>1799.9999999999545</v>
      </c>
      <c r="AT215" s="12">
        <f t="shared" si="156"/>
        <v>-4.1666666666666664E-2</v>
      </c>
      <c r="AU215" s="13">
        <f t="shared" si="142"/>
        <v>0</v>
      </c>
      <c r="AV215" s="13">
        <f t="shared" si="143"/>
        <v>0</v>
      </c>
      <c r="AW215" s="27">
        <v>0</v>
      </c>
      <c r="AX215" s="1">
        <f t="shared" si="157"/>
        <v>0</v>
      </c>
      <c r="AY215" s="20">
        <f t="shared" si="158"/>
        <v>273.23076923076923</v>
      </c>
    </row>
    <row r="216" spans="1:51" ht="40.5" customHeight="1" x14ac:dyDescent="0.65">
      <c r="A216" s="2">
        <v>210</v>
      </c>
      <c r="B216" s="2" t="s">
        <v>629</v>
      </c>
      <c r="C216" s="44" t="s">
        <v>642</v>
      </c>
      <c r="D216" s="47" t="s">
        <v>500</v>
      </c>
      <c r="E216" s="48" t="s">
        <v>643</v>
      </c>
      <c r="F216" s="15">
        <v>44228</v>
      </c>
      <c r="G216" s="2">
        <f t="shared" si="164"/>
        <v>26</v>
      </c>
      <c r="H216" s="16">
        <v>12</v>
      </c>
      <c r="I216" s="2"/>
      <c r="J216" s="16"/>
      <c r="K216" s="16"/>
      <c r="L216" s="2">
        <v>200</v>
      </c>
      <c r="M216" s="2">
        <v>0</v>
      </c>
      <c r="N216" s="2">
        <v>4</v>
      </c>
      <c r="O216" s="16"/>
      <c r="P216" s="2">
        <v>0</v>
      </c>
      <c r="Q216" s="2">
        <f t="shared" si="166"/>
        <v>10</v>
      </c>
      <c r="R216" s="2">
        <f t="shared" si="141"/>
        <v>0</v>
      </c>
      <c r="S216" s="17">
        <f t="shared" si="159"/>
        <v>17.307692307692307</v>
      </c>
      <c r="T216" s="17">
        <v>3</v>
      </c>
      <c r="U216" s="17">
        <v>5</v>
      </c>
      <c r="V216" s="18">
        <v>7</v>
      </c>
      <c r="W216" s="19">
        <f t="shared" si="144"/>
        <v>246.30769230769232</v>
      </c>
      <c r="X216" s="17">
        <f t="shared" si="160"/>
        <v>0</v>
      </c>
      <c r="Y216" s="17">
        <f t="shared" si="161"/>
        <v>0</v>
      </c>
      <c r="Z216" s="29"/>
      <c r="AA216" s="43">
        <f t="shared" si="167"/>
        <v>0</v>
      </c>
      <c r="AB216" s="17">
        <f t="shared" si="168"/>
        <v>4.9261538461538468</v>
      </c>
      <c r="AC216" s="17">
        <f t="shared" si="169"/>
        <v>4.9261538461538468</v>
      </c>
      <c r="AD216" s="3">
        <f t="shared" si="163"/>
        <v>241</v>
      </c>
      <c r="AE216" s="3">
        <f t="shared" si="162"/>
        <v>1500</v>
      </c>
      <c r="AF216" s="3"/>
      <c r="AH216" s="20">
        <f t="shared" si="165"/>
        <v>241.38</v>
      </c>
      <c r="AI216">
        <f t="shared" si="145"/>
        <v>2</v>
      </c>
      <c r="AJ216">
        <f t="shared" si="146"/>
        <v>0</v>
      </c>
      <c r="AK216">
        <f t="shared" si="147"/>
        <v>2</v>
      </c>
      <c r="AL216">
        <f t="shared" si="148"/>
        <v>0</v>
      </c>
      <c r="AM216">
        <f t="shared" si="149"/>
        <v>0</v>
      </c>
      <c r="AN216">
        <f t="shared" si="150"/>
        <v>1</v>
      </c>
      <c r="AO216">
        <f t="shared" si="151"/>
        <v>0</v>
      </c>
      <c r="AP216">
        <f t="shared" si="152"/>
        <v>1</v>
      </c>
      <c r="AQ216">
        <f t="shared" si="153"/>
        <v>1</v>
      </c>
      <c r="AR216">
        <f t="shared" si="154"/>
        <v>0</v>
      </c>
      <c r="AS216">
        <f t="shared" si="155"/>
        <v>1519.9999999999818</v>
      </c>
      <c r="AT216" s="12">
        <f t="shared" si="156"/>
        <v>-4.1666666666666664E-2</v>
      </c>
      <c r="AU216" s="13">
        <f t="shared" si="142"/>
        <v>0</v>
      </c>
      <c r="AV216" s="13">
        <f t="shared" si="143"/>
        <v>0</v>
      </c>
      <c r="AW216" s="27">
        <v>0</v>
      </c>
      <c r="AX216" s="1">
        <f t="shared" si="157"/>
        <v>0</v>
      </c>
      <c r="AY216" s="20">
        <f t="shared" si="158"/>
        <v>231.30769230769232</v>
      </c>
    </row>
    <row r="217" spans="1:51" ht="40.5" customHeight="1" x14ac:dyDescent="0.65">
      <c r="A217" s="39">
        <v>211</v>
      </c>
      <c r="B217" s="2" t="s">
        <v>629</v>
      </c>
      <c r="C217" s="44" t="s">
        <v>644</v>
      </c>
      <c r="D217" s="47" t="s">
        <v>645</v>
      </c>
      <c r="E217" s="48" t="s">
        <v>646</v>
      </c>
      <c r="F217" s="15">
        <v>44228</v>
      </c>
      <c r="G217" s="2">
        <f>$J$4-K217-J217</f>
        <v>24.875</v>
      </c>
      <c r="H217" s="16">
        <v>12</v>
      </c>
      <c r="I217" s="2"/>
      <c r="J217" s="16">
        <v>0.375</v>
      </c>
      <c r="K217" s="16">
        <v>0.75</v>
      </c>
      <c r="L217" s="2">
        <v>200</v>
      </c>
      <c r="M217" s="2">
        <v>0</v>
      </c>
      <c r="N217" s="2">
        <v>11.5</v>
      </c>
      <c r="O217" s="16"/>
      <c r="P217" s="2">
        <v>0</v>
      </c>
      <c r="Q217" s="2">
        <f>IF(AND($K$4&lt;=G217,K217&lt;0.01),10,IF(AND(G217&gt;=$K$4-1,K217&lt;0.01),5,0))</f>
        <v>0</v>
      </c>
      <c r="R217" s="2">
        <f t="shared" si="141"/>
        <v>0</v>
      </c>
      <c r="S217" s="17">
        <f t="shared" si="159"/>
        <v>17.307692307692307</v>
      </c>
      <c r="T217" s="17">
        <v>3</v>
      </c>
      <c r="U217" s="17">
        <v>4.7836538461538467</v>
      </c>
      <c r="V217" s="18">
        <v>7</v>
      </c>
      <c r="W217" s="19">
        <f t="shared" si="144"/>
        <v>243.59134615384616</v>
      </c>
      <c r="X217" s="17">
        <f>(L217+N217)/$J$4*J217</f>
        <v>3.0504807692307692</v>
      </c>
      <c r="Y217" s="17">
        <f>(L217+N217)/$J$4*K217</f>
        <v>6.1009615384615383</v>
      </c>
      <c r="Z217" s="29"/>
      <c r="AA217" s="43">
        <f t="shared" si="167"/>
        <v>0</v>
      </c>
      <c r="AB217" s="17">
        <f t="shared" si="168"/>
        <v>4.8718269230769229</v>
      </c>
      <c r="AC217" s="17">
        <f t="shared" si="169"/>
        <v>14.02326923076923</v>
      </c>
      <c r="AD217" s="3">
        <f t="shared" si="163"/>
        <v>229</v>
      </c>
      <c r="AE217" s="3">
        <f t="shared" si="162"/>
        <v>2200</v>
      </c>
      <c r="AF217" s="3"/>
      <c r="AH217" s="20">
        <f t="shared" si="165"/>
        <v>229.57</v>
      </c>
      <c r="AI217">
        <f t="shared" si="145"/>
        <v>2</v>
      </c>
      <c r="AJ217">
        <f t="shared" si="146"/>
        <v>0</v>
      </c>
      <c r="AK217">
        <f t="shared" si="147"/>
        <v>1</v>
      </c>
      <c r="AL217">
        <f t="shared" si="148"/>
        <v>0</v>
      </c>
      <c r="AM217">
        <f t="shared" si="149"/>
        <v>1</v>
      </c>
      <c r="AN217">
        <f t="shared" si="150"/>
        <v>4</v>
      </c>
      <c r="AO217">
        <f t="shared" si="151"/>
        <v>1</v>
      </c>
      <c r="AP217">
        <f t="shared" si="152"/>
        <v>0</v>
      </c>
      <c r="AQ217">
        <f t="shared" si="153"/>
        <v>0</v>
      </c>
      <c r="AR217">
        <f t="shared" si="154"/>
        <v>2</v>
      </c>
      <c r="AS217">
        <f t="shared" si="155"/>
        <v>2279.9999999999727</v>
      </c>
      <c r="AT217" s="12">
        <f t="shared" si="156"/>
        <v>-4.1666666666666664E-2</v>
      </c>
      <c r="AU217" s="13">
        <f t="shared" si="142"/>
        <v>0</v>
      </c>
      <c r="AV217" s="13">
        <f t="shared" si="143"/>
        <v>0</v>
      </c>
      <c r="AW217" s="27">
        <v>0</v>
      </c>
      <c r="AX217" s="1">
        <f t="shared" si="157"/>
        <v>0</v>
      </c>
      <c r="AY217" s="20">
        <f t="shared" si="158"/>
        <v>219.65625</v>
      </c>
    </row>
    <row r="218" spans="1:51" ht="40.5" customHeight="1" x14ac:dyDescent="0.65">
      <c r="A218" s="2">
        <v>212</v>
      </c>
      <c r="B218" s="2" t="s">
        <v>629</v>
      </c>
      <c r="C218" s="44" t="s">
        <v>647</v>
      </c>
      <c r="D218" s="47" t="s">
        <v>648</v>
      </c>
      <c r="E218" s="48" t="s">
        <v>216</v>
      </c>
      <c r="F218" s="15">
        <v>44228</v>
      </c>
      <c r="G218" s="2">
        <f t="shared" si="164"/>
        <v>26</v>
      </c>
      <c r="H218" s="16">
        <v>28</v>
      </c>
      <c r="I218" s="2"/>
      <c r="J218" s="16"/>
      <c r="K218" s="16"/>
      <c r="L218" s="2">
        <v>200</v>
      </c>
      <c r="M218" s="2">
        <v>0</v>
      </c>
      <c r="N218" s="2">
        <v>0</v>
      </c>
      <c r="O218" s="16"/>
      <c r="P218" s="2">
        <v>0</v>
      </c>
      <c r="Q218" s="2">
        <f t="shared" si="166"/>
        <v>10</v>
      </c>
      <c r="R218" s="2">
        <f t="shared" si="141"/>
        <v>0</v>
      </c>
      <c r="S218" s="17">
        <f t="shared" si="159"/>
        <v>40.384615384615387</v>
      </c>
      <c r="T218" s="17">
        <v>7</v>
      </c>
      <c r="U218" s="17">
        <v>5</v>
      </c>
      <c r="V218" s="18">
        <v>7</v>
      </c>
      <c r="W218" s="19">
        <f t="shared" si="144"/>
        <v>269.38461538461536</v>
      </c>
      <c r="X218" s="17">
        <f t="shared" si="160"/>
        <v>0</v>
      </c>
      <c r="Y218" s="17">
        <f t="shared" si="161"/>
        <v>0</v>
      </c>
      <c r="Z218" s="29"/>
      <c r="AA218" s="43">
        <f t="shared" si="167"/>
        <v>0</v>
      </c>
      <c r="AB218" s="17">
        <f t="shared" si="168"/>
        <v>5.3876923076923076</v>
      </c>
      <c r="AC218" s="17">
        <f t="shared" si="169"/>
        <v>5.3876923076923076</v>
      </c>
      <c r="AD218" s="3">
        <f t="shared" si="163"/>
        <v>264</v>
      </c>
      <c r="AE218" s="3">
        <f t="shared" si="162"/>
        <v>0</v>
      </c>
      <c r="AF218" s="3"/>
      <c r="AH218" s="20">
        <f t="shared" si="165"/>
        <v>264</v>
      </c>
      <c r="AI218">
        <f t="shared" si="145"/>
        <v>2</v>
      </c>
      <c r="AJ218">
        <f t="shared" si="146"/>
        <v>1</v>
      </c>
      <c r="AK218">
        <f t="shared" si="147"/>
        <v>0</v>
      </c>
      <c r="AL218">
        <f t="shared" si="148"/>
        <v>1</v>
      </c>
      <c r="AM218">
        <f t="shared" si="149"/>
        <v>0</v>
      </c>
      <c r="AN218">
        <f t="shared" si="150"/>
        <v>4</v>
      </c>
      <c r="AO218">
        <f t="shared" si="151"/>
        <v>0</v>
      </c>
      <c r="AP218">
        <f t="shared" si="152"/>
        <v>0</v>
      </c>
      <c r="AQ218">
        <f t="shared" si="153"/>
        <v>0</v>
      </c>
      <c r="AR218">
        <f t="shared" si="154"/>
        <v>0</v>
      </c>
      <c r="AS218">
        <f t="shared" si="155"/>
        <v>0</v>
      </c>
      <c r="AT218" s="12">
        <f t="shared" si="156"/>
        <v>-4.1666666666666664E-2</v>
      </c>
      <c r="AU218" s="13">
        <f t="shared" si="142"/>
        <v>0</v>
      </c>
      <c r="AV218" s="13">
        <f t="shared" si="143"/>
        <v>0</v>
      </c>
      <c r="AW218" s="27">
        <v>0</v>
      </c>
      <c r="AX218" s="1">
        <f t="shared" si="157"/>
        <v>0</v>
      </c>
      <c r="AY218" s="20">
        <f t="shared" si="158"/>
        <v>250.38461538461536</v>
      </c>
    </row>
    <row r="219" spans="1:51" ht="40.5" customHeight="1" x14ac:dyDescent="0.65">
      <c r="A219" s="39">
        <v>213</v>
      </c>
      <c r="B219" s="2" t="s">
        <v>629</v>
      </c>
      <c r="C219" s="44" t="s">
        <v>649</v>
      </c>
      <c r="D219" s="47" t="s">
        <v>650</v>
      </c>
      <c r="E219" s="48" t="s">
        <v>651</v>
      </c>
      <c r="F219" s="15">
        <v>44228</v>
      </c>
      <c r="G219" s="2">
        <f t="shared" si="164"/>
        <v>26</v>
      </c>
      <c r="H219" s="16">
        <v>30</v>
      </c>
      <c r="I219" s="2"/>
      <c r="J219" s="16"/>
      <c r="K219" s="16"/>
      <c r="L219" s="2">
        <v>200</v>
      </c>
      <c r="M219" s="2">
        <v>0</v>
      </c>
      <c r="N219" s="2">
        <v>0</v>
      </c>
      <c r="O219" s="16"/>
      <c r="P219" s="2">
        <v>0</v>
      </c>
      <c r="Q219" s="2">
        <f t="shared" si="166"/>
        <v>10</v>
      </c>
      <c r="R219" s="2">
        <f t="shared" si="141"/>
        <v>0</v>
      </c>
      <c r="S219" s="17">
        <f t="shared" si="159"/>
        <v>43.269230769230766</v>
      </c>
      <c r="T219" s="17">
        <v>7.5</v>
      </c>
      <c r="U219" s="17">
        <v>5</v>
      </c>
      <c r="V219" s="18">
        <v>7</v>
      </c>
      <c r="W219" s="19">
        <f t="shared" si="144"/>
        <v>272.76923076923077</v>
      </c>
      <c r="X219" s="17">
        <f t="shared" si="160"/>
        <v>0</v>
      </c>
      <c r="Y219" s="17">
        <f t="shared" si="161"/>
        <v>0</v>
      </c>
      <c r="Z219" s="29"/>
      <c r="AA219" s="43">
        <f t="shared" si="167"/>
        <v>0</v>
      </c>
      <c r="AB219" s="17">
        <f t="shared" si="168"/>
        <v>5.4553846153846157</v>
      </c>
      <c r="AC219" s="17">
        <f t="shared" si="169"/>
        <v>5.4553846153846157</v>
      </c>
      <c r="AD219" s="3">
        <f t="shared" si="163"/>
        <v>267</v>
      </c>
      <c r="AE219" s="3">
        <f t="shared" si="162"/>
        <v>1200</v>
      </c>
      <c r="AF219" s="3"/>
      <c r="AH219" s="20">
        <f t="shared" si="165"/>
        <v>267.31</v>
      </c>
      <c r="AI219">
        <f t="shared" si="145"/>
        <v>2</v>
      </c>
      <c r="AJ219">
        <f t="shared" si="146"/>
        <v>1</v>
      </c>
      <c r="AK219">
        <f t="shared" si="147"/>
        <v>0</v>
      </c>
      <c r="AL219">
        <f t="shared" si="148"/>
        <v>1</v>
      </c>
      <c r="AM219">
        <f t="shared" si="149"/>
        <v>1</v>
      </c>
      <c r="AN219">
        <f t="shared" si="150"/>
        <v>2</v>
      </c>
      <c r="AO219">
        <f t="shared" si="151"/>
        <v>0</v>
      </c>
      <c r="AP219">
        <f t="shared" si="152"/>
        <v>1</v>
      </c>
      <c r="AQ219">
        <f t="shared" si="153"/>
        <v>0</v>
      </c>
      <c r="AR219">
        <f t="shared" si="154"/>
        <v>2</v>
      </c>
      <c r="AS219">
        <f t="shared" si="155"/>
        <v>1240.0000000000091</v>
      </c>
      <c r="AT219" s="12">
        <f t="shared" si="156"/>
        <v>-4.1666666666666664E-2</v>
      </c>
      <c r="AU219" s="13">
        <f t="shared" si="142"/>
        <v>0</v>
      </c>
      <c r="AV219" s="13">
        <f t="shared" si="143"/>
        <v>0</v>
      </c>
      <c r="AW219" s="27">
        <v>0</v>
      </c>
      <c r="AX219" s="1">
        <f t="shared" si="157"/>
        <v>0</v>
      </c>
      <c r="AY219" s="20">
        <f t="shared" si="158"/>
        <v>253.26923076923077</v>
      </c>
    </row>
    <row r="220" spans="1:51" ht="40.5" customHeight="1" x14ac:dyDescent="0.65">
      <c r="A220" s="2">
        <v>214</v>
      </c>
      <c r="B220" s="2" t="s">
        <v>629</v>
      </c>
      <c r="C220" s="44" t="s">
        <v>652</v>
      </c>
      <c r="D220" s="47" t="s">
        <v>92</v>
      </c>
      <c r="E220" s="48" t="s">
        <v>653</v>
      </c>
      <c r="F220" s="15">
        <v>44228</v>
      </c>
      <c r="G220" s="2">
        <f t="shared" si="164"/>
        <v>26</v>
      </c>
      <c r="H220" s="16">
        <v>32</v>
      </c>
      <c r="I220" s="2"/>
      <c r="J220" s="16"/>
      <c r="K220" s="16"/>
      <c r="L220" s="2">
        <v>200</v>
      </c>
      <c r="M220" s="2">
        <v>0</v>
      </c>
      <c r="N220" s="2">
        <v>0</v>
      </c>
      <c r="O220" s="16"/>
      <c r="P220" s="2">
        <v>0</v>
      </c>
      <c r="Q220" s="2">
        <f t="shared" si="166"/>
        <v>10</v>
      </c>
      <c r="R220" s="2">
        <f t="shared" si="141"/>
        <v>0</v>
      </c>
      <c r="S220" s="17">
        <f t="shared" si="159"/>
        <v>46.153846153846153</v>
      </c>
      <c r="T220" s="17">
        <v>8</v>
      </c>
      <c r="U220" s="17">
        <v>5</v>
      </c>
      <c r="V220" s="18">
        <v>7</v>
      </c>
      <c r="W220" s="19">
        <f t="shared" si="144"/>
        <v>276.15384615384613</v>
      </c>
      <c r="X220" s="17">
        <f t="shared" si="160"/>
        <v>0</v>
      </c>
      <c r="Y220" s="17">
        <f t="shared" si="161"/>
        <v>0</v>
      </c>
      <c r="Z220" s="29"/>
      <c r="AA220" s="43">
        <f t="shared" si="167"/>
        <v>0</v>
      </c>
      <c r="AB220" s="17">
        <f t="shared" si="168"/>
        <v>5.523076923076923</v>
      </c>
      <c r="AC220" s="17">
        <f t="shared" si="169"/>
        <v>5.523076923076923</v>
      </c>
      <c r="AD220" s="3">
        <f t="shared" si="163"/>
        <v>270</v>
      </c>
      <c r="AE220" s="3">
        <f t="shared" si="162"/>
        <v>2500</v>
      </c>
      <c r="AF220" s="3"/>
      <c r="AH220" s="20">
        <f t="shared" si="165"/>
        <v>270.63</v>
      </c>
      <c r="AI220">
        <f t="shared" si="145"/>
        <v>2</v>
      </c>
      <c r="AJ220">
        <f t="shared" si="146"/>
        <v>1</v>
      </c>
      <c r="AK220">
        <f t="shared" si="147"/>
        <v>1</v>
      </c>
      <c r="AL220">
        <f t="shared" si="148"/>
        <v>0</v>
      </c>
      <c r="AM220">
        <f t="shared" si="149"/>
        <v>0</v>
      </c>
      <c r="AN220">
        <f t="shared" si="150"/>
        <v>0</v>
      </c>
      <c r="AO220">
        <f t="shared" si="151"/>
        <v>1</v>
      </c>
      <c r="AP220">
        <f t="shared" si="152"/>
        <v>0</v>
      </c>
      <c r="AQ220">
        <f t="shared" si="153"/>
        <v>1</v>
      </c>
      <c r="AR220">
        <f t="shared" si="154"/>
        <v>0</v>
      </c>
      <c r="AS220">
        <f t="shared" si="155"/>
        <v>2519.9999999999818</v>
      </c>
      <c r="AT220" s="12">
        <f t="shared" si="156"/>
        <v>-4.1666666666666664E-2</v>
      </c>
      <c r="AU220" s="13">
        <f t="shared" si="142"/>
        <v>0</v>
      </c>
      <c r="AV220" s="13">
        <f t="shared" si="143"/>
        <v>0</v>
      </c>
      <c r="AW220" s="27">
        <v>0</v>
      </c>
      <c r="AX220" s="1">
        <f t="shared" si="157"/>
        <v>0</v>
      </c>
      <c r="AY220" s="20">
        <f t="shared" si="158"/>
        <v>256.15384615384613</v>
      </c>
    </row>
    <row r="221" spans="1:51" ht="40.5" customHeight="1" x14ac:dyDescent="0.65">
      <c r="A221" s="39">
        <v>215</v>
      </c>
      <c r="B221" s="2" t="s">
        <v>629</v>
      </c>
      <c r="C221" s="44" t="s">
        <v>654</v>
      </c>
      <c r="D221" s="47" t="s">
        <v>655</v>
      </c>
      <c r="E221" s="48" t="s">
        <v>238</v>
      </c>
      <c r="F221" s="15">
        <v>44440</v>
      </c>
      <c r="G221" s="2">
        <f t="shared" si="164"/>
        <v>25</v>
      </c>
      <c r="H221" s="16">
        <v>16</v>
      </c>
      <c r="I221" s="2"/>
      <c r="J221" s="16"/>
      <c r="K221" s="16">
        <v>1</v>
      </c>
      <c r="L221" s="2">
        <v>200</v>
      </c>
      <c r="M221" s="2">
        <v>0</v>
      </c>
      <c r="N221" s="2">
        <v>0</v>
      </c>
      <c r="O221" s="16"/>
      <c r="P221" s="2">
        <v>0</v>
      </c>
      <c r="Q221" s="2">
        <f t="shared" si="166"/>
        <v>0</v>
      </c>
      <c r="R221" s="2">
        <f t="shared" si="141"/>
        <v>0</v>
      </c>
      <c r="S221" s="17">
        <f t="shared" si="159"/>
        <v>23.076923076923077</v>
      </c>
      <c r="T221" s="17">
        <v>4</v>
      </c>
      <c r="U221" s="17">
        <v>4.8076923076923084</v>
      </c>
      <c r="V221" s="18"/>
      <c r="W221" s="19">
        <f t="shared" si="144"/>
        <v>231.88461538461539</v>
      </c>
      <c r="X221" s="17">
        <f t="shared" si="160"/>
        <v>0</v>
      </c>
      <c r="Y221" s="17">
        <f t="shared" si="161"/>
        <v>7.6923076923076925</v>
      </c>
      <c r="Z221" s="29"/>
      <c r="AA221" s="43">
        <f t="shared" si="167"/>
        <v>0</v>
      </c>
      <c r="AB221" s="17">
        <f t="shared" si="168"/>
        <v>4.6376923076923076</v>
      </c>
      <c r="AC221" s="17">
        <f t="shared" si="169"/>
        <v>12.33</v>
      </c>
      <c r="AD221" s="3">
        <f t="shared" si="163"/>
        <v>219</v>
      </c>
      <c r="AE221" s="3">
        <f t="shared" si="162"/>
        <v>2200</v>
      </c>
      <c r="AF221" s="3"/>
      <c r="AH221" s="20">
        <f t="shared" si="165"/>
        <v>219.55</v>
      </c>
      <c r="AI221">
        <f t="shared" si="145"/>
        <v>2</v>
      </c>
      <c r="AJ221">
        <f t="shared" si="146"/>
        <v>0</v>
      </c>
      <c r="AK221">
        <f t="shared" si="147"/>
        <v>0</v>
      </c>
      <c r="AL221">
        <f t="shared" si="148"/>
        <v>1</v>
      </c>
      <c r="AM221">
        <f t="shared" si="149"/>
        <v>1</v>
      </c>
      <c r="AN221">
        <f t="shared" si="150"/>
        <v>4</v>
      </c>
      <c r="AO221">
        <f t="shared" si="151"/>
        <v>1</v>
      </c>
      <c r="AP221">
        <f t="shared" si="152"/>
        <v>0</v>
      </c>
      <c r="AQ221">
        <f t="shared" si="153"/>
        <v>0</v>
      </c>
      <c r="AR221">
        <f t="shared" si="154"/>
        <v>2</v>
      </c>
      <c r="AS221">
        <f t="shared" si="155"/>
        <v>2200.0000000000455</v>
      </c>
      <c r="AT221" s="12">
        <f t="shared" si="156"/>
        <v>-0.625</v>
      </c>
      <c r="AU221" s="13">
        <f t="shared" si="142"/>
        <v>0</v>
      </c>
      <c r="AV221" s="13">
        <f t="shared" si="143"/>
        <v>0</v>
      </c>
      <c r="AW221" s="27">
        <v>0</v>
      </c>
      <c r="AX221" s="1">
        <f t="shared" si="157"/>
        <v>0</v>
      </c>
      <c r="AY221" s="20">
        <f t="shared" si="158"/>
        <v>215.38461538461539</v>
      </c>
    </row>
    <row r="222" spans="1:51" ht="40.5" customHeight="1" x14ac:dyDescent="0.65">
      <c r="A222" s="2">
        <v>216</v>
      </c>
      <c r="B222" s="2" t="s">
        <v>629</v>
      </c>
      <c r="C222" s="36" t="s">
        <v>656</v>
      </c>
      <c r="D222" s="47" t="s">
        <v>657</v>
      </c>
      <c r="E222" s="48" t="s">
        <v>658</v>
      </c>
      <c r="F222" s="15">
        <v>44440</v>
      </c>
      <c r="G222" s="2">
        <f t="shared" si="164"/>
        <v>26</v>
      </c>
      <c r="H222" s="16">
        <v>8</v>
      </c>
      <c r="I222" s="2"/>
      <c r="J222" s="16"/>
      <c r="K222" s="16"/>
      <c r="L222" s="2">
        <v>200</v>
      </c>
      <c r="M222" s="2">
        <v>0</v>
      </c>
      <c r="N222" s="2">
        <v>0</v>
      </c>
      <c r="O222" s="16"/>
      <c r="P222" s="2">
        <v>0</v>
      </c>
      <c r="Q222" s="2">
        <f t="shared" si="166"/>
        <v>10</v>
      </c>
      <c r="R222" s="2">
        <f t="shared" si="141"/>
        <v>0</v>
      </c>
      <c r="S222" s="17">
        <f t="shared" si="159"/>
        <v>11.538461538461538</v>
      </c>
      <c r="T222" s="17">
        <v>2</v>
      </c>
      <c r="U222" s="17">
        <v>5</v>
      </c>
      <c r="V222" s="18">
        <v>7</v>
      </c>
      <c r="W222" s="19">
        <f t="shared" si="144"/>
        <v>235.53846153846155</v>
      </c>
      <c r="X222" s="17">
        <f t="shared" si="160"/>
        <v>0</v>
      </c>
      <c r="Y222" s="17">
        <f t="shared" si="161"/>
        <v>0</v>
      </c>
      <c r="Z222" s="29"/>
      <c r="AA222" s="43">
        <f t="shared" si="167"/>
        <v>0</v>
      </c>
      <c r="AB222" s="17">
        <f t="shared" si="168"/>
        <v>4.7107692307692313</v>
      </c>
      <c r="AC222" s="17">
        <f t="shared" si="169"/>
        <v>4.7107692307692313</v>
      </c>
      <c r="AD222" s="3">
        <f t="shared" si="163"/>
        <v>230</v>
      </c>
      <c r="AE222" s="3">
        <f t="shared" si="162"/>
        <v>3300</v>
      </c>
      <c r="AF222" s="3"/>
      <c r="AH222" s="20">
        <f t="shared" si="165"/>
        <v>230.83</v>
      </c>
      <c r="AI222">
        <f t="shared" si="145"/>
        <v>2</v>
      </c>
      <c r="AJ222">
        <f t="shared" si="146"/>
        <v>0</v>
      </c>
      <c r="AK222">
        <f t="shared" si="147"/>
        <v>1</v>
      </c>
      <c r="AL222">
        <f t="shared" si="148"/>
        <v>1</v>
      </c>
      <c r="AM222">
        <f t="shared" si="149"/>
        <v>0</v>
      </c>
      <c r="AN222">
        <f t="shared" si="150"/>
        <v>0</v>
      </c>
      <c r="AO222">
        <f t="shared" si="151"/>
        <v>1</v>
      </c>
      <c r="AP222">
        <f t="shared" si="152"/>
        <v>1</v>
      </c>
      <c r="AQ222">
        <f t="shared" si="153"/>
        <v>0</v>
      </c>
      <c r="AR222">
        <f t="shared" si="154"/>
        <v>3</v>
      </c>
      <c r="AS222">
        <f t="shared" si="155"/>
        <v>3320.00000000005</v>
      </c>
      <c r="AT222" s="12">
        <f t="shared" si="156"/>
        <v>-0.625</v>
      </c>
      <c r="AU222" s="13">
        <f t="shared" si="142"/>
        <v>0</v>
      </c>
      <c r="AV222" s="13">
        <f t="shared" si="143"/>
        <v>0</v>
      </c>
      <c r="AW222" s="27">
        <v>0</v>
      </c>
      <c r="AX222" s="1">
        <f t="shared" si="157"/>
        <v>0</v>
      </c>
      <c r="AY222" s="20">
        <f t="shared" si="158"/>
        <v>221.53846153846155</v>
      </c>
    </row>
    <row r="223" spans="1:51" ht="40.5" customHeight="1" x14ac:dyDescent="0.65">
      <c r="A223" s="39">
        <v>217</v>
      </c>
      <c r="B223" s="2" t="s">
        <v>629</v>
      </c>
      <c r="C223" s="44" t="s">
        <v>659</v>
      </c>
      <c r="D223" s="47" t="s">
        <v>660</v>
      </c>
      <c r="E223" s="48" t="s">
        <v>211</v>
      </c>
      <c r="F223" s="15">
        <v>44545</v>
      </c>
      <c r="G223" s="2">
        <f t="shared" si="164"/>
        <v>26</v>
      </c>
      <c r="H223" s="16">
        <v>0</v>
      </c>
      <c r="I223" s="2"/>
      <c r="J223" s="16"/>
      <c r="K223" s="16"/>
      <c r="L223" s="2">
        <v>200</v>
      </c>
      <c r="M223" s="2">
        <v>0</v>
      </c>
      <c r="N223" s="2">
        <v>0</v>
      </c>
      <c r="O223" s="16"/>
      <c r="P223" s="2">
        <v>0</v>
      </c>
      <c r="Q223" s="2">
        <f t="shared" si="166"/>
        <v>10</v>
      </c>
      <c r="R223" s="2">
        <f t="shared" si="141"/>
        <v>0</v>
      </c>
      <c r="S223" s="17">
        <f t="shared" si="159"/>
        <v>0</v>
      </c>
      <c r="T223" s="17">
        <v>0</v>
      </c>
      <c r="U223" s="17">
        <v>5</v>
      </c>
      <c r="V223" s="18">
        <v>7</v>
      </c>
      <c r="W223" s="19">
        <f t="shared" si="144"/>
        <v>222</v>
      </c>
      <c r="X223" s="17">
        <f t="shared" si="160"/>
        <v>0</v>
      </c>
      <c r="Y223" s="17">
        <f t="shared" si="161"/>
        <v>0</v>
      </c>
      <c r="Z223" s="29"/>
      <c r="AA223" s="43">
        <f t="shared" si="167"/>
        <v>0</v>
      </c>
      <c r="AB223" s="17">
        <f t="shared" si="168"/>
        <v>4.4400000000000004</v>
      </c>
      <c r="AC223" s="17">
        <f t="shared" si="169"/>
        <v>4.4400000000000004</v>
      </c>
      <c r="AD223" s="3">
        <f t="shared" si="163"/>
        <v>217</v>
      </c>
      <c r="AE223" s="3">
        <f t="shared" si="162"/>
        <v>2200</v>
      </c>
      <c r="AF223" s="3"/>
      <c r="AH223" s="20">
        <f t="shared" si="165"/>
        <v>217.56</v>
      </c>
      <c r="AI223">
        <f t="shared" si="145"/>
        <v>2</v>
      </c>
      <c r="AJ223">
        <f t="shared" si="146"/>
        <v>0</v>
      </c>
      <c r="AK223">
        <f t="shared" si="147"/>
        <v>0</v>
      </c>
      <c r="AL223">
        <f t="shared" si="148"/>
        <v>1</v>
      </c>
      <c r="AM223">
        <f t="shared" si="149"/>
        <v>1</v>
      </c>
      <c r="AN223">
        <f t="shared" si="150"/>
        <v>2</v>
      </c>
      <c r="AO223">
        <f t="shared" si="151"/>
        <v>1</v>
      </c>
      <c r="AP223">
        <f t="shared" si="152"/>
        <v>0</v>
      </c>
      <c r="AQ223">
        <f t="shared" si="153"/>
        <v>0</v>
      </c>
      <c r="AR223">
        <f t="shared" si="154"/>
        <v>2</v>
      </c>
      <c r="AS223">
        <f t="shared" si="155"/>
        <v>2240.0000000000091</v>
      </c>
      <c r="AT223" s="12">
        <f t="shared" si="156"/>
        <v>-0.91388888888888886</v>
      </c>
      <c r="AU223" s="13">
        <f t="shared" si="142"/>
        <v>0</v>
      </c>
      <c r="AV223" s="13">
        <f t="shared" si="143"/>
        <v>0</v>
      </c>
      <c r="AW223" s="27">
        <v>0</v>
      </c>
      <c r="AX223" s="1">
        <f t="shared" si="157"/>
        <v>0</v>
      </c>
      <c r="AY223" s="20">
        <f t="shared" si="158"/>
        <v>210</v>
      </c>
    </row>
    <row r="224" spans="1:51" ht="40.5" customHeight="1" x14ac:dyDescent="0.65">
      <c r="A224" s="2">
        <v>218</v>
      </c>
      <c r="B224" s="2" t="s">
        <v>629</v>
      </c>
      <c r="C224" s="44" t="s">
        <v>661</v>
      </c>
      <c r="D224" s="47" t="s">
        <v>237</v>
      </c>
      <c r="E224" s="48" t="s">
        <v>662</v>
      </c>
      <c r="F224" s="15">
        <v>44907</v>
      </c>
      <c r="G224" s="2">
        <f t="shared" si="164"/>
        <v>26</v>
      </c>
      <c r="H224" s="16">
        <v>28</v>
      </c>
      <c r="I224" s="2"/>
      <c r="J224" s="16"/>
      <c r="K224" s="16"/>
      <c r="L224" s="2">
        <v>200</v>
      </c>
      <c r="M224" s="2">
        <v>0</v>
      </c>
      <c r="N224" s="2">
        <v>0</v>
      </c>
      <c r="O224" s="16"/>
      <c r="P224" s="2">
        <v>0</v>
      </c>
      <c r="Q224" s="2">
        <f t="shared" si="166"/>
        <v>10</v>
      </c>
      <c r="R224" s="2">
        <f t="shared" si="141"/>
        <v>0</v>
      </c>
      <c r="S224" s="17">
        <f t="shared" si="159"/>
        <v>40.384615384615387</v>
      </c>
      <c r="T224" s="17">
        <v>7</v>
      </c>
      <c r="U224" s="17">
        <v>5</v>
      </c>
      <c r="V224" s="18">
        <v>7</v>
      </c>
      <c r="W224" s="19">
        <f t="shared" si="144"/>
        <v>269.38461538461536</v>
      </c>
      <c r="X224" s="17">
        <f t="shared" si="160"/>
        <v>0</v>
      </c>
      <c r="Y224" s="17">
        <f t="shared" si="161"/>
        <v>0</v>
      </c>
      <c r="Z224" s="29"/>
      <c r="AA224" s="43">
        <f t="shared" si="167"/>
        <v>0</v>
      </c>
      <c r="AB224" s="17">
        <f t="shared" si="168"/>
        <v>5.3876923076923076</v>
      </c>
      <c r="AC224" s="17">
        <f t="shared" si="169"/>
        <v>5.3876923076923076</v>
      </c>
      <c r="AD224" s="3">
        <f t="shared" si="163"/>
        <v>264</v>
      </c>
      <c r="AE224" s="3">
        <f t="shared" si="162"/>
        <v>0</v>
      </c>
      <c r="AF224" s="3"/>
      <c r="AH224" s="20">
        <f t="shared" si="165"/>
        <v>264</v>
      </c>
      <c r="AI224">
        <f t="shared" si="145"/>
        <v>2</v>
      </c>
      <c r="AJ224">
        <f t="shared" si="146"/>
        <v>1</v>
      </c>
      <c r="AK224">
        <f t="shared" si="147"/>
        <v>0</v>
      </c>
      <c r="AL224">
        <f t="shared" si="148"/>
        <v>1</v>
      </c>
      <c r="AM224">
        <f t="shared" si="149"/>
        <v>0</v>
      </c>
      <c r="AN224">
        <f t="shared" si="150"/>
        <v>4</v>
      </c>
      <c r="AO224">
        <f t="shared" si="151"/>
        <v>0</v>
      </c>
      <c r="AP224">
        <f t="shared" si="152"/>
        <v>0</v>
      </c>
      <c r="AQ224">
        <f t="shared" si="153"/>
        <v>0</v>
      </c>
      <c r="AR224">
        <f t="shared" si="154"/>
        <v>0</v>
      </c>
      <c r="AS224">
        <f t="shared" si="155"/>
        <v>0</v>
      </c>
      <c r="AT224" s="12">
        <f t="shared" si="156"/>
        <v>-1.9055555555555554</v>
      </c>
      <c r="AU224" s="13">
        <f t="shared" si="142"/>
        <v>0</v>
      </c>
      <c r="AV224" s="13">
        <f t="shared" si="143"/>
        <v>0</v>
      </c>
      <c r="AW224" s="27">
        <v>0</v>
      </c>
      <c r="AX224" s="1">
        <f t="shared" si="157"/>
        <v>0</v>
      </c>
      <c r="AY224" s="20">
        <f t="shared" si="158"/>
        <v>250.38461538461536</v>
      </c>
    </row>
    <row r="225" spans="1:51" ht="40.5" customHeight="1" x14ac:dyDescent="0.65">
      <c r="A225" s="39">
        <v>219</v>
      </c>
      <c r="B225" s="2" t="s">
        <v>629</v>
      </c>
      <c r="C225" s="44" t="s">
        <v>663</v>
      </c>
      <c r="D225" s="47" t="s">
        <v>664</v>
      </c>
      <c r="E225" s="48" t="s">
        <v>665</v>
      </c>
      <c r="F225" s="15">
        <v>44958</v>
      </c>
      <c r="G225" s="2">
        <f t="shared" si="164"/>
        <v>26</v>
      </c>
      <c r="H225" s="16">
        <v>26</v>
      </c>
      <c r="I225" s="2"/>
      <c r="J225" s="16"/>
      <c r="K225" s="16"/>
      <c r="L225" s="2">
        <v>200</v>
      </c>
      <c r="M225" s="2">
        <v>0</v>
      </c>
      <c r="N225" s="2">
        <v>0</v>
      </c>
      <c r="O225" s="16"/>
      <c r="P225" s="2">
        <v>0</v>
      </c>
      <c r="Q225" s="2">
        <f t="shared" si="166"/>
        <v>10</v>
      </c>
      <c r="R225" s="2">
        <f t="shared" si="141"/>
        <v>0</v>
      </c>
      <c r="S225" s="17">
        <f t="shared" si="159"/>
        <v>37.5</v>
      </c>
      <c r="T225" s="17">
        <v>6.5</v>
      </c>
      <c r="U225" s="17">
        <v>5</v>
      </c>
      <c r="V225" s="18">
        <v>7</v>
      </c>
      <c r="W225" s="19">
        <f t="shared" si="144"/>
        <v>266</v>
      </c>
      <c r="X225" s="17">
        <f t="shared" si="160"/>
        <v>0</v>
      </c>
      <c r="Y225" s="17">
        <f t="shared" si="161"/>
        <v>0</v>
      </c>
      <c r="Z225" s="29"/>
      <c r="AA225" s="43">
        <f t="shared" si="167"/>
        <v>0</v>
      </c>
      <c r="AB225" s="17">
        <f t="shared" si="168"/>
        <v>5.32</v>
      </c>
      <c r="AC225" s="17">
        <f t="shared" si="169"/>
        <v>5.32</v>
      </c>
      <c r="AD225" s="3">
        <f t="shared" si="163"/>
        <v>260</v>
      </c>
      <c r="AE225" s="3">
        <f t="shared" si="162"/>
        <v>2700</v>
      </c>
      <c r="AF225" s="3"/>
      <c r="AH225" s="20">
        <f t="shared" si="165"/>
        <v>260.68</v>
      </c>
      <c r="AI225">
        <f t="shared" si="145"/>
        <v>2</v>
      </c>
      <c r="AJ225">
        <f t="shared" si="146"/>
        <v>1</v>
      </c>
      <c r="AK225">
        <f t="shared" si="147"/>
        <v>0</v>
      </c>
      <c r="AL225">
        <f t="shared" si="148"/>
        <v>1</v>
      </c>
      <c r="AM225">
        <f t="shared" si="149"/>
        <v>0</v>
      </c>
      <c r="AN225">
        <f t="shared" si="150"/>
        <v>0</v>
      </c>
      <c r="AO225">
        <f t="shared" si="151"/>
        <v>1</v>
      </c>
      <c r="AP225">
        <f t="shared" si="152"/>
        <v>0</v>
      </c>
      <c r="AQ225">
        <f t="shared" si="153"/>
        <v>1</v>
      </c>
      <c r="AR225">
        <f t="shared" si="154"/>
        <v>2</v>
      </c>
      <c r="AS225">
        <f t="shared" si="155"/>
        <v>2720.0000000000273</v>
      </c>
      <c r="AT225" s="12">
        <f t="shared" si="156"/>
        <v>-2.0416666666666665</v>
      </c>
      <c r="AU225" s="13">
        <f t="shared" si="142"/>
        <v>0</v>
      </c>
      <c r="AV225" s="13">
        <f t="shared" si="143"/>
        <v>0</v>
      </c>
      <c r="AW225" s="27">
        <v>0</v>
      </c>
      <c r="AX225" s="1">
        <f t="shared" si="157"/>
        <v>0</v>
      </c>
      <c r="AY225" s="20">
        <f t="shared" si="158"/>
        <v>247.5</v>
      </c>
    </row>
    <row r="226" spans="1:51" ht="40.5" customHeight="1" x14ac:dyDescent="0.65">
      <c r="A226" s="2">
        <v>220</v>
      </c>
      <c r="B226" s="2" t="s">
        <v>629</v>
      </c>
      <c r="C226" s="44" t="s">
        <v>666</v>
      </c>
      <c r="D226" s="47" t="s">
        <v>667</v>
      </c>
      <c r="E226" s="48" t="s">
        <v>668</v>
      </c>
      <c r="F226" s="15">
        <v>44963</v>
      </c>
      <c r="G226" s="2">
        <f t="shared" si="164"/>
        <v>26</v>
      </c>
      <c r="H226" s="16">
        <v>30</v>
      </c>
      <c r="I226" s="2"/>
      <c r="J226" s="16"/>
      <c r="K226" s="16"/>
      <c r="L226" s="2">
        <v>200</v>
      </c>
      <c r="M226" s="2">
        <v>0</v>
      </c>
      <c r="N226" s="2">
        <v>0</v>
      </c>
      <c r="O226" s="16"/>
      <c r="P226" s="2">
        <v>0</v>
      </c>
      <c r="Q226" s="2">
        <f t="shared" si="166"/>
        <v>10</v>
      </c>
      <c r="R226" s="2">
        <f t="shared" si="141"/>
        <v>0</v>
      </c>
      <c r="S226" s="17">
        <f t="shared" si="159"/>
        <v>43.269230769230766</v>
      </c>
      <c r="T226" s="17">
        <v>7.5</v>
      </c>
      <c r="U226" s="17">
        <v>5</v>
      </c>
      <c r="V226" s="18">
        <v>7</v>
      </c>
      <c r="W226" s="19">
        <f t="shared" si="144"/>
        <v>272.76923076923077</v>
      </c>
      <c r="X226" s="17">
        <f t="shared" si="160"/>
        <v>0</v>
      </c>
      <c r="Y226" s="17">
        <f t="shared" si="161"/>
        <v>0</v>
      </c>
      <c r="Z226" s="29"/>
      <c r="AA226" s="43">
        <f t="shared" si="167"/>
        <v>0</v>
      </c>
      <c r="AB226" s="17">
        <f t="shared" si="168"/>
        <v>5.4553846153846157</v>
      </c>
      <c r="AC226" s="17">
        <f t="shared" si="169"/>
        <v>5.4553846153846157</v>
      </c>
      <c r="AD226" s="3">
        <f t="shared" si="163"/>
        <v>267</v>
      </c>
      <c r="AE226" s="3">
        <f t="shared" si="162"/>
        <v>1200</v>
      </c>
      <c r="AF226" s="3"/>
      <c r="AH226" s="20">
        <f t="shared" si="165"/>
        <v>267.31</v>
      </c>
      <c r="AI226">
        <f t="shared" si="145"/>
        <v>2</v>
      </c>
      <c r="AJ226">
        <f t="shared" si="146"/>
        <v>1</v>
      </c>
      <c r="AK226">
        <f t="shared" si="147"/>
        <v>0</v>
      </c>
      <c r="AL226">
        <f t="shared" si="148"/>
        <v>1</v>
      </c>
      <c r="AM226">
        <f t="shared" si="149"/>
        <v>1</v>
      </c>
      <c r="AN226">
        <f t="shared" si="150"/>
        <v>2</v>
      </c>
      <c r="AO226">
        <f t="shared" si="151"/>
        <v>0</v>
      </c>
      <c r="AP226">
        <f t="shared" si="152"/>
        <v>1</v>
      </c>
      <c r="AQ226">
        <f t="shared" si="153"/>
        <v>0</v>
      </c>
      <c r="AR226">
        <f t="shared" si="154"/>
        <v>2</v>
      </c>
      <c r="AS226">
        <f t="shared" si="155"/>
        <v>1240.0000000000091</v>
      </c>
      <c r="AT226" s="12">
        <f t="shared" si="156"/>
        <v>-2.0555555555555554</v>
      </c>
      <c r="AU226" s="13">
        <f t="shared" si="142"/>
        <v>0</v>
      </c>
      <c r="AV226" s="13">
        <f t="shared" si="143"/>
        <v>0</v>
      </c>
      <c r="AW226" s="27">
        <v>0</v>
      </c>
      <c r="AX226" s="1">
        <f t="shared" si="157"/>
        <v>0</v>
      </c>
      <c r="AY226" s="20">
        <f t="shared" si="158"/>
        <v>253.26923076923077</v>
      </c>
    </row>
    <row r="227" spans="1:51" ht="40.5" customHeight="1" x14ac:dyDescent="0.65">
      <c r="A227" s="39">
        <v>221</v>
      </c>
      <c r="B227" s="2" t="s">
        <v>629</v>
      </c>
      <c r="C227" s="44" t="s">
        <v>669</v>
      </c>
      <c r="D227" s="47" t="s">
        <v>670</v>
      </c>
      <c r="E227" s="48" t="s">
        <v>113</v>
      </c>
      <c r="F227" s="15">
        <v>44963</v>
      </c>
      <c r="G227" s="2">
        <f t="shared" si="164"/>
        <v>25</v>
      </c>
      <c r="H227" s="16">
        <v>30</v>
      </c>
      <c r="I227" s="2"/>
      <c r="J227" s="16">
        <v>1</v>
      </c>
      <c r="K227" s="16"/>
      <c r="L227" s="2">
        <v>200</v>
      </c>
      <c r="M227" s="2">
        <v>0</v>
      </c>
      <c r="N227" s="2">
        <v>0</v>
      </c>
      <c r="O227" s="16"/>
      <c r="P227" s="2">
        <v>0</v>
      </c>
      <c r="Q227" s="2">
        <f t="shared" si="166"/>
        <v>5</v>
      </c>
      <c r="R227" s="2">
        <f t="shared" si="141"/>
        <v>0</v>
      </c>
      <c r="S227" s="17">
        <f t="shared" si="159"/>
        <v>43.269230769230766</v>
      </c>
      <c r="T227" s="17">
        <v>7.5</v>
      </c>
      <c r="U227" s="17">
        <v>4.8076923076923084</v>
      </c>
      <c r="V227" s="18">
        <v>7</v>
      </c>
      <c r="W227" s="19">
        <f t="shared" si="144"/>
        <v>267.57692307692309</v>
      </c>
      <c r="X227" s="17">
        <f t="shared" si="160"/>
        <v>7.6923076923076925</v>
      </c>
      <c r="Y227" s="17">
        <f t="shared" si="161"/>
        <v>0</v>
      </c>
      <c r="Z227" s="29"/>
      <c r="AA227" s="43">
        <f t="shared" si="167"/>
        <v>0</v>
      </c>
      <c r="AB227" s="17">
        <f t="shared" si="168"/>
        <v>5.3515384615384622</v>
      </c>
      <c r="AC227" s="17">
        <f t="shared" si="169"/>
        <v>13.043846153846154</v>
      </c>
      <c r="AD227" s="3">
        <f t="shared" si="163"/>
        <v>254</v>
      </c>
      <c r="AE227" s="3">
        <f t="shared" si="162"/>
        <v>2100</v>
      </c>
      <c r="AF227" s="3"/>
      <c r="AH227" s="20">
        <f t="shared" si="165"/>
        <v>254.53</v>
      </c>
      <c r="AI227">
        <f t="shared" si="145"/>
        <v>2</v>
      </c>
      <c r="AJ227">
        <f t="shared" si="146"/>
        <v>1</v>
      </c>
      <c r="AK227">
        <f t="shared" si="147"/>
        <v>0</v>
      </c>
      <c r="AL227">
        <f t="shared" si="148"/>
        <v>0</v>
      </c>
      <c r="AM227">
        <f t="shared" si="149"/>
        <v>0</v>
      </c>
      <c r="AN227">
        <f t="shared" si="150"/>
        <v>4</v>
      </c>
      <c r="AO227">
        <f t="shared" si="151"/>
        <v>1</v>
      </c>
      <c r="AP227">
        <f t="shared" si="152"/>
        <v>0</v>
      </c>
      <c r="AQ227">
        <f t="shared" si="153"/>
        <v>0</v>
      </c>
      <c r="AR227">
        <f t="shared" si="154"/>
        <v>1</v>
      </c>
      <c r="AS227">
        <f t="shared" si="155"/>
        <v>2120.0000000000045</v>
      </c>
      <c r="AT227" s="12">
        <f t="shared" si="156"/>
        <v>-2.0555555555555554</v>
      </c>
      <c r="AU227" s="13">
        <f t="shared" si="142"/>
        <v>0</v>
      </c>
      <c r="AV227" s="13">
        <f t="shared" si="143"/>
        <v>0</v>
      </c>
      <c r="AW227" s="27">
        <v>0</v>
      </c>
      <c r="AX227" s="1">
        <f t="shared" si="157"/>
        <v>0</v>
      </c>
      <c r="AY227" s="20">
        <f t="shared" si="158"/>
        <v>240.57692307692309</v>
      </c>
    </row>
    <row r="228" spans="1:51" ht="40.5" customHeight="1" x14ac:dyDescent="0.65">
      <c r="A228" s="2">
        <v>222</v>
      </c>
      <c r="B228" s="2" t="s">
        <v>629</v>
      </c>
      <c r="C228" s="36" t="s">
        <v>671</v>
      </c>
      <c r="D228" s="47" t="s">
        <v>672</v>
      </c>
      <c r="E228" s="48" t="s">
        <v>673</v>
      </c>
      <c r="F228" s="15">
        <v>45037</v>
      </c>
      <c r="G228" s="2">
        <f t="shared" si="164"/>
        <v>26</v>
      </c>
      <c r="H228" s="16">
        <v>30</v>
      </c>
      <c r="I228" s="2"/>
      <c r="J228" s="16"/>
      <c r="K228" s="16"/>
      <c r="L228" s="2">
        <v>200</v>
      </c>
      <c r="M228" s="2">
        <v>0</v>
      </c>
      <c r="N228" s="2">
        <v>0</v>
      </c>
      <c r="O228" s="16"/>
      <c r="P228" s="2">
        <v>0</v>
      </c>
      <c r="Q228" s="2">
        <f t="shared" si="166"/>
        <v>10</v>
      </c>
      <c r="R228" s="2">
        <f t="shared" si="141"/>
        <v>0</v>
      </c>
      <c r="S228" s="17">
        <f t="shared" si="159"/>
        <v>43.269230769230766</v>
      </c>
      <c r="T228" s="17">
        <v>7.5</v>
      </c>
      <c r="U228" s="17">
        <v>5</v>
      </c>
      <c r="V228" s="18">
        <v>7</v>
      </c>
      <c r="W228" s="19">
        <f t="shared" si="144"/>
        <v>272.76923076923077</v>
      </c>
      <c r="X228" s="17">
        <f t="shared" si="160"/>
        <v>0</v>
      </c>
      <c r="Y228" s="17">
        <f t="shared" si="161"/>
        <v>0</v>
      </c>
      <c r="Z228" s="29"/>
      <c r="AA228" s="43">
        <f t="shared" si="167"/>
        <v>0</v>
      </c>
      <c r="AB228" s="17">
        <f t="shared" si="168"/>
        <v>5.4553846153846157</v>
      </c>
      <c r="AC228" s="17">
        <f t="shared" si="169"/>
        <v>5.4553846153846157</v>
      </c>
      <c r="AD228" s="3">
        <f t="shared" si="163"/>
        <v>267</v>
      </c>
      <c r="AE228" s="3">
        <f t="shared" si="162"/>
        <v>1200</v>
      </c>
      <c r="AF228" s="3"/>
      <c r="AH228" s="20">
        <f t="shared" si="165"/>
        <v>267.31</v>
      </c>
      <c r="AI228">
        <f t="shared" si="145"/>
        <v>2</v>
      </c>
      <c r="AJ228">
        <f t="shared" si="146"/>
        <v>1</v>
      </c>
      <c r="AK228">
        <f t="shared" si="147"/>
        <v>0</v>
      </c>
      <c r="AL228">
        <f t="shared" si="148"/>
        <v>1</v>
      </c>
      <c r="AM228">
        <f t="shared" si="149"/>
        <v>1</v>
      </c>
      <c r="AN228">
        <f t="shared" si="150"/>
        <v>2</v>
      </c>
      <c r="AO228">
        <f t="shared" si="151"/>
        <v>0</v>
      </c>
      <c r="AP228">
        <f t="shared" si="152"/>
        <v>1</v>
      </c>
      <c r="AQ228">
        <f t="shared" si="153"/>
        <v>0</v>
      </c>
      <c r="AR228">
        <f t="shared" si="154"/>
        <v>2</v>
      </c>
      <c r="AS228">
        <f t="shared" si="155"/>
        <v>1240.0000000000091</v>
      </c>
      <c r="AT228" s="12">
        <f t="shared" si="156"/>
        <v>-2.2638888888888888</v>
      </c>
      <c r="AU228" s="13">
        <f t="shared" si="142"/>
        <v>0</v>
      </c>
      <c r="AV228" s="13">
        <f t="shared" si="143"/>
        <v>0</v>
      </c>
      <c r="AW228" s="27">
        <v>0</v>
      </c>
      <c r="AX228" s="1">
        <f t="shared" si="157"/>
        <v>0</v>
      </c>
      <c r="AY228" s="20">
        <f t="shared" si="158"/>
        <v>253.26923076923077</v>
      </c>
    </row>
    <row r="229" spans="1:51" ht="33" customHeight="1" x14ac:dyDescent="0.65">
      <c r="A229" s="39">
        <v>223</v>
      </c>
      <c r="B229" s="2" t="s">
        <v>629</v>
      </c>
      <c r="C229" s="37" t="s">
        <v>674</v>
      </c>
      <c r="D229" s="47" t="s">
        <v>112</v>
      </c>
      <c r="E229" s="48" t="s">
        <v>675</v>
      </c>
      <c r="F229" s="15">
        <v>44228</v>
      </c>
      <c r="G229" s="2">
        <f t="shared" si="164"/>
        <v>26</v>
      </c>
      <c r="H229" s="16">
        <v>14</v>
      </c>
      <c r="I229" s="2"/>
      <c r="J229" s="16"/>
      <c r="K229" s="16"/>
      <c r="L229" s="2">
        <v>200</v>
      </c>
      <c r="M229" s="2">
        <v>0</v>
      </c>
      <c r="N229" s="2">
        <v>4</v>
      </c>
      <c r="O229" s="16"/>
      <c r="P229" s="2">
        <v>0</v>
      </c>
      <c r="Q229" s="2">
        <f t="shared" si="166"/>
        <v>10</v>
      </c>
      <c r="R229" s="2">
        <f t="shared" si="141"/>
        <v>0</v>
      </c>
      <c r="S229" s="17">
        <f t="shared" si="159"/>
        <v>20.192307692307693</v>
      </c>
      <c r="T229" s="17">
        <v>3.5</v>
      </c>
      <c r="U229" s="17">
        <v>5</v>
      </c>
      <c r="V229" s="18">
        <v>7</v>
      </c>
      <c r="W229" s="19">
        <f t="shared" si="144"/>
        <v>249.69230769230768</v>
      </c>
      <c r="X229" s="17">
        <f t="shared" si="160"/>
        <v>0</v>
      </c>
      <c r="Y229" s="17">
        <f t="shared" si="161"/>
        <v>0</v>
      </c>
      <c r="Z229" s="29"/>
      <c r="AA229" s="43">
        <f t="shared" si="167"/>
        <v>0</v>
      </c>
      <c r="AB229" s="17">
        <f t="shared" si="168"/>
        <v>4.993846153846154</v>
      </c>
      <c r="AC229" s="17">
        <f t="shared" si="169"/>
        <v>4.993846153846154</v>
      </c>
      <c r="AD229" s="3">
        <f t="shared" si="163"/>
        <v>244</v>
      </c>
      <c r="AE229" s="3">
        <f t="shared" si="162"/>
        <v>2700</v>
      </c>
      <c r="AF229" s="3"/>
      <c r="AH229" s="20">
        <f t="shared" si="165"/>
        <v>244.7</v>
      </c>
      <c r="AI229">
        <f t="shared" si="145"/>
        <v>2</v>
      </c>
      <c r="AJ229">
        <f t="shared" si="146"/>
        <v>0</v>
      </c>
      <c r="AK229">
        <f t="shared" si="147"/>
        <v>2</v>
      </c>
      <c r="AL229">
        <f t="shared" si="148"/>
        <v>0</v>
      </c>
      <c r="AM229">
        <f t="shared" si="149"/>
        <v>0</v>
      </c>
      <c r="AN229">
        <f t="shared" si="150"/>
        <v>4</v>
      </c>
      <c r="AO229">
        <f t="shared" si="151"/>
        <v>1</v>
      </c>
      <c r="AP229">
        <f t="shared" si="152"/>
        <v>0</v>
      </c>
      <c r="AQ229">
        <f t="shared" si="153"/>
        <v>1</v>
      </c>
      <c r="AR229">
        <f t="shared" si="154"/>
        <v>2</v>
      </c>
      <c r="AS229">
        <f t="shared" si="155"/>
        <v>2799.9999999999545</v>
      </c>
      <c r="AT229" s="12">
        <f t="shared" si="156"/>
        <v>-4.1666666666666664E-2</v>
      </c>
      <c r="AU229" s="13">
        <f t="shared" si="142"/>
        <v>0</v>
      </c>
      <c r="AV229" s="13">
        <f t="shared" si="143"/>
        <v>0</v>
      </c>
      <c r="AW229" s="27">
        <v>0</v>
      </c>
      <c r="AX229" s="1">
        <f t="shared" si="157"/>
        <v>0</v>
      </c>
      <c r="AY229" s="20">
        <f t="shared" si="158"/>
        <v>234.19230769230768</v>
      </c>
    </row>
    <row r="230" spans="1:51" ht="40.5" customHeight="1" x14ac:dyDescent="0.65">
      <c r="A230" s="2">
        <v>224</v>
      </c>
      <c r="B230" s="2" t="s">
        <v>629</v>
      </c>
      <c r="C230" s="44" t="s">
        <v>676</v>
      </c>
      <c r="D230" s="47" t="s">
        <v>677</v>
      </c>
      <c r="E230" s="48" t="s">
        <v>678</v>
      </c>
      <c r="F230" s="15">
        <v>45041</v>
      </c>
      <c r="G230" s="2">
        <f t="shared" si="164"/>
        <v>26</v>
      </c>
      <c r="H230" s="16">
        <v>32</v>
      </c>
      <c r="I230" s="2"/>
      <c r="J230" s="16"/>
      <c r="K230" s="16"/>
      <c r="L230" s="2">
        <v>200</v>
      </c>
      <c r="M230" s="2">
        <v>0</v>
      </c>
      <c r="N230" s="2">
        <v>0</v>
      </c>
      <c r="O230" s="16"/>
      <c r="P230" s="2">
        <v>0</v>
      </c>
      <c r="Q230" s="2">
        <f t="shared" si="166"/>
        <v>10</v>
      </c>
      <c r="R230" s="2">
        <f t="shared" si="141"/>
        <v>0</v>
      </c>
      <c r="S230" s="17">
        <f t="shared" si="159"/>
        <v>46.153846153846153</v>
      </c>
      <c r="T230" s="17">
        <v>8</v>
      </c>
      <c r="U230" s="17">
        <v>5</v>
      </c>
      <c r="V230" s="18">
        <v>7</v>
      </c>
      <c r="W230" s="19">
        <f t="shared" si="144"/>
        <v>276.15384615384613</v>
      </c>
      <c r="X230" s="17">
        <f t="shared" si="160"/>
        <v>0</v>
      </c>
      <c r="Y230" s="17">
        <f t="shared" si="161"/>
        <v>0</v>
      </c>
      <c r="Z230" s="29"/>
      <c r="AA230" s="43">
        <f t="shared" si="167"/>
        <v>0</v>
      </c>
      <c r="AB230" s="17">
        <f t="shared" si="168"/>
        <v>5.523076923076923</v>
      </c>
      <c r="AC230" s="17">
        <f t="shared" si="169"/>
        <v>5.523076923076923</v>
      </c>
      <c r="AD230" s="3">
        <f t="shared" si="163"/>
        <v>270</v>
      </c>
      <c r="AE230" s="3">
        <f t="shared" si="162"/>
        <v>2500</v>
      </c>
      <c r="AF230" s="3"/>
      <c r="AH230" s="20">
        <f t="shared" si="165"/>
        <v>270.63</v>
      </c>
      <c r="AI230">
        <f t="shared" si="145"/>
        <v>2</v>
      </c>
      <c r="AJ230">
        <f t="shared" si="146"/>
        <v>1</v>
      </c>
      <c r="AK230">
        <f t="shared" si="147"/>
        <v>1</v>
      </c>
      <c r="AL230">
        <f t="shared" si="148"/>
        <v>0</v>
      </c>
      <c r="AM230">
        <f t="shared" si="149"/>
        <v>0</v>
      </c>
      <c r="AN230">
        <f t="shared" si="150"/>
        <v>0</v>
      </c>
      <c r="AO230">
        <f t="shared" si="151"/>
        <v>1</v>
      </c>
      <c r="AP230">
        <f t="shared" si="152"/>
        <v>0</v>
      </c>
      <c r="AQ230">
        <f t="shared" si="153"/>
        <v>1</v>
      </c>
      <c r="AR230">
        <f t="shared" si="154"/>
        <v>0</v>
      </c>
      <c r="AS230">
        <f t="shared" si="155"/>
        <v>2519.9999999999818</v>
      </c>
      <c r="AT230" s="12">
        <f t="shared" si="156"/>
        <v>-2.2749999999999999</v>
      </c>
      <c r="AU230" s="13">
        <f t="shared" si="142"/>
        <v>0</v>
      </c>
      <c r="AV230" s="13">
        <f t="shared" si="143"/>
        <v>0</v>
      </c>
      <c r="AW230" s="27">
        <v>0</v>
      </c>
      <c r="AX230" s="1">
        <f t="shared" si="157"/>
        <v>0</v>
      </c>
      <c r="AY230" s="20">
        <f t="shared" si="158"/>
        <v>256.15384615384613</v>
      </c>
    </row>
    <row r="231" spans="1:51" ht="40.5" customHeight="1" x14ac:dyDescent="0.65">
      <c r="A231" s="39">
        <v>225</v>
      </c>
      <c r="B231" s="2" t="s">
        <v>629</v>
      </c>
      <c r="C231" s="44" t="s">
        <v>679</v>
      </c>
      <c r="D231" s="47" t="s">
        <v>246</v>
      </c>
      <c r="E231" s="48" t="s">
        <v>680</v>
      </c>
      <c r="F231" s="15">
        <v>45139</v>
      </c>
      <c r="G231" s="2">
        <f t="shared" si="164"/>
        <v>26</v>
      </c>
      <c r="H231" s="16">
        <v>14</v>
      </c>
      <c r="I231" s="2"/>
      <c r="J231" s="16"/>
      <c r="K231" s="16"/>
      <c r="L231" s="2">
        <v>200</v>
      </c>
      <c r="M231" s="2">
        <v>0</v>
      </c>
      <c r="N231" s="2">
        <v>0</v>
      </c>
      <c r="O231" s="16"/>
      <c r="P231" s="2">
        <v>0</v>
      </c>
      <c r="Q231" s="2">
        <f t="shared" si="166"/>
        <v>10</v>
      </c>
      <c r="R231" s="2">
        <f t="shared" si="141"/>
        <v>0</v>
      </c>
      <c r="S231" s="17">
        <f t="shared" si="159"/>
        <v>20.192307692307693</v>
      </c>
      <c r="T231" s="17">
        <v>3.5</v>
      </c>
      <c r="U231" s="17">
        <v>5</v>
      </c>
      <c r="V231" s="18">
        <v>7</v>
      </c>
      <c r="W231" s="19">
        <f t="shared" si="144"/>
        <v>245.69230769230768</v>
      </c>
      <c r="X231" s="17">
        <f t="shared" si="160"/>
        <v>0</v>
      </c>
      <c r="Y231" s="17">
        <f t="shared" si="161"/>
        <v>0</v>
      </c>
      <c r="Z231" s="29"/>
      <c r="AA231" s="43">
        <f t="shared" si="167"/>
        <v>0</v>
      </c>
      <c r="AB231" s="17">
        <f t="shared" si="168"/>
        <v>4.913846153846154</v>
      </c>
      <c r="AC231" s="17">
        <f t="shared" si="169"/>
        <v>4.913846153846154</v>
      </c>
      <c r="AD231" s="3">
        <f t="shared" si="163"/>
        <v>240</v>
      </c>
      <c r="AE231" s="3">
        <f t="shared" si="162"/>
        <v>3100</v>
      </c>
      <c r="AF231" s="3"/>
      <c r="AH231" s="20">
        <f t="shared" si="165"/>
        <v>240.78</v>
      </c>
      <c r="AI231">
        <f t="shared" si="145"/>
        <v>2</v>
      </c>
      <c r="AJ231">
        <f t="shared" si="146"/>
        <v>0</v>
      </c>
      <c r="AK231">
        <f t="shared" si="147"/>
        <v>2</v>
      </c>
      <c r="AL231">
        <f t="shared" si="148"/>
        <v>0</v>
      </c>
      <c r="AM231">
        <f t="shared" si="149"/>
        <v>0</v>
      </c>
      <c r="AN231">
        <f t="shared" si="150"/>
        <v>0</v>
      </c>
      <c r="AO231">
        <f t="shared" si="151"/>
        <v>1</v>
      </c>
      <c r="AP231">
        <f t="shared" si="152"/>
        <v>1</v>
      </c>
      <c r="AQ231">
        <f t="shared" si="153"/>
        <v>0</v>
      </c>
      <c r="AR231">
        <f t="shared" si="154"/>
        <v>1</v>
      </c>
      <c r="AS231">
        <f t="shared" si="155"/>
        <v>3120.0000000000045</v>
      </c>
      <c r="AT231" s="12">
        <f t="shared" si="156"/>
        <v>-2.5416666666666665</v>
      </c>
      <c r="AU231" s="13">
        <f t="shared" si="142"/>
        <v>0</v>
      </c>
      <c r="AV231" s="13">
        <f t="shared" si="143"/>
        <v>0</v>
      </c>
      <c r="AW231" s="27">
        <v>0</v>
      </c>
      <c r="AX231" s="1">
        <f t="shared" si="157"/>
        <v>0</v>
      </c>
      <c r="AY231" s="20">
        <f t="shared" si="158"/>
        <v>230.19230769230768</v>
      </c>
    </row>
    <row r="232" spans="1:51" ht="40.5" customHeight="1" x14ac:dyDescent="0.65">
      <c r="A232" s="2">
        <v>226</v>
      </c>
      <c r="B232" s="2" t="s">
        <v>629</v>
      </c>
      <c r="C232" s="44" t="s">
        <v>681</v>
      </c>
      <c r="D232" s="47" t="s">
        <v>682</v>
      </c>
      <c r="E232" s="48" t="s">
        <v>371</v>
      </c>
      <c r="F232" s="15">
        <v>44927</v>
      </c>
      <c r="G232" s="2">
        <f t="shared" si="164"/>
        <v>26</v>
      </c>
      <c r="H232" s="16">
        <v>0</v>
      </c>
      <c r="I232" s="2"/>
      <c r="J232" s="16"/>
      <c r="K232" s="16"/>
      <c r="L232" s="2">
        <v>200</v>
      </c>
      <c r="M232" s="2">
        <v>0</v>
      </c>
      <c r="N232" s="2">
        <v>0</v>
      </c>
      <c r="O232" s="16"/>
      <c r="P232" s="2">
        <v>0</v>
      </c>
      <c r="Q232" s="2">
        <f t="shared" si="166"/>
        <v>10</v>
      </c>
      <c r="R232" s="2">
        <f t="shared" si="141"/>
        <v>0</v>
      </c>
      <c r="S232" s="17">
        <f t="shared" si="159"/>
        <v>0</v>
      </c>
      <c r="T232" s="17">
        <v>0</v>
      </c>
      <c r="U232" s="17">
        <v>5</v>
      </c>
      <c r="V232" s="18">
        <v>7</v>
      </c>
      <c r="W232" s="19">
        <f t="shared" si="144"/>
        <v>222</v>
      </c>
      <c r="X232" s="17">
        <f t="shared" si="160"/>
        <v>0</v>
      </c>
      <c r="Y232" s="17">
        <f t="shared" si="161"/>
        <v>0</v>
      </c>
      <c r="Z232" s="29"/>
      <c r="AA232" s="43">
        <f t="shared" si="167"/>
        <v>0</v>
      </c>
      <c r="AB232" s="17">
        <f t="shared" si="168"/>
        <v>4.4400000000000004</v>
      </c>
      <c r="AC232" s="17">
        <f t="shared" si="169"/>
        <v>4.4400000000000004</v>
      </c>
      <c r="AD232" s="3">
        <f t="shared" si="163"/>
        <v>217</v>
      </c>
      <c r="AE232" s="3">
        <f t="shared" si="162"/>
        <v>2200</v>
      </c>
      <c r="AF232" s="3"/>
      <c r="AH232" s="20">
        <f t="shared" si="165"/>
        <v>217.56</v>
      </c>
      <c r="AI232">
        <f t="shared" si="145"/>
        <v>2</v>
      </c>
      <c r="AJ232">
        <f t="shared" si="146"/>
        <v>0</v>
      </c>
      <c r="AK232">
        <f t="shared" si="147"/>
        <v>0</v>
      </c>
      <c r="AL232">
        <f t="shared" si="148"/>
        <v>1</v>
      </c>
      <c r="AM232">
        <f t="shared" si="149"/>
        <v>1</v>
      </c>
      <c r="AN232">
        <f t="shared" si="150"/>
        <v>2</v>
      </c>
      <c r="AO232">
        <f t="shared" si="151"/>
        <v>1</v>
      </c>
      <c r="AP232">
        <f t="shared" si="152"/>
        <v>0</v>
      </c>
      <c r="AQ232">
        <f t="shared" si="153"/>
        <v>0</v>
      </c>
      <c r="AR232">
        <f t="shared" si="154"/>
        <v>2</v>
      </c>
      <c r="AS232">
        <f t="shared" si="155"/>
        <v>2240.0000000000091</v>
      </c>
      <c r="AT232" s="12">
        <f t="shared" si="156"/>
        <v>-1.9583333333333333</v>
      </c>
      <c r="AU232" s="13">
        <f t="shared" si="142"/>
        <v>0</v>
      </c>
      <c r="AV232" s="13">
        <f t="shared" si="143"/>
        <v>0</v>
      </c>
      <c r="AW232" s="27">
        <v>0</v>
      </c>
      <c r="AX232" s="1">
        <f t="shared" si="157"/>
        <v>0</v>
      </c>
      <c r="AY232" s="20">
        <f t="shared" si="158"/>
        <v>210</v>
      </c>
    </row>
    <row r="233" spans="1:51" ht="40.5" customHeight="1" x14ac:dyDescent="0.65">
      <c r="A233" s="39">
        <v>227</v>
      </c>
      <c r="B233" s="2" t="s">
        <v>629</v>
      </c>
      <c r="C233" s="36" t="s">
        <v>683</v>
      </c>
      <c r="D233" s="47" t="s">
        <v>302</v>
      </c>
      <c r="E233" s="48" t="s">
        <v>684</v>
      </c>
      <c r="F233" s="15">
        <v>45218</v>
      </c>
      <c r="G233" s="2">
        <f t="shared" si="164"/>
        <v>25.625</v>
      </c>
      <c r="H233" s="16">
        <v>24</v>
      </c>
      <c r="I233" s="2"/>
      <c r="J233" s="16">
        <v>0.375</v>
      </c>
      <c r="K233" s="16"/>
      <c r="L233" s="2">
        <v>198</v>
      </c>
      <c r="M233" s="2">
        <v>0</v>
      </c>
      <c r="N233" s="2">
        <v>0</v>
      </c>
      <c r="O233" s="16"/>
      <c r="P233" s="2">
        <v>0</v>
      </c>
      <c r="Q233" s="2">
        <f t="shared" si="166"/>
        <v>5</v>
      </c>
      <c r="R233" s="2">
        <f t="shared" si="141"/>
        <v>0</v>
      </c>
      <c r="S233" s="17">
        <f t="shared" si="159"/>
        <v>34.269230769230774</v>
      </c>
      <c r="T233" s="17">
        <v>6</v>
      </c>
      <c r="U233" s="17">
        <v>4.9278846153846159</v>
      </c>
      <c r="V233" s="18">
        <v>7</v>
      </c>
      <c r="W233" s="19">
        <f t="shared" si="144"/>
        <v>255.19711538461539</v>
      </c>
      <c r="X233" s="17">
        <f t="shared" si="160"/>
        <v>2.8557692307692308</v>
      </c>
      <c r="Y233" s="17">
        <f t="shared" si="161"/>
        <v>0</v>
      </c>
      <c r="Z233" s="29"/>
      <c r="AA233" s="43">
        <f t="shared" si="167"/>
        <v>0</v>
      </c>
      <c r="AB233" s="17">
        <f t="shared" si="168"/>
        <v>5.1039423076923081</v>
      </c>
      <c r="AC233" s="17">
        <f t="shared" si="169"/>
        <v>7.9597115384615389</v>
      </c>
      <c r="AD233" s="3">
        <f t="shared" si="163"/>
        <v>247</v>
      </c>
      <c r="AE233" s="3">
        <f t="shared" si="162"/>
        <v>900</v>
      </c>
      <c r="AF233" s="3"/>
      <c r="AH233" s="20">
        <f t="shared" si="165"/>
        <v>247.24</v>
      </c>
      <c r="AI233">
        <f t="shared" si="145"/>
        <v>2</v>
      </c>
      <c r="AJ233">
        <f t="shared" si="146"/>
        <v>0</v>
      </c>
      <c r="AK233">
        <f t="shared" si="147"/>
        <v>2</v>
      </c>
      <c r="AL233">
        <f t="shared" si="148"/>
        <v>0</v>
      </c>
      <c r="AM233">
        <f t="shared" si="149"/>
        <v>1</v>
      </c>
      <c r="AN233">
        <f t="shared" si="150"/>
        <v>2</v>
      </c>
      <c r="AO233">
        <f t="shared" si="151"/>
        <v>0</v>
      </c>
      <c r="AP233">
        <f t="shared" si="152"/>
        <v>0</v>
      </c>
      <c r="AQ233">
        <f t="shared" si="153"/>
        <v>1</v>
      </c>
      <c r="AR233">
        <f t="shared" si="154"/>
        <v>4</v>
      </c>
      <c r="AS233">
        <f t="shared" si="155"/>
        <v>960.00000000003638</v>
      </c>
      <c r="AT233" s="12">
        <f t="shared" si="156"/>
        <v>-2.7583333333333333</v>
      </c>
      <c r="AU233" s="13">
        <f t="shared" si="142"/>
        <v>0</v>
      </c>
      <c r="AV233" s="13">
        <f t="shared" si="143"/>
        <v>0</v>
      </c>
      <c r="AW233" s="27">
        <v>0</v>
      </c>
      <c r="AX233" s="1">
        <f t="shared" si="157"/>
        <v>0</v>
      </c>
      <c r="AY233" s="20">
        <f t="shared" si="158"/>
        <v>234.41346153846155</v>
      </c>
    </row>
    <row r="234" spans="1:51" ht="33" customHeight="1" x14ac:dyDescent="0.65">
      <c r="A234" s="2">
        <v>228</v>
      </c>
      <c r="B234" s="2" t="s">
        <v>685</v>
      </c>
      <c r="C234" s="44" t="s">
        <v>686</v>
      </c>
      <c r="D234" s="47" t="s">
        <v>687</v>
      </c>
      <c r="E234" s="48" t="s">
        <v>429</v>
      </c>
      <c r="F234" s="15">
        <v>44228</v>
      </c>
      <c r="G234" s="2">
        <f t="shared" si="164"/>
        <v>25.625</v>
      </c>
      <c r="H234" s="16">
        <v>16</v>
      </c>
      <c r="I234" s="2"/>
      <c r="J234" s="16">
        <v>0.375</v>
      </c>
      <c r="K234" s="16"/>
      <c r="L234" s="2">
        <v>200</v>
      </c>
      <c r="M234" s="2">
        <v>0</v>
      </c>
      <c r="N234" s="2">
        <v>3</v>
      </c>
      <c r="O234" s="16"/>
      <c r="P234" s="2">
        <v>0</v>
      </c>
      <c r="Q234" s="2">
        <f>IF(AND($K$4&lt;=G234,K234&lt;0.01),10,IF(AND(G234&gt;=$K$4-1,K234&lt;0.01),5,0))</f>
        <v>5</v>
      </c>
      <c r="R234" s="2">
        <f>IF(AT234&lt;=8,AU234,AV234)</f>
        <v>0</v>
      </c>
      <c r="S234" s="17">
        <f t="shared" si="159"/>
        <v>23.076923076923077</v>
      </c>
      <c r="T234" s="17">
        <v>4</v>
      </c>
      <c r="U234" s="17">
        <v>4.9278846153846159</v>
      </c>
      <c r="V234" s="18">
        <v>7</v>
      </c>
      <c r="W234" s="19">
        <f t="shared" si="144"/>
        <v>247.00480769230768</v>
      </c>
      <c r="X234" s="17">
        <f t="shared" si="160"/>
        <v>2.9278846153846154</v>
      </c>
      <c r="Y234" s="17">
        <f t="shared" si="161"/>
        <v>0</v>
      </c>
      <c r="Z234" s="29"/>
      <c r="AA234" s="43">
        <f>IF(AY234&lt;=(1500000/4000),0,IF(AY234&lt;=(2000000/4000),(AY234-(1500000/4000))*5%,IF(AY234&lt;=(8500000/4000),(AY234-(2000000/4000))*10%+(25000/4000),IF(AY234&lt;=(12500000/4000),(AY234-(8500000/4000))*15%+(675000/4000),(AY234-(12500000/4000))*20%+(1275000/4000)))))</f>
        <v>0</v>
      </c>
      <c r="AB234" s="17">
        <f>IF((W234*4000)&lt;=1200000,(W234*2%),(1200000/4000*2%))</f>
        <v>4.9400961538461541</v>
      </c>
      <c r="AC234" s="17">
        <f>X234+Y234+Z234+AA234+AB234</f>
        <v>7.8679807692307691</v>
      </c>
      <c r="AD234" s="3">
        <f t="shared" si="163"/>
        <v>239</v>
      </c>
      <c r="AE234" s="3">
        <f t="shared" si="162"/>
        <v>500</v>
      </c>
      <c r="AF234" s="3"/>
      <c r="AH234" s="20">
        <f t="shared" si="165"/>
        <v>239.14</v>
      </c>
      <c r="AI234">
        <f t="shared" si="145"/>
        <v>2</v>
      </c>
      <c r="AJ234">
        <f t="shared" si="146"/>
        <v>0</v>
      </c>
      <c r="AK234">
        <f t="shared" si="147"/>
        <v>1</v>
      </c>
      <c r="AL234">
        <f t="shared" si="148"/>
        <v>1</v>
      </c>
      <c r="AM234">
        <f t="shared" si="149"/>
        <v>1</v>
      </c>
      <c r="AN234">
        <f t="shared" si="150"/>
        <v>4</v>
      </c>
      <c r="AO234">
        <f t="shared" si="151"/>
        <v>0</v>
      </c>
      <c r="AP234">
        <f t="shared" si="152"/>
        <v>0</v>
      </c>
      <c r="AQ234">
        <f t="shared" si="153"/>
        <v>1</v>
      </c>
      <c r="AR234">
        <f t="shared" si="154"/>
        <v>0</v>
      </c>
      <c r="AS234">
        <f t="shared" si="155"/>
        <v>559.99999999994543</v>
      </c>
      <c r="AT234" s="12">
        <f t="shared" si="156"/>
        <v>-4.1666666666666664E-2</v>
      </c>
      <c r="AU234" s="13">
        <f>IF(AT234&lt;=1,0,IF(AT234&lt;=2,2,IF(AT234&lt;=3,3,IF(AT234&lt;=4,4,IF(AT234&lt;=5,5,IF(AT234&lt;=6,6,IF(AT234&lt;=7,7,IF(AT234&lt;=8,8,10))))))))</f>
        <v>0</v>
      </c>
      <c r="AV234" s="13">
        <f>IF(AT234&lt;=8,0,IF(AT234&lt;=9,9,IF(AT234&lt;=10,10,IF(AT234&lt;=11,11,IF(AT234&lt;=12,12,IF(AT234&lt;=13,13,IF(AT234&lt;=14,14,IF(AT234&lt;=15,15,15))))))))</f>
        <v>0</v>
      </c>
      <c r="AW234" s="27">
        <v>0</v>
      </c>
      <c r="AX234" s="1">
        <f t="shared" si="157"/>
        <v>0</v>
      </c>
      <c r="AY234" s="20">
        <f t="shared" si="158"/>
        <v>228.14903846153845</v>
      </c>
    </row>
    <row r="235" spans="1:51" ht="33" customHeight="1" x14ac:dyDescent="0.65">
      <c r="A235" s="39">
        <v>229</v>
      </c>
      <c r="B235" s="2" t="s">
        <v>685</v>
      </c>
      <c r="C235" s="44" t="s">
        <v>688</v>
      </c>
      <c r="D235" s="47" t="s">
        <v>616</v>
      </c>
      <c r="E235" s="48" t="s">
        <v>689</v>
      </c>
      <c r="F235" s="15">
        <v>44228</v>
      </c>
      <c r="G235" s="2">
        <f t="shared" si="164"/>
        <v>26</v>
      </c>
      <c r="H235" s="16">
        <v>16</v>
      </c>
      <c r="I235" s="2"/>
      <c r="J235" s="16"/>
      <c r="K235" s="16"/>
      <c r="L235" s="2">
        <v>210</v>
      </c>
      <c r="M235" s="2">
        <v>15</v>
      </c>
      <c r="N235" s="2">
        <v>13</v>
      </c>
      <c r="O235" s="16"/>
      <c r="P235" s="2">
        <v>0</v>
      </c>
      <c r="Q235" s="2">
        <f t="shared" ref="Q235:Q252" si="170">IF(AND($K$4&lt;=G235,K235&lt;0.01),10,IF(AND(G235&gt;=$K$4-1,K235&lt;0.01),5,0))</f>
        <v>10</v>
      </c>
      <c r="R235" s="2">
        <f t="shared" ref="R235:R298" si="171">IF(AT235&lt;=8,AU235,AV235)</f>
        <v>0</v>
      </c>
      <c r="S235" s="17">
        <f t="shared" si="159"/>
        <v>24.23076923076923</v>
      </c>
      <c r="T235" s="17">
        <v>4</v>
      </c>
      <c r="U235" s="17">
        <v>5</v>
      </c>
      <c r="V235" s="18">
        <v>7</v>
      </c>
      <c r="W235" s="19">
        <f t="shared" si="144"/>
        <v>288.23076923076923</v>
      </c>
      <c r="X235" s="17">
        <f t="shared" si="160"/>
        <v>0</v>
      </c>
      <c r="Y235" s="17">
        <f t="shared" si="161"/>
        <v>0</v>
      </c>
      <c r="Z235" s="29"/>
      <c r="AA235" s="43">
        <f t="shared" ref="AA235:AA252" si="172">IF(AY235&lt;=(1500000/4000),0,IF(AY235&lt;=(2000000/4000),(AY235-(1500000/4000))*5%,IF(AY235&lt;=(8500000/4000),(AY235-(2000000/4000))*10%+(25000/4000),IF(AY235&lt;=(12500000/4000),(AY235-(8500000/4000))*15%+(675000/4000),(AY235-(12500000/4000))*20%+(1275000/4000)))))</f>
        <v>0</v>
      </c>
      <c r="AB235" s="17">
        <f t="shared" ref="AB235:AB252" si="173">IF((W235*4000)&lt;=1200000,(W235*2%),(1200000/4000*2%))</f>
        <v>5.7646153846153849</v>
      </c>
      <c r="AC235" s="17">
        <f t="shared" ref="AC235:AC252" si="174">X235+Y235+Z235+AA235+AB235</f>
        <v>5.7646153846153849</v>
      </c>
      <c r="AD235" s="3">
        <f t="shared" si="163"/>
        <v>282</v>
      </c>
      <c r="AE235" s="3">
        <f t="shared" si="162"/>
        <v>1800</v>
      </c>
      <c r="AF235" s="3"/>
      <c r="AH235" s="20">
        <f t="shared" si="165"/>
        <v>282.47000000000003</v>
      </c>
      <c r="AI235">
        <f t="shared" si="145"/>
        <v>2</v>
      </c>
      <c r="AJ235">
        <f t="shared" si="146"/>
        <v>1</v>
      </c>
      <c r="AK235">
        <f t="shared" si="147"/>
        <v>1</v>
      </c>
      <c r="AL235">
        <f t="shared" si="148"/>
        <v>1</v>
      </c>
      <c r="AM235">
        <f t="shared" si="149"/>
        <v>0</v>
      </c>
      <c r="AN235">
        <f t="shared" si="150"/>
        <v>2</v>
      </c>
      <c r="AO235">
        <f t="shared" si="151"/>
        <v>0</v>
      </c>
      <c r="AP235">
        <f t="shared" si="152"/>
        <v>1</v>
      </c>
      <c r="AQ235">
        <f t="shared" si="153"/>
        <v>1</v>
      </c>
      <c r="AR235">
        <f t="shared" si="154"/>
        <v>3</v>
      </c>
      <c r="AS235">
        <f t="shared" si="155"/>
        <v>1880.0000000001091</v>
      </c>
      <c r="AT235" s="12">
        <f t="shared" si="156"/>
        <v>-4.1666666666666664E-2</v>
      </c>
      <c r="AU235" s="13">
        <f t="shared" ref="AU235:AU298" si="175">IF(AT235&lt;=1,0,IF(AT235&lt;=2,2,IF(AT235&lt;=3,3,IF(AT235&lt;=4,4,IF(AT235&lt;=5,5,IF(AT235&lt;=6,6,IF(AT235&lt;=7,7,IF(AT235&lt;=8,8,10))))))))</f>
        <v>0</v>
      </c>
      <c r="AV235" s="13">
        <f t="shared" ref="AV235:AV298" si="176">IF(AT235&lt;=3,0,IF(AT235&lt;=4,4,IF(AT235&lt;=5,5,IF(AT235&lt;=6,6,IF(AT235&lt;=7,7,IF(AT235&lt;=8,8,IF(AT235&lt;=9,9,10)))))))</f>
        <v>0</v>
      </c>
      <c r="AW235" s="27">
        <v>0</v>
      </c>
      <c r="AX235" s="1">
        <f t="shared" si="157"/>
        <v>0</v>
      </c>
      <c r="AY235" s="20">
        <f t="shared" si="158"/>
        <v>272.23076923076923</v>
      </c>
    </row>
    <row r="236" spans="1:51" ht="33" customHeight="1" x14ac:dyDescent="0.65">
      <c r="A236" s="2">
        <v>230</v>
      </c>
      <c r="B236" s="2" t="s">
        <v>685</v>
      </c>
      <c r="C236" s="44" t="s">
        <v>690</v>
      </c>
      <c r="D236" s="47" t="s">
        <v>691</v>
      </c>
      <c r="E236" s="48" t="s">
        <v>648</v>
      </c>
      <c r="F236" s="15">
        <v>44228</v>
      </c>
      <c r="G236" s="2">
        <f t="shared" si="164"/>
        <v>25.625</v>
      </c>
      <c r="H236" s="16">
        <v>8</v>
      </c>
      <c r="I236" s="2"/>
      <c r="J236" s="16">
        <v>0.375</v>
      </c>
      <c r="K236" s="16"/>
      <c r="L236" s="2">
        <v>200</v>
      </c>
      <c r="M236" s="2">
        <v>0</v>
      </c>
      <c r="N236" s="2">
        <v>2</v>
      </c>
      <c r="O236" s="16"/>
      <c r="P236" s="2">
        <v>0</v>
      </c>
      <c r="Q236" s="2">
        <f t="shared" si="170"/>
        <v>5</v>
      </c>
      <c r="R236" s="2">
        <f t="shared" si="171"/>
        <v>0</v>
      </c>
      <c r="S236" s="17">
        <f t="shared" si="159"/>
        <v>11.538461538461538</v>
      </c>
      <c r="T236" s="17">
        <v>2</v>
      </c>
      <c r="U236" s="17">
        <v>4.9278846153846159</v>
      </c>
      <c r="V236" s="18">
        <v>7</v>
      </c>
      <c r="W236" s="19">
        <f t="shared" si="144"/>
        <v>232.46634615384616</v>
      </c>
      <c r="X236" s="17">
        <f t="shared" si="160"/>
        <v>2.9134615384615383</v>
      </c>
      <c r="Y236" s="17">
        <f t="shared" si="161"/>
        <v>0</v>
      </c>
      <c r="Z236" s="29"/>
      <c r="AA236" s="43">
        <f t="shared" si="172"/>
        <v>0</v>
      </c>
      <c r="AB236" s="17">
        <f t="shared" si="173"/>
        <v>4.6493269230769236</v>
      </c>
      <c r="AC236" s="17">
        <f t="shared" si="174"/>
        <v>7.562788461538462</v>
      </c>
      <c r="AD236" s="3">
        <f t="shared" si="163"/>
        <v>224</v>
      </c>
      <c r="AE236" s="3">
        <f t="shared" si="162"/>
        <v>3600</v>
      </c>
      <c r="AF236" s="3"/>
      <c r="AH236" s="20">
        <f t="shared" si="165"/>
        <v>224.9</v>
      </c>
      <c r="AI236">
        <f t="shared" si="145"/>
        <v>2</v>
      </c>
      <c r="AJ236">
        <f t="shared" si="146"/>
        <v>0</v>
      </c>
      <c r="AK236">
        <f t="shared" si="147"/>
        <v>1</v>
      </c>
      <c r="AL236">
        <f t="shared" si="148"/>
        <v>0</v>
      </c>
      <c r="AM236">
        <f t="shared" si="149"/>
        <v>0</v>
      </c>
      <c r="AN236">
        <f t="shared" si="150"/>
        <v>4</v>
      </c>
      <c r="AO236">
        <f t="shared" si="151"/>
        <v>1</v>
      </c>
      <c r="AP236">
        <f t="shared" si="152"/>
        <v>1</v>
      </c>
      <c r="AQ236">
        <f t="shared" si="153"/>
        <v>1</v>
      </c>
      <c r="AR236">
        <f t="shared" si="154"/>
        <v>1</v>
      </c>
      <c r="AS236">
        <f t="shared" si="155"/>
        <v>3600.0000000000227</v>
      </c>
      <c r="AT236" s="12">
        <f t="shared" si="156"/>
        <v>-4.1666666666666664E-2</v>
      </c>
      <c r="AU236" s="13">
        <f t="shared" si="175"/>
        <v>0</v>
      </c>
      <c r="AV236" s="13">
        <f t="shared" si="176"/>
        <v>0</v>
      </c>
      <c r="AW236" s="27">
        <v>0</v>
      </c>
      <c r="AX236" s="1">
        <f t="shared" si="157"/>
        <v>0</v>
      </c>
      <c r="AY236" s="20">
        <f t="shared" si="158"/>
        <v>215.625</v>
      </c>
    </row>
    <row r="237" spans="1:51" ht="33" customHeight="1" x14ac:dyDescent="0.65">
      <c r="A237" s="39">
        <v>231</v>
      </c>
      <c r="B237" s="2" t="s">
        <v>685</v>
      </c>
      <c r="C237" s="44" t="s">
        <v>692</v>
      </c>
      <c r="D237" s="47" t="s">
        <v>693</v>
      </c>
      <c r="E237" s="48" t="s">
        <v>694</v>
      </c>
      <c r="F237" s="15">
        <v>44228</v>
      </c>
      <c r="G237" s="2">
        <f t="shared" si="164"/>
        <v>26</v>
      </c>
      <c r="H237" s="16">
        <v>25</v>
      </c>
      <c r="I237" s="2"/>
      <c r="J237" s="16"/>
      <c r="K237" s="16"/>
      <c r="L237" s="2">
        <v>200</v>
      </c>
      <c r="M237" s="2">
        <v>0</v>
      </c>
      <c r="N237" s="2">
        <v>0</v>
      </c>
      <c r="O237" s="16"/>
      <c r="P237" s="2">
        <v>0</v>
      </c>
      <c r="Q237" s="2">
        <f t="shared" si="170"/>
        <v>10</v>
      </c>
      <c r="R237" s="2">
        <f t="shared" si="171"/>
        <v>0</v>
      </c>
      <c r="S237" s="17">
        <f t="shared" si="159"/>
        <v>36.057692307692307</v>
      </c>
      <c r="T237" s="17">
        <v>6.25</v>
      </c>
      <c r="U237" s="17">
        <v>5</v>
      </c>
      <c r="V237" s="18">
        <v>7</v>
      </c>
      <c r="W237" s="19">
        <f t="shared" si="144"/>
        <v>264.30769230769232</v>
      </c>
      <c r="X237" s="17">
        <f t="shared" si="160"/>
        <v>0</v>
      </c>
      <c r="Y237" s="17">
        <f t="shared" si="161"/>
        <v>0</v>
      </c>
      <c r="Z237" s="29"/>
      <c r="AA237" s="43">
        <f t="shared" si="172"/>
        <v>0</v>
      </c>
      <c r="AB237" s="17">
        <f t="shared" si="173"/>
        <v>5.2861538461538462</v>
      </c>
      <c r="AC237" s="17">
        <f t="shared" si="174"/>
        <v>5.2861538461538462</v>
      </c>
      <c r="AD237" s="3">
        <f t="shared" si="163"/>
        <v>259</v>
      </c>
      <c r="AE237" s="3">
        <f t="shared" si="162"/>
        <v>0</v>
      </c>
      <c r="AF237" s="3"/>
      <c r="AH237" s="20">
        <f t="shared" si="165"/>
        <v>259.02</v>
      </c>
      <c r="AI237">
        <f t="shared" si="145"/>
        <v>2</v>
      </c>
      <c r="AJ237">
        <f t="shared" si="146"/>
        <v>1</v>
      </c>
      <c r="AK237">
        <f t="shared" si="147"/>
        <v>0</v>
      </c>
      <c r="AL237">
        <f t="shared" si="148"/>
        <v>0</v>
      </c>
      <c r="AM237">
        <f t="shared" si="149"/>
        <v>1</v>
      </c>
      <c r="AN237">
        <f t="shared" si="150"/>
        <v>4</v>
      </c>
      <c r="AO237">
        <f t="shared" si="151"/>
        <v>0</v>
      </c>
      <c r="AP237">
        <f t="shared" si="152"/>
        <v>0</v>
      </c>
      <c r="AQ237">
        <f t="shared" si="153"/>
        <v>0</v>
      </c>
      <c r="AR237">
        <f t="shared" si="154"/>
        <v>0</v>
      </c>
      <c r="AS237">
        <f t="shared" si="155"/>
        <v>79.99999999992724</v>
      </c>
      <c r="AT237" s="12">
        <f t="shared" si="156"/>
        <v>-4.1666666666666664E-2</v>
      </c>
      <c r="AU237" s="13">
        <f t="shared" si="175"/>
        <v>0</v>
      </c>
      <c r="AV237" s="13">
        <f t="shared" si="176"/>
        <v>0</v>
      </c>
      <c r="AW237" s="27">
        <v>4</v>
      </c>
      <c r="AX237" s="1">
        <f t="shared" si="157"/>
        <v>150</v>
      </c>
      <c r="AY237" s="20">
        <f t="shared" si="158"/>
        <v>96.057692307692321</v>
      </c>
    </row>
    <row r="238" spans="1:51" ht="33" customHeight="1" x14ac:dyDescent="0.65">
      <c r="A238" s="2">
        <v>232</v>
      </c>
      <c r="B238" s="2" t="s">
        <v>685</v>
      </c>
      <c r="C238" s="44" t="s">
        <v>695</v>
      </c>
      <c r="D238" s="47" t="s">
        <v>696</v>
      </c>
      <c r="E238" s="48" t="s">
        <v>211</v>
      </c>
      <c r="F238" s="15">
        <v>44228</v>
      </c>
      <c r="G238" s="2">
        <f t="shared" si="164"/>
        <v>26</v>
      </c>
      <c r="H238" s="16">
        <v>28</v>
      </c>
      <c r="I238" s="2"/>
      <c r="J238" s="16"/>
      <c r="K238" s="16"/>
      <c r="L238" s="2">
        <v>200</v>
      </c>
      <c r="M238" s="2">
        <v>0</v>
      </c>
      <c r="N238" s="2">
        <v>2</v>
      </c>
      <c r="O238" s="16"/>
      <c r="P238" s="2">
        <v>0</v>
      </c>
      <c r="Q238" s="2">
        <f t="shared" si="170"/>
        <v>10</v>
      </c>
      <c r="R238" s="2">
        <f t="shared" si="171"/>
        <v>0</v>
      </c>
      <c r="S238" s="17">
        <f t="shared" si="159"/>
        <v>40.384615384615387</v>
      </c>
      <c r="T238" s="17">
        <v>7</v>
      </c>
      <c r="U238" s="17">
        <v>5</v>
      </c>
      <c r="V238" s="18">
        <v>7</v>
      </c>
      <c r="W238" s="19">
        <f t="shared" si="144"/>
        <v>271.38461538461536</v>
      </c>
      <c r="X238" s="17">
        <f t="shared" si="160"/>
        <v>0</v>
      </c>
      <c r="Y238" s="17">
        <f t="shared" si="161"/>
        <v>0</v>
      </c>
      <c r="Z238" s="29"/>
      <c r="AA238" s="43">
        <f t="shared" si="172"/>
        <v>0</v>
      </c>
      <c r="AB238" s="17">
        <f t="shared" si="173"/>
        <v>5.4276923076923076</v>
      </c>
      <c r="AC238" s="17">
        <f t="shared" si="174"/>
        <v>5.4276923076923076</v>
      </c>
      <c r="AD238" s="3">
        <f t="shared" si="163"/>
        <v>265</v>
      </c>
      <c r="AE238" s="3">
        <f t="shared" si="162"/>
        <v>3800</v>
      </c>
      <c r="AF238" s="3"/>
      <c r="AH238" s="20">
        <f t="shared" si="165"/>
        <v>265.95999999999998</v>
      </c>
      <c r="AI238">
        <f t="shared" si="145"/>
        <v>2</v>
      </c>
      <c r="AJ238">
        <f t="shared" si="146"/>
        <v>1</v>
      </c>
      <c r="AK238">
        <f t="shared" si="147"/>
        <v>0</v>
      </c>
      <c r="AL238">
        <f t="shared" si="148"/>
        <v>1</v>
      </c>
      <c r="AM238">
        <f t="shared" si="149"/>
        <v>1</v>
      </c>
      <c r="AN238">
        <f t="shared" si="150"/>
        <v>0</v>
      </c>
      <c r="AO238">
        <f t="shared" si="151"/>
        <v>1</v>
      </c>
      <c r="AP238">
        <f t="shared" si="152"/>
        <v>1</v>
      </c>
      <c r="AQ238">
        <f t="shared" si="153"/>
        <v>1</v>
      </c>
      <c r="AR238">
        <f t="shared" si="154"/>
        <v>3</v>
      </c>
      <c r="AS238">
        <f t="shared" si="155"/>
        <v>3839.9999999999181</v>
      </c>
      <c r="AT238" s="12">
        <f t="shared" si="156"/>
        <v>-4.1666666666666664E-2</v>
      </c>
      <c r="AU238" s="13">
        <f t="shared" si="175"/>
        <v>0</v>
      </c>
      <c r="AV238" s="13">
        <f t="shared" si="176"/>
        <v>0</v>
      </c>
      <c r="AW238" s="27">
        <v>0</v>
      </c>
      <c r="AX238" s="1">
        <f t="shared" si="157"/>
        <v>0</v>
      </c>
      <c r="AY238" s="20">
        <f t="shared" si="158"/>
        <v>252.38461538461536</v>
      </c>
    </row>
    <row r="239" spans="1:51" ht="37.5" customHeight="1" x14ac:dyDescent="0.65">
      <c r="A239" s="39">
        <v>233</v>
      </c>
      <c r="B239" s="2" t="s">
        <v>685</v>
      </c>
      <c r="C239" s="37" t="s">
        <v>697</v>
      </c>
      <c r="D239" s="47" t="s">
        <v>698</v>
      </c>
      <c r="E239" s="48" t="s">
        <v>488</v>
      </c>
      <c r="F239" s="15">
        <v>44228</v>
      </c>
      <c r="G239" s="2">
        <f t="shared" si="164"/>
        <v>26</v>
      </c>
      <c r="H239" s="16">
        <v>30</v>
      </c>
      <c r="I239" s="2"/>
      <c r="J239" s="16"/>
      <c r="K239" s="16"/>
      <c r="L239" s="2">
        <v>200</v>
      </c>
      <c r="M239" s="2">
        <v>0</v>
      </c>
      <c r="N239" s="2">
        <v>0</v>
      </c>
      <c r="O239" s="16"/>
      <c r="P239" s="2">
        <v>0</v>
      </c>
      <c r="Q239" s="2">
        <f t="shared" si="170"/>
        <v>10</v>
      </c>
      <c r="R239" s="2">
        <f t="shared" si="171"/>
        <v>0</v>
      </c>
      <c r="S239" s="17">
        <f t="shared" si="159"/>
        <v>43.269230769230766</v>
      </c>
      <c r="T239" s="17">
        <v>7.5</v>
      </c>
      <c r="U239" s="17">
        <v>5</v>
      </c>
      <c r="V239" s="18">
        <v>7</v>
      </c>
      <c r="W239" s="19">
        <f t="shared" si="144"/>
        <v>272.76923076923077</v>
      </c>
      <c r="X239" s="17">
        <f t="shared" si="160"/>
        <v>0</v>
      </c>
      <c r="Y239" s="17">
        <f t="shared" si="161"/>
        <v>0</v>
      </c>
      <c r="Z239" s="29"/>
      <c r="AA239" s="43">
        <f t="shared" si="172"/>
        <v>0</v>
      </c>
      <c r="AB239" s="17">
        <f t="shared" si="173"/>
        <v>5.4553846153846157</v>
      </c>
      <c r="AC239" s="17">
        <f t="shared" si="174"/>
        <v>5.4553846153846157</v>
      </c>
      <c r="AD239" s="3">
        <f t="shared" si="163"/>
        <v>267</v>
      </c>
      <c r="AE239" s="3">
        <f t="shared" si="162"/>
        <v>1200</v>
      </c>
      <c r="AF239" s="3"/>
      <c r="AH239" s="20">
        <f t="shared" si="165"/>
        <v>267.31</v>
      </c>
      <c r="AI239">
        <f t="shared" si="145"/>
        <v>2</v>
      </c>
      <c r="AJ239">
        <f t="shared" si="146"/>
        <v>1</v>
      </c>
      <c r="AK239">
        <f t="shared" si="147"/>
        <v>0</v>
      </c>
      <c r="AL239">
        <f t="shared" si="148"/>
        <v>1</v>
      </c>
      <c r="AM239">
        <f t="shared" si="149"/>
        <v>1</v>
      </c>
      <c r="AN239">
        <f t="shared" si="150"/>
        <v>2</v>
      </c>
      <c r="AO239">
        <f t="shared" si="151"/>
        <v>0</v>
      </c>
      <c r="AP239">
        <f t="shared" si="152"/>
        <v>1</v>
      </c>
      <c r="AQ239">
        <f t="shared" si="153"/>
        <v>0</v>
      </c>
      <c r="AR239">
        <f t="shared" si="154"/>
        <v>2</v>
      </c>
      <c r="AS239">
        <f t="shared" si="155"/>
        <v>1240.0000000000091</v>
      </c>
      <c r="AT239" s="12">
        <f t="shared" si="156"/>
        <v>-4.1666666666666664E-2</v>
      </c>
      <c r="AU239" s="13">
        <f t="shared" si="175"/>
        <v>0</v>
      </c>
      <c r="AV239" s="13">
        <f t="shared" si="176"/>
        <v>0</v>
      </c>
      <c r="AW239" s="27">
        <v>0</v>
      </c>
      <c r="AX239" s="1">
        <f t="shared" si="157"/>
        <v>0</v>
      </c>
      <c r="AY239" s="20">
        <f t="shared" si="158"/>
        <v>253.26923076923077</v>
      </c>
    </row>
    <row r="240" spans="1:51" ht="33" customHeight="1" x14ac:dyDescent="0.65">
      <c r="A240" s="2">
        <v>234</v>
      </c>
      <c r="B240" s="2" t="s">
        <v>685</v>
      </c>
      <c r="C240" s="44" t="s">
        <v>699</v>
      </c>
      <c r="D240" s="47" t="s">
        <v>700</v>
      </c>
      <c r="E240" s="48" t="s">
        <v>701</v>
      </c>
      <c r="F240" s="15">
        <v>44228</v>
      </c>
      <c r="G240" s="2">
        <f t="shared" si="164"/>
        <v>26</v>
      </c>
      <c r="H240" s="16">
        <v>31</v>
      </c>
      <c r="I240" s="2"/>
      <c r="J240" s="16"/>
      <c r="K240" s="16"/>
      <c r="L240" s="2">
        <v>200</v>
      </c>
      <c r="M240" s="2">
        <v>0</v>
      </c>
      <c r="N240" s="2">
        <v>0</v>
      </c>
      <c r="O240" s="16"/>
      <c r="P240" s="2">
        <v>0</v>
      </c>
      <c r="Q240" s="2">
        <f t="shared" si="170"/>
        <v>10</v>
      </c>
      <c r="R240" s="2">
        <f t="shared" si="171"/>
        <v>0</v>
      </c>
      <c r="S240" s="17">
        <f t="shared" si="159"/>
        <v>44.71153846153846</v>
      </c>
      <c r="T240" s="17">
        <v>7.75</v>
      </c>
      <c r="U240" s="17">
        <v>5</v>
      </c>
      <c r="V240" s="18">
        <v>7</v>
      </c>
      <c r="W240" s="19">
        <f t="shared" si="144"/>
        <v>274.46153846153845</v>
      </c>
      <c r="X240" s="17">
        <f t="shared" si="160"/>
        <v>0</v>
      </c>
      <c r="Y240" s="17">
        <f t="shared" si="161"/>
        <v>0</v>
      </c>
      <c r="Z240" s="29"/>
      <c r="AA240" s="43">
        <f t="shared" si="172"/>
        <v>0</v>
      </c>
      <c r="AB240" s="17">
        <f t="shared" si="173"/>
        <v>5.4892307692307689</v>
      </c>
      <c r="AC240" s="17">
        <f t="shared" si="174"/>
        <v>5.4892307692307689</v>
      </c>
      <c r="AD240" s="3">
        <f t="shared" si="163"/>
        <v>268</v>
      </c>
      <c r="AE240" s="3">
        <f t="shared" si="162"/>
        <v>3800</v>
      </c>
      <c r="AF240" s="3"/>
      <c r="AH240" s="20">
        <f t="shared" si="165"/>
        <v>268.97000000000003</v>
      </c>
      <c r="AI240">
        <f t="shared" si="145"/>
        <v>2</v>
      </c>
      <c r="AJ240">
        <f t="shared" si="146"/>
        <v>1</v>
      </c>
      <c r="AK240">
        <f t="shared" si="147"/>
        <v>0</v>
      </c>
      <c r="AL240">
        <f t="shared" si="148"/>
        <v>1</v>
      </c>
      <c r="AM240">
        <f t="shared" si="149"/>
        <v>1</v>
      </c>
      <c r="AN240">
        <f t="shared" si="150"/>
        <v>3</v>
      </c>
      <c r="AO240">
        <f t="shared" si="151"/>
        <v>1</v>
      </c>
      <c r="AP240">
        <f t="shared" si="152"/>
        <v>1</v>
      </c>
      <c r="AQ240">
        <f t="shared" si="153"/>
        <v>1</v>
      </c>
      <c r="AR240">
        <f t="shared" si="154"/>
        <v>3</v>
      </c>
      <c r="AS240">
        <f t="shared" si="155"/>
        <v>3880.0000000001091</v>
      </c>
      <c r="AT240" s="12">
        <f t="shared" si="156"/>
        <v>-4.1666666666666664E-2</v>
      </c>
      <c r="AU240" s="13">
        <f t="shared" si="175"/>
        <v>0</v>
      </c>
      <c r="AV240" s="13">
        <f t="shared" si="176"/>
        <v>0</v>
      </c>
      <c r="AW240" s="27">
        <v>0</v>
      </c>
      <c r="AX240" s="1">
        <f t="shared" si="157"/>
        <v>0</v>
      </c>
      <c r="AY240" s="20">
        <f t="shared" si="158"/>
        <v>254.71153846153845</v>
      </c>
    </row>
    <row r="241" spans="1:51" ht="33" customHeight="1" x14ac:dyDescent="0.65">
      <c r="A241" s="39">
        <v>235</v>
      </c>
      <c r="B241" s="2" t="s">
        <v>685</v>
      </c>
      <c r="C241" s="44" t="s">
        <v>702</v>
      </c>
      <c r="D241" s="47" t="s">
        <v>385</v>
      </c>
      <c r="E241" s="48" t="s">
        <v>703</v>
      </c>
      <c r="F241" s="15">
        <v>44531</v>
      </c>
      <c r="G241" s="2">
        <f t="shared" si="164"/>
        <v>26</v>
      </c>
      <c r="H241" s="16">
        <v>10</v>
      </c>
      <c r="I241" s="2"/>
      <c r="J241" s="16"/>
      <c r="K241" s="16"/>
      <c r="L241" s="2">
        <v>200</v>
      </c>
      <c r="M241" s="2">
        <v>0</v>
      </c>
      <c r="N241" s="2">
        <v>0</v>
      </c>
      <c r="O241" s="16"/>
      <c r="P241" s="2">
        <v>0</v>
      </c>
      <c r="Q241" s="2">
        <f t="shared" si="170"/>
        <v>10</v>
      </c>
      <c r="R241" s="2">
        <f t="shared" si="171"/>
        <v>0</v>
      </c>
      <c r="S241" s="17">
        <f t="shared" si="159"/>
        <v>14.423076923076923</v>
      </c>
      <c r="T241" s="17">
        <v>2.5</v>
      </c>
      <c r="U241" s="17">
        <v>5</v>
      </c>
      <c r="V241" s="18">
        <v>7</v>
      </c>
      <c r="W241" s="19">
        <f t="shared" si="144"/>
        <v>238.92307692307693</v>
      </c>
      <c r="X241" s="17">
        <f t="shared" si="160"/>
        <v>0</v>
      </c>
      <c r="Y241" s="17">
        <f t="shared" si="161"/>
        <v>0</v>
      </c>
      <c r="Z241" s="29"/>
      <c r="AA241" s="43">
        <f t="shared" si="172"/>
        <v>0</v>
      </c>
      <c r="AB241" s="17">
        <f t="shared" si="173"/>
        <v>4.7784615384615385</v>
      </c>
      <c r="AC241" s="17">
        <f t="shared" si="174"/>
        <v>4.7784615384615385</v>
      </c>
      <c r="AD241" s="3">
        <f t="shared" si="163"/>
        <v>234</v>
      </c>
      <c r="AE241" s="3">
        <f t="shared" si="162"/>
        <v>500</v>
      </c>
      <c r="AF241" s="3"/>
      <c r="AH241" s="20">
        <f t="shared" si="165"/>
        <v>234.14</v>
      </c>
      <c r="AI241">
        <f t="shared" si="145"/>
        <v>2</v>
      </c>
      <c r="AJ241">
        <f t="shared" si="146"/>
        <v>0</v>
      </c>
      <c r="AK241">
        <f t="shared" si="147"/>
        <v>1</v>
      </c>
      <c r="AL241">
        <f t="shared" si="148"/>
        <v>1</v>
      </c>
      <c r="AM241">
        <f t="shared" si="149"/>
        <v>0</v>
      </c>
      <c r="AN241">
        <f t="shared" si="150"/>
        <v>4</v>
      </c>
      <c r="AO241">
        <f t="shared" si="151"/>
        <v>0</v>
      </c>
      <c r="AP241">
        <f t="shared" si="152"/>
        <v>0</v>
      </c>
      <c r="AQ241">
        <f t="shared" si="153"/>
        <v>1</v>
      </c>
      <c r="AR241">
        <f t="shared" si="154"/>
        <v>0</v>
      </c>
      <c r="AS241">
        <f t="shared" si="155"/>
        <v>559.99999999994543</v>
      </c>
      <c r="AT241" s="12">
        <f t="shared" si="156"/>
        <v>-0.875</v>
      </c>
      <c r="AU241" s="13">
        <f t="shared" si="175"/>
        <v>0</v>
      </c>
      <c r="AV241" s="13">
        <f t="shared" si="176"/>
        <v>0</v>
      </c>
      <c r="AW241" s="27">
        <v>0</v>
      </c>
      <c r="AX241" s="1">
        <f t="shared" si="157"/>
        <v>0</v>
      </c>
      <c r="AY241" s="20">
        <f t="shared" si="158"/>
        <v>224.42307692307693</v>
      </c>
    </row>
    <row r="242" spans="1:51" ht="33" customHeight="1" x14ac:dyDescent="0.65">
      <c r="A242" s="2">
        <v>236</v>
      </c>
      <c r="B242" s="2" t="s">
        <v>685</v>
      </c>
      <c r="C242" s="44" t="s">
        <v>704</v>
      </c>
      <c r="D242" s="47" t="s">
        <v>705</v>
      </c>
      <c r="E242" s="48" t="s">
        <v>706</v>
      </c>
      <c r="F242" s="15">
        <v>44228</v>
      </c>
      <c r="G242" s="2">
        <f t="shared" si="164"/>
        <v>26</v>
      </c>
      <c r="H242" s="16">
        <v>30</v>
      </c>
      <c r="I242" s="2"/>
      <c r="J242" s="16"/>
      <c r="K242" s="16"/>
      <c r="L242" s="2">
        <v>210</v>
      </c>
      <c r="M242" s="2">
        <v>15</v>
      </c>
      <c r="N242" s="2">
        <v>2</v>
      </c>
      <c r="O242" s="16"/>
      <c r="P242" s="2">
        <v>0</v>
      </c>
      <c r="Q242" s="2">
        <f t="shared" si="170"/>
        <v>10</v>
      </c>
      <c r="R242" s="2">
        <f t="shared" si="171"/>
        <v>0</v>
      </c>
      <c r="S242" s="17">
        <f t="shared" si="159"/>
        <v>45.432692307692307</v>
      </c>
      <c r="T242" s="17">
        <v>7.5</v>
      </c>
      <c r="U242" s="17">
        <v>5</v>
      </c>
      <c r="V242" s="18">
        <v>7</v>
      </c>
      <c r="W242" s="19">
        <f t="shared" si="144"/>
        <v>301.93269230769232</v>
      </c>
      <c r="X242" s="17">
        <f t="shared" si="160"/>
        <v>0</v>
      </c>
      <c r="Y242" s="17">
        <f t="shared" si="161"/>
        <v>0</v>
      </c>
      <c r="Z242" s="29"/>
      <c r="AA242" s="43">
        <f t="shared" si="172"/>
        <v>0</v>
      </c>
      <c r="AB242" s="17">
        <f t="shared" si="173"/>
        <v>6</v>
      </c>
      <c r="AC242" s="17">
        <f t="shared" si="174"/>
        <v>6</v>
      </c>
      <c r="AD242" s="3">
        <f t="shared" si="163"/>
        <v>295</v>
      </c>
      <c r="AE242" s="3">
        <f t="shared" si="162"/>
        <v>3700</v>
      </c>
      <c r="AF242" s="3"/>
      <c r="AH242" s="20">
        <f t="shared" si="165"/>
        <v>295.93</v>
      </c>
      <c r="AI242">
        <f t="shared" si="145"/>
        <v>2</v>
      </c>
      <c r="AJ242">
        <f t="shared" si="146"/>
        <v>1</v>
      </c>
      <c r="AK242">
        <f t="shared" si="147"/>
        <v>2</v>
      </c>
      <c r="AL242">
        <f t="shared" si="148"/>
        <v>0</v>
      </c>
      <c r="AM242">
        <f t="shared" si="149"/>
        <v>1</v>
      </c>
      <c r="AN242">
        <f t="shared" si="150"/>
        <v>0</v>
      </c>
      <c r="AO242">
        <f t="shared" si="151"/>
        <v>1</v>
      </c>
      <c r="AP242">
        <f t="shared" si="152"/>
        <v>1</v>
      </c>
      <c r="AQ242">
        <f t="shared" si="153"/>
        <v>1</v>
      </c>
      <c r="AR242">
        <f t="shared" si="154"/>
        <v>2</v>
      </c>
      <c r="AS242">
        <f t="shared" si="155"/>
        <v>3720.0000000000273</v>
      </c>
      <c r="AT242" s="12">
        <f t="shared" si="156"/>
        <v>-4.1666666666666664E-2</v>
      </c>
      <c r="AU242" s="13">
        <f t="shared" si="175"/>
        <v>0</v>
      </c>
      <c r="AV242" s="13">
        <f t="shared" si="176"/>
        <v>0</v>
      </c>
      <c r="AW242" s="27">
        <v>0</v>
      </c>
      <c r="AX242" s="1">
        <f t="shared" si="157"/>
        <v>0</v>
      </c>
      <c r="AY242" s="20">
        <f t="shared" si="158"/>
        <v>282.43269230769232</v>
      </c>
    </row>
    <row r="243" spans="1:51" ht="35.25" customHeight="1" x14ac:dyDescent="0.75">
      <c r="A243" s="39">
        <v>237</v>
      </c>
      <c r="B243" s="2" t="s">
        <v>685</v>
      </c>
      <c r="C243" s="44" t="s">
        <v>707</v>
      </c>
      <c r="D243" s="54" t="s">
        <v>267</v>
      </c>
      <c r="E243" s="55" t="s">
        <v>224</v>
      </c>
      <c r="F243" s="15">
        <v>44713</v>
      </c>
      <c r="G243" s="2">
        <f t="shared" si="164"/>
        <v>26</v>
      </c>
      <c r="H243" s="16">
        <v>18</v>
      </c>
      <c r="I243" s="2"/>
      <c r="J243" s="16"/>
      <c r="K243" s="16"/>
      <c r="L243" s="2">
        <v>210</v>
      </c>
      <c r="M243" s="2">
        <v>15</v>
      </c>
      <c r="N243" s="2">
        <v>0</v>
      </c>
      <c r="O243" s="16"/>
      <c r="P243" s="2">
        <v>0</v>
      </c>
      <c r="Q243" s="2">
        <f t="shared" si="170"/>
        <v>10</v>
      </c>
      <c r="R243" s="2">
        <f t="shared" si="171"/>
        <v>0</v>
      </c>
      <c r="S243" s="17">
        <f t="shared" si="159"/>
        <v>27.259615384615383</v>
      </c>
      <c r="T243" s="17">
        <v>4.5</v>
      </c>
      <c r="U243" s="17">
        <v>5</v>
      </c>
      <c r="V243" s="18">
        <v>7</v>
      </c>
      <c r="W243" s="19">
        <f t="shared" si="144"/>
        <v>278.75961538461536</v>
      </c>
      <c r="X243" s="17">
        <f t="shared" si="160"/>
        <v>0</v>
      </c>
      <c r="Y243" s="17">
        <f t="shared" si="161"/>
        <v>0</v>
      </c>
      <c r="Z243" s="29"/>
      <c r="AA243" s="43">
        <f t="shared" si="172"/>
        <v>0</v>
      </c>
      <c r="AB243" s="17">
        <f t="shared" si="173"/>
        <v>5.5751923076923076</v>
      </c>
      <c r="AC243" s="17">
        <f t="shared" si="174"/>
        <v>5.5751923076923076</v>
      </c>
      <c r="AD243" s="3">
        <f t="shared" si="163"/>
        <v>273</v>
      </c>
      <c r="AE243" s="3">
        <f t="shared" si="162"/>
        <v>700</v>
      </c>
      <c r="AF243" s="3"/>
      <c r="AH243" s="20">
        <f t="shared" si="165"/>
        <v>273.18</v>
      </c>
      <c r="AI243">
        <f t="shared" si="145"/>
        <v>2</v>
      </c>
      <c r="AJ243">
        <f t="shared" si="146"/>
        <v>1</v>
      </c>
      <c r="AK243">
        <f t="shared" si="147"/>
        <v>1</v>
      </c>
      <c r="AL243">
        <f t="shared" si="148"/>
        <v>0</v>
      </c>
      <c r="AM243">
        <f t="shared" si="149"/>
        <v>0</v>
      </c>
      <c r="AN243">
        <f t="shared" si="150"/>
        <v>3</v>
      </c>
      <c r="AO243">
        <f t="shared" si="151"/>
        <v>0</v>
      </c>
      <c r="AP243">
        <f t="shared" si="152"/>
        <v>0</v>
      </c>
      <c r="AQ243">
        <f t="shared" si="153"/>
        <v>1</v>
      </c>
      <c r="AR243">
        <f t="shared" si="154"/>
        <v>2</v>
      </c>
      <c r="AS243">
        <f t="shared" si="155"/>
        <v>720.00000000002728</v>
      </c>
      <c r="AT243" s="12">
        <f t="shared" si="156"/>
        <v>-1.375</v>
      </c>
      <c r="AU243" s="13">
        <f t="shared" si="175"/>
        <v>0</v>
      </c>
      <c r="AV243" s="13">
        <f t="shared" si="176"/>
        <v>0</v>
      </c>
      <c r="AW243" s="27">
        <v>0</v>
      </c>
      <c r="AX243" s="1">
        <f t="shared" si="157"/>
        <v>0</v>
      </c>
      <c r="AY243" s="20">
        <f t="shared" si="158"/>
        <v>262.25961538461536</v>
      </c>
    </row>
    <row r="244" spans="1:51" ht="33" customHeight="1" x14ac:dyDescent="0.65">
      <c r="A244" s="2">
        <v>238</v>
      </c>
      <c r="B244" s="2" t="s">
        <v>685</v>
      </c>
      <c r="C244" s="44" t="s">
        <v>708</v>
      </c>
      <c r="D244" s="47" t="s">
        <v>513</v>
      </c>
      <c r="E244" s="48" t="s">
        <v>454</v>
      </c>
      <c r="F244" s="15">
        <v>44774</v>
      </c>
      <c r="G244" s="2">
        <f t="shared" si="164"/>
        <v>26</v>
      </c>
      <c r="H244" s="16">
        <v>30</v>
      </c>
      <c r="I244" s="2"/>
      <c r="J244" s="16"/>
      <c r="K244" s="16"/>
      <c r="L244" s="2">
        <v>200</v>
      </c>
      <c r="M244" s="2">
        <v>0</v>
      </c>
      <c r="N244" s="2">
        <v>0</v>
      </c>
      <c r="O244" s="16"/>
      <c r="P244" s="2">
        <v>0</v>
      </c>
      <c r="Q244" s="2">
        <f t="shared" si="170"/>
        <v>10</v>
      </c>
      <c r="R244" s="2">
        <f t="shared" si="171"/>
        <v>0</v>
      </c>
      <c r="S244" s="17">
        <f t="shared" si="159"/>
        <v>43.269230769230766</v>
      </c>
      <c r="T244" s="17">
        <v>7.5</v>
      </c>
      <c r="U244" s="17">
        <v>5</v>
      </c>
      <c r="V244" s="18">
        <v>7</v>
      </c>
      <c r="W244" s="19">
        <f t="shared" si="144"/>
        <v>272.76923076923077</v>
      </c>
      <c r="X244" s="17">
        <f t="shared" si="160"/>
        <v>0</v>
      </c>
      <c r="Y244" s="17">
        <f t="shared" si="161"/>
        <v>0</v>
      </c>
      <c r="Z244" s="29"/>
      <c r="AA244" s="43">
        <f t="shared" si="172"/>
        <v>0</v>
      </c>
      <c r="AB244" s="17">
        <f t="shared" si="173"/>
        <v>5.4553846153846157</v>
      </c>
      <c r="AC244" s="17">
        <f t="shared" si="174"/>
        <v>5.4553846153846157</v>
      </c>
      <c r="AD244" s="3">
        <f t="shared" si="163"/>
        <v>267</v>
      </c>
      <c r="AE244" s="3">
        <f t="shared" si="162"/>
        <v>1200</v>
      </c>
      <c r="AF244" s="3"/>
      <c r="AH244" s="20">
        <f t="shared" si="165"/>
        <v>267.31</v>
      </c>
      <c r="AI244">
        <f t="shared" si="145"/>
        <v>2</v>
      </c>
      <c r="AJ244">
        <f t="shared" si="146"/>
        <v>1</v>
      </c>
      <c r="AK244">
        <f t="shared" si="147"/>
        <v>0</v>
      </c>
      <c r="AL244">
        <f t="shared" si="148"/>
        <v>1</v>
      </c>
      <c r="AM244">
        <f t="shared" si="149"/>
        <v>1</v>
      </c>
      <c r="AN244">
        <f t="shared" si="150"/>
        <v>2</v>
      </c>
      <c r="AO244">
        <f t="shared" si="151"/>
        <v>0</v>
      </c>
      <c r="AP244">
        <f t="shared" si="152"/>
        <v>1</v>
      </c>
      <c r="AQ244">
        <f t="shared" si="153"/>
        <v>0</v>
      </c>
      <c r="AR244">
        <f t="shared" si="154"/>
        <v>2</v>
      </c>
      <c r="AS244">
        <f t="shared" si="155"/>
        <v>1240.0000000000091</v>
      </c>
      <c r="AT244" s="12">
        <f t="shared" si="156"/>
        <v>-1.5416666666666667</v>
      </c>
      <c r="AU244" s="13">
        <f t="shared" si="175"/>
        <v>0</v>
      </c>
      <c r="AV244" s="13">
        <f t="shared" si="176"/>
        <v>0</v>
      </c>
      <c r="AW244" s="27">
        <v>0</v>
      </c>
      <c r="AX244" s="1">
        <f t="shared" si="157"/>
        <v>0</v>
      </c>
      <c r="AY244" s="20">
        <f t="shared" si="158"/>
        <v>253.26923076923077</v>
      </c>
    </row>
    <row r="245" spans="1:51" ht="33" customHeight="1" x14ac:dyDescent="0.65">
      <c r="A245" s="39">
        <v>239</v>
      </c>
      <c r="B245" s="2" t="s">
        <v>685</v>
      </c>
      <c r="C245" s="36" t="s">
        <v>709</v>
      </c>
      <c r="D245" s="47" t="s">
        <v>710</v>
      </c>
      <c r="E245" s="48" t="s">
        <v>399</v>
      </c>
      <c r="F245" s="15">
        <v>44838</v>
      </c>
      <c r="G245" s="2">
        <f t="shared" si="164"/>
        <v>25</v>
      </c>
      <c r="H245" s="16">
        <v>29</v>
      </c>
      <c r="I245" s="2"/>
      <c r="J245" s="16">
        <v>1</v>
      </c>
      <c r="K245" s="16"/>
      <c r="L245" s="2">
        <v>200</v>
      </c>
      <c r="M245" s="2">
        <v>0</v>
      </c>
      <c r="N245" s="2">
        <v>0</v>
      </c>
      <c r="O245" s="16"/>
      <c r="P245" s="2">
        <v>0</v>
      </c>
      <c r="Q245" s="2">
        <f t="shared" si="170"/>
        <v>5</v>
      </c>
      <c r="R245" s="2">
        <f t="shared" si="171"/>
        <v>0</v>
      </c>
      <c r="S245" s="17">
        <f t="shared" si="159"/>
        <v>41.826923076923073</v>
      </c>
      <c r="T245" s="17">
        <v>7.25</v>
      </c>
      <c r="U245" s="17">
        <v>4.8076923076923084</v>
      </c>
      <c r="V245" s="18">
        <v>7</v>
      </c>
      <c r="W245" s="19">
        <f t="shared" si="144"/>
        <v>265.88461538461536</v>
      </c>
      <c r="X245" s="17">
        <f t="shared" si="160"/>
        <v>7.6923076923076925</v>
      </c>
      <c r="Y245" s="17">
        <f t="shared" si="161"/>
        <v>0</v>
      </c>
      <c r="Z245" s="29"/>
      <c r="AA245" s="43">
        <f t="shared" si="172"/>
        <v>0</v>
      </c>
      <c r="AB245" s="17">
        <f t="shared" si="173"/>
        <v>5.3176923076923073</v>
      </c>
      <c r="AC245" s="17">
        <f t="shared" si="174"/>
        <v>13.01</v>
      </c>
      <c r="AD245" s="3">
        <f t="shared" si="163"/>
        <v>252</v>
      </c>
      <c r="AE245" s="3">
        <f t="shared" si="162"/>
        <v>3400</v>
      </c>
      <c r="AF245" s="3"/>
      <c r="AH245" s="20">
        <f t="shared" si="165"/>
        <v>252.87</v>
      </c>
      <c r="AI245">
        <f t="shared" si="145"/>
        <v>2</v>
      </c>
      <c r="AJ245">
        <f t="shared" si="146"/>
        <v>1</v>
      </c>
      <c r="AK245">
        <f t="shared" si="147"/>
        <v>0</v>
      </c>
      <c r="AL245">
        <f t="shared" si="148"/>
        <v>0</v>
      </c>
      <c r="AM245">
        <f t="shared" si="149"/>
        <v>0</v>
      </c>
      <c r="AN245">
        <f t="shared" si="150"/>
        <v>2</v>
      </c>
      <c r="AO245">
        <f t="shared" si="151"/>
        <v>1</v>
      </c>
      <c r="AP245">
        <f t="shared" si="152"/>
        <v>1</v>
      </c>
      <c r="AQ245">
        <f t="shared" si="153"/>
        <v>0</v>
      </c>
      <c r="AR245">
        <f t="shared" si="154"/>
        <v>4</v>
      </c>
      <c r="AS245">
        <f t="shared" si="155"/>
        <v>3480.0000000000182</v>
      </c>
      <c r="AT245" s="12">
        <f t="shared" si="156"/>
        <v>-1.7166666666666666</v>
      </c>
      <c r="AU245" s="13">
        <f t="shared" si="175"/>
        <v>0</v>
      </c>
      <c r="AV245" s="13">
        <f t="shared" si="176"/>
        <v>0</v>
      </c>
      <c r="AW245" s="27">
        <v>0</v>
      </c>
      <c r="AX245" s="1">
        <f t="shared" si="157"/>
        <v>0</v>
      </c>
      <c r="AY245" s="20">
        <f t="shared" si="158"/>
        <v>239.13461538461536</v>
      </c>
    </row>
    <row r="246" spans="1:51" ht="33" customHeight="1" x14ac:dyDescent="0.65">
      <c r="A246" s="2">
        <v>240</v>
      </c>
      <c r="B246" s="2" t="s">
        <v>685</v>
      </c>
      <c r="C246" s="44" t="s">
        <v>711</v>
      </c>
      <c r="D246" s="47" t="s">
        <v>712</v>
      </c>
      <c r="E246" s="48" t="s">
        <v>713</v>
      </c>
      <c r="F246" s="15">
        <v>44228</v>
      </c>
      <c r="G246" s="2">
        <f t="shared" si="164"/>
        <v>26</v>
      </c>
      <c r="H246" s="16">
        <v>31</v>
      </c>
      <c r="I246" s="2"/>
      <c r="J246" s="16"/>
      <c r="K246" s="16"/>
      <c r="L246" s="2">
        <v>200</v>
      </c>
      <c r="M246" s="2">
        <v>0</v>
      </c>
      <c r="N246" s="2">
        <v>0</v>
      </c>
      <c r="O246" s="16"/>
      <c r="P246" s="2">
        <v>0</v>
      </c>
      <c r="Q246" s="2">
        <f t="shared" si="170"/>
        <v>10</v>
      </c>
      <c r="R246" s="2">
        <f t="shared" si="171"/>
        <v>0</v>
      </c>
      <c r="S246" s="17">
        <f t="shared" si="159"/>
        <v>44.71153846153846</v>
      </c>
      <c r="T246" s="17">
        <v>7.75</v>
      </c>
      <c r="U246" s="17">
        <v>5</v>
      </c>
      <c r="V246" s="18">
        <v>7</v>
      </c>
      <c r="W246" s="19">
        <f t="shared" si="144"/>
        <v>274.46153846153845</v>
      </c>
      <c r="X246" s="17">
        <f t="shared" si="160"/>
        <v>0</v>
      </c>
      <c r="Y246" s="17">
        <f t="shared" si="161"/>
        <v>0</v>
      </c>
      <c r="Z246" s="29"/>
      <c r="AA246" s="43">
        <f t="shared" si="172"/>
        <v>0</v>
      </c>
      <c r="AB246" s="17">
        <f t="shared" si="173"/>
        <v>5.4892307692307689</v>
      </c>
      <c r="AC246" s="17">
        <f t="shared" si="174"/>
        <v>5.4892307692307689</v>
      </c>
      <c r="AD246" s="3">
        <f t="shared" si="163"/>
        <v>268</v>
      </c>
      <c r="AE246" s="3">
        <f t="shared" si="162"/>
        <v>3800</v>
      </c>
      <c r="AF246" s="3"/>
      <c r="AH246" s="20">
        <f t="shared" si="165"/>
        <v>268.97000000000003</v>
      </c>
      <c r="AI246">
        <f t="shared" si="145"/>
        <v>2</v>
      </c>
      <c r="AJ246">
        <f t="shared" si="146"/>
        <v>1</v>
      </c>
      <c r="AK246">
        <f t="shared" si="147"/>
        <v>0</v>
      </c>
      <c r="AL246">
        <f t="shared" si="148"/>
        <v>1</v>
      </c>
      <c r="AM246">
        <f t="shared" si="149"/>
        <v>1</v>
      </c>
      <c r="AN246">
        <f t="shared" si="150"/>
        <v>3</v>
      </c>
      <c r="AO246">
        <f t="shared" si="151"/>
        <v>1</v>
      </c>
      <c r="AP246">
        <f t="shared" si="152"/>
        <v>1</v>
      </c>
      <c r="AQ246">
        <f t="shared" si="153"/>
        <v>1</v>
      </c>
      <c r="AR246">
        <f t="shared" si="154"/>
        <v>3</v>
      </c>
      <c r="AS246">
        <f t="shared" si="155"/>
        <v>3880.0000000001091</v>
      </c>
      <c r="AT246" s="12">
        <f t="shared" si="156"/>
        <v>-4.1666666666666664E-2</v>
      </c>
      <c r="AU246" s="13">
        <f t="shared" si="175"/>
        <v>0</v>
      </c>
      <c r="AV246" s="13">
        <f t="shared" si="176"/>
        <v>0</v>
      </c>
      <c r="AW246" s="27">
        <v>0</v>
      </c>
      <c r="AX246" s="1">
        <f t="shared" si="157"/>
        <v>0</v>
      </c>
      <c r="AY246" s="20">
        <f t="shared" si="158"/>
        <v>254.71153846153845</v>
      </c>
    </row>
    <row r="247" spans="1:51" ht="33" customHeight="1" x14ac:dyDescent="0.65">
      <c r="A247" s="39">
        <v>241</v>
      </c>
      <c r="B247" s="2" t="s">
        <v>685</v>
      </c>
      <c r="C247" s="44" t="s">
        <v>714</v>
      </c>
      <c r="D247" s="47" t="s">
        <v>715</v>
      </c>
      <c r="E247" s="48" t="s">
        <v>569</v>
      </c>
      <c r="F247" s="15">
        <v>44228</v>
      </c>
      <c r="G247" s="2">
        <f t="shared" si="164"/>
        <v>26</v>
      </c>
      <c r="H247" s="16">
        <v>21</v>
      </c>
      <c r="I247" s="2"/>
      <c r="J247" s="16"/>
      <c r="K247" s="16"/>
      <c r="L247" s="2">
        <v>200</v>
      </c>
      <c r="M247" s="2">
        <v>0</v>
      </c>
      <c r="N247" s="2">
        <v>0</v>
      </c>
      <c r="O247" s="16"/>
      <c r="P247" s="2">
        <v>0</v>
      </c>
      <c r="Q247" s="2">
        <f t="shared" si="170"/>
        <v>10</v>
      </c>
      <c r="R247" s="2">
        <f t="shared" si="171"/>
        <v>0</v>
      </c>
      <c r="S247" s="17">
        <f t="shared" si="159"/>
        <v>30.288461538461537</v>
      </c>
      <c r="T247" s="17">
        <v>5.25</v>
      </c>
      <c r="U247" s="17">
        <v>5</v>
      </c>
      <c r="V247" s="18">
        <v>7</v>
      </c>
      <c r="W247" s="19">
        <f t="shared" si="144"/>
        <v>257.53846153846155</v>
      </c>
      <c r="X247" s="17">
        <f t="shared" si="160"/>
        <v>0</v>
      </c>
      <c r="Y247" s="17">
        <f t="shared" si="161"/>
        <v>0</v>
      </c>
      <c r="Z247" s="29"/>
      <c r="AA247" s="43">
        <f t="shared" si="172"/>
        <v>0</v>
      </c>
      <c r="AB247" s="17">
        <f t="shared" si="173"/>
        <v>5.1507692307692308</v>
      </c>
      <c r="AC247" s="17">
        <f t="shared" si="174"/>
        <v>5.1507692307692308</v>
      </c>
      <c r="AD247" s="3">
        <f t="shared" si="163"/>
        <v>252</v>
      </c>
      <c r="AE247" s="3">
        <f t="shared" si="162"/>
        <v>1500</v>
      </c>
      <c r="AF247" s="3"/>
      <c r="AH247" s="20">
        <f t="shared" si="165"/>
        <v>252.39</v>
      </c>
      <c r="AI247">
        <f t="shared" si="145"/>
        <v>2</v>
      </c>
      <c r="AJ247">
        <f t="shared" si="146"/>
        <v>1</v>
      </c>
      <c r="AK247">
        <f t="shared" si="147"/>
        <v>0</v>
      </c>
      <c r="AL247">
        <f t="shared" si="148"/>
        <v>0</v>
      </c>
      <c r="AM247">
        <f t="shared" si="149"/>
        <v>0</v>
      </c>
      <c r="AN247">
        <f t="shared" si="150"/>
        <v>2</v>
      </c>
      <c r="AO247">
        <f t="shared" si="151"/>
        <v>0</v>
      </c>
      <c r="AP247">
        <f t="shared" si="152"/>
        <v>1</v>
      </c>
      <c r="AQ247">
        <f t="shared" si="153"/>
        <v>1</v>
      </c>
      <c r="AR247">
        <f t="shared" si="154"/>
        <v>0</v>
      </c>
      <c r="AS247">
        <f t="shared" si="155"/>
        <v>1559.9999999999454</v>
      </c>
      <c r="AT247" s="12">
        <f t="shared" si="156"/>
        <v>-4.1666666666666664E-2</v>
      </c>
      <c r="AU247" s="13">
        <f t="shared" si="175"/>
        <v>0</v>
      </c>
      <c r="AV247" s="13">
        <f t="shared" si="176"/>
        <v>0</v>
      </c>
      <c r="AW247" s="27">
        <v>0</v>
      </c>
      <c r="AX247" s="1">
        <f t="shared" si="157"/>
        <v>0</v>
      </c>
      <c r="AY247" s="20">
        <f t="shared" si="158"/>
        <v>240.28846153846155</v>
      </c>
    </row>
    <row r="248" spans="1:51" ht="33" customHeight="1" x14ac:dyDescent="0.65">
      <c r="A248" s="2">
        <v>242</v>
      </c>
      <c r="B248" s="2" t="s">
        <v>685</v>
      </c>
      <c r="C248" s="44" t="s">
        <v>716</v>
      </c>
      <c r="D248" s="47" t="s">
        <v>566</v>
      </c>
      <c r="E248" s="48" t="s">
        <v>578</v>
      </c>
      <c r="F248" s="15">
        <v>45037</v>
      </c>
      <c r="G248" s="2">
        <f t="shared" si="164"/>
        <v>24.625</v>
      </c>
      <c r="H248" s="16">
        <v>0</v>
      </c>
      <c r="I248" s="2"/>
      <c r="J248" s="16"/>
      <c r="K248" s="16">
        <v>1.375</v>
      </c>
      <c r="L248" s="2">
        <v>200</v>
      </c>
      <c r="M248" s="2">
        <v>0</v>
      </c>
      <c r="N248" s="2">
        <v>0</v>
      </c>
      <c r="O248" s="16"/>
      <c r="P248" s="2">
        <v>0</v>
      </c>
      <c r="Q248" s="2">
        <f t="shared" si="170"/>
        <v>0</v>
      </c>
      <c r="R248" s="2">
        <f t="shared" si="171"/>
        <v>0</v>
      </c>
      <c r="S248" s="17">
        <f t="shared" si="159"/>
        <v>0</v>
      </c>
      <c r="T248" s="17">
        <v>0</v>
      </c>
      <c r="U248" s="17">
        <v>4.7355769230769234</v>
      </c>
      <c r="V248" s="18">
        <v>7</v>
      </c>
      <c r="W248" s="19">
        <f t="shared" si="144"/>
        <v>211.73557692307693</v>
      </c>
      <c r="X248" s="17">
        <f t="shared" si="160"/>
        <v>0</v>
      </c>
      <c r="Y248" s="17">
        <f t="shared" si="161"/>
        <v>10.576923076923077</v>
      </c>
      <c r="Z248" s="29"/>
      <c r="AA248" s="43">
        <f t="shared" si="172"/>
        <v>0</v>
      </c>
      <c r="AB248" s="17">
        <f t="shared" si="173"/>
        <v>4.2347115384615384</v>
      </c>
      <c r="AC248" s="17">
        <f t="shared" si="174"/>
        <v>14.811634615384616</v>
      </c>
      <c r="AD248" s="3">
        <f t="shared" si="163"/>
        <v>196</v>
      </c>
      <c r="AE248" s="3">
        <f t="shared" si="162"/>
        <v>3600</v>
      </c>
      <c r="AF248" s="3"/>
      <c r="AH248" s="20">
        <f t="shared" si="165"/>
        <v>196.92</v>
      </c>
      <c r="AI248">
        <f t="shared" si="145"/>
        <v>1</v>
      </c>
      <c r="AJ248">
        <f t="shared" si="146"/>
        <v>1</v>
      </c>
      <c r="AK248">
        <f t="shared" si="147"/>
        <v>2</v>
      </c>
      <c r="AL248">
        <f t="shared" si="148"/>
        <v>0</v>
      </c>
      <c r="AM248">
        <f t="shared" si="149"/>
        <v>1</v>
      </c>
      <c r="AN248">
        <f t="shared" si="150"/>
        <v>1</v>
      </c>
      <c r="AO248">
        <f t="shared" si="151"/>
        <v>1</v>
      </c>
      <c r="AP248">
        <f t="shared" si="152"/>
        <v>1</v>
      </c>
      <c r="AQ248">
        <f t="shared" si="153"/>
        <v>1</v>
      </c>
      <c r="AR248">
        <f t="shared" si="154"/>
        <v>1</v>
      </c>
      <c r="AS248">
        <f t="shared" si="155"/>
        <v>3679.99999999995</v>
      </c>
      <c r="AT248" s="12">
        <f t="shared" si="156"/>
        <v>-2.2638888888888888</v>
      </c>
      <c r="AU248" s="13">
        <f t="shared" si="175"/>
        <v>0</v>
      </c>
      <c r="AV248" s="13">
        <f t="shared" si="176"/>
        <v>0</v>
      </c>
      <c r="AW248" s="27">
        <v>0</v>
      </c>
      <c r="AX248" s="1">
        <f t="shared" si="157"/>
        <v>0</v>
      </c>
      <c r="AY248" s="20">
        <f t="shared" si="158"/>
        <v>189.42307692307693</v>
      </c>
    </row>
    <row r="249" spans="1:51" ht="33" customHeight="1" x14ac:dyDescent="0.65">
      <c r="A249" s="39">
        <v>243</v>
      </c>
      <c r="B249" s="2" t="s">
        <v>685</v>
      </c>
      <c r="C249" s="44" t="s">
        <v>717</v>
      </c>
      <c r="D249" s="47" t="s">
        <v>718</v>
      </c>
      <c r="E249" s="48" t="s">
        <v>719</v>
      </c>
      <c r="F249" s="15">
        <v>45058</v>
      </c>
      <c r="G249" s="2">
        <f t="shared" si="164"/>
        <v>26</v>
      </c>
      <c r="H249" s="16">
        <v>32</v>
      </c>
      <c r="I249" s="2"/>
      <c r="J249" s="16"/>
      <c r="K249" s="16"/>
      <c r="L249" s="2">
        <v>200</v>
      </c>
      <c r="M249" s="2">
        <v>0</v>
      </c>
      <c r="N249" s="2">
        <v>0</v>
      </c>
      <c r="O249" s="16"/>
      <c r="P249" s="2">
        <v>0</v>
      </c>
      <c r="Q249" s="2">
        <f t="shared" si="170"/>
        <v>10</v>
      </c>
      <c r="R249" s="2">
        <f t="shared" si="171"/>
        <v>0</v>
      </c>
      <c r="S249" s="17">
        <f t="shared" si="159"/>
        <v>46.153846153846153</v>
      </c>
      <c r="T249" s="17">
        <v>8</v>
      </c>
      <c r="U249" s="17">
        <v>5</v>
      </c>
      <c r="V249" s="18">
        <v>7</v>
      </c>
      <c r="W249" s="19">
        <f t="shared" si="144"/>
        <v>276.15384615384613</v>
      </c>
      <c r="X249" s="17">
        <f t="shared" si="160"/>
        <v>0</v>
      </c>
      <c r="Y249" s="17">
        <f t="shared" si="161"/>
        <v>0</v>
      </c>
      <c r="Z249" s="29"/>
      <c r="AA249" s="43">
        <f t="shared" si="172"/>
        <v>0</v>
      </c>
      <c r="AB249" s="17">
        <f t="shared" si="173"/>
        <v>5.523076923076923</v>
      </c>
      <c r="AC249" s="17">
        <f t="shared" si="174"/>
        <v>5.523076923076923</v>
      </c>
      <c r="AD249" s="3">
        <f t="shared" si="163"/>
        <v>270</v>
      </c>
      <c r="AE249" s="3">
        <f t="shared" si="162"/>
        <v>2500</v>
      </c>
      <c r="AF249" s="3"/>
      <c r="AH249" s="20">
        <f t="shared" si="165"/>
        <v>270.63</v>
      </c>
      <c r="AI249">
        <f t="shared" si="145"/>
        <v>2</v>
      </c>
      <c r="AJ249">
        <f t="shared" si="146"/>
        <v>1</v>
      </c>
      <c r="AK249">
        <f t="shared" si="147"/>
        <v>1</v>
      </c>
      <c r="AL249">
        <f t="shared" si="148"/>
        <v>0</v>
      </c>
      <c r="AM249">
        <f t="shared" si="149"/>
        <v>0</v>
      </c>
      <c r="AN249">
        <f t="shared" si="150"/>
        <v>0</v>
      </c>
      <c r="AO249">
        <f t="shared" si="151"/>
        <v>1</v>
      </c>
      <c r="AP249">
        <f t="shared" si="152"/>
        <v>0</v>
      </c>
      <c r="AQ249">
        <f t="shared" si="153"/>
        <v>1</v>
      </c>
      <c r="AR249">
        <f t="shared" si="154"/>
        <v>0</v>
      </c>
      <c r="AS249">
        <f t="shared" si="155"/>
        <v>2519.9999999999818</v>
      </c>
      <c r="AT249" s="12">
        <f t="shared" si="156"/>
        <v>-2.3222222222222224</v>
      </c>
      <c r="AU249" s="13">
        <f t="shared" si="175"/>
        <v>0</v>
      </c>
      <c r="AV249" s="13">
        <f t="shared" si="176"/>
        <v>0</v>
      </c>
      <c r="AW249" s="27">
        <v>0</v>
      </c>
      <c r="AX249" s="1">
        <f t="shared" si="157"/>
        <v>0</v>
      </c>
      <c r="AY249" s="20">
        <f t="shared" si="158"/>
        <v>256.15384615384613</v>
      </c>
    </row>
    <row r="250" spans="1:51" ht="33" customHeight="1" x14ac:dyDescent="0.65">
      <c r="A250" s="2">
        <v>244</v>
      </c>
      <c r="B250" s="2" t="s">
        <v>685</v>
      </c>
      <c r="C250" s="36" t="s">
        <v>720</v>
      </c>
      <c r="D250" s="47" t="s">
        <v>721</v>
      </c>
      <c r="E250" s="48" t="s">
        <v>722</v>
      </c>
      <c r="F250" s="15">
        <v>45139</v>
      </c>
      <c r="G250" s="2">
        <f t="shared" si="164"/>
        <v>26</v>
      </c>
      <c r="H250" s="16">
        <v>27</v>
      </c>
      <c r="I250" s="2"/>
      <c r="J250" s="16"/>
      <c r="K250" s="16"/>
      <c r="L250" s="2">
        <v>200</v>
      </c>
      <c r="M250" s="2">
        <v>0</v>
      </c>
      <c r="N250" s="2">
        <v>0</v>
      </c>
      <c r="O250" s="16"/>
      <c r="P250" s="2">
        <v>0</v>
      </c>
      <c r="Q250" s="2">
        <f t="shared" si="170"/>
        <v>10</v>
      </c>
      <c r="R250" s="2">
        <f t="shared" si="171"/>
        <v>0</v>
      </c>
      <c r="S250" s="17">
        <f t="shared" si="159"/>
        <v>38.942307692307693</v>
      </c>
      <c r="T250" s="17">
        <v>6.75</v>
      </c>
      <c r="U250" s="17">
        <v>5</v>
      </c>
      <c r="V250" s="18">
        <v>7</v>
      </c>
      <c r="W250" s="19">
        <f t="shared" si="144"/>
        <v>267.69230769230768</v>
      </c>
      <c r="X250" s="17">
        <f t="shared" si="160"/>
        <v>0</v>
      </c>
      <c r="Y250" s="17">
        <f t="shared" si="161"/>
        <v>0</v>
      </c>
      <c r="Z250" s="29"/>
      <c r="AA250" s="43">
        <f t="shared" si="172"/>
        <v>0</v>
      </c>
      <c r="AB250" s="17">
        <f t="shared" si="173"/>
        <v>5.3538461538461535</v>
      </c>
      <c r="AC250" s="17">
        <f t="shared" si="174"/>
        <v>5.3538461538461535</v>
      </c>
      <c r="AD250" s="3">
        <f t="shared" si="163"/>
        <v>262</v>
      </c>
      <c r="AE250" s="3">
        <f t="shared" si="162"/>
        <v>1300</v>
      </c>
      <c r="AF250" s="3"/>
      <c r="AH250" s="20">
        <f t="shared" si="165"/>
        <v>262.33999999999997</v>
      </c>
      <c r="AI250">
        <f t="shared" si="145"/>
        <v>2</v>
      </c>
      <c r="AJ250">
        <f t="shared" si="146"/>
        <v>1</v>
      </c>
      <c r="AK250">
        <f t="shared" si="147"/>
        <v>0</v>
      </c>
      <c r="AL250">
        <f t="shared" si="148"/>
        <v>1</v>
      </c>
      <c r="AM250">
        <f t="shared" si="149"/>
        <v>0</v>
      </c>
      <c r="AN250">
        <f t="shared" si="150"/>
        <v>2</v>
      </c>
      <c r="AO250">
        <f t="shared" si="151"/>
        <v>0</v>
      </c>
      <c r="AP250">
        <f t="shared" si="152"/>
        <v>1</v>
      </c>
      <c r="AQ250">
        <f t="shared" si="153"/>
        <v>0</v>
      </c>
      <c r="AR250">
        <f t="shared" si="154"/>
        <v>3</v>
      </c>
      <c r="AS250">
        <f t="shared" si="155"/>
        <v>1359.9999999999</v>
      </c>
      <c r="AT250" s="12">
        <f t="shared" si="156"/>
        <v>-2.5416666666666665</v>
      </c>
      <c r="AU250" s="13">
        <f t="shared" si="175"/>
        <v>0</v>
      </c>
      <c r="AV250" s="13">
        <f t="shared" si="176"/>
        <v>0</v>
      </c>
      <c r="AW250" s="27">
        <v>0</v>
      </c>
      <c r="AX250" s="1">
        <f t="shared" si="157"/>
        <v>0</v>
      </c>
      <c r="AY250" s="20">
        <f t="shared" si="158"/>
        <v>248.94230769230768</v>
      </c>
    </row>
    <row r="251" spans="1:51" ht="33" customHeight="1" x14ac:dyDescent="0.65">
      <c r="A251" s="39">
        <v>245</v>
      </c>
      <c r="B251" s="2" t="s">
        <v>685</v>
      </c>
      <c r="C251" s="44" t="s">
        <v>723</v>
      </c>
      <c r="D251" s="47" t="s">
        <v>724</v>
      </c>
      <c r="E251" s="48" t="s">
        <v>725</v>
      </c>
      <c r="F251" s="15">
        <v>45170</v>
      </c>
      <c r="G251" s="2">
        <f t="shared" si="164"/>
        <v>26</v>
      </c>
      <c r="H251" s="16">
        <v>31</v>
      </c>
      <c r="I251" s="2"/>
      <c r="J251" s="16"/>
      <c r="K251" s="16"/>
      <c r="L251" s="2">
        <v>200</v>
      </c>
      <c r="M251" s="2">
        <v>0</v>
      </c>
      <c r="N251" s="2">
        <v>0</v>
      </c>
      <c r="O251" s="16"/>
      <c r="P251" s="2">
        <v>0</v>
      </c>
      <c r="Q251" s="2">
        <f t="shared" si="170"/>
        <v>10</v>
      </c>
      <c r="R251" s="2">
        <f t="shared" si="171"/>
        <v>0</v>
      </c>
      <c r="S251" s="17">
        <f t="shared" si="159"/>
        <v>44.71153846153846</v>
      </c>
      <c r="T251" s="17">
        <v>7.75</v>
      </c>
      <c r="U251" s="17">
        <v>5</v>
      </c>
      <c r="V251" s="18">
        <v>7</v>
      </c>
      <c r="W251" s="19">
        <f t="shared" si="144"/>
        <v>274.46153846153845</v>
      </c>
      <c r="X251" s="17">
        <f t="shared" si="160"/>
        <v>0</v>
      </c>
      <c r="Y251" s="17">
        <f t="shared" si="161"/>
        <v>0</v>
      </c>
      <c r="Z251" s="29"/>
      <c r="AA251" s="43">
        <f t="shared" si="172"/>
        <v>0</v>
      </c>
      <c r="AB251" s="17">
        <f t="shared" si="173"/>
        <v>5.4892307692307689</v>
      </c>
      <c r="AC251" s="17">
        <f t="shared" si="174"/>
        <v>5.4892307692307689</v>
      </c>
      <c r="AD251" s="3">
        <f t="shared" si="163"/>
        <v>268</v>
      </c>
      <c r="AE251" s="3">
        <f t="shared" si="162"/>
        <v>3800</v>
      </c>
      <c r="AF251" s="3"/>
      <c r="AH251" s="20">
        <f t="shared" si="165"/>
        <v>268.97000000000003</v>
      </c>
      <c r="AI251">
        <f t="shared" si="145"/>
        <v>2</v>
      </c>
      <c r="AJ251">
        <f t="shared" si="146"/>
        <v>1</v>
      </c>
      <c r="AK251">
        <f t="shared" si="147"/>
        <v>0</v>
      </c>
      <c r="AL251">
        <f t="shared" si="148"/>
        <v>1</v>
      </c>
      <c r="AM251">
        <f t="shared" si="149"/>
        <v>1</v>
      </c>
      <c r="AN251">
        <f t="shared" si="150"/>
        <v>3</v>
      </c>
      <c r="AO251">
        <f t="shared" si="151"/>
        <v>1</v>
      </c>
      <c r="AP251">
        <f t="shared" si="152"/>
        <v>1</v>
      </c>
      <c r="AQ251">
        <f t="shared" si="153"/>
        <v>1</v>
      </c>
      <c r="AR251">
        <f t="shared" si="154"/>
        <v>3</v>
      </c>
      <c r="AS251">
        <f t="shared" si="155"/>
        <v>3880.0000000001091</v>
      </c>
      <c r="AT251" s="12">
        <f t="shared" si="156"/>
        <v>-2.625</v>
      </c>
      <c r="AU251" s="13">
        <f t="shared" si="175"/>
        <v>0</v>
      </c>
      <c r="AV251" s="13">
        <f t="shared" si="176"/>
        <v>0</v>
      </c>
      <c r="AW251" s="27">
        <v>0</v>
      </c>
      <c r="AX251" s="1">
        <f t="shared" si="157"/>
        <v>0</v>
      </c>
      <c r="AY251" s="20">
        <f t="shared" si="158"/>
        <v>254.71153846153845</v>
      </c>
    </row>
    <row r="252" spans="1:51" ht="33" customHeight="1" x14ac:dyDescent="0.65">
      <c r="A252" s="2">
        <v>246</v>
      </c>
      <c r="B252" s="2" t="s">
        <v>685</v>
      </c>
      <c r="C252" s="36" t="s">
        <v>726</v>
      </c>
      <c r="D252" s="47" t="s">
        <v>727</v>
      </c>
      <c r="E252" s="48" t="s">
        <v>728</v>
      </c>
      <c r="F252" s="15">
        <v>45231</v>
      </c>
      <c r="G252" s="2">
        <f t="shared" si="164"/>
        <v>26</v>
      </c>
      <c r="H252" s="16">
        <v>0</v>
      </c>
      <c r="I252" s="2"/>
      <c r="J252" s="16"/>
      <c r="K252" s="16"/>
      <c r="L252" s="2">
        <v>198</v>
      </c>
      <c r="M252" s="2">
        <v>0</v>
      </c>
      <c r="N252" s="2">
        <v>0</v>
      </c>
      <c r="O252" s="16"/>
      <c r="P252" s="2">
        <v>0</v>
      </c>
      <c r="Q252" s="2">
        <f t="shared" si="170"/>
        <v>10</v>
      </c>
      <c r="R252" s="2">
        <f t="shared" si="171"/>
        <v>0</v>
      </c>
      <c r="S252" s="17">
        <f t="shared" si="159"/>
        <v>0</v>
      </c>
      <c r="T252" s="17">
        <v>0</v>
      </c>
      <c r="U252" s="17">
        <v>5</v>
      </c>
      <c r="V252" s="18">
        <v>7</v>
      </c>
      <c r="W252" s="19">
        <f t="shared" si="144"/>
        <v>220</v>
      </c>
      <c r="X252" s="17">
        <f t="shared" si="160"/>
        <v>0</v>
      </c>
      <c r="Y252" s="17">
        <f t="shared" si="161"/>
        <v>0</v>
      </c>
      <c r="Z252" s="29"/>
      <c r="AA252" s="43">
        <f t="shared" si="172"/>
        <v>0</v>
      </c>
      <c r="AB252" s="17">
        <f t="shared" si="173"/>
        <v>4.4000000000000004</v>
      </c>
      <c r="AC252" s="17">
        <f t="shared" si="174"/>
        <v>4.4000000000000004</v>
      </c>
      <c r="AD252" s="3">
        <f t="shared" si="163"/>
        <v>215</v>
      </c>
      <c r="AE252" s="3">
        <f t="shared" si="162"/>
        <v>2300</v>
      </c>
      <c r="AF252" s="3"/>
      <c r="AH252" s="20">
        <f t="shared" si="165"/>
        <v>215.6</v>
      </c>
      <c r="AI252">
        <f t="shared" si="145"/>
        <v>2</v>
      </c>
      <c r="AJ252">
        <f t="shared" si="146"/>
        <v>0</v>
      </c>
      <c r="AK252">
        <f t="shared" si="147"/>
        <v>0</v>
      </c>
      <c r="AL252">
        <f t="shared" si="148"/>
        <v>1</v>
      </c>
      <c r="AM252">
        <f t="shared" si="149"/>
        <v>1</v>
      </c>
      <c r="AN252">
        <f t="shared" si="150"/>
        <v>0</v>
      </c>
      <c r="AO252">
        <f t="shared" si="151"/>
        <v>1</v>
      </c>
      <c r="AP252">
        <f t="shared" si="152"/>
        <v>0</v>
      </c>
      <c r="AQ252">
        <f t="shared" si="153"/>
        <v>0</v>
      </c>
      <c r="AR252">
        <f t="shared" si="154"/>
        <v>3</v>
      </c>
      <c r="AS252">
        <f t="shared" si="155"/>
        <v>2399.9999999999773</v>
      </c>
      <c r="AT252" s="12">
        <f t="shared" si="156"/>
        <v>-2.7916666666666665</v>
      </c>
      <c r="AU252" s="13">
        <f t="shared" si="175"/>
        <v>0</v>
      </c>
      <c r="AV252" s="13">
        <f t="shared" si="176"/>
        <v>0</v>
      </c>
      <c r="AW252" s="27">
        <v>0</v>
      </c>
      <c r="AX252" s="1">
        <f t="shared" si="157"/>
        <v>0</v>
      </c>
      <c r="AY252" s="20">
        <f t="shared" si="158"/>
        <v>208</v>
      </c>
    </row>
    <row r="253" spans="1:51" ht="37.5" customHeight="1" x14ac:dyDescent="0.65">
      <c r="A253" s="39">
        <v>247</v>
      </c>
      <c r="B253" s="2" t="s">
        <v>729</v>
      </c>
      <c r="C253" s="44" t="s">
        <v>730</v>
      </c>
      <c r="D253" s="47" t="s">
        <v>731</v>
      </c>
      <c r="E253" s="48" t="s">
        <v>732</v>
      </c>
      <c r="F253" s="15">
        <v>44228</v>
      </c>
      <c r="G253" s="2">
        <f>$J$4-K253-J253</f>
        <v>26</v>
      </c>
      <c r="H253" s="16">
        <v>12</v>
      </c>
      <c r="I253" s="2"/>
      <c r="J253" s="16"/>
      <c r="K253" s="16"/>
      <c r="L253" s="2">
        <v>200</v>
      </c>
      <c r="M253" s="2">
        <v>0</v>
      </c>
      <c r="N253" s="2">
        <v>2.5</v>
      </c>
      <c r="O253" s="16"/>
      <c r="P253" s="2">
        <v>0</v>
      </c>
      <c r="Q253" s="2">
        <f>IF(AND($K$4&lt;=G253,K253&lt;0.01),10,IF(AND(G253&gt;=$K$4-1,K253&lt;0.01),5,0))</f>
        <v>10</v>
      </c>
      <c r="R253" s="2">
        <f t="shared" si="171"/>
        <v>0</v>
      </c>
      <c r="S253" s="17">
        <f t="shared" si="159"/>
        <v>17.307692307692307</v>
      </c>
      <c r="T253" s="17">
        <v>3</v>
      </c>
      <c r="U253" s="17">
        <v>5</v>
      </c>
      <c r="V253" s="18">
        <v>7</v>
      </c>
      <c r="W253" s="19">
        <f t="shared" si="144"/>
        <v>244.80769230769232</v>
      </c>
      <c r="X253" s="17">
        <f t="shared" si="160"/>
        <v>0</v>
      </c>
      <c r="Y253" s="17">
        <f t="shared" si="161"/>
        <v>0</v>
      </c>
      <c r="Z253" s="29"/>
      <c r="AA253" s="43">
        <f>IF(AY253&lt;=(1500000/4000),0,IF(AY253&lt;=(2000000/4000),(AY253-(1500000/4000))*5%,IF(AY253&lt;=(8500000/4000),(AY253-(2000000/4000))*10%+(25000/4000),IF(AY253&lt;=(12500000/4000),(AY253-(8500000/4000))*15%+(675000/4000),(AY253-(12500000/4000))*20%+(1275000/4000)))))</f>
        <v>0</v>
      </c>
      <c r="AB253" s="17">
        <f>IF((W253*4000)&lt;=1200000,(W253*2%),(1200000/4000*2%))</f>
        <v>4.8961538461538465</v>
      </c>
      <c r="AC253" s="17">
        <f>X253+Y253+Z253+AA253+AB253</f>
        <v>4.8961538461538465</v>
      </c>
      <c r="AD253" s="3">
        <f t="shared" si="163"/>
        <v>239</v>
      </c>
      <c r="AE253" s="3">
        <f t="shared" si="162"/>
        <v>3600</v>
      </c>
      <c r="AF253" s="3"/>
      <c r="AH253" s="20">
        <f t="shared" si="165"/>
        <v>239.91</v>
      </c>
      <c r="AI253">
        <f t="shared" si="145"/>
        <v>2</v>
      </c>
      <c r="AJ253">
        <f t="shared" si="146"/>
        <v>0</v>
      </c>
      <c r="AK253">
        <f t="shared" si="147"/>
        <v>1</v>
      </c>
      <c r="AL253">
        <f t="shared" si="148"/>
        <v>1</v>
      </c>
      <c r="AM253">
        <f t="shared" si="149"/>
        <v>1</v>
      </c>
      <c r="AN253">
        <f t="shared" si="150"/>
        <v>4</v>
      </c>
      <c r="AO253">
        <f t="shared" si="151"/>
        <v>1</v>
      </c>
      <c r="AP253">
        <f t="shared" si="152"/>
        <v>1</v>
      </c>
      <c r="AQ253">
        <f t="shared" si="153"/>
        <v>1</v>
      </c>
      <c r="AR253">
        <f t="shared" si="154"/>
        <v>1</v>
      </c>
      <c r="AS253">
        <f t="shared" si="155"/>
        <v>3639.9999999999864</v>
      </c>
      <c r="AT253" s="12">
        <f t="shared" si="156"/>
        <v>-4.1666666666666664E-2</v>
      </c>
      <c r="AU253" s="13">
        <f t="shared" si="175"/>
        <v>0</v>
      </c>
      <c r="AV253" s="13">
        <f t="shared" si="176"/>
        <v>0</v>
      </c>
      <c r="AW253" s="27">
        <v>0</v>
      </c>
      <c r="AX253" s="1">
        <f t="shared" si="157"/>
        <v>0</v>
      </c>
      <c r="AY253" s="20">
        <f t="shared" si="158"/>
        <v>229.80769230769232</v>
      </c>
    </row>
    <row r="254" spans="1:51" ht="37.5" customHeight="1" x14ac:dyDescent="0.65">
      <c r="A254" s="2">
        <v>248</v>
      </c>
      <c r="B254" s="2" t="s">
        <v>729</v>
      </c>
      <c r="C254" s="44" t="s">
        <v>733</v>
      </c>
      <c r="D254" s="47" t="s">
        <v>734</v>
      </c>
      <c r="E254" s="48" t="s">
        <v>198</v>
      </c>
      <c r="F254" s="15">
        <v>44228</v>
      </c>
      <c r="G254" s="2">
        <f t="shared" ref="G254:G317" si="177">$J$4-K254-J254</f>
        <v>26</v>
      </c>
      <c r="H254" s="16">
        <v>32</v>
      </c>
      <c r="I254" s="2"/>
      <c r="J254" s="16"/>
      <c r="K254" s="16"/>
      <c r="L254" s="2">
        <v>200</v>
      </c>
      <c r="M254" s="2">
        <v>0</v>
      </c>
      <c r="N254" s="2">
        <v>1.5</v>
      </c>
      <c r="O254" s="16"/>
      <c r="P254" s="2">
        <v>0</v>
      </c>
      <c r="Q254" s="2">
        <f t="shared" ref="Q254:Q307" si="178">IF(AND($K$4&lt;=G254,K254&lt;0.01),10,IF(AND(G254&gt;=$K$4-1,K254&lt;0.01),5,0))</f>
        <v>10</v>
      </c>
      <c r="R254" s="2">
        <f t="shared" si="171"/>
        <v>0</v>
      </c>
      <c r="S254" s="17">
        <f t="shared" si="159"/>
        <v>46.153846153846153</v>
      </c>
      <c r="T254" s="17">
        <v>8</v>
      </c>
      <c r="U254" s="17">
        <v>5</v>
      </c>
      <c r="V254" s="18">
        <v>7</v>
      </c>
      <c r="W254" s="19">
        <f t="shared" si="144"/>
        <v>277.65384615384613</v>
      </c>
      <c r="X254" s="17">
        <f t="shared" si="160"/>
        <v>0</v>
      </c>
      <c r="Y254" s="17">
        <f t="shared" si="161"/>
        <v>0</v>
      </c>
      <c r="Z254" s="29"/>
      <c r="AA254" s="43">
        <f t="shared" ref="AA254:AA307" si="179">IF(AY254&lt;=(1500000/4000),0,IF(AY254&lt;=(2000000/4000),(AY254-(1500000/4000))*5%,IF(AY254&lt;=(8500000/4000),(AY254-(2000000/4000))*10%+(25000/4000),IF(AY254&lt;=(12500000/4000),(AY254-(8500000/4000))*15%+(675000/4000),(AY254-(12500000/4000))*20%+(1275000/4000)))))</f>
        <v>0</v>
      </c>
      <c r="AB254" s="17">
        <f t="shared" ref="AB254:AB307" si="180">IF((W254*4000)&lt;=1200000,(W254*2%),(1200000/4000*2%))</f>
        <v>5.5530769230769224</v>
      </c>
      <c r="AC254" s="17">
        <f t="shared" ref="AC254:AC307" si="181">X254+Y254+Z254+AA254+AB254</f>
        <v>5.5530769230769224</v>
      </c>
      <c r="AD254" s="3">
        <f t="shared" si="163"/>
        <v>272</v>
      </c>
      <c r="AE254" s="3">
        <f t="shared" si="162"/>
        <v>400</v>
      </c>
      <c r="AF254" s="3"/>
      <c r="AH254" s="20">
        <f t="shared" si="165"/>
        <v>272.10000000000002</v>
      </c>
      <c r="AI254">
        <f t="shared" si="145"/>
        <v>2</v>
      </c>
      <c r="AJ254">
        <f t="shared" si="146"/>
        <v>1</v>
      </c>
      <c r="AK254">
        <f t="shared" si="147"/>
        <v>1</v>
      </c>
      <c r="AL254">
        <f t="shared" si="148"/>
        <v>0</v>
      </c>
      <c r="AM254">
        <f t="shared" si="149"/>
        <v>0</v>
      </c>
      <c r="AN254">
        <f t="shared" si="150"/>
        <v>2</v>
      </c>
      <c r="AO254">
        <f t="shared" si="151"/>
        <v>0</v>
      </c>
      <c r="AP254">
        <f t="shared" si="152"/>
        <v>0</v>
      </c>
      <c r="AQ254">
        <f t="shared" si="153"/>
        <v>0</v>
      </c>
      <c r="AR254">
        <f t="shared" si="154"/>
        <v>4</v>
      </c>
      <c r="AS254">
        <f t="shared" si="155"/>
        <v>400.00000000009095</v>
      </c>
      <c r="AT254" s="12">
        <f t="shared" si="156"/>
        <v>-4.1666666666666664E-2</v>
      </c>
      <c r="AU254" s="13">
        <f t="shared" si="175"/>
        <v>0</v>
      </c>
      <c r="AV254" s="13">
        <f t="shared" si="176"/>
        <v>0</v>
      </c>
      <c r="AW254" s="27">
        <v>0</v>
      </c>
      <c r="AX254" s="1">
        <f t="shared" si="157"/>
        <v>0</v>
      </c>
      <c r="AY254" s="20">
        <f t="shared" si="158"/>
        <v>257.65384615384613</v>
      </c>
    </row>
    <row r="255" spans="1:51" ht="37.5" customHeight="1" x14ac:dyDescent="0.65">
      <c r="A255" s="39">
        <v>249</v>
      </c>
      <c r="B255" s="2" t="s">
        <v>729</v>
      </c>
      <c r="C255" s="44" t="s">
        <v>735</v>
      </c>
      <c r="D255" s="47" t="s">
        <v>736</v>
      </c>
      <c r="E255" s="48" t="s">
        <v>737</v>
      </c>
      <c r="F255" s="15">
        <v>44228</v>
      </c>
      <c r="G255" s="2">
        <f t="shared" si="177"/>
        <v>26</v>
      </c>
      <c r="H255" s="16">
        <v>0</v>
      </c>
      <c r="I255" s="2"/>
      <c r="J255" s="16"/>
      <c r="K255" s="16"/>
      <c r="L255" s="2">
        <v>200</v>
      </c>
      <c r="M255" s="2">
        <v>0</v>
      </c>
      <c r="N255" s="2">
        <v>1.5</v>
      </c>
      <c r="O255" s="16"/>
      <c r="P255" s="2">
        <v>0</v>
      </c>
      <c r="Q255" s="2">
        <f t="shared" si="178"/>
        <v>10</v>
      </c>
      <c r="R255" s="2">
        <f t="shared" si="171"/>
        <v>0</v>
      </c>
      <c r="S255" s="17">
        <f t="shared" si="159"/>
        <v>0</v>
      </c>
      <c r="T255" s="17">
        <v>0</v>
      </c>
      <c r="U255" s="17">
        <v>5</v>
      </c>
      <c r="V255" s="18">
        <v>7</v>
      </c>
      <c r="W255" s="19">
        <f t="shared" si="144"/>
        <v>223.5</v>
      </c>
      <c r="X255" s="17">
        <f t="shared" si="160"/>
        <v>0</v>
      </c>
      <c r="Y255" s="17">
        <f t="shared" si="161"/>
        <v>0</v>
      </c>
      <c r="Z255" s="29"/>
      <c r="AA255" s="43">
        <f t="shared" si="179"/>
        <v>0</v>
      </c>
      <c r="AB255" s="17">
        <f t="shared" si="180"/>
        <v>4.47</v>
      </c>
      <c r="AC255" s="17">
        <f t="shared" si="181"/>
        <v>4.47</v>
      </c>
      <c r="AD255" s="3">
        <f t="shared" si="163"/>
        <v>219</v>
      </c>
      <c r="AE255" s="3">
        <f t="shared" si="162"/>
        <v>100</v>
      </c>
      <c r="AF255" s="3"/>
      <c r="AH255" s="20">
        <f t="shared" si="165"/>
        <v>219.03</v>
      </c>
      <c r="AI255">
        <f t="shared" si="145"/>
        <v>2</v>
      </c>
      <c r="AJ255">
        <f t="shared" si="146"/>
        <v>0</v>
      </c>
      <c r="AK255">
        <f t="shared" si="147"/>
        <v>0</v>
      </c>
      <c r="AL255">
        <f t="shared" si="148"/>
        <v>1</v>
      </c>
      <c r="AM255">
        <f t="shared" si="149"/>
        <v>1</v>
      </c>
      <c r="AN255">
        <f t="shared" si="150"/>
        <v>4</v>
      </c>
      <c r="AO255">
        <f t="shared" si="151"/>
        <v>0</v>
      </c>
      <c r="AP255">
        <f t="shared" si="152"/>
        <v>0</v>
      </c>
      <c r="AQ255">
        <f t="shared" si="153"/>
        <v>0</v>
      </c>
      <c r="AR255">
        <f t="shared" si="154"/>
        <v>1</v>
      </c>
      <c r="AS255">
        <f t="shared" si="155"/>
        <v>120.00000000000455</v>
      </c>
      <c r="AT255" s="12">
        <f t="shared" si="156"/>
        <v>-4.1666666666666664E-2</v>
      </c>
      <c r="AU255" s="13">
        <f t="shared" si="175"/>
        <v>0</v>
      </c>
      <c r="AV255" s="13">
        <f t="shared" si="176"/>
        <v>0</v>
      </c>
      <c r="AW255" s="27">
        <v>0</v>
      </c>
      <c r="AX255" s="1">
        <f t="shared" si="157"/>
        <v>0</v>
      </c>
      <c r="AY255" s="20">
        <f t="shared" si="158"/>
        <v>211.5</v>
      </c>
    </row>
    <row r="256" spans="1:51" ht="37.5" customHeight="1" x14ac:dyDescent="0.65">
      <c r="A256" s="2">
        <v>250</v>
      </c>
      <c r="B256" s="2" t="s">
        <v>729</v>
      </c>
      <c r="C256" s="44" t="s">
        <v>738</v>
      </c>
      <c r="D256" s="47" t="s">
        <v>739</v>
      </c>
      <c r="E256" s="48" t="s">
        <v>740</v>
      </c>
      <c r="F256" s="15">
        <v>44228</v>
      </c>
      <c r="G256" s="2">
        <f t="shared" si="177"/>
        <v>26</v>
      </c>
      <c r="H256" s="16">
        <v>18</v>
      </c>
      <c r="I256" s="2"/>
      <c r="J256" s="16"/>
      <c r="K256" s="16"/>
      <c r="L256" s="2">
        <v>200</v>
      </c>
      <c r="M256" s="2">
        <v>0</v>
      </c>
      <c r="N256" s="2">
        <v>0</v>
      </c>
      <c r="O256" s="16"/>
      <c r="P256" s="2">
        <v>0</v>
      </c>
      <c r="Q256" s="2">
        <f t="shared" si="178"/>
        <v>10</v>
      </c>
      <c r="R256" s="2">
        <f t="shared" si="171"/>
        <v>0</v>
      </c>
      <c r="S256" s="17">
        <f t="shared" si="159"/>
        <v>25.96153846153846</v>
      </c>
      <c r="T256" s="17">
        <v>4.5</v>
      </c>
      <c r="U256" s="17">
        <v>5</v>
      </c>
      <c r="V256" s="18">
        <v>7</v>
      </c>
      <c r="W256" s="19">
        <f t="shared" si="144"/>
        <v>252.46153846153845</v>
      </c>
      <c r="X256" s="17">
        <f t="shared" si="160"/>
        <v>0</v>
      </c>
      <c r="Y256" s="17">
        <f t="shared" si="161"/>
        <v>0</v>
      </c>
      <c r="Z256" s="29"/>
      <c r="AA256" s="43">
        <f t="shared" si="179"/>
        <v>0</v>
      </c>
      <c r="AB256" s="17">
        <f t="shared" si="180"/>
        <v>5.0492307692307694</v>
      </c>
      <c r="AC256" s="17">
        <f t="shared" si="181"/>
        <v>5.0492307692307694</v>
      </c>
      <c r="AD256" s="3">
        <f t="shared" si="163"/>
        <v>247</v>
      </c>
      <c r="AE256" s="3">
        <f t="shared" si="162"/>
        <v>1600</v>
      </c>
      <c r="AF256" s="3"/>
      <c r="AH256" s="20">
        <f t="shared" si="165"/>
        <v>247.41</v>
      </c>
      <c r="AI256">
        <f t="shared" si="145"/>
        <v>2</v>
      </c>
      <c r="AJ256">
        <f t="shared" si="146"/>
        <v>0</v>
      </c>
      <c r="AK256">
        <f t="shared" si="147"/>
        <v>2</v>
      </c>
      <c r="AL256">
        <f t="shared" si="148"/>
        <v>0</v>
      </c>
      <c r="AM256">
        <f t="shared" si="149"/>
        <v>1</v>
      </c>
      <c r="AN256">
        <f t="shared" si="150"/>
        <v>2</v>
      </c>
      <c r="AO256">
        <f t="shared" si="151"/>
        <v>0</v>
      </c>
      <c r="AP256">
        <f t="shared" si="152"/>
        <v>1</v>
      </c>
      <c r="AQ256">
        <f t="shared" si="153"/>
        <v>1</v>
      </c>
      <c r="AR256">
        <f t="shared" si="154"/>
        <v>1</v>
      </c>
      <c r="AS256">
        <f t="shared" si="155"/>
        <v>1639.9999999999864</v>
      </c>
      <c r="AT256" s="12">
        <f t="shared" si="156"/>
        <v>-4.1666666666666664E-2</v>
      </c>
      <c r="AU256" s="13">
        <f t="shared" si="175"/>
        <v>0</v>
      </c>
      <c r="AV256" s="13">
        <f t="shared" si="176"/>
        <v>0</v>
      </c>
      <c r="AW256" s="27">
        <v>0</v>
      </c>
      <c r="AX256" s="1">
        <f t="shared" si="157"/>
        <v>0</v>
      </c>
      <c r="AY256" s="20">
        <f t="shared" si="158"/>
        <v>235.96153846153845</v>
      </c>
    </row>
    <row r="257" spans="1:51" ht="37.5" customHeight="1" x14ac:dyDescent="0.65">
      <c r="A257" s="39">
        <v>251</v>
      </c>
      <c r="B257" s="2" t="s">
        <v>729</v>
      </c>
      <c r="C257" s="44" t="s">
        <v>741</v>
      </c>
      <c r="D257" s="47" t="s">
        <v>358</v>
      </c>
      <c r="E257" s="48" t="s">
        <v>742</v>
      </c>
      <c r="F257" s="15">
        <v>44228</v>
      </c>
      <c r="G257" s="2">
        <f t="shared" si="177"/>
        <v>22</v>
      </c>
      <c r="H257" s="16">
        <v>2</v>
      </c>
      <c r="I257" s="2"/>
      <c r="J257" s="16">
        <v>4</v>
      </c>
      <c r="K257" s="16"/>
      <c r="L257" s="2">
        <v>200</v>
      </c>
      <c r="M257" s="2">
        <v>0</v>
      </c>
      <c r="N257" s="2">
        <v>3</v>
      </c>
      <c r="O257" s="16"/>
      <c r="P257" s="2">
        <v>0</v>
      </c>
      <c r="Q257" s="2">
        <f t="shared" si="178"/>
        <v>0</v>
      </c>
      <c r="R257" s="2">
        <f t="shared" si="171"/>
        <v>0</v>
      </c>
      <c r="S257" s="17">
        <f t="shared" si="159"/>
        <v>2.8846153846153846</v>
      </c>
      <c r="T257" s="17">
        <v>0.5</v>
      </c>
      <c r="U257" s="17">
        <v>4.2307692307692308</v>
      </c>
      <c r="V257" s="18">
        <v>7</v>
      </c>
      <c r="W257" s="19">
        <f t="shared" si="144"/>
        <v>217.61538461538461</v>
      </c>
      <c r="X257" s="17">
        <f t="shared" si="160"/>
        <v>31.23076923076923</v>
      </c>
      <c r="Y257" s="17">
        <f t="shared" si="161"/>
        <v>0</v>
      </c>
      <c r="Z257" s="29"/>
      <c r="AA257" s="43">
        <f t="shared" si="179"/>
        <v>0</v>
      </c>
      <c r="AB257" s="17">
        <f t="shared" si="180"/>
        <v>4.3523076923076927</v>
      </c>
      <c r="AC257" s="17">
        <f t="shared" si="181"/>
        <v>35.583076923076923</v>
      </c>
      <c r="AD257" s="3">
        <f t="shared" si="163"/>
        <v>182</v>
      </c>
      <c r="AE257" s="3">
        <f t="shared" si="162"/>
        <v>100</v>
      </c>
      <c r="AF257" s="3"/>
      <c r="AH257" s="20">
        <f t="shared" si="165"/>
        <v>182.03</v>
      </c>
      <c r="AI257">
        <f t="shared" si="145"/>
        <v>1</v>
      </c>
      <c r="AJ257">
        <f t="shared" si="146"/>
        <v>1</v>
      </c>
      <c r="AK257">
        <f t="shared" si="147"/>
        <v>1</v>
      </c>
      <c r="AL257">
        <f t="shared" si="148"/>
        <v>1</v>
      </c>
      <c r="AM257">
        <f t="shared" si="149"/>
        <v>0</v>
      </c>
      <c r="AN257">
        <f t="shared" si="150"/>
        <v>2</v>
      </c>
      <c r="AO257">
        <f t="shared" si="151"/>
        <v>0</v>
      </c>
      <c r="AP257">
        <f t="shared" si="152"/>
        <v>0</v>
      </c>
      <c r="AQ257">
        <f t="shared" si="153"/>
        <v>0</v>
      </c>
      <c r="AR257">
        <f t="shared" si="154"/>
        <v>1</v>
      </c>
      <c r="AS257">
        <f t="shared" si="155"/>
        <v>120.00000000000455</v>
      </c>
      <c r="AT257" s="12">
        <f t="shared" si="156"/>
        <v>-4.1666666666666664E-2</v>
      </c>
      <c r="AU257" s="13">
        <f t="shared" si="175"/>
        <v>0</v>
      </c>
      <c r="AV257" s="13">
        <f t="shared" si="176"/>
        <v>0</v>
      </c>
      <c r="AW257" s="27">
        <v>0</v>
      </c>
      <c r="AX257" s="1">
        <f t="shared" si="157"/>
        <v>0</v>
      </c>
      <c r="AY257" s="20">
        <f t="shared" si="158"/>
        <v>174.65384615384616</v>
      </c>
    </row>
    <row r="258" spans="1:51" ht="37.5" customHeight="1" x14ac:dyDescent="0.65">
      <c r="A258" s="2">
        <v>252</v>
      </c>
      <c r="B258" s="2" t="s">
        <v>729</v>
      </c>
      <c r="C258" s="44" t="s">
        <v>743</v>
      </c>
      <c r="D258" s="47" t="s">
        <v>744</v>
      </c>
      <c r="E258" s="48" t="s">
        <v>745</v>
      </c>
      <c r="F258" s="15">
        <v>44228</v>
      </c>
      <c r="G258" s="2">
        <f t="shared" si="177"/>
        <v>24.375</v>
      </c>
      <c r="H258" s="16">
        <v>2</v>
      </c>
      <c r="I258" s="2"/>
      <c r="J258" s="16"/>
      <c r="K258" s="16">
        <v>1.625</v>
      </c>
      <c r="L258" s="2">
        <v>200</v>
      </c>
      <c r="M258" s="2">
        <v>0</v>
      </c>
      <c r="N258" s="2">
        <v>0</v>
      </c>
      <c r="O258" s="16"/>
      <c r="P258" s="2">
        <v>0</v>
      </c>
      <c r="Q258" s="2">
        <f t="shared" si="178"/>
        <v>0</v>
      </c>
      <c r="R258" s="2">
        <f t="shared" si="171"/>
        <v>0</v>
      </c>
      <c r="S258" s="17">
        <f t="shared" si="159"/>
        <v>2.8846153846153846</v>
      </c>
      <c r="T258" s="17">
        <v>0.5</v>
      </c>
      <c r="U258" s="17">
        <v>4.6875</v>
      </c>
      <c r="V258" s="18">
        <v>7</v>
      </c>
      <c r="W258" s="19">
        <f t="shared" si="144"/>
        <v>215.07211538461539</v>
      </c>
      <c r="X258" s="17">
        <f t="shared" si="160"/>
        <v>0</v>
      </c>
      <c r="Y258" s="17">
        <f t="shared" si="161"/>
        <v>12.5</v>
      </c>
      <c r="Z258" s="29"/>
      <c r="AA258" s="43">
        <f t="shared" si="179"/>
        <v>0</v>
      </c>
      <c r="AB258" s="17">
        <f t="shared" si="180"/>
        <v>4.3014423076923078</v>
      </c>
      <c r="AC258" s="17">
        <f t="shared" si="181"/>
        <v>16.801442307692309</v>
      </c>
      <c r="AD258" s="3">
        <f t="shared" si="163"/>
        <v>198</v>
      </c>
      <c r="AE258" s="3">
        <f t="shared" si="162"/>
        <v>1000</v>
      </c>
      <c r="AF258" s="3"/>
      <c r="AH258" s="20">
        <f t="shared" si="165"/>
        <v>198.27</v>
      </c>
      <c r="AI258">
        <f t="shared" si="145"/>
        <v>1</v>
      </c>
      <c r="AJ258">
        <f t="shared" si="146"/>
        <v>1</v>
      </c>
      <c r="AK258">
        <f t="shared" si="147"/>
        <v>2</v>
      </c>
      <c r="AL258">
        <f t="shared" si="148"/>
        <v>0</v>
      </c>
      <c r="AM258">
        <f t="shared" si="149"/>
        <v>1</v>
      </c>
      <c r="AN258">
        <f t="shared" si="150"/>
        <v>3</v>
      </c>
      <c r="AO258">
        <f t="shared" si="151"/>
        <v>0</v>
      </c>
      <c r="AP258">
        <f t="shared" si="152"/>
        <v>1</v>
      </c>
      <c r="AQ258">
        <f t="shared" si="153"/>
        <v>0</v>
      </c>
      <c r="AR258">
        <f t="shared" si="154"/>
        <v>0</v>
      </c>
      <c r="AS258">
        <f t="shared" si="155"/>
        <v>1080.0000000000409</v>
      </c>
      <c r="AT258" s="12">
        <f t="shared" si="156"/>
        <v>-4.1666666666666664E-2</v>
      </c>
      <c r="AU258" s="13">
        <f t="shared" si="175"/>
        <v>0</v>
      </c>
      <c r="AV258" s="13">
        <f t="shared" si="176"/>
        <v>0</v>
      </c>
      <c r="AW258" s="27">
        <v>0</v>
      </c>
      <c r="AX258" s="1">
        <f t="shared" si="157"/>
        <v>0</v>
      </c>
      <c r="AY258" s="20">
        <f t="shared" si="158"/>
        <v>190.38461538461539</v>
      </c>
    </row>
    <row r="259" spans="1:51" ht="37.5" customHeight="1" x14ac:dyDescent="0.65">
      <c r="A259" s="39">
        <v>253</v>
      </c>
      <c r="B259" s="2" t="s">
        <v>729</v>
      </c>
      <c r="C259" s="44" t="s">
        <v>746</v>
      </c>
      <c r="D259" s="47" t="s">
        <v>127</v>
      </c>
      <c r="E259" s="48" t="s">
        <v>747</v>
      </c>
      <c r="F259" s="15">
        <v>44228</v>
      </c>
      <c r="G259" s="2">
        <f t="shared" si="177"/>
        <v>26</v>
      </c>
      <c r="H259" s="16">
        <v>0</v>
      </c>
      <c r="I259" s="2"/>
      <c r="J259" s="16"/>
      <c r="K259" s="16"/>
      <c r="L259" s="2">
        <v>210</v>
      </c>
      <c r="M259" s="2">
        <v>15</v>
      </c>
      <c r="N259" s="2">
        <v>0</v>
      </c>
      <c r="O259" s="16"/>
      <c r="P259" s="2">
        <v>0</v>
      </c>
      <c r="Q259" s="2">
        <f t="shared" si="178"/>
        <v>10</v>
      </c>
      <c r="R259" s="2">
        <f t="shared" si="171"/>
        <v>0</v>
      </c>
      <c r="S259" s="17">
        <f t="shared" si="159"/>
        <v>0</v>
      </c>
      <c r="T259" s="17">
        <v>0</v>
      </c>
      <c r="U259" s="17">
        <v>5</v>
      </c>
      <c r="V259" s="18">
        <v>7</v>
      </c>
      <c r="W259" s="19">
        <f t="shared" si="144"/>
        <v>247</v>
      </c>
      <c r="X259" s="17">
        <f t="shared" si="160"/>
        <v>0</v>
      </c>
      <c r="Y259" s="17">
        <f t="shared" si="161"/>
        <v>0</v>
      </c>
      <c r="Z259" s="29"/>
      <c r="AA259" s="43">
        <f t="shared" si="179"/>
        <v>0</v>
      </c>
      <c r="AB259" s="17">
        <f t="shared" si="180"/>
        <v>4.9400000000000004</v>
      </c>
      <c r="AC259" s="17">
        <f t="shared" si="181"/>
        <v>4.9400000000000004</v>
      </c>
      <c r="AD259" s="3">
        <f t="shared" si="163"/>
        <v>242</v>
      </c>
      <c r="AE259" s="3">
        <f t="shared" si="162"/>
        <v>200</v>
      </c>
      <c r="AF259" s="3"/>
      <c r="AH259" s="20">
        <f t="shared" si="165"/>
        <v>242.06</v>
      </c>
      <c r="AI259">
        <f t="shared" si="145"/>
        <v>2</v>
      </c>
      <c r="AJ259">
        <f t="shared" si="146"/>
        <v>0</v>
      </c>
      <c r="AK259">
        <f t="shared" si="147"/>
        <v>2</v>
      </c>
      <c r="AL259">
        <f t="shared" si="148"/>
        <v>0</v>
      </c>
      <c r="AM259">
        <f t="shared" si="149"/>
        <v>0</v>
      </c>
      <c r="AN259">
        <f t="shared" si="150"/>
        <v>2</v>
      </c>
      <c r="AO259">
        <f t="shared" si="151"/>
        <v>0</v>
      </c>
      <c r="AP259">
        <f t="shared" si="152"/>
        <v>0</v>
      </c>
      <c r="AQ259">
        <f t="shared" si="153"/>
        <v>0</v>
      </c>
      <c r="AR259">
        <f t="shared" si="154"/>
        <v>2</v>
      </c>
      <c r="AS259">
        <f t="shared" si="155"/>
        <v>240.00000000000909</v>
      </c>
      <c r="AT259" s="12">
        <f t="shared" si="156"/>
        <v>-4.1666666666666664E-2</v>
      </c>
      <c r="AU259" s="13">
        <f t="shared" si="175"/>
        <v>0</v>
      </c>
      <c r="AV259" s="13">
        <f t="shared" si="176"/>
        <v>0</v>
      </c>
      <c r="AW259" s="27">
        <v>0</v>
      </c>
      <c r="AX259" s="1">
        <f t="shared" si="157"/>
        <v>0</v>
      </c>
      <c r="AY259" s="20">
        <f t="shared" si="158"/>
        <v>235</v>
      </c>
    </row>
    <row r="260" spans="1:51" ht="37.5" customHeight="1" x14ac:dyDescent="0.65">
      <c r="A260" s="2">
        <v>254</v>
      </c>
      <c r="B260" s="2" t="s">
        <v>729</v>
      </c>
      <c r="C260" s="37" t="s">
        <v>748</v>
      </c>
      <c r="D260" s="47" t="s">
        <v>513</v>
      </c>
      <c r="E260" s="48" t="s">
        <v>749</v>
      </c>
      <c r="F260" s="15">
        <v>44228</v>
      </c>
      <c r="G260" s="2">
        <f t="shared" si="177"/>
        <v>26</v>
      </c>
      <c r="H260" s="16">
        <v>0</v>
      </c>
      <c r="I260" s="2"/>
      <c r="J260" s="16"/>
      <c r="K260" s="16"/>
      <c r="L260" s="2">
        <v>200</v>
      </c>
      <c r="M260" s="2">
        <v>0</v>
      </c>
      <c r="N260" s="2">
        <v>0</v>
      </c>
      <c r="O260" s="16"/>
      <c r="P260" s="2">
        <v>0</v>
      </c>
      <c r="Q260" s="2">
        <f t="shared" si="178"/>
        <v>10</v>
      </c>
      <c r="R260" s="2">
        <f t="shared" si="171"/>
        <v>0</v>
      </c>
      <c r="S260" s="17">
        <f t="shared" si="159"/>
        <v>0</v>
      </c>
      <c r="T260" s="17">
        <v>0</v>
      </c>
      <c r="U260" s="17">
        <v>5</v>
      </c>
      <c r="V260" s="18">
        <v>7</v>
      </c>
      <c r="W260" s="19">
        <f t="shared" ref="W260:W323" si="182">L260+M260+N260+O260+P260+Q260+R260+S260+T260+U260+V260</f>
        <v>222</v>
      </c>
      <c r="X260" s="17">
        <f t="shared" si="160"/>
        <v>0</v>
      </c>
      <c r="Y260" s="17">
        <f t="shared" si="161"/>
        <v>0</v>
      </c>
      <c r="Z260" s="29"/>
      <c r="AA260" s="43">
        <f t="shared" si="179"/>
        <v>0</v>
      </c>
      <c r="AB260" s="17">
        <f t="shared" si="180"/>
        <v>4.4400000000000004</v>
      </c>
      <c r="AC260" s="17">
        <f t="shared" si="181"/>
        <v>4.4400000000000004</v>
      </c>
      <c r="AD260" s="3">
        <f t="shared" si="163"/>
        <v>217</v>
      </c>
      <c r="AE260" s="3">
        <f t="shared" si="162"/>
        <v>2200</v>
      </c>
      <c r="AF260" s="3"/>
      <c r="AH260" s="20">
        <f t="shared" si="165"/>
        <v>217.56</v>
      </c>
      <c r="AI260">
        <f t="shared" ref="AI260:AI323" si="183">INT(AH260/$AI$5)</f>
        <v>2</v>
      </c>
      <c r="AJ260">
        <f t="shared" ref="AJ260:AJ323" si="184">INT((AH260-$AI$5*AI260)/50)</f>
        <v>0</v>
      </c>
      <c r="AK260">
        <f t="shared" ref="AK260:AK323" si="185">INT((AH260-$AI$5*AI260-$AJ$5*AJ260)/20)</f>
        <v>0</v>
      </c>
      <c r="AL260">
        <f t="shared" ref="AL260:AL323" si="186">INT((AH260-$AI$5*AI260-$AJ$5*AJ260-$AK$5*AK260)/10)</f>
        <v>1</v>
      </c>
      <c r="AM260">
        <f t="shared" ref="AM260:AM323" si="187">INT((AH260-$AI$5*AI260-$AJ$5*AJ260-$AK$5*AK260-$AL$5*AL260)/5)</f>
        <v>1</v>
      </c>
      <c r="AN260">
        <f t="shared" ref="AN260:AN323" si="188">INT((AH260-$AI$5*AI260-$AJ$5*AJ260-$AK$5*AK260-$AL$5*AL260-$AM$5*AM260)/1)</f>
        <v>2</v>
      </c>
      <c r="AO260">
        <f t="shared" ref="AO260:AO323" si="189">INT(AS260/$AO$5)</f>
        <v>1</v>
      </c>
      <c r="AP260">
        <f t="shared" ref="AP260:AP323" si="190">INT((AS260-AO260*$AO$5)/1000)</f>
        <v>0</v>
      </c>
      <c r="AQ260">
        <f t="shared" ref="AQ260:AQ323" si="191">INT((AS260-AO260*$AO$5-AP260*$AP$5)/500)</f>
        <v>0</v>
      </c>
      <c r="AR260">
        <f t="shared" ref="AR260:AR323" si="192">INT((AS260-AO260*$AO$5-AP260*$AP$5-AQ260*$AQ$5)/100)</f>
        <v>2</v>
      </c>
      <c r="AS260">
        <f t="shared" ref="AS260:AS323" si="193">(AH260-$AI$5*AI260-$AJ$5*AJ260-$AK$5*AK260-$AL$5*AL260-$AM$5*AM260-$AN$5*AN260)*4000</f>
        <v>2240.0000000000091</v>
      </c>
      <c r="AT260" s="12">
        <f t="shared" ref="AT260:AT307" si="194">+DAYS360(F260,$J$3)/360</f>
        <v>-4.1666666666666664E-2</v>
      </c>
      <c r="AU260" s="13">
        <f t="shared" si="175"/>
        <v>0</v>
      </c>
      <c r="AV260" s="13">
        <f t="shared" si="176"/>
        <v>0</v>
      </c>
      <c r="AW260" s="27">
        <v>0</v>
      </c>
      <c r="AX260" s="1">
        <f t="shared" ref="AX260:AX307" si="195">+AW260*150000/4000</f>
        <v>0</v>
      </c>
      <c r="AY260" s="20">
        <f t="shared" ref="AY260:AY307" si="196">W260-X260-Y260-T260-U260-V260-AX260</f>
        <v>210</v>
      </c>
    </row>
    <row r="261" spans="1:51" ht="37.5" customHeight="1" x14ac:dyDescent="0.65">
      <c r="A261" s="39">
        <v>255</v>
      </c>
      <c r="B261" s="2" t="s">
        <v>729</v>
      </c>
      <c r="C261" s="44" t="s">
        <v>750</v>
      </c>
      <c r="D261" s="47" t="s">
        <v>751</v>
      </c>
      <c r="E261" s="48" t="s">
        <v>553</v>
      </c>
      <c r="F261" s="15">
        <v>44228</v>
      </c>
      <c r="G261" s="2">
        <f t="shared" si="177"/>
        <v>24.625</v>
      </c>
      <c r="H261" s="16">
        <v>6</v>
      </c>
      <c r="I261" s="2"/>
      <c r="J261" s="16"/>
      <c r="K261" s="16">
        <v>1.375</v>
      </c>
      <c r="L261" s="2">
        <v>200</v>
      </c>
      <c r="M261" s="2">
        <v>0</v>
      </c>
      <c r="N261" s="2">
        <v>0</v>
      </c>
      <c r="O261" s="16"/>
      <c r="P261" s="2">
        <v>0</v>
      </c>
      <c r="Q261" s="2">
        <f t="shared" si="178"/>
        <v>0</v>
      </c>
      <c r="R261" s="2">
        <f t="shared" si="171"/>
        <v>0</v>
      </c>
      <c r="S261" s="17">
        <f t="shared" ref="S261:S324" si="197">(((L261/26/8)*1.5)*H261)+(((L261/26)*2)*I261)</f>
        <v>8.6538461538461533</v>
      </c>
      <c r="T261" s="17">
        <v>1.5</v>
      </c>
      <c r="U261" s="17">
        <v>4.7355769230769234</v>
      </c>
      <c r="V261" s="18">
        <v>7</v>
      </c>
      <c r="W261" s="19">
        <f t="shared" si="182"/>
        <v>221.88942307692309</v>
      </c>
      <c r="X261" s="17">
        <f t="shared" si="160"/>
        <v>0</v>
      </c>
      <c r="Y261" s="17">
        <f t="shared" si="161"/>
        <v>10.576923076923077</v>
      </c>
      <c r="Z261" s="29"/>
      <c r="AA261" s="43">
        <f t="shared" si="179"/>
        <v>0</v>
      </c>
      <c r="AB261" s="17">
        <f t="shared" si="180"/>
        <v>4.437788461538462</v>
      </c>
      <c r="AC261" s="17">
        <f t="shared" si="181"/>
        <v>15.014711538461539</v>
      </c>
      <c r="AD261" s="3">
        <f t="shared" si="163"/>
        <v>206</v>
      </c>
      <c r="AE261" s="3">
        <f t="shared" si="162"/>
        <v>3400</v>
      </c>
      <c r="AF261" s="3"/>
      <c r="AH261" s="20">
        <f t="shared" si="165"/>
        <v>206.87</v>
      </c>
      <c r="AI261">
        <f t="shared" si="183"/>
        <v>2</v>
      </c>
      <c r="AJ261">
        <f t="shared" si="184"/>
        <v>0</v>
      </c>
      <c r="AK261">
        <f t="shared" si="185"/>
        <v>0</v>
      </c>
      <c r="AL261">
        <f t="shared" si="186"/>
        <v>0</v>
      </c>
      <c r="AM261">
        <f t="shared" si="187"/>
        <v>1</v>
      </c>
      <c r="AN261">
        <f t="shared" si="188"/>
        <v>1</v>
      </c>
      <c r="AO261">
        <f t="shared" si="189"/>
        <v>1</v>
      </c>
      <c r="AP261">
        <f t="shared" si="190"/>
        <v>1</v>
      </c>
      <c r="AQ261">
        <f t="shared" si="191"/>
        <v>0</v>
      </c>
      <c r="AR261">
        <f t="shared" si="192"/>
        <v>4</v>
      </c>
      <c r="AS261">
        <f t="shared" si="193"/>
        <v>3480.0000000000182</v>
      </c>
      <c r="AT261" s="12">
        <f t="shared" si="194"/>
        <v>-4.1666666666666664E-2</v>
      </c>
      <c r="AU261" s="13">
        <f t="shared" si="175"/>
        <v>0</v>
      </c>
      <c r="AV261" s="13">
        <f t="shared" si="176"/>
        <v>0</v>
      </c>
      <c r="AW261" s="27">
        <v>0</v>
      </c>
      <c r="AX261" s="1">
        <f t="shared" si="195"/>
        <v>0</v>
      </c>
      <c r="AY261" s="20">
        <f t="shared" si="196"/>
        <v>198.07692307692309</v>
      </c>
    </row>
    <row r="262" spans="1:51" ht="37.5" customHeight="1" x14ac:dyDescent="0.65">
      <c r="A262" s="2">
        <v>256</v>
      </c>
      <c r="B262" s="2" t="s">
        <v>729</v>
      </c>
      <c r="C262" s="44" t="s">
        <v>752</v>
      </c>
      <c r="D262" s="47" t="s">
        <v>753</v>
      </c>
      <c r="E262" s="48" t="s">
        <v>754</v>
      </c>
      <c r="F262" s="15">
        <v>44396</v>
      </c>
      <c r="G262" s="2">
        <f t="shared" si="177"/>
        <v>26</v>
      </c>
      <c r="H262" s="16">
        <v>10</v>
      </c>
      <c r="I262" s="2"/>
      <c r="J262" s="16"/>
      <c r="K262" s="16"/>
      <c r="L262" s="2">
        <v>200</v>
      </c>
      <c r="M262" s="2">
        <v>0</v>
      </c>
      <c r="N262" s="2">
        <v>0</v>
      </c>
      <c r="O262" s="16"/>
      <c r="P262" s="2">
        <v>0</v>
      </c>
      <c r="Q262" s="2">
        <f t="shared" si="178"/>
        <v>10</v>
      </c>
      <c r="R262" s="2">
        <f t="shared" si="171"/>
        <v>0</v>
      </c>
      <c r="S262" s="17">
        <f t="shared" si="197"/>
        <v>14.423076923076923</v>
      </c>
      <c r="T262" s="17">
        <v>2.5</v>
      </c>
      <c r="U262" s="17">
        <v>5</v>
      </c>
      <c r="V262" s="18">
        <v>7</v>
      </c>
      <c r="W262" s="19">
        <f t="shared" si="182"/>
        <v>238.92307692307693</v>
      </c>
      <c r="X262" s="17">
        <f t="shared" ref="X262:X307" si="198">(L262+N262)/$J$4*J262</f>
        <v>0</v>
      </c>
      <c r="Y262" s="17">
        <f t="shared" ref="Y262:Y307" si="199">(L262+N262)/$J$4*K262</f>
        <v>0</v>
      </c>
      <c r="Z262" s="29"/>
      <c r="AA262" s="43">
        <f t="shared" si="179"/>
        <v>0</v>
      </c>
      <c r="AB262" s="17">
        <f t="shared" si="180"/>
        <v>4.7784615384615385</v>
      </c>
      <c r="AC262" s="17">
        <f t="shared" si="181"/>
        <v>4.7784615384615385</v>
      </c>
      <c r="AD262" s="3">
        <f t="shared" si="163"/>
        <v>234</v>
      </c>
      <c r="AE262" s="3">
        <f t="shared" si="162"/>
        <v>500</v>
      </c>
      <c r="AF262" s="3"/>
      <c r="AH262" s="20">
        <f t="shared" si="165"/>
        <v>234.14</v>
      </c>
      <c r="AI262">
        <f t="shared" si="183"/>
        <v>2</v>
      </c>
      <c r="AJ262">
        <f t="shared" si="184"/>
        <v>0</v>
      </c>
      <c r="AK262">
        <f t="shared" si="185"/>
        <v>1</v>
      </c>
      <c r="AL262">
        <f t="shared" si="186"/>
        <v>1</v>
      </c>
      <c r="AM262">
        <f t="shared" si="187"/>
        <v>0</v>
      </c>
      <c r="AN262">
        <f t="shared" si="188"/>
        <v>4</v>
      </c>
      <c r="AO262">
        <f t="shared" si="189"/>
        <v>0</v>
      </c>
      <c r="AP262">
        <f t="shared" si="190"/>
        <v>0</v>
      </c>
      <c r="AQ262">
        <f t="shared" si="191"/>
        <v>1</v>
      </c>
      <c r="AR262">
        <f t="shared" si="192"/>
        <v>0</v>
      </c>
      <c r="AS262">
        <f t="shared" si="193"/>
        <v>559.99999999994543</v>
      </c>
      <c r="AT262" s="12">
        <f t="shared" si="194"/>
        <v>-0.5083333333333333</v>
      </c>
      <c r="AU262" s="13">
        <f t="shared" si="175"/>
        <v>0</v>
      </c>
      <c r="AV262" s="13">
        <f t="shared" si="176"/>
        <v>0</v>
      </c>
      <c r="AW262" s="27">
        <v>0</v>
      </c>
      <c r="AX262" s="1">
        <f t="shared" si="195"/>
        <v>0</v>
      </c>
      <c r="AY262" s="20">
        <f t="shared" si="196"/>
        <v>224.42307692307693</v>
      </c>
    </row>
    <row r="263" spans="1:51" ht="37.5" customHeight="1" x14ac:dyDescent="0.65">
      <c r="A263" s="39">
        <v>257</v>
      </c>
      <c r="B263" s="2" t="s">
        <v>729</v>
      </c>
      <c r="C263" s="44" t="s">
        <v>755</v>
      </c>
      <c r="D263" s="47" t="s">
        <v>556</v>
      </c>
      <c r="E263" s="48" t="s">
        <v>756</v>
      </c>
      <c r="F263" s="15">
        <v>44440</v>
      </c>
      <c r="G263" s="2">
        <f t="shared" si="177"/>
        <v>26</v>
      </c>
      <c r="H263" s="16">
        <v>0</v>
      </c>
      <c r="I263" s="2"/>
      <c r="J263" s="16"/>
      <c r="K263" s="16"/>
      <c r="L263" s="2">
        <v>200</v>
      </c>
      <c r="M263" s="2">
        <v>0</v>
      </c>
      <c r="N263" s="2">
        <v>0</v>
      </c>
      <c r="O263" s="16"/>
      <c r="P263" s="2">
        <v>0</v>
      </c>
      <c r="Q263" s="2">
        <f t="shared" si="178"/>
        <v>10</v>
      </c>
      <c r="R263" s="2">
        <f t="shared" si="171"/>
        <v>0</v>
      </c>
      <c r="S263" s="17">
        <f t="shared" si="197"/>
        <v>0</v>
      </c>
      <c r="T263" s="17">
        <v>0</v>
      </c>
      <c r="U263" s="17">
        <v>5</v>
      </c>
      <c r="V263" s="18">
        <v>7</v>
      </c>
      <c r="W263" s="19">
        <f t="shared" si="182"/>
        <v>222</v>
      </c>
      <c r="X263" s="17">
        <f t="shared" si="198"/>
        <v>0</v>
      </c>
      <c r="Y263" s="17">
        <f t="shared" si="199"/>
        <v>0</v>
      </c>
      <c r="Z263" s="29"/>
      <c r="AA263" s="43">
        <f t="shared" si="179"/>
        <v>0</v>
      </c>
      <c r="AB263" s="17">
        <f t="shared" si="180"/>
        <v>4.4400000000000004</v>
      </c>
      <c r="AC263" s="17">
        <f t="shared" si="181"/>
        <v>4.4400000000000004</v>
      </c>
      <c r="AD263" s="3">
        <f t="shared" si="163"/>
        <v>217</v>
      </c>
      <c r="AE263" s="3">
        <f t="shared" ref="AE263:AE326" si="200">(AO263*$AO$5+AP263*$AP$5+AQ263*$AQ$5+AR263*$AR$5)</f>
        <v>2200</v>
      </c>
      <c r="AF263" s="3"/>
      <c r="AH263" s="20">
        <f t="shared" si="165"/>
        <v>217.56</v>
      </c>
      <c r="AI263">
        <f t="shared" si="183"/>
        <v>2</v>
      </c>
      <c r="AJ263">
        <f t="shared" si="184"/>
        <v>0</v>
      </c>
      <c r="AK263">
        <f t="shared" si="185"/>
        <v>0</v>
      </c>
      <c r="AL263">
        <f t="shared" si="186"/>
        <v>1</v>
      </c>
      <c r="AM263">
        <f t="shared" si="187"/>
        <v>1</v>
      </c>
      <c r="AN263">
        <f t="shared" si="188"/>
        <v>2</v>
      </c>
      <c r="AO263">
        <f t="shared" si="189"/>
        <v>1</v>
      </c>
      <c r="AP263">
        <f t="shared" si="190"/>
        <v>0</v>
      </c>
      <c r="AQ263">
        <f t="shared" si="191"/>
        <v>0</v>
      </c>
      <c r="AR263">
        <f t="shared" si="192"/>
        <v>2</v>
      </c>
      <c r="AS263">
        <f t="shared" si="193"/>
        <v>2240.0000000000091</v>
      </c>
      <c r="AT263" s="12">
        <f t="shared" si="194"/>
        <v>-0.625</v>
      </c>
      <c r="AU263" s="13">
        <f t="shared" si="175"/>
        <v>0</v>
      </c>
      <c r="AV263" s="13">
        <f t="shared" si="176"/>
        <v>0</v>
      </c>
      <c r="AW263" s="27">
        <v>0</v>
      </c>
      <c r="AX263" s="1">
        <f t="shared" si="195"/>
        <v>0</v>
      </c>
      <c r="AY263" s="20">
        <f t="shared" si="196"/>
        <v>210</v>
      </c>
    </row>
    <row r="264" spans="1:51" ht="37.5" customHeight="1" x14ac:dyDescent="0.65">
      <c r="A264" s="2">
        <v>258</v>
      </c>
      <c r="B264" s="2" t="s">
        <v>729</v>
      </c>
      <c r="C264" s="44" t="s">
        <v>757</v>
      </c>
      <c r="D264" s="47" t="s">
        <v>758</v>
      </c>
      <c r="E264" s="48" t="s">
        <v>759</v>
      </c>
      <c r="F264" s="15">
        <v>44550</v>
      </c>
      <c r="G264" s="2">
        <f t="shared" si="177"/>
        <v>26</v>
      </c>
      <c r="H264" s="16">
        <v>30</v>
      </c>
      <c r="I264" s="2"/>
      <c r="J264" s="16"/>
      <c r="K264" s="16"/>
      <c r="L264" s="2">
        <v>200</v>
      </c>
      <c r="M264" s="2">
        <v>0</v>
      </c>
      <c r="N264" s="2">
        <v>0</v>
      </c>
      <c r="O264" s="16"/>
      <c r="P264" s="2">
        <v>0</v>
      </c>
      <c r="Q264" s="2">
        <f t="shared" si="178"/>
        <v>10</v>
      </c>
      <c r="R264" s="2">
        <f t="shared" si="171"/>
        <v>0</v>
      </c>
      <c r="S264" s="17">
        <f t="shared" si="197"/>
        <v>43.269230769230766</v>
      </c>
      <c r="T264" s="17">
        <v>7.5</v>
      </c>
      <c r="U264" s="17">
        <v>5</v>
      </c>
      <c r="V264" s="18">
        <v>7</v>
      </c>
      <c r="W264" s="19">
        <f t="shared" si="182"/>
        <v>272.76923076923077</v>
      </c>
      <c r="X264" s="17">
        <f t="shared" si="198"/>
        <v>0</v>
      </c>
      <c r="Y264" s="17">
        <f t="shared" si="199"/>
        <v>0</v>
      </c>
      <c r="Z264" s="29"/>
      <c r="AA264" s="43">
        <f t="shared" si="179"/>
        <v>0</v>
      </c>
      <c r="AB264" s="17">
        <f t="shared" si="180"/>
        <v>5.4553846153846157</v>
      </c>
      <c r="AC264" s="17">
        <f t="shared" si="181"/>
        <v>5.4553846153846157</v>
      </c>
      <c r="AD264" s="3">
        <f t="shared" ref="AD264:AD327" si="201">(AI264*$AI$5+AJ264*$AJ$5+AK264*$AK$5+AL264*$AL$5+AM264*$AM$5+AN264*$AN$5)</f>
        <v>267</v>
      </c>
      <c r="AE264" s="3">
        <f t="shared" si="200"/>
        <v>1200</v>
      </c>
      <c r="AF264" s="3"/>
      <c r="AH264" s="20">
        <f t="shared" si="165"/>
        <v>267.31</v>
      </c>
      <c r="AI264">
        <f t="shared" si="183"/>
        <v>2</v>
      </c>
      <c r="AJ264">
        <f t="shared" si="184"/>
        <v>1</v>
      </c>
      <c r="AK264">
        <f t="shared" si="185"/>
        <v>0</v>
      </c>
      <c r="AL264">
        <f t="shared" si="186"/>
        <v>1</v>
      </c>
      <c r="AM264">
        <f t="shared" si="187"/>
        <v>1</v>
      </c>
      <c r="AN264">
        <f t="shared" si="188"/>
        <v>2</v>
      </c>
      <c r="AO264">
        <f t="shared" si="189"/>
        <v>0</v>
      </c>
      <c r="AP264">
        <f t="shared" si="190"/>
        <v>1</v>
      </c>
      <c r="AQ264">
        <f t="shared" si="191"/>
        <v>0</v>
      </c>
      <c r="AR264">
        <f t="shared" si="192"/>
        <v>2</v>
      </c>
      <c r="AS264">
        <f t="shared" si="193"/>
        <v>1240.0000000000091</v>
      </c>
      <c r="AT264" s="12">
        <f t="shared" si="194"/>
        <v>-0.92777777777777781</v>
      </c>
      <c r="AU264" s="13">
        <f t="shared" si="175"/>
        <v>0</v>
      </c>
      <c r="AV264" s="13">
        <f t="shared" si="176"/>
        <v>0</v>
      </c>
      <c r="AW264" s="27">
        <v>0</v>
      </c>
      <c r="AX264" s="1">
        <f t="shared" si="195"/>
        <v>0</v>
      </c>
      <c r="AY264" s="20">
        <f t="shared" si="196"/>
        <v>253.26923076923077</v>
      </c>
    </row>
    <row r="265" spans="1:51" ht="37.5" customHeight="1" x14ac:dyDescent="0.65">
      <c r="A265" s="39">
        <v>259</v>
      </c>
      <c r="B265" s="2" t="s">
        <v>729</v>
      </c>
      <c r="C265" s="44" t="s">
        <v>760</v>
      </c>
      <c r="D265" s="47" t="s">
        <v>761</v>
      </c>
      <c r="E265" s="48" t="s">
        <v>762</v>
      </c>
      <c r="F265" s="15">
        <v>44593</v>
      </c>
      <c r="G265" s="2">
        <f t="shared" si="177"/>
        <v>26</v>
      </c>
      <c r="H265" s="16">
        <v>0</v>
      </c>
      <c r="I265" s="2"/>
      <c r="J265" s="16"/>
      <c r="K265" s="16"/>
      <c r="L265" s="2">
        <v>200</v>
      </c>
      <c r="M265" s="2">
        <v>0</v>
      </c>
      <c r="N265" s="2">
        <v>0</v>
      </c>
      <c r="O265" s="16"/>
      <c r="P265" s="2">
        <v>0</v>
      </c>
      <c r="Q265" s="2">
        <f t="shared" si="178"/>
        <v>10</v>
      </c>
      <c r="R265" s="2">
        <f t="shared" si="171"/>
        <v>0</v>
      </c>
      <c r="S265" s="17">
        <f t="shared" si="197"/>
        <v>0</v>
      </c>
      <c r="T265" s="17">
        <v>0</v>
      </c>
      <c r="U265" s="17">
        <v>5</v>
      </c>
      <c r="V265" s="18">
        <v>7</v>
      </c>
      <c r="W265" s="19">
        <f t="shared" si="182"/>
        <v>222</v>
      </c>
      <c r="X265" s="17">
        <f t="shared" si="198"/>
        <v>0</v>
      </c>
      <c r="Y265" s="17">
        <f t="shared" si="199"/>
        <v>0</v>
      </c>
      <c r="Z265" s="29"/>
      <c r="AA265" s="43">
        <f t="shared" si="179"/>
        <v>0</v>
      </c>
      <c r="AB265" s="17">
        <f t="shared" si="180"/>
        <v>4.4400000000000004</v>
      </c>
      <c r="AC265" s="17">
        <f t="shared" si="181"/>
        <v>4.4400000000000004</v>
      </c>
      <c r="AD265" s="3">
        <f t="shared" si="201"/>
        <v>217</v>
      </c>
      <c r="AE265" s="3">
        <f t="shared" si="200"/>
        <v>2200</v>
      </c>
      <c r="AF265" s="3"/>
      <c r="AH265" s="20">
        <f t="shared" si="165"/>
        <v>217.56</v>
      </c>
      <c r="AI265">
        <f t="shared" si="183"/>
        <v>2</v>
      </c>
      <c r="AJ265">
        <f t="shared" si="184"/>
        <v>0</v>
      </c>
      <c r="AK265">
        <f t="shared" si="185"/>
        <v>0</v>
      </c>
      <c r="AL265">
        <f t="shared" si="186"/>
        <v>1</v>
      </c>
      <c r="AM265">
        <f t="shared" si="187"/>
        <v>1</v>
      </c>
      <c r="AN265">
        <f t="shared" si="188"/>
        <v>2</v>
      </c>
      <c r="AO265">
        <f t="shared" si="189"/>
        <v>1</v>
      </c>
      <c r="AP265">
        <f t="shared" si="190"/>
        <v>0</v>
      </c>
      <c r="AQ265">
        <f t="shared" si="191"/>
        <v>0</v>
      </c>
      <c r="AR265">
        <f t="shared" si="192"/>
        <v>2</v>
      </c>
      <c r="AS265">
        <f t="shared" si="193"/>
        <v>2240.0000000000091</v>
      </c>
      <c r="AT265" s="12">
        <f t="shared" si="194"/>
        <v>-1.0416666666666667</v>
      </c>
      <c r="AU265" s="13">
        <f t="shared" si="175"/>
        <v>0</v>
      </c>
      <c r="AV265" s="13">
        <f t="shared" si="176"/>
        <v>0</v>
      </c>
      <c r="AW265" s="27">
        <v>0</v>
      </c>
      <c r="AX265" s="1">
        <f t="shared" si="195"/>
        <v>0</v>
      </c>
      <c r="AY265" s="20">
        <f t="shared" si="196"/>
        <v>210</v>
      </c>
    </row>
    <row r="266" spans="1:51" ht="37.5" customHeight="1" x14ac:dyDescent="0.65">
      <c r="A266" s="2">
        <v>260</v>
      </c>
      <c r="B266" s="2" t="s">
        <v>729</v>
      </c>
      <c r="C266" s="44" t="s">
        <v>763</v>
      </c>
      <c r="D266" s="47" t="s">
        <v>127</v>
      </c>
      <c r="E266" s="48" t="s">
        <v>764</v>
      </c>
      <c r="F266" s="15">
        <v>44706</v>
      </c>
      <c r="G266" s="2">
        <f t="shared" si="177"/>
        <v>26</v>
      </c>
      <c r="H266" s="16">
        <v>0</v>
      </c>
      <c r="I266" s="2"/>
      <c r="J266" s="16"/>
      <c r="K266" s="16"/>
      <c r="L266" s="2">
        <v>200</v>
      </c>
      <c r="M266" s="2">
        <v>0</v>
      </c>
      <c r="N266" s="2">
        <v>0</v>
      </c>
      <c r="O266" s="16"/>
      <c r="P266" s="2">
        <v>0</v>
      </c>
      <c r="Q266" s="2">
        <f t="shared" si="178"/>
        <v>10</v>
      </c>
      <c r="R266" s="2">
        <f t="shared" si="171"/>
        <v>0</v>
      </c>
      <c r="S266" s="17">
        <f t="shared" si="197"/>
        <v>0</v>
      </c>
      <c r="T266" s="17">
        <v>0</v>
      </c>
      <c r="U266" s="17">
        <v>5</v>
      </c>
      <c r="V266" s="18">
        <v>7</v>
      </c>
      <c r="W266" s="19">
        <f t="shared" si="182"/>
        <v>222</v>
      </c>
      <c r="X266" s="17">
        <f t="shared" si="198"/>
        <v>0</v>
      </c>
      <c r="Y266" s="17">
        <f t="shared" si="199"/>
        <v>0</v>
      </c>
      <c r="Z266" s="29"/>
      <c r="AA266" s="43">
        <f t="shared" si="179"/>
        <v>0</v>
      </c>
      <c r="AB266" s="17">
        <f t="shared" si="180"/>
        <v>4.4400000000000004</v>
      </c>
      <c r="AC266" s="17">
        <f t="shared" si="181"/>
        <v>4.4400000000000004</v>
      </c>
      <c r="AD266" s="3">
        <f t="shared" si="201"/>
        <v>217</v>
      </c>
      <c r="AE266" s="3">
        <f t="shared" si="200"/>
        <v>2200</v>
      </c>
      <c r="AF266" s="3"/>
      <c r="AH266" s="20">
        <f t="shared" si="165"/>
        <v>217.56</v>
      </c>
      <c r="AI266">
        <f t="shared" si="183"/>
        <v>2</v>
      </c>
      <c r="AJ266">
        <f t="shared" si="184"/>
        <v>0</v>
      </c>
      <c r="AK266">
        <f t="shared" si="185"/>
        <v>0</v>
      </c>
      <c r="AL266">
        <f t="shared" si="186"/>
        <v>1</v>
      </c>
      <c r="AM266">
        <f t="shared" si="187"/>
        <v>1</v>
      </c>
      <c r="AN266">
        <f t="shared" si="188"/>
        <v>2</v>
      </c>
      <c r="AO266">
        <f t="shared" si="189"/>
        <v>1</v>
      </c>
      <c r="AP266">
        <f t="shared" si="190"/>
        <v>0</v>
      </c>
      <c r="AQ266">
        <f t="shared" si="191"/>
        <v>0</v>
      </c>
      <c r="AR266">
        <f t="shared" si="192"/>
        <v>2</v>
      </c>
      <c r="AS266">
        <f t="shared" si="193"/>
        <v>2240.0000000000091</v>
      </c>
      <c r="AT266" s="12">
        <f t="shared" si="194"/>
        <v>-1.3583333333333334</v>
      </c>
      <c r="AU266" s="13">
        <f t="shared" si="175"/>
        <v>0</v>
      </c>
      <c r="AV266" s="13">
        <f t="shared" si="176"/>
        <v>0</v>
      </c>
      <c r="AW266" s="27">
        <v>0</v>
      </c>
      <c r="AX266" s="1">
        <f t="shared" si="195"/>
        <v>0</v>
      </c>
      <c r="AY266" s="20">
        <f t="shared" si="196"/>
        <v>210</v>
      </c>
    </row>
    <row r="267" spans="1:51" ht="37.5" customHeight="1" x14ac:dyDescent="0.65">
      <c r="A267" s="39">
        <v>261</v>
      </c>
      <c r="B267" s="2" t="s">
        <v>729</v>
      </c>
      <c r="C267" s="36" t="s">
        <v>765</v>
      </c>
      <c r="D267" s="47" t="s">
        <v>766</v>
      </c>
      <c r="E267" s="48" t="s">
        <v>125</v>
      </c>
      <c r="F267" s="15">
        <v>44706</v>
      </c>
      <c r="G267" s="2">
        <f t="shared" si="177"/>
        <v>26</v>
      </c>
      <c r="H267" s="16">
        <v>0</v>
      </c>
      <c r="I267" s="2"/>
      <c r="J267" s="16"/>
      <c r="K267" s="16"/>
      <c r="L267" s="2">
        <v>200</v>
      </c>
      <c r="M267" s="2">
        <v>0</v>
      </c>
      <c r="N267" s="2">
        <v>0</v>
      </c>
      <c r="O267" s="16"/>
      <c r="P267" s="2">
        <v>0</v>
      </c>
      <c r="Q267" s="2">
        <f t="shared" si="178"/>
        <v>10</v>
      </c>
      <c r="R267" s="2">
        <f t="shared" si="171"/>
        <v>0</v>
      </c>
      <c r="S267" s="17">
        <f t="shared" si="197"/>
        <v>0</v>
      </c>
      <c r="T267" s="17">
        <v>0</v>
      </c>
      <c r="U267" s="17">
        <v>5</v>
      </c>
      <c r="V267" s="18">
        <v>7</v>
      </c>
      <c r="W267" s="19">
        <f t="shared" si="182"/>
        <v>222</v>
      </c>
      <c r="X267" s="17">
        <f t="shared" si="198"/>
        <v>0</v>
      </c>
      <c r="Y267" s="17">
        <f t="shared" si="199"/>
        <v>0</v>
      </c>
      <c r="Z267" s="29"/>
      <c r="AA267" s="43">
        <f t="shared" si="179"/>
        <v>0</v>
      </c>
      <c r="AB267" s="17">
        <f t="shared" si="180"/>
        <v>4.4400000000000004</v>
      </c>
      <c r="AC267" s="17">
        <f t="shared" si="181"/>
        <v>4.4400000000000004</v>
      </c>
      <c r="AD267" s="3">
        <f t="shared" si="201"/>
        <v>217</v>
      </c>
      <c r="AE267" s="3">
        <f t="shared" si="200"/>
        <v>2200</v>
      </c>
      <c r="AF267" s="3"/>
      <c r="AH267" s="20">
        <f t="shared" si="165"/>
        <v>217.56</v>
      </c>
      <c r="AI267">
        <f t="shared" si="183"/>
        <v>2</v>
      </c>
      <c r="AJ267">
        <f t="shared" si="184"/>
        <v>0</v>
      </c>
      <c r="AK267">
        <f t="shared" si="185"/>
        <v>0</v>
      </c>
      <c r="AL267">
        <f t="shared" si="186"/>
        <v>1</v>
      </c>
      <c r="AM267">
        <f t="shared" si="187"/>
        <v>1</v>
      </c>
      <c r="AN267">
        <f t="shared" si="188"/>
        <v>2</v>
      </c>
      <c r="AO267">
        <f t="shared" si="189"/>
        <v>1</v>
      </c>
      <c r="AP267">
        <f t="shared" si="190"/>
        <v>0</v>
      </c>
      <c r="AQ267">
        <f t="shared" si="191"/>
        <v>0</v>
      </c>
      <c r="AR267">
        <f t="shared" si="192"/>
        <v>2</v>
      </c>
      <c r="AS267">
        <f t="shared" si="193"/>
        <v>2240.0000000000091</v>
      </c>
      <c r="AT267" s="12">
        <f t="shared" si="194"/>
        <v>-1.3583333333333334</v>
      </c>
      <c r="AU267" s="13">
        <f t="shared" si="175"/>
        <v>0</v>
      </c>
      <c r="AV267" s="13">
        <f t="shared" si="176"/>
        <v>0</v>
      </c>
      <c r="AW267" s="27">
        <v>0</v>
      </c>
      <c r="AX267" s="1">
        <f t="shared" si="195"/>
        <v>0</v>
      </c>
      <c r="AY267" s="20">
        <f t="shared" si="196"/>
        <v>210</v>
      </c>
    </row>
    <row r="268" spans="1:51" ht="37.5" customHeight="1" x14ac:dyDescent="0.65">
      <c r="A268" s="2">
        <v>262</v>
      </c>
      <c r="B268" s="2" t="s">
        <v>729</v>
      </c>
      <c r="C268" s="44" t="s">
        <v>767</v>
      </c>
      <c r="D268" s="47" t="s">
        <v>761</v>
      </c>
      <c r="E268" s="48" t="s">
        <v>277</v>
      </c>
      <c r="F268" s="15">
        <v>44774</v>
      </c>
      <c r="G268" s="2">
        <f>$J$4-K268-J268</f>
        <v>26</v>
      </c>
      <c r="H268" s="16">
        <v>18</v>
      </c>
      <c r="I268" s="2"/>
      <c r="J268" s="16"/>
      <c r="K268" s="16"/>
      <c r="L268" s="2">
        <v>200</v>
      </c>
      <c r="M268" s="2">
        <v>0</v>
      </c>
      <c r="N268" s="2">
        <v>0</v>
      </c>
      <c r="O268" s="16"/>
      <c r="P268" s="2">
        <v>0</v>
      </c>
      <c r="Q268" s="2">
        <f>IF(AND($K$4&lt;=G268,K268&lt;0.01),10,IF(AND(G268&gt;=$K$4-1,K268&lt;0.01),5,0))</f>
        <v>10</v>
      </c>
      <c r="R268" s="2">
        <f t="shared" si="171"/>
        <v>0</v>
      </c>
      <c r="S268" s="17">
        <f t="shared" si="197"/>
        <v>25.96153846153846</v>
      </c>
      <c r="T268" s="17">
        <v>4.5</v>
      </c>
      <c r="U268" s="17">
        <v>5</v>
      </c>
      <c r="V268" s="18">
        <v>7</v>
      </c>
      <c r="W268" s="19">
        <f t="shared" si="182"/>
        <v>252.46153846153845</v>
      </c>
      <c r="X268" s="17">
        <f>(L268+N268)/$J$4*J268</f>
        <v>0</v>
      </c>
      <c r="Y268" s="17">
        <f>(L268+N268)/$J$4*K268</f>
        <v>0</v>
      </c>
      <c r="Z268" s="29"/>
      <c r="AA268" s="43">
        <f t="shared" si="179"/>
        <v>0</v>
      </c>
      <c r="AB268" s="17">
        <f t="shared" si="180"/>
        <v>5.0492307692307694</v>
      </c>
      <c r="AC268" s="17">
        <f t="shared" si="181"/>
        <v>5.0492307692307694</v>
      </c>
      <c r="AD268" s="3">
        <f t="shared" si="201"/>
        <v>247</v>
      </c>
      <c r="AE268" s="3">
        <f t="shared" si="200"/>
        <v>1600</v>
      </c>
      <c r="AF268" s="3"/>
      <c r="AH268" s="20">
        <f t="shared" ref="AH268:AH307" si="202">ROUND( W268-AC268,2)</f>
        <v>247.41</v>
      </c>
      <c r="AI268">
        <f t="shared" si="183"/>
        <v>2</v>
      </c>
      <c r="AJ268">
        <f t="shared" si="184"/>
        <v>0</v>
      </c>
      <c r="AK268">
        <f t="shared" si="185"/>
        <v>2</v>
      </c>
      <c r="AL268">
        <f t="shared" si="186"/>
        <v>0</v>
      </c>
      <c r="AM268">
        <f t="shared" si="187"/>
        <v>1</v>
      </c>
      <c r="AN268">
        <f t="shared" si="188"/>
        <v>2</v>
      </c>
      <c r="AO268">
        <f t="shared" si="189"/>
        <v>0</v>
      </c>
      <c r="AP268">
        <f t="shared" si="190"/>
        <v>1</v>
      </c>
      <c r="AQ268">
        <f t="shared" si="191"/>
        <v>1</v>
      </c>
      <c r="AR268">
        <f t="shared" si="192"/>
        <v>1</v>
      </c>
      <c r="AS268">
        <f t="shared" si="193"/>
        <v>1639.9999999999864</v>
      </c>
      <c r="AT268" s="12">
        <f t="shared" si="194"/>
        <v>-1.5416666666666667</v>
      </c>
      <c r="AU268" s="13">
        <f t="shared" si="175"/>
        <v>0</v>
      </c>
      <c r="AV268" s="13">
        <f t="shared" si="176"/>
        <v>0</v>
      </c>
      <c r="AW268" s="27">
        <v>0</v>
      </c>
      <c r="AX268" s="1">
        <f t="shared" si="195"/>
        <v>0</v>
      </c>
      <c r="AY268" s="20">
        <f t="shared" si="196"/>
        <v>235.96153846153845</v>
      </c>
    </row>
    <row r="269" spans="1:51" ht="37.5" customHeight="1" x14ac:dyDescent="0.65">
      <c r="A269" s="39">
        <v>263</v>
      </c>
      <c r="B269" s="2" t="s">
        <v>729</v>
      </c>
      <c r="C269" s="44" t="s">
        <v>768</v>
      </c>
      <c r="D269" s="47" t="s">
        <v>89</v>
      </c>
      <c r="E269" s="48" t="s">
        <v>769</v>
      </c>
      <c r="F269" s="15">
        <v>44789</v>
      </c>
      <c r="G269" s="2">
        <f t="shared" si="177"/>
        <v>26</v>
      </c>
      <c r="H269" s="16">
        <v>30</v>
      </c>
      <c r="I269" s="2"/>
      <c r="J269" s="16"/>
      <c r="K269" s="16"/>
      <c r="L269" s="2">
        <v>200</v>
      </c>
      <c r="M269" s="2">
        <v>0</v>
      </c>
      <c r="N269" s="2">
        <v>0</v>
      </c>
      <c r="O269" s="16"/>
      <c r="P269" s="2">
        <v>0</v>
      </c>
      <c r="Q269" s="2">
        <f t="shared" si="178"/>
        <v>10</v>
      </c>
      <c r="R269" s="2">
        <f t="shared" si="171"/>
        <v>0</v>
      </c>
      <c r="S269" s="17">
        <f t="shared" si="197"/>
        <v>43.269230769230766</v>
      </c>
      <c r="T269" s="17">
        <v>7.5</v>
      </c>
      <c r="U269" s="17">
        <v>5</v>
      </c>
      <c r="V269" s="18">
        <v>7</v>
      </c>
      <c r="W269" s="19">
        <f t="shared" si="182"/>
        <v>272.76923076923077</v>
      </c>
      <c r="X269" s="17">
        <f t="shared" si="198"/>
        <v>0</v>
      </c>
      <c r="Y269" s="17">
        <f t="shared" si="199"/>
        <v>0</v>
      </c>
      <c r="Z269" s="29"/>
      <c r="AA269" s="43">
        <f t="shared" si="179"/>
        <v>0</v>
      </c>
      <c r="AB269" s="17">
        <f t="shared" si="180"/>
        <v>5.4553846153846157</v>
      </c>
      <c r="AC269" s="17">
        <f t="shared" si="181"/>
        <v>5.4553846153846157</v>
      </c>
      <c r="AD269" s="3">
        <f t="shared" si="201"/>
        <v>267</v>
      </c>
      <c r="AE269" s="3">
        <f t="shared" si="200"/>
        <v>1200</v>
      </c>
      <c r="AF269" s="3"/>
      <c r="AH269" s="20">
        <f t="shared" si="202"/>
        <v>267.31</v>
      </c>
      <c r="AI269">
        <f t="shared" si="183"/>
        <v>2</v>
      </c>
      <c r="AJ269">
        <f t="shared" si="184"/>
        <v>1</v>
      </c>
      <c r="AK269">
        <f t="shared" si="185"/>
        <v>0</v>
      </c>
      <c r="AL269">
        <f t="shared" si="186"/>
        <v>1</v>
      </c>
      <c r="AM269">
        <f t="shared" si="187"/>
        <v>1</v>
      </c>
      <c r="AN269">
        <f t="shared" si="188"/>
        <v>2</v>
      </c>
      <c r="AO269">
        <f t="shared" si="189"/>
        <v>0</v>
      </c>
      <c r="AP269">
        <f t="shared" si="190"/>
        <v>1</v>
      </c>
      <c r="AQ269">
        <f t="shared" si="191"/>
        <v>0</v>
      </c>
      <c r="AR269">
        <f t="shared" si="192"/>
        <v>2</v>
      </c>
      <c r="AS269">
        <f t="shared" si="193"/>
        <v>1240.0000000000091</v>
      </c>
      <c r="AT269" s="12">
        <f t="shared" si="194"/>
        <v>-1.5833333333333333</v>
      </c>
      <c r="AU269" s="13">
        <f t="shared" si="175"/>
        <v>0</v>
      </c>
      <c r="AV269" s="13">
        <f t="shared" si="176"/>
        <v>0</v>
      </c>
      <c r="AW269" s="27">
        <v>0</v>
      </c>
      <c r="AX269" s="1">
        <f t="shared" si="195"/>
        <v>0</v>
      </c>
      <c r="AY269" s="20">
        <f t="shared" si="196"/>
        <v>253.26923076923077</v>
      </c>
    </row>
    <row r="270" spans="1:51" ht="37.5" customHeight="1" x14ac:dyDescent="0.65">
      <c r="A270" s="2">
        <v>264</v>
      </c>
      <c r="B270" s="2" t="s">
        <v>729</v>
      </c>
      <c r="C270" s="36" t="s">
        <v>770</v>
      </c>
      <c r="D270" s="47" t="s">
        <v>771</v>
      </c>
      <c r="E270" s="48" t="s">
        <v>772</v>
      </c>
      <c r="F270" s="15">
        <v>44837</v>
      </c>
      <c r="G270" s="2">
        <f t="shared" si="177"/>
        <v>21</v>
      </c>
      <c r="H270" s="16">
        <v>24</v>
      </c>
      <c r="I270" s="2"/>
      <c r="J270" s="16">
        <v>5</v>
      </c>
      <c r="K270" s="16"/>
      <c r="L270" s="2">
        <v>200</v>
      </c>
      <c r="M270" s="2">
        <v>0</v>
      </c>
      <c r="N270" s="2">
        <v>0</v>
      </c>
      <c r="O270" s="16"/>
      <c r="P270" s="2">
        <v>0</v>
      </c>
      <c r="Q270" s="2">
        <f t="shared" si="178"/>
        <v>0</v>
      </c>
      <c r="R270" s="2">
        <f t="shared" si="171"/>
        <v>0</v>
      </c>
      <c r="S270" s="17">
        <f t="shared" si="197"/>
        <v>34.615384615384613</v>
      </c>
      <c r="T270" s="17">
        <v>6</v>
      </c>
      <c r="U270" s="17">
        <v>4.0384615384615383</v>
      </c>
      <c r="V270" s="18"/>
      <c r="W270" s="19">
        <f t="shared" si="182"/>
        <v>244.65384615384616</v>
      </c>
      <c r="X270" s="17">
        <f t="shared" si="198"/>
        <v>38.46153846153846</v>
      </c>
      <c r="Y270" s="17">
        <f t="shared" si="199"/>
        <v>0</v>
      </c>
      <c r="Z270" s="29"/>
      <c r="AA270" s="43">
        <f t="shared" si="179"/>
        <v>0</v>
      </c>
      <c r="AB270" s="17">
        <f t="shared" si="180"/>
        <v>4.8930769230769231</v>
      </c>
      <c r="AC270" s="17">
        <f t="shared" si="181"/>
        <v>43.354615384615386</v>
      </c>
      <c r="AD270" s="3">
        <f t="shared" si="201"/>
        <v>201</v>
      </c>
      <c r="AE270" s="3">
        <f t="shared" si="200"/>
        <v>1200</v>
      </c>
      <c r="AF270" s="3"/>
      <c r="AH270" s="20">
        <f t="shared" si="202"/>
        <v>201.3</v>
      </c>
      <c r="AI270">
        <f t="shared" si="183"/>
        <v>2</v>
      </c>
      <c r="AJ270">
        <f t="shared" si="184"/>
        <v>0</v>
      </c>
      <c r="AK270">
        <f t="shared" si="185"/>
        <v>0</v>
      </c>
      <c r="AL270">
        <f t="shared" si="186"/>
        <v>0</v>
      </c>
      <c r="AM270">
        <f t="shared" si="187"/>
        <v>0</v>
      </c>
      <c r="AN270">
        <f t="shared" si="188"/>
        <v>1</v>
      </c>
      <c r="AO270">
        <f t="shared" si="189"/>
        <v>0</v>
      </c>
      <c r="AP270">
        <f t="shared" si="190"/>
        <v>1</v>
      </c>
      <c r="AQ270">
        <f t="shared" si="191"/>
        <v>0</v>
      </c>
      <c r="AR270">
        <f t="shared" si="192"/>
        <v>2</v>
      </c>
      <c r="AS270">
        <f t="shared" si="193"/>
        <v>1200.0000000000455</v>
      </c>
      <c r="AT270" s="12">
        <f t="shared" si="194"/>
        <v>-1.7138888888888888</v>
      </c>
      <c r="AU270" s="13">
        <f t="shared" si="175"/>
        <v>0</v>
      </c>
      <c r="AV270" s="13">
        <f t="shared" si="176"/>
        <v>0</v>
      </c>
      <c r="AW270" s="27">
        <v>0</v>
      </c>
      <c r="AX270" s="1">
        <f t="shared" si="195"/>
        <v>0</v>
      </c>
      <c r="AY270" s="20">
        <f t="shared" si="196"/>
        <v>196.15384615384616</v>
      </c>
    </row>
    <row r="271" spans="1:51" ht="37.5" customHeight="1" x14ac:dyDescent="0.65">
      <c r="A271" s="39">
        <v>265</v>
      </c>
      <c r="B271" s="2" t="s">
        <v>729</v>
      </c>
      <c r="C271" s="44" t="s">
        <v>773</v>
      </c>
      <c r="D271" s="47" t="s">
        <v>774</v>
      </c>
      <c r="E271" s="48" t="s">
        <v>775</v>
      </c>
      <c r="F271" s="15">
        <v>44835</v>
      </c>
      <c r="G271" s="2">
        <f t="shared" si="177"/>
        <v>25</v>
      </c>
      <c r="H271" s="16">
        <v>6</v>
      </c>
      <c r="I271" s="2"/>
      <c r="J271" s="16"/>
      <c r="K271" s="16">
        <v>1</v>
      </c>
      <c r="L271" s="2">
        <v>200</v>
      </c>
      <c r="M271" s="2">
        <v>0</v>
      </c>
      <c r="N271" s="2">
        <v>0</v>
      </c>
      <c r="O271" s="16"/>
      <c r="P271" s="2">
        <v>0</v>
      </c>
      <c r="Q271" s="2">
        <f t="shared" si="178"/>
        <v>0</v>
      </c>
      <c r="R271" s="2">
        <f t="shared" si="171"/>
        <v>0</v>
      </c>
      <c r="S271" s="17">
        <f t="shared" si="197"/>
        <v>8.6538461538461533</v>
      </c>
      <c r="T271" s="17">
        <v>1.5</v>
      </c>
      <c r="U271" s="17">
        <v>4.8076923076923084</v>
      </c>
      <c r="V271" s="18">
        <v>7</v>
      </c>
      <c r="W271" s="19">
        <f t="shared" si="182"/>
        <v>221.96153846153848</v>
      </c>
      <c r="X271" s="17">
        <f t="shared" si="198"/>
        <v>0</v>
      </c>
      <c r="Y271" s="17">
        <f t="shared" si="199"/>
        <v>7.6923076923076925</v>
      </c>
      <c r="Z271" s="29"/>
      <c r="AA271" s="43">
        <f t="shared" si="179"/>
        <v>0</v>
      </c>
      <c r="AB271" s="17">
        <f t="shared" si="180"/>
        <v>4.43923076923077</v>
      </c>
      <c r="AC271" s="17">
        <f t="shared" si="181"/>
        <v>12.131538461538462</v>
      </c>
      <c r="AD271" s="3">
        <f t="shared" si="201"/>
        <v>209</v>
      </c>
      <c r="AE271" s="3">
        <f t="shared" si="200"/>
        <v>3300</v>
      </c>
      <c r="AF271" s="3"/>
      <c r="AH271" s="20">
        <f t="shared" si="202"/>
        <v>209.83</v>
      </c>
      <c r="AI271">
        <f t="shared" si="183"/>
        <v>2</v>
      </c>
      <c r="AJ271">
        <f t="shared" si="184"/>
        <v>0</v>
      </c>
      <c r="AK271">
        <f t="shared" si="185"/>
        <v>0</v>
      </c>
      <c r="AL271">
        <f t="shared" si="186"/>
        <v>0</v>
      </c>
      <c r="AM271">
        <f t="shared" si="187"/>
        <v>1</v>
      </c>
      <c r="AN271">
        <f t="shared" si="188"/>
        <v>4</v>
      </c>
      <c r="AO271">
        <f t="shared" si="189"/>
        <v>1</v>
      </c>
      <c r="AP271">
        <f t="shared" si="190"/>
        <v>1</v>
      </c>
      <c r="AQ271">
        <f t="shared" si="191"/>
        <v>0</v>
      </c>
      <c r="AR271">
        <f t="shared" si="192"/>
        <v>3</v>
      </c>
      <c r="AS271">
        <f t="shared" si="193"/>
        <v>3320.00000000005</v>
      </c>
      <c r="AT271" s="12">
        <f t="shared" si="194"/>
        <v>-1.7083333333333333</v>
      </c>
      <c r="AU271" s="13">
        <f t="shared" si="175"/>
        <v>0</v>
      </c>
      <c r="AV271" s="13">
        <f t="shared" si="176"/>
        <v>0</v>
      </c>
      <c r="AW271" s="27">
        <v>0</v>
      </c>
      <c r="AX271" s="1">
        <f t="shared" si="195"/>
        <v>0</v>
      </c>
      <c r="AY271" s="20">
        <f t="shared" si="196"/>
        <v>200.96153846153848</v>
      </c>
    </row>
    <row r="272" spans="1:51" ht="37.5" customHeight="1" x14ac:dyDescent="0.65">
      <c r="A272" s="2">
        <v>266</v>
      </c>
      <c r="B272" s="2" t="s">
        <v>729</v>
      </c>
      <c r="C272" s="44" t="s">
        <v>776</v>
      </c>
      <c r="D272" s="47" t="s">
        <v>572</v>
      </c>
      <c r="E272" s="48" t="s">
        <v>244</v>
      </c>
      <c r="F272" s="15">
        <v>44866</v>
      </c>
      <c r="G272" s="2">
        <f t="shared" si="177"/>
        <v>24</v>
      </c>
      <c r="H272" s="16">
        <v>24</v>
      </c>
      <c r="I272" s="2"/>
      <c r="J272" s="16">
        <v>2</v>
      </c>
      <c r="K272" s="16"/>
      <c r="L272" s="2">
        <v>200</v>
      </c>
      <c r="M272" s="2">
        <v>0</v>
      </c>
      <c r="N272" s="2">
        <v>0</v>
      </c>
      <c r="O272" s="16"/>
      <c r="P272" s="2">
        <v>0</v>
      </c>
      <c r="Q272" s="2">
        <f t="shared" si="178"/>
        <v>0</v>
      </c>
      <c r="R272" s="2">
        <f t="shared" si="171"/>
        <v>0</v>
      </c>
      <c r="S272" s="17">
        <f t="shared" si="197"/>
        <v>34.615384615384613</v>
      </c>
      <c r="T272" s="17">
        <v>6</v>
      </c>
      <c r="U272" s="17">
        <v>4.6153846153846159</v>
      </c>
      <c r="V272" s="18">
        <v>7</v>
      </c>
      <c r="W272" s="19">
        <f t="shared" si="182"/>
        <v>252.23076923076923</v>
      </c>
      <c r="X272" s="17">
        <f t="shared" si="198"/>
        <v>15.384615384615385</v>
      </c>
      <c r="Y272" s="17">
        <f t="shared" si="199"/>
        <v>0</v>
      </c>
      <c r="Z272" s="29"/>
      <c r="AA272" s="43">
        <f t="shared" si="179"/>
        <v>0</v>
      </c>
      <c r="AB272" s="17">
        <f t="shared" si="180"/>
        <v>5.0446153846153843</v>
      </c>
      <c r="AC272" s="17">
        <f t="shared" si="181"/>
        <v>20.42923076923077</v>
      </c>
      <c r="AD272" s="3">
        <f t="shared" si="201"/>
        <v>231</v>
      </c>
      <c r="AE272" s="3">
        <f t="shared" si="200"/>
        <v>3200</v>
      </c>
      <c r="AF272" s="3"/>
      <c r="AH272" s="20">
        <f t="shared" si="202"/>
        <v>231.8</v>
      </c>
      <c r="AI272">
        <f t="shared" si="183"/>
        <v>2</v>
      </c>
      <c r="AJ272">
        <f t="shared" si="184"/>
        <v>0</v>
      </c>
      <c r="AK272">
        <f t="shared" si="185"/>
        <v>1</v>
      </c>
      <c r="AL272">
        <f t="shared" si="186"/>
        <v>1</v>
      </c>
      <c r="AM272">
        <f t="shared" si="187"/>
        <v>0</v>
      </c>
      <c r="AN272">
        <f t="shared" si="188"/>
        <v>1</v>
      </c>
      <c r="AO272">
        <f t="shared" si="189"/>
        <v>1</v>
      </c>
      <c r="AP272">
        <f t="shared" si="190"/>
        <v>1</v>
      </c>
      <c r="AQ272">
        <f t="shared" si="191"/>
        <v>0</v>
      </c>
      <c r="AR272">
        <f t="shared" si="192"/>
        <v>2</v>
      </c>
      <c r="AS272">
        <f t="shared" si="193"/>
        <v>3200.0000000000455</v>
      </c>
      <c r="AT272" s="12">
        <f t="shared" si="194"/>
        <v>-1.7916666666666667</v>
      </c>
      <c r="AU272" s="13">
        <f t="shared" si="175"/>
        <v>0</v>
      </c>
      <c r="AV272" s="13">
        <f t="shared" si="176"/>
        <v>0</v>
      </c>
      <c r="AW272" s="27">
        <v>0</v>
      </c>
      <c r="AX272" s="1">
        <f t="shared" si="195"/>
        <v>0</v>
      </c>
      <c r="AY272" s="20">
        <f t="shared" si="196"/>
        <v>219.23076923076923</v>
      </c>
    </row>
    <row r="273" spans="1:51" ht="37.5" customHeight="1" x14ac:dyDescent="0.65">
      <c r="A273" s="39">
        <v>267</v>
      </c>
      <c r="B273" s="2" t="s">
        <v>729</v>
      </c>
      <c r="C273" s="44" t="s">
        <v>777</v>
      </c>
      <c r="D273" s="47" t="s">
        <v>604</v>
      </c>
      <c r="E273" s="48" t="s">
        <v>778</v>
      </c>
      <c r="F273" s="15">
        <v>44866</v>
      </c>
      <c r="G273" s="2">
        <f t="shared" si="177"/>
        <v>25</v>
      </c>
      <c r="H273" s="16">
        <v>28</v>
      </c>
      <c r="I273" s="2"/>
      <c r="J273" s="16"/>
      <c r="K273" s="16">
        <v>1</v>
      </c>
      <c r="L273" s="2">
        <v>200</v>
      </c>
      <c r="M273" s="2">
        <v>0</v>
      </c>
      <c r="N273" s="2">
        <v>0</v>
      </c>
      <c r="O273" s="16"/>
      <c r="P273" s="2">
        <v>0</v>
      </c>
      <c r="Q273" s="2">
        <f t="shared" si="178"/>
        <v>0</v>
      </c>
      <c r="R273" s="2">
        <f t="shared" si="171"/>
        <v>0</v>
      </c>
      <c r="S273" s="17">
        <f t="shared" si="197"/>
        <v>40.384615384615387</v>
      </c>
      <c r="T273" s="17">
        <v>7</v>
      </c>
      <c r="U273" s="17">
        <v>4.8076923076923084</v>
      </c>
      <c r="V273" s="18">
        <v>7</v>
      </c>
      <c r="W273" s="19">
        <f t="shared" si="182"/>
        <v>259.19230769230774</v>
      </c>
      <c r="X273" s="17">
        <f t="shared" si="198"/>
        <v>0</v>
      </c>
      <c r="Y273" s="17">
        <f t="shared" si="199"/>
        <v>7.6923076923076925</v>
      </c>
      <c r="Z273" s="29"/>
      <c r="AA273" s="43">
        <f t="shared" si="179"/>
        <v>0</v>
      </c>
      <c r="AB273" s="17">
        <f t="shared" si="180"/>
        <v>5.1838461538461544</v>
      </c>
      <c r="AC273" s="17">
        <f t="shared" si="181"/>
        <v>12.876153846153848</v>
      </c>
      <c r="AD273" s="3">
        <f t="shared" si="201"/>
        <v>246</v>
      </c>
      <c r="AE273" s="3">
        <f t="shared" si="200"/>
        <v>1200</v>
      </c>
      <c r="AF273" s="3"/>
      <c r="AH273" s="20">
        <f t="shared" si="202"/>
        <v>246.32</v>
      </c>
      <c r="AI273">
        <f t="shared" si="183"/>
        <v>2</v>
      </c>
      <c r="AJ273">
        <f t="shared" si="184"/>
        <v>0</v>
      </c>
      <c r="AK273">
        <f t="shared" si="185"/>
        <v>2</v>
      </c>
      <c r="AL273">
        <f t="shared" si="186"/>
        <v>0</v>
      </c>
      <c r="AM273">
        <f t="shared" si="187"/>
        <v>1</v>
      </c>
      <c r="AN273">
        <f t="shared" si="188"/>
        <v>1</v>
      </c>
      <c r="AO273">
        <f t="shared" si="189"/>
        <v>0</v>
      </c>
      <c r="AP273">
        <f t="shared" si="190"/>
        <v>1</v>
      </c>
      <c r="AQ273">
        <f t="shared" si="191"/>
        <v>0</v>
      </c>
      <c r="AR273">
        <f t="shared" si="192"/>
        <v>2</v>
      </c>
      <c r="AS273">
        <f t="shared" si="193"/>
        <v>1279.9999999999727</v>
      </c>
      <c r="AT273" s="12">
        <f t="shared" si="194"/>
        <v>-1.7916666666666667</v>
      </c>
      <c r="AU273" s="13">
        <f t="shared" si="175"/>
        <v>0</v>
      </c>
      <c r="AV273" s="13">
        <f t="shared" si="176"/>
        <v>0</v>
      </c>
      <c r="AW273" s="27">
        <v>0</v>
      </c>
      <c r="AX273" s="1">
        <f t="shared" si="195"/>
        <v>0</v>
      </c>
      <c r="AY273" s="20">
        <f t="shared" si="196"/>
        <v>232.69230769230774</v>
      </c>
    </row>
    <row r="274" spans="1:51" ht="37.5" customHeight="1" x14ac:dyDescent="0.65">
      <c r="A274" s="2">
        <v>268</v>
      </c>
      <c r="B274" s="2" t="s">
        <v>729</v>
      </c>
      <c r="C274" s="44" t="s">
        <v>779</v>
      </c>
      <c r="D274" s="47" t="s">
        <v>500</v>
      </c>
      <c r="E274" s="48" t="s">
        <v>780</v>
      </c>
      <c r="F274" s="15">
        <v>44228</v>
      </c>
      <c r="G274" s="2">
        <f t="shared" si="177"/>
        <v>26</v>
      </c>
      <c r="H274" s="16">
        <v>0</v>
      </c>
      <c r="I274" s="2"/>
      <c r="J274" s="16"/>
      <c r="K274" s="16"/>
      <c r="L274" s="2">
        <v>200</v>
      </c>
      <c r="M274" s="2">
        <v>0</v>
      </c>
      <c r="N274" s="2">
        <v>0</v>
      </c>
      <c r="O274" s="16"/>
      <c r="P274" s="2">
        <v>0</v>
      </c>
      <c r="Q274" s="2">
        <f t="shared" si="178"/>
        <v>10</v>
      </c>
      <c r="R274" s="2">
        <f t="shared" si="171"/>
        <v>0</v>
      </c>
      <c r="S274" s="17">
        <f t="shared" si="197"/>
        <v>0</v>
      </c>
      <c r="T274" s="17">
        <v>0</v>
      </c>
      <c r="U274" s="17">
        <v>5</v>
      </c>
      <c r="V274" s="18">
        <v>7</v>
      </c>
      <c r="W274" s="19">
        <f t="shared" si="182"/>
        <v>222</v>
      </c>
      <c r="X274" s="17">
        <f t="shared" si="198"/>
        <v>0</v>
      </c>
      <c r="Y274" s="17">
        <f t="shared" si="199"/>
        <v>0</v>
      </c>
      <c r="Z274" s="29"/>
      <c r="AA274" s="43">
        <f t="shared" si="179"/>
        <v>0</v>
      </c>
      <c r="AB274" s="17">
        <f t="shared" si="180"/>
        <v>4.4400000000000004</v>
      </c>
      <c r="AC274" s="17">
        <f t="shared" si="181"/>
        <v>4.4400000000000004</v>
      </c>
      <c r="AD274" s="3">
        <f t="shared" si="201"/>
        <v>217</v>
      </c>
      <c r="AE274" s="3">
        <f t="shared" si="200"/>
        <v>2200</v>
      </c>
      <c r="AF274" s="3"/>
      <c r="AH274" s="20">
        <f t="shared" si="202"/>
        <v>217.56</v>
      </c>
      <c r="AI274">
        <f t="shared" si="183"/>
        <v>2</v>
      </c>
      <c r="AJ274">
        <f t="shared" si="184"/>
        <v>0</v>
      </c>
      <c r="AK274">
        <f t="shared" si="185"/>
        <v>0</v>
      </c>
      <c r="AL274">
        <f t="shared" si="186"/>
        <v>1</v>
      </c>
      <c r="AM274">
        <f t="shared" si="187"/>
        <v>1</v>
      </c>
      <c r="AN274">
        <f t="shared" si="188"/>
        <v>2</v>
      </c>
      <c r="AO274">
        <f t="shared" si="189"/>
        <v>1</v>
      </c>
      <c r="AP274">
        <f t="shared" si="190"/>
        <v>0</v>
      </c>
      <c r="AQ274">
        <f t="shared" si="191"/>
        <v>0</v>
      </c>
      <c r="AR274">
        <f t="shared" si="192"/>
        <v>2</v>
      </c>
      <c r="AS274">
        <f t="shared" si="193"/>
        <v>2240.0000000000091</v>
      </c>
      <c r="AT274" s="12">
        <f t="shared" si="194"/>
        <v>-4.1666666666666664E-2</v>
      </c>
      <c r="AU274" s="13">
        <f t="shared" si="175"/>
        <v>0</v>
      </c>
      <c r="AV274" s="13">
        <f t="shared" si="176"/>
        <v>0</v>
      </c>
      <c r="AW274" s="27">
        <v>0</v>
      </c>
      <c r="AX274" s="1">
        <f t="shared" si="195"/>
        <v>0</v>
      </c>
      <c r="AY274" s="20">
        <f t="shared" si="196"/>
        <v>210</v>
      </c>
    </row>
    <row r="275" spans="1:51" ht="37.5" customHeight="1" x14ac:dyDescent="0.65">
      <c r="A275" s="39">
        <v>269</v>
      </c>
      <c r="B275" s="2" t="s">
        <v>729</v>
      </c>
      <c r="C275" s="44" t="s">
        <v>781</v>
      </c>
      <c r="D275" s="47" t="s">
        <v>782</v>
      </c>
      <c r="E275" s="48" t="s">
        <v>783</v>
      </c>
      <c r="F275" s="15">
        <v>44228</v>
      </c>
      <c r="G275" s="2">
        <f t="shared" si="177"/>
        <v>26</v>
      </c>
      <c r="H275" s="16">
        <v>0</v>
      </c>
      <c r="I275" s="2"/>
      <c r="J275" s="16"/>
      <c r="K275" s="16"/>
      <c r="L275" s="2">
        <v>200</v>
      </c>
      <c r="M275" s="2">
        <v>0</v>
      </c>
      <c r="N275" s="2">
        <v>0</v>
      </c>
      <c r="O275" s="16"/>
      <c r="P275" s="2">
        <v>0</v>
      </c>
      <c r="Q275" s="2">
        <f t="shared" si="178"/>
        <v>10</v>
      </c>
      <c r="R275" s="2">
        <f t="shared" si="171"/>
        <v>0</v>
      </c>
      <c r="S275" s="17">
        <f t="shared" si="197"/>
        <v>0</v>
      </c>
      <c r="T275" s="17">
        <v>0</v>
      </c>
      <c r="U275" s="17">
        <v>5</v>
      </c>
      <c r="V275" s="18">
        <v>7</v>
      </c>
      <c r="W275" s="19">
        <f t="shared" si="182"/>
        <v>222</v>
      </c>
      <c r="X275" s="17">
        <f t="shared" si="198"/>
        <v>0</v>
      </c>
      <c r="Y275" s="17">
        <f t="shared" si="199"/>
        <v>0</v>
      </c>
      <c r="Z275" s="29"/>
      <c r="AA275" s="43">
        <f t="shared" si="179"/>
        <v>0</v>
      </c>
      <c r="AB275" s="17">
        <f t="shared" si="180"/>
        <v>4.4400000000000004</v>
      </c>
      <c r="AC275" s="17">
        <f t="shared" si="181"/>
        <v>4.4400000000000004</v>
      </c>
      <c r="AD275" s="3">
        <f t="shared" si="201"/>
        <v>217</v>
      </c>
      <c r="AE275" s="3">
        <f t="shared" si="200"/>
        <v>2200</v>
      </c>
      <c r="AF275" s="3"/>
      <c r="AH275" s="20">
        <f t="shared" si="202"/>
        <v>217.56</v>
      </c>
      <c r="AI275">
        <f t="shared" si="183"/>
        <v>2</v>
      </c>
      <c r="AJ275">
        <f t="shared" si="184"/>
        <v>0</v>
      </c>
      <c r="AK275">
        <f t="shared" si="185"/>
        <v>0</v>
      </c>
      <c r="AL275">
        <f t="shared" si="186"/>
        <v>1</v>
      </c>
      <c r="AM275">
        <f t="shared" si="187"/>
        <v>1</v>
      </c>
      <c r="AN275">
        <f t="shared" si="188"/>
        <v>2</v>
      </c>
      <c r="AO275">
        <f t="shared" si="189"/>
        <v>1</v>
      </c>
      <c r="AP275">
        <f t="shared" si="190"/>
        <v>0</v>
      </c>
      <c r="AQ275">
        <f t="shared" si="191"/>
        <v>0</v>
      </c>
      <c r="AR275">
        <f t="shared" si="192"/>
        <v>2</v>
      </c>
      <c r="AS275">
        <f t="shared" si="193"/>
        <v>2240.0000000000091</v>
      </c>
      <c r="AT275" s="12">
        <f t="shared" si="194"/>
        <v>-4.1666666666666664E-2</v>
      </c>
      <c r="AU275" s="13">
        <f t="shared" si="175"/>
        <v>0</v>
      </c>
      <c r="AV275" s="13">
        <f t="shared" si="176"/>
        <v>0</v>
      </c>
      <c r="AW275" s="27">
        <v>0</v>
      </c>
      <c r="AX275" s="1">
        <f t="shared" si="195"/>
        <v>0</v>
      </c>
      <c r="AY275" s="20">
        <f t="shared" si="196"/>
        <v>210</v>
      </c>
    </row>
    <row r="276" spans="1:51" ht="37.5" customHeight="1" x14ac:dyDescent="0.65">
      <c r="A276" s="2">
        <v>270</v>
      </c>
      <c r="B276" s="2" t="s">
        <v>729</v>
      </c>
      <c r="C276" s="36" t="s">
        <v>784</v>
      </c>
      <c r="D276" s="47" t="s">
        <v>577</v>
      </c>
      <c r="E276" s="48" t="s">
        <v>785</v>
      </c>
      <c r="F276" s="15">
        <v>44228</v>
      </c>
      <c r="G276" s="2">
        <f t="shared" si="177"/>
        <v>26</v>
      </c>
      <c r="H276" s="16">
        <v>0</v>
      </c>
      <c r="I276" s="2"/>
      <c r="J276" s="16"/>
      <c r="K276" s="16"/>
      <c r="L276" s="2">
        <v>200</v>
      </c>
      <c r="M276" s="2">
        <v>0</v>
      </c>
      <c r="N276" s="2">
        <v>0</v>
      </c>
      <c r="O276" s="16"/>
      <c r="P276" s="2">
        <v>0</v>
      </c>
      <c r="Q276" s="2">
        <f t="shared" si="178"/>
        <v>10</v>
      </c>
      <c r="R276" s="2">
        <f t="shared" si="171"/>
        <v>0</v>
      </c>
      <c r="S276" s="17">
        <f t="shared" si="197"/>
        <v>0</v>
      </c>
      <c r="T276" s="17">
        <v>0</v>
      </c>
      <c r="U276" s="17">
        <v>5</v>
      </c>
      <c r="V276" s="18">
        <v>7</v>
      </c>
      <c r="W276" s="19">
        <f t="shared" si="182"/>
        <v>222</v>
      </c>
      <c r="X276" s="17">
        <f t="shared" si="198"/>
        <v>0</v>
      </c>
      <c r="Y276" s="17">
        <f t="shared" si="199"/>
        <v>0</v>
      </c>
      <c r="Z276" s="29"/>
      <c r="AA276" s="43">
        <f t="shared" si="179"/>
        <v>0</v>
      </c>
      <c r="AB276" s="17">
        <f t="shared" si="180"/>
        <v>4.4400000000000004</v>
      </c>
      <c r="AC276" s="17">
        <f t="shared" si="181"/>
        <v>4.4400000000000004</v>
      </c>
      <c r="AD276" s="3">
        <f t="shared" si="201"/>
        <v>217</v>
      </c>
      <c r="AE276" s="3">
        <f t="shared" si="200"/>
        <v>2200</v>
      </c>
      <c r="AF276" s="3"/>
      <c r="AH276" s="20">
        <f t="shared" si="202"/>
        <v>217.56</v>
      </c>
      <c r="AI276">
        <f t="shared" si="183"/>
        <v>2</v>
      </c>
      <c r="AJ276">
        <f t="shared" si="184"/>
        <v>0</v>
      </c>
      <c r="AK276">
        <f t="shared" si="185"/>
        <v>0</v>
      </c>
      <c r="AL276">
        <f t="shared" si="186"/>
        <v>1</v>
      </c>
      <c r="AM276">
        <f t="shared" si="187"/>
        <v>1</v>
      </c>
      <c r="AN276">
        <f t="shared" si="188"/>
        <v>2</v>
      </c>
      <c r="AO276">
        <f t="shared" si="189"/>
        <v>1</v>
      </c>
      <c r="AP276">
        <f t="shared" si="190"/>
        <v>0</v>
      </c>
      <c r="AQ276">
        <f t="shared" si="191"/>
        <v>0</v>
      </c>
      <c r="AR276">
        <f t="shared" si="192"/>
        <v>2</v>
      </c>
      <c r="AS276">
        <f t="shared" si="193"/>
        <v>2240.0000000000091</v>
      </c>
      <c r="AT276" s="12">
        <f t="shared" si="194"/>
        <v>-4.1666666666666664E-2</v>
      </c>
      <c r="AU276" s="13">
        <f t="shared" si="175"/>
        <v>0</v>
      </c>
      <c r="AV276" s="13">
        <f t="shared" si="176"/>
        <v>0</v>
      </c>
      <c r="AW276" s="27">
        <v>0</v>
      </c>
      <c r="AX276" s="1">
        <f t="shared" si="195"/>
        <v>0</v>
      </c>
      <c r="AY276" s="20">
        <f t="shared" si="196"/>
        <v>210</v>
      </c>
    </row>
    <row r="277" spans="1:51" ht="37.5" customHeight="1" x14ac:dyDescent="0.65">
      <c r="A277" s="39">
        <v>271</v>
      </c>
      <c r="B277" s="2" t="s">
        <v>729</v>
      </c>
      <c r="C277" s="44" t="s">
        <v>786</v>
      </c>
      <c r="D277" s="47" t="s">
        <v>386</v>
      </c>
      <c r="E277" s="48" t="s">
        <v>787</v>
      </c>
      <c r="F277" s="15">
        <v>45037</v>
      </c>
      <c r="G277" s="2">
        <f t="shared" si="177"/>
        <v>26</v>
      </c>
      <c r="H277" s="16">
        <v>30</v>
      </c>
      <c r="I277" s="2"/>
      <c r="J277" s="16"/>
      <c r="K277" s="16"/>
      <c r="L277" s="2">
        <v>200</v>
      </c>
      <c r="M277" s="2">
        <v>0</v>
      </c>
      <c r="N277" s="2">
        <v>0</v>
      </c>
      <c r="O277" s="16"/>
      <c r="P277" s="2">
        <v>0</v>
      </c>
      <c r="Q277" s="2">
        <f t="shared" si="178"/>
        <v>10</v>
      </c>
      <c r="R277" s="2">
        <f t="shared" si="171"/>
        <v>0</v>
      </c>
      <c r="S277" s="17">
        <f t="shared" si="197"/>
        <v>43.269230769230766</v>
      </c>
      <c r="T277" s="17">
        <v>7.5</v>
      </c>
      <c r="U277" s="17">
        <v>5</v>
      </c>
      <c r="V277" s="18">
        <v>7</v>
      </c>
      <c r="W277" s="19">
        <f t="shared" si="182"/>
        <v>272.76923076923077</v>
      </c>
      <c r="X277" s="17">
        <f t="shared" si="198"/>
        <v>0</v>
      </c>
      <c r="Y277" s="17">
        <f t="shared" si="199"/>
        <v>0</v>
      </c>
      <c r="Z277" s="29"/>
      <c r="AA277" s="43">
        <f t="shared" si="179"/>
        <v>0</v>
      </c>
      <c r="AB277" s="17">
        <f t="shared" si="180"/>
        <v>5.4553846153846157</v>
      </c>
      <c r="AC277" s="17">
        <f t="shared" si="181"/>
        <v>5.4553846153846157</v>
      </c>
      <c r="AD277" s="3">
        <f t="shared" si="201"/>
        <v>267</v>
      </c>
      <c r="AE277" s="3">
        <f t="shared" si="200"/>
        <v>1200</v>
      </c>
      <c r="AF277" s="3"/>
      <c r="AH277" s="20">
        <f t="shared" si="202"/>
        <v>267.31</v>
      </c>
      <c r="AI277">
        <f t="shared" si="183"/>
        <v>2</v>
      </c>
      <c r="AJ277">
        <f t="shared" si="184"/>
        <v>1</v>
      </c>
      <c r="AK277">
        <f t="shared" si="185"/>
        <v>0</v>
      </c>
      <c r="AL277">
        <f t="shared" si="186"/>
        <v>1</v>
      </c>
      <c r="AM277">
        <f t="shared" si="187"/>
        <v>1</v>
      </c>
      <c r="AN277">
        <f t="shared" si="188"/>
        <v>2</v>
      </c>
      <c r="AO277">
        <f t="shared" si="189"/>
        <v>0</v>
      </c>
      <c r="AP277">
        <f t="shared" si="190"/>
        <v>1</v>
      </c>
      <c r="AQ277">
        <f t="shared" si="191"/>
        <v>0</v>
      </c>
      <c r="AR277">
        <f t="shared" si="192"/>
        <v>2</v>
      </c>
      <c r="AS277">
        <f t="shared" si="193"/>
        <v>1240.0000000000091</v>
      </c>
      <c r="AT277" s="12">
        <f t="shared" si="194"/>
        <v>-2.2638888888888888</v>
      </c>
      <c r="AU277" s="13">
        <f t="shared" si="175"/>
        <v>0</v>
      </c>
      <c r="AV277" s="13">
        <f t="shared" si="176"/>
        <v>0</v>
      </c>
      <c r="AW277" s="27">
        <v>0</v>
      </c>
      <c r="AX277" s="1">
        <f t="shared" si="195"/>
        <v>0</v>
      </c>
      <c r="AY277" s="20">
        <f t="shared" si="196"/>
        <v>253.26923076923077</v>
      </c>
    </row>
    <row r="278" spans="1:51" ht="37.5" customHeight="1" x14ac:dyDescent="0.65">
      <c r="A278" s="2">
        <v>272</v>
      </c>
      <c r="B278" s="2" t="s">
        <v>729</v>
      </c>
      <c r="C278" s="36" t="s">
        <v>788</v>
      </c>
      <c r="D278" s="47" t="s">
        <v>288</v>
      </c>
      <c r="E278" s="48" t="s">
        <v>789</v>
      </c>
      <c r="F278" s="15">
        <v>45037</v>
      </c>
      <c r="G278" s="2">
        <f t="shared" si="177"/>
        <v>26</v>
      </c>
      <c r="H278" s="16">
        <v>32</v>
      </c>
      <c r="I278" s="2"/>
      <c r="J278" s="16"/>
      <c r="K278" s="16"/>
      <c r="L278" s="2">
        <v>200</v>
      </c>
      <c r="M278" s="2">
        <v>0</v>
      </c>
      <c r="N278" s="2">
        <v>0</v>
      </c>
      <c r="O278" s="16"/>
      <c r="P278" s="2">
        <v>0</v>
      </c>
      <c r="Q278" s="2">
        <f t="shared" si="178"/>
        <v>10</v>
      </c>
      <c r="R278" s="2">
        <f t="shared" si="171"/>
        <v>0</v>
      </c>
      <c r="S278" s="17">
        <f t="shared" si="197"/>
        <v>46.153846153846153</v>
      </c>
      <c r="T278" s="17">
        <v>8</v>
      </c>
      <c r="U278" s="17">
        <v>5</v>
      </c>
      <c r="V278" s="18">
        <v>7</v>
      </c>
      <c r="W278" s="19">
        <f t="shared" si="182"/>
        <v>276.15384615384613</v>
      </c>
      <c r="X278" s="17">
        <f t="shared" si="198"/>
        <v>0</v>
      </c>
      <c r="Y278" s="17">
        <f t="shared" si="199"/>
        <v>0</v>
      </c>
      <c r="Z278" s="29"/>
      <c r="AA278" s="43">
        <f t="shared" si="179"/>
        <v>0</v>
      </c>
      <c r="AB278" s="17">
        <f t="shared" si="180"/>
        <v>5.523076923076923</v>
      </c>
      <c r="AC278" s="17">
        <f t="shared" si="181"/>
        <v>5.523076923076923</v>
      </c>
      <c r="AD278" s="3">
        <f t="shared" si="201"/>
        <v>270</v>
      </c>
      <c r="AE278" s="3">
        <f t="shared" si="200"/>
        <v>2500</v>
      </c>
      <c r="AF278" s="3"/>
      <c r="AH278" s="20">
        <f t="shared" si="202"/>
        <v>270.63</v>
      </c>
      <c r="AI278">
        <f t="shared" si="183"/>
        <v>2</v>
      </c>
      <c r="AJ278">
        <f t="shared" si="184"/>
        <v>1</v>
      </c>
      <c r="AK278">
        <f t="shared" si="185"/>
        <v>1</v>
      </c>
      <c r="AL278">
        <f t="shared" si="186"/>
        <v>0</v>
      </c>
      <c r="AM278">
        <f t="shared" si="187"/>
        <v>0</v>
      </c>
      <c r="AN278">
        <f t="shared" si="188"/>
        <v>0</v>
      </c>
      <c r="AO278">
        <f t="shared" si="189"/>
        <v>1</v>
      </c>
      <c r="AP278">
        <f t="shared" si="190"/>
        <v>0</v>
      </c>
      <c r="AQ278">
        <f t="shared" si="191"/>
        <v>1</v>
      </c>
      <c r="AR278">
        <f t="shared" si="192"/>
        <v>0</v>
      </c>
      <c r="AS278">
        <f t="shared" si="193"/>
        <v>2519.9999999999818</v>
      </c>
      <c r="AT278" s="12">
        <f t="shared" si="194"/>
        <v>-2.2638888888888888</v>
      </c>
      <c r="AU278" s="13">
        <f t="shared" si="175"/>
        <v>0</v>
      </c>
      <c r="AV278" s="13">
        <f t="shared" si="176"/>
        <v>0</v>
      </c>
      <c r="AW278" s="27">
        <v>0</v>
      </c>
      <c r="AX278" s="1">
        <f t="shared" si="195"/>
        <v>0</v>
      </c>
      <c r="AY278" s="20">
        <f t="shared" si="196"/>
        <v>256.15384615384613</v>
      </c>
    </row>
    <row r="279" spans="1:51" ht="37.5" customHeight="1" x14ac:dyDescent="0.65">
      <c r="A279" s="39">
        <v>273</v>
      </c>
      <c r="B279" s="2" t="s">
        <v>729</v>
      </c>
      <c r="C279" s="44" t="s">
        <v>790</v>
      </c>
      <c r="D279" s="47" t="s">
        <v>522</v>
      </c>
      <c r="E279" s="48" t="s">
        <v>791</v>
      </c>
      <c r="F279" s="15">
        <v>45048</v>
      </c>
      <c r="G279" s="2">
        <f t="shared" si="177"/>
        <v>25</v>
      </c>
      <c r="H279" s="16">
        <v>32</v>
      </c>
      <c r="I279" s="2"/>
      <c r="J279" s="16"/>
      <c r="K279" s="16">
        <v>1</v>
      </c>
      <c r="L279" s="2">
        <v>200</v>
      </c>
      <c r="M279" s="2">
        <v>0</v>
      </c>
      <c r="N279" s="2">
        <v>0</v>
      </c>
      <c r="O279" s="16"/>
      <c r="P279" s="2">
        <v>0</v>
      </c>
      <c r="Q279" s="2">
        <f t="shared" si="178"/>
        <v>0</v>
      </c>
      <c r="R279" s="2">
        <f t="shared" si="171"/>
        <v>0</v>
      </c>
      <c r="S279" s="17">
        <f t="shared" si="197"/>
        <v>46.153846153846153</v>
      </c>
      <c r="T279" s="17">
        <v>8</v>
      </c>
      <c r="U279" s="17">
        <v>4.8076923076923084</v>
      </c>
      <c r="V279" s="18">
        <v>7</v>
      </c>
      <c r="W279" s="19">
        <f t="shared" si="182"/>
        <v>265.96153846153845</v>
      </c>
      <c r="X279" s="17">
        <f t="shared" si="198"/>
        <v>0</v>
      </c>
      <c r="Y279" s="17">
        <f t="shared" si="199"/>
        <v>7.6923076923076925</v>
      </c>
      <c r="Z279" s="29"/>
      <c r="AA279" s="43">
        <f t="shared" si="179"/>
        <v>0</v>
      </c>
      <c r="AB279" s="17">
        <f t="shared" si="180"/>
        <v>5.319230769230769</v>
      </c>
      <c r="AC279" s="17">
        <f t="shared" si="181"/>
        <v>13.011538461538461</v>
      </c>
      <c r="AD279" s="3">
        <f t="shared" si="201"/>
        <v>252</v>
      </c>
      <c r="AE279" s="3">
        <f t="shared" si="200"/>
        <v>3700</v>
      </c>
      <c r="AF279" s="3"/>
      <c r="AH279" s="20">
        <f t="shared" si="202"/>
        <v>252.95</v>
      </c>
      <c r="AI279">
        <f t="shared" si="183"/>
        <v>2</v>
      </c>
      <c r="AJ279">
        <f t="shared" si="184"/>
        <v>1</v>
      </c>
      <c r="AK279">
        <f t="shared" si="185"/>
        <v>0</v>
      </c>
      <c r="AL279">
        <f t="shared" si="186"/>
        <v>0</v>
      </c>
      <c r="AM279">
        <f t="shared" si="187"/>
        <v>0</v>
      </c>
      <c r="AN279">
        <f t="shared" si="188"/>
        <v>2</v>
      </c>
      <c r="AO279">
        <f t="shared" si="189"/>
        <v>1</v>
      </c>
      <c r="AP279">
        <f t="shared" si="190"/>
        <v>1</v>
      </c>
      <c r="AQ279">
        <f t="shared" si="191"/>
        <v>1</v>
      </c>
      <c r="AR279">
        <f t="shared" si="192"/>
        <v>2</v>
      </c>
      <c r="AS279">
        <f t="shared" si="193"/>
        <v>3799.9999999999545</v>
      </c>
      <c r="AT279" s="12">
        <f t="shared" si="194"/>
        <v>-2.2944444444444443</v>
      </c>
      <c r="AU279" s="13">
        <f t="shared" si="175"/>
        <v>0</v>
      </c>
      <c r="AV279" s="13">
        <f t="shared" si="176"/>
        <v>0</v>
      </c>
      <c r="AW279" s="27">
        <v>0</v>
      </c>
      <c r="AX279" s="1">
        <f t="shared" si="195"/>
        <v>0</v>
      </c>
      <c r="AY279" s="20">
        <f t="shared" si="196"/>
        <v>238.46153846153845</v>
      </c>
    </row>
    <row r="280" spans="1:51" ht="37.5" customHeight="1" x14ac:dyDescent="0.65">
      <c r="A280" s="2">
        <v>274</v>
      </c>
      <c r="B280" s="2" t="s">
        <v>729</v>
      </c>
      <c r="C280" s="44" t="s">
        <v>792</v>
      </c>
      <c r="D280" s="47" t="s">
        <v>43</v>
      </c>
      <c r="E280" s="48" t="s">
        <v>762</v>
      </c>
      <c r="F280" s="15">
        <v>45048</v>
      </c>
      <c r="G280" s="2">
        <f t="shared" si="177"/>
        <v>26</v>
      </c>
      <c r="H280" s="16">
        <v>14</v>
      </c>
      <c r="I280" s="2"/>
      <c r="J280" s="16"/>
      <c r="K280" s="16"/>
      <c r="L280" s="2">
        <v>200</v>
      </c>
      <c r="M280" s="2">
        <v>0</v>
      </c>
      <c r="N280" s="2">
        <v>0</v>
      </c>
      <c r="O280" s="16"/>
      <c r="P280" s="2">
        <v>0</v>
      </c>
      <c r="Q280" s="2">
        <f t="shared" si="178"/>
        <v>10</v>
      </c>
      <c r="R280" s="2">
        <f t="shared" si="171"/>
        <v>0</v>
      </c>
      <c r="S280" s="17">
        <f t="shared" si="197"/>
        <v>20.192307692307693</v>
      </c>
      <c r="T280" s="17">
        <v>3.5</v>
      </c>
      <c r="U280" s="17">
        <v>5</v>
      </c>
      <c r="V280" s="18">
        <v>7</v>
      </c>
      <c r="W280" s="19">
        <f t="shared" si="182"/>
        <v>245.69230769230768</v>
      </c>
      <c r="X280" s="17">
        <f t="shared" si="198"/>
        <v>0</v>
      </c>
      <c r="Y280" s="17">
        <f t="shared" si="199"/>
        <v>0</v>
      </c>
      <c r="Z280" s="29"/>
      <c r="AA280" s="43">
        <f t="shared" si="179"/>
        <v>0</v>
      </c>
      <c r="AB280" s="17">
        <f t="shared" si="180"/>
        <v>4.913846153846154</v>
      </c>
      <c r="AC280" s="17">
        <f t="shared" si="181"/>
        <v>4.913846153846154</v>
      </c>
      <c r="AD280" s="3">
        <f t="shared" si="201"/>
        <v>240</v>
      </c>
      <c r="AE280" s="3">
        <f t="shared" si="200"/>
        <v>3100</v>
      </c>
      <c r="AF280" s="3"/>
      <c r="AH280" s="20">
        <f t="shared" si="202"/>
        <v>240.78</v>
      </c>
      <c r="AI280">
        <f t="shared" si="183"/>
        <v>2</v>
      </c>
      <c r="AJ280">
        <f t="shared" si="184"/>
        <v>0</v>
      </c>
      <c r="AK280">
        <f t="shared" si="185"/>
        <v>2</v>
      </c>
      <c r="AL280">
        <f t="shared" si="186"/>
        <v>0</v>
      </c>
      <c r="AM280">
        <f t="shared" si="187"/>
        <v>0</v>
      </c>
      <c r="AN280">
        <f t="shared" si="188"/>
        <v>0</v>
      </c>
      <c r="AO280">
        <f t="shared" si="189"/>
        <v>1</v>
      </c>
      <c r="AP280">
        <f t="shared" si="190"/>
        <v>1</v>
      </c>
      <c r="AQ280">
        <f t="shared" si="191"/>
        <v>0</v>
      </c>
      <c r="AR280">
        <f t="shared" si="192"/>
        <v>1</v>
      </c>
      <c r="AS280">
        <f t="shared" si="193"/>
        <v>3120.0000000000045</v>
      </c>
      <c r="AT280" s="12">
        <f t="shared" si="194"/>
        <v>-2.2944444444444443</v>
      </c>
      <c r="AU280" s="13">
        <f t="shared" si="175"/>
        <v>0</v>
      </c>
      <c r="AV280" s="13">
        <f t="shared" si="176"/>
        <v>0</v>
      </c>
      <c r="AW280" s="27">
        <v>0</v>
      </c>
      <c r="AX280" s="1">
        <f t="shared" si="195"/>
        <v>0</v>
      </c>
      <c r="AY280" s="20">
        <f t="shared" si="196"/>
        <v>230.19230769230768</v>
      </c>
    </row>
    <row r="281" spans="1:51" ht="37.5" customHeight="1" x14ac:dyDescent="0.65">
      <c r="A281" s="39">
        <v>275</v>
      </c>
      <c r="B281" s="2" t="s">
        <v>729</v>
      </c>
      <c r="C281" s="36" t="s">
        <v>793</v>
      </c>
      <c r="D281" s="47" t="s">
        <v>794</v>
      </c>
      <c r="E281" s="48" t="s">
        <v>795</v>
      </c>
      <c r="F281" s="15">
        <v>45175</v>
      </c>
      <c r="G281" s="2">
        <f t="shared" si="177"/>
        <v>18.625</v>
      </c>
      <c r="H281" s="16">
        <v>18</v>
      </c>
      <c r="I281" s="2"/>
      <c r="J281" s="16">
        <v>7</v>
      </c>
      <c r="K281" s="16">
        <v>0.375</v>
      </c>
      <c r="L281" s="2">
        <v>200</v>
      </c>
      <c r="M281" s="2">
        <v>0</v>
      </c>
      <c r="N281" s="2">
        <v>0</v>
      </c>
      <c r="O281" s="16"/>
      <c r="P281" s="2">
        <v>0</v>
      </c>
      <c r="Q281" s="2">
        <f t="shared" si="178"/>
        <v>0</v>
      </c>
      <c r="R281" s="2">
        <f t="shared" si="171"/>
        <v>0</v>
      </c>
      <c r="S281" s="17">
        <f t="shared" si="197"/>
        <v>25.96153846153846</v>
      </c>
      <c r="T281" s="17">
        <v>4.5</v>
      </c>
      <c r="U281" s="17">
        <v>3.5817307692307696</v>
      </c>
      <c r="V281" s="18">
        <v>7</v>
      </c>
      <c r="W281" s="19">
        <f t="shared" si="182"/>
        <v>241.04326923076923</v>
      </c>
      <c r="X281" s="17">
        <f t="shared" si="198"/>
        <v>53.846153846153847</v>
      </c>
      <c r="Y281" s="17">
        <f t="shared" si="199"/>
        <v>2.8846153846153846</v>
      </c>
      <c r="Z281" s="29"/>
      <c r="AA281" s="43">
        <f t="shared" si="179"/>
        <v>0</v>
      </c>
      <c r="AB281" s="17">
        <f t="shared" si="180"/>
        <v>4.8208653846153844</v>
      </c>
      <c r="AC281" s="17">
        <f t="shared" si="181"/>
        <v>61.551634615384614</v>
      </c>
      <c r="AD281" s="3">
        <f t="shared" si="201"/>
        <v>179</v>
      </c>
      <c r="AE281" s="3">
        <f t="shared" si="200"/>
        <v>1900</v>
      </c>
      <c r="AF281" s="3"/>
      <c r="AH281" s="20">
        <f t="shared" si="202"/>
        <v>179.49</v>
      </c>
      <c r="AI281">
        <f t="shared" si="183"/>
        <v>1</v>
      </c>
      <c r="AJ281">
        <f t="shared" si="184"/>
        <v>1</v>
      </c>
      <c r="AK281">
        <f t="shared" si="185"/>
        <v>1</v>
      </c>
      <c r="AL281">
        <f t="shared" si="186"/>
        <v>0</v>
      </c>
      <c r="AM281">
        <f t="shared" si="187"/>
        <v>1</v>
      </c>
      <c r="AN281">
        <f t="shared" si="188"/>
        <v>4</v>
      </c>
      <c r="AO281">
        <f t="shared" si="189"/>
        <v>0</v>
      </c>
      <c r="AP281">
        <f t="shared" si="190"/>
        <v>1</v>
      </c>
      <c r="AQ281">
        <f t="shared" si="191"/>
        <v>1</v>
      </c>
      <c r="AR281">
        <f t="shared" si="192"/>
        <v>4</v>
      </c>
      <c r="AS281">
        <f t="shared" si="193"/>
        <v>1960.0000000000364</v>
      </c>
      <c r="AT281" s="12">
        <f t="shared" si="194"/>
        <v>-2.6388888888888888</v>
      </c>
      <c r="AU281" s="13">
        <f t="shared" si="175"/>
        <v>0</v>
      </c>
      <c r="AV281" s="13">
        <f t="shared" si="176"/>
        <v>0</v>
      </c>
      <c r="AW281" s="27">
        <v>0</v>
      </c>
      <c r="AX281" s="1">
        <f t="shared" si="195"/>
        <v>0</v>
      </c>
      <c r="AY281" s="20">
        <f t="shared" si="196"/>
        <v>169.23076923076923</v>
      </c>
    </row>
    <row r="282" spans="1:51" ht="37.5" customHeight="1" x14ac:dyDescent="0.65">
      <c r="A282" s="2">
        <v>276</v>
      </c>
      <c r="B282" s="2" t="s">
        <v>729</v>
      </c>
      <c r="C282" s="44" t="s">
        <v>796</v>
      </c>
      <c r="D282" s="47" t="s">
        <v>522</v>
      </c>
      <c r="E282" s="48" t="s">
        <v>374</v>
      </c>
      <c r="F282" s="15">
        <v>45194</v>
      </c>
      <c r="G282" s="2">
        <f t="shared" si="177"/>
        <v>26</v>
      </c>
      <c r="H282" s="16">
        <v>32</v>
      </c>
      <c r="I282" s="2"/>
      <c r="J282" s="16"/>
      <c r="K282" s="16"/>
      <c r="L282" s="2">
        <v>200</v>
      </c>
      <c r="M282" s="2">
        <v>0</v>
      </c>
      <c r="N282" s="2">
        <v>0</v>
      </c>
      <c r="O282" s="16"/>
      <c r="P282" s="2">
        <v>0</v>
      </c>
      <c r="Q282" s="2">
        <f t="shared" si="178"/>
        <v>10</v>
      </c>
      <c r="R282" s="2">
        <f t="shared" si="171"/>
        <v>0</v>
      </c>
      <c r="S282" s="17">
        <f t="shared" si="197"/>
        <v>46.153846153846153</v>
      </c>
      <c r="T282" s="17">
        <v>8</v>
      </c>
      <c r="U282" s="17">
        <v>5</v>
      </c>
      <c r="V282" s="18">
        <v>7</v>
      </c>
      <c r="W282" s="19">
        <f t="shared" si="182"/>
        <v>276.15384615384613</v>
      </c>
      <c r="X282" s="17">
        <f t="shared" si="198"/>
        <v>0</v>
      </c>
      <c r="Y282" s="17">
        <f t="shared" si="199"/>
        <v>0</v>
      </c>
      <c r="Z282" s="29"/>
      <c r="AA282" s="43">
        <f t="shared" si="179"/>
        <v>0</v>
      </c>
      <c r="AB282" s="17">
        <f t="shared" si="180"/>
        <v>5.523076923076923</v>
      </c>
      <c r="AC282" s="17">
        <f t="shared" si="181"/>
        <v>5.523076923076923</v>
      </c>
      <c r="AD282" s="3">
        <f t="shared" si="201"/>
        <v>270</v>
      </c>
      <c r="AE282" s="3">
        <f t="shared" si="200"/>
        <v>2500</v>
      </c>
      <c r="AF282" s="3"/>
      <c r="AH282" s="20">
        <f t="shared" si="202"/>
        <v>270.63</v>
      </c>
      <c r="AI282">
        <f t="shared" si="183"/>
        <v>2</v>
      </c>
      <c r="AJ282">
        <f t="shared" si="184"/>
        <v>1</v>
      </c>
      <c r="AK282">
        <f t="shared" si="185"/>
        <v>1</v>
      </c>
      <c r="AL282">
        <f t="shared" si="186"/>
        <v>0</v>
      </c>
      <c r="AM282">
        <f t="shared" si="187"/>
        <v>0</v>
      </c>
      <c r="AN282">
        <f t="shared" si="188"/>
        <v>0</v>
      </c>
      <c r="AO282">
        <f t="shared" si="189"/>
        <v>1</v>
      </c>
      <c r="AP282">
        <f t="shared" si="190"/>
        <v>0</v>
      </c>
      <c r="AQ282">
        <f t="shared" si="191"/>
        <v>1</v>
      </c>
      <c r="AR282">
        <f t="shared" si="192"/>
        <v>0</v>
      </c>
      <c r="AS282">
        <f t="shared" si="193"/>
        <v>2519.9999999999818</v>
      </c>
      <c r="AT282" s="12">
        <f t="shared" si="194"/>
        <v>-2.6916666666666669</v>
      </c>
      <c r="AU282" s="13">
        <f t="shared" si="175"/>
        <v>0</v>
      </c>
      <c r="AV282" s="13">
        <f t="shared" si="176"/>
        <v>0</v>
      </c>
      <c r="AW282" s="27">
        <v>0</v>
      </c>
      <c r="AX282" s="1">
        <f t="shared" si="195"/>
        <v>0</v>
      </c>
      <c r="AY282" s="20">
        <f t="shared" si="196"/>
        <v>256.15384615384613</v>
      </c>
    </row>
    <row r="283" spans="1:51" ht="37.5" customHeight="1" x14ac:dyDescent="0.65">
      <c r="A283" s="39">
        <v>277</v>
      </c>
      <c r="B283" s="2" t="s">
        <v>729</v>
      </c>
      <c r="C283" s="36" t="s">
        <v>797</v>
      </c>
      <c r="D283" s="47" t="s">
        <v>627</v>
      </c>
      <c r="E283" s="48" t="s">
        <v>798</v>
      </c>
      <c r="F283" s="15">
        <v>45217</v>
      </c>
      <c r="G283" s="2">
        <f t="shared" si="177"/>
        <v>26</v>
      </c>
      <c r="H283" s="16">
        <v>26</v>
      </c>
      <c r="I283" s="2"/>
      <c r="J283" s="16"/>
      <c r="K283" s="16"/>
      <c r="L283" s="2">
        <v>198</v>
      </c>
      <c r="M283" s="2">
        <v>0</v>
      </c>
      <c r="N283" s="2">
        <v>0</v>
      </c>
      <c r="O283" s="16"/>
      <c r="P283" s="2">
        <v>0</v>
      </c>
      <c r="Q283" s="2">
        <f t="shared" si="178"/>
        <v>10</v>
      </c>
      <c r="R283" s="2">
        <f t="shared" si="171"/>
        <v>0</v>
      </c>
      <c r="S283" s="17">
        <f t="shared" si="197"/>
        <v>37.125</v>
      </c>
      <c r="T283" s="17">
        <v>6.5</v>
      </c>
      <c r="U283" s="17">
        <v>5</v>
      </c>
      <c r="V283" s="18">
        <v>7</v>
      </c>
      <c r="W283" s="19">
        <f t="shared" si="182"/>
        <v>263.625</v>
      </c>
      <c r="X283" s="17">
        <f t="shared" si="198"/>
        <v>0</v>
      </c>
      <c r="Y283" s="17">
        <f t="shared" si="199"/>
        <v>0</v>
      </c>
      <c r="Z283" s="29"/>
      <c r="AA283" s="43">
        <f t="shared" si="179"/>
        <v>0</v>
      </c>
      <c r="AB283" s="17">
        <f t="shared" si="180"/>
        <v>5.2725</v>
      </c>
      <c r="AC283" s="17">
        <f t="shared" si="181"/>
        <v>5.2725</v>
      </c>
      <c r="AD283" s="3">
        <f t="shared" si="201"/>
        <v>258</v>
      </c>
      <c r="AE283" s="3">
        <f t="shared" si="200"/>
        <v>1400</v>
      </c>
      <c r="AF283" s="3"/>
      <c r="AH283" s="20">
        <f t="shared" si="202"/>
        <v>258.35000000000002</v>
      </c>
      <c r="AI283">
        <f t="shared" si="183"/>
        <v>2</v>
      </c>
      <c r="AJ283">
        <f t="shared" si="184"/>
        <v>1</v>
      </c>
      <c r="AK283">
        <f t="shared" si="185"/>
        <v>0</v>
      </c>
      <c r="AL283">
        <f t="shared" si="186"/>
        <v>0</v>
      </c>
      <c r="AM283">
        <f t="shared" si="187"/>
        <v>1</v>
      </c>
      <c r="AN283">
        <f t="shared" si="188"/>
        <v>3</v>
      </c>
      <c r="AO283">
        <f t="shared" si="189"/>
        <v>0</v>
      </c>
      <c r="AP283">
        <f t="shared" si="190"/>
        <v>1</v>
      </c>
      <c r="AQ283">
        <f t="shared" si="191"/>
        <v>0</v>
      </c>
      <c r="AR283">
        <f t="shared" si="192"/>
        <v>4</v>
      </c>
      <c r="AS283">
        <f t="shared" si="193"/>
        <v>1400.0000000000909</v>
      </c>
      <c r="AT283" s="12">
        <f t="shared" si="194"/>
        <v>-2.7555555555555555</v>
      </c>
      <c r="AU283" s="13">
        <f t="shared" si="175"/>
        <v>0</v>
      </c>
      <c r="AV283" s="13">
        <f t="shared" si="176"/>
        <v>0</v>
      </c>
      <c r="AW283" s="27">
        <v>0</v>
      </c>
      <c r="AX283" s="1">
        <f t="shared" si="195"/>
        <v>0</v>
      </c>
      <c r="AY283" s="20">
        <f t="shared" si="196"/>
        <v>245.125</v>
      </c>
    </row>
    <row r="284" spans="1:51" ht="33" customHeight="1" x14ac:dyDescent="0.75">
      <c r="A284" s="2">
        <v>278</v>
      </c>
      <c r="B284" s="2" t="s">
        <v>799</v>
      </c>
      <c r="C284" s="44" t="s">
        <v>800</v>
      </c>
      <c r="D284" s="54" t="s">
        <v>249</v>
      </c>
      <c r="E284" s="55" t="s">
        <v>801</v>
      </c>
      <c r="F284" s="15">
        <v>44228</v>
      </c>
      <c r="G284" s="2">
        <f t="shared" si="177"/>
        <v>26</v>
      </c>
      <c r="H284" s="16">
        <v>0</v>
      </c>
      <c r="I284" s="2"/>
      <c r="J284" s="16"/>
      <c r="K284" s="16"/>
      <c r="L284" s="2">
        <v>200</v>
      </c>
      <c r="M284" s="2">
        <v>0</v>
      </c>
      <c r="N284" s="2">
        <v>0</v>
      </c>
      <c r="O284" s="16"/>
      <c r="P284" s="2">
        <v>0</v>
      </c>
      <c r="Q284" s="2">
        <f t="shared" si="178"/>
        <v>10</v>
      </c>
      <c r="R284" s="2">
        <f t="shared" si="171"/>
        <v>0</v>
      </c>
      <c r="S284" s="17">
        <f t="shared" si="197"/>
        <v>0</v>
      </c>
      <c r="T284" s="17">
        <v>0</v>
      </c>
      <c r="U284" s="17">
        <v>5</v>
      </c>
      <c r="V284" s="18">
        <v>7</v>
      </c>
      <c r="W284" s="19">
        <f t="shared" si="182"/>
        <v>222</v>
      </c>
      <c r="X284" s="17">
        <f t="shared" si="198"/>
        <v>0</v>
      </c>
      <c r="Y284" s="17">
        <f t="shared" si="199"/>
        <v>0</v>
      </c>
      <c r="Z284" s="29"/>
      <c r="AA284" s="43">
        <f t="shared" si="179"/>
        <v>0</v>
      </c>
      <c r="AB284" s="17">
        <f t="shared" si="180"/>
        <v>4.4400000000000004</v>
      </c>
      <c r="AC284" s="17">
        <f t="shared" si="181"/>
        <v>4.4400000000000004</v>
      </c>
      <c r="AD284" s="3">
        <f t="shared" si="201"/>
        <v>217</v>
      </c>
      <c r="AE284" s="3">
        <f t="shared" si="200"/>
        <v>2200</v>
      </c>
      <c r="AF284" s="3"/>
      <c r="AH284" s="20">
        <f t="shared" si="202"/>
        <v>217.56</v>
      </c>
      <c r="AI284">
        <f t="shared" si="183"/>
        <v>2</v>
      </c>
      <c r="AJ284">
        <f t="shared" si="184"/>
        <v>0</v>
      </c>
      <c r="AK284">
        <f t="shared" si="185"/>
        <v>0</v>
      </c>
      <c r="AL284">
        <f t="shared" si="186"/>
        <v>1</v>
      </c>
      <c r="AM284">
        <f t="shared" si="187"/>
        <v>1</v>
      </c>
      <c r="AN284">
        <f t="shared" si="188"/>
        <v>2</v>
      </c>
      <c r="AO284">
        <f t="shared" si="189"/>
        <v>1</v>
      </c>
      <c r="AP284">
        <f t="shared" si="190"/>
        <v>0</v>
      </c>
      <c r="AQ284">
        <f t="shared" si="191"/>
        <v>0</v>
      </c>
      <c r="AR284">
        <f t="shared" si="192"/>
        <v>2</v>
      </c>
      <c r="AS284">
        <f t="shared" si="193"/>
        <v>2240.0000000000091</v>
      </c>
      <c r="AT284" s="12">
        <f t="shared" si="194"/>
        <v>-4.1666666666666664E-2</v>
      </c>
      <c r="AU284" s="13">
        <f t="shared" si="175"/>
        <v>0</v>
      </c>
      <c r="AV284" s="13">
        <f t="shared" si="176"/>
        <v>0</v>
      </c>
      <c r="AW284" s="27">
        <v>0</v>
      </c>
      <c r="AX284" s="1">
        <f t="shared" si="195"/>
        <v>0</v>
      </c>
      <c r="AY284" s="20">
        <f t="shared" si="196"/>
        <v>210</v>
      </c>
    </row>
    <row r="285" spans="1:51" ht="33" customHeight="1" x14ac:dyDescent="0.65">
      <c r="A285" s="39">
        <v>279</v>
      </c>
      <c r="B285" s="2" t="s">
        <v>799</v>
      </c>
      <c r="C285" s="44" t="s">
        <v>802</v>
      </c>
      <c r="D285" s="38" t="s">
        <v>803</v>
      </c>
      <c r="E285" s="38" t="s">
        <v>804</v>
      </c>
      <c r="F285" s="15">
        <v>44228</v>
      </c>
      <c r="G285" s="2">
        <f t="shared" si="177"/>
        <v>26</v>
      </c>
      <c r="H285" s="16">
        <v>0</v>
      </c>
      <c r="I285" s="2"/>
      <c r="J285" s="16"/>
      <c r="K285" s="16"/>
      <c r="L285" s="2">
        <v>200</v>
      </c>
      <c r="M285" s="2">
        <v>0</v>
      </c>
      <c r="N285" s="2">
        <v>0</v>
      </c>
      <c r="O285" s="16"/>
      <c r="P285" s="2">
        <v>0</v>
      </c>
      <c r="Q285" s="2">
        <f t="shared" si="178"/>
        <v>10</v>
      </c>
      <c r="R285" s="2">
        <f t="shared" si="171"/>
        <v>0</v>
      </c>
      <c r="S285" s="17">
        <f t="shared" si="197"/>
        <v>0</v>
      </c>
      <c r="T285" s="17">
        <v>0</v>
      </c>
      <c r="U285" s="17">
        <v>5</v>
      </c>
      <c r="V285" s="18">
        <v>7</v>
      </c>
      <c r="W285" s="19">
        <f t="shared" si="182"/>
        <v>222</v>
      </c>
      <c r="X285" s="17">
        <f t="shared" si="198"/>
        <v>0</v>
      </c>
      <c r="Y285" s="17">
        <f t="shared" si="199"/>
        <v>0</v>
      </c>
      <c r="Z285" s="29"/>
      <c r="AA285" s="43">
        <f t="shared" si="179"/>
        <v>0</v>
      </c>
      <c r="AB285" s="17">
        <f t="shared" si="180"/>
        <v>4.4400000000000004</v>
      </c>
      <c r="AC285" s="17">
        <f t="shared" si="181"/>
        <v>4.4400000000000004</v>
      </c>
      <c r="AD285" s="3">
        <f t="shared" si="201"/>
        <v>217</v>
      </c>
      <c r="AE285" s="3">
        <f t="shared" si="200"/>
        <v>2200</v>
      </c>
      <c r="AF285" s="3"/>
      <c r="AH285" s="20">
        <f t="shared" si="202"/>
        <v>217.56</v>
      </c>
      <c r="AI285">
        <f t="shared" si="183"/>
        <v>2</v>
      </c>
      <c r="AJ285">
        <f t="shared" si="184"/>
        <v>0</v>
      </c>
      <c r="AK285">
        <f t="shared" si="185"/>
        <v>0</v>
      </c>
      <c r="AL285">
        <f t="shared" si="186"/>
        <v>1</v>
      </c>
      <c r="AM285">
        <f t="shared" si="187"/>
        <v>1</v>
      </c>
      <c r="AN285">
        <f t="shared" si="188"/>
        <v>2</v>
      </c>
      <c r="AO285">
        <f t="shared" si="189"/>
        <v>1</v>
      </c>
      <c r="AP285">
        <f t="shared" si="190"/>
        <v>0</v>
      </c>
      <c r="AQ285">
        <f t="shared" si="191"/>
        <v>0</v>
      </c>
      <c r="AR285">
        <f t="shared" si="192"/>
        <v>2</v>
      </c>
      <c r="AS285">
        <f t="shared" si="193"/>
        <v>2240.0000000000091</v>
      </c>
      <c r="AT285" s="12">
        <f t="shared" si="194"/>
        <v>-4.1666666666666664E-2</v>
      </c>
      <c r="AU285" s="13">
        <f t="shared" si="175"/>
        <v>0</v>
      </c>
      <c r="AV285" s="13">
        <f t="shared" si="176"/>
        <v>0</v>
      </c>
      <c r="AW285" s="27">
        <v>0</v>
      </c>
      <c r="AX285" s="1">
        <f t="shared" si="195"/>
        <v>0</v>
      </c>
      <c r="AY285" s="20">
        <f t="shared" si="196"/>
        <v>210</v>
      </c>
    </row>
    <row r="286" spans="1:51" ht="40.5" customHeight="1" x14ac:dyDescent="0.65">
      <c r="A286" s="2">
        <v>280</v>
      </c>
      <c r="B286" s="2" t="s">
        <v>799</v>
      </c>
      <c r="C286" s="44" t="s">
        <v>805</v>
      </c>
      <c r="D286" s="38" t="s">
        <v>604</v>
      </c>
      <c r="E286" s="38" t="s">
        <v>806</v>
      </c>
      <c r="F286" s="15">
        <v>44334</v>
      </c>
      <c r="G286" s="2">
        <f t="shared" si="177"/>
        <v>25</v>
      </c>
      <c r="H286" s="16">
        <v>26</v>
      </c>
      <c r="I286" s="2"/>
      <c r="J286" s="16"/>
      <c r="K286" s="16">
        <v>1</v>
      </c>
      <c r="L286" s="2">
        <v>200</v>
      </c>
      <c r="M286" s="2">
        <v>0</v>
      </c>
      <c r="N286" s="2">
        <v>0</v>
      </c>
      <c r="O286" s="16"/>
      <c r="P286" s="2">
        <v>0</v>
      </c>
      <c r="Q286" s="2">
        <f t="shared" si="178"/>
        <v>0</v>
      </c>
      <c r="R286" s="2">
        <f t="shared" si="171"/>
        <v>0</v>
      </c>
      <c r="S286" s="17">
        <f t="shared" si="197"/>
        <v>37.5</v>
      </c>
      <c r="T286" s="17">
        <v>6.5</v>
      </c>
      <c r="U286" s="17">
        <v>4.8076923076923084</v>
      </c>
      <c r="V286" s="18">
        <v>7</v>
      </c>
      <c r="W286" s="19">
        <f t="shared" si="182"/>
        <v>255.80769230769232</v>
      </c>
      <c r="X286" s="17">
        <f t="shared" si="198"/>
        <v>0</v>
      </c>
      <c r="Y286" s="17">
        <f t="shared" si="199"/>
        <v>7.6923076923076925</v>
      </c>
      <c r="Z286" s="29"/>
      <c r="AA286" s="43">
        <f t="shared" si="179"/>
        <v>0</v>
      </c>
      <c r="AB286" s="17">
        <f t="shared" si="180"/>
        <v>5.1161538461538463</v>
      </c>
      <c r="AC286" s="17">
        <f t="shared" si="181"/>
        <v>12.80846153846154</v>
      </c>
      <c r="AD286" s="3">
        <f t="shared" si="201"/>
        <v>243</v>
      </c>
      <c r="AE286" s="3">
        <f t="shared" si="200"/>
        <v>0</v>
      </c>
      <c r="AF286" s="3"/>
      <c r="AH286" s="20">
        <f t="shared" si="202"/>
        <v>243</v>
      </c>
      <c r="AI286">
        <f t="shared" si="183"/>
        <v>2</v>
      </c>
      <c r="AJ286">
        <f t="shared" si="184"/>
        <v>0</v>
      </c>
      <c r="AK286">
        <f t="shared" si="185"/>
        <v>2</v>
      </c>
      <c r="AL286">
        <f t="shared" si="186"/>
        <v>0</v>
      </c>
      <c r="AM286">
        <f t="shared" si="187"/>
        <v>0</v>
      </c>
      <c r="AN286">
        <f t="shared" si="188"/>
        <v>3</v>
      </c>
      <c r="AO286">
        <f t="shared" si="189"/>
        <v>0</v>
      </c>
      <c r="AP286">
        <f t="shared" si="190"/>
        <v>0</v>
      </c>
      <c r="AQ286">
        <f t="shared" si="191"/>
        <v>0</v>
      </c>
      <c r="AR286">
        <f t="shared" si="192"/>
        <v>0</v>
      </c>
      <c r="AS286">
        <f t="shared" si="193"/>
        <v>0</v>
      </c>
      <c r="AT286" s="12">
        <f t="shared" si="194"/>
        <v>-0.33888888888888891</v>
      </c>
      <c r="AU286" s="13">
        <f t="shared" si="175"/>
        <v>0</v>
      </c>
      <c r="AV286" s="13">
        <f t="shared" si="176"/>
        <v>0</v>
      </c>
      <c r="AW286" s="27">
        <v>0</v>
      </c>
      <c r="AX286" s="1">
        <f t="shared" si="195"/>
        <v>0</v>
      </c>
      <c r="AY286" s="20">
        <f t="shared" si="196"/>
        <v>229.80769230769232</v>
      </c>
    </row>
    <row r="287" spans="1:51" ht="33" customHeight="1" x14ac:dyDescent="0.75">
      <c r="A287" s="39">
        <v>281</v>
      </c>
      <c r="B287" s="2" t="s">
        <v>799</v>
      </c>
      <c r="C287" s="44" t="s">
        <v>807</v>
      </c>
      <c r="D287" s="54" t="s">
        <v>808</v>
      </c>
      <c r="E287" s="55" t="s">
        <v>128</v>
      </c>
      <c r="F287" s="15">
        <v>44482</v>
      </c>
      <c r="G287" s="2">
        <f t="shared" si="177"/>
        <v>24.625</v>
      </c>
      <c r="H287" s="16">
        <v>0</v>
      </c>
      <c r="I287" s="2"/>
      <c r="J287" s="16">
        <v>1</v>
      </c>
      <c r="K287" s="16">
        <v>0.375</v>
      </c>
      <c r="L287" s="2">
        <v>200</v>
      </c>
      <c r="M287" s="2">
        <v>0</v>
      </c>
      <c r="N287" s="2">
        <v>0</v>
      </c>
      <c r="O287" s="16"/>
      <c r="P287" s="2">
        <v>0</v>
      </c>
      <c r="Q287" s="2">
        <f t="shared" si="178"/>
        <v>0</v>
      </c>
      <c r="R287" s="2">
        <f t="shared" si="171"/>
        <v>0</v>
      </c>
      <c r="S287" s="17">
        <f t="shared" si="197"/>
        <v>0</v>
      </c>
      <c r="T287" s="17">
        <v>0</v>
      </c>
      <c r="U287" s="17">
        <v>4.7355769230769234</v>
      </c>
      <c r="V287" s="18">
        <v>7</v>
      </c>
      <c r="W287" s="19">
        <f t="shared" si="182"/>
        <v>211.73557692307693</v>
      </c>
      <c r="X287" s="17">
        <f t="shared" si="198"/>
        <v>7.6923076923076925</v>
      </c>
      <c r="Y287" s="17">
        <f t="shared" si="199"/>
        <v>2.8846153846153846</v>
      </c>
      <c r="Z287" s="29"/>
      <c r="AA287" s="43">
        <f t="shared" si="179"/>
        <v>0</v>
      </c>
      <c r="AB287" s="17">
        <f t="shared" si="180"/>
        <v>4.2347115384615384</v>
      </c>
      <c r="AC287" s="17">
        <f t="shared" si="181"/>
        <v>14.811634615384616</v>
      </c>
      <c r="AD287" s="3">
        <f t="shared" si="201"/>
        <v>196</v>
      </c>
      <c r="AE287" s="3">
        <f t="shared" si="200"/>
        <v>3600</v>
      </c>
      <c r="AF287" s="3"/>
      <c r="AH287" s="20">
        <f t="shared" si="202"/>
        <v>196.92</v>
      </c>
      <c r="AI287">
        <f t="shared" si="183"/>
        <v>1</v>
      </c>
      <c r="AJ287">
        <f t="shared" si="184"/>
        <v>1</v>
      </c>
      <c r="AK287">
        <f t="shared" si="185"/>
        <v>2</v>
      </c>
      <c r="AL287">
        <f t="shared" si="186"/>
        <v>0</v>
      </c>
      <c r="AM287">
        <f t="shared" si="187"/>
        <v>1</v>
      </c>
      <c r="AN287">
        <f t="shared" si="188"/>
        <v>1</v>
      </c>
      <c r="AO287">
        <f t="shared" si="189"/>
        <v>1</v>
      </c>
      <c r="AP287">
        <f t="shared" si="190"/>
        <v>1</v>
      </c>
      <c r="AQ287">
        <f t="shared" si="191"/>
        <v>1</v>
      </c>
      <c r="AR287">
        <f t="shared" si="192"/>
        <v>1</v>
      </c>
      <c r="AS287">
        <f t="shared" si="193"/>
        <v>3679.99999999995</v>
      </c>
      <c r="AT287" s="12">
        <f t="shared" si="194"/>
        <v>-0.7416666666666667</v>
      </c>
      <c r="AU287" s="13">
        <f t="shared" si="175"/>
        <v>0</v>
      </c>
      <c r="AV287" s="13">
        <f t="shared" si="176"/>
        <v>0</v>
      </c>
      <c r="AW287" s="27">
        <v>0</v>
      </c>
      <c r="AX287" s="1">
        <f t="shared" si="195"/>
        <v>0</v>
      </c>
      <c r="AY287" s="20">
        <f t="shared" si="196"/>
        <v>189.42307692307693</v>
      </c>
    </row>
    <row r="288" spans="1:51" ht="33" customHeight="1" x14ac:dyDescent="0.75">
      <c r="A288" s="2">
        <v>282</v>
      </c>
      <c r="B288" s="2" t="s">
        <v>799</v>
      </c>
      <c r="C288" s="36" t="s">
        <v>809</v>
      </c>
      <c r="D288" s="54" t="s">
        <v>134</v>
      </c>
      <c r="E288" s="55" t="s">
        <v>810</v>
      </c>
      <c r="F288" s="15">
        <v>44575</v>
      </c>
      <c r="G288" s="2">
        <f t="shared" si="177"/>
        <v>26</v>
      </c>
      <c r="H288" s="16">
        <v>2</v>
      </c>
      <c r="I288" s="2"/>
      <c r="J288" s="16"/>
      <c r="K288" s="16"/>
      <c r="L288" s="2">
        <v>200</v>
      </c>
      <c r="M288" s="2">
        <v>0</v>
      </c>
      <c r="N288" s="2">
        <v>0</v>
      </c>
      <c r="O288" s="16"/>
      <c r="P288" s="2">
        <v>0</v>
      </c>
      <c r="Q288" s="2">
        <f t="shared" si="178"/>
        <v>10</v>
      </c>
      <c r="R288" s="2">
        <f t="shared" si="171"/>
        <v>0</v>
      </c>
      <c r="S288" s="17">
        <f t="shared" si="197"/>
        <v>2.8846153846153846</v>
      </c>
      <c r="T288" s="17">
        <v>0.5</v>
      </c>
      <c r="U288" s="17">
        <v>5</v>
      </c>
      <c r="V288" s="18">
        <v>7</v>
      </c>
      <c r="W288" s="19">
        <f t="shared" si="182"/>
        <v>225.38461538461539</v>
      </c>
      <c r="X288" s="17">
        <f t="shared" si="198"/>
        <v>0</v>
      </c>
      <c r="Y288" s="17">
        <f t="shared" si="199"/>
        <v>0</v>
      </c>
      <c r="Z288" s="29"/>
      <c r="AA288" s="43">
        <f t="shared" si="179"/>
        <v>0</v>
      </c>
      <c r="AB288" s="17">
        <f t="shared" si="180"/>
        <v>4.5076923076923077</v>
      </c>
      <c r="AC288" s="17">
        <f t="shared" si="181"/>
        <v>4.5076923076923077</v>
      </c>
      <c r="AD288" s="3">
        <f t="shared" si="201"/>
        <v>220</v>
      </c>
      <c r="AE288" s="3">
        <f t="shared" si="200"/>
        <v>3500</v>
      </c>
      <c r="AF288" s="3"/>
      <c r="AH288" s="20">
        <f t="shared" si="202"/>
        <v>220.88</v>
      </c>
      <c r="AI288">
        <f t="shared" si="183"/>
        <v>2</v>
      </c>
      <c r="AJ288">
        <f t="shared" si="184"/>
        <v>0</v>
      </c>
      <c r="AK288">
        <f t="shared" si="185"/>
        <v>1</v>
      </c>
      <c r="AL288">
        <f t="shared" si="186"/>
        <v>0</v>
      </c>
      <c r="AM288">
        <f t="shared" si="187"/>
        <v>0</v>
      </c>
      <c r="AN288">
        <f t="shared" si="188"/>
        <v>0</v>
      </c>
      <c r="AO288">
        <f t="shared" si="189"/>
        <v>1</v>
      </c>
      <c r="AP288">
        <f t="shared" si="190"/>
        <v>1</v>
      </c>
      <c r="AQ288">
        <f t="shared" si="191"/>
        <v>1</v>
      </c>
      <c r="AR288">
        <f t="shared" si="192"/>
        <v>0</v>
      </c>
      <c r="AS288">
        <f t="shared" si="193"/>
        <v>3519.9999999999818</v>
      </c>
      <c r="AT288" s="12">
        <f t="shared" si="194"/>
        <v>-0.99444444444444446</v>
      </c>
      <c r="AU288" s="13">
        <f t="shared" si="175"/>
        <v>0</v>
      </c>
      <c r="AV288" s="13">
        <f t="shared" si="176"/>
        <v>0</v>
      </c>
      <c r="AW288" s="27">
        <v>0</v>
      </c>
      <c r="AX288" s="1">
        <f t="shared" si="195"/>
        <v>0</v>
      </c>
      <c r="AY288" s="20">
        <f t="shared" si="196"/>
        <v>212.88461538461539</v>
      </c>
    </row>
    <row r="289" spans="1:51" ht="35.25" customHeight="1" x14ac:dyDescent="0.75">
      <c r="A289" s="39">
        <v>283</v>
      </c>
      <c r="B289" s="2" t="s">
        <v>799</v>
      </c>
      <c r="C289" s="36" t="s">
        <v>811</v>
      </c>
      <c r="D289" s="54" t="s">
        <v>812</v>
      </c>
      <c r="E289" s="55" t="s">
        <v>813</v>
      </c>
      <c r="F289" s="15">
        <v>44743</v>
      </c>
      <c r="G289" s="2">
        <f t="shared" si="177"/>
        <v>26</v>
      </c>
      <c r="H289" s="16">
        <v>26</v>
      </c>
      <c r="I289" s="2"/>
      <c r="J289" s="16"/>
      <c r="K289" s="16"/>
      <c r="L289" s="2">
        <v>200</v>
      </c>
      <c r="M289" s="2">
        <v>0</v>
      </c>
      <c r="N289" s="2">
        <v>0</v>
      </c>
      <c r="O289" s="16"/>
      <c r="P289" s="2">
        <v>0</v>
      </c>
      <c r="Q289" s="2">
        <f t="shared" si="178"/>
        <v>10</v>
      </c>
      <c r="R289" s="2">
        <f t="shared" si="171"/>
        <v>0</v>
      </c>
      <c r="S289" s="17">
        <f t="shared" si="197"/>
        <v>37.5</v>
      </c>
      <c r="T289" s="17">
        <v>6.5</v>
      </c>
      <c r="U289" s="17">
        <v>5</v>
      </c>
      <c r="V289" s="18">
        <v>7</v>
      </c>
      <c r="W289" s="19">
        <f t="shared" si="182"/>
        <v>266</v>
      </c>
      <c r="X289" s="17">
        <f t="shared" si="198"/>
        <v>0</v>
      </c>
      <c r="Y289" s="17">
        <f t="shared" si="199"/>
        <v>0</v>
      </c>
      <c r="Z289" s="29"/>
      <c r="AA289" s="43">
        <f t="shared" si="179"/>
        <v>0</v>
      </c>
      <c r="AB289" s="17">
        <f t="shared" si="180"/>
        <v>5.32</v>
      </c>
      <c r="AC289" s="17">
        <f t="shared" si="181"/>
        <v>5.32</v>
      </c>
      <c r="AD289" s="3">
        <f t="shared" si="201"/>
        <v>260</v>
      </c>
      <c r="AE289" s="3">
        <f t="shared" si="200"/>
        <v>2700</v>
      </c>
      <c r="AF289" s="3"/>
      <c r="AH289" s="20">
        <f t="shared" si="202"/>
        <v>260.68</v>
      </c>
      <c r="AI289">
        <f t="shared" si="183"/>
        <v>2</v>
      </c>
      <c r="AJ289">
        <f t="shared" si="184"/>
        <v>1</v>
      </c>
      <c r="AK289">
        <f t="shared" si="185"/>
        <v>0</v>
      </c>
      <c r="AL289">
        <f t="shared" si="186"/>
        <v>1</v>
      </c>
      <c r="AM289">
        <f t="shared" si="187"/>
        <v>0</v>
      </c>
      <c r="AN289">
        <f t="shared" si="188"/>
        <v>0</v>
      </c>
      <c r="AO289">
        <f t="shared" si="189"/>
        <v>1</v>
      </c>
      <c r="AP289">
        <f t="shared" si="190"/>
        <v>0</v>
      </c>
      <c r="AQ289">
        <f t="shared" si="191"/>
        <v>1</v>
      </c>
      <c r="AR289">
        <f t="shared" si="192"/>
        <v>2</v>
      </c>
      <c r="AS289">
        <f t="shared" si="193"/>
        <v>2720.0000000000273</v>
      </c>
      <c r="AT289" s="12">
        <f t="shared" si="194"/>
        <v>-1.4583333333333333</v>
      </c>
      <c r="AU289" s="13">
        <f t="shared" si="175"/>
        <v>0</v>
      </c>
      <c r="AV289" s="13">
        <f t="shared" si="176"/>
        <v>0</v>
      </c>
      <c r="AW289" s="27">
        <v>0</v>
      </c>
      <c r="AX289" s="1">
        <f t="shared" si="195"/>
        <v>0</v>
      </c>
      <c r="AY289" s="20">
        <f t="shared" si="196"/>
        <v>247.5</v>
      </c>
    </row>
    <row r="290" spans="1:51" ht="35.25" customHeight="1" x14ac:dyDescent="0.75">
      <c r="A290" s="2">
        <v>284</v>
      </c>
      <c r="B290" s="2" t="s">
        <v>799</v>
      </c>
      <c r="C290" s="44" t="s">
        <v>814</v>
      </c>
      <c r="D290" s="54" t="s">
        <v>815</v>
      </c>
      <c r="E290" s="55" t="s">
        <v>816</v>
      </c>
      <c r="F290" s="15">
        <v>44832</v>
      </c>
      <c r="G290" s="2">
        <f t="shared" si="177"/>
        <v>26</v>
      </c>
      <c r="H290" s="16">
        <v>30</v>
      </c>
      <c r="I290" s="2"/>
      <c r="J290" s="16"/>
      <c r="K290" s="16"/>
      <c r="L290" s="2">
        <v>200</v>
      </c>
      <c r="M290" s="2">
        <v>0</v>
      </c>
      <c r="N290" s="2">
        <v>0</v>
      </c>
      <c r="O290" s="16"/>
      <c r="P290" s="2">
        <v>0</v>
      </c>
      <c r="Q290" s="2">
        <f t="shared" si="178"/>
        <v>10</v>
      </c>
      <c r="R290" s="2">
        <f t="shared" si="171"/>
        <v>0</v>
      </c>
      <c r="S290" s="17">
        <f t="shared" si="197"/>
        <v>43.269230769230766</v>
      </c>
      <c r="T290" s="17">
        <v>7.5</v>
      </c>
      <c r="U290" s="17">
        <v>5</v>
      </c>
      <c r="V290" s="18">
        <v>7</v>
      </c>
      <c r="W290" s="19">
        <f t="shared" si="182"/>
        <v>272.76923076923077</v>
      </c>
      <c r="X290" s="17">
        <f t="shared" si="198"/>
        <v>0</v>
      </c>
      <c r="Y290" s="17">
        <f t="shared" si="199"/>
        <v>0</v>
      </c>
      <c r="Z290" s="29"/>
      <c r="AA290" s="43">
        <f t="shared" si="179"/>
        <v>0</v>
      </c>
      <c r="AB290" s="17">
        <f t="shared" si="180"/>
        <v>5.4553846153846157</v>
      </c>
      <c r="AC290" s="17">
        <f t="shared" si="181"/>
        <v>5.4553846153846157</v>
      </c>
      <c r="AD290" s="3">
        <f t="shared" si="201"/>
        <v>267</v>
      </c>
      <c r="AE290" s="3">
        <f t="shared" si="200"/>
        <v>1200</v>
      </c>
      <c r="AF290" s="3"/>
      <c r="AH290" s="20">
        <f t="shared" si="202"/>
        <v>267.31</v>
      </c>
      <c r="AI290">
        <f t="shared" si="183"/>
        <v>2</v>
      </c>
      <c r="AJ290">
        <f t="shared" si="184"/>
        <v>1</v>
      </c>
      <c r="AK290">
        <f t="shared" si="185"/>
        <v>0</v>
      </c>
      <c r="AL290">
        <f t="shared" si="186"/>
        <v>1</v>
      </c>
      <c r="AM290">
        <f t="shared" si="187"/>
        <v>1</v>
      </c>
      <c r="AN290">
        <f t="shared" si="188"/>
        <v>2</v>
      </c>
      <c r="AO290">
        <f t="shared" si="189"/>
        <v>0</v>
      </c>
      <c r="AP290">
        <f t="shared" si="190"/>
        <v>1</v>
      </c>
      <c r="AQ290">
        <f t="shared" si="191"/>
        <v>0</v>
      </c>
      <c r="AR290">
        <f t="shared" si="192"/>
        <v>2</v>
      </c>
      <c r="AS290">
        <f t="shared" si="193"/>
        <v>1240.0000000000091</v>
      </c>
      <c r="AT290" s="12">
        <f t="shared" si="194"/>
        <v>-1.7</v>
      </c>
      <c r="AU290" s="13">
        <f t="shared" si="175"/>
        <v>0</v>
      </c>
      <c r="AV290" s="13">
        <f t="shared" si="176"/>
        <v>0</v>
      </c>
      <c r="AW290" s="27">
        <v>0</v>
      </c>
      <c r="AX290" s="1">
        <f t="shared" si="195"/>
        <v>0</v>
      </c>
      <c r="AY290" s="20">
        <f t="shared" si="196"/>
        <v>253.26923076923077</v>
      </c>
    </row>
    <row r="291" spans="1:51" ht="35.25" customHeight="1" x14ac:dyDescent="0.75">
      <c r="A291" s="39">
        <v>285</v>
      </c>
      <c r="B291" s="2" t="s">
        <v>799</v>
      </c>
      <c r="C291" s="44" t="s">
        <v>817</v>
      </c>
      <c r="D291" s="54" t="s">
        <v>818</v>
      </c>
      <c r="E291" s="55" t="s">
        <v>469</v>
      </c>
      <c r="F291" s="15">
        <v>44832</v>
      </c>
      <c r="G291" s="2">
        <f t="shared" si="177"/>
        <v>26</v>
      </c>
      <c r="H291" s="16">
        <v>30</v>
      </c>
      <c r="I291" s="2"/>
      <c r="J291" s="16"/>
      <c r="K291" s="16"/>
      <c r="L291" s="2">
        <v>200</v>
      </c>
      <c r="M291" s="2">
        <v>0</v>
      </c>
      <c r="N291" s="2">
        <v>0</v>
      </c>
      <c r="O291" s="16"/>
      <c r="P291" s="2">
        <v>0</v>
      </c>
      <c r="Q291" s="2">
        <f t="shared" si="178"/>
        <v>10</v>
      </c>
      <c r="R291" s="2">
        <f t="shared" si="171"/>
        <v>0</v>
      </c>
      <c r="S291" s="17">
        <f t="shared" si="197"/>
        <v>43.269230769230766</v>
      </c>
      <c r="T291" s="17">
        <v>7.5</v>
      </c>
      <c r="U291" s="17">
        <v>5</v>
      </c>
      <c r="V291" s="18">
        <v>7</v>
      </c>
      <c r="W291" s="19">
        <f t="shared" si="182"/>
        <v>272.76923076923077</v>
      </c>
      <c r="X291" s="17">
        <f t="shared" si="198"/>
        <v>0</v>
      </c>
      <c r="Y291" s="17">
        <f t="shared" si="199"/>
        <v>0</v>
      </c>
      <c r="Z291" s="29"/>
      <c r="AA291" s="43">
        <f t="shared" si="179"/>
        <v>0</v>
      </c>
      <c r="AB291" s="17">
        <f t="shared" si="180"/>
        <v>5.4553846153846157</v>
      </c>
      <c r="AC291" s="17">
        <f t="shared" si="181"/>
        <v>5.4553846153846157</v>
      </c>
      <c r="AD291" s="3">
        <f t="shared" si="201"/>
        <v>267</v>
      </c>
      <c r="AE291" s="3">
        <f t="shared" si="200"/>
        <v>1200</v>
      </c>
      <c r="AF291" s="3"/>
      <c r="AH291" s="20">
        <f t="shared" si="202"/>
        <v>267.31</v>
      </c>
      <c r="AI291">
        <f t="shared" si="183"/>
        <v>2</v>
      </c>
      <c r="AJ291">
        <f t="shared" si="184"/>
        <v>1</v>
      </c>
      <c r="AK291">
        <f t="shared" si="185"/>
        <v>0</v>
      </c>
      <c r="AL291">
        <f t="shared" si="186"/>
        <v>1</v>
      </c>
      <c r="AM291">
        <f t="shared" si="187"/>
        <v>1</v>
      </c>
      <c r="AN291">
        <f t="shared" si="188"/>
        <v>2</v>
      </c>
      <c r="AO291">
        <f t="shared" si="189"/>
        <v>0</v>
      </c>
      <c r="AP291">
        <f t="shared" si="190"/>
        <v>1</v>
      </c>
      <c r="AQ291">
        <f t="shared" si="191"/>
        <v>0</v>
      </c>
      <c r="AR291">
        <f t="shared" si="192"/>
        <v>2</v>
      </c>
      <c r="AS291">
        <f t="shared" si="193"/>
        <v>1240.0000000000091</v>
      </c>
      <c r="AT291" s="12">
        <f t="shared" si="194"/>
        <v>-1.7</v>
      </c>
      <c r="AU291" s="13">
        <f t="shared" si="175"/>
        <v>0</v>
      </c>
      <c r="AV291" s="13">
        <f t="shared" si="176"/>
        <v>0</v>
      </c>
      <c r="AW291" s="27">
        <v>0</v>
      </c>
      <c r="AX291" s="1">
        <f t="shared" si="195"/>
        <v>0</v>
      </c>
      <c r="AY291" s="20">
        <f t="shared" si="196"/>
        <v>253.26923076923077</v>
      </c>
    </row>
    <row r="292" spans="1:51" ht="33" customHeight="1" x14ac:dyDescent="0.75">
      <c r="A292" s="2">
        <v>286</v>
      </c>
      <c r="B292" s="2" t="s">
        <v>799</v>
      </c>
      <c r="C292" s="44" t="s">
        <v>819</v>
      </c>
      <c r="D292" s="54" t="s">
        <v>820</v>
      </c>
      <c r="E292" s="55" t="s">
        <v>821</v>
      </c>
      <c r="F292" s="15">
        <v>44228</v>
      </c>
      <c r="G292" s="2">
        <f t="shared" si="177"/>
        <v>26</v>
      </c>
      <c r="H292" s="16">
        <v>0</v>
      </c>
      <c r="I292" s="2"/>
      <c r="J292" s="16"/>
      <c r="K292" s="16"/>
      <c r="L292" s="2">
        <v>200</v>
      </c>
      <c r="M292" s="2">
        <v>0</v>
      </c>
      <c r="N292" s="2">
        <v>2.5</v>
      </c>
      <c r="O292" s="16"/>
      <c r="P292" s="2">
        <v>0</v>
      </c>
      <c r="Q292" s="2">
        <f>IF(AND($K$4&lt;=G292,K292&lt;0.01),10,IF(AND(G292&gt;=$K$4-1,K292&lt;0.01),5,0))</f>
        <v>10</v>
      </c>
      <c r="R292" s="2">
        <f t="shared" si="171"/>
        <v>0</v>
      </c>
      <c r="S292" s="17">
        <f t="shared" si="197"/>
        <v>0</v>
      </c>
      <c r="T292" s="17">
        <v>0</v>
      </c>
      <c r="U292" s="17">
        <v>5</v>
      </c>
      <c r="V292" s="18">
        <v>7</v>
      </c>
      <c r="W292" s="19">
        <f t="shared" si="182"/>
        <v>224.5</v>
      </c>
      <c r="X292" s="17">
        <f t="shared" si="198"/>
        <v>0</v>
      </c>
      <c r="Y292" s="17">
        <f t="shared" si="199"/>
        <v>0</v>
      </c>
      <c r="Z292" s="29"/>
      <c r="AA292" s="43">
        <f t="shared" si="179"/>
        <v>0</v>
      </c>
      <c r="AB292" s="17">
        <f>IF((W292*4000)&lt;=1200000,(W292*2%),(1200000/4000*2%))</f>
        <v>4.49</v>
      </c>
      <c r="AC292" s="17">
        <f>X292+Y292+Z292+AA292+AB292</f>
        <v>4.49</v>
      </c>
      <c r="AD292" s="3">
        <f t="shared" si="201"/>
        <v>220</v>
      </c>
      <c r="AE292" s="3">
        <f t="shared" si="200"/>
        <v>0</v>
      </c>
      <c r="AF292" s="3"/>
      <c r="AH292" s="20">
        <f t="shared" si="202"/>
        <v>220.01</v>
      </c>
      <c r="AI292">
        <f t="shared" si="183"/>
        <v>2</v>
      </c>
      <c r="AJ292">
        <f t="shared" si="184"/>
        <v>0</v>
      </c>
      <c r="AK292">
        <f t="shared" si="185"/>
        <v>1</v>
      </c>
      <c r="AL292">
        <f t="shared" si="186"/>
        <v>0</v>
      </c>
      <c r="AM292">
        <f t="shared" si="187"/>
        <v>0</v>
      </c>
      <c r="AN292">
        <f t="shared" si="188"/>
        <v>0</v>
      </c>
      <c r="AO292">
        <f t="shared" si="189"/>
        <v>0</v>
      </c>
      <c r="AP292">
        <f t="shared" si="190"/>
        <v>0</v>
      </c>
      <c r="AQ292">
        <f t="shared" si="191"/>
        <v>0</v>
      </c>
      <c r="AR292">
        <f t="shared" si="192"/>
        <v>0</v>
      </c>
      <c r="AS292">
        <f t="shared" si="193"/>
        <v>39.99999999996362</v>
      </c>
      <c r="AT292" s="12">
        <f t="shared" si="194"/>
        <v>-4.1666666666666664E-2</v>
      </c>
      <c r="AU292" s="13">
        <f t="shared" si="175"/>
        <v>0</v>
      </c>
      <c r="AV292" s="13">
        <f t="shared" si="176"/>
        <v>0</v>
      </c>
      <c r="AW292" s="27">
        <v>0</v>
      </c>
      <c r="AX292" s="1">
        <f t="shared" si="195"/>
        <v>0</v>
      </c>
      <c r="AY292" s="20">
        <f t="shared" si="196"/>
        <v>212.5</v>
      </c>
    </row>
    <row r="293" spans="1:51" ht="33" customHeight="1" x14ac:dyDescent="0.75">
      <c r="A293" s="39">
        <v>287</v>
      </c>
      <c r="B293" s="2" t="s">
        <v>799</v>
      </c>
      <c r="C293" s="44" t="s">
        <v>822</v>
      </c>
      <c r="D293" s="54" t="s">
        <v>823</v>
      </c>
      <c r="E293" s="55" t="s">
        <v>449</v>
      </c>
      <c r="F293" s="15">
        <v>44228</v>
      </c>
      <c r="G293" s="2">
        <f t="shared" si="177"/>
        <v>26</v>
      </c>
      <c r="H293" s="16">
        <v>4</v>
      </c>
      <c r="I293" s="2"/>
      <c r="J293" s="16"/>
      <c r="K293" s="16"/>
      <c r="L293" s="2">
        <v>200</v>
      </c>
      <c r="M293" s="2">
        <v>0</v>
      </c>
      <c r="N293" s="2">
        <v>2</v>
      </c>
      <c r="O293" s="16"/>
      <c r="P293" s="2">
        <v>0</v>
      </c>
      <c r="Q293" s="2">
        <f t="shared" ref="Q293:Q306" si="203">IF(AND($K$4&lt;=G293,K293&lt;0.01),10,IF(AND(G293&gt;=$K$4-1,K293&lt;0.01),5,0))</f>
        <v>10</v>
      </c>
      <c r="R293" s="2">
        <f t="shared" si="171"/>
        <v>0</v>
      </c>
      <c r="S293" s="17">
        <f t="shared" si="197"/>
        <v>5.7692307692307692</v>
      </c>
      <c r="T293" s="17">
        <v>1</v>
      </c>
      <c r="U293" s="17">
        <v>5</v>
      </c>
      <c r="V293" s="18">
        <v>7</v>
      </c>
      <c r="W293" s="19">
        <f t="shared" si="182"/>
        <v>230.76923076923077</v>
      </c>
      <c r="X293" s="17">
        <f t="shared" si="198"/>
        <v>0</v>
      </c>
      <c r="Y293" s="17">
        <f t="shared" si="199"/>
        <v>0</v>
      </c>
      <c r="Z293" s="29"/>
      <c r="AA293" s="43">
        <f t="shared" si="179"/>
        <v>0</v>
      </c>
      <c r="AB293" s="17">
        <f t="shared" ref="AB293:AB306" si="204">IF((W293*4000)&lt;=1200000,(W293*2%),(1200000/4000*2%))</f>
        <v>4.6153846153846159</v>
      </c>
      <c r="AC293" s="17">
        <f t="shared" ref="AC293:AC306" si="205">X293+Y293+Z293+AA293+AB293</f>
        <v>4.6153846153846159</v>
      </c>
      <c r="AD293" s="3">
        <f t="shared" si="201"/>
        <v>226</v>
      </c>
      <c r="AE293" s="3">
        <f t="shared" si="200"/>
        <v>600</v>
      </c>
      <c r="AF293" s="3"/>
      <c r="AH293" s="20">
        <f t="shared" si="202"/>
        <v>226.15</v>
      </c>
      <c r="AI293">
        <f t="shared" si="183"/>
        <v>2</v>
      </c>
      <c r="AJ293">
        <f t="shared" si="184"/>
        <v>0</v>
      </c>
      <c r="AK293">
        <f t="shared" si="185"/>
        <v>1</v>
      </c>
      <c r="AL293">
        <f t="shared" si="186"/>
        <v>0</v>
      </c>
      <c r="AM293">
        <f t="shared" si="187"/>
        <v>1</v>
      </c>
      <c r="AN293">
        <f t="shared" si="188"/>
        <v>1</v>
      </c>
      <c r="AO293">
        <f t="shared" si="189"/>
        <v>0</v>
      </c>
      <c r="AP293">
        <f t="shared" si="190"/>
        <v>0</v>
      </c>
      <c r="AQ293">
        <f t="shared" si="191"/>
        <v>1</v>
      </c>
      <c r="AR293">
        <f t="shared" si="192"/>
        <v>1</v>
      </c>
      <c r="AS293">
        <f t="shared" si="193"/>
        <v>600.00000000002274</v>
      </c>
      <c r="AT293" s="12">
        <f t="shared" si="194"/>
        <v>-4.1666666666666664E-2</v>
      </c>
      <c r="AU293" s="13">
        <f t="shared" si="175"/>
        <v>0</v>
      </c>
      <c r="AV293" s="13">
        <f t="shared" si="176"/>
        <v>0</v>
      </c>
      <c r="AW293" s="27">
        <v>0</v>
      </c>
      <c r="AX293" s="1">
        <f t="shared" si="195"/>
        <v>0</v>
      </c>
      <c r="AY293" s="20">
        <f t="shared" si="196"/>
        <v>217.76923076923077</v>
      </c>
    </row>
    <row r="294" spans="1:51" ht="33" customHeight="1" x14ac:dyDescent="0.75">
      <c r="A294" s="2">
        <v>288</v>
      </c>
      <c r="B294" s="2" t="s">
        <v>799</v>
      </c>
      <c r="C294" s="44" t="s">
        <v>824</v>
      </c>
      <c r="D294" s="54" t="s">
        <v>385</v>
      </c>
      <c r="E294" s="55" t="s">
        <v>740</v>
      </c>
      <c r="F294" s="15">
        <v>44228</v>
      </c>
      <c r="G294" s="2">
        <f t="shared" si="177"/>
        <v>26</v>
      </c>
      <c r="H294" s="16">
        <v>14</v>
      </c>
      <c r="I294" s="2"/>
      <c r="J294" s="16"/>
      <c r="K294" s="16"/>
      <c r="L294" s="2">
        <v>200</v>
      </c>
      <c r="M294" s="2">
        <v>0</v>
      </c>
      <c r="N294" s="2">
        <v>1</v>
      </c>
      <c r="O294" s="16"/>
      <c r="P294" s="2">
        <v>0</v>
      </c>
      <c r="Q294" s="2">
        <f t="shared" si="203"/>
        <v>10</v>
      </c>
      <c r="R294" s="2">
        <f t="shared" si="171"/>
        <v>0</v>
      </c>
      <c r="S294" s="17">
        <f t="shared" si="197"/>
        <v>20.192307692307693</v>
      </c>
      <c r="T294" s="17">
        <v>3.5</v>
      </c>
      <c r="U294" s="17">
        <v>5</v>
      </c>
      <c r="V294" s="18">
        <v>7</v>
      </c>
      <c r="W294" s="19">
        <f t="shared" si="182"/>
        <v>246.69230769230768</v>
      </c>
      <c r="X294" s="17">
        <f t="shared" si="198"/>
        <v>0</v>
      </c>
      <c r="Y294" s="17">
        <f t="shared" si="199"/>
        <v>0</v>
      </c>
      <c r="Z294" s="29"/>
      <c r="AA294" s="43">
        <f t="shared" si="179"/>
        <v>0</v>
      </c>
      <c r="AB294" s="17">
        <f t="shared" si="204"/>
        <v>4.9338461538461535</v>
      </c>
      <c r="AC294" s="17">
        <f t="shared" si="205"/>
        <v>4.9338461538461535</v>
      </c>
      <c r="AD294" s="3">
        <f t="shared" si="201"/>
        <v>241</v>
      </c>
      <c r="AE294" s="3">
        <f t="shared" si="200"/>
        <v>3000</v>
      </c>
      <c r="AF294" s="3"/>
      <c r="AH294" s="20">
        <f t="shared" si="202"/>
        <v>241.76</v>
      </c>
      <c r="AI294">
        <f t="shared" si="183"/>
        <v>2</v>
      </c>
      <c r="AJ294">
        <f t="shared" si="184"/>
        <v>0</v>
      </c>
      <c r="AK294">
        <f t="shared" si="185"/>
        <v>2</v>
      </c>
      <c r="AL294">
        <f t="shared" si="186"/>
        <v>0</v>
      </c>
      <c r="AM294">
        <f t="shared" si="187"/>
        <v>0</v>
      </c>
      <c r="AN294">
        <f t="shared" si="188"/>
        <v>1</v>
      </c>
      <c r="AO294">
        <f t="shared" si="189"/>
        <v>1</v>
      </c>
      <c r="AP294">
        <f t="shared" si="190"/>
        <v>1</v>
      </c>
      <c r="AQ294">
        <f t="shared" si="191"/>
        <v>0</v>
      </c>
      <c r="AR294">
        <f t="shared" si="192"/>
        <v>0</v>
      </c>
      <c r="AS294">
        <f t="shared" si="193"/>
        <v>3039.9999999999636</v>
      </c>
      <c r="AT294" s="12">
        <f t="shared" si="194"/>
        <v>-4.1666666666666664E-2</v>
      </c>
      <c r="AU294" s="13">
        <f t="shared" si="175"/>
        <v>0</v>
      </c>
      <c r="AV294" s="13">
        <f t="shared" si="176"/>
        <v>0</v>
      </c>
      <c r="AW294" s="27">
        <v>0</v>
      </c>
      <c r="AX294" s="1">
        <f t="shared" si="195"/>
        <v>0</v>
      </c>
      <c r="AY294" s="20">
        <f t="shared" si="196"/>
        <v>231.19230769230768</v>
      </c>
    </row>
    <row r="295" spans="1:51" ht="33" customHeight="1" x14ac:dyDescent="0.75">
      <c r="A295" s="39">
        <v>289</v>
      </c>
      <c r="B295" s="2" t="s">
        <v>799</v>
      </c>
      <c r="C295" s="44" t="s">
        <v>825</v>
      </c>
      <c r="D295" s="54" t="s">
        <v>826</v>
      </c>
      <c r="E295" s="55" t="s">
        <v>827</v>
      </c>
      <c r="F295" s="15">
        <v>44228</v>
      </c>
      <c r="G295" s="2">
        <f t="shared" si="177"/>
        <v>26</v>
      </c>
      <c r="H295" s="16">
        <v>20</v>
      </c>
      <c r="I295" s="2"/>
      <c r="J295" s="16"/>
      <c r="K295" s="16"/>
      <c r="L295" s="2">
        <v>200</v>
      </c>
      <c r="M295" s="2">
        <v>0</v>
      </c>
      <c r="N295" s="2">
        <v>0</v>
      </c>
      <c r="O295" s="16"/>
      <c r="P295" s="2">
        <v>0</v>
      </c>
      <c r="Q295" s="2">
        <f t="shared" si="203"/>
        <v>10</v>
      </c>
      <c r="R295" s="2">
        <f t="shared" si="171"/>
        <v>0</v>
      </c>
      <c r="S295" s="17">
        <f t="shared" si="197"/>
        <v>28.846153846153847</v>
      </c>
      <c r="T295" s="17">
        <v>5</v>
      </c>
      <c r="U295" s="17">
        <v>5</v>
      </c>
      <c r="V295" s="18">
        <v>7</v>
      </c>
      <c r="W295" s="19">
        <f t="shared" si="182"/>
        <v>255.84615384615384</v>
      </c>
      <c r="X295" s="17">
        <f t="shared" si="198"/>
        <v>0</v>
      </c>
      <c r="Y295" s="17">
        <f t="shared" si="199"/>
        <v>0</v>
      </c>
      <c r="Z295" s="29"/>
      <c r="AA295" s="43">
        <f t="shared" si="179"/>
        <v>0</v>
      </c>
      <c r="AB295" s="17">
        <f t="shared" si="204"/>
        <v>5.1169230769230767</v>
      </c>
      <c r="AC295" s="17">
        <f t="shared" si="205"/>
        <v>5.1169230769230767</v>
      </c>
      <c r="AD295" s="3">
        <f t="shared" si="201"/>
        <v>250</v>
      </c>
      <c r="AE295" s="3">
        <f t="shared" si="200"/>
        <v>2900</v>
      </c>
      <c r="AF295" s="3"/>
      <c r="AH295" s="20">
        <f t="shared" si="202"/>
        <v>250.73</v>
      </c>
      <c r="AI295">
        <f t="shared" si="183"/>
        <v>2</v>
      </c>
      <c r="AJ295">
        <f t="shared" si="184"/>
        <v>1</v>
      </c>
      <c r="AK295">
        <f t="shared" si="185"/>
        <v>0</v>
      </c>
      <c r="AL295">
        <f t="shared" si="186"/>
        <v>0</v>
      </c>
      <c r="AM295">
        <f t="shared" si="187"/>
        <v>0</v>
      </c>
      <c r="AN295">
        <f t="shared" si="188"/>
        <v>0</v>
      </c>
      <c r="AO295">
        <f t="shared" si="189"/>
        <v>1</v>
      </c>
      <c r="AP295">
        <f t="shared" si="190"/>
        <v>0</v>
      </c>
      <c r="AQ295">
        <f t="shared" si="191"/>
        <v>1</v>
      </c>
      <c r="AR295">
        <f t="shared" si="192"/>
        <v>4</v>
      </c>
      <c r="AS295">
        <f t="shared" si="193"/>
        <v>2919.9999999999591</v>
      </c>
      <c r="AT295" s="12">
        <f t="shared" si="194"/>
        <v>-4.1666666666666664E-2</v>
      </c>
      <c r="AU295" s="13">
        <f t="shared" si="175"/>
        <v>0</v>
      </c>
      <c r="AV295" s="13">
        <f t="shared" si="176"/>
        <v>0</v>
      </c>
      <c r="AW295" s="27">
        <v>0</v>
      </c>
      <c r="AX295" s="1">
        <f t="shared" si="195"/>
        <v>0</v>
      </c>
      <c r="AY295" s="20">
        <f t="shared" si="196"/>
        <v>238.84615384615384</v>
      </c>
    </row>
    <row r="296" spans="1:51" ht="33" customHeight="1" x14ac:dyDescent="0.75">
      <c r="A296" s="2">
        <v>290</v>
      </c>
      <c r="B296" s="2" t="s">
        <v>799</v>
      </c>
      <c r="C296" s="44" t="s">
        <v>828</v>
      </c>
      <c r="D296" s="54" t="s">
        <v>829</v>
      </c>
      <c r="E296" s="55" t="s">
        <v>830</v>
      </c>
      <c r="F296" s="15">
        <v>44228</v>
      </c>
      <c r="G296" s="2">
        <f t="shared" si="177"/>
        <v>26</v>
      </c>
      <c r="H296" s="16">
        <v>30</v>
      </c>
      <c r="I296" s="2"/>
      <c r="J296" s="16"/>
      <c r="K296" s="16"/>
      <c r="L296" s="2">
        <v>200</v>
      </c>
      <c r="M296" s="2">
        <v>0</v>
      </c>
      <c r="N296" s="2">
        <v>0</v>
      </c>
      <c r="O296" s="16"/>
      <c r="P296" s="2">
        <v>0</v>
      </c>
      <c r="Q296" s="2">
        <f t="shared" si="203"/>
        <v>10</v>
      </c>
      <c r="R296" s="2">
        <f t="shared" si="171"/>
        <v>0</v>
      </c>
      <c r="S296" s="17">
        <f t="shared" si="197"/>
        <v>43.269230769230766</v>
      </c>
      <c r="T296" s="17">
        <v>7.5</v>
      </c>
      <c r="U296" s="17">
        <v>5</v>
      </c>
      <c r="V296" s="18">
        <v>7</v>
      </c>
      <c r="W296" s="19">
        <f t="shared" si="182"/>
        <v>272.76923076923077</v>
      </c>
      <c r="X296" s="17">
        <f t="shared" si="198"/>
        <v>0</v>
      </c>
      <c r="Y296" s="17">
        <f t="shared" si="199"/>
        <v>0</v>
      </c>
      <c r="Z296" s="29"/>
      <c r="AA296" s="43">
        <f t="shared" si="179"/>
        <v>0</v>
      </c>
      <c r="AB296" s="17">
        <f t="shared" si="204"/>
        <v>5.4553846153846157</v>
      </c>
      <c r="AC296" s="17">
        <f t="shared" si="205"/>
        <v>5.4553846153846157</v>
      </c>
      <c r="AD296" s="3">
        <f t="shared" si="201"/>
        <v>267</v>
      </c>
      <c r="AE296" s="3">
        <f t="shared" si="200"/>
        <v>1200</v>
      </c>
      <c r="AF296" s="3"/>
      <c r="AH296" s="20">
        <f t="shared" si="202"/>
        <v>267.31</v>
      </c>
      <c r="AI296">
        <f t="shared" si="183"/>
        <v>2</v>
      </c>
      <c r="AJ296">
        <f t="shared" si="184"/>
        <v>1</v>
      </c>
      <c r="AK296">
        <f t="shared" si="185"/>
        <v>0</v>
      </c>
      <c r="AL296">
        <f t="shared" si="186"/>
        <v>1</v>
      </c>
      <c r="AM296">
        <f t="shared" si="187"/>
        <v>1</v>
      </c>
      <c r="AN296">
        <f t="shared" si="188"/>
        <v>2</v>
      </c>
      <c r="AO296">
        <f t="shared" si="189"/>
        <v>0</v>
      </c>
      <c r="AP296">
        <f t="shared" si="190"/>
        <v>1</v>
      </c>
      <c r="AQ296">
        <f t="shared" si="191"/>
        <v>0</v>
      </c>
      <c r="AR296">
        <f t="shared" si="192"/>
        <v>2</v>
      </c>
      <c r="AS296">
        <f t="shared" si="193"/>
        <v>1240.0000000000091</v>
      </c>
      <c r="AT296" s="12">
        <f t="shared" si="194"/>
        <v>-4.1666666666666664E-2</v>
      </c>
      <c r="AU296" s="13">
        <f t="shared" si="175"/>
        <v>0</v>
      </c>
      <c r="AV296" s="13">
        <f t="shared" si="176"/>
        <v>0</v>
      </c>
      <c r="AW296" s="27">
        <v>0</v>
      </c>
      <c r="AX296" s="1">
        <f t="shared" si="195"/>
        <v>0</v>
      </c>
      <c r="AY296" s="20">
        <f t="shared" si="196"/>
        <v>253.26923076923077</v>
      </c>
    </row>
    <row r="297" spans="1:51" ht="33" customHeight="1" x14ac:dyDescent="0.75">
      <c r="A297" s="39">
        <v>291</v>
      </c>
      <c r="B297" s="2" t="s">
        <v>799</v>
      </c>
      <c r="C297" s="44" t="s">
        <v>831</v>
      </c>
      <c r="D297" s="54" t="s">
        <v>399</v>
      </c>
      <c r="E297" s="55" t="s">
        <v>832</v>
      </c>
      <c r="F297" s="15">
        <v>44228</v>
      </c>
      <c r="G297" s="2">
        <f t="shared" si="177"/>
        <v>26</v>
      </c>
      <c r="H297" s="16">
        <v>22</v>
      </c>
      <c r="I297" s="2"/>
      <c r="J297" s="16"/>
      <c r="K297" s="16"/>
      <c r="L297" s="2">
        <v>210</v>
      </c>
      <c r="M297" s="2">
        <v>15</v>
      </c>
      <c r="N297" s="2">
        <v>0</v>
      </c>
      <c r="O297" s="16"/>
      <c r="P297" s="2">
        <v>0</v>
      </c>
      <c r="Q297" s="2">
        <f t="shared" si="203"/>
        <v>10</v>
      </c>
      <c r="R297" s="2">
        <f t="shared" si="171"/>
        <v>0</v>
      </c>
      <c r="S297" s="17">
        <f t="shared" si="197"/>
        <v>33.317307692307693</v>
      </c>
      <c r="T297" s="17">
        <v>5.5</v>
      </c>
      <c r="U297" s="17">
        <v>5</v>
      </c>
      <c r="V297" s="18">
        <v>7</v>
      </c>
      <c r="W297" s="19">
        <f t="shared" si="182"/>
        <v>285.81730769230768</v>
      </c>
      <c r="X297" s="17">
        <f t="shared" si="198"/>
        <v>0</v>
      </c>
      <c r="Y297" s="17">
        <f t="shared" si="199"/>
        <v>0</v>
      </c>
      <c r="Z297" s="29"/>
      <c r="AA297" s="43">
        <f t="shared" si="179"/>
        <v>0</v>
      </c>
      <c r="AB297" s="17">
        <f t="shared" si="204"/>
        <v>5.7163461538461533</v>
      </c>
      <c r="AC297" s="17">
        <f t="shared" si="205"/>
        <v>5.7163461538461533</v>
      </c>
      <c r="AD297" s="3">
        <f t="shared" si="201"/>
        <v>280</v>
      </c>
      <c r="AE297" s="3">
        <f t="shared" si="200"/>
        <v>400</v>
      </c>
      <c r="AF297" s="3"/>
      <c r="AH297" s="20">
        <f t="shared" si="202"/>
        <v>280.10000000000002</v>
      </c>
      <c r="AI297">
        <f t="shared" si="183"/>
        <v>2</v>
      </c>
      <c r="AJ297">
        <f t="shared" si="184"/>
        <v>1</v>
      </c>
      <c r="AK297">
        <f t="shared" si="185"/>
        <v>1</v>
      </c>
      <c r="AL297">
        <f t="shared" si="186"/>
        <v>1</v>
      </c>
      <c r="AM297">
        <f t="shared" si="187"/>
        <v>0</v>
      </c>
      <c r="AN297">
        <f t="shared" si="188"/>
        <v>0</v>
      </c>
      <c r="AO297">
        <f t="shared" si="189"/>
        <v>0</v>
      </c>
      <c r="AP297">
        <f t="shared" si="190"/>
        <v>0</v>
      </c>
      <c r="AQ297">
        <f t="shared" si="191"/>
        <v>0</v>
      </c>
      <c r="AR297">
        <f t="shared" si="192"/>
        <v>4</v>
      </c>
      <c r="AS297">
        <f t="shared" si="193"/>
        <v>400.00000000009095</v>
      </c>
      <c r="AT297" s="12">
        <f t="shared" si="194"/>
        <v>-4.1666666666666664E-2</v>
      </c>
      <c r="AU297" s="13">
        <f t="shared" si="175"/>
        <v>0</v>
      </c>
      <c r="AV297" s="13">
        <f t="shared" si="176"/>
        <v>0</v>
      </c>
      <c r="AW297" s="27">
        <v>0</v>
      </c>
      <c r="AX297" s="1">
        <f t="shared" si="195"/>
        <v>0</v>
      </c>
      <c r="AY297" s="20">
        <f t="shared" si="196"/>
        <v>268.31730769230768</v>
      </c>
    </row>
    <row r="298" spans="1:51" ht="33" customHeight="1" x14ac:dyDescent="0.75">
      <c r="A298" s="2">
        <v>292</v>
      </c>
      <c r="B298" s="2" t="s">
        <v>799</v>
      </c>
      <c r="C298" s="44" t="s">
        <v>833</v>
      </c>
      <c r="D298" s="54" t="s">
        <v>670</v>
      </c>
      <c r="E298" s="55" t="s">
        <v>348</v>
      </c>
      <c r="F298" s="15">
        <v>44228</v>
      </c>
      <c r="G298" s="2">
        <f t="shared" si="177"/>
        <v>26</v>
      </c>
      <c r="H298" s="16">
        <v>20</v>
      </c>
      <c r="I298" s="2"/>
      <c r="J298" s="16"/>
      <c r="K298" s="16"/>
      <c r="L298" s="2">
        <v>200</v>
      </c>
      <c r="M298" s="2">
        <v>0</v>
      </c>
      <c r="N298" s="2">
        <v>3.5</v>
      </c>
      <c r="O298" s="16"/>
      <c r="P298" s="2">
        <v>0</v>
      </c>
      <c r="Q298" s="2">
        <f t="shared" si="203"/>
        <v>10</v>
      </c>
      <c r="R298" s="2">
        <f t="shared" si="171"/>
        <v>0</v>
      </c>
      <c r="S298" s="17">
        <f t="shared" si="197"/>
        <v>28.846153846153847</v>
      </c>
      <c r="T298" s="17">
        <v>5</v>
      </c>
      <c r="U298" s="17">
        <v>5</v>
      </c>
      <c r="V298" s="18">
        <v>7</v>
      </c>
      <c r="W298" s="19">
        <f t="shared" si="182"/>
        <v>259.34615384615381</v>
      </c>
      <c r="X298" s="17">
        <f t="shared" si="198"/>
        <v>0</v>
      </c>
      <c r="Y298" s="17">
        <f t="shared" si="199"/>
        <v>0</v>
      </c>
      <c r="Z298" s="29"/>
      <c r="AA298" s="43">
        <f t="shared" si="179"/>
        <v>0</v>
      </c>
      <c r="AB298" s="17">
        <f t="shared" si="204"/>
        <v>5.1869230769230761</v>
      </c>
      <c r="AC298" s="17">
        <f t="shared" si="205"/>
        <v>5.1869230769230761</v>
      </c>
      <c r="AD298" s="3">
        <f t="shared" si="201"/>
        <v>254</v>
      </c>
      <c r="AE298" s="3">
        <f t="shared" si="200"/>
        <v>600</v>
      </c>
      <c r="AF298" s="3"/>
      <c r="AH298" s="20">
        <f t="shared" si="202"/>
        <v>254.16</v>
      </c>
      <c r="AI298">
        <f t="shared" si="183"/>
        <v>2</v>
      </c>
      <c r="AJ298">
        <f t="shared" si="184"/>
        <v>1</v>
      </c>
      <c r="AK298">
        <f t="shared" si="185"/>
        <v>0</v>
      </c>
      <c r="AL298">
        <f t="shared" si="186"/>
        <v>0</v>
      </c>
      <c r="AM298">
        <f t="shared" si="187"/>
        <v>0</v>
      </c>
      <c r="AN298">
        <f t="shared" si="188"/>
        <v>4</v>
      </c>
      <c r="AO298">
        <f t="shared" si="189"/>
        <v>0</v>
      </c>
      <c r="AP298">
        <f t="shared" si="190"/>
        <v>0</v>
      </c>
      <c r="AQ298">
        <f t="shared" si="191"/>
        <v>1</v>
      </c>
      <c r="AR298">
        <f t="shared" si="192"/>
        <v>1</v>
      </c>
      <c r="AS298">
        <f t="shared" si="193"/>
        <v>639.99999999998636</v>
      </c>
      <c r="AT298" s="12">
        <f t="shared" si="194"/>
        <v>-4.1666666666666664E-2</v>
      </c>
      <c r="AU298" s="13">
        <f t="shared" si="175"/>
        <v>0</v>
      </c>
      <c r="AV298" s="13">
        <f t="shared" si="176"/>
        <v>0</v>
      </c>
      <c r="AW298" s="27">
        <v>0</v>
      </c>
      <c r="AX298" s="1">
        <f t="shared" si="195"/>
        <v>0</v>
      </c>
      <c r="AY298" s="20">
        <f t="shared" si="196"/>
        <v>242.34615384615381</v>
      </c>
    </row>
    <row r="299" spans="1:51" ht="26.25" customHeight="1" x14ac:dyDescent="0.75">
      <c r="A299" s="39">
        <v>293</v>
      </c>
      <c r="B299" s="2" t="s">
        <v>799</v>
      </c>
      <c r="C299" s="37" t="s">
        <v>834</v>
      </c>
      <c r="D299" s="54" t="s">
        <v>835</v>
      </c>
      <c r="E299" s="55" t="s">
        <v>185</v>
      </c>
      <c r="F299" s="15">
        <v>44228</v>
      </c>
      <c r="G299" s="2">
        <f t="shared" si="177"/>
        <v>26</v>
      </c>
      <c r="H299" s="16">
        <v>30</v>
      </c>
      <c r="I299" s="2"/>
      <c r="J299" s="16"/>
      <c r="K299" s="16"/>
      <c r="L299" s="2">
        <v>200</v>
      </c>
      <c r="M299" s="2">
        <v>0</v>
      </c>
      <c r="N299" s="2">
        <v>0</v>
      </c>
      <c r="O299" s="16"/>
      <c r="P299" s="2">
        <v>0</v>
      </c>
      <c r="Q299" s="2">
        <f t="shared" si="203"/>
        <v>10</v>
      </c>
      <c r="R299" s="2">
        <f t="shared" ref="R299:R362" si="206">IF(AT299&lt;=8,AU299,AV299)</f>
        <v>0</v>
      </c>
      <c r="S299" s="17">
        <f t="shared" si="197"/>
        <v>43.269230769230766</v>
      </c>
      <c r="T299" s="17">
        <v>7.5</v>
      </c>
      <c r="U299" s="17">
        <v>5</v>
      </c>
      <c r="V299" s="18">
        <v>7</v>
      </c>
      <c r="W299" s="19">
        <f t="shared" si="182"/>
        <v>272.76923076923077</v>
      </c>
      <c r="X299" s="17">
        <f t="shared" si="198"/>
        <v>0</v>
      </c>
      <c r="Y299" s="17">
        <f t="shared" si="199"/>
        <v>0</v>
      </c>
      <c r="Z299" s="29"/>
      <c r="AA299" s="43">
        <f t="shared" si="179"/>
        <v>0</v>
      </c>
      <c r="AB299" s="17">
        <f t="shared" si="204"/>
        <v>5.4553846153846157</v>
      </c>
      <c r="AC299" s="17">
        <f t="shared" si="205"/>
        <v>5.4553846153846157</v>
      </c>
      <c r="AD299" s="3">
        <f t="shared" si="201"/>
        <v>267</v>
      </c>
      <c r="AE299" s="3">
        <f t="shared" si="200"/>
        <v>1200</v>
      </c>
      <c r="AF299" s="3"/>
      <c r="AH299" s="20">
        <f t="shared" si="202"/>
        <v>267.31</v>
      </c>
      <c r="AI299">
        <f t="shared" si="183"/>
        <v>2</v>
      </c>
      <c r="AJ299">
        <f t="shared" si="184"/>
        <v>1</v>
      </c>
      <c r="AK299">
        <f t="shared" si="185"/>
        <v>0</v>
      </c>
      <c r="AL299">
        <f t="shared" si="186"/>
        <v>1</v>
      </c>
      <c r="AM299">
        <f t="shared" si="187"/>
        <v>1</v>
      </c>
      <c r="AN299">
        <f t="shared" si="188"/>
        <v>2</v>
      </c>
      <c r="AO299">
        <f t="shared" si="189"/>
        <v>0</v>
      </c>
      <c r="AP299">
        <f t="shared" si="190"/>
        <v>1</v>
      </c>
      <c r="AQ299">
        <f t="shared" si="191"/>
        <v>0</v>
      </c>
      <c r="AR299">
        <f t="shared" si="192"/>
        <v>2</v>
      </c>
      <c r="AS299">
        <f t="shared" si="193"/>
        <v>1240.0000000000091</v>
      </c>
      <c r="AT299" s="12">
        <f t="shared" si="194"/>
        <v>-4.1666666666666664E-2</v>
      </c>
      <c r="AU299" s="13">
        <f t="shared" ref="AU299:AU362" si="207">IF(AT299&lt;=1,0,IF(AT299&lt;=2,2,IF(AT299&lt;=3,3,IF(AT299&lt;=4,4,IF(AT299&lt;=5,5,IF(AT299&lt;=6,6,IF(AT299&lt;=7,7,IF(AT299&lt;=8,8,10))))))))</f>
        <v>0</v>
      </c>
      <c r="AV299" s="13">
        <f t="shared" ref="AV299:AV362" si="208">IF(AT299&lt;=3,0,IF(AT299&lt;=4,4,IF(AT299&lt;=5,5,IF(AT299&lt;=6,6,IF(AT299&lt;=7,7,IF(AT299&lt;=8,8,IF(AT299&lt;=9,9,10)))))))</f>
        <v>0</v>
      </c>
      <c r="AW299" s="27">
        <v>0</v>
      </c>
      <c r="AX299" s="1">
        <f t="shared" si="195"/>
        <v>0</v>
      </c>
      <c r="AY299" s="20">
        <f t="shared" si="196"/>
        <v>253.26923076923077</v>
      </c>
    </row>
    <row r="300" spans="1:51" ht="33" customHeight="1" x14ac:dyDescent="0.65">
      <c r="A300" s="2">
        <v>294</v>
      </c>
      <c r="B300" s="2" t="s">
        <v>799</v>
      </c>
      <c r="C300" s="44" t="s">
        <v>836</v>
      </c>
      <c r="D300" s="38" t="s">
        <v>837</v>
      </c>
      <c r="E300" s="38" t="s">
        <v>838</v>
      </c>
      <c r="F300" s="15">
        <v>44494</v>
      </c>
      <c r="G300" s="2">
        <f t="shared" si="177"/>
        <v>23.375</v>
      </c>
      <c r="H300" s="16">
        <v>0</v>
      </c>
      <c r="I300" s="2"/>
      <c r="J300" s="16">
        <v>2</v>
      </c>
      <c r="K300" s="16">
        <v>0.625</v>
      </c>
      <c r="L300" s="2">
        <v>200</v>
      </c>
      <c r="M300" s="2">
        <v>0</v>
      </c>
      <c r="N300" s="2">
        <v>0</v>
      </c>
      <c r="O300" s="16"/>
      <c r="P300" s="2">
        <v>0</v>
      </c>
      <c r="Q300" s="2">
        <f t="shared" si="203"/>
        <v>0</v>
      </c>
      <c r="R300" s="2">
        <f t="shared" si="206"/>
        <v>0</v>
      </c>
      <c r="S300" s="17">
        <f t="shared" si="197"/>
        <v>0</v>
      </c>
      <c r="T300" s="17">
        <v>0</v>
      </c>
      <c r="U300" s="17">
        <v>4.4951923076923084</v>
      </c>
      <c r="V300" s="18">
        <v>7</v>
      </c>
      <c r="W300" s="19">
        <f t="shared" si="182"/>
        <v>211.49519230769232</v>
      </c>
      <c r="X300" s="17">
        <f t="shared" si="198"/>
        <v>15.384615384615385</v>
      </c>
      <c r="Y300" s="17">
        <f t="shared" si="199"/>
        <v>4.8076923076923075</v>
      </c>
      <c r="Z300" s="29"/>
      <c r="AA300" s="43">
        <f t="shared" si="179"/>
        <v>0</v>
      </c>
      <c r="AB300" s="17">
        <f t="shared" si="204"/>
        <v>4.2299038461538467</v>
      </c>
      <c r="AC300" s="17">
        <f t="shared" si="205"/>
        <v>24.422211538461539</v>
      </c>
      <c r="AD300" s="3">
        <f t="shared" si="201"/>
        <v>187</v>
      </c>
      <c r="AE300" s="3">
        <f t="shared" si="200"/>
        <v>200</v>
      </c>
      <c r="AF300" s="3"/>
      <c r="AH300" s="20">
        <f t="shared" si="202"/>
        <v>187.07</v>
      </c>
      <c r="AI300">
        <f t="shared" si="183"/>
        <v>1</v>
      </c>
      <c r="AJ300">
        <f t="shared" si="184"/>
        <v>1</v>
      </c>
      <c r="AK300">
        <f t="shared" si="185"/>
        <v>1</v>
      </c>
      <c r="AL300">
        <f t="shared" si="186"/>
        <v>1</v>
      </c>
      <c r="AM300">
        <f t="shared" si="187"/>
        <v>1</v>
      </c>
      <c r="AN300">
        <f t="shared" si="188"/>
        <v>2</v>
      </c>
      <c r="AO300">
        <f t="shared" si="189"/>
        <v>0</v>
      </c>
      <c r="AP300">
        <f t="shared" si="190"/>
        <v>0</v>
      </c>
      <c r="AQ300">
        <f t="shared" si="191"/>
        <v>0</v>
      </c>
      <c r="AR300">
        <f t="shared" si="192"/>
        <v>2</v>
      </c>
      <c r="AS300">
        <f t="shared" si="193"/>
        <v>279.99999999997272</v>
      </c>
      <c r="AT300" s="12">
        <f t="shared" si="194"/>
        <v>-0.77500000000000002</v>
      </c>
      <c r="AU300" s="13">
        <f t="shared" si="207"/>
        <v>0</v>
      </c>
      <c r="AV300" s="13">
        <f t="shared" si="208"/>
        <v>0</v>
      </c>
      <c r="AW300" s="27">
        <v>0</v>
      </c>
      <c r="AX300" s="1">
        <f t="shared" si="195"/>
        <v>0</v>
      </c>
      <c r="AY300" s="20">
        <f t="shared" si="196"/>
        <v>179.80769230769229</v>
      </c>
    </row>
    <row r="301" spans="1:51" ht="33" customHeight="1" x14ac:dyDescent="0.75">
      <c r="A301" s="39">
        <v>295</v>
      </c>
      <c r="B301" s="2" t="s">
        <v>799</v>
      </c>
      <c r="C301" s="44" t="s">
        <v>839</v>
      </c>
      <c r="D301" s="54" t="s">
        <v>840</v>
      </c>
      <c r="E301" s="55" t="s">
        <v>841</v>
      </c>
      <c r="F301" s="15">
        <v>44228</v>
      </c>
      <c r="G301" s="2">
        <f t="shared" si="177"/>
        <v>25.375</v>
      </c>
      <c r="H301" s="16">
        <v>0</v>
      </c>
      <c r="I301" s="2"/>
      <c r="J301" s="16"/>
      <c r="K301" s="16">
        <v>0.625</v>
      </c>
      <c r="L301" s="2">
        <v>200</v>
      </c>
      <c r="M301" s="2">
        <v>0</v>
      </c>
      <c r="N301" s="2">
        <v>0</v>
      </c>
      <c r="O301" s="16"/>
      <c r="P301" s="2">
        <v>0</v>
      </c>
      <c r="Q301" s="2">
        <f t="shared" si="203"/>
        <v>0</v>
      </c>
      <c r="R301" s="2">
        <f t="shared" si="206"/>
        <v>0</v>
      </c>
      <c r="S301" s="17">
        <f t="shared" si="197"/>
        <v>0</v>
      </c>
      <c r="T301" s="17">
        <v>0</v>
      </c>
      <c r="U301" s="17">
        <v>4.8798076923076925</v>
      </c>
      <c r="V301" s="18">
        <v>7</v>
      </c>
      <c r="W301" s="19">
        <f t="shared" si="182"/>
        <v>211.87980769230768</v>
      </c>
      <c r="X301" s="17">
        <f t="shared" si="198"/>
        <v>0</v>
      </c>
      <c r="Y301" s="17">
        <f t="shared" si="199"/>
        <v>4.8076923076923075</v>
      </c>
      <c r="Z301" s="29"/>
      <c r="AA301" s="43">
        <f t="shared" si="179"/>
        <v>0</v>
      </c>
      <c r="AB301" s="17">
        <f t="shared" si="204"/>
        <v>4.2375961538461535</v>
      </c>
      <c r="AC301" s="17">
        <f t="shared" si="205"/>
        <v>9.0452884615384619</v>
      </c>
      <c r="AD301" s="3">
        <f t="shared" si="201"/>
        <v>202</v>
      </c>
      <c r="AE301" s="3">
        <f t="shared" si="200"/>
        <v>3300</v>
      </c>
      <c r="AF301" s="3"/>
      <c r="AH301" s="20">
        <f t="shared" si="202"/>
        <v>202.83</v>
      </c>
      <c r="AI301">
        <f t="shared" si="183"/>
        <v>2</v>
      </c>
      <c r="AJ301">
        <f t="shared" si="184"/>
        <v>0</v>
      </c>
      <c r="AK301">
        <f t="shared" si="185"/>
        <v>0</v>
      </c>
      <c r="AL301">
        <f t="shared" si="186"/>
        <v>0</v>
      </c>
      <c r="AM301">
        <f t="shared" si="187"/>
        <v>0</v>
      </c>
      <c r="AN301">
        <f t="shared" si="188"/>
        <v>2</v>
      </c>
      <c r="AO301">
        <f t="shared" si="189"/>
        <v>1</v>
      </c>
      <c r="AP301">
        <f t="shared" si="190"/>
        <v>1</v>
      </c>
      <c r="AQ301">
        <f t="shared" si="191"/>
        <v>0</v>
      </c>
      <c r="AR301">
        <f t="shared" si="192"/>
        <v>3</v>
      </c>
      <c r="AS301">
        <f t="shared" si="193"/>
        <v>3320.00000000005</v>
      </c>
      <c r="AT301" s="12">
        <f t="shared" si="194"/>
        <v>-4.1666666666666664E-2</v>
      </c>
      <c r="AU301" s="13">
        <f t="shared" si="207"/>
        <v>0</v>
      </c>
      <c r="AV301" s="13">
        <f t="shared" si="208"/>
        <v>0</v>
      </c>
      <c r="AW301" s="27">
        <v>0</v>
      </c>
      <c r="AX301" s="1">
        <f t="shared" si="195"/>
        <v>0</v>
      </c>
      <c r="AY301" s="20">
        <f t="shared" si="196"/>
        <v>195.19230769230768</v>
      </c>
    </row>
    <row r="302" spans="1:51" ht="35.25" customHeight="1" x14ac:dyDescent="0.75">
      <c r="A302" s="2">
        <v>296</v>
      </c>
      <c r="B302" s="2" t="s">
        <v>799</v>
      </c>
      <c r="C302" s="36" t="s">
        <v>842</v>
      </c>
      <c r="D302" s="54" t="s">
        <v>843</v>
      </c>
      <c r="E302" s="55" t="s">
        <v>844</v>
      </c>
      <c r="F302" s="15">
        <v>44977</v>
      </c>
      <c r="G302" s="2">
        <f t="shared" si="177"/>
        <v>26</v>
      </c>
      <c r="H302" s="16">
        <v>32</v>
      </c>
      <c r="I302" s="2"/>
      <c r="J302" s="16"/>
      <c r="K302" s="16"/>
      <c r="L302" s="2">
        <v>200</v>
      </c>
      <c r="M302" s="2">
        <v>0</v>
      </c>
      <c r="N302" s="2">
        <v>0</v>
      </c>
      <c r="O302" s="16"/>
      <c r="P302" s="2">
        <v>0</v>
      </c>
      <c r="Q302" s="2">
        <f t="shared" si="203"/>
        <v>10</v>
      </c>
      <c r="R302" s="2">
        <f t="shared" si="206"/>
        <v>0</v>
      </c>
      <c r="S302" s="17">
        <f t="shared" si="197"/>
        <v>46.153846153846153</v>
      </c>
      <c r="T302" s="17">
        <v>8</v>
      </c>
      <c r="U302" s="17">
        <v>5</v>
      </c>
      <c r="V302" s="18">
        <v>7</v>
      </c>
      <c r="W302" s="19">
        <f t="shared" si="182"/>
        <v>276.15384615384613</v>
      </c>
      <c r="X302" s="17">
        <f t="shared" si="198"/>
        <v>0</v>
      </c>
      <c r="Y302" s="17">
        <f t="shared" si="199"/>
        <v>0</v>
      </c>
      <c r="Z302" s="29"/>
      <c r="AA302" s="43">
        <f t="shared" si="179"/>
        <v>0</v>
      </c>
      <c r="AB302" s="17">
        <f t="shared" si="204"/>
        <v>5.523076923076923</v>
      </c>
      <c r="AC302" s="17">
        <f t="shared" si="205"/>
        <v>5.523076923076923</v>
      </c>
      <c r="AD302" s="3">
        <f t="shared" si="201"/>
        <v>270</v>
      </c>
      <c r="AE302" s="3">
        <f t="shared" si="200"/>
        <v>2500</v>
      </c>
      <c r="AF302" s="3"/>
      <c r="AH302" s="20">
        <f t="shared" si="202"/>
        <v>270.63</v>
      </c>
      <c r="AI302">
        <f t="shared" si="183"/>
        <v>2</v>
      </c>
      <c r="AJ302">
        <f t="shared" si="184"/>
        <v>1</v>
      </c>
      <c r="AK302">
        <f t="shared" si="185"/>
        <v>1</v>
      </c>
      <c r="AL302">
        <f t="shared" si="186"/>
        <v>0</v>
      </c>
      <c r="AM302">
        <f t="shared" si="187"/>
        <v>0</v>
      </c>
      <c r="AN302">
        <f t="shared" si="188"/>
        <v>0</v>
      </c>
      <c r="AO302">
        <f t="shared" si="189"/>
        <v>1</v>
      </c>
      <c r="AP302">
        <f t="shared" si="190"/>
        <v>0</v>
      </c>
      <c r="AQ302">
        <f t="shared" si="191"/>
        <v>1</v>
      </c>
      <c r="AR302">
        <f t="shared" si="192"/>
        <v>0</v>
      </c>
      <c r="AS302">
        <f t="shared" si="193"/>
        <v>2519.9999999999818</v>
      </c>
      <c r="AT302" s="12">
        <f t="shared" si="194"/>
        <v>-2.0944444444444446</v>
      </c>
      <c r="AU302" s="13">
        <f t="shared" si="207"/>
        <v>0</v>
      </c>
      <c r="AV302" s="13">
        <f t="shared" si="208"/>
        <v>0</v>
      </c>
      <c r="AW302" s="27">
        <v>0</v>
      </c>
      <c r="AX302" s="1">
        <f t="shared" si="195"/>
        <v>0</v>
      </c>
      <c r="AY302" s="20">
        <f t="shared" si="196"/>
        <v>256.15384615384613</v>
      </c>
    </row>
    <row r="303" spans="1:51" ht="33.75" customHeight="1" x14ac:dyDescent="0.75">
      <c r="A303" s="39">
        <v>297</v>
      </c>
      <c r="B303" s="2" t="s">
        <v>799</v>
      </c>
      <c r="C303" s="44" t="s">
        <v>845</v>
      </c>
      <c r="D303" s="54" t="s">
        <v>846</v>
      </c>
      <c r="E303" s="55" t="s">
        <v>847</v>
      </c>
      <c r="F303" s="15">
        <v>45037</v>
      </c>
      <c r="G303" s="2">
        <f t="shared" si="177"/>
        <v>26</v>
      </c>
      <c r="H303" s="16">
        <v>30</v>
      </c>
      <c r="I303" s="2"/>
      <c r="J303" s="16"/>
      <c r="K303" s="16"/>
      <c r="L303" s="2">
        <v>200</v>
      </c>
      <c r="M303" s="2">
        <v>0</v>
      </c>
      <c r="N303" s="2">
        <v>0</v>
      </c>
      <c r="O303" s="16"/>
      <c r="P303" s="2">
        <v>0</v>
      </c>
      <c r="Q303" s="2">
        <f t="shared" si="203"/>
        <v>10</v>
      </c>
      <c r="R303" s="2">
        <f t="shared" si="206"/>
        <v>0</v>
      </c>
      <c r="S303" s="17">
        <f t="shared" si="197"/>
        <v>43.269230769230766</v>
      </c>
      <c r="T303" s="17">
        <v>7.5</v>
      </c>
      <c r="U303" s="17">
        <v>5</v>
      </c>
      <c r="V303" s="18">
        <v>7</v>
      </c>
      <c r="W303" s="19">
        <f t="shared" si="182"/>
        <v>272.76923076923077</v>
      </c>
      <c r="X303" s="17">
        <f t="shared" si="198"/>
        <v>0</v>
      </c>
      <c r="Y303" s="17">
        <f t="shared" si="199"/>
        <v>0</v>
      </c>
      <c r="Z303" s="29"/>
      <c r="AA303" s="43">
        <f t="shared" si="179"/>
        <v>0</v>
      </c>
      <c r="AB303" s="17">
        <f t="shared" si="204"/>
        <v>5.4553846153846157</v>
      </c>
      <c r="AC303" s="17">
        <f t="shared" si="205"/>
        <v>5.4553846153846157</v>
      </c>
      <c r="AD303" s="3">
        <f t="shared" si="201"/>
        <v>267</v>
      </c>
      <c r="AE303" s="3">
        <f t="shared" si="200"/>
        <v>1200</v>
      </c>
      <c r="AF303" s="3"/>
      <c r="AH303" s="20">
        <f t="shared" si="202"/>
        <v>267.31</v>
      </c>
      <c r="AI303">
        <f t="shared" si="183"/>
        <v>2</v>
      </c>
      <c r="AJ303">
        <f t="shared" si="184"/>
        <v>1</v>
      </c>
      <c r="AK303">
        <f t="shared" si="185"/>
        <v>0</v>
      </c>
      <c r="AL303">
        <f t="shared" si="186"/>
        <v>1</v>
      </c>
      <c r="AM303">
        <f t="shared" si="187"/>
        <v>1</v>
      </c>
      <c r="AN303">
        <f t="shared" si="188"/>
        <v>2</v>
      </c>
      <c r="AO303">
        <f t="shared" si="189"/>
        <v>0</v>
      </c>
      <c r="AP303">
        <f t="shared" si="190"/>
        <v>1</v>
      </c>
      <c r="AQ303">
        <f t="shared" si="191"/>
        <v>0</v>
      </c>
      <c r="AR303">
        <f t="shared" si="192"/>
        <v>2</v>
      </c>
      <c r="AS303">
        <f t="shared" si="193"/>
        <v>1240.0000000000091</v>
      </c>
      <c r="AT303" s="12">
        <f t="shared" si="194"/>
        <v>-2.2638888888888888</v>
      </c>
      <c r="AU303" s="13">
        <f t="shared" si="207"/>
        <v>0</v>
      </c>
      <c r="AV303" s="13">
        <f t="shared" si="208"/>
        <v>0</v>
      </c>
      <c r="AW303" s="27">
        <v>0</v>
      </c>
      <c r="AX303" s="1">
        <f t="shared" si="195"/>
        <v>0</v>
      </c>
      <c r="AY303" s="20">
        <f t="shared" si="196"/>
        <v>253.26923076923077</v>
      </c>
    </row>
    <row r="304" spans="1:51" ht="33.75" customHeight="1" x14ac:dyDescent="0.75">
      <c r="A304" s="2">
        <v>298</v>
      </c>
      <c r="B304" s="2" t="s">
        <v>799</v>
      </c>
      <c r="C304" s="44" t="s">
        <v>848</v>
      </c>
      <c r="D304" s="54" t="s">
        <v>601</v>
      </c>
      <c r="E304" s="55" t="s">
        <v>849</v>
      </c>
      <c r="F304" s="15">
        <v>45071</v>
      </c>
      <c r="G304" s="2">
        <f t="shared" si="177"/>
        <v>26</v>
      </c>
      <c r="H304" s="16">
        <v>0</v>
      </c>
      <c r="I304" s="2"/>
      <c r="J304" s="16"/>
      <c r="K304" s="16"/>
      <c r="L304" s="2">
        <v>200</v>
      </c>
      <c r="M304" s="2">
        <v>0</v>
      </c>
      <c r="N304" s="2">
        <v>0</v>
      </c>
      <c r="O304" s="16"/>
      <c r="P304" s="2">
        <v>0</v>
      </c>
      <c r="Q304" s="2">
        <f t="shared" si="203"/>
        <v>10</v>
      </c>
      <c r="R304" s="2">
        <f t="shared" si="206"/>
        <v>0</v>
      </c>
      <c r="S304" s="17">
        <f t="shared" si="197"/>
        <v>0</v>
      </c>
      <c r="T304" s="17">
        <v>0</v>
      </c>
      <c r="U304" s="17">
        <v>5</v>
      </c>
      <c r="V304" s="18">
        <v>7</v>
      </c>
      <c r="W304" s="19">
        <f t="shared" si="182"/>
        <v>222</v>
      </c>
      <c r="X304" s="17">
        <f t="shared" si="198"/>
        <v>0</v>
      </c>
      <c r="Y304" s="17">
        <f t="shared" si="199"/>
        <v>0</v>
      </c>
      <c r="Z304" s="29"/>
      <c r="AA304" s="43">
        <f t="shared" si="179"/>
        <v>0</v>
      </c>
      <c r="AB304" s="17">
        <f t="shared" si="204"/>
        <v>4.4400000000000004</v>
      </c>
      <c r="AC304" s="17">
        <f t="shared" si="205"/>
        <v>4.4400000000000004</v>
      </c>
      <c r="AD304" s="3">
        <f t="shared" si="201"/>
        <v>217</v>
      </c>
      <c r="AE304" s="3">
        <f t="shared" si="200"/>
        <v>2200</v>
      </c>
      <c r="AF304" s="3"/>
      <c r="AH304" s="20">
        <f t="shared" si="202"/>
        <v>217.56</v>
      </c>
      <c r="AI304">
        <f t="shared" si="183"/>
        <v>2</v>
      </c>
      <c r="AJ304">
        <f t="shared" si="184"/>
        <v>0</v>
      </c>
      <c r="AK304">
        <f t="shared" si="185"/>
        <v>0</v>
      </c>
      <c r="AL304">
        <f t="shared" si="186"/>
        <v>1</v>
      </c>
      <c r="AM304">
        <f t="shared" si="187"/>
        <v>1</v>
      </c>
      <c r="AN304">
        <f t="shared" si="188"/>
        <v>2</v>
      </c>
      <c r="AO304">
        <f t="shared" si="189"/>
        <v>1</v>
      </c>
      <c r="AP304">
        <f t="shared" si="190"/>
        <v>0</v>
      </c>
      <c r="AQ304">
        <f t="shared" si="191"/>
        <v>0</v>
      </c>
      <c r="AR304">
        <f t="shared" si="192"/>
        <v>2</v>
      </c>
      <c r="AS304">
        <f t="shared" si="193"/>
        <v>2240.0000000000091</v>
      </c>
      <c r="AT304" s="12">
        <f t="shared" si="194"/>
        <v>-2.3583333333333334</v>
      </c>
      <c r="AU304" s="13">
        <f t="shared" si="207"/>
        <v>0</v>
      </c>
      <c r="AV304" s="13">
        <f t="shared" si="208"/>
        <v>0</v>
      </c>
      <c r="AW304" s="27">
        <v>0</v>
      </c>
      <c r="AX304" s="1">
        <f t="shared" si="195"/>
        <v>0</v>
      </c>
      <c r="AY304" s="20">
        <f t="shared" si="196"/>
        <v>210</v>
      </c>
    </row>
    <row r="305" spans="1:51" ht="33.75" customHeight="1" x14ac:dyDescent="0.75">
      <c r="A305" s="39">
        <v>299</v>
      </c>
      <c r="B305" s="2" t="s">
        <v>799</v>
      </c>
      <c r="C305" s="44" t="s">
        <v>850</v>
      </c>
      <c r="D305" s="54" t="s">
        <v>119</v>
      </c>
      <c r="E305" s="55" t="s">
        <v>851</v>
      </c>
      <c r="F305" s="15">
        <v>44927</v>
      </c>
      <c r="G305" s="2">
        <f t="shared" si="177"/>
        <v>26</v>
      </c>
      <c r="H305" s="16">
        <v>2</v>
      </c>
      <c r="I305" s="2"/>
      <c r="J305" s="16"/>
      <c r="K305" s="16"/>
      <c r="L305" s="2">
        <v>200</v>
      </c>
      <c r="M305" s="2">
        <v>0</v>
      </c>
      <c r="N305" s="2">
        <v>0</v>
      </c>
      <c r="O305" s="16"/>
      <c r="P305" s="2">
        <v>0</v>
      </c>
      <c r="Q305" s="2">
        <f t="shared" si="203"/>
        <v>10</v>
      </c>
      <c r="R305" s="2">
        <f t="shared" si="206"/>
        <v>0</v>
      </c>
      <c r="S305" s="17">
        <f t="shared" si="197"/>
        <v>2.8846153846153846</v>
      </c>
      <c r="T305" s="17">
        <v>0.5</v>
      </c>
      <c r="U305" s="17">
        <v>5</v>
      </c>
      <c r="V305" s="18">
        <v>7</v>
      </c>
      <c r="W305" s="19">
        <f t="shared" si="182"/>
        <v>225.38461538461539</v>
      </c>
      <c r="X305" s="17">
        <f t="shared" si="198"/>
        <v>0</v>
      </c>
      <c r="Y305" s="17">
        <f t="shared" si="199"/>
        <v>0</v>
      </c>
      <c r="Z305" s="29"/>
      <c r="AA305" s="43">
        <f t="shared" si="179"/>
        <v>0</v>
      </c>
      <c r="AB305" s="17">
        <f t="shared" si="204"/>
        <v>4.5076923076923077</v>
      </c>
      <c r="AC305" s="17">
        <f t="shared" si="205"/>
        <v>4.5076923076923077</v>
      </c>
      <c r="AD305" s="3">
        <f t="shared" si="201"/>
        <v>220</v>
      </c>
      <c r="AE305" s="3">
        <f t="shared" si="200"/>
        <v>3500</v>
      </c>
      <c r="AF305" s="3"/>
      <c r="AH305" s="20">
        <f t="shared" si="202"/>
        <v>220.88</v>
      </c>
      <c r="AI305">
        <f t="shared" si="183"/>
        <v>2</v>
      </c>
      <c r="AJ305">
        <f t="shared" si="184"/>
        <v>0</v>
      </c>
      <c r="AK305">
        <f t="shared" si="185"/>
        <v>1</v>
      </c>
      <c r="AL305">
        <f t="shared" si="186"/>
        <v>0</v>
      </c>
      <c r="AM305">
        <f t="shared" si="187"/>
        <v>0</v>
      </c>
      <c r="AN305">
        <f t="shared" si="188"/>
        <v>0</v>
      </c>
      <c r="AO305">
        <f t="shared" si="189"/>
        <v>1</v>
      </c>
      <c r="AP305">
        <f t="shared" si="190"/>
        <v>1</v>
      </c>
      <c r="AQ305">
        <f t="shared" si="191"/>
        <v>1</v>
      </c>
      <c r="AR305">
        <f t="shared" si="192"/>
        <v>0</v>
      </c>
      <c r="AS305">
        <f t="shared" si="193"/>
        <v>3519.9999999999818</v>
      </c>
      <c r="AT305" s="12">
        <f t="shared" si="194"/>
        <v>-1.9583333333333333</v>
      </c>
      <c r="AU305" s="13">
        <f t="shared" si="207"/>
        <v>0</v>
      </c>
      <c r="AV305" s="13">
        <f t="shared" si="208"/>
        <v>0</v>
      </c>
      <c r="AW305" s="27">
        <v>0</v>
      </c>
      <c r="AX305" s="1">
        <f t="shared" si="195"/>
        <v>0</v>
      </c>
      <c r="AY305" s="20">
        <f t="shared" si="196"/>
        <v>212.88461538461539</v>
      </c>
    </row>
    <row r="306" spans="1:51" ht="33.75" customHeight="1" x14ac:dyDescent="0.75">
      <c r="A306" s="2">
        <v>300</v>
      </c>
      <c r="B306" s="2" t="s">
        <v>799</v>
      </c>
      <c r="C306" s="44" t="s">
        <v>852</v>
      </c>
      <c r="D306" s="54" t="s">
        <v>853</v>
      </c>
      <c r="E306" s="55" t="s">
        <v>854</v>
      </c>
      <c r="F306" s="15">
        <v>45218</v>
      </c>
      <c r="G306" s="2">
        <f t="shared" si="177"/>
        <v>26</v>
      </c>
      <c r="H306" s="16">
        <v>30</v>
      </c>
      <c r="I306" s="2"/>
      <c r="J306" s="16"/>
      <c r="K306" s="16"/>
      <c r="L306" s="2">
        <v>198</v>
      </c>
      <c r="M306" s="2">
        <v>0</v>
      </c>
      <c r="N306" s="2">
        <v>0</v>
      </c>
      <c r="O306" s="16"/>
      <c r="P306" s="2">
        <v>0</v>
      </c>
      <c r="Q306" s="2">
        <f t="shared" si="203"/>
        <v>10</v>
      </c>
      <c r="R306" s="2">
        <f t="shared" si="206"/>
        <v>0</v>
      </c>
      <c r="S306" s="17">
        <f t="shared" si="197"/>
        <v>42.83653846153846</v>
      </c>
      <c r="T306" s="17">
        <v>7.5</v>
      </c>
      <c r="U306" s="17">
        <v>5</v>
      </c>
      <c r="V306" s="18">
        <v>7</v>
      </c>
      <c r="W306" s="19">
        <f t="shared" si="182"/>
        <v>270.33653846153845</v>
      </c>
      <c r="X306" s="17">
        <f t="shared" si="198"/>
        <v>0</v>
      </c>
      <c r="Y306" s="17">
        <f t="shared" si="199"/>
        <v>0</v>
      </c>
      <c r="Z306" s="29"/>
      <c r="AA306" s="43">
        <f t="shared" si="179"/>
        <v>0</v>
      </c>
      <c r="AB306" s="17">
        <f t="shared" si="204"/>
        <v>5.4067307692307693</v>
      </c>
      <c r="AC306" s="17">
        <f t="shared" si="205"/>
        <v>5.4067307692307693</v>
      </c>
      <c r="AD306" s="3">
        <f t="shared" si="201"/>
        <v>264</v>
      </c>
      <c r="AE306" s="3">
        <f t="shared" si="200"/>
        <v>3700</v>
      </c>
      <c r="AF306" s="3"/>
      <c r="AH306" s="20">
        <f t="shared" si="202"/>
        <v>264.93</v>
      </c>
      <c r="AI306">
        <f t="shared" si="183"/>
        <v>2</v>
      </c>
      <c r="AJ306">
        <f t="shared" si="184"/>
        <v>1</v>
      </c>
      <c r="AK306">
        <f t="shared" si="185"/>
        <v>0</v>
      </c>
      <c r="AL306">
        <f t="shared" si="186"/>
        <v>1</v>
      </c>
      <c r="AM306">
        <f t="shared" si="187"/>
        <v>0</v>
      </c>
      <c r="AN306">
        <f t="shared" si="188"/>
        <v>4</v>
      </c>
      <c r="AO306">
        <f t="shared" si="189"/>
        <v>1</v>
      </c>
      <c r="AP306">
        <f t="shared" si="190"/>
        <v>1</v>
      </c>
      <c r="AQ306">
        <f t="shared" si="191"/>
        <v>1</v>
      </c>
      <c r="AR306">
        <f t="shared" si="192"/>
        <v>2</v>
      </c>
      <c r="AS306">
        <f t="shared" si="193"/>
        <v>3720.0000000000273</v>
      </c>
      <c r="AT306" s="12">
        <f t="shared" si="194"/>
        <v>-2.7583333333333333</v>
      </c>
      <c r="AU306" s="13">
        <f t="shared" si="207"/>
        <v>0</v>
      </c>
      <c r="AV306" s="13">
        <f t="shared" si="208"/>
        <v>0</v>
      </c>
      <c r="AW306" s="27">
        <v>0</v>
      </c>
      <c r="AX306" s="1">
        <f t="shared" si="195"/>
        <v>0</v>
      </c>
      <c r="AY306" s="20">
        <f t="shared" si="196"/>
        <v>250.83653846153845</v>
      </c>
    </row>
    <row r="307" spans="1:51" ht="33.75" customHeight="1" x14ac:dyDescent="0.75">
      <c r="A307" s="39">
        <v>301</v>
      </c>
      <c r="B307" s="2" t="s">
        <v>799</v>
      </c>
      <c r="C307" s="36" t="s">
        <v>855</v>
      </c>
      <c r="D307" s="54" t="s">
        <v>778</v>
      </c>
      <c r="E307" s="55" t="s">
        <v>289</v>
      </c>
      <c r="F307" s="15">
        <v>45237</v>
      </c>
      <c r="G307" s="2">
        <f t="shared" si="177"/>
        <v>22</v>
      </c>
      <c r="H307" s="16">
        <v>0</v>
      </c>
      <c r="I307" s="2"/>
      <c r="J307" s="16"/>
      <c r="K307" s="16">
        <v>4</v>
      </c>
      <c r="L307" s="2">
        <v>198</v>
      </c>
      <c r="M307" s="2">
        <v>0</v>
      </c>
      <c r="N307" s="2">
        <v>0</v>
      </c>
      <c r="O307" s="16"/>
      <c r="P307" s="2">
        <v>0</v>
      </c>
      <c r="Q307" s="2">
        <f t="shared" si="178"/>
        <v>0</v>
      </c>
      <c r="R307" s="2">
        <f t="shared" si="206"/>
        <v>0</v>
      </c>
      <c r="S307" s="17">
        <f t="shared" si="197"/>
        <v>0</v>
      </c>
      <c r="T307" s="17">
        <v>0</v>
      </c>
      <c r="U307" s="17">
        <v>4.2307692307692308</v>
      </c>
      <c r="V307" s="18">
        <v>7</v>
      </c>
      <c r="W307" s="19">
        <f t="shared" si="182"/>
        <v>209.23076923076923</v>
      </c>
      <c r="X307" s="17">
        <f t="shared" si="198"/>
        <v>0</v>
      </c>
      <c r="Y307" s="17">
        <f t="shared" si="199"/>
        <v>30.46153846153846</v>
      </c>
      <c r="Z307" s="29"/>
      <c r="AA307" s="43">
        <f t="shared" si="179"/>
        <v>0</v>
      </c>
      <c r="AB307" s="17">
        <f t="shared" si="180"/>
        <v>4.1846153846153848</v>
      </c>
      <c r="AC307" s="17">
        <f t="shared" si="181"/>
        <v>34.646153846153844</v>
      </c>
      <c r="AD307" s="3">
        <f t="shared" si="201"/>
        <v>174</v>
      </c>
      <c r="AE307" s="3">
        <f t="shared" si="200"/>
        <v>2300</v>
      </c>
      <c r="AF307" s="3"/>
      <c r="AH307" s="20">
        <f t="shared" si="202"/>
        <v>174.58</v>
      </c>
      <c r="AI307">
        <f t="shared" si="183"/>
        <v>1</v>
      </c>
      <c r="AJ307">
        <f t="shared" si="184"/>
        <v>1</v>
      </c>
      <c r="AK307">
        <f t="shared" si="185"/>
        <v>1</v>
      </c>
      <c r="AL307">
        <f t="shared" si="186"/>
        <v>0</v>
      </c>
      <c r="AM307">
        <f t="shared" si="187"/>
        <v>0</v>
      </c>
      <c r="AN307">
        <f t="shared" si="188"/>
        <v>4</v>
      </c>
      <c r="AO307">
        <f t="shared" si="189"/>
        <v>1</v>
      </c>
      <c r="AP307">
        <f t="shared" si="190"/>
        <v>0</v>
      </c>
      <c r="AQ307">
        <f t="shared" si="191"/>
        <v>0</v>
      </c>
      <c r="AR307">
        <f t="shared" si="192"/>
        <v>3</v>
      </c>
      <c r="AS307">
        <f t="shared" si="193"/>
        <v>2320.00000000005</v>
      </c>
      <c r="AT307" s="12">
        <f t="shared" si="194"/>
        <v>-2.8083333333333331</v>
      </c>
      <c r="AU307" s="13">
        <f t="shared" si="207"/>
        <v>0</v>
      </c>
      <c r="AV307" s="13">
        <f t="shared" si="208"/>
        <v>0</v>
      </c>
      <c r="AW307" s="27">
        <v>0</v>
      </c>
      <c r="AX307" s="1">
        <f t="shared" si="195"/>
        <v>0</v>
      </c>
      <c r="AY307" s="20">
        <f t="shared" si="196"/>
        <v>167.53846153846155</v>
      </c>
    </row>
    <row r="308" spans="1:51" ht="33" customHeight="1" x14ac:dyDescent="0.65">
      <c r="A308" s="2">
        <v>302</v>
      </c>
      <c r="B308" s="2" t="s">
        <v>856</v>
      </c>
      <c r="C308" s="44" t="s">
        <v>857</v>
      </c>
      <c r="D308" s="47" t="s">
        <v>858</v>
      </c>
      <c r="E308" s="48" t="s">
        <v>859</v>
      </c>
      <c r="F308" s="15">
        <v>44228</v>
      </c>
      <c r="G308" s="2">
        <f t="shared" si="177"/>
        <v>26</v>
      </c>
      <c r="H308" s="16">
        <v>14</v>
      </c>
      <c r="I308" s="2"/>
      <c r="J308" s="16"/>
      <c r="K308" s="16"/>
      <c r="L308" s="2">
        <v>210</v>
      </c>
      <c r="M308" s="2">
        <v>15</v>
      </c>
      <c r="N308" s="2">
        <v>23.5</v>
      </c>
      <c r="O308" s="16"/>
      <c r="P308" s="2">
        <v>0</v>
      </c>
      <c r="Q308" s="2">
        <f>IF(AND($K$4&lt;=G308,K308&lt;0.01),10,IF(AND(G308&gt;=$K$4-1,K308&lt;0.01),5,0))</f>
        <v>10</v>
      </c>
      <c r="R308" s="2">
        <f t="shared" si="206"/>
        <v>0</v>
      </c>
      <c r="S308" s="17">
        <f t="shared" si="197"/>
        <v>21.201923076923077</v>
      </c>
      <c r="T308" s="17">
        <v>3.5</v>
      </c>
      <c r="U308" s="17">
        <v>5</v>
      </c>
      <c r="V308" s="18">
        <v>7</v>
      </c>
      <c r="W308" s="19">
        <f t="shared" si="182"/>
        <v>295.20192307692309</v>
      </c>
      <c r="X308" s="17">
        <f>(L308+N308)/$J$4*J308</f>
        <v>0</v>
      </c>
      <c r="Y308" s="17">
        <f>(L308+N308)/$J$4*K308</f>
        <v>0</v>
      </c>
      <c r="Z308" s="29"/>
      <c r="AA308" s="43">
        <f>IF(AY308&lt;=(1500000/4000),0,IF(AY308&lt;=(2000000/4000),(AY308-(1500000/4000))*5%,IF(AY308&lt;=(8500000/4000),(AY308-(2000000/4000))*10%+(25000/4000),IF(AY308&lt;=(12500000/4000),(AY308-(8500000/4000))*15%+(675000/4000),(AY308-(12500000/4000))*20%+(1275000/4000)))))</f>
        <v>0</v>
      </c>
      <c r="AB308" s="17">
        <f>IF((W308*4000)&lt;=1200000,(W308*2%),(1200000/4000*2%))</f>
        <v>5.9040384615384616</v>
      </c>
      <c r="AC308" s="17">
        <f>X308+Y308+Z308+AA308+AB308</f>
        <v>5.9040384615384616</v>
      </c>
      <c r="AD308" s="3">
        <f t="shared" si="201"/>
        <v>289</v>
      </c>
      <c r="AE308" s="3">
        <f t="shared" si="200"/>
        <v>1200</v>
      </c>
      <c r="AF308" s="3"/>
      <c r="AH308" s="20">
        <f>ROUND( W308-AC308,2)</f>
        <v>289.3</v>
      </c>
      <c r="AI308">
        <f t="shared" si="183"/>
        <v>2</v>
      </c>
      <c r="AJ308">
        <f t="shared" si="184"/>
        <v>1</v>
      </c>
      <c r="AK308">
        <f t="shared" si="185"/>
        <v>1</v>
      </c>
      <c r="AL308">
        <f t="shared" si="186"/>
        <v>1</v>
      </c>
      <c r="AM308">
        <f t="shared" si="187"/>
        <v>1</v>
      </c>
      <c r="AN308">
        <f t="shared" si="188"/>
        <v>4</v>
      </c>
      <c r="AO308">
        <f t="shared" si="189"/>
        <v>0</v>
      </c>
      <c r="AP308">
        <f t="shared" si="190"/>
        <v>1</v>
      </c>
      <c r="AQ308">
        <f t="shared" si="191"/>
        <v>0</v>
      </c>
      <c r="AR308">
        <f t="shared" si="192"/>
        <v>2</v>
      </c>
      <c r="AS308">
        <f t="shared" si="193"/>
        <v>1200.0000000000455</v>
      </c>
      <c r="AT308" s="12">
        <f>+DAYS360(F308,$J$3)/360</f>
        <v>-4.1666666666666664E-2</v>
      </c>
      <c r="AU308" s="13">
        <f t="shared" si="207"/>
        <v>0</v>
      </c>
      <c r="AV308" s="13">
        <f t="shared" si="208"/>
        <v>0</v>
      </c>
      <c r="AW308" s="27">
        <v>0</v>
      </c>
      <c r="AX308" s="1">
        <f>+AW308*150000/4000</f>
        <v>0</v>
      </c>
      <c r="AY308" s="20">
        <f>W308-X308-Y308-T308-U308-V308-AX308</f>
        <v>279.70192307692309</v>
      </c>
    </row>
    <row r="309" spans="1:51" ht="33" customHeight="1" x14ac:dyDescent="0.65">
      <c r="A309" s="39">
        <v>303</v>
      </c>
      <c r="B309" s="2" t="s">
        <v>856</v>
      </c>
      <c r="C309" s="44" t="s">
        <v>860</v>
      </c>
      <c r="D309" s="47" t="s">
        <v>861</v>
      </c>
      <c r="E309" s="48" t="s">
        <v>749</v>
      </c>
      <c r="F309" s="15">
        <v>44228</v>
      </c>
      <c r="G309" s="2">
        <f t="shared" si="177"/>
        <v>26</v>
      </c>
      <c r="H309" s="16">
        <v>20.5</v>
      </c>
      <c r="I309" s="2"/>
      <c r="J309" s="16"/>
      <c r="K309" s="16"/>
      <c r="L309" s="2">
        <v>210</v>
      </c>
      <c r="M309" s="2">
        <v>30</v>
      </c>
      <c r="N309" s="2">
        <v>15</v>
      </c>
      <c r="O309" s="16"/>
      <c r="P309" s="2">
        <v>30</v>
      </c>
      <c r="Q309" s="2">
        <f t="shared" ref="Q309:Q329" si="209">IF(AND($K$4&lt;=G309,K309&lt;0.01),10,IF(AND(G309&gt;=$K$4-1,K309&lt;0.01),5,0))</f>
        <v>10</v>
      </c>
      <c r="R309" s="2">
        <f t="shared" si="206"/>
        <v>0</v>
      </c>
      <c r="S309" s="17">
        <f t="shared" si="197"/>
        <v>31.045673076923077</v>
      </c>
      <c r="T309" s="17">
        <v>5.125</v>
      </c>
      <c r="U309" s="17">
        <v>5</v>
      </c>
      <c r="V309" s="18">
        <v>7</v>
      </c>
      <c r="W309" s="19">
        <f t="shared" si="182"/>
        <v>343.17067307692309</v>
      </c>
      <c r="X309" s="17">
        <f t="shared" ref="X309:X311" si="210">(L309+N309)/$J$4*J309</f>
        <v>0</v>
      </c>
      <c r="Y309" s="17">
        <f t="shared" ref="Y309:Y372" si="211">(L309+N309)/$J$4*K309</f>
        <v>0</v>
      </c>
      <c r="Z309" s="29"/>
      <c r="AA309" s="43">
        <f t="shared" ref="AA309:AA329" si="212">IF(AY309&lt;=(1500000/4000),0,IF(AY309&lt;=(2000000/4000),(AY309-(1500000/4000))*5%,IF(AY309&lt;=(8500000/4000),(AY309-(2000000/4000))*10%+(25000/4000),IF(AY309&lt;=(12500000/4000),(AY309-(8500000/4000))*15%+(675000/4000),(AY309-(12500000/4000))*20%+(1275000/4000)))))</f>
        <v>0</v>
      </c>
      <c r="AB309" s="17">
        <f t="shared" ref="AB309:AB329" si="213">IF((W309*4000)&lt;=1200000,(W309*2%),(1200000/4000*2%))</f>
        <v>6</v>
      </c>
      <c r="AC309" s="17">
        <f t="shared" ref="AC309:AC329" si="214">X309+Y309+Z309+AA309+AB309</f>
        <v>6</v>
      </c>
      <c r="AD309" s="3">
        <f t="shared" si="201"/>
        <v>337</v>
      </c>
      <c r="AE309" s="3">
        <f t="shared" si="200"/>
        <v>600</v>
      </c>
      <c r="AF309" s="3"/>
      <c r="AH309" s="20">
        <f>ROUND( W309-AC309,2)</f>
        <v>337.17</v>
      </c>
      <c r="AI309">
        <f t="shared" si="183"/>
        <v>3</v>
      </c>
      <c r="AJ309">
        <f t="shared" si="184"/>
        <v>0</v>
      </c>
      <c r="AK309">
        <f t="shared" si="185"/>
        <v>1</v>
      </c>
      <c r="AL309">
        <f t="shared" si="186"/>
        <v>1</v>
      </c>
      <c r="AM309">
        <f t="shared" si="187"/>
        <v>1</v>
      </c>
      <c r="AN309">
        <f t="shared" si="188"/>
        <v>2</v>
      </c>
      <c r="AO309">
        <f t="shared" si="189"/>
        <v>0</v>
      </c>
      <c r="AP309">
        <f t="shared" si="190"/>
        <v>0</v>
      </c>
      <c r="AQ309">
        <f t="shared" si="191"/>
        <v>1</v>
      </c>
      <c r="AR309">
        <f t="shared" si="192"/>
        <v>1</v>
      </c>
      <c r="AS309">
        <f t="shared" si="193"/>
        <v>680.00000000006366</v>
      </c>
      <c r="AT309" s="12">
        <f>+DAYS360(F309,$J$3)/360</f>
        <v>-4.1666666666666664E-2</v>
      </c>
      <c r="AU309" s="13">
        <f t="shared" si="207"/>
        <v>0</v>
      </c>
      <c r="AV309" s="13">
        <f t="shared" si="208"/>
        <v>0</v>
      </c>
      <c r="AW309" s="27">
        <v>0</v>
      </c>
      <c r="AX309" s="1">
        <f t="shared" ref="AX309:AX310" si="215">+AW309*150000/4000</f>
        <v>0</v>
      </c>
      <c r="AY309" s="20">
        <f>W309-X309-Y309-T309-U309-V309-AX309</f>
        <v>326.04567307692309</v>
      </c>
    </row>
    <row r="310" spans="1:51" ht="33" customHeight="1" x14ac:dyDescent="0.65">
      <c r="A310" s="2">
        <v>304</v>
      </c>
      <c r="B310" s="2" t="s">
        <v>856</v>
      </c>
      <c r="C310" s="44" t="s">
        <v>862</v>
      </c>
      <c r="D310" s="47" t="s">
        <v>766</v>
      </c>
      <c r="E310" s="48" t="s">
        <v>830</v>
      </c>
      <c r="F310" s="15">
        <v>44228</v>
      </c>
      <c r="G310" s="2">
        <f t="shared" si="177"/>
        <v>26</v>
      </c>
      <c r="H310" s="16">
        <v>0</v>
      </c>
      <c r="I310" s="2"/>
      <c r="J310" s="16"/>
      <c r="K310" s="16"/>
      <c r="L310" s="2">
        <v>200</v>
      </c>
      <c r="M310" s="2">
        <v>0</v>
      </c>
      <c r="N310" s="2">
        <v>5</v>
      </c>
      <c r="O310" s="16"/>
      <c r="P310" s="2">
        <v>0</v>
      </c>
      <c r="Q310" s="2">
        <f t="shared" si="209"/>
        <v>10</v>
      </c>
      <c r="R310" s="2">
        <f t="shared" si="206"/>
        <v>0</v>
      </c>
      <c r="S310" s="17">
        <f t="shared" si="197"/>
        <v>0</v>
      </c>
      <c r="T310" s="17">
        <v>0</v>
      </c>
      <c r="U310" s="17">
        <v>5</v>
      </c>
      <c r="V310" s="18">
        <v>7</v>
      </c>
      <c r="W310" s="19">
        <f t="shared" si="182"/>
        <v>227</v>
      </c>
      <c r="X310" s="17">
        <f t="shared" si="210"/>
        <v>0</v>
      </c>
      <c r="Y310" s="17">
        <f t="shared" si="211"/>
        <v>0</v>
      </c>
      <c r="Z310" s="29"/>
      <c r="AA310" s="43">
        <f t="shared" si="212"/>
        <v>0</v>
      </c>
      <c r="AB310" s="17">
        <f t="shared" si="213"/>
        <v>4.54</v>
      </c>
      <c r="AC310" s="17">
        <f t="shared" si="214"/>
        <v>4.54</v>
      </c>
      <c r="AD310" s="3">
        <f t="shared" si="201"/>
        <v>222</v>
      </c>
      <c r="AE310" s="3">
        <f t="shared" si="200"/>
        <v>1800</v>
      </c>
      <c r="AF310" s="3"/>
      <c r="AH310" s="20">
        <f t="shared" ref="AH310" si="216">ROUND( W310-AC310,2)</f>
        <v>222.46</v>
      </c>
      <c r="AI310">
        <f t="shared" si="183"/>
        <v>2</v>
      </c>
      <c r="AJ310">
        <f t="shared" si="184"/>
        <v>0</v>
      </c>
      <c r="AK310">
        <f t="shared" si="185"/>
        <v>1</v>
      </c>
      <c r="AL310">
        <f t="shared" si="186"/>
        <v>0</v>
      </c>
      <c r="AM310">
        <f t="shared" si="187"/>
        <v>0</v>
      </c>
      <c r="AN310">
        <f t="shared" si="188"/>
        <v>2</v>
      </c>
      <c r="AO310">
        <f t="shared" si="189"/>
        <v>0</v>
      </c>
      <c r="AP310">
        <f t="shared" si="190"/>
        <v>1</v>
      </c>
      <c r="AQ310">
        <f t="shared" si="191"/>
        <v>1</v>
      </c>
      <c r="AR310">
        <f t="shared" si="192"/>
        <v>3</v>
      </c>
      <c r="AS310">
        <f t="shared" si="193"/>
        <v>1840.0000000000318</v>
      </c>
      <c r="AT310" s="12">
        <f t="shared" ref="AT310" si="217">+DAYS360(F310,$J$3)/360</f>
        <v>-4.1666666666666664E-2</v>
      </c>
      <c r="AU310" s="13">
        <f t="shared" si="207"/>
        <v>0</v>
      </c>
      <c r="AV310" s="13">
        <f t="shared" si="208"/>
        <v>0</v>
      </c>
      <c r="AW310" s="27">
        <v>0</v>
      </c>
      <c r="AX310" s="1">
        <f t="shared" si="215"/>
        <v>0</v>
      </c>
      <c r="AY310" s="20">
        <f t="shared" ref="AY310" si="218">W310-X310-Y310-T310-U310-V310-AX310</f>
        <v>215</v>
      </c>
    </row>
    <row r="311" spans="1:51" ht="36.75" customHeight="1" x14ac:dyDescent="0.65">
      <c r="A311" s="39">
        <v>305</v>
      </c>
      <c r="B311" s="2" t="s">
        <v>856</v>
      </c>
      <c r="C311" s="36" t="s">
        <v>863</v>
      </c>
      <c r="D311" s="47" t="s">
        <v>864</v>
      </c>
      <c r="E311" s="48" t="s">
        <v>865</v>
      </c>
      <c r="F311" s="15">
        <v>44228</v>
      </c>
      <c r="G311" s="2">
        <f t="shared" si="177"/>
        <v>26</v>
      </c>
      <c r="H311" s="16">
        <v>18.5</v>
      </c>
      <c r="I311" s="2"/>
      <c r="J311" s="16"/>
      <c r="K311" s="16"/>
      <c r="L311" s="2">
        <v>210</v>
      </c>
      <c r="M311" s="2">
        <v>15</v>
      </c>
      <c r="N311" s="2">
        <v>30</v>
      </c>
      <c r="O311" s="16"/>
      <c r="P311" s="2">
        <v>0</v>
      </c>
      <c r="Q311" s="2">
        <f t="shared" si="209"/>
        <v>10</v>
      </c>
      <c r="R311" s="2">
        <f t="shared" si="206"/>
        <v>0</v>
      </c>
      <c r="S311" s="17">
        <f t="shared" si="197"/>
        <v>28.016826923076923</v>
      </c>
      <c r="T311" s="17">
        <v>4.625</v>
      </c>
      <c r="U311" s="17">
        <v>5</v>
      </c>
      <c r="V311" s="18"/>
      <c r="W311" s="19">
        <f t="shared" si="182"/>
        <v>302.64182692307691</v>
      </c>
      <c r="X311" s="17">
        <f t="shared" si="210"/>
        <v>0</v>
      </c>
      <c r="Y311" s="17">
        <f t="shared" si="211"/>
        <v>0</v>
      </c>
      <c r="Z311" s="29"/>
      <c r="AA311" s="43">
        <f t="shared" si="212"/>
        <v>0</v>
      </c>
      <c r="AB311" s="17">
        <f t="shared" si="213"/>
        <v>6</v>
      </c>
      <c r="AC311" s="17">
        <f t="shared" si="214"/>
        <v>6</v>
      </c>
      <c r="AD311" s="3">
        <f t="shared" si="201"/>
        <v>296</v>
      </c>
      <c r="AE311" s="3">
        <f t="shared" si="200"/>
        <v>2500</v>
      </c>
      <c r="AF311" s="3"/>
      <c r="AH311" s="20">
        <f>ROUND( W311-AC311,2)</f>
        <v>296.64</v>
      </c>
      <c r="AI311">
        <f t="shared" si="183"/>
        <v>2</v>
      </c>
      <c r="AJ311">
        <f t="shared" si="184"/>
        <v>1</v>
      </c>
      <c r="AK311">
        <f t="shared" si="185"/>
        <v>2</v>
      </c>
      <c r="AL311">
        <f t="shared" si="186"/>
        <v>0</v>
      </c>
      <c r="AM311">
        <f t="shared" si="187"/>
        <v>1</v>
      </c>
      <c r="AN311">
        <f t="shared" si="188"/>
        <v>1</v>
      </c>
      <c r="AO311">
        <f t="shared" si="189"/>
        <v>1</v>
      </c>
      <c r="AP311">
        <f t="shared" si="190"/>
        <v>0</v>
      </c>
      <c r="AQ311">
        <f t="shared" si="191"/>
        <v>1</v>
      </c>
      <c r="AR311">
        <f t="shared" si="192"/>
        <v>0</v>
      </c>
      <c r="AS311">
        <f t="shared" si="193"/>
        <v>2559.9999999999454</v>
      </c>
      <c r="AT311" s="12">
        <f>+DAYS360(F311,$J$3)/360</f>
        <v>-4.1666666666666664E-2</v>
      </c>
      <c r="AU311" s="13">
        <f t="shared" si="207"/>
        <v>0</v>
      </c>
      <c r="AV311" s="13">
        <f t="shared" si="208"/>
        <v>0</v>
      </c>
      <c r="AW311" s="27">
        <v>0</v>
      </c>
      <c r="AX311" s="1">
        <f>+AW311*150000/4000</f>
        <v>0</v>
      </c>
      <c r="AY311" s="20">
        <f>W311-X311-Y311-T311-U311-V311-AX311</f>
        <v>293.01682692307691</v>
      </c>
    </row>
    <row r="312" spans="1:51" ht="33" customHeight="1" x14ac:dyDescent="0.65">
      <c r="A312" s="2">
        <v>306</v>
      </c>
      <c r="B312" s="2" t="s">
        <v>856</v>
      </c>
      <c r="C312" s="44" t="s">
        <v>866</v>
      </c>
      <c r="D312" s="47" t="s">
        <v>867</v>
      </c>
      <c r="E312" s="48" t="s">
        <v>868</v>
      </c>
      <c r="F312" s="15">
        <v>44228</v>
      </c>
      <c r="G312" s="2">
        <f t="shared" si="177"/>
        <v>26</v>
      </c>
      <c r="H312" s="16">
        <v>27.5</v>
      </c>
      <c r="I312" s="2"/>
      <c r="J312" s="16"/>
      <c r="K312" s="16"/>
      <c r="L312" s="2">
        <v>200</v>
      </c>
      <c r="M312" s="2">
        <v>0</v>
      </c>
      <c r="N312" s="2">
        <v>15</v>
      </c>
      <c r="O312" s="16"/>
      <c r="P312" s="2">
        <v>0</v>
      </c>
      <c r="Q312" s="2">
        <f t="shared" si="209"/>
        <v>10</v>
      </c>
      <c r="R312" s="2">
        <f t="shared" si="206"/>
        <v>0</v>
      </c>
      <c r="S312" s="17">
        <f t="shared" si="197"/>
        <v>39.66346153846154</v>
      </c>
      <c r="T312" s="17">
        <v>6.875</v>
      </c>
      <c r="U312" s="17">
        <v>5</v>
      </c>
      <c r="V312" s="18">
        <v>7</v>
      </c>
      <c r="W312" s="19">
        <f t="shared" si="182"/>
        <v>283.53846153846155</v>
      </c>
      <c r="X312" s="17">
        <f>(L312+N312)/$J$4*J312</f>
        <v>0</v>
      </c>
      <c r="Y312" s="17">
        <f t="shared" si="211"/>
        <v>0</v>
      </c>
      <c r="Z312" s="29"/>
      <c r="AA312" s="43">
        <f t="shared" si="212"/>
        <v>0</v>
      </c>
      <c r="AB312" s="17">
        <f t="shared" si="213"/>
        <v>5.6707692307692312</v>
      </c>
      <c r="AC312" s="17">
        <f t="shared" si="214"/>
        <v>5.6707692307692312</v>
      </c>
      <c r="AD312" s="3">
        <f t="shared" si="201"/>
        <v>277</v>
      </c>
      <c r="AE312" s="3">
        <f t="shared" si="200"/>
        <v>3400</v>
      </c>
      <c r="AF312" s="3"/>
      <c r="AH312" s="20">
        <f>ROUND( W312-AC312,2)</f>
        <v>277.87</v>
      </c>
      <c r="AI312">
        <f t="shared" si="183"/>
        <v>2</v>
      </c>
      <c r="AJ312">
        <f t="shared" si="184"/>
        <v>1</v>
      </c>
      <c r="AK312">
        <f t="shared" si="185"/>
        <v>1</v>
      </c>
      <c r="AL312">
        <f t="shared" si="186"/>
        <v>0</v>
      </c>
      <c r="AM312">
        <f t="shared" si="187"/>
        <v>1</v>
      </c>
      <c r="AN312">
        <f t="shared" si="188"/>
        <v>2</v>
      </c>
      <c r="AO312">
        <f t="shared" si="189"/>
        <v>1</v>
      </c>
      <c r="AP312">
        <f t="shared" si="190"/>
        <v>1</v>
      </c>
      <c r="AQ312">
        <f t="shared" si="191"/>
        <v>0</v>
      </c>
      <c r="AR312">
        <f t="shared" si="192"/>
        <v>4</v>
      </c>
      <c r="AS312">
        <f t="shared" si="193"/>
        <v>3480.0000000000182</v>
      </c>
      <c r="AT312" s="12">
        <f>+DAYS360(F312,$J$3)/360</f>
        <v>-4.1666666666666664E-2</v>
      </c>
      <c r="AU312" s="13">
        <f t="shared" si="207"/>
        <v>0</v>
      </c>
      <c r="AV312" s="13">
        <f t="shared" si="208"/>
        <v>0</v>
      </c>
      <c r="AW312" s="27">
        <v>0</v>
      </c>
      <c r="AX312" s="1">
        <f>+AW312*150000/4000</f>
        <v>0</v>
      </c>
      <c r="AY312" s="20">
        <f>W312-X312-Y312-T312-U312-V312-AX312</f>
        <v>264.66346153846155</v>
      </c>
    </row>
    <row r="313" spans="1:51" ht="33" customHeight="1" x14ac:dyDescent="0.65">
      <c r="A313" s="39">
        <v>307</v>
      </c>
      <c r="B313" s="2" t="s">
        <v>856</v>
      </c>
      <c r="C313" s="44" t="s">
        <v>869</v>
      </c>
      <c r="D313" s="47" t="s">
        <v>543</v>
      </c>
      <c r="E313" s="48" t="s">
        <v>105</v>
      </c>
      <c r="F313" s="15">
        <v>44378</v>
      </c>
      <c r="G313" s="2">
        <f t="shared" si="177"/>
        <v>26</v>
      </c>
      <c r="H313" s="16">
        <v>18</v>
      </c>
      <c r="I313" s="2"/>
      <c r="J313" s="16"/>
      <c r="K313" s="16"/>
      <c r="L313" s="2">
        <v>200</v>
      </c>
      <c r="M313" s="2">
        <v>0</v>
      </c>
      <c r="N313" s="2">
        <v>10</v>
      </c>
      <c r="O313" s="16"/>
      <c r="P313" s="2">
        <v>0</v>
      </c>
      <c r="Q313" s="2">
        <f t="shared" si="209"/>
        <v>10</v>
      </c>
      <c r="R313" s="2">
        <f t="shared" si="206"/>
        <v>0</v>
      </c>
      <c r="S313" s="17">
        <f t="shared" si="197"/>
        <v>25.96153846153846</v>
      </c>
      <c r="T313" s="17">
        <v>4.5</v>
      </c>
      <c r="U313" s="17">
        <v>5</v>
      </c>
      <c r="V313" s="18">
        <v>7</v>
      </c>
      <c r="W313" s="19">
        <f t="shared" si="182"/>
        <v>262.46153846153845</v>
      </c>
      <c r="X313" s="17">
        <f t="shared" ref="X313:X315" si="219">(L313+N313)/$J$4*J313</f>
        <v>0</v>
      </c>
      <c r="Y313" s="17">
        <f t="shared" si="211"/>
        <v>0</v>
      </c>
      <c r="Z313" s="29"/>
      <c r="AA313" s="43">
        <f t="shared" si="212"/>
        <v>0</v>
      </c>
      <c r="AB313" s="17">
        <f t="shared" si="213"/>
        <v>5.2492307692307696</v>
      </c>
      <c r="AC313" s="17">
        <f t="shared" si="214"/>
        <v>5.2492307692307696</v>
      </c>
      <c r="AD313" s="3">
        <f t="shared" si="201"/>
        <v>257</v>
      </c>
      <c r="AE313" s="3">
        <f t="shared" si="200"/>
        <v>800</v>
      </c>
      <c r="AF313" s="3"/>
      <c r="AH313" s="20">
        <f t="shared" ref="AH313:AH315" si="220">ROUND( W313-AC313,2)</f>
        <v>257.20999999999998</v>
      </c>
      <c r="AI313">
        <f t="shared" si="183"/>
        <v>2</v>
      </c>
      <c r="AJ313">
        <f t="shared" si="184"/>
        <v>1</v>
      </c>
      <c r="AK313">
        <f t="shared" si="185"/>
        <v>0</v>
      </c>
      <c r="AL313">
        <f t="shared" si="186"/>
        <v>0</v>
      </c>
      <c r="AM313">
        <f t="shared" si="187"/>
        <v>1</v>
      </c>
      <c r="AN313">
        <f t="shared" si="188"/>
        <v>2</v>
      </c>
      <c r="AO313">
        <f t="shared" si="189"/>
        <v>0</v>
      </c>
      <c r="AP313">
        <f t="shared" si="190"/>
        <v>0</v>
      </c>
      <c r="AQ313">
        <f t="shared" si="191"/>
        <v>1</v>
      </c>
      <c r="AR313">
        <f t="shared" si="192"/>
        <v>3</v>
      </c>
      <c r="AS313">
        <f t="shared" si="193"/>
        <v>839.99999999991815</v>
      </c>
      <c r="AT313" s="12">
        <f t="shared" ref="AT313:AT315" si="221">+DAYS360(F313,$J$3)/360</f>
        <v>-0.45833333333333331</v>
      </c>
      <c r="AU313" s="13">
        <f t="shared" si="207"/>
        <v>0</v>
      </c>
      <c r="AV313" s="13">
        <f t="shared" si="208"/>
        <v>0</v>
      </c>
      <c r="AW313" s="27">
        <v>0</v>
      </c>
      <c r="AX313" s="1">
        <f t="shared" ref="AX313:AX315" si="222">+AW313*150000/4000</f>
        <v>0</v>
      </c>
      <c r="AY313" s="20">
        <f t="shared" ref="AY313:AY315" si="223">W313-X313-Y313-T313-U313-V313-AX313</f>
        <v>245.96153846153845</v>
      </c>
    </row>
    <row r="314" spans="1:51" ht="33" customHeight="1" x14ac:dyDescent="0.65">
      <c r="A314" s="2">
        <v>308</v>
      </c>
      <c r="B314" s="2" t="s">
        <v>856</v>
      </c>
      <c r="C314" s="44" t="s">
        <v>870</v>
      </c>
      <c r="D314" s="47" t="s">
        <v>871</v>
      </c>
      <c r="E314" s="48" t="s">
        <v>872</v>
      </c>
      <c r="F314" s="15">
        <v>44378</v>
      </c>
      <c r="G314" s="2">
        <f t="shared" si="177"/>
        <v>26</v>
      </c>
      <c r="H314" s="16">
        <v>29</v>
      </c>
      <c r="I314" s="2"/>
      <c r="J314" s="16"/>
      <c r="K314" s="16"/>
      <c r="L314" s="2">
        <v>200</v>
      </c>
      <c r="M314" s="2">
        <v>0</v>
      </c>
      <c r="N314" s="2">
        <v>0</v>
      </c>
      <c r="O314" s="16"/>
      <c r="P314" s="2">
        <v>0</v>
      </c>
      <c r="Q314" s="2">
        <f t="shared" si="209"/>
        <v>10</v>
      </c>
      <c r="R314" s="2">
        <f t="shared" si="206"/>
        <v>0</v>
      </c>
      <c r="S314" s="17">
        <f t="shared" si="197"/>
        <v>41.826923076923073</v>
      </c>
      <c r="T314" s="17">
        <v>7.25</v>
      </c>
      <c r="U314" s="17">
        <v>5</v>
      </c>
      <c r="V314" s="18">
        <v>7</v>
      </c>
      <c r="W314" s="19">
        <f t="shared" si="182"/>
        <v>271.07692307692309</v>
      </c>
      <c r="X314" s="17">
        <f t="shared" si="219"/>
        <v>0</v>
      </c>
      <c r="Y314" s="17">
        <f t="shared" si="211"/>
        <v>0</v>
      </c>
      <c r="Z314" s="29"/>
      <c r="AA314" s="43">
        <f t="shared" si="212"/>
        <v>0</v>
      </c>
      <c r="AB314" s="17">
        <f t="shared" si="213"/>
        <v>5.4215384615384616</v>
      </c>
      <c r="AC314" s="17">
        <f t="shared" si="214"/>
        <v>5.4215384615384616</v>
      </c>
      <c r="AD314" s="3">
        <f t="shared" si="201"/>
        <v>265</v>
      </c>
      <c r="AE314" s="3">
        <f t="shared" si="200"/>
        <v>2600</v>
      </c>
      <c r="AF314" s="3"/>
      <c r="AH314" s="20">
        <f t="shared" si="220"/>
        <v>265.66000000000003</v>
      </c>
      <c r="AI314">
        <f t="shared" si="183"/>
        <v>2</v>
      </c>
      <c r="AJ314">
        <f t="shared" si="184"/>
        <v>1</v>
      </c>
      <c r="AK314">
        <f t="shared" si="185"/>
        <v>0</v>
      </c>
      <c r="AL314">
        <f t="shared" si="186"/>
        <v>1</v>
      </c>
      <c r="AM314">
        <f t="shared" si="187"/>
        <v>1</v>
      </c>
      <c r="AN314">
        <f t="shared" si="188"/>
        <v>0</v>
      </c>
      <c r="AO314">
        <f t="shared" si="189"/>
        <v>1</v>
      </c>
      <c r="AP314">
        <f t="shared" si="190"/>
        <v>0</v>
      </c>
      <c r="AQ314">
        <f t="shared" si="191"/>
        <v>1</v>
      </c>
      <c r="AR314">
        <f t="shared" si="192"/>
        <v>1</v>
      </c>
      <c r="AS314">
        <f t="shared" si="193"/>
        <v>2640.0000000001</v>
      </c>
      <c r="AT314" s="12">
        <f t="shared" si="221"/>
        <v>-0.45833333333333331</v>
      </c>
      <c r="AU314" s="13">
        <f t="shared" si="207"/>
        <v>0</v>
      </c>
      <c r="AV314" s="13">
        <f t="shared" si="208"/>
        <v>0</v>
      </c>
      <c r="AW314" s="27">
        <v>0</v>
      </c>
      <c r="AX314" s="1">
        <f t="shared" si="222"/>
        <v>0</v>
      </c>
      <c r="AY314" s="20">
        <f t="shared" si="223"/>
        <v>251.82692307692309</v>
      </c>
    </row>
    <row r="315" spans="1:51" ht="33" customHeight="1" x14ac:dyDescent="0.65">
      <c r="A315" s="39">
        <v>309</v>
      </c>
      <c r="B315" s="2" t="s">
        <v>856</v>
      </c>
      <c r="C315" s="44" t="s">
        <v>873</v>
      </c>
      <c r="D315" s="47" t="s">
        <v>867</v>
      </c>
      <c r="E315" s="48" t="s">
        <v>575</v>
      </c>
      <c r="F315" s="15">
        <v>44378</v>
      </c>
      <c r="G315" s="2">
        <f t="shared" si="177"/>
        <v>26</v>
      </c>
      <c r="H315" s="16">
        <v>5.5</v>
      </c>
      <c r="I315" s="2"/>
      <c r="J315" s="16"/>
      <c r="K315" s="16"/>
      <c r="L315" s="2">
        <v>200</v>
      </c>
      <c r="M315" s="2">
        <v>0</v>
      </c>
      <c r="N315" s="2">
        <v>0</v>
      </c>
      <c r="O315" s="16"/>
      <c r="P315" s="2">
        <v>0</v>
      </c>
      <c r="Q315" s="2">
        <f t="shared" si="209"/>
        <v>10</v>
      </c>
      <c r="R315" s="2">
        <f t="shared" si="206"/>
        <v>0</v>
      </c>
      <c r="S315" s="17">
        <f t="shared" si="197"/>
        <v>7.9326923076923075</v>
      </c>
      <c r="T315" s="17">
        <v>1.375</v>
      </c>
      <c r="U315" s="17">
        <v>5</v>
      </c>
      <c r="V315" s="18">
        <v>7</v>
      </c>
      <c r="W315" s="19">
        <f t="shared" si="182"/>
        <v>231.30769230769232</v>
      </c>
      <c r="X315" s="17">
        <f t="shared" si="219"/>
        <v>0</v>
      </c>
      <c r="Y315" s="17">
        <f t="shared" si="211"/>
        <v>0</v>
      </c>
      <c r="Z315" s="29"/>
      <c r="AA315" s="43">
        <f t="shared" si="212"/>
        <v>0</v>
      </c>
      <c r="AB315" s="17">
        <f t="shared" si="213"/>
        <v>4.6261538461538469</v>
      </c>
      <c r="AC315" s="17">
        <f t="shared" si="214"/>
        <v>4.6261538461538469</v>
      </c>
      <c r="AD315" s="3">
        <f t="shared" si="201"/>
        <v>226</v>
      </c>
      <c r="AE315" s="3">
        <f t="shared" si="200"/>
        <v>2700</v>
      </c>
      <c r="AF315" s="3"/>
      <c r="AH315" s="20">
        <f t="shared" si="220"/>
        <v>226.68</v>
      </c>
      <c r="AI315">
        <f t="shared" si="183"/>
        <v>2</v>
      </c>
      <c r="AJ315">
        <f t="shared" si="184"/>
        <v>0</v>
      </c>
      <c r="AK315">
        <f t="shared" si="185"/>
        <v>1</v>
      </c>
      <c r="AL315">
        <f t="shared" si="186"/>
        <v>0</v>
      </c>
      <c r="AM315">
        <f t="shared" si="187"/>
        <v>1</v>
      </c>
      <c r="AN315">
        <f t="shared" si="188"/>
        <v>1</v>
      </c>
      <c r="AO315">
        <f t="shared" si="189"/>
        <v>1</v>
      </c>
      <c r="AP315">
        <f t="shared" si="190"/>
        <v>0</v>
      </c>
      <c r="AQ315">
        <f t="shared" si="191"/>
        <v>1</v>
      </c>
      <c r="AR315">
        <f t="shared" si="192"/>
        <v>2</v>
      </c>
      <c r="AS315">
        <f t="shared" si="193"/>
        <v>2720.0000000000273</v>
      </c>
      <c r="AT315" s="12">
        <f t="shared" si="221"/>
        <v>-0.45833333333333331</v>
      </c>
      <c r="AU315" s="13">
        <f t="shared" si="207"/>
        <v>0</v>
      </c>
      <c r="AV315" s="13">
        <f t="shared" si="208"/>
        <v>0</v>
      </c>
      <c r="AW315" s="27">
        <v>0</v>
      </c>
      <c r="AX315" s="1">
        <f t="shared" si="222"/>
        <v>0</v>
      </c>
      <c r="AY315" s="20">
        <f t="shared" si="223"/>
        <v>217.93269230769232</v>
      </c>
    </row>
    <row r="316" spans="1:51" ht="33" customHeight="1" x14ac:dyDescent="0.65">
      <c r="A316" s="2">
        <v>310</v>
      </c>
      <c r="B316" s="2" t="s">
        <v>856</v>
      </c>
      <c r="C316" s="36" t="s">
        <v>874</v>
      </c>
      <c r="D316" s="47" t="s">
        <v>875</v>
      </c>
      <c r="E316" s="48" t="s">
        <v>338</v>
      </c>
      <c r="F316" s="15">
        <v>44378</v>
      </c>
      <c r="G316" s="2">
        <f t="shared" si="177"/>
        <v>26</v>
      </c>
      <c r="H316" s="16">
        <v>6.5</v>
      </c>
      <c r="I316" s="2"/>
      <c r="J316" s="16"/>
      <c r="K316" s="16"/>
      <c r="L316" s="2">
        <v>200</v>
      </c>
      <c r="M316" s="2">
        <v>0</v>
      </c>
      <c r="N316" s="2">
        <v>0</v>
      </c>
      <c r="O316" s="16"/>
      <c r="P316" s="2">
        <v>0</v>
      </c>
      <c r="Q316" s="2">
        <f t="shared" si="209"/>
        <v>10</v>
      </c>
      <c r="R316" s="2">
        <f t="shared" si="206"/>
        <v>0</v>
      </c>
      <c r="S316" s="17">
        <f t="shared" si="197"/>
        <v>9.375</v>
      </c>
      <c r="T316" s="17">
        <v>1.625</v>
      </c>
      <c r="U316" s="17">
        <v>5</v>
      </c>
      <c r="V316" s="18">
        <v>7</v>
      </c>
      <c r="W316" s="19">
        <f t="shared" si="182"/>
        <v>233</v>
      </c>
      <c r="X316" s="17">
        <f>(L316+N316)/$J$4*J316</f>
        <v>0</v>
      </c>
      <c r="Y316" s="17">
        <f t="shared" si="211"/>
        <v>0</v>
      </c>
      <c r="Z316" s="29"/>
      <c r="AA316" s="43">
        <f t="shared" si="212"/>
        <v>0</v>
      </c>
      <c r="AB316" s="17">
        <f t="shared" si="213"/>
        <v>4.66</v>
      </c>
      <c r="AC316" s="17">
        <f t="shared" si="214"/>
        <v>4.66</v>
      </c>
      <c r="AD316" s="3">
        <f t="shared" si="201"/>
        <v>228</v>
      </c>
      <c r="AE316" s="3">
        <f t="shared" si="200"/>
        <v>1300</v>
      </c>
      <c r="AF316" s="3"/>
      <c r="AH316" s="20">
        <f>ROUND( W316-AC316,2)</f>
        <v>228.34</v>
      </c>
      <c r="AI316">
        <f t="shared" si="183"/>
        <v>2</v>
      </c>
      <c r="AJ316">
        <f t="shared" si="184"/>
        <v>0</v>
      </c>
      <c r="AK316">
        <f t="shared" si="185"/>
        <v>1</v>
      </c>
      <c r="AL316">
        <f t="shared" si="186"/>
        <v>0</v>
      </c>
      <c r="AM316">
        <f t="shared" si="187"/>
        <v>1</v>
      </c>
      <c r="AN316">
        <f t="shared" si="188"/>
        <v>3</v>
      </c>
      <c r="AO316">
        <f t="shared" si="189"/>
        <v>0</v>
      </c>
      <c r="AP316">
        <f t="shared" si="190"/>
        <v>1</v>
      </c>
      <c r="AQ316">
        <f t="shared" si="191"/>
        <v>0</v>
      </c>
      <c r="AR316">
        <f t="shared" si="192"/>
        <v>3</v>
      </c>
      <c r="AS316">
        <f t="shared" si="193"/>
        <v>1360.0000000000136</v>
      </c>
      <c r="AT316" s="12">
        <f>+DAYS360(F316,$J$3)/360</f>
        <v>-0.45833333333333331</v>
      </c>
      <c r="AU316" s="13">
        <f t="shared" si="207"/>
        <v>0</v>
      </c>
      <c r="AV316" s="13">
        <f t="shared" si="208"/>
        <v>0</v>
      </c>
      <c r="AW316" s="27">
        <v>0</v>
      </c>
      <c r="AX316" s="1">
        <f>+AW316*150000/4000</f>
        <v>0</v>
      </c>
      <c r="AY316" s="20">
        <f>W316-X316-Y316-T316-U316-V316-AX316</f>
        <v>219.375</v>
      </c>
    </row>
    <row r="317" spans="1:51" ht="33" customHeight="1" x14ac:dyDescent="0.65">
      <c r="A317" s="39">
        <v>311</v>
      </c>
      <c r="B317" s="2" t="s">
        <v>856</v>
      </c>
      <c r="C317" s="44" t="s">
        <v>876</v>
      </c>
      <c r="D317" s="47" t="s">
        <v>877</v>
      </c>
      <c r="E317" s="48" t="s">
        <v>265</v>
      </c>
      <c r="F317" s="15">
        <v>44562</v>
      </c>
      <c r="G317" s="2">
        <f t="shared" si="177"/>
        <v>26</v>
      </c>
      <c r="H317" s="16">
        <v>30</v>
      </c>
      <c r="I317" s="2"/>
      <c r="J317" s="16"/>
      <c r="K317" s="16"/>
      <c r="L317" s="2">
        <v>200</v>
      </c>
      <c r="M317" s="2">
        <v>0</v>
      </c>
      <c r="N317" s="2">
        <v>0</v>
      </c>
      <c r="O317" s="16"/>
      <c r="P317" s="2">
        <v>0</v>
      </c>
      <c r="Q317" s="2">
        <f t="shared" si="209"/>
        <v>10</v>
      </c>
      <c r="R317" s="2">
        <f t="shared" si="206"/>
        <v>0</v>
      </c>
      <c r="S317" s="17">
        <f t="shared" si="197"/>
        <v>43.269230769230766</v>
      </c>
      <c r="T317" s="17">
        <v>7.5</v>
      </c>
      <c r="U317" s="17">
        <v>5</v>
      </c>
      <c r="V317" s="18">
        <v>7</v>
      </c>
      <c r="W317" s="19">
        <f t="shared" si="182"/>
        <v>272.76923076923077</v>
      </c>
      <c r="X317" s="17">
        <f t="shared" ref="X317:X318" si="224">(L317+N317)/$J$4*J317</f>
        <v>0</v>
      </c>
      <c r="Y317" s="17">
        <f t="shared" si="211"/>
        <v>0</v>
      </c>
      <c r="Z317" s="29"/>
      <c r="AA317" s="43">
        <f t="shared" si="212"/>
        <v>0</v>
      </c>
      <c r="AB317" s="17">
        <f t="shared" si="213"/>
        <v>5.4553846153846157</v>
      </c>
      <c r="AC317" s="17">
        <f t="shared" si="214"/>
        <v>5.4553846153846157</v>
      </c>
      <c r="AD317" s="3">
        <f t="shared" si="201"/>
        <v>267</v>
      </c>
      <c r="AE317" s="3">
        <f t="shared" si="200"/>
        <v>1200</v>
      </c>
      <c r="AF317" s="3"/>
      <c r="AH317" s="20">
        <f t="shared" ref="AH317:AH318" si="225">ROUND( W317-AC317,2)</f>
        <v>267.31</v>
      </c>
      <c r="AI317">
        <f t="shared" si="183"/>
        <v>2</v>
      </c>
      <c r="AJ317">
        <f t="shared" si="184"/>
        <v>1</v>
      </c>
      <c r="AK317">
        <f t="shared" si="185"/>
        <v>0</v>
      </c>
      <c r="AL317">
        <f t="shared" si="186"/>
        <v>1</v>
      </c>
      <c r="AM317">
        <f t="shared" si="187"/>
        <v>1</v>
      </c>
      <c r="AN317">
        <f t="shared" si="188"/>
        <v>2</v>
      </c>
      <c r="AO317">
        <f t="shared" si="189"/>
        <v>0</v>
      </c>
      <c r="AP317">
        <f t="shared" si="190"/>
        <v>1</v>
      </c>
      <c r="AQ317">
        <f t="shared" si="191"/>
        <v>0</v>
      </c>
      <c r="AR317">
        <f t="shared" si="192"/>
        <v>2</v>
      </c>
      <c r="AS317">
        <f t="shared" si="193"/>
        <v>1240.0000000000091</v>
      </c>
      <c r="AT317" s="12">
        <f t="shared" ref="AT317:AT318" si="226">+DAYS360(F317,$J$3)/360</f>
        <v>-0.95833333333333337</v>
      </c>
      <c r="AU317" s="13">
        <f t="shared" si="207"/>
        <v>0</v>
      </c>
      <c r="AV317" s="13">
        <f t="shared" si="208"/>
        <v>0</v>
      </c>
      <c r="AW317" s="27">
        <v>0</v>
      </c>
      <c r="AX317" s="1">
        <f t="shared" ref="AX317:AX318" si="227">+AW317*150000/4000</f>
        <v>0</v>
      </c>
      <c r="AY317" s="20">
        <f t="shared" ref="AY317:AY318" si="228">W317-X317-Y317-T317-U317-V317-AX317</f>
        <v>253.26923076923077</v>
      </c>
    </row>
    <row r="318" spans="1:51" ht="33" customHeight="1" x14ac:dyDescent="0.65">
      <c r="A318" s="2">
        <v>312</v>
      </c>
      <c r="B318" s="2" t="s">
        <v>856</v>
      </c>
      <c r="C318" s="36" t="s">
        <v>878</v>
      </c>
      <c r="D318" s="47" t="s">
        <v>590</v>
      </c>
      <c r="E318" s="48" t="s">
        <v>879</v>
      </c>
      <c r="F318" s="15">
        <v>44562</v>
      </c>
      <c r="G318" s="2">
        <f t="shared" ref="G318:G381" si="229">$J$4-K318-J318</f>
        <v>25</v>
      </c>
      <c r="H318" s="16">
        <v>0</v>
      </c>
      <c r="I318" s="2"/>
      <c r="J318" s="16">
        <v>1</v>
      </c>
      <c r="K318" s="16"/>
      <c r="L318" s="2">
        <v>200</v>
      </c>
      <c r="M318" s="2">
        <v>0</v>
      </c>
      <c r="N318" s="2">
        <v>10</v>
      </c>
      <c r="O318" s="16"/>
      <c r="P318" s="2">
        <v>0</v>
      </c>
      <c r="Q318" s="2">
        <f t="shared" si="209"/>
        <v>5</v>
      </c>
      <c r="R318" s="2">
        <f t="shared" si="206"/>
        <v>0</v>
      </c>
      <c r="S318" s="17">
        <f t="shared" si="197"/>
        <v>0</v>
      </c>
      <c r="T318" s="17">
        <v>0</v>
      </c>
      <c r="U318" s="17">
        <v>4.8076923076923084</v>
      </c>
      <c r="V318" s="18"/>
      <c r="W318" s="19">
        <f t="shared" si="182"/>
        <v>219.80769230769232</v>
      </c>
      <c r="X318" s="17">
        <f t="shared" si="224"/>
        <v>8.0769230769230766</v>
      </c>
      <c r="Y318" s="17">
        <f t="shared" si="211"/>
        <v>0</v>
      </c>
      <c r="Z318" s="29"/>
      <c r="AA318" s="43">
        <f t="shared" si="212"/>
        <v>0</v>
      </c>
      <c r="AB318" s="17">
        <f t="shared" si="213"/>
        <v>4.3961538461538465</v>
      </c>
      <c r="AC318" s="17">
        <f t="shared" si="214"/>
        <v>12.473076923076924</v>
      </c>
      <c r="AD318" s="3">
        <f t="shared" si="201"/>
        <v>207</v>
      </c>
      <c r="AE318" s="3">
        <f t="shared" si="200"/>
        <v>1300</v>
      </c>
      <c r="AF318" s="3"/>
      <c r="AH318" s="20">
        <f t="shared" si="225"/>
        <v>207.33</v>
      </c>
      <c r="AI318">
        <f t="shared" si="183"/>
        <v>2</v>
      </c>
      <c r="AJ318">
        <f t="shared" si="184"/>
        <v>0</v>
      </c>
      <c r="AK318">
        <f t="shared" si="185"/>
        <v>0</v>
      </c>
      <c r="AL318">
        <f t="shared" si="186"/>
        <v>0</v>
      </c>
      <c r="AM318">
        <f t="shared" si="187"/>
        <v>1</v>
      </c>
      <c r="AN318">
        <f t="shared" si="188"/>
        <v>2</v>
      </c>
      <c r="AO318">
        <f t="shared" si="189"/>
        <v>0</v>
      </c>
      <c r="AP318">
        <f t="shared" si="190"/>
        <v>1</v>
      </c>
      <c r="AQ318">
        <f t="shared" si="191"/>
        <v>0</v>
      </c>
      <c r="AR318">
        <f t="shared" si="192"/>
        <v>3</v>
      </c>
      <c r="AS318">
        <f t="shared" si="193"/>
        <v>1320.00000000005</v>
      </c>
      <c r="AT318" s="12">
        <f t="shared" si="226"/>
        <v>-0.95833333333333337</v>
      </c>
      <c r="AU318" s="13">
        <f t="shared" si="207"/>
        <v>0</v>
      </c>
      <c r="AV318" s="13">
        <f t="shared" si="208"/>
        <v>0</v>
      </c>
      <c r="AW318" s="27">
        <v>0</v>
      </c>
      <c r="AX318" s="1">
        <f t="shared" si="227"/>
        <v>0</v>
      </c>
      <c r="AY318" s="20">
        <f t="shared" si="228"/>
        <v>206.92307692307693</v>
      </c>
    </row>
    <row r="319" spans="1:51" ht="33" customHeight="1" x14ac:dyDescent="0.65">
      <c r="A319" s="39">
        <v>313</v>
      </c>
      <c r="B319" s="2" t="s">
        <v>856</v>
      </c>
      <c r="C319" s="44" t="s">
        <v>880</v>
      </c>
      <c r="D319" s="47" t="s">
        <v>881</v>
      </c>
      <c r="E319" s="48" t="s">
        <v>771</v>
      </c>
      <c r="F319" s="15">
        <v>44562</v>
      </c>
      <c r="G319" s="2">
        <f t="shared" si="229"/>
        <v>26</v>
      </c>
      <c r="H319" s="16">
        <v>32</v>
      </c>
      <c r="I319" s="2"/>
      <c r="J319" s="16"/>
      <c r="K319" s="16"/>
      <c r="L319" s="2">
        <v>200</v>
      </c>
      <c r="M319" s="2">
        <v>0</v>
      </c>
      <c r="N319" s="2">
        <v>0</v>
      </c>
      <c r="O319" s="16"/>
      <c r="P319" s="2">
        <v>0</v>
      </c>
      <c r="Q319" s="2">
        <f t="shared" si="209"/>
        <v>10</v>
      </c>
      <c r="R319" s="2">
        <f t="shared" si="206"/>
        <v>0</v>
      </c>
      <c r="S319" s="17">
        <f t="shared" si="197"/>
        <v>46.153846153846153</v>
      </c>
      <c r="T319" s="17">
        <v>8</v>
      </c>
      <c r="U319" s="17">
        <v>5</v>
      </c>
      <c r="V319" s="18">
        <v>7</v>
      </c>
      <c r="W319" s="19">
        <f t="shared" si="182"/>
        <v>276.15384615384613</v>
      </c>
      <c r="X319" s="17">
        <f>(L319+N319)/$J$4*J319</f>
        <v>0</v>
      </c>
      <c r="Y319" s="17">
        <f t="shared" si="211"/>
        <v>0</v>
      </c>
      <c r="Z319" s="29"/>
      <c r="AA319" s="43">
        <f t="shared" si="212"/>
        <v>0</v>
      </c>
      <c r="AB319" s="17">
        <f t="shared" si="213"/>
        <v>5.523076923076923</v>
      </c>
      <c r="AC319" s="17">
        <f t="shared" si="214"/>
        <v>5.523076923076923</v>
      </c>
      <c r="AD319" s="3">
        <f t="shared" si="201"/>
        <v>270</v>
      </c>
      <c r="AE319" s="3">
        <f t="shared" si="200"/>
        <v>2500</v>
      </c>
      <c r="AF319" s="3"/>
      <c r="AH319" s="20">
        <f>ROUND( W319-AC319,2)</f>
        <v>270.63</v>
      </c>
      <c r="AI319">
        <f t="shared" si="183"/>
        <v>2</v>
      </c>
      <c r="AJ319">
        <f t="shared" si="184"/>
        <v>1</v>
      </c>
      <c r="AK319">
        <f t="shared" si="185"/>
        <v>1</v>
      </c>
      <c r="AL319">
        <f t="shared" si="186"/>
        <v>0</v>
      </c>
      <c r="AM319">
        <f t="shared" si="187"/>
        <v>0</v>
      </c>
      <c r="AN319">
        <f t="shared" si="188"/>
        <v>0</v>
      </c>
      <c r="AO319">
        <f t="shared" si="189"/>
        <v>1</v>
      </c>
      <c r="AP319">
        <f t="shared" si="190"/>
        <v>0</v>
      </c>
      <c r="AQ319">
        <f t="shared" si="191"/>
        <v>1</v>
      </c>
      <c r="AR319">
        <f t="shared" si="192"/>
        <v>0</v>
      </c>
      <c r="AS319">
        <f t="shared" si="193"/>
        <v>2519.9999999999818</v>
      </c>
      <c r="AT319" s="12">
        <f>+DAYS360(F319,$J$3)/360</f>
        <v>-0.95833333333333337</v>
      </c>
      <c r="AU319" s="13">
        <f t="shared" si="207"/>
        <v>0</v>
      </c>
      <c r="AV319" s="13">
        <f t="shared" si="208"/>
        <v>0</v>
      </c>
      <c r="AW319" s="27">
        <v>0</v>
      </c>
      <c r="AX319" s="1">
        <f>+AW319*150000/4000</f>
        <v>0</v>
      </c>
      <c r="AY319" s="20">
        <f>W319-X319-Y319-T319-U319-V319-AX319</f>
        <v>256.15384615384613</v>
      </c>
    </row>
    <row r="320" spans="1:51" ht="33" customHeight="1" x14ac:dyDescent="0.65">
      <c r="A320" s="2">
        <v>314</v>
      </c>
      <c r="B320" s="2" t="s">
        <v>856</v>
      </c>
      <c r="C320" s="44" t="s">
        <v>882</v>
      </c>
      <c r="D320" s="47" t="s">
        <v>500</v>
      </c>
      <c r="E320" s="48" t="s">
        <v>883</v>
      </c>
      <c r="F320" s="15">
        <v>44986</v>
      </c>
      <c r="G320" s="2">
        <f t="shared" si="229"/>
        <v>26</v>
      </c>
      <c r="H320" s="16">
        <v>28.5</v>
      </c>
      <c r="I320" s="2"/>
      <c r="J320" s="16"/>
      <c r="K320" s="16"/>
      <c r="L320" s="2">
        <v>200</v>
      </c>
      <c r="M320" s="2">
        <v>0</v>
      </c>
      <c r="N320" s="2">
        <v>0</v>
      </c>
      <c r="O320" s="16"/>
      <c r="P320" s="2">
        <v>0</v>
      </c>
      <c r="Q320" s="2">
        <f t="shared" si="209"/>
        <v>10</v>
      </c>
      <c r="R320" s="2">
        <f t="shared" si="206"/>
        <v>0</v>
      </c>
      <c r="S320" s="17">
        <f t="shared" si="197"/>
        <v>41.105769230769234</v>
      </c>
      <c r="T320" s="17">
        <v>7.125</v>
      </c>
      <c r="U320" s="17">
        <v>5</v>
      </c>
      <c r="V320" s="18">
        <v>7</v>
      </c>
      <c r="W320" s="19">
        <f t="shared" si="182"/>
        <v>270.23076923076923</v>
      </c>
      <c r="X320" s="17">
        <f t="shared" ref="X320:X327" si="230">(L320+N320)/$J$4*J320</f>
        <v>0</v>
      </c>
      <c r="Y320" s="17">
        <f t="shared" si="211"/>
        <v>0</v>
      </c>
      <c r="Z320" s="29"/>
      <c r="AA320" s="43">
        <f t="shared" si="212"/>
        <v>0</v>
      </c>
      <c r="AB320" s="17">
        <f t="shared" si="213"/>
        <v>5.4046153846153846</v>
      </c>
      <c r="AC320" s="17">
        <f t="shared" si="214"/>
        <v>5.4046153846153846</v>
      </c>
      <c r="AD320" s="3">
        <f t="shared" si="201"/>
        <v>264</v>
      </c>
      <c r="AE320" s="3">
        <f t="shared" si="200"/>
        <v>3300</v>
      </c>
      <c r="AF320" s="3"/>
      <c r="AH320" s="20">
        <f t="shared" ref="AH320:AH327" si="231">ROUND( W320-AC320,2)</f>
        <v>264.83</v>
      </c>
      <c r="AI320">
        <f t="shared" si="183"/>
        <v>2</v>
      </c>
      <c r="AJ320">
        <f t="shared" si="184"/>
        <v>1</v>
      </c>
      <c r="AK320">
        <f t="shared" si="185"/>
        <v>0</v>
      </c>
      <c r="AL320">
        <f t="shared" si="186"/>
        <v>1</v>
      </c>
      <c r="AM320">
        <f t="shared" si="187"/>
        <v>0</v>
      </c>
      <c r="AN320">
        <f t="shared" si="188"/>
        <v>4</v>
      </c>
      <c r="AO320">
        <f t="shared" si="189"/>
        <v>1</v>
      </c>
      <c r="AP320">
        <f t="shared" si="190"/>
        <v>1</v>
      </c>
      <c r="AQ320">
        <f t="shared" si="191"/>
        <v>0</v>
      </c>
      <c r="AR320">
        <f t="shared" si="192"/>
        <v>3</v>
      </c>
      <c r="AS320">
        <f t="shared" si="193"/>
        <v>3319.9999999999363</v>
      </c>
      <c r="AT320" s="12">
        <f t="shared" ref="AT320:AT327" si="232">+DAYS360(F320,$J$3)/360</f>
        <v>-2.125</v>
      </c>
      <c r="AU320" s="13">
        <f t="shared" si="207"/>
        <v>0</v>
      </c>
      <c r="AV320" s="13">
        <f t="shared" si="208"/>
        <v>0</v>
      </c>
      <c r="AW320" s="27">
        <v>0</v>
      </c>
      <c r="AX320" s="1">
        <f t="shared" ref="AX320:AX327" si="233">+AW320*150000/4000</f>
        <v>0</v>
      </c>
      <c r="AY320" s="20">
        <f t="shared" ref="AY320:AY327" si="234">W320-X320-Y320-T320-U320-V320-AX320</f>
        <v>251.10576923076923</v>
      </c>
    </row>
    <row r="321" spans="1:51" ht="33" customHeight="1" x14ac:dyDescent="0.65">
      <c r="A321" s="39">
        <v>315</v>
      </c>
      <c r="B321" s="2" t="s">
        <v>856</v>
      </c>
      <c r="C321" s="44" t="s">
        <v>884</v>
      </c>
      <c r="D321" s="47" t="s">
        <v>639</v>
      </c>
      <c r="E321" s="48" t="s">
        <v>885</v>
      </c>
      <c r="F321" s="15">
        <v>44986</v>
      </c>
      <c r="G321" s="2">
        <f t="shared" si="229"/>
        <v>26</v>
      </c>
      <c r="H321" s="16">
        <v>23.5</v>
      </c>
      <c r="I321" s="2"/>
      <c r="J321" s="16"/>
      <c r="K321" s="16"/>
      <c r="L321" s="2">
        <v>200</v>
      </c>
      <c r="M321" s="2">
        <v>0</v>
      </c>
      <c r="N321" s="2">
        <v>0</v>
      </c>
      <c r="O321" s="16"/>
      <c r="P321" s="2">
        <v>0</v>
      </c>
      <c r="Q321" s="2">
        <f t="shared" si="209"/>
        <v>10</v>
      </c>
      <c r="R321" s="2">
        <f t="shared" si="206"/>
        <v>0</v>
      </c>
      <c r="S321" s="17">
        <f t="shared" si="197"/>
        <v>33.894230769230766</v>
      </c>
      <c r="T321" s="17">
        <v>5.875</v>
      </c>
      <c r="U321" s="17">
        <v>5</v>
      </c>
      <c r="V321" s="18">
        <v>7</v>
      </c>
      <c r="W321" s="19">
        <f t="shared" si="182"/>
        <v>261.76923076923077</v>
      </c>
      <c r="X321" s="17">
        <f t="shared" si="230"/>
        <v>0</v>
      </c>
      <c r="Y321" s="17">
        <f t="shared" si="211"/>
        <v>0</v>
      </c>
      <c r="Z321" s="29"/>
      <c r="AA321" s="43">
        <f t="shared" si="212"/>
        <v>0</v>
      </c>
      <c r="AB321" s="17">
        <f t="shared" si="213"/>
        <v>5.235384615384616</v>
      </c>
      <c r="AC321" s="17">
        <f t="shared" si="214"/>
        <v>5.235384615384616</v>
      </c>
      <c r="AD321" s="3">
        <f t="shared" si="201"/>
        <v>256</v>
      </c>
      <c r="AE321" s="3">
        <f t="shared" si="200"/>
        <v>2100</v>
      </c>
      <c r="AF321" s="3"/>
      <c r="AH321" s="20">
        <f t="shared" si="231"/>
        <v>256.52999999999997</v>
      </c>
      <c r="AI321">
        <f t="shared" si="183"/>
        <v>2</v>
      </c>
      <c r="AJ321">
        <f t="shared" si="184"/>
        <v>1</v>
      </c>
      <c r="AK321">
        <f t="shared" si="185"/>
        <v>0</v>
      </c>
      <c r="AL321">
        <f t="shared" si="186"/>
        <v>0</v>
      </c>
      <c r="AM321">
        <f t="shared" si="187"/>
        <v>1</v>
      </c>
      <c r="AN321">
        <f t="shared" si="188"/>
        <v>1</v>
      </c>
      <c r="AO321">
        <f t="shared" si="189"/>
        <v>1</v>
      </c>
      <c r="AP321">
        <f t="shared" si="190"/>
        <v>0</v>
      </c>
      <c r="AQ321">
        <f t="shared" si="191"/>
        <v>0</v>
      </c>
      <c r="AR321">
        <f t="shared" si="192"/>
        <v>1</v>
      </c>
      <c r="AS321">
        <f t="shared" si="193"/>
        <v>2119.9999999998909</v>
      </c>
      <c r="AT321" s="12">
        <f t="shared" si="232"/>
        <v>-2.125</v>
      </c>
      <c r="AU321" s="13">
        <f t="shared" si="207"/>
        <v>0</v>
      </c>
      <c r="AV321" s="13">
        <f t="shared" si="208"/>
        <v>0</v>
      </c>
      <c r="AW321" s="27">
        <v>0</v>
      </c>
      <c r="AX321" s="1">
        <f t="shared" si="233"/>
        <v>0</v>
      </c>
      <c r="AY321" s="20">
        <f t="shared" si="234"/>
        <v>243.89423076923077</v>
      </c>
    </row>
    <row r="322" spans="1:51" ht="33" customHeight="1" x14ac:dyDescent="0.65">
      <c r="A322" s="2">
        <v>316</v>
      </c>
      <c r="B322" s="2" t="s">
        <v>856</v>
      </c>
      <c r="C322" s="44" t="s">
        <v>886</v>
      </c>
      <c r="D322" s="47" t="s">
        <v>500</v>
      </c>
      <c r="E322" s="48" t="s">
        <v>887</v>
      </c>
      <c r="F322" s="15">
        <v>44986</v>
      </c>
      <c r="G322" s="2">
        <f t="shared" si="229"/>
        <v>26</v>
      </c>
      <c r="H322" s="16">
        <v>30</v>
      </c>
      <c r="I322" s="2"/>
      <c r="J322" s="16"/>
      <c r="K322" s="16"/>
      <c r="L322" s="2">
        <v>200</v>
      </c>
      <c r="M322" s="2">
        <v>0</v>
      </c>
      <c r="N322" s="2">
        <v>0</v>
      </c>
      <c r="O322" s="16"/>
      <c r="P322" s="2">
        <v>0</v>
      </c>
      <c r="Q322" s="2">
        <f t="shared" si="209"/>
        <v>10</v>
      </c>
      <c r="R322" s="2">
        <f t="shared" si="206"/>
        <v>0</v>
      </c>
      <c r="S322" s="17">
        <f t="shared" si="197"/>
        <v>43.269230769230766</v>
      </c>
      <c r="T322" s="17">
        <v>7.5</v>
      </c>
      <c r="U322" s="17">
        <v>5</v>
      </c>
      <c r="V322" s="18">
        <v>7</v>
      </c>
      <c r="W322" s="19">
        <f t="shared" si="182"/>
        <v>272.76923076923077</v>
      </c>
      <c r="X322" s="17">
        <f t="shared" si="230"/>
        <v>0</v>
      </c>
      <c r="Y322" s="17">
        <f t="shared" si="211"/>
        <v>0</v>
      </c>
      <c r="Z322" s="29"/>
      <c r="AA322" s="43">
        <f t="shared" si="212"/>
        <v>0</v>
      </c>
      <c r="AB322" s="17">
        <f t="shared" si="213"/>
        <v>5.4553846153846157</v>
      </c>
      <c r="AC322" s="17">
        <f t="shared" si="214"/>
        <v>5.4553846153846157</v>
      </c>
      <c r="AD322" s="3">
        <f t="shared" si="201"/>
        <v>267</v>
      </c>
      <c r="AE322" s="3">
        <f t="shared" si="200"/>
        <v>1200</v>
      </c>
      <c r="AF322" s="3"/>
      <c r="AH322" s="20">
        <f t="shared" si="231"/>
        <v>267.31</v>
      </c>
      <c r="AI322">
        <f t="shared" si="183"/>
        <v>2</v>
      </c>
      <c r="AJ322">
        <f t="shared" si="184"/>
        <v>1</v>
      </c>
      <c r="AK322">
        <f t="shared" si="185"/>
        <v>0</v>
      </c>
      <c r="AL322">
        <f t="shared" si="186"/>
        <v>1</v>
      </c>
      <c r="AM322">
        <f t="shared" si="187"/>
        <v>1</v>
      </c>
      <c r="AN322">
        <f t="shared" si="188"/>
        <v>2</v>
      </c>
      <c r="AO322">
        <f t="shared" si="189"/>
        <v>0</v>
      </c>
      <c r="AP322">
        <f t="shared" si="190"/>
        <v>1</v>
      </c>
      <c r="AQ322">
        <f t="shared" si="191"/>
        <v>0</v>
      </c>
      <c r="AR322">
        <f t="shared" si="192"/>
        <v>2</v>
      </c>
      <c r="AS322">
        <f t="shared" si="193"/>
        <v>1240.0000000000091</v>
      </c>
      <c r="AT322" s="12">
        <f t="shared" si="232"/>
        <v>-2.125</v>
      </c>
      <c r="AU322" s="13">
        <f t="shared" si="207"/>
        <v>0</v>
      </c>
      <c r="AV322" s="13">
        <f t="shared" si="208"/>
        <v>0</v>
      </c>
      <c r="AW322" s="27">
        <v>0</v>
      </c>
      <c r="AX322" s="1">
        <f t="shared" si="233"/>
        <v>0</v>
      </c>
      <c r="AY322" s="20">
        <f t="shared" si="234"/>
        <v>253.26923076923077</v>
      </c>
    </row>
    <row r="323" spans="1:51" ht="33" customHeight="1" x14ac:dyDescent="0.65">
      <c r="A323" s="39">
        <v>317</v>
      </c>
      <c r="B323" s="2" t="s">
        <v>856</v>
      </c>
      <c r="C323" s="44" t="s">
        <v>888</v>
      </c>
      <c r="D323" s="47" t="s">
        <v>889</v>
      </c>
      <c r="E323" s="48" t="s">
        <v>890</v>
      </c>
      <c r="F323" s="15">
        <v>44986</v>
      </c>
      <c r="G323" s="2">
        <f t="shared" si="229"/>
        <v>26</v>
      </c>
      <c r="H323" s="16">
        <v>16</v>
      </c>
      <c r="I323" s="2"/>
      <c r="J323" s="16"/>
      <c r="K323" s="16"/>
      <c r="L323" s="2">
        <v>200</v>
      </c>
      <c r="M323" s="2">
        <v>0</v>
      </c>
      <c r="N323" s="2">
        <v>0</v>
      </c>
      <c r="O323" s="16"/>
      <c r="P323" s="2">
        <v>0</v>
      </c>
      <c r="Q323" s="2">
        <f t="shared" si="209"/>
        <v>10</v>
      </c>
      <c r="R323" s="2">
        <f t="shared" si="206"/>
        <v>0</v>
      </c>
      <c r="S323" s="17">
        <f t="shared" si="197"/>
        <v>23.076923076923077</v>
      </c>
      <c r="T323" s="17">
        <v>4</v>
      </c>
      <c r="U323" s="17">
        <v>5</v>
      </c>
      <c r="V323" s="18">
        <v>7</v>
      </c>
      <c r="W323" s="19">
        <f t="shared" si="182"/>
        <v>249.07692307692307</v>
      </c>
      <c r="X323" s="17">
        <f t="shared" si="230"/>
        <v>0</v>
      </c>
      <c r="Y323" s="17">
        <f t="shared" si="211"/>
        <v>0</v>
      </c>
      <c r="Z323" s="29"/>
      <c r="AA323" s="43">
        <f t="shared" si="212"/>
        <v>0</v>
      </c>
      <c r="AB323" s="17">
        <f t="shared" si="213"/>
        <v>4.9815384615384612</v>
      </c>
      <c r="AC323" s="17">
        <f t="shared" si="214"/>
        <v>4.9815384615384612</v>
      </c>
      <c r="AD323" s="3">
        <f t="shared" si="201"/>
        <v>244</v>
      </c>
      <c r="AE323" s="3">
        <f t="shared" si="200"/>
        <v>300</v>
      </c>
      <c r="AF323" s="3"/>
      <c r="AH323" s="20">
        <f t="shared" si="231"/>
        <v>244.1</v>
      </c>
      <c r="AI323">
        <f t="shared" si="183"/>
        <v>2</v>
      </c>
      <c r="AJ323">
        <f t="shared" si="184"/>
        <v>0</v>
      </c>
      <c r="AK323">
        <f t="shared" si="185"/>
        <v>2</v>
      </c>
      <c r="AL323">
        <f t="shared" si="186"/>
        <v>0</v>
      </c>
      <c r="AM323">
        <f t="shared" si="187"/>
        <v>0</v>
      </c>
      <c r="AN323">
        <f t="shared" si="188"/>
        <v>4</v>
      </c>
      <c r="AO323">
        <f t="shared" si="189"/>
        <v>0</v>
      </c>
      <c r="AP323">
        <f t="shared" si="190"/>
        <v>0</v>
      </c>
      <c r="AQ323">
        <f t="shared" si="191"/>
        <v>0</v>
      </c>
      <c r="AR323">
        <f t="shared" si="192"/>
        <v>3</v>
      </c>
      <c r="AS323">
        <f t="shared" si="193"/>
        <v>399.99999999997726</v>
      </c>
      <c r="AT323" s="12">
        <f t="shared" si="232"/>
        <v>-2.125</v>
      </c>
      <c r="AU323" s="13">
        <f t="shared" si="207"/>
        <v>0</v>
      </c>
      <c r="AV323" s="13">
        <f t="shared" si="208"/>
        <v>0</v>
      </c>
      <c r="AW323" s="27">
        <v>0</v>
      </c>
      <c r="AX323" s="1">
        <f t="shared" si="233"/>
        <v>0</v>
      </c>
      <c r="AY323" s="20">
        <f t="shared" si="234"/>
        <v>233.07692307692307</v>
      </c>
    </row>
    <row r="324" spans="1:51" ht="33" customHeight="1" x14ac:dyDescent="0.65">
      <c r="A324" s="2">
        <v>318</v>
      </c>
      <c r="B324" s="2" t="s">
        <v>856</v>
      </c>
      <c r="C324" s="44" t="s">
        <v>891</v>
      </c>
      <c r="D324" s="47" t="s">
        <v>864</v>
      </c>
      <c r="E324" s="48" t="s">
        <v>892</v>
      </c>
      <c r="F324" s="15">
        <v>44986</v>
      </c>
      <c r="G324" s="2">
        <f t="shared" si="229"/>
        <v>26</v>
      </c>
      <c r="H324" s="16">
        <v>16</v>
      </c>
      <c r="I324" s="2"/>
      <c r="J324" s="16"/>
      <c r="K324" s="16"/>
      <c r="L324" s="2">
        <v>200</v>
      </c>
      <c r="M324" s="2">
        <v>0</v>
      </c>
      <c r="N324" s="2">
        <v>0</v>
      </c>
      <c r="O324" s="16"/>
      <c r="P324" s="2">
        <v>0</v>
      </c>
      <c r="Q324" s="2">
        <f t="shared" si="209"/>
        <v>10</v>
      </c>
      <c r="R324" s="2">
        <f t="shared" si="206"/>
        <v>0</v>
      </c>
      <c r="S324" s="17">
        <f t="shared" si="197"/>
        <v>23.076923076923077</v>
      </c>
      <c r="T324" s="17">
        <v>4</v>
      </c>
      <c r="U324" s="17">
        <v>5</v>
      </c>
      <c r="V324" s="18">
        <v>7</v>
      </c>
      <c r="W324" s="19">
        <f t="shared" ref="W324:W387" si="235">L324+M324+N324+O324+P324+Q324+R324+S324+T324+U324+V324</f>
        <v>249.07692307692307</v>
      </c>
      <c r="X324" s="17">
        <f t="shared" si="230"/>
        <v>0</v>
      </c>
      <c r="Y324" s="17">
        <f t="shared" si="211"/>
        <v>0</v>
      </c>
      <c r="Z324" s="29"/>
      <c r="AA324" s="43">
        <f t="shared" si="212"/>
        <v>0</v>
      </c>
      <c r="AB324" s="17">
        <f t="shared" si="213"/>
        <v>4.9815384615384612</v>
      </c>
      <c r="AC324" s="17">
        <f t="shared" si="214"/>
        <v>4.9815384615384612</v>
      </c>
      <c r="AD324" s="3">
        <f t="shared" si="201"/>
        <v>244</v>
      </c>
      <c r="AE324" s="3">
        <f t="shared" si="200"/>
        <v>300</v>
      </c>
      <c r="AF324" s="3"/>
      <c r="AH324" s="20">
        <f t="shared" si="231"/>
        <v>244.1</v>
      </c>
      <c r="AI324">
        <f t="shared" ref="AI324:AI387" si="236">INT(AH324/$AI$5)</f>
        <v>2</v>
      </c>
      <c r="AJ324">
        <f t="shared" ref="AJ324:AJ387" si="237">INT((AH324-$AI$5*AI324)/50)</f>
        <v>0</v>
      </c>
      <c r="AK324">
        <f t="shared" ref="AK324:AK387" si="238">INT((AH324-$AI$5*AI324-$AJ$5*AJ324)/20)</f>
        <v>2</v>
      </c>
      <c r="AL324">
        <f t="shared" ref="AL324:AL387" si="239">INT((AH324-$AI$5*AI324-$AJ$5*AJ324-$AK$5*AK324)/10)</f>
        <v>0</v>
      </c>
      <c r="AM324">
        <f t="shared" ref="AM324:AM387" si="240">INT((AH324-$AI$5*AI324-$AJ$5*AJ324-$AK$5*AK324-$AL$5*AL324)/5)</f>
        <v>0</v>
      </c>
      <c r="AN324">
        <f t="shared" ref="AN324:AN387" si="241">INT((AH324-$AI$5*AI324-$AJ$5*AJ324-$AK$5*AK324-$AL$5*AL324-$AM$5*AM324)/1)</f>
        <v>4</v>
      </c>
      <c r="AO324">
        <f t="shared" ref="AO324:AO387" si="242">INT(AS324/$AO$5)</f>
        <v>0</v>
      </c>
      <c r="AP324">
        <f t="shared" ref="AP324:AP387" si="243">INT((AS324-AO324*$AO$5)/1000)</f>
        <v>0</v>
      </c>
      <c r="AQ324">
        <f t="shared" ref="AQ324:AQ387" si="244">INT((AS324-AO324*$AO$5-AP324*$AP$5)/500)</f>
        <v>0</v>
      </c>
      <c r="AR324">
        <f t="shared" ref="AR324:AR387" si="245">INT((AS324-AO324*$AO$5-AP324*$AP$5-AQ324*$AQ$5)/100)</f>
        <v>3</v>
      </c>
      <c r="AS324">
        <f t="shared" ref="AS324:AS387" si="246">(AH324-$AI$5*AI324-$AJ$5*AJ324-$AK$5*AK324-$AL$5*AL324-$AM$5*AM324-$AN$5*AN324)*4000</f>
        <v>399.99999999997726</v>
      </c>
      <c r="AT324" s="12">
        <f t="shared" si="232"/>
        <v>-2.125</v>
      </c>
      <c r="AU324" s="13">
        <f t="shared" si="207"/>
        <v>0</v>
      </c>
      <c r="AV324" s="13">
        <f t="shared" si="208"/>
        <v>0</v>
      </c>
      <c r="AW324" s="27">
        <v>0</v>
      </c>
      <c r="AX324" s="1">
        <f t="shared" si="233"/>
        <v>0</v>
      </c>
      <c r="AY324" s="20">
        <f t="shared" si="234"/>
        <v>233.07692307692307</v>
      </c>
    </row>
    <row r="325" spans="1:51" ht="33" customHeight="1" x14ac:dyDescent="0.65">
      <c r="A325" s="39">
        <v>319</v>
      </c>
      <c r="B325" s="2" t="s">
        <v>856</v>
      </c>
      <c r="C325" s="44" t="s">
        <v>893</v>
      </c>
      <c r="D325" s="47" t="s">
        <v>385</v>
      </c>
      <c r="E325" s="48" t="s">
        <v>894</v>
      </c>
      <c r="F325" s="15">
        <v>44986</v>
      </c>
      <c r="G325" s="2">
        <f t="shared" si="229"/>
        <v>26</v>
      </c>
      <c r="H325" s="16">
        <v>27</v>
      </c>
      <c r="I325" s="2"/>
      <c r="J325" s="16"/>
      <c r="K325" s="16"/>
      <c r="L325" s="2">
        <v>200</v>
      </c>
      <c r="M325" s="2">
        <v>0</v>
      </c>
      <c r="N325" s="2">
        <v>0</v>
      </c>
      <c r="O325" s="16"/>
      <c r="P325" s="2">
        <v>0</v>
      </c>
      <c r="Q325" s="2">
        <f t="shared" si="209"/>
        <v>10</v>
      </c>
      <c r="R325" s="2">
        <f t="shared" si="206"/>
        <v>0</v>
      </c>
      <c r="S325" s="17">
        <f t="shared" ref="S325:S388" si="247">(((L325/26/8)*1.5)*H325)+(((L325/26)*2)*I325)</f>
        <v>38.942307692307693</v>
      </c>
      <c r="T325" s="17">
        <v>6.75</v>
      </c>
      <c r="U325" s="17">
        <v>5</v>
      </c>
      <c r="V325" s="18">
        <v>7</v>
      </c>
      <c r="W325" s="19">
        <f t="shared" si="235"/>
        <v>267.69230769230768</v>
      </c>
      <c r="X325" s="17">
        <f t="shared" si="230"/>
        <v>0</v>
      </c>
      <c r="Y325" s="17">
        <f t="shared" si="211"/>
        <v>0</v>
      </c>
      <c r="Z325" s="29"/>
      <c r="AA325" s="43">
        <f t="shared" si="212"/>
        <v>0</v>
      </c>
      <c r="AB325" s="17">
        <f t="shared" si="213"/>
        <v>5.3538461538461535</v>
      </c>
      <c r="AC325" s="17">
        <f t="shared" si="214"/>
        <v>5.3538461538461535</v>
      </c>
      <c r="AD325" s="3">
        <f t="shared" si="201"/>
        <v>262</v>
      </c>
      <c r="AE325" s="3">
        <f t="shared" si="200"/>
        <v>1300</v>
      </c>
      <c r="AF325" s="3"/>
      <c r="AH325" s="20">
        <f t="shared" si="231"/>
        <v>262.33999999999997</v>
      </c>
      <c r="AI325">
        <f t="shared" si="236"/>
        <v>2</v>
      </c>
      <c r="AJ325">
        <f t="shared" si="237"/>
        <v>1</v>
      </c>
      <c r="AK325">
        <f t="shared" si="238"/>
        <v>0</v>
      </c>
      <c r="AL325">
        <f t="shared" si="239"/>
        <v>1</v>
      </c>
      <c r="AM325">
        <f t="shared" si="240"/>
        <v>0</v>
      </c>
      <c r="AN325">
        <f t="shared" si="241"/>
        <v>2</v>
      </c>
      <c r="AO325">
        <f t="shared" si="242"/>
        <v>0</v>
      </c>
      <c r="AP325">
        <f t="shared" si="243"/>
        <v>1</v>
      </c>
      <c r="AQ325">
        <f t="shared" si="244"/>
        <v>0</v>
      </c>
      <c r="AR325">
        <f t="shared" si="245"/>
        <v>3</v>
      </c>
      <c r="AS325">
        <f t="shared" si="246"/>
        <v>1359.9999999999</v>
      </c>
      <c r="AT325" s="12">
        <f t="shared" si="232"/>
        <v>-2.125</v>
      </c>
      <c r="AU325" s="13">
        <f t="shared" si="207"/>
        <v>0</v>
      </c>
      <c r="AV325" s="13">
        <f t="shared" si="208"/>
        <v>0</v>
      </c>
      <c r="AW325" s="27">
        <v>0</v>
      </c>
      <c r="AX325" s="1">
        <f t="shared" si="233"/>
        <v>0</v>
      </c>
      <c r="AY325" s="20">
        <f t="shared" si="234"/>
        <v>248.94230769230768</v>
      </c>
    </row>
    <row r="326" spans="1:51" ht="33" customHeight="1" x14ac:dyDescent="0.65">
      <c r="A326" s="2">
        <v>320</v>
      </c>
      <c r="B326" s="2" t="s">
        <v>856</v>
      </c>
      <c r="C326" s="44" t="s">
        <v>895</v>
      </c>
      <c r="D326" s="47" t="s">
        <v>313</v>
      </c>
      <c r="E326" s="48" t="s">
        <v>896</v>
      </c>
      <c r="F326" s="15">
        <v>44986</v>
      </c>
      <c r="G326" s="2">
        <f t="shared" si="229"/>
        <v>26</v>
      </c>
      <c r="H326" s="16">
        <v>22</v>
      </c>
      <c r="I326" s="2"/>
      <c r="J326" s="16"/>
      <c r="K326" s="16"/>
      <c r="L326" s="2">
        <v>200</v>
      </c>
      <c r="M326" s="2">
        <v>0</v>
      </c>
      <c r="N326" s="2">
        <v>0</v>
      </c>
      <c r="O326" s="16"/>
      <c r="P326" s="2">
        <v>0</v>
      </c>
      <c r="Q326" s="2">
        <f t="shared" si="209"/>
        <v>10</v>
      </c>
      <c r="R326" s="2">
        <f t="shared" si="206"/>
        <v>0</v>
      </c>
      <c r="S326" s="17">
        <f t="shared" si="247"/>
        <v>31.73076923076923</v>
      </c>
      <c r="T326" s="17">
        <v>5.5</v>
      </c>
      <c r="U326" s="17">
        <v>5</v>
      </c>
      <c r="V326" s="18">
        <v>7</v>
      </c>
      <c r="W326" s="19">
        <f t="shared" si="235"/>
        <v>259.23076923076923</v>
      </c>
      <c r="X326" s="17">
        <f t="shared" si="230"/>
        <v>0</v>
      </c>
      <c r="Y326" s="17">
        <f t="shared" si="211"/>
        <v>0</v>
      </c>
      <c r="Z326" s="29"/>
      <c r="AA326" s="43">
        <f t="shared" si="212"/>
        <v>0</v>
      </c>
      <c r="AB326" s="17">
        <f t="shared" si="213"/>
        <v>5.1846153846153848</v>
      </c>
      <c r="AC326" s="17">
        <f t="shared" si="214"/>
        <v>5.1846153846153848</v>
      </c>
      <c r="AD326" s="3">
        <f t="shared" si="201"/>
        <v>254</v>
      </c>
      <c r="AE326" s="3">
        <f t="shared" si="200"/>
        <v>200</v>
      </c>
      <c r="AF326" s="3"/>
      <c r="AH326" s="20">
        <f t="shared" si="231"/>
        <v>254.05</v>
      </c>
      <c r="AI326">
        <f t="shared" si="236"/>
        <v>2</v>
      </c>
      <c r="AJ326">
        <f t="shared" si="237"/>
        <v>1</v>
      </c>
      <c r="AK326">
        <f t="shared" si="238"/>
        <v>0</v>
      </c>
      <c r="AL326">
        <f t="shared" si="239"/>
        <v>0</v>
      </c>
      <c r="AM326">
        <f t="shared" si="240"/>
        <v>0</v>
      </c>
      <c r="AN326">
        <f t="shared" si="241"/>
        <v>4</v>
      </c>
      <c r="AO326">
        <f t="shared" si="242"/>
        <v>0</v>
      </c>
      <c r="AP326">
        <f t="shared" si="243"/>
        <v>0</v>
      </c>
      <c r="AQ326">
        <f t="shared" si="244"/>
        <v>0</v>
      </c>
      <c r="AR326">
        <f t="shared" si="245"/>
        <v>2</v>
      </c>
      <c r="AS326">
        <f t="shared" si="246"/>
        <v>200.00000000004547</v>
      </c>
      <c r="AT326" s="12">
        <f t="shared" si="232"/>
        <v>-2.125</v>
      </c>
      <c r="AU326" s="13">
        <f t="shared" si="207"/>
        <v>0</v>
      </c>
      <c r="AV326" s="13">
        <f t="shared" si="208"/>
        <v>0</v>
      </c>
      <c r="AW326" s="27">
        <v>0</v>
      </c>
      <c r="AX326" s="1">
        <f t="shared" si="233"/>
        <v>0</v>
      </c>
      <c r="AY326" s="20">
        <f t="shared" si="234"/>
        <v>241.73076923076923</v>
      </c>
    </row>
    <row r="327" spans="1:51" ht="33" customHeight="1" x14ac:dyDescent="0.65">
      <c r="A327" s="39">
        <v>321</v>
      </c>
      <c r="B327" s="2" t="s">
        <v>856</v>
      </c>
      <c r="C327" s="44" t="s">
        <v>897</v>
      </c>
      <c r="D327" s="47" t="s">
        <v>543</v>
      </c>
      <c r="E327" s="48" t="s">
        <v>898</v>
      </c>
      <c r="F327" s="15">
        <v>45017</v>
      </c>
      <c r="G327" s="2">
        <f t="shared" si="229"/>
        <v>26</v>
      </c>
      <c r="H327" s="16">
        <v>32</v>
      </c>
      <c r="I327" s="2"/>
      <c r="J327" s="16"/>
      <c r="K327" s="16"/>
      <c r="L327" s="2">
        <v>200</v>
      </c>
      <c r="M327" s="2">
        <v>0</v>
      </c>
      <c r="N327" s="2">
        <v>0</v>
      </c>
      <c r="O327" s="16"/>
      <c r="P327" s="2">
        <v>0</v>
      </c>
      <c r="Q327" s="2">
        <f t="shared" si="209"/>
        <v>10</v>
      </c>
      <c r="R327" s="2">
        <f t="shared" si="206"/>
        <v>0</v>
      </c>
      <c r="S327" s="17">
        <f t="shared" si="247"/>
        <v>46.153846153846153</v>
      </c>
      <c r="T327" s="17">
        <v>8</v>
      </c>
      <c r="U327" s="17">
        <v>5</v>
      </c>
      <c r="V327" s="18">
        <v>7</v>
      </c>
      <c r="W327" s="19">
        <f t="shared" si="235"/>
        <v>276.15384615384613</v>
      </c>
      <c r="X327" s="17">
        <f t="shared" si="230"/>
        <v>0</v>
      </c>
      <c r="Y327" s="17">
        <f t="shared" si="211"/>
        <v>0</v>
      </c>
      <c r="Z327" s="29"/>
      <c r="AA327" s="43">
        <f t="shared" si="212"/>
        <v>0</v>
      </c>
      <c r="AB327" s="17">
        <f t="shared" si="213"/>
        <v>5.523076923076923</v>
      </c>
      <c r="AC327" s="17">
        <f t="shared" si="214"/>
        <v>5.523076923076923</v>
      </c>
      <c r="AD327" s="3">
        <f t="shared" si="201"/>
        <v>270</v>
      </c>
      <c r="AE327" s="3">
        <f t="shared" ref="AE327:AE390" si="248">(AO327*$AO$5+AP327*$AP$5+AQ327*$AQ$5+AR327*$AR$5)</f>
        <v>2500</v>
      </c>
      <c r="AF327" s="3"/>
      <c r="AH327" s="20">
        <f t="shared" si="231"/>
        <v>270.63</v>
      </c>
      <c r="AI327">
        <f t="shared" si="236"/>
        <v>2</v>
      </c>
      <c r="AJ327">
        <f t="shared" si="237"/>
        <v>1</v>
      </c>
      <c r="AK327">
        <f t="shared" si="238"/>
        <v>1</v>
      </c>
      <c r="AL327">
        <f t="shared" si="239"/>
        <v>0</v>
      </c>
      <c r="AM327">
        <f t="shared" si="240"/>
        <v>0</v>
      </c>
      <c r="AN327">
        <f t="shared" si="241"/>
        <v>0</v>
      </c>
      <c r="AO327">
        <f t="shared" si="242"/>
        <v>1</v>
      </c>
      <c r="AP327">
        <f t="shared" si="243"/>
        <v>0</v>
      </c>
      <c r="AQ327">
        <f t="shared" si="244"/>
        <v>1</v>
      </c>
      <c r="AR327">
        <f t="shared" si="245"/>
        <v>0</v>
      </c>
      <c r="AS327">
        <f t="shared" si="246"/>
        <v>2519.9999999999818</v>
      </c>
      <c r="AT327" s="12">
        <f t="shared" si="232"/>
        <v>-2.2083333333333335</v>
      </c>
      <c r="AU327" s="13">
        <f t="shared" si="207"/>
        <v>0</v>
      </c>
      <c r="AV327" s="13">
        <f t="shared" si="208"/>
        <v>0</v>
      </c>
      <c r="AW327" s="27">
        <v>0</v>
      </c>
      <c r="AX327" s="1">
        <f t="shared" si="233"/>
        <v>0</v>
      </c>
      <c r="AY327" s="20">
        <f t="shared" si="234"/>
        <v>256.15384615384613</v>
      </c>
    </row>
    <row r="328" spans="1:51" ht="33" customHeight="1" x14ac:dyDescent="0.65">
      <c r="A328" s="2">
        <v>322</v>
      </c>
      <c r="B328" s="2" t="s">
        <v>856</v>
      </c>
      <c r="C328" s="44" t="s">
        <v>899</v>
      </c>
      <c r="D328" s="47" t="s">
        <v>900</v>
      </c>
      <c r="E328" s="48" t="s">
        <v>901</v>
      </c>
      <c r="F328" s="15">
        <v>45017</v>
      </c>
      <c r="G328" s="2">
        <f t="shared" si="229"/>
        <v>26</v>
      </c>
      <c r="H328" s="16">
        <v>30</v>
      </c>
      <c r="I328" s="2"/>
      <c r="J328" s="16"/>
      <c r="K328" s="16"/>
      <c r="L328" s="2">
        <v>200</v>
      </c>
      <c r="M328" s="2">
        <v>0</v>
      </c>
      <c r="N328" s="2">
        <v>20</v>
      </c>
      <c r="O328" s="16"/>
      <c r="P328" s="2">
        <v>0</v>
      </c>
      <c r="Q328" s="2">
        <f t="shared" si="209"/>
        <v>10</v>
      </c>
      <c r="R328" s="2">
        <f t="shared" si="206"/>
        <v>0</v>
      </c>
      <c r="S328" s="17">
        <f t="shared" si="247"/>
        <v>43.269230769230766</v>
      </c>
      <c r="T328" s="17">
        <v>7.5</v>
      </c>
      <c r="U328" s="17">
        <v>5</v>
      </c>
      <c r="V328" s="18">
        <v>7</v>
      </c>
      <c r="W328" s="19">
        <f t="shared" si="235"/>
        <v>292.76923076923077</v>
      </c>
      <c r="X328" s="17">
        <f>(L328+N328)/$J$4*J328</f>
        <v>0</v>
      </c>
      <c r="Y328" s="17">
        <f t="shared" si="211"/>
        <v>0</v>
      </c>
      <c r="Z328" s="29"/>
      <c r="AA328" s="43">
        <f t="shared" si="212"/>
        <v>0</v>
      </c>
      <c r="AB328" s="17">
        <f t="shared" si="213"/>
        <v>5.8553846153846152</v>
      </c>
      <c r="AC328" s="17">
        <f t="shared" si="214"/>
        <v>5.8553846153846152</v>
      </c>
      <c r="AD328" s="3">
        <f t="shared" ref="AD328:AD391" si="249">(AI328*$AI$5+AJ328*$AJ$5+AK328*$AK$5+AL328*$AL$5+AM328*$AM$5+AN328*$AN$5)</f>
        <v>286</v>
      </c>
      <c r="AE328" s="3">
        <f t="shared" si="248"/>
        <v>3600</v>
      </c>
      <c r="AF328" s="3"/>
      <c r="AH328" s="20">
        <f>ROUND( W328-AC328,2)</f>
        <v>286.91000000000003</v>
      </c>
      <c r="AI328">
        <f t="shared" si="236"/>
        <v>2</v>
      </c>
      <c r="AJ328">
        <f t="shared" si="237"/>
        <v>1</v>
      </c>
      <c r="AK328">
        <f t="shared" si="238"/>
        <v>1</v>
      </c>
      <c r="AL328">
        <f t="shared" si="239"/>
        <v>1</v>
      </c>
      <c r="AM328">
        <f t="shared" si="240"/>
        <v>1</v>
      </c>
      <c r="AN328">
        <f t="shared" si="241"/>
        <v>1</v>
      </c>
      <c r="AO328">
        <f t="shared" si="242"/>
        <v>1</v>
      </c>
      <c r="AP328">
        <f t="shared" si="243"/>
        <v>1</v>
      </c>
      <c r="AQ328">
        <f t="shared" si="244"/>
        <v>1</v>
      </c>
      <c r="AR328">
        <f t="shared" si="245"/>
        <v>1</v>
      </c>
      <c r="AS328">
        <f t="shared" si="246"/>
        <v>3640.0000000001</v>
      </c>
      <c r="AT328" s="12">
        <f>+DAYS360(F328,$J$3)/360</f>
        <v>-2.2083333333333335</v>
      </c>
      <c r="AU328" s="13">
        <f t="shared" si="207"/>
        <v>0</v>
      </c>
      <c r="AV328" s="13">
        <f t="shared" si="208"/>
        <v>0</v>
      </c>
      <c r="AW328" s="27">
        <v>0</v>
      </c>
      <c r="AX328" s="1">
        <f>+AW328*150000/4000</f>
        <v>0</v>
      </c>
      <c r="AY328" s="20">
        <f>W328-X328-Y328-T328-U328-V328-AX328</f>
        <v>273.26923076923077</v>
      </c>
    </row>
    <row r="329" spans="1:51" ht="33" customHeight="1" x14ac:dyDescent="0.65">
      <c r="A329" s="39">
        <v>323</v>
      </c>
      <c r="B329" s="2" t="s">
        <v>856</v>
      </c>
      <c r="C329" s="44" t="s">
        <v>902</v>
      </c>
      <c r="D329" s="47" t="s">
        <v>527</v>
      </c>
      <c r="E329" s="48" t="s">
        <v>903</v>
      </c>
      <c r="F329" s="15">
        <v>44562</v>
      </c>
      <c r="G329" s="2">
        <f t="shared" si="229"/>
        <v>26</v>
      </c>
      <c r="H329" s="16">
        <v>29</v>
      </c>
      <c r="I329" s="2"/>
      <c r="J329" s="16"/>
      <c r="K329" s="16"/>
      <c r="L329" s="2">
        <v>200</v>
      </c>
      <c r="M329" s="2">
        <v>0</v>
      </c>
      <c r="N329" s="2">
        <v>0</v>
      </c>
      <c r="O329" s="16"/>
      <c r="P329" s="2">
        <v>0</v>
      </c>
      <c r="Q329" s="2">
        <f t="shared" si="209"/>
        <v>10</v>
      </c>
      <c r="R329" s="2">
        <f t="shared" si="206"/>
        <v>0</v>
      </c>
      <c r="S329" s="17">
        <f t="shared" si="247"/>
        <v>41.826923076923073</v>
      </c>
      <c r="T329" s="17">
        <v>7.25</v>
      </c>
      <c r="U329" s="17">
        <v>5</v>
      </c>
      <c r="V329" s="18">
        <v>7</v>
      </c>
      <c r="W329" s="19">
        <f t="shared" si="235"/>
        <v>271.07692307692309</v>
      </c>
      <c r="X329" s="17">
        <f>(L329+N329)/$J$4*J329</f>
        <v>0</v>
      </c>
      <c r="Y329" s="17">
        <f t="shared" si="211"/>
        <v>0</v>
      </c>
      <c r="Z329" s="29"/>
      <c r="AA329" s="43">
        <f t="shared" si="212"/>
        <v>0</v>
      </c>
      <c r="AB329" s="17">
        <f t="shared" si="213"/>
        <v>5.4215384615384616</v>
      </c>
      <c r="AC329" s="17">
        <f t="shared" si="214"/>
        <v>5.4215384615384616</v>
      </c>
      <c r="AD329" s="3">
        <f t="shared" si="249"/>
        <v>265</v>
      </c>
      <c r="AE329" s="3">
        <f t="shared" si="248"/>
        <v>2600</v>
      </c>
      <c r="AF329" s="3"/>
      <c r="AH329" s="20">
        <f>ROUND( W329-AC329,2)</f>
        <v>265.66000000000003</v>
      </c>
      <c r="AI329">
        <f t="shared" si="236"/>
        <v>2</v>
      </c>
      <c r="AJ329">
        <f t="shared" si="237"/>
        <v>1</v>
      </c>
      <c r="AK329">
        <f t="shared" si="238"/>
        <v>0</v>
      </c>
      <c r="AL329">
        <f t="shared" si="239"/>
        <v>1</v>
      </c>
      <c r="AM329">
        <f t="shared" si="240"/>
        <v>1</v>
      </c>
      <c r="AN329">
        <f t="shared" si="241"/>
        <v>0</v>
      </c>
      <c r="AO329">
        <f t="shared" si="242"/>
        <v>1</v>
      </c>
      <c r="AP329">
        <f t="shared" si="243"/>
        <v>0</v>
      </c>
      <c r="AQ329">
        <f t="shared" si="244"/>
        <v>1</v>
      </c>
      <c r="AR329">
        <f t="shared" si="245"/>
        <v>1</v>
      </c>
      <c r="AS329">
        <f t="shared" si="246"/>
        <v>2640.0000000001</v>
      </c>
      <c r="AT329" s="12">
        <f>+DAYS360(F329,$J$3)/360</f>
        <v>-0.95833333333333337</v>
      </c>
      <c r="AU329" s="13">
        <f t="shared" si="207"/>
        <v>0</v>
      </c>
      <c r="AV329" s="13">
        <f t="shared" si="208"/>
        <v>0</v>
      </c>
      <c r="AW329" s="27">
        <v>0</v>
      </c>
      <c r="AX329" s="1">
        <f>+AW329*150000/4000</f>
        <v>0</v>
      </c>
      <c r="AY329" s="20">
        <f>W329-X329-Y329-T329-U329-V329-AX329</f>
        <v>251.82692307692309</v>
      </c>
    </row>
    <row r="330" spans="1:51" ht="31.5" customHeight="1" x14ac:dyDescent="0.65">
      <c r="A330" s="2">
        <v>324</v>
      </c>
      <c r="B330" s="2" t="s">
        <v>904</v>
      </c>
      <c r="C330" s="44" t="s">
        <v>905</v>
      </c>
      <c r="D330" s="47" t="s">
        <v>906</v>
      </c>
      <c r="E330" s="48" t="s">
        <v>907</v>
      </c>
      <c r="F330" s="15">
        <v>44228</v>
      </c>
      <c r="G330" s="2">
        <f t="shared" si="229"/>
        <v>26</v>
      </c>
      <c r="H330" s="16">
        <v>26</v>
      </c>
      <c r="I330" s="2"/>
      <c r="J330" s="16"/>
      <c r="K330" s="16"/>
      <c r="L330" s="2">
        <v>200</v>
      </c>
      <c r="M330" s="2">
        <v>0</v>
      </c>
      <c r="N330" s="2">
        <v>5</v>
      </c>
      <c r="O330" s="16"/>
      <c r="P330" s="2">
        <v>0</v>
      </c>
      <c r="Q330" s="2">
        <f>IF(AND($K$4&lt;=G330,K330&lt;0.01),10,IF(AND(G330&gt;=$K$4-1,K330&lt;0.01),5,0))</f>
        <v>10</v>
      </c>
      <c r="R330" s="2">
        <f t="shared" si="206"/>
        <v>0</v>
      </c>
      <c r="S330" s="17">
        <f t="shared" si="247"/>
        <v>37.5</v>
      </c>
      <c r="T330" s="17">
        <v>6.5</v>
      </c>
      <c r="U330" s="17">
        <v>5</v>
      </c>
      <c r="V330" s="18"/>
      <c r="W330" s="19">
        <f t="shared" si="235"/>
        <v>264</v>
      </c>
      <c r="X330" s="17">
        <f t="shared" ref="X330:X393" si="250">(L330+N330)/$J$4*J330</f>
        <v>0</v>
      </c>
      <c r="Y330" s="17">
        <f t="shared" si="211"/>
        <v>0</v>
      </c>
      <c r="Z330" s="29"/>
      <c r="AA330" s="43">
        <f>IF(AY330&lt;=(1500000/4000),0,IF(AY330&lt;=(2000000/4000),(AY330-(1500000/4000))*5%,IF(AY330&lt;=(8500000/4000),(AY330-(2000000/4000))*10%+(25000/4000),IF(AY330&lt;=(12500000/4000),(AY330-(8500000/4000))*15%+(675000/4000),(AY330-(12500000/4000))*20%+(1275000/4000)))))</f>
        <v>0</v>
      </c>
      <c r="AB330" s="17">
        <f>IF((W330*4000)&lt;=1200000,(W330*2%),(1200000/4000*2%))</f>
        <v>5.28</v>
      </c>
      <c r="AC330" s="17">
        <f>X330+Y330+Z330+AA330+AB330</f>
        <v>5.28</v>
      </c>
      <c r="AD330" s="3">
        <f t="shared" si="249"/>
        <v>258</v>
      </c>
      <c r="AE330" s="3">
        <f t="shared" si="248"/>
        <v>2800</v>
      </c>
      <c r="AF330" s="3"/>
      <c r="AH330" s="20">
        <f t="shared" ref="AH330:AH393" si="251">ROUND( W330-AC330,2)</f>
        <v>258.72000000000003</v>
      </c>
      <c r="AI330">
        <f t="shared" si="236"/>
        <v>2</v>
      </c>
      <c r="AJ330">
        <f t="shared" si="237"/>
        <v>1</v>
      </c>
      <c r="AK330">
        <f t="shared" si="238"/>
        <v>0</v>
      </c>
      <c r="AL330">
        <f t="shared" si="239"/>
        <v>0</v>
      </c>
      <c r="AM330">
        <f t="shared" si="240"/>
        <v>1</v>
      </c>
      <c r="AN330">
        <f t="shared" si="241"/>
        <v>3</v>
      </c>
      <c r="AO330">
        <f t="shared" si="242"/>
        <v>1</v>
      </c>
      <c r="AP330">
        <f t="shared" si="243"/>
        <v>0</v>
      </c>
      <c r="AQ330">
        <f t="shared" si="244"/>
        <v>1</v>
      </c>
      <c r="AR330">
        <f t="shared" si="245"/>
        <v>3</v>
      </c>
      <c r="AS330">
        <f t="shared" si="246"/>
        <v>2880.0000000001091</v>
      </c>
      <c r="AT330" s="12">
        <f t="shared" ref="AT330:AT393" si="252">+DAYS360(F330,$J$3)/360</f>
        <v>-4.1666666666666664E-2</v>
      </c>
      <c r="AU330" s="13">
        <f t="shared" si="207"/>
        <v>0</v>
      </c>
      <c r="AV330" s="13">
        <f t="shared" si="208"/>
        <v>0</v>
      </c>
      <c r="AW330" s="27">
        <v>0</v>
      </c>
      <c r="AX330" s="1">
        <f t="shared" ref="AX330:AX393" si="253">+AW330*150000/4000</f>
        <v>0</v>
      </c>
      <c r="AY330" s="20">
        <f t="shared" ref="AY330:AY393" si="254">W330-X330-Y330-T330-U330-V330-AX330</f>
        <v>252.5</v>
      </c>
    </row>
    <row r="331" spans="1:51" ht="30" customHeight="1" x14ac:dyDescent="0.65">
      <c r="A331" s="39">
        <v>325</v>
      </c>
      <c r="B331" s="2" t="s">
        <v>904</v>
      </c>
      <c r="C331" s="44" t="s">
        <v>908</v>
      </c>
      <c r="D331" s="47" t="s">
        <v>588</v>
      </c>
      <c r="E331" s="48" t="s">
        <v>183</v>
      </c>
      <c r="F331" s="15">
        <v>44228</v>
      </c>
      <c r="G331" s="2">
        <f t="shared" si="229"/>
        <v>26</v>
      </c>
      <c r="H331" s="16">
        <v>24</v>
      </c>
      <c r="I331" s="2"/>
      <c r="J331" s="16"/>
      <c r="K331" s="16"/>
      <c r="L331" s="2">
        <v>210</v>
      </c>
      <c r="M331" s="2">
        <v>15</v>
      </c>
      <c r="N331" s="2">
        <v>0</v>
      </c>
      <c r="O331" s="16"/>
      <c r="P331" s="2">
        <v>0</v>
      </c>
      <c r="Q331" s="2">
        <f t="shared" ref="Q331:Q366" si="255">IF(AND($K$4&lt;=G331,K331&lt;0.01),10,IF(AND(G331&gt;=$K$4-1,K331&lt;0.01),5,0))</f>
        <v>10</v>
      </c>
      <c r="R331" s="2">
        <f t="shared" si="206"/>
        <v>0</v>
      </c>
      <c r="S331" s="17">
        <f t="shared" si="247"/>
        <v>36.346153846153847</v>
      </c>
      <c r="T331" s="17">
        <v>6</v>
      </c>
      <c r="U331" s="17">
        <v>5</v>
      </c>
      <c r="V331" s="18"/>
      <c r="W331" s="19">
        <f t="shared" si="235"/>
        <v>282.34615384615387</v>
      </c>
      <c r="X331" s="17">
        <f t="shared" si="250"/>
        <v>0</v>
      </c>
      <c r="Y331" s="17">
        <f t="shared" si="211"/>
        <v>0</v>
      </c>
      <c r="Z331" s="29"/>
      <c r="AA331" s="43">
        <f t="shared" ref="AA331:AA350" si="256">IF(AY331&lt;=(1500000/4000),0,IF(AY331&lt;=(2000000/4000),(AY331-(1500000/4000))*5%,IF(AY331&lt;=(8500000/4000),(AY331-(2000000/4000))*10%+(25000/4000),IF(AY331&lt;=(12500000/4000),(AY331-(8500000/4000))*15%+(675000/4000),(AY331-(12500000/4000))*20%+(1275000/4000)))))</f>
        <v>0</v>
      </c>
      <c r="AB331" s="17">
        <f t="shared" ref="AB331:AB350" si="257">IF((W331*4000)&lt;=1200000,(W331*2%),(1200000/4000*2%))</f>
        <v>5.6469230769230778</v>
      </c>
      <c r="AC331" s="17">
        <f t="shared" ref="AC331:AC350" si="258">X331+Y331+Z331+AA331+AB331</f>
        <v>5.6469230769230778</v>
      </c>
      <c r="AD331" s="3">
        <f t="shared" si="249"/>
        <v>276</v>
      </c>
      <c r="AE331" s="3">
        <f t="shared" si="248"/>
        <v>2700</v>
      </c>
      <c r="AF331" s="3"/>
      <c r="AH331" s="20">
        <f t="shared" si="251"/>
        <v>276.7</v>
      </c>
      <c r="AI331">
        <f t="shared" si="236"/>
        <v>2</v>
      </c>
      <c r="AJ331">
        <f t="shared" si="237"/>
        <v>1</v>
      </c>
      <c r="AK331">
        <f t="shared" si="238"/>
        <v>1</v>
      </c>
      <c r="AL331">
        <f t="shared" si="239"/>
        <v>0</v>
      </c>
      <c r="AM331">
        <f t="shared" si="240"/>
        <v>1</v>
      </c>
      <c r="AN331">
        <f t="shared" si="241"/>
        <v>1</v>
      </c>
      <c r="AO331">
        <f t="shared" si="242"/>
        <v>1</v>
      </c>
      <c r="AP331">
        <f t="shared" si="243"/>
        <v>0</v>
      </c>
      <c r="AQ331">
        <f t="shared" si="244"/>
        <v>1</v>
      </c>
      <c r="AR331">
        <f t="shared" si="245"/>
        <v>2</v>
      </c>
      <c r="AS331">
        <f t="shared" si="246"/>
        <v>2799.9999999999545</v>
      </c>
      <c r="AT331" s="12">
        <f t="shared" si="252"/>
        <v>-4.1666666666666664E-2</v>
      </c>
      <c r="AU331" s="13">
        <f t="shared" si="207"/>
        <v>0</v>
      </c>
      <c r="AV331" s="13">
        <f t="shared" si="208"/>
        <v>0</v>
      </c>
      <c r="AW331" s="27">
        <v>0</v>
      </c>
      <c r="AX331" s="1">
        <f t="shared" si="253"/>
        <v>0</v>
      </c>
      <c r="AY331" s="20">
        <f t="shared" si="254"/>
        <v>271.34615384615387</v>
      </c>
    </row>
    <row r="332" spans="1:51" ht="31.5" customHeight="1" x14ac:dyDescent="0.65">
      <c r="A332" s="2">
        <v>326</v>
      </c>
      <c r="B332" s="2" t="s">
        <v>904</v>
      </c>
      <c r="C332" s="44" t="s">
        <v>909</v>
      </c>
      <c r="D332" s="47" t="s">
        <v>910</v>
      </c>
      <c r="E332" s="48" t="s">
        <v>211</v>
      </c>
      <c r="F332" s="15">
        <v>44228</v>
      </c>
      <c r="G332" s="2">
        <f t="shared" si="229"/>
        <v>26</v>
      </c>
      <c r="H332" s="16">
        <v>26</v>
      </c>
      <c r="I332" s="2"/>
      <c r="J332" s="16"/>
      <c r="K332" s="16"/>
      <c r="L332" s="2">
        <v>200</v>
      </c>
      <c r="M332" s="2">
        <v>0</v>
      </c>
      <c r="N332" s="2">
        <v>0</v>
      </c>
      <c r="O332" s="16"/>
      <c r="P332" s="2">
        <v>0</v>
      </c>
      <c r="Q332" s="2">
        <f t="shared" si="255"/>
        <v>10</v>
      </c>
      <c r="R332" s="2">
        <f t="shared" si="206"/>
        <v>0</v>
      </c>
      <c r="S332" s="17">
        <f t="shared" si="247"/>
        <v>37.5</v>
      </c>
      <c r="T332" s="17">
        <v>6.5</v>
      </c>
      <c r="U332" s="17">
        <v>5</v>
      </c>
      <c r="V332" s="18">
        <v>7</v>
      </c>
      <c r="W332" s="19">
        <f t="shared" si="235"/>
        <v>266</v>
      </c>
      <c r="X332" s="17">
        <f t="shared" si="250"/>
        <v>0</v>
      </c>
      <c r="Y332" s="17">
        <f t="shared" si="211"/>
        <v>0</v>
      </c>
      <c r="Z332" s="29"/>
      <c r="AA332" s="43">
        <f t="shared" si="256"/>
        <v>0</v>
      </c>
      <c r="AB332" s="17">
        <f t="shared" si="257"/>
        <v>5.32</v>
      </c>
      <c r="AC332" s="17">
        <f t="shared" si="258"/>
        <v>5.32</v>
      </c>
      <c r="AD332" s="3">
        <f t="shared" si="249"/>
        <v>260</v>
      </c>
      <c r="AE332" s="3">
        <f t="shared" si="248"/>
        <v>2700</v>
      </c>
      <c r="AF332" s="3"/>
      <c r="AH332" s="20">
        <f t="shared" si="251"/>
        <v>260.68</v>
      </c>
      <c r="AI332">
        <f t="shared" si="236"/>
        <v>2</v>
      </c>
      <c r="AJ332">
        <f t="shared" si="237"/>
        <v>1</v>
      </c>
      <c r="AK332">
        <f t="shared" si="238"/>
        <v>0</v>
      </c>
      <c r="AL332">
        <f t="shared" si="239"/>
        <v>1</v>
      </c>
      <c r="AM332">
        <f t="shared" si="240"/>
        <v>0</v>
      </c>
      <c r="AN332">
        <f t="shared" si="241"/>
        <v>0</v>
      </c>
      <c r="AO332">
        <f t="shared" si="242"/>
        <v>1</v>
      </c>
      <c r="AP332">
        <f t="shared" si="243"/>
        <v>0</v>
      </c>
      <c r="AQ332">
        <f t="shared" si="244"/>
        <v>1</v>
      </c>
      <c r="AR332">
        <f t="shared" si="245"/>
        <v>2</v>
      </c>
      <c r="AS332">
        <f t="shared" si="246"/>
        <v>2720.0000000000273</v>
      </c>
      <c r="AT332" s="12">
        <f t="shared" si="252"/>
        <v>-4.1666666666666664E-2</v>
      </c>
      <c r="AU332" s="13">
        <f t="shared" si="207"/>
        <v>0</v>
      </c>
      <c r="AV332" s="13">
        <f t="shared" si="208"/>
        <v>0</v>
      </c>
      <c r="AW332" s="27">
        <v>0</v>
      </c>
      <c r="AX332" s="1">
        <f t="shared" si="253"/>
        <v>0</v>
      </c>
      <c r="AY332" s="20">
        <f t="shared" si="254"/>
        <v>247.5</v>
      </c>
    </row>
    <row r="333" spans="1:51" ht="31.5" customHeight="1" x14ac:dyDescent="0.65">
      <c r="A333" s="39">
        <v>327</v>
      </c>
      <c r="B333" s="2" t="s">
        <v>904</v>
      </c>
      <c r="C333" s="44" t="s">
        <v>911</v>
      </c>
      <c r="D333" s="47" t="s">
        <v>912</v>
      </c>
      <c r="E333" s="48" t="s">
        <v>444</v>
      </c>
      <c r="F333" s="15">
        <v>44228</v>
      </c>
      <c r="G333" s="2">
        <f t="shared" si="229"/>
        <v>26</v>
      </c>
      <c r="H333" s="16">
        <v>26</v>
      </c>
      <c r="I333" s="2"/>
      <c r="J333" s="16"/>
      <c r="K333" s="16"/>
      <c r="L333" s="2">
        <v>200</v>
      </c>
      <c r="M333" s="2">
        <v>0</v>
      </c>
      <c r="N333" s="2">
        <v>0</v>
      </c>
      <c r="O333" s="16"/>
      <c r="P333" s="2">
        <v>0</v>
      </c>
      <c r="Q333" s="2">
        <f t="shared" si="255"/>
        <v>10</v>
      </c>
      <c r="R333" s="2">
        <f t="shared" si="206"/>
        <v>0</v>
      </c>
      <c r="S333" s="17">
        <f t="shared" si="247"/>
        <v>37.5</v>
      </c>
      <c r="T333" s="17">
        <v>6.5</v>
      </c>
      <c r="U333" s="17">
        <v>5</v>
      </c>
      <c r="V333" s="18">
        <v>7</v>
      </c>
      <c r="W333" s="19">
        <f t="shared" si="235"/>
        <v>266</v>
      </c>
      <c r="X333" s="17">
        <f t="shared" si="250"/>
        <v>0</v>
      </c>
      <c r="Y333" s="17">
        <f t="shared" si="211"/>
        <v>0</v>
      </c>
      <c r="Z333" s="29"/>
      <c r="AA333" s="43">
        <f t="shared" si="256"/>
        <v>0</v>
      </c>
      <c r="AB333" s="17">
        <f t="shared" si="257"/>
        <v>5.32</v>
      </c>
      <c r="AC333" s="17">
        <f t="shared" si="258"/>
        <v>5.32</v>
      </c>
      <c r="AD333" s="3">
        <f t="shared" si="249"/>
        <v>260</v>
      </c>
      <c r="AE333" s="3">
        <f t="shared" si="248"/>
        <v>2700</v>
      </c>
      <c r="AF333" s="3"/>
      <c r="AH333" s="20">
        <f t="shared" si="251"/>
        <v>260.68</v>
      </c>
      <c r="AI333">
        <f t="shared" si="236"/>
        <v>2</v>
      </c>
      <c r="AJ333">
        <f t="shared" si="237"/>
        <v>1</v>
      </c>
      <c r="AK333">
        <f t="shared" si="238"/>
        <v>0</v>
      </c>
      <c r="AL333">
        <f t="shared" si="239"/>
        <v>1</v>
      </c>
      <c r="AM333">
        <f t="shared" si="240"/>
        <v>0</v>
      </c>
      <c r="AN333">
        <f t="shared" si="241"/>
        <v>0</v>
      </c>
      <c r="AO333">
        <f t="shared" si="242"/>
        <v>1</v>
      </c>
      <c r="AP333">
        <f t="shared" si="243"/>
        <v>0</v>
      </c>
      <c r="AQ333">
        <f t="shared" si="244"/>
        <v>1</v>
      </c>
      <c r="AR333">
        <f t="shared" si="245"/>
        <v>2</v>
      </c>
      <c r="AS333">
        <f t="shared" si="246"/>
        <v>2720.0000000000273</v>
      </c>
      <c r="AT333" s="12">
        <f t="shared" si="252"/>
        <v>-4.1666666666666664E-2</v>
      </c>
      <c r="AU333" s="13">
        <f t="shared" si="207"/>
        <v>0</v>
      </c>
      <c r="AV333" s="13">
        <f t="shared" si="208"/>
        <v>0</v>
      </c>
      <c r="AW333" s="27">
        <v>0</v>
      </c>
      <c r="AX333" s="1">
        <f t="shared" si="253"/>
        <v>0</v>
      </c>
      <c r="AY333" s="20">
        <f t="shared" si="254"/>
        <v>247.5</v>
      </c>
    </row>
    <row r="334" spans="1:51" ht="33" customHeight="1" x14ac:dyDescent="0.65">
      <c r="A334" s="2">
        <v>328</v>
      </c>
      <c r="B334" s="2" t="s">
        <v>904</v>
      </c>
      <c r="C334" s="44" t="s">
        <v>913</v>
      </c>
      <c r="D334" s="47" t="s">
        <v>737</v>
      </c>
      <c r="E334" s="48" t="s">
        <v>914</v>
      </c>
      <c r="F334" s="15">
        <v>44228</v>
      </c>
      <c r="G334" s="2">
        <f t="shared" si="229"/>
        <v>26</v>
      </c>
      <c r="H334" s="16">
        <v>26</v>
      </c>
      <c r="I334" s="2"/>
      <c r="J334" s="16"/>
      <c r="K334" s="16"/>
      <c r="L334" s="2">
        <v>200</v>
      </c>
      <c r="M334" s="2">
        <v>0</v>
      </c>
      <c r="N334" s="2">
        <v>7</v>
      </c>
      <c r="O334" s="16"/>
      <c r="P334" s="2">
        <v>0</v>
      </c>
      <c r="Q334" s="2">
        <f t="shared" si="255"/>
        <v>10</v>
      </c>
      <c r="R334" s="2">
        <f t="shared" si="206"/>
        <v>0</v>
      </c>
      <c r="S334" s="17">
        <f t="shared" si="247"/>
        <v>37.5</v>
      </c>
      <c r="T334" s="17">
        <v>6.5</v>
      </c>
      <c r="U334" s="17">
        <v>5</v>
      </c>
      <c r="V334" s="18"/>
      <c r="W334" s="19">
        <f t="shared" si="235"/>
        <v>266</v>
      </c>
      <c r="X334" s="17">
        <f t="shared" si="250"/>
        <v>0</v>
      </c>
      <c r="Y334" s="17">
        <f t="shared" si="211"/>
        <v>0</v>
      </c>
      <c r="Z334" s="29"/>
      <c r="AA334" s="43">
        <f t="shared" si="256"/>
        <v>0</v>
      </c>
      <c r="AB334" s="17">
        <f t="shared" si="257"/>
        <v>5.32</v>
      </c>
      <c r="AC334" s="17">
        <f t="shared" si="258"/>
        <v>5.32</v>
      </c>
      <c r="AD334" s="3">
        <f t="shared" si="249"/>
        <v>260</v>
      </c>
      <c r="AE334" s="3">
        <f t="shared" si="248"/>
        <v>2700</v>
      </c>
      <c r="AF334" s="3"/>
      <c r="AH334" s="20">
        <f t="shared" si="251"/>
        <v>260.68</v>
      </c>
      <c r="AI334">
        <f t="shared" si="236"/>
        <v>2</v>
      </c>
      <c r="AJ334">
        <f t="shared" si="237"/>
        <v>1</v>
      </c>
      <c r="AK334">
        <f t="shared" si="238"/>
        <v>0</v>
      </c>
      <c r="AL334">
        <f t="shared" si="239"/>
        <v>1</v>
      </c>
      <c r="AM334">
        <f t="shared" si="240"/>
        <v>0</v>
      </c>
      <c r="AN334">
        <f t="shared" si="241"/>
        <v>0</v>
      </c>
      <c r="AO334">
        <f t="shared" si="242"/>
        <v>1</v>
      </c>
      <c r="AP334">
        <f t="shared" si="243"/>
        <v>0</v>
      </c>
      <c r="AQ334">
        <f t="shared" si="244"/>
        <v>1</v>
      </c>
      <c r="AR334">
        <f t="shared" si="245"/>
        <v>2</v>
      </c>
      <c r="AS334">
        <f t="shared" si="246"/>
        <v>2720.0000000000273</v>
      </c>
      <c r="AT334" s="12">
        <f t="shared" si="252"/>
        <v>-4.1666666666666664E-2</v>
      </c>
      <c r="AU334" s="13">
        <f t="shared" si="207"/>
        <v>0</v>
      </c>
      <c r="AV334" s="13">
        <f t="shared" si="208"/>
        <v>0</v>
      </c>
      <c r="AW334" s="27">
        <v>0</v>
      </c>
      <c r="AX334" s="1">
        <f t="shared" si="253"/>
        <v>0</v>
      </c>
      <c r="AY334" s="20">
        <f t="shared" si="254"/>
        <v>254.5</v>
      </c>
    </row>
    <row r="335" spans="1:51" ht="31.5" customHeight="1" x14ac:dyDescent="0.65">
      <c r="A335" s="39">
        <v>329</v>
      </c>
      <c r="B335" s="2" t="s">
        <v>904</v>
      </c>
      <c r="C335" s="44" t="s">
        <v>915</v>
      </c>
      <c r="D335" s="47" t="s">
        <v>916</v>
      </c>
      <c r="E335" s="48" t="s">
        <v>678</v>
      </c>
      <c r="F335" s="15">
        <v>44228</v>
      </c>
      <c r="G335" s="2">
        <f t="shared" si="229"/>
        <v>26</v>
      </c>
      <c r="H335" s="16">
        <v>26</v>
      </c>
      <c r="I335" s="2"/>
      <c r="J335" s="16"/>
      <c r="K335" s="16"/>
      <c r="L335" s="2">
        <v>200</v>
      </c>
      <c r="M335" s="2">
        <v>0</v>
      </c>
      <c r="N335" s="2">
        <v>0</v>
      </c>
      <c r="O335" s="16"/>
      <c r="P335" s="2">
        <v>0</v>
      </c>
      <c r="Q335" s="2">
        <f t="shared" si="255"/>
        <v>10</v>
      </c>
      <c r="R335" s="2">
        <f t="shared" si="206"/>
        <v>0</v>
      </c>
      <c r="S335" s="17">
        <f t="shared" si="247"/>
        <v>37.5</v>
      </c>
      <c r="T335" s="17">
        <v>6.5</v>
      </c>
      <c r="U335" s="17">
        <v>5</v>
      </c>
      <c r="V335" s="18"/>
      <c r="W335" s="19">
        <f t="shared" si="235"/>
        <v>259</v>
      </c>
      <c r="X335" s="17">
        <f t="shared" si="250"/>
        <v>0</v>
      </c>
      <c r="Y335" s="17">
        <f t="shared" si="211"/>
        <v>0</v>
      </c>
      <c r="Z335" s="29"/>
      <c r="AA335" s="43">
        <f t="shared" si="256"/>
        <v>0</v>
      </c>
      <c r="AB335" s="17">
        <f t="shared" si="257"/>
        <v>5.18</v>
      </c>
      <c r="AC335" s="17">
        <f t="shared" si="258"/>
        <v>5.18</v>
      </c>
      <c r="AD335" s="3">
        <f t="shared" si="249"/>
        <v>253</v>
      </c>
      <c r="AE335" s="3">
        <f t="shared" si="248"/>
        <v>3200</v>
      </c>
      <c r="AF335" s="3"/>
      <c r="AH335" s="20">
        <f t="shared" si="251"/>
        <v>253.82</v>
      </c>
      <c r="AI335">
        <f t="shared" si="236"/>
        <v>2</v>
      </c>
      <c r="AJ335">
        <f t="shared" si="237"/>
        <v>1</v>
      </c>
      <c r="AK335">
        <f t="shared" si="238"/>
        <v>0</v>
      </c>
      <c r="AL335">
        <f t="shared" si="239"/>
        <v>0</v>
      </c>
      <c r="AM335">
        <f t="shared" si="240"/>
        <v>0</v>
      </c>
      <c r="AN335">
        <f t="shared" si="241"/>
        <v>3</v>
      </c>
      <c r="AO335">
        <f t="shared" si="242"/>
        <v>1</v>
      </c>
      <c r="AP335">
        <f t="shared" si="243"/>
        <v>1</v>
      </c>
      <c r="AQ335">
        <f t="shared" si="244"/>
        <v>0</v>
      </c>
      <c r="AR335">
        <f t="shared" si="245"/>
        <v>2</v>
      </c>
      <c r="AS335">
        <f t="shared" si="246"/>
        <v>3279.9999999999727</v>
      </c>
      <c r="AT335" s="12">
        <f t="shared" si="252"/>
        <v>-4.1666666666666664E-2</v>
      </c>
      <c r="AU335" s="13">
        <f t="shared" si="207"/>
        <v>0</v>
      </c>
      <c r="AV335" s="13">
        <f t="shared" si="208"/>
        <v>0</v>
      </c>
      <c r="AW335" s="27">
        <v>0</v>
      </c>
      <c r="AX335" s="1">
        <f t="shared" si="253"/>
        <v>0</v>
      </c>
      <c r="AY335" s="20">
        <f t="shared" si="254"/>
        <v>247.5</v>
      </c>
    </row>
    <row r="336" spans="1:51" ht="31.5" customHeight="1" x14ac:dyDescent="0.65">
      <c r="A336" s="2">
        <v>330</v>
      </c>
      <c r="B336" s="2" t="s">
        <v>904</v>
      </c>
      <c r="C336" s="44" t="s">
        <v>917</v>
      </c>
      <c r="D336" s="38" t="s">
        <v>918</v>
      </c>
      <c r="E336" s="38" t="s">
        <v>919</v>
      </c>
      <c r="F336" s="15">
        <v>44453</v>
      </c>
      <c r="G336" s="2">
        <f t="shared" si="229"/>
        <v>26</v>
      </c>
      <c r="H336" s="16">
        <v>26</v>
      </c>
      <c r="I336" s="2"/>
      <c r="J336" s="16"/>
      <c r="K336" s="16"/>
      <c r="L336" s="2">
        <v>200</v>
      </c>
      <c r="M336" s="2">
        <v>0</v>
      </c>
      <c r="N336" s="2">
        <v>0</v>
      </c>
      <c r="O336" s="16"/>
      <c r="P336" s="2">
        <v>0</v>
      </c>
      <c r="Q336" s="2">
        <f t="shared" si="255"/>
        <v>10</v>
      </c>
      <c r="R336" s="2">
        <f t="shared" si="206"/>
        <v>0</v>
      </c>
      <c r="S336" s="17">
        <f t="shared" si="247"/>
        <v>37.5</v>
      </c>
      <c r="T336" s="17">
        <v>6.5</v>
      </c>
      <c r="U336" s="17">
        <v>5</v>
      </c>
      <c r="V336" s="18">
        <v>7</v>
      </c>
      <c r="W336" s="19">
        <f t="shared" si="235"/>
        <v>266</v>
      </c>
      <c r="X336" s="17">
        <f t="shared" si="250"/>
        <v>0</v>
      </c>
      <c r="Y336" s="17">
        <f t="shared" si="211"/>
        <v>0</v>
      </c>
      <c r="Z336" s="29"/>
      <c r="AA336" s="43">
        <f t="shared" si="256"/>
        <v>0</v>
      </c>
      <c r="AB336" s="17">
        <f t="shared" si="257"/>
        <v>5.32</v>
      </c>
      <c r="AC336" s="17">
        <f t="shared" si="258"/>
        <v>5.32</v>
      </c>
      <c r="AD336" s="3">
        <f t="shared" si="249"/>
        <v>260</v>
      </c>
      <c r="AE336" s="3">
        <f t="shared" si="248"/>
        <v>2700</v>
      </c>
      <c r="AF336" s="3"/>
      <c r="AH336" s="20">
        <f t="shared" si="251"/>
        <v>260.68</v>
      </c>
      <c r="AI336">
        <f t="shared" si="236"/>
        <v>2</v>
      </c>
      <c r="AJ336">
        <f t="shared" si="237"/>
        <v>1</v>
      </c>
      <c r="AK336">
        <f t="shared" si="238"/>
        <v>0</v>
      </c>
      <c r="AL336">
        <f t="shared" si="239"/>
        <v>1</v>
      </c>
      <c r="AM336">
        <f t="shared" si="240"/>
        <v>0</v>
      </c>
      <c r="AN336">
        <f t="shared" si="241"/>
        <v>0</v>
      </c>
      <c r="AO336">
        <f t="shared" si="242"/>
        <v>1</v>
      </c>
      <c r="AP336">
        <f t="shared" si="243"/>
        <v>0</v>
      </c>
      <c r="AQ336">
        <f t="shared" si="244"/>
        <v>1</v>
      </c>
      <c r="AR336">
        <f t="shared" si="245"/>
        <v>2</v>
      </c>
      <c r="AS336">
        <f t="shared" si="246"/>
        <v>2720.0000000000273</v>
      </c>
      <c r="AT336" s="12">
        <f t="shared" si="252"/>
        <v>-0.66111111111111109</v>
      </c>
      <c r="AU336" s="13">
        <f t="shared" si="207"/>
        <v>0</v>
      </c>
      <c r="AV336" s="13">
        <f t="shared" si="208"/>
        <v>0</v>
      </c>
      <c r="AW336" s="27">
        <v>0</v>
      </c>
      <c r="AX336" s="1">
        <f t="shared" si="253"/>
        <v>0</v>
      </c>
      <c r="AY336" s="20">
        <f t="shared" si="254"/>
        <v>247.5</v>
      </c>
    </row>
    <row r="337" spans="1:51" ht="31.5" customHeight="1" x14ac:dyDescent="0.65">
      <c r="A337" s="39">
        <v>331</v>
      </c>
      <c r="B337" s="2" t="s">
        <v>904</v>
      </c>
      <c r="C337" s="44" t="s">
        <v>920</v>
      </c>
      <c r="D337" s="47" t="s">
        <v>117</v>
      </c>
      <c r="E337" s="48" t="s">
        <v>921</v>
      </c>
      <c r="F337" s="15">
        <v>44487</v>
      </c>
      <c r="G337" s="2">
        <f t="shared" si="229"/>
        <v>26</v>
      </c>
      <c r="H337" s="16">
        <v>0</v>
      </c>
      <c r="I337" s="2"/>
      <c r="J337" s="16"/>
      <c r="K337" s="16"/>
      <c r="L337" s="2">
        <v>200</v>
      </c>
      <c r="M337" s="2">
        <v>0</v>
      </c>
      <c r="N337" s="2">
        <v>0</v>
      </c>
      <c r="O337" s="16"/>
      <c r="P337" s="2">
        <v>0</v>
      </c>
      <c r="Q337" s="2">
        <f t="shared" si="255"/>
        <v>10</v>
      </c>
      <c r="R337" s="2">
        <f t="shared" si="206"/>
        <v>0</v>
      </c>
      <c r="S337" s="17">
        <f t="shared" si="247"/>
        <v>0</v>
      </c>
      <c r="T337" s="17">
        <v>0</v>
      </c>
      <c r="U337" s="17">
        <v>5</v>
      </c>
      <c r="V337" s="18">
        <v>7</v>
      </c>
      <c r="W337" s="19">
        <f t="shared" si="235"/>
        <v>222</v>
      </c>
      <c r="X337" s="17">
        <f t="shared" si="250"/>
        <v>0</v>
      </c>
      <c r="Y337" s="17">
        <f t="shared" si="211"/>
        <v>0</v>
      </c>
      <c r="Z337" s="29"/>
      <c r="AA337" s="43">
        <f t="shared" si="256"/>
        <v>0</v>
      </c>
      <c r="AB337" s="17">
        <f t="shared" si="257"/>
        <v>4.4400000000000004</v>
      </c>
      <c r="AC337" s="17">
        <f t="shared" si="258"/>
        <v>4.4400000000000004</v>
      </c>
      <c r="AD337" s="3">
        <f t="shared" si="249"/>
        <v>217</v>
      </c>
      <c r="AE337" s="3">
        <f t="shared" si="248"/>
        <v>2200</v>
      </c>
      <c r="AF337" s="3"/>
      <c r="AH337" s="20">
        <f t="shared" si="251"/>
        <v>217.56</v>
      </c>
      <c r="AI337">
        <f t="shared" si="236"/>
        <v>2</v>
      </c>
      <c r="AJ337">
        <f t="shared" si="237"/>
        <v>0</v>
      </c>
      <c r="AK337">
        <f t="shared" si="238"/>
        <v>0</v>
      </c>
      <c r="AL337">
        <f t="shared" si="239"/>
        <v>1</v>
      </c>
      <c r="AM337">
        <f t="shared" si="240"/>
        <v>1</v>
      </c>
      <c r="AN337">
        <f t="shared" si="241"/>
        <v>2</v>
      </c>
      <c r="AO337">
        <f t="shared" si="242"/>
        <v>1</v>
      </c>
      <c r="AP337">
        <f t="shared" si="243"/>
        <v>0</v>
      </c>
      <c r="AQ337">
        <f t="shared" si="244"/>
        <v>0</v>
      </c>
      <c r="AR337">
        <f t="shared" si="245"/>
        <v>2</v>
      </c>
      <c r="AS337">
        <f t="shared" si="246"/>
        <v>2240.0000000000091</v>
      </c>
      <c r="AT337" s="12">
        <f t="shared" si="252"/>
        <v>-0.75555555555555554</v>
      </c>
      <c r="AU337" s="13">
        <f t="shared" si="207"/>
        <v>0</v>
      </c>
      <c r="AV337" s="13">
        <f t="shared" si="208"/>
        <v>0</v>
      </c>
      <c r="AW337" s="27">
        <v>0</v>
      </c>
      <c r="AX337" s="1">
        <f t="shared" si="253"/>
        <v>0</v>
      </c>
      <c r="AY337" s="20">
        <f t="shared" si="254"/>
        <v>210</v>
      </c>
    </row>
    <row r="338" spans="1:51" ht="31.5" customHeight="1" x14ac:dyDescent="0.65">
      <c r="A338" s="2">
        <v>332</v>
      </c>
      <c r="B338" s="2" t="s">
        <v>904</v>
      </c>
      <c r="C338" s="44" t="s">
        <v>922</v>
      </c>
      <c r="D338" s="47" t="s">
        <v>813</v>
      </c>
      <c r="E338" s="48" t="s">
        <v>404</v>
      </c>
      <c r="F338" s="15">
        <v>44676</v>
      </c>
      <c r="G338" s="2">
        <f t="shared" si="229"/>
        <v>26</v>
      </c>
      <c r="H338" s="16">
        <v>26</v>
      </c>
      <c r="I338" s="2"/>
      <c r="J338" s="16"/>
      <c r="K338" s="16"/>
      <c r="L338" s="2">
        <v>200</v>
      </c>
      <c r="M338" s="2">
        <v>0</v>
      </c>
      <c r="N338" s="2">
        <v>0</v>
      </c>
      <c r="O338" s="16"/>
      <c r="P338" s="2">
        <v>0</v>
      </c>
      <c r="Q338" s="2">
        <f t="shared" si="255"/>
        <v>10</v>
      </c>
      <c r="R338" s="2">
        <f t="shared" si="206"/>
        <v>0</v>
      </c>
      <c r="S338" s="17">
        <f t="shared" si="247"/>
        <v>37.5</v>
      </c>
      <c r="T338" s="17">
        <v>6.5</v>
      </c>
      <c r="U338" s="17">
        <v>5</v>
      </c>
      <c r="V338" s="18">
        <v>7</v>
      </c>
      <c r="W338" s="19">
        <f t="shared" si="235"/>
        <v>266</v>
      </c>
      <c r="X338" s="17">
        <f t="shared" si="250"/>
        <v>0</v>
      </c>
      <c r="Y338" s="17">
        <f t="shared" si="211"/>
        <v>0</v>
      </c>
      <c r="Z338" s="29"/>
      <c r="AA338" s="43">
        <f t="shared" si="256"/>
        <v>0</v>
      </c>
      <c r="AB338" s="17">
        <f t="shared" si="257"/>
        <v>5.32</v>
      </c>
      <c r="AC338" s="17">
        <f t="shared" si="258"/>
        <v>5.32</v>
      </c>
      <c r="AD338" s="3">
        <f t="shared" si="249"/>
        <v>260</v>
      </c>
      <c r="AE338" s="3">
        <f t="shared" si="248"/>
        <v>2700</v>
      </c>
      <c r="AF338" s="3"/>
      <c r="AH338" s="20">
        <f t="shared" si="251"/>
        <v>260.68</v>
      </c>
      <c r="AI338">
        <f t="shared" si="236"/>
        <v>2</v>
      </c>
      <c r="AJ338">
        <f t="shared" si="237"/>
        <v>1</v>
      </c>
      <c r="AK338">
        <f t="shared" si="238"/>
        <v>0</v>
      </c>
      <c r="AL338">
        <f t="shared" si="239"/>
        <v>1</v>
      </c>
      <c r="AM338">
        <f t="shared" si="240"/>
        <v>0</v>
      </c>
      <c r="AN338">
        <f t="shared" si="241"/>
        <v>0</v>
      </c>
      <c r="AO338">
        <f t="shared" si="242"/>
        <v>1</v>
      </c>
      <c r="AP338">
        <f t="shared" si="243"/>
        <v>0</v>
      </c>
      <c r="AQ338">
        <f t="shared" si="244"/>
        <v>1</v>
      </c>
      <c r="AR338">
        <f t="shared" si="245"/>
        <v>2</v>
      </c>
      <c r="AS338">
        <f t="shared" si="246"/>
        <v>2720.0000000000273</v>
      </c>
      <c r="AT338" s="12">
        <f t="shared" si="252"/>
        <v>-1.2749999999999999</v>
      </c>
      <c r="AU338" s="13">
        <f t="shared" si="207"/>
        <v>0</v>
      </c>
      <c r="AV338" s="13">
        <f t="shared" si="208"/>
        <v>0</v>
      </c>
      <c r="AW338" s="27">
        <v>0</v>
      </c>
      <c r="AX338" s="1">
        <f t="shared" si="253"/>
        <v>0</v>
      </c>
      <c r="AY338" s="20">
        <f t="shared" si="254"/>
        <v>247.5</v>
      </c>
    </row>
    <row r="339" spans="1:51" ht="31.5" customHeight="1" x14ac:dyDescent="0.65">
      <c r="A339" s="39">
        <v>333</v>
      </c>
      <c r="B339" s="2" t="s">
        <v>904</v>
      </c>
      <c r="C339" s="44" t="s">
        <v>923</v>
      </c>
      <c r="D339" s="47" t="s">
        <v>522</v>
      </c>
      <c r="E339" s="48" t="s">
        <v>924</v>
      </c>
      <c r="F339" s="15">
        <v>44676</v>
      </c>
      <c r="G339" s="2">
        <f t="shared" si="229"/>
        <v>26</v>
      </c>
      <c r="H339" s="16">
        <v>26</v>
      </c>
      <c r="I339" s="2"/>
      <c r="J339" s="16"/>
      <c r="K339" s="16"/>
      <c r="L339" s="2">
        <v>200</v>
      </c>
      <c r="M339" s="2">
        <v>0</v>
      </c>
      <c r="N339" s="2">
        <v>0</v>
      </c>
      <c r="O339" s="16"/>
      <c r="P339" s="2">
        <v>0</v>
      </c>
      <c r="Q339" s="2">
        <f t="shared" si="255"/>
        <v>10</v>
      </c>
      <c r="R339" s="2">
        <f t="shared" si="206"/>
        <v>0</v>
      </c>
      <c r="S339" s="17">
        <f t="shared" si="247"/>
        <v>37.5</v>
      </c>
      <c r="T339" s="17">
        <v>6.5</v>
      </c>
      <c r="U339" s="17">
        <v>5</v>
      </c>
      <c r="V339" s="18">
        <v>7</v>
      </c>
      <c r="W339" s="19">
        <f t="shared" si="235"/>
        <v>266</v>
      </c>
      <c r="X339" s="17">
        <f t="shared" si="250"/>
        <v>0</v>
      </c>
      <c r="Y339" s="17">
        <f t="shared" si="211"/>
        <v>0</v>
      </c>
      <c r="Z339" s="29"/>
      <c r="AA339" s="43">
        <f t="shared" si="256"/>
        <v>0</v>
      </c>
      <c r="AB339" s="17">
        <f t="shared" si="257"/>
        <v>5.32</v>
      </c>
      <c r="AC339" s="17">
        <f t="shared" si="258"/>
        <v>5.32</v>
      </c>
      <c r="AD339" s="3">
        <f t="shared" si="249"/>
        <v>260</v>
      </c>
      <c r="AE339" s="3">
        <f t="shared" si="248"/>
        <v>2700</v>
      </c>
      <c r="AF339" s="3"/>
      <c r="AH339" s="20">
        <f t="shared" si="251"/>
        <v>260.68</v>
      </c>
      <c r="AI339">
        <f t="shared" si="236"/>
        <v>2</v>
      </c>
      <c r="AJ339">
        <f t="shared" si="237"/>
        <v>1</v>
      </c>
      <c r="AK339">
        <f t="shared" si="238"/>
        <v>0</v>
      </c>
      <c r="AL339">
        <f t="shared" si="239"/>
        <v>1</v>
      </c>
      <c r="AM339">
        <f t="shared" si="240"/>
        <v>0</v>
      </c>
      <c r="AN339">
        <f t="shared" si="241"/>
        <v>0</v>
      </c>
      <c r="AO339">
        <f t="shared" si="242"/>
        <v>1</v>
      </c>
      <c r="AP339">
        <f t="shared" si="243"/>
        <v>0</v>
      </c>
      <c r="AQ339">
        <f t="shared" si="244"/>
        <v>1</v>
      </c>
      <c r="AR339">
        <f t="shared" si="245"/>
        <v>2</v>
      </c>
      <c r="AS339">
        <f t="shared" si="246"/>
        <v>2720.0000000000273</v>
      </c>
      <c r="AT339" s="12">
        <f t="shared" si="252"/>
        <v>-1.2749999999999999</v>
      </c>
      <c r="AU339" s="13">
        <f t="shared" si="207"/>
        <v>0</v>
      </c>
      <c r="AV339" s="13">
        <f t="shared" si="208"/>
        <v>0</v>
      </c>
      <c r="AW339" s="27">
        <v>0</v>
      </c>
      <c r="AX339" s="1">
        <f t="shared" si="253"/>
        <v>0</v>
      </c>
      <c r="AY339" s="20">
        <f t="shared" si="254"/>
        <v>247.5</v>
      </c>
    </row>
    <row r="340" spans="1:51" ht="31.5" customHeight="1" x14ac:dyDescent="0.65">
      <c r="A340" s="2">
        <v>334</v>
      </c>
      <c r="B340" s="2" t="s">
        <v>904</v>
      </c>
      <c r="C340" s="44" t="s">
        <v>925</v>
      </c>
      <c r="D340" s="47" t="s">
        <v>228</v>
      </c>
      <c r="E340" s="48" t="s">
        <v>926</v>
      </c>
      <c r="F340" s="15">
        <v>44806</v>
      </c>
      <c r="G340" s="2">
        <f t="shared" si="229"/>
        <v>26</v>
      </c>
      <c r="H340" s="16">
        <v>30</v>
      </c>
      <c r="I340" s="2"/>
      <c r="J340" s="16"/>
      <c r="K340" s="16"/>
      <c r="L340" s="2">
        <v>200</v>
      </c>
      <c r="M340" s="2">
        <v>0</v>
      </c>
      <c r="N340" s="2">
        <v>0</v>
      </c>
      <c r="O340" s="16"/>
      <c r="P340" s="2">
        <v>0</v>
      </c>
      <c r="Q340" s="2">
        <f t="shared" si="255"/>
        <v>10</v>
      </c>
      <c r="R340" s="2">
        <f t="shared" si="206"/>
        <v>0</v>
      </c>
      <c r="S340" s="17">
        <f t="shared" si="247"/>
        <v>43.269230769230766</v>
      </c>
      <c r="T340" s="17">
        <v>7.5</v>
      </c>
      <c r="U340" s="17">
        <v>5</v>
      </c>
      <c r="V340" s="18">
        <v>7</v>
      </c>
      <c r="W340" s="19">
        <f t="shared" si="235"/>
        <v>272.76923076923077</v>
      </c>
      <c r="X340" s="17">
        <f t="shared" si="250"/>
        <v>0</v>
      </c>
      <c r="Y340" s="17">
        <f t="shared" si="211"/>
        <v>0</v>
      </c>
      <c r="Z340" s="29"/>
      <c r="AA340" s="43">
        <f t="shared" si="256"/>
        <v>0</v>
      </c>
      <c r="AB340" s="17">
        <f t="shared" si="257"/>
        <v>5.4553846153846157</v>
      </c>
      <c r="AC340" s="17">
        <f t="shared" si="258"/>
        <v>5.4553846153846157</v>
      </c>
      <c r="AD340" s="3">
        <f t="shared" si="249"/>
        <v>267</v>
      </c>
      <c r="AE340" s="3">
        <f t="shared" si="248"/>
        <v>1200</v>
      </c>
      <c r="AF340" s="3"/>
      <c r="AH340" s="20">
        <f t="shared" si="251"/>
        <v>267.31</v>
      </c>
      <c r="AI340">
        <f t="shared" si="236"/>
        <v>2</v>
      </c>
      <c r="AJ340">
        <f t="shared" si="237"/>
        <v>1</v>
      </c>
      <c r="AK340">
        <f t="shared" si="238"/>
        <v>0</v>
      </c>
      <c r="AL340">
        <f t="shared" si="239"/>
        <v>1</v>
      </c>
      <c r="AM340">
        <f t="shared" si="240"/>
        <v>1</v>
      </c>
      <c r="AN340">
        <f t="shared" si="241"/>
        <v>2</v>
      </c>
      <c r="AO340">
        <f t="shared" si="242"/>
        <v>0</v>
      </c>
      <c r="AP340">
        <f t="shared" si="243"/>
        <v>1</v>
      </c>
      <c r="AQ340">
        <f t="shared" si="244"/>
        <v>0</v>
      </c>
      <c r="AR340">
        <f t="shared" si="245"/>
        <v>2</v>
      </c>
      <c r="AS340">
        <f t="shared" si="246"/>
        <v>1240.0000000000091</v>
      </c>
      <c r="AT340" s="12">
        <f t="shared" si="252"/>
        <v>-1.6277777777777778</v>
      </c>
      <c r="AU340" s="13">
        <f t="shared" si="207"/>
        <v>0</v>
      </c>
      <c r="AV340" s="13">
        <f t="shared" si="208"/>
        <v>0</v>
      </c>
      <c r="AW340" s="27">
        <v>0</v>
      </c>
      <c r="AX340" s="1">
        <f t="shared" si="253"/>
        <v>0</v>
      </c>
      <c r="AY340" s="20">
        <f t="shared" si="254"/>
        <v>253.26923076923077</v>
      </c>
    </row>
    <row r="341" spans="1:51" ht="31.5" customHeight="1" x14ac:dyDescent="0.65">
      <c r="A341" s="39">
        <v>335</v>
      </c>
      <c r="B341" s="2" t="s">
        <v>904</v>
      </c>
      <c r="C341" s="37" t="s">
        <v>927</v>
      </c>
      <c r="D341" s="47" t="s">
        <v>240</v>
      </c>
      <c r="E341" s="48" t="s">
        <v>332</v>
      </c>
      <c r="F341" s="15">
        <v>44806</v>
      </c>
      <c r="G341" s="2">
        <f t="shared" si="229"/>
        <v>26</v>
      </c>
      <c r="H341" s="16">
        <v>26</v>
      </c>
      <c r="I341" s="2"/>
      <c r="J341" s="16"/>
      <c r="K341" s="16"/>
      <c r="L341" s="2">
        <v>200</v>
      </c>
      <c r="M341" s="2">
        <v>0</v>
      </c>
      <c r="N341" s="2">
        <v>0</v>
      </c>
      <c r="O341" s="16"/>
      <c r="P341" s="2">
        <v>0</v>
      </c>
      <c r="Q341" s="2">
        <f t="shared" si="255"/>
        <v>10</v>
      </c>
      <c r="R341" s="2">
        <f t="shared" si="206"/>
        <v>0</v>
      </c>
      <c r="S341" s="17">
        <f t="shared" si="247"/>
        <v>37.5</v>
      </c>
      <c r="T341" s="17">
        <v>6.5</v>
      </c>
      <c r="U341" s="17">
        <v>5</v>
      </c>
      <c r="V341" s="18">
        <v>7</v>
      </c>
      <c r="W341" s="19">
        <f t="shared" si="235"/>
        <v>266</v>
      </c>
      <c r="X341" s="17">
        <f t="shared" si="250"/>
        <v>0</v>
      </c>
      <c r="Y341" s="17">
        <f t="shared" si="211"/>
        <v>0</v>
      </c>
      <c r="Z341" s="29"/>
      <c r="AA341" s="43">
        <f t="shared" si="256"/>
        <v>0</v>
      </c>
      <c r="AB341" s="17">
        <f t="shared" si="257"/>
        <v>5.32</v>
      </c>
      <c r="AC341" s="17">
        <f t="shared" si="258"/>
        <v>5.32</v>
      </c>
      <c r="AD341" s="3">
        <f t="shared" si="249"/>
        <v>260</v>
      </c>
      <c r="AE341" s="3">
        <f t="shared" si="248"/>
        <v>2700</v>
      </c>
      <c r="AF341" s="3"/>
      <c r="AH341" s="20">
        <f t="shared" si="251"/>
        <v>260.68</v>
      </c>
      <c r="AI341">
        <f t="shared" si="236"/>
        <v>2</v>
      </c>
      <c r="AJ341">
        <f t="shared" si="237"/>
        <v>1</v>
      </c>
      <c r="AK341">
        <f t="shared" si="238"/>
        <v>0</v>
      </c>
      <c r="AL341">
        <f t="shared" si="239"/>
        <v>1</v>
      </c>
      <c r="AM341">
        <f t="shared" si="240"/>
        <v>0</v>
      </c>
      <c r="AN341">
        <f t="shared" si="241"/>
        <v>0</v>
      </c>
      <c r="AO341">
        <f t="shared" si="242"/>
        <v>1</v>
      </c>
      <c r="AP341">
        <f t="shared" si="243"/>
        <v>0</v>
      </c>
      <c r="AQ341">
        <f t="shared" si="244"/>
        <v>1</v>
      </c>
      <c r="AR341">
        <f t="shared" si="245"/>
        <v>2</v>
      </c>
      <c r="AS341">
        <f t="shared" si="246"/>
        <v>2720.0000000000273</v>
      </c>
      <c r="AT341" s="12">
        <f t="shared" si="252"/>
        <v>-1.6277777777777778</v>
      </c>
      <c r="AU341" s="13">
        <f t="shared" si="207"/>
        <v>0</v>
      </c>
      <c r="AV341" s="13">
        <f t="shared" si="208"/>
        <v>0</v>
      </c>
      <c r="AW341" s="27">
        <v>0</v>
      </c>
      <c r="AX341" s="1">
        <f t="shared" si="253"/>
        <v>0</v>
      </c>
      <c r="AY341" s="20">
        <f t="shared" si="254"/>
        <v>247.5</v>
      </c>
    </row>
    <row r="342" spans="1:51" ht="31.5" customHeight="1" x14ac:dyDescent="0.65">
      <c r="A342" s="2">
        <v>336</v>
      </c>
      <c r="B342" s="2" t="s">
        <v>904</v>
      </c>
      <c r="C342" s="44" t="s">
        <v>928</v>
      </c>
      <c r="D342" s="47" t="s">
        <v>513</v>
      </c>
      <c r="E342" s="48" t="s">
        <v>929</v>
      </c>
      <c r="F342" s="15">
        <v>44958</v>
      </c>
      <c r="G342" s="2">
        <f t="shared" si="229"/>
        <v>26</v>
      </c>
      <c r="H342" s="16">
        <v>26</v>
      </c>
      <c r="I342" s="2"/>
      <c r="J342" s="16"/>
      <c r="K342" s="16"/>
      <c r="L342" s="2">
        <v>200</v>
      </c>
      <c r="M342" s="2">
        <v>0</v>
      </c>
      <c r="N342" s="2">
        <v>0</v>
      </c>
      <c r="O342" s="16"/>
      <c r="P342" s="2">
        <v>0</v>
      </c>
      <c r="Q342" s="2">
        <f t="shared" si="255"/>
        <v>10</v>
      </c>
      <c r="R342" s="2">
        <f t="shared" si="206"/>
        <v>0</v>
      </c>
      <c r="S342" s="17">
        <f t="shared" si="247"/>
        <v>37.5</v>
      </c>
      <c r="T342" s="17">
        <v>6.5</v>
      </c>
      <c r="U342" s="17">
        <v>5</v>
      </c>
      <c r="V342" s="18">
        <v>7</v>
      </c>
      <c r="W342" s="19">
        <f t="shared" si="235"/>
        <v>266</v>
      </c>
      <c r="X342" s="17">
        <f t="shared" si="250"/>
        <v>0</v>
      </c>
      <c r="Y342" s="17">
        <f t="shared" si="211"/>
        <v>0</v>
      </c>
      <c r="Z342" s="29"/>
      <c r="AA342" s="43">
        <f t="shared" si="256"/>
        <v>0</v>
      </c>
      <c r="AB342" s="17">
        <f t="shared" si="257"/>
        <v>5.32</v>
      </c>
      <c r="AC342" s="17">
        <f t="shared" si="258"/>
        <v>5.32</v>
      </c>
      <c r="AD342" s="3">
        <f t="shared" si="249"/>
        <v>260</v>
      </c>
      <c r="AE342" s="3">
        <f t="shared" si="248"/>
        <v>2700</v>
      </c>
      <c r="AF342" s="3"/>
      <c r="AH342" s="20">
        <f t="shared" si="251"/>
        <v>260.68</v>
      </c>
      <c r="AI342">
        <f t="shared" si="236"/>
        <v>2</v>
      </c>
      <c r="AJ342">
        <f t="shared" si="237"/>
        <v>1</v>
      </c>
      <c r="AK342">
        <f t="shared" si="238"/>
        <v>0</v>
      </c>
      <c r="AL342">
        <f t="shared" si="239"/>
        <v>1</v>
      </c>
      <c r="AM342">
        <f t="shared" si="240"/>
        <v>0</v>
      </c>
      <c r="AN342">
        <f t="shared" si="241"/>
        <v>0</v>
      </c>
      <c r="AO342">
        <f t="shared" si="242"/>
        <v>1</v>
      </c>
      <c r="AP342">
        <f t="shared" si="243"/>
        <v>0</v>
      </c>
      <c r="AQ342">
        <f t="shared" si="244"/>
        <v>1</v>
      </c>
      <c r="AR342">
        <f t="shared" si="245"/>
        <v>2</v>
      </c>
      <c r="AS342">
        <f t="shared" si="246"/>
        <v>2720.0000000000273</v>
      </c>
      <c r="AT342" s="12">
        <f t="shared" si="252"/>
        <v>-2.0416666666666665</v>
      </c>
      <c r="AU342" s="13">
        <f t="shared" si="207"/>
        <v>0</v>
      </c>
      <c r="AV342" s="13">
        <f t="shared" si="208"/>
        <v>0</v>
      </c>
      <c r="AW342" s="27">
        <v>0</v>
      </c>
      <c r="AX342" s="1">
        <f t="shared" si="253"/>
        <v>0</v>
      </c>
      <c r="AY342" s="20">
        <f t="shared" si="254"/>
        <v>247.5</v>
      </c>
    </row>
    <row r="343" spans="1:51" ht="31.5" customHeight="1" x14ac:dyDescent="0.65">
      <c r="A343" s="39">
        <v>337</v>
      </c>
      <c r="B343" s="2" t="s">
        <v>904</v>
      </c>
      <c r="C343" s="44" t="s">
        <v>930</v>
      </c>
      <c r="D343" s="47" t="s">
        <v>231</v>
      </c>
      <c r="E343" s="48" t="s">
        <v>931</v>
      </c>
      <c r="F343" s="15">
        <v>44562</v>
      </c>
      <c r="G343" s="2">
        <f t="shared" si="229"/>
        <v>26</v>
      </c>
      <c r="H343" s="16">
        <v>24</v>
      </c>
      <c r="I343" s="2"/>
      <c r="J343" s="16"/>
      <c r="K343" s="16"/>
      <c r="L343" s="2">
        <v>200</v>
      </c>
      <c r="M343" s="2">
        <v>0</v>
      </c>
      <c r="N343" s="2">
        <v>0</v>
      </c>
      <c r="O343" s="16"/>
      <c r="P343" s="2">
        <v>0</v>
      </c>
      <c r="Q343" s="2">
        <f t="shared" si="255"/>
        <v>10</v>
      </c>
      <c r="R343" s="2">
        <f t="shared" si="206"/>
        <v>0</v>
      </c>
      <c r="S343" s="17">
        <f t="shared" si="247"/>
        <v>34.615384615384613</v>
      </c>
      <c r="T343" s="17">
        <v>6</v>
      </c>
      <c r="U343" s="17">
        <v>5</v>
      </c>
      <c r="V343" s="18">
        <v>7</v>
      </c>
      <c r="W343" s="19">
        <f t="shared" si="235"/>
        <v>262.61538461538464</v>
      </c>
      <c r="X343" s="17">
        <f t="shared" si="250"/>
        <v>0</v>
      </c>
      <c r="Y343" s="17">
        <f t="shared" si="211"/>
        <v>0</v>
      </c>
      <c r="Z343" s="29"/>
      <c r="AA343" s="43">
        <f t="shared" si="256"/>
        <v>0</v>
      </c>
      <c r="AB343" s="17">
        <f t="shared" si="257"/>
        <v>5.252307692307693</v>
      </c>
      <c r="AC343" s="17">
        <f t="shared" si="258"/>
        <v>5.252307692307693</v>
      </c>
      <c r="AD343" s="3">
        <f t="shared" si="249"/>
        <v>257</v>
      </c>
      <c r="AE343" s="3">
        <f t="shared" si="248"/>
        <v>1400</v>
      </c>
      <c r="AF343" s="3"/>
      <c r="AH343" s="20">
        <f t="shared" si="251"/>
        <v>257.36</v>
      </c>
      <c r="AI343">
        <f t="shared" si="236"/>
        <v>2</v>
      </c>
      <c r="AJ343">
        <f t="shared" si="237"/>
        <v>1</v>
      </c>
      <c r="AK343">
        <f t="shared" si="238"/>
        <v>0</v>
      </c>
      <c r="AL343">
        <f t="shared" si="239"/>
        <v>0</v>
      </c>
      <c r="AM343">
        <f t="shared" si="240"/>
        <v>1</v>
      </c>
      <c r="AN343">
        <f t="shared" si="241"/>
        <v>2</v>
      </c>
      <c r="AO343">
        <f t="shared" si="242"/>
        <v>0</v>
      </c>
      <c r="AP343">
        <f t="shared" si="243"/>
        <v>1</v>
      </c>
      <c r="AQ343">
        <f t="shared" si="244"/>
        <v>0</v>
      </c>
      <c r="AR343">
        <f t="shared" si="245"/>
        <v>4</v>
      </c>
      <c r="AS343">
        <f t="shared" si="246"/>
        <v>1440.0000000000546</v>
      </c>
      <c r="AT343" s="12">
        <f t="shared" si="252"/>
        <v>-0.95833333333333337</v>
      </c>
      <c r="AU343" s="13">
        <f t="shared" si="207"/>
        <v>0</v>
      </c>
      <c r="AV343" s="13">
        <f t="shared" si="208"/>
        <v>0</v>
      </c>
      <c r="AW343" s="27">
        <v>0</v>
      </c>
      <c r="AX343" s="1">
        <f t="shared" si="253"/>
        <v>0</v>
      </c>
      <c r="AY343" s="20">
        <f t="shared" si="254"/>
        <v>244.61538461538464</v>
      </c>
    </row>
    <row r="344" spans="1:51" ht="31.5" customHeight="1" x14ac:dyDescent="0.65">
      <c r="A344" s="2">
        <v>338</v>
      </c>
      <c r="B344" s="2" t="s">
        <v>904</v>
      </c>
      <c r="C344" s="44" t="s">
        <v>932</v>
      </c>
      <c r="D344" s="47" t="s">
        <v>912</v>
      </c>
      <c r="E344" s="48" t="s">
        <v>167</v>
      </c>
      <c r="F344" s="15">
        <v>45055</v>
      </c>
      <c r="G344" s="2">
        <f t="shared" si="229"/>
        <v>26</v>
      </c>
      <c r="H344" s="16">
        <v>26</v>
      </c>
      <c r="I344" s="2"/>
      <c r="J344" s="16"/>
      <c r="K344" s="16"/>
      <c r="L344" s="2">
        <v>200</v>
      </c>
      <c r="M344" s="2">
        <v>0</v>
      </c>
      <c r="N344" s="2">
        <v>0</v>
      </c>
      <c r="O344" s="16"/>
      <c r="P344" s="2">
        <v>0</v>
      </c>
      <c r="Q344" s="2">
        <f t="shared" si="255"/>
        <v>10</v>
      </c>
      <c r="R344" s="2">
        <f t="shared" si="206"/>
        <v>0</v>
      </c>
      <c r="S344" s="17">
        <f t="shared" si="247"/>
        <v>37.5</v>
      </c>
      <c r="T344" s="17">
        <v>6.5</v>
      </c>
      <c r="U344" s="17">
        <v>5</v>
      </c>
      <c r="V344" s="18">
        <v>7</v>
      </c>
      <c r="W344" s="19">
        <f t="shared" si="235"/>
        <v>266</v>
      </c>
      <c r="X344" s="17">
        <f t="shared" si="250"/>
        <v>0</v>
      </c>
      <c r="Y344" s="17">
        <f t="shared" si="211"/>
        <v>0</v>
      </c>
      <c r="Z344" s="29"/>
      <c r="AA344" s="43">
        <f t="shared" si="256"/>
        <v>0</v>
      </c>
      <c r="AB344" s="17">
        <f t="shared" si="257"/>
        <v>5.32</v>
      </c>
      <c r="AC344" s="17">
        <f t="shared" si="258"/>
        <v>5.32</v>
      </c>
      <c r="AD344" s="3">
        <f t="shared" si="249"/>
        <v>260</v>
      </c>
      <c r="AE344" s="3">
        <f t="shared" si="248"/>
        <v>2700</v>
      </c>
      <c r="AF344" s="3"/>
      <c r="AH344" s="20">
        <f t="shared" si="251"/>
        <v>260.68</v>
      </c>
      <c r="AI344">
        <f t="shared" si="236"/>
        <v>2</v>
      </c>
      <c r="AJ344">
        <f t="shared" si="237"/>
        <v>1</v>
      </c>
      <c r="AK344">
        <f t="shared" si="238"/>
        <v>0</v>
      </c>
      <c r="AL344">
        <f t="shared" si="239"/>
        <v>1</v>
      </c>
      <c r="AM344">
        <f t="shared" si="240"/>
        <v>0</v>
      </c>
      <c r="AN344">
        <f t="shared" si="241"/>
        <v>0</v>
      </c>
      <c r="AO344">
        <f t="shared" si="242"/>
        <v>1</v>
      </c>
      <c r="AP344">
        <f t="shared" si="243"/>
        <v>0</v>
      </c>
      <c r="AQ344">
        <f t="shared" si="244"/>
        <v>1</v>
      </c>
      <c r="AR344">
        <f t="shared" si="245"/>
        <v>2</v>
      </c>
      <c r="AS344">
        <f t="shared" si="246"/>
        <v>2720.0000000000273</v>
      </c>
      <c r="AT344" s="12">
        <f t="shared" si="252"/>
        <v>-2.3138888888888891</v>
      </c>
      <c r="AU344" s="13">
        <f t="shared" si="207"/>
        <v>0</v>
      </c>
      <c r="AV344" s="13">
        <f t="shared" si="208"/>
        <v>0</v>
      </c>
      <c r="AW344" s="27">
        <v>0</v>
      </c>
      <c r="AX344" s="1">
        <f t="shared" si="253"/>
        <v>0</v>
      </c>
      <c r="AY344" s="20">
        <f t="shared" si="254"/>
        <v>247.5</v>
      </c>
    </row>
    <row r="345" spans="1:51" ht="31.5" customHeight="1" x14ac:dyDescent="0.65">
      <c r="A345" s="39">
        <v>339</v>
      </c>
      <c r="B345" s="2" t="s">
        <v>904</v>
      </c>
      <c r="C345" s="44" t="s">
        <v>933</v>
      </c>
      <c r="D345" s="47" t="s">
        <v>934</v>
      </c>
      <c r="E345" s="48" t="s">
        <v>300</v>
      </c>
      <c r="F345" s="15">
        <v>45048</v>
      </c>
      <c r="G345" s="2">
        <f t="shared" si="229"/>
        <v>26</v>
      </c>
      <c r="H345" s="16">
        <v>18</v>
      </c>
      <c r="I345" s="2"/>
      <c r="J345" s="16"/>
      <c r="K345" s="16"/>
      <c r="L345" s="2">
        <v>200</v>
      </c>
      <c r="M345" s="2">
        <v>0</v>
      </c>
      <c r="N345" s="2">
        <v>0</v>
      </c>
      <c r="O345" s="16"/>
      <c r="P345" s="2">
        <v>0</v>
      </c>
      <c r="Q345" s="2">
        <f t="shared" si="255"/>
        <v>10</v>
      </c>
      <c r="R345" s="2">
        <f t="shared" si="206"/>
        <v>0</v>
      </c>
      <c r="S345" s="17">
        <f t="shared" si="247"/>
        <v>25.96153846153846</v>
      </c>
      <c r="T345" s="17">
        <v>4.5</v>
      </c>
      <c r="U345" s="17">
        <v>5</v>
      </c>
      <c r="V345" s="18">
        <v>7</v>
      </c>
      <c r="W345" s="19">
        <f t="shared" si="235"/>
        <v>252.46153846153845</v>
      </c>
      <c r="X345" s="17">
        <f t="shared" si="250"/>
        <v>0</v>
      </c>
      <c r="Y345" s="17">
        <f t="shared" si="211"/>
        <v>0</v>
      </c>
      <c r="Z345" s="29"/>
      <c r="AA345" s="43">
        <f t="shared" si="256"/>
        <v>0</v>
      </c>
      <c r="AB345" s="17">
        <f t="shared" si="257"/>
        <v>5.0492307692307694</v>
      </c>
      <c r="AC345" s="17">
        <f t="shared" si="258"/>
        <v>5.0492307692307694</v>
      </c>
      <c r="AD345" s="3">
        <f t="shared" si="249"/>
        <v>247</v>
      </c>
      <c r="AE345" s="3">
        <f t="shared" si="248"/>
        <v>1600</v>
      </c>
      <c r="AF345" s="3"/>
      <c r="AH345" s="20">
        <f t="shared" si="251"/>
        <v>247.41</v>
      </c>
      <c r="AI345">
        <f t="shared" si="236"/>
        <v>2</v>
      </c>
      <c r="AJ345">
        <f t="shared" si="237"/>
        <v>0</v>
      </c>
      <c r="AK345">
        <f t="shared" si="238"/>
        <v>2</v>
      </c>
      <c r="AL345">
        <f t="shared" si="239"/>
        <v>0</v>
      </c>
      <c r="AM345">
        <f t="shared" si="240"/>
        <v>1</v>
      </c>
      <c r="AN345">
        <f t="shared" si="241"/>
        <v>2</v>
      </c>
      <c r="AO345">
        <f t="shared" si="242"/>
        <v>0</v>
      </c>
      <c r="AP345">
        <f t="shared" si="243"/>
        <v>1</v>
      </c>
      <c r="AQ345">
        <f t="shared" si="244"/>
        <v>1</v>
      </c>
      <c r="AR345">
        <f t="shared" si="245"/>
        <v>1</v>
      </c>
      <c r="AS345">
        <f t="shared" si="246"/>
        <v>1639.9999999999864</v>
      </c>
      <c r="AT345" s="12">
        <f t="shared" si="252"/>
        <v>-2.2944444444444443</v>
      </c>
      <c r="AU345" s="13">
        <f t="shared" si="207"/>
        <v>0</v>
      </c>
      <c r="AV345" s="13">
        <f t="shared" si="208"/>
        <v>0</v>
      </c>
      <c r="AW345" s="27">
        <v>0</v>
      </c>
      <c r="AX345" s="1">
        <f t="shared" si="253"/>
        <v>0</v>
      </c>
      <c r="AY345" s="20">
        <f t="shared" si="254"/>
        <v>235.96153846153845</v>
      </c>
    </row>
    <row r="346" spans="1:51" ht="31.5" customHeight="1" x14ac:dyDescent="0.65">
      <c r="A346" s="2">
        <v>340</v>
      </c>
      <c r="B346" s="2" t="s">
        <v>904</v>
      </c>
      <c r="C346" s="44" t="s">
        <v>935</v>
      </c>
      <c r="D346" s="47" t="s">
        <v>556</v>
      </c>
      <c r="E346" s="48" t="s">
        <v>936</v>
      </c>
      <c r="F346" s="15">
        <v>44927</v>
      </c>
      <c r="G346" s="2">
        <f t="shared" si="229"/>
        <v>25</v>
      </c>
      <c r="H346" s="16">
        <v>26</v>
      </c>
      <c r="I346" s="2"/>
      <c r="J346" s="16"/>
      <c r="K346" s="16">
        <v>1</v>
      </c>
      <c r="L346" s="2">
        <v>200</v>
      </c>
      <c r="M346" s="2">
        <v>0</v>
      </c>
      <c r="N346" s="2">
        <v>0</v>
      </c>
      <c r="O346" s="16"/>
      <c r="P346" s="2">
        <v>0</v>
      </c>
      <c r="Q346" s="2">
        <f t="shared" si="255"/>
        <v>0</v>
      </c>
      <c r="R346" s="2">
        <f t="shared" si="206"/>
        <v>0</v>
      </c>
      <c r="S346" s="17">
        <f t="shared" si="247"/>
        <v>37.5</v>
      </c>
      <c r="T346" s="17">
        <v>6.5</v>
      </c>
      <c r="U346" s="17">
        <v>4.8076923076923084</v>
      </c>
      <c r="V346" s="18">
        <v>7</v>
      </c>
      <c r="W346" s="19">
        <f t="shared" si="235"/>
        <v>255.80769230769232</v>
      </c>
      <c r="X346" s="17">
        <f t="shared" si="250"/>
        <v>0</v>
      </c>
      <c r="Y346" s="17">
        <f t="shared" si="211"/>
        <v>7.6923076923076925</v>
      </c>
      <c r="Z346" s="29"/>
      <c r="AA346" s="43">
        <f t="shared" si="256"/>
        <v>0</v>
      </c>
      <c r="AB346" s="17">
        <f t="shared" si="257"/>
        <v>5.1161538461538463</v>
      </c>
      <c r="AC346" s="17">
        <f t="shared" si="258"/>
        <v>12.80846153846154</v>
      </c>
      <c r="AD346" s="3">
        <f t="shared" si="249"/>
        <v>243</v>
      </c>
      <c r="AE346" s="3">
        <f t="shared" si="248"/>
        <v>0</v>
      </c>
      <c r="AF346" s="3"/>
      <c r="AH346" s="20">
        <f t="shared" si="251"/>
        <v>243</v>
      </c>
      <c r="AI346">
        <f t="shared" si="236"/>
        <v>2</v>
      </c>
      <c r="AJ346">
        <f t="shared" si="237"/>
        <v>0</v>
      </c>
      <c r="AK346">
        <f t="shared" si="238"/>
        <v>2</v>
      </c>
      <c r="AL346">
        <f t="shared" si="239"/>
        <v>0</v>
      </c>
      <c r="AM346">
        <f t="shared" si="240"/>
        <v>0</v>
      </c>
      <c r="AN346">
        <f t="shared" si="241"/>
        <v>3</v>
      </c>
      <c r="AO346">
        <f t="shared" si="242"/>
        <v>0</v>
      </c>
      <c r="AP346">
        <f t="shared" si="243"/>
        <v>0</v>
      </c>
      <c r="AQ346">
        <f t="shared" si="244"/>
        <v>0</v>
      </c>
      <c r="AR346">
        <f t="shared" si="245"/>
        <v>0</v>
      </c>
      <c r="AS346">
        <f t="shared" si="246"/>
        <v>0</v>
      </c>
      <c r="AT346" s="12">
        <f t="shared" si="252"/>
        <v>-1.9583333333333333</v>
      </c>
      <c r="AU346" s="13">
        <f t="shared" si="207"/>
        <v>0</v>
      </c>
      <c r="AV346" s="13">
        <f t="shared" si="208"/>
        <v>0</v>
      </c>
      <c r="AW346" s="27">
        <v>0</v>
      </c>
      <c r="AX346" s="1">
        <f t="shared" si="253"/>
        <v>0</v>
      </c>
      <c r="AY346" s="20">
        <f t="shared" si="254"/>
        <v>229.80769230769232</v>
      </c>
    </row>
    <row r="347" spans="1:51" ht="31.5" customHeight="1" x14ac:dyDescent="0.65">
      <c r="A347" s="39">
        <v>341</v>
      </c>
      <c r="B347" s="2" t="s">
        <v>904</v>
      </c>
      <c r="C347" s="44" t="s">
        <v>937</v>
      </c>
      <c r="D347" s="47" t="s">
        <v>840</v>
      </c>
      <c r="E347" s="48" t="s">
        <v>938</v>
      </c>
      <c r="F347" s="15">
        <v>44927</v>
      </c>
      <c r="G347" s="2">
        <f t="shared" si="229"/>
        <v>25</v>
      </c>
      <c r="H347" s="16">
        <v>0</v>
      </c>
      <c r="I347" s="2"/>
      <c r="J347" s="16">
        <v>1</v>
      </c>
      <c r="K347" s="16"/>
      <c r="L347" s="2">
        <v>200</v>
      </c>
      <c r="M347" s="2">
        <v>0</v>
      </c>
      <c r="N347" s="2">
        <v>0</v>
      </c>
      <c r="O347" s="16"/>
      <c r="P347" s="2">
        <v>0</v>
      </c>
      <c r="Q347" s="2">
        <f t="shared" si="255"/>
        <v>5</v>
      </c>
      <c r="R347" s="2">
        <f t="shared" si="206"/>
        <v>0</v>
      </c>
      <c r="S347" s="17">
        <f t="shared" si="247"/>
        <v>0</v>
      </c>
      <c r="T347" s="17">
        <v>0</v>
      </c>
      <c r="U347" s="17">
        <v>4.8076923076923084</v>
      </c>
      <c r="V347" s="18">
        <v>7</v>
      </c>
      <c r="W347" s="19">
        <f t="shared" si="235"/>
        <v>216.80769230769232</v>
      </c>
      <c r="X347" s="17">
        <f t="shared" si="250"/>
        <v>7.6923076923076925</v>
      </c>
      <c r="Y347" s="17">
        <f t="shared" si="211"/>
        <v>0</v>
      </c>
      <c r="Z347" s="29"/>
      <c r="AA347" s="43">
        <f t="shared" si="256"/>
        <v>0</v>
      </c>
      <c r="AB347" s="17">
        <f t="shared" si="257"/>
        <v>4.3361538461538469</v>
      </c>
      <c r="AC347" s="17">
        <f t="shared" si="258"/>
        <v>12.028461538461539</v>
      </c>
      <c r="AD347" s="3">
        <f t="shared" si="249"/>
        <v>204</v>
      </c>
      <c r="AE347" s="3">
        <f t="shared" si="248"/>
        <v>3100</v>
      </c>
      <c r="AF347" s="3"/>
      <c r="AH347" s="20">
        <f t="shared" si="251"/>
        <v>204.78</v>
      </c>
      <c r="AI347">
        <f t="shared" si="236"/>
        <v>2</v>
      </c>
      <c r="AJ347">
        <f t="shared" si="237"/>
        <v>0</v>
      </c>
      <c r="AK347">
        <f t="shared" si="238"/>
        <v>0</v>
      </c>
      <c r="AL347">
        <f t="shared" si="239"/>
        <v>0</v>
      </c>
      <c r="AM347">
        <f t="shared" si="240"/>
        <v>0</v>
      </c>
      <c r="AN347">
        <f t="shared" si="241"/>
        <v>4</v>
      </c>
      <c r="AO347">
        <f t="shared" si="242"/>
        <v>1</v>
      </c>
      <c r="AP347">
        <f t="shared" si="243"/>
        <v>1</v>
      </c>
      <c r="AQ347">
        <f t="shared" si="244"/>
        <v>0</v>
      </c>
      <c r="AR347">
        <f t="shared" si="245"/>
        <v>1</v>
      </c>
      <c r="AS347">
        <f t="shared" si="246"/>
        <v>3120.0000000000045</v>
      </c>
      <c r="AT347" s="12">
        <f t="shared" si="252"/>
        <v>-1.9583333333333333</v>
      </c>
      <c r="AU347" s="13">
        <f t="shared" si="207"/>
        <v>0</v>
      </c>
      <c r="AV347" s="13">
        <f t="shared" si="208"/>
        <v>0</v>
      </c>
      <c r="AW347" s="27">
        <v>0</v>
      </c>
      <c r="AX347" s="1">
        <f t="shared" si="253"/>
        <v>0</v>
      </c>
      <c r="AY347" s="20">
        <f t="shared" si="254"/>
        <v>197.30769230769232</v>
      </c>
    </row>
    <row r="348" spans="1:51" ht="31.5" customHeight="1" x14ac:dyDescent="0.65">
      <c r="A348" s="2">
        <v>342</v>
      </c>
      <c r="B348" s="2" t="s">
        <v>904</v>
      </c>
      <c r="C348" s="37" t="s">
        <v>939</v>
      </c>
      <c r="D348" s="47" t="s">
        <v>616</v>
      </c>
      <c r="E348" s="48" t="s">
        <v>940</v>
      </c>
      <c r="F348" s="15">
        <v>44927</v>
      </c>
      <c r="G348" s="2">
        <f t="shared" si="229"/>
        <v>26</v>
      </c>
      <c r="H348" s="16">
        <v>4</v>
      </c>
      <c r="I348" s="2"/>
      <c r="J348" s="16"/>
      <c r="K348" s="16"/>
      <c r="L348" s="2">
        <v>200</v>
      </c>
      <c r="M348" s="2">
        <v>0</v>
      </c>
      <c r="N348" s="2">
        <v>0</v>
      </c>
      <c r="O348" s="16"/>
      <c r="P348" s="2">
        <v>0</v>
      </c>
      <c r="Q348" s="2">
        <f t="shared" si="255"/>
        <v>10</v>
      </c>
      <c r="R348" s="2">
        <f t="shared" si="206"/>
        <v>0</v>
      </c>
      <c r="S348" s="17">
        <f t="shared" si="247"/>
        <v>5.7692307692307692</v>
      </c>
      <c r="T348" s="17">
        <v>1</v>
      </c>
      <c r="U348" s="17">
        <v>5</v>
      </c>
      <c r="V348" s="18">
        <v>7</v>
      </c>
      <c r="W348" s="19">
        <f t="shared" si="235"/>
        <v>228.76923076923077</v>
      </c>
      <c r="X348" s="17">
        <f t="shared" si="250"/>
        <v>0</v>
      </c>
      <c r="Y348" s="17">
        <f t="shared" si="211"/>
        <v>0</v>
      </c>
      <c r="Z348" s="29"/>
      <c r="AA348" s="43">
        <f t="shared" si="256"/>
        <v>0</v>
      </c>
      <c r="AB348" s="17">
        <f t="shared" si="257"/>
        <v>4.5753846153846158</v>
      </c>
      <c r="AC348" s="17">
        <f t="shared" si="258"/>
        <v>4.5753846153846158</v>
      </c>
      <c r="AD348" s="3">
        <f t="shared" si="249"/>
        <v>224</v>
      </c>
      <c r="AE348" s="3">
        <f t="shared" si="248"/>
        <v>700</v>
      </c>
      <c r="AF348" s="3"/>
      <c r="AH348" s="20">
        <f t="shared" si="251"/>
        <v>224.19</v>
      </c>
      <c r="AI348">
        <f t="shared" si="236"/>
        <v>2</v>
      </c>
      <c r="AJ348">
        <f t="shared" si="237"/>
        <v>0</v>
      </c>
      <c r="AK348">
        <f t="shared" si="238"/>
        <v>1</v>
      </c>
      <c r="AL348">
        <f t="shared" si="239"/>
        <v>0</v>
      </c>
      <c r="AM348">
        <f t="shared" si="240"/>
        <v>0</v>
      </c>
      <c r="AN348">
        <f t="shared" si="241"/>
        <v>4</v>
      </c>
      <c r="AO348">
        <f t="shared" si="242"/>
        <v>0</v>
      </c>
      <c r="AP348">
        <f t="shared" si="243"/>
        <v>0</v>
      </c>
      <c r="AQ348">
        <f t="shared" si="244"/>
        <v>1</v>
      </c>
      <c r="AR348">
        <f t="shared" si="245"/>
        <v>2</v>
      </c>
      <c r="AS348">
        <f t="shared" si="246"/>
        <v>759.99999999999091</v>
      </c>
      <c r="AT348" s="12">
        <f t="shared" si="252"/>
        <v>-1.9583333333333333</v>
      </c>
      <c r="AU348" s="13">
        <f t="shared" si="207"/>
        <v>0</v>
      </c>
      <c r="AV348" s="13">
        <f t="shared" si="208"/>
        <v>0</v>
      </c>
      <c r="AW348" s="27">
        <v>0</v>
      </c>
      <c r="AX348" s="1">
        <f t="shared" si="253"/>
        <v>0</v>
      </c>
      <c r="AY348" s="20">
        <f t="shared" si="254"/>
        <v>215.76923076923077</v>
      </c>
    </row>
    <row r="349" spans="1:51" ht="31.5" customHeight="1" x14ac:dyDescent="0.65">
      <c r="A349" s="39">
        <v>343</v>
      </c>
      <c r="B349" s="2" t="s">
        <v>904</v>
      </c>
      <c r="C349" s="44" t="s">
        <v>941</v>
      </c>
      <c r="D349" s="47" t="s">
        <v>942</v>
      </c>
      <c r="E349" s="48" t="s">
        <v>943</v>
      </c>
      <c r="F349" s="15">
        <v>45219</v>
      </c>
      <c r="G349" s="2">
        <f t="shared" si="229"/>
        <v>26</v>
      </c>
      <c r="H349" s="16">
        <v>26</v>
      </c>
      <c r="I349" s="2"/>
      <c r="J349" s="16"/>
      <c r="K349" s="16"/>
      <c r="L349" s="2">
        <v>198</v>
      </c>
      <c r="M349" s="2">
        <v>0</v>
      </c>
      <c r="N349" s="2">
        <v>0</v>
      </c>
      <c r="O349" s="16"/>
      <c r="P349" s="2">
        <v>0</v>
      </c>
      <c r="Q349" s="2">
        <f t="shared" si="255"/>
        <v>10</v>
      </c>
      <c r="R349" s="2">
        <f t="shared" si="206"/>
        <v>0</v>
      </c>
      <c r="S349" s="17">
        <f t="shared" si="247"/>
        <v>37.125</v>
      </c>
      <c r="T349" s="17">
        <v>6.5</v>
      </c>
      <c r="U349" s="17">
        <v>5</v>
      </c>
      <c r="V349" s="18">
        <v>7</v>
      </c>
      <c r="W349" s="19">
        <f t="shared" si="235"/>
        <v>263.625</v>
      </c>
      <c r="X349" s="17">
        <f t="shared" si="250"/>
        <v>0</v>
      </c>
      <c r="Y349" s="17">
        <f t="shared" si="211"/>
        <v>0</v>
      </c>
      <c r="Z349" s="29"/>
      <c r="AA349" s="43">
        <f t="shared" si="256"/>
        <v>0</v>
      </c>
      <c r="AB349" s="17">
        <f t="shared" si="257"/>
        <v>5.2725</v>
      </c>
      <c r="AC349" s="17">
        <f t="shared" si="258"/>
        <v>5.2725</v>
      </c>
      <c r="AD349" s="3">
        <f t="shared" si="249"/>
        <v>258</v>
      </c>
      <c r="AE349" s="3">
        <f t="shared" si="248"/>
        <v>1400</v>
      </c>
      <c r="AF349" s="3"/>
      <c r="AH349" s="20">
        <f t="shared" si="251"/>
        <v>258.35000000000002</v>
      </c>
      <c r="AI349">
        <f t="shared" si="236"/>
        <v>2</v>
      </c>
      <c r="AJ349">
        <f t="shared" si="237"/>
        <v>1</v>
      </c>
      <c r="AK349">
        <f t="shared" si="238"/>
        <v>0</v>
      </c>
      <c r="AL349">
        <f t="shared" si="239"/>
        <v>0</v>
      </c>
      <c r="AM349">
        <f t="shared" si="240"/>
        <v>1</v>
      </c>
      <c r="AN349">
        <f t="shared" si="241"/>
        <v>3</v>
      </c>
      <c r="AO349">
        <f t="shared" si="242"/>
        <v>0</v>
      </c>
      <c r="AP349">
        <f t="shared" si="243"/>
        <v>1</v>
      </c>
      <c r="AQ349">
        <f t="shared" si="244"/>
        <v>0</v>
      </c>
      <c r="AR349">
        <f t="shared" si="245"/>
        <v>4</v>
      </c>
      <c r="AS349">
        <f t="shared" si="246"/>
        <v>1400.0000000000909</v>
      </c>
      <c r="AT349" s="12">
        <f t="shared" si="252"/>
        <v>-2.7611111111111111</v>
      </c>
      <c r="AU349" s="13">
        <f t="shared" si="207"/>
        <v>0</v>
      </c>
      <c r="AV349" s="13">
        <f t="shared" si="208"/>
        <v>0</v>
      </c>
      <c r="AW349" s="27">
        <v>0</v>
      </c>
      <c r="AX349" s="1">
        <f t="shared" si="253"/>
        <v>0</v>
      </c>
      <c r="AY349" s="20">
        <f t="shared" si="254"/>
        <v>245.125</v>
      </c>
    </row>
    <row r="350" spans="1:51" ht="31.5" customHeight="1" x14ac:dyDescent="0.65">
      <c r="A350" s="2">
        <v>344</v>
      </c>
      <c r="B350" s="2" t="s">
        <v>904</v>
      </c>
      <c r="C350" s="44" t="s">
        <v>944</v>
      </c>
      <c r="D350" s="47" t="s">
        <v>945</v>
      </c>
      <c r="E350" s="48" t="s">
        <v>946</v>
      </c>
      <c r="F350" s="15">
        <v>45222</v>
      </c>
      <c r="G350" s="2">
        <f t="shared" si="229"/>
        <v>25</v>
      </c>
      <c r="H350" s="16">
        <v>26</v>
      </c>
      <c r="I350" s="2"/>
      <c r="J350" s="16"/>
      <c r="K350" s="16">
        <v>1</v>
      </c>
      <c r="L350" s="2">
        <v>198</v>
      </c>
      <c r="M350" s="2">
        <v>0</v>
      </c>
      <c r="N350" s="2">
        <v>0</v>
      </c>
      <c r="O350" s="16"/>
      <c r="P350" s="2">
        <v>0</v>
      </c>
      <c r="Q350" s="2">
        <f t="shared" si="255"/>
        <v>0</v>
      </c>
      <c r="R350" s="2">
        <f t="shared" si="206"/>
        <v>0</v>
      </c>
      <c r="S350" s="17">
        <f t="shared" si="247"/>
        <v>37.125</v>
      </c>
      <c r="T350" s="17">
        <v>6.5</v>
      </c>
      <c r="U350" s="17">
        <v>4.8076923076923084</v>
      </c>
      <c r="V350" s="18">
        <v>7</v>
      </c>
      <c r="W350" s="19">
        <f t="shared" si="235"/>
        <v>253.43269230769232</v>
      </c>
      <c r="X350" s="17">
        <f t="shared" si="250"/>
        <v>0</v>
      </c>
      <c r="Y350" s="17">
        <f t="shared" si="211"/>
        <v>7.615384615384615</v>
      </c>
      <c r="Z350" s="29"/>
      <c r="AA350" s="43">
        <f t="shared" si="256"/>
        <v>0</v>
      </c>
      <c r="AB350" s="17">
        <f t="shared" si="257"/>
        <v>5.0686538461538468</v>
      </c>
      <c r="AC350" s="17">
        <f t="shared" si="258"/>
        <v>12.684038461538462</v>
      </c>
      <c r="AD350" s="3">
        <f t="shared" si="249"/>
        <v>240</v>
      </c>
      <c r="AE350" s="3">
        <f t="shared" si="248"/>
        <v>3000</v>
      </c>
      <c r="AF350" s="3"/>
      <c r="AH350" s="20">
        <f t="shared" si="251"/>
        <v>240.75</v>
      </c>
      <c r="AI350">
        <f t="shared" si="236"/>
        <v>2</v>
      </c>
      <c r="AJ350">
        <f t="shared" si="237"/>
        <v>0</v>
      </c>
      <c r="AK350">
        <f t="shared" si="238"/>
        <v>2</v>
      </c>
      <c r="AL350">
        <f t="shared" si="239"/>
        <v>0</v>
      </c>
      <c r="AM350">
        <f t="shared" si="240"/>
        <v>0</v>
      </c>
      <c r="AN350">
        <f t="shared" si="241"/>
        <v>0</v>
      </c>
      <c r="AO350">
        <f t="shared" si="242"/>
        <v>1</v>
      </c>
      <c r="AP350">
        <f t="shared" si="243"/>
        <v>1</v>
      </c>
      <c r="AQ350">
        <f t="shared" si="244"/>
        <v>0</v>
      </c>
      <c r="AR350">
        <f t="shared" si="245"/>
        <v>0</v>
      </c>
      <c r="AS350">
        <f t="shared" si="246"/>
        <v>3000</v>
      </c>
      <c r="AT350" s="12">
        <f t="shared" si="252"/>
        <v>-2.7694444444444444</v>
      </c>
      <c r="AU350" s="13">
        <f t="shared" si="207"/>
        <v>0</v>
      </c>
      <c r="AV350" s="13">
        <f t="shared" si="208"/>
        <v>0</v>
      </c>
      <c r="AW350" s="27">
        <v>0</v>
      </c>
      <c r="AX350" s="1">
        <f t="shared" si="253"/>
        <v>0</v>
      </c>
      <c r="AY350" s="20">
        <f t="shared" si="254"/>
        <v>227.50961538461539</v>
      </c>
    </row>
    <row r="351" spans="1:51" ht="33" customHeight="1" x14ac:dyDescent="0.65">
      <c r="A351" s="39">
        <v>345</v>
      </c>
      <c r="B351" s="2" t="s">
        <v>947</v>
      </c>
      <c r="C351" s="44" t="s">
        <v>948</v>
      </c>
      <c r="D351" s="47" t="s">
        <v>949</v>
      </c>
      <c r="E351" s="48" t="s">
        <v>449</v>
      </c>
      <c r="F351" s="15">
        <v>44228</v>
      </c>
      <c r="G351" s="2">
        <f t="shared" si="229"/>
        <v>26</v>
      </c>
      <c r="H351" s="16">
        <v>24</v>
      </c>
      <c r="I351" s="2"/>
      <c r="J351" s="16"/>
      <c r="K351" s="16"/>
      <c r="L351" s="2">
        <v>200</v>
      </c>
      <c r="M351" s="2">
        <v>0</v>
      </c>
      <c r="N351" s="2">
        <v>1</v>
      </c>
      <c r="O351" s="16"/>
      <c r="P351" s="2">
        <v>0</v>
      </c>
      <c r="Q351" s="2">
        <f t="shared" si="255"/>
        <v>10</v>
      </c>
      <c r="R351" s="2">
        <f t="shared" si="206"/>
        <v>0</v>
      </c>
      <c r="S351" s="17">
        <f t="shared" si="247"/>
        <v>34.615384615384613</v>
      </c>
      <c r="T351" s="17">
        <v>6</v>
      </c>
      <c r="U351" s="17">
        <v>5</v>
      </c>
      <c r="V351" s="18"/>
      <c r="W351" s="19">
        <f t="shared" si="235"/>
        <v>256.61538461538464</v>
      </c>
      <c r="X351" s="17">
        <f t="shared" si="250"/>
        <v>0</v>
      </c>
      <c r="Y351" s="17">
        <f t="shared" si="211"/>
        <v>0</v>
      </c>
      <c r="Z351" s="29"/>
      <c r="AA351" s="43">
        <f>IF(AY351&lt;=(1500000/4000),0,IF(AY351&lt;=(2000000/4000),(AY351-(1500000/4000))*5%,IF(AY351&lt;=(8500000/4000),(AY351-(2000000/4000))*10%+(25000/4000),IF(AY351&lt;=(12500000/4000),(AY351-(8500000/4000))*15%+(675000/4000),(AY351-(12500000/4000))*20%+(1275000/4000)))))</f>
        <v>0</v>
      </c>
      <c r="AB351" s="17">
        <f>IF((W351*4000)&lt;=1200000,(W351*2%),(1200000/4000*2%))</f>
        <v>5.1323076923076929</v>
      </c>
      <c r="AC351" s="17">
        <f>X351+Y351+Z351+AA351+AB351</f>
        <v>5.1323076923076929</v>
      </c>
      <c r="AD351" s="3">
        <f t="shared" si="249"/>
        <v>251</v>
      </c>
      <c r="AE351" s="3">
        <f t="shared" si="248"/>
        <v>1900</v>
      </c>
      <c r="AF351" s="3"/>
      <c r="AH351" s="20">
        <f t="shared" si="251"/>
        <v>251.48</v>
      </c>
      <c r="AI351">
        <f t="shared" si="236"/>
        <v>2</v>
      </c>
      <c r="AJ351">
        <f t="shared" si="237"/>
        <v>1</v>
      </c>
      <c r="AK351">
        <f t="shared" si="238"/>
        <v>0</v>
      </c>
      <c r="AL351">
        <f t="shared" si="239"/>
        <v>0</v>
      </c>
      <c r="AM351">
        <f t="shared" si="240"/>
        <v>0</v>
      </c>
      <c r="AN351">
        <f t="shared" si="241"/>
        <v>1</v>
      </c>
      <c r="AO351">
        <f t="shared" si="242"/>
        <v>0</v>
      </c>
      <c r="AP351">
        <f t="shared" si="243"/>
        <v>1</v>
      </c>
      <c r="AQ351">
        <f t="shared" si="244"/>
        <v>1</v>
      </c>
      <c r="AR351">
        <f t="shared" si="245"/>
        <v>4</v>
      </c>
      <c r="AS351">
        <f t="shared" si="246"/>
        <v>1919.9999999999591</v>
      </c>
      <c r="AT351" s="12">
        <f t="shared" si="252"/>
        <v>-4.1666666666666664E-2</v>
      </c>
      <c r="AU351" s="13">
        <f t="shared" si="207"/>
        <v>0</v>
      </c>
      <c r="AV351" s="13">
        <f t="shared" si="208"/>
        <v>0</v>
      </c>
      <c r="AW351" s="27">
        <v>0</v>
      </c>
      <c r="AX351" s="1">
        <f t="shared" si="253"/>
        <v>0</v>
      </c>
      <c r="AY351" s="20">
        <f t="shared" si="254"/>
        <v>245.61538461538464</v>
      </c>
    </row>
    <row r="352" spans="1:51" ht="33" customHeight="1" x14ac:dyDescent="0.65">
      <c r="A352" s="2">
        <v>346</v>
      </c>
      <c r="B352" s="2" t="s">
        <v>947</v>
      </c>
      <c r="C352" s="44" t="s">
        <v>950</v>
      </c>
      <c r="D352" s="47" t="s">
        <v>951</v>
      </c>
      <c r="E352" s="48" t="s">
        <v>423</v>
      </c>
      <c r="F352" s="15">
        <v>44228</v>
      </c>
      <c r="G352" s="2">
        <f t="shared" si="229"/>
        <v>26</v>
      </c>
      <c r="H352" s="16">
        <v>26</v>
      </c>
      <c r="I352" s="2"/>
      <c r="J352" s="16"/>
      <c r="K352" s="16"/>
      <c r="L352" s="2">
        <v>200</v>
      </c>
      <c r="M352" s="2">
        <v>0</v>
      </c>
      <c r="N352" s="2">
        <v>1.5</v>
      </c>
      <c r="O352" s="16"/>
      <c r="P352" s="2">
        <v>0</v>
      </c>
      <c r="Q352" s="2">
        <f t="shared" si="255"/>
        <v>10</v>
      </c>
      <c r="R352" s="2">
        <f t="shared" si="206"/>
        <v>0</v>
      </c>
      <c r="S352" s="17">
        <f t="shared" si="247"/>
        <v>37.5</v>
      </c>
      <c r="T352" s="17">
        <v>6.5</v>
      </c>
      <c r="U352" s="17">
        <v>5</v>
      </c>
      <c r="V352" s="18">
        <v>7</v>
      </c>
      <c r="W352" s="19">
        <f t="shared" si="235"/>
        <v>267.5</v>
      </c>
      <c r="X352" s="17">
        <f t="shared" si="250"/>
        <v>0</v>
      </c>
      <c r="Y352" s="17">
        <f t="shared" si="211"/>
        <v>0</v>
      </c>
      <c r="Z352" s="29"/>
      <c r="AA352" s="43">
        <f t="shared" ref="AA352:AA366" si="259">IF(AY352&lt;=(1500000/4000),0,IF(AY352&lt;=(2000000/4000),(AY352-(1500000/4000))*5%,IF(AY352&lt;=(8500000/4000),(AY352-(2000000/4000))*10%+(25000/4000),IF(AY352&lt;=(12500000/4000),(AY352-(8500000/4000))*15%+(675000/4000),(AY352-(12500000/4000))*20%+(1275000/4000)))))</f>
        <v>0</v>
      </c>
      <c r="AB352" s="17">
        <f t="shared" ref="AB352:AB366" si="260">IF((W352*4000)&lt;=1200000,(W352*2%),(1200000/4000*2%))</f>
        <v>5.3500000000000005</v>
      </c>
      <c r="AC352" s="17">
        <f t="shared" ref="AC352:AC366" si="261">X352+Y352+Z352+AA352+AB352</f>
        <v>5.3500000000000005</v>
      </c>
      <c r="AD352" s="3">
        <f t="shared" si="249"/>
        <v>262</v>
      </c>
      <c r="AE352" s="3">
        <f t="shared" si="248"/>
        <v>500</v>
      </c>
      <c r="AF352" s="3"/>
      <c r="AH352" s="20">
        <f t="shared" si="251"/>
        <v>262.14999999999998</v>
      </c>
      <c r="AI352">
        <f t="shared" si="236"/>
        <v>2</v>
      </c>
      <c r="AJ352">
        <f t="shared" si="237"/>
        <v>1</v>
      </c>
      <c r="AK352">
        <f t="shared" si="238"/>
        <v>0</v>
      </c>
      <c r="AL352">
        <f t="shared" si="239"/>
        <v>1</v>
      </c>
      <c r="AM352">
        <f t="shared" si="240"/>
        <v>0</v>
      </c>
      <c r="AN352">
        <f t="shared" si="241"/>
        <v>2</v>
      </c>
      <c r="AO352">
        <f t="shared" si="242"/>
        <v>0</v>
      </c>
      <c r="AP352">
        <f t="shared" si="243"/>
        <v>0</v>
      </c>
      <c r="AQ352">
        <f t="shared" si="244"/>
        <v>1</v>
      </c>
      <c r="AR352">
        <f t="shared" si="245"/>
        <v>0</v>
      </c>
      <c r="AS352">
        <f t="shared" si="246"/>
        <v>599.99999999990905</v>
      </c>
      <c r="AT352" s="12">
        <f t="shared" si="252"/>
        <v>-4.1666666666666664E-2</v>
      </c>
      <c r="AU352" s="13">
        <f t="shared" si="207"/>
        <v>0</v>
      </c>
      <c r="AV352" s="13">
        <f t="shared" si="208"/>
        <v>0</v>
      </c>
      <c r="AW352" s="27">
        <v>0</v>
      </c>
      <c r="AX352" s="1">
        <f t="shared" si="253"/>
        <v>0</v>
      </c>
      <c r="AY352" s="20">
        <f t="shared" si="254"/>
        <v>249</v>
      </c>
    </row>
    <row r="353" spans="1:51" ht="33" customHeight="1" x14ac:dyDescent="0.65">
      <c r="A353" s="39">
        <v>347</v>
      </c>
      <c r="B353" s="2" t="s">
        <v>947</v>
      </c>
      <c r="C353" s="44" t="s">
        <v>952</v>
      </c>
      <c r="D353" s="38" t="s">
        <v>193</v>
      </c>
      <c r="E353" s="38" t="s">
        <v>953</v>
      </c>
      <c r="F353" s="15">
        <v>44228</v>
      </c>
      <c r="G353" s="2">
        <f t="shared" si="229"/>
        <v>26</v>
      </c>
      <c r="H353" s="16">
        <v>26</v>
      </c>
      <c r="I353" s="2"/>
      <c r="J353" s="16"/>
      <c r="K353" s="16"/>
      <c r="L353" s="2">
        <v>200</v>
      </c>
      <c r="M353" s="2">
        <v>0</v>
      </c>
      <c r="N353" s="2">
        <v>0</v>
      </c>
      <c r="O353" s="16"/>
      <c r="P353" s="2">
        <v>0</v>
      </c>
      <c r="Q353" s="2">
        <f t="shared" si="255"/>
        <v>10</v>
      </c>
      <c r="R353" s="2">
        <f t="shared" si="206"/>
        <v>0</v>
      </c>
      <c r="S353" s="17">
        <f t="shared" si="247"/>
        <v>37.5</v>
      </c>
      <c r="T353" s="17">
        <v>6.5</v>
      </c>
      <c r="U353" s="17">
        <v>5</v>
      </c>
      <c r="V353" s="18"/>
      <c r="W353" s="19">
        <f t="shared" si="235"/>
        <v>259</v>
      </c>
      <c r="X353" s="17">
        <f t="shared" si="250"/>
        <v>0</v>
      </c>
      <c r="Y353" s="17">
        <f t="shared" si="211"/>
        <v>0</v>
      </c>
      <c r="Z353" s="29"/>
      <c r="AA353" s="43">
        <f t="shared" si="259"/>
        <v>0</v>
      </c>
      <c r="AB353" s="17">
        <f t="shared" si="260"/>
        <v>5.18</v>
      </c>
      <c r="AC353" s="17">
        <f t="shared" si="261"/>
        <v>5.18</v>
      </c>
      <c r="AD353" s="3">
        <f t="shared" si="249"/>
        <v>253</v>
      </c>
      <c r="AE353" s="3">
        <f t="shared" si="248"/>
        <v>3200</v>
      </c>
      <c r="AF353" s="3"/>
      <c r="AH353" s="20">
        <f t="shared" si="251"/>
        <v>253.82</v>
      </c>
      <c r="AI353">
        <f t="shared" si="236"/>
        <v>2</v>
      </c>
      <c r="AJ353">
        <f t="shared" si="237"/>
        <v>1</v>
      </c>
      <c r="AK353">
        <f t="shared" si="238"/>
        <v>0</v>
      </c>
      <c r="AL353">
        <f t="shared" si="239"/>
        <v>0</v>
      </c>
      <c r="AM353">
        <f t="shared" si="240"/>
        <v>0</v>
      </c>
      <c r="AN353">
        <f t="shared" si="241"/>
        <v>3</v>
      </c>
      <c r="AO353">
        <f t="shared" si="242"/>
        <v>1</v>
      </c>
      <c r="AP353">
        <f t="shared" si="243"/>
        <v>1</v>
      </c>
      <c r="AQ353">
        <f t="shared" si="244"/>
        <v>0</v>
      </c>
      <c r="AR353">
        <f t="shared" si="245"/>
        <v>2</v>
      </c>
      <c r="AS353">
        <f t="shared" si="246"/>
        <v>3279.9999999999727</v>
      </c>
      <c r="AT353" s="12">
        <f t="shared" si="252"/>
        <v>-4.1666666666666664E-2</v>
      </c>
      <c r="AU353" s="13">
        <f t="shared" si="207"/>
        <v>0</v>
      </c>
      <c r="AV353" s="13">
        <f t="shared" si="208"/>
        <v>0</v>
      </c>
      <c r="AW353" s="27">
        <v>0</v>
      </c>
      <c r="AX353" s="1">
        <f t="shared" si="253"/>
        <v>0</v>
      </c>
      <c r="AY353" s="20">
        <f t="shared" si="254"/>
        <v>247.5</v>
      </c>
    </row>
    <row r="354" spans="1:51" ht="33" customHeight="1" x14ac:dyDescent="0.65">
      <c r="A354" s="2">
        <v>348</v>
      </c>
      <c r="B354" s="2" t="s">
        <v>947</v>
      </c>
      <c r="C354" s="44" t="s">
        <v>954</v>
      </c>
      <c r="D354" s="47" t="s">
        <v>955</v>
      </c>
      <c r="E354" s="48" t="s">
        <v>956</v>
      </c>
      <c r="F354" s="15">
        <v>44228</v>
      </c>
      <c r="G354" s="2">
        <f t="shared" si="229"/>
        <v>26</v>
      </c>
      <c r="H354" s="16">
        <v>14</v>
      </c>
      <c r="I354" s="2"/>
      <c r="J354" s="16"/>
      <c r="K354" s="16"/>
      <c r="L354" s="2">
        <v>200</v>
      </c>
      <c r="M354" s="2">
        <v>0</v>
      </c>
      <c r="N354" s="2">
        <v>0</v>
      </c>
      <c r="O354" s="16"/>
      <c r="P354" s="2">
        <v>0</v>
      </c>
      <c r="Q354" s="2">
        <f t="shared" si="255"/>
        <v>10</v>
      </c>
      <c r="R354" s="2">
        <f t="shared" si="206"/>
        <v>0</v>
      </c>
      <c r="S354" s="17">
        <f t="shared" si="247"/>
        <v>20.192307692307693</v>
      </c>
      <c r="T354" s="17">
        <v>3.5</v>
      </c>
      <c r="U354" s="17">
        <v>5</v>
      </c>
      <c r="V354" s="18">
        <v>7</v>
      </c>
      <c r="W354" s="19">
        <f t="shared" si="235"/>
        <v>245.69230769230768</v>
      </c>
      <c r="X354" s="17">
        <f t="shared" si="250"/>
        <v>0</v>
      </c>
      <c r="Y354" s="17">
        <f t="shared" si="211"/>
        <v>0</v>
      </c>
      <c r="Z354" s="29"/>
      <c r="AA354" s="43">
        <f t="shared" si="259"/>
        <v>0</v>
      </c>
      <c r="AB354" s="17">
        <f t="shared" si="260"/>
        <v>4.913846153846154</v>
      </c>
      <c r="AC354" s="17">
        <f t="shared" si="261"/>
        <v>4.913846153846154</v>
      </c>
      <c r="AD354" s="3">
        <f t="shared" si="249"/>
        <v>240</v>
      </c>
      <c r="AE354" s="3">
        <f t="shared" si="248"/>
        <v>3100</v>
      </c>
      <c r="AF354" s="3"/>
      <c r="AH354" s="20">
        <f t="shared" si="251"/>
        <v>240.78</v>
      </c>
      <c r="AI354">
        <f t="shared" si="236"/>
        <v>2</v>
      </c>
      <c r="AJ354">
        <f t="shared" si="237"/>
        <v>0</v>
      </c>
      <c r="AK354">
        <f t="shared" si="238"/>
        <v>2</v>
      </c>
      <c r="AL354">
        <f t="shared" si="239"/>
        <v>0</v>
      </c>
      <c r="AM354">
        <f t="shared" si="240"/>
        <v>0</v>
      </c>
      <c r="AN354">
        <f t="shared" si="241"/>
        <v>0</v>
      </c>
      <c r="AO354">
        <f t="shared" si="242"/>
        <v>1</v>
      </c>
      <c r="AP354">
        <f t="shared" si="243"/>
        <v>1</v>
      </c>
      <c r="AQ354">
        <f t="shared" si="244"/>
        <v>0</v>
      </c>
      <c r="AR354">
        <f t="shared" si="245"/>
        <v>1</v>
      </c>
      <c r="AS354">
        <f t="shared" si="246"/>
        <v>3120.0000000000045</v>
      </c>
      <c r="AT354" s="12">
        <f t="shared" si="252"/>
        <v>-4.1666666666666664E-2</v>
      </c>
      <c r="AU354" s="13">
        <f t="shared" si="207"/>
        <v>0</v>
      </c>
      <c r="AV354" s="13">
        <f t="shared" si="208"/>
        <v>0</v>
      </c>
      <c r="AW354" s="27">
        <v>0</v>
      </c>
      <c r="AX354" s="1">
        <f t="shared" si="253"/>
        <v>0</v>
      </c>
      <c r="AY354" s="20">
        <f t="shared" si="254"/>
        <v>230.19230769230768</v>
      </c>
    </row>
    <row r="355" spans="1:51" ht="39" customHeight="1" x14ac:dyDescent="0.65">
      <c r="A355" s="39">
        <v>349</v>
      </c>
      <c r="B355" s="2" t="s">
        <v>947</v>
      </c>
      <c r="C355" s="44" t="s">
        <v>957</v>
      </c>
      <c r="D355" s="47" t="s">
        <v>916</v>
      </c>
      <c r="E355" s="48" t="s">
        <v>958</v>
      </c>
      <c r="F355" s="15">
        <v>44228</v>
      </c>
      <c r="G355" s="2">
        <f t="shared" si="229"/>
        <v>26</v>
      </c>
      <c r="H355" s="16">
        <v>26</v>
      </c>
      <c r="I355" s="2"/>
      <c r="J355" s="16"/>
      <c r="K355" s="16"/>
      <c r="L355" s="2">
        <v>200</v>
      </c>
      <c r="M355" s="2">
        <v>0</v>
      </c>
      <c r="N355" s="2">
        <v>0</v>
      </c>
      <c r="O355" s="16"/>
      <c r="P355" s="2">
        <v>0</v>
      </c>
      <c r="Q355" s="2">
        <f t="shared" si="255"/>
        <v>10</v>
      </c>
      <c r="R355" s="2">
        <f t="shared" si="206"/>
        <v>0</v>
      </c>
      <c r="S355" s="17">
        <f t="shared" si="247"/>
        <v>37.5</v>
      </c>
      <c r="T355" s="17">
        <v>6.5</v>
      </c>
      <c r="U355" s="17">
        <v>5</v>
      </c>
      <c r="V355" s="18"/>
      <c r="W355" s="19">
        <f t="shared" si="235"/>
        <v>259</v>
      </c>
      <c r="X355" s="17">
        <f t="shared" si="250"/>
        <v>0</v>
      </c>
      <c r="Y355" s="17">
        <f t="shared" si="211"/>
        <v>0</v>
      </c>
      <c r="Z355" s="29"/>
      <c r="AA355" s="43">
        <f t="shared" si="259"/>
        <v>0</v>
      </c>
      <c r="AB355" s="17">
        <f t="shared" si="260"/>
        <v>5.18</v>
      </c>
      <c r="AC355" s="17">
        <f t="shared" si="261"/>
        <v>5.18</v>
      </c>
      <c r="AD355" s="3">
        <f t="shared" si="249"/>
        <v>253</v>
      </c>
      <c r="AE355" s="3">
        <f t="shared" si="248"/>
        <v>3200</v>
      </c>
      <c r="AF355" s="3"/>
      <c r="AH355" s="20">
        <f t="shared" si="251"/>
        <v>253.82</v>
      </c>
      <c r="AI355">
        <f t="shared" si="236"/>
        <v>2</v>
      </c>
      <c r="AJ355">
        <f t="shared" si="237"/>
        <v>1</v>
      </c>
      <c r="AK355">
        <f t="shared" si="238"/>
        <v>0</v>
      </c>
      <c r="AL355">
        <f t="shared" si="239"/>
        <v>0</v>
      </c>
      <c r="AM355">
        <f t="shared" si="240"/>
        <v>0</v>
      </c>
      <c r="AN355">
        <f t="shared" si="241"/>
        <v>3</v>
      </c>
      <c r="AO355">
        <f t="shared" si="242"/>
        <v>1</v>
      </c>
      <c r="AP355">
        <f t="shared" si="243"/>
        <v>1</v>
      </c>
      <c r="AQ355">
        <f t="shared" si="244"/>
        <v>0</v>
      </c>
      <c r="AR355">
        <f t="shared" si="245"/>
        <v>2</v>
      </c>
      <c r="AS355">
        <f t="shared" si="246"/>
        <v>3279.9999999999727</v>
      </c>
      <c r="AT355" s="12">
        <f t="shared" si="252"/>
        <v>-4.1666666666666664E-2</v>
      </c>
      <c r="AU355" s="13">
        <f t="shared" si="207"/>
        <v>0</v>
      </c>
      <c r="AV355" s="13">
        <f t="shared" si="208"/>
        <v>0</v>
      </c>
      <c r="AW355" s="27">
        <v>0</v>
      </c>
      <c r="AX355" s="1">
        <f t="shared" si="253"/>
        <v>0</v>
      </c>
      <c r="AY355" s="20">
        <f t="shared" si="254"/>
        <v>247.5</v>
      </c>
    </row>
    <row r="356" spans="1:51" ht="33" customHeight="1" x14ac:dyDescent="0.65">
      <c r="A356" s="2">
        <v>350</v>
      </c>
      <c r="B356" s="2" t="s">
        <v>947</v>
      </c>
      <c r="C356" s="44" t="s">
        <v>959</v>
      </c>
      <c r="D356" s="47" t="s">
        <v>737</v>
      </c>
      <c r="E356" s="48" t="s">
        <v>960</v>
      </c>
      <c r="F356" s="15">
        <v>44228</v>
      </c>
      <c r="G356" s="2">
        <f t="shared" si="229"/>
        <v>26</v>
      </c>
      <c r="H356" s="16">
        <v>26</v>
      </c>
      <c r="I356" s="2"/>
      <c r="J356" s="16"/>
      <c r="K356" s="16"/>
      <c r="L356" s="2">
        <v>200</v>
      </c>
      <c r="M356" s="2">
        <v>0</v>
      </c>
      <c r="N356" s="2">
        <v>10</v>
      </c>
      <c r="O356" s="16"/>
      <c r="P356" s="2">
        <v>0</v>
      </c>
      <c r="Q356" s="2">
        <f t="shared" si="255"/>
        <v>10</v>
      </c>
      <c r="R356" s="2">
        <f t="shared" si="206"/>
        <v>0</v>
      </c>
      <c r="S356" s="17">
        <f t="shared" si="247"/>
        <v>37.5</v>
      </c>
      <c r="T356" s="17">
        <v>6.5</v>
      </c>
      <c r="U356" s="17">
        <v>5</v>
      </c>
      <c r="V356" s="18"/>
      <c r="W356" s="19">
        <f t="shared" si="235"/>
        <v>269</v>
      </c>
      <c r="X356" s="17">
        <f t="shared" si="250"/>
        <v>0</v>
      </c>
      <c r="Y356" s="17">
        <f t="shared" si="211"/>
        <v>0</v>
      </c>
      <c r="Z356" s="29"/>
      <c r="AA356" s="43">
        <f t="shared" si="259"/>
        <v>0</v>
      </c>
      <c r="AB356" s="17">
        <f t="shared" si="260"/>
        <v>5.38</v>
      </c>
      <c r="AC356" s="17">
        <f t="shared" si="261"/>
        <v>5.38</v>
      </c>
      <c r="AD356" s="3">
        <f t="shared" si="249"/>
        <v>263</v>
      </c>
      <c r="AE356" s="3">
        <f t="shared" si="248"/>
        <v>2400</v>
      </c>
      <c r="AF356" s="3"/>
      <c r="AH356" s="20">
        <f t="shared" si="251"/>
        <v>263.62</v>
      </c>
      <c r="AI356">
        <f t="shared" si="236"/>
        <v>2</v>
      </c>
      <c r="AJ356">
        <f t="shared" si="237"/>
        <v>1</v>
      </c>
      <c r="AK356">
        <f t="shared" si="238"/>
        <v>0</v>
      </c>
      <c r="AL356">
        <f t="shared" si="239"/>
        <v>1</v>
      </c>
      <c r="AM356">
        <f t="shared" si="240"/>
        <v>0</v>
      </c>
      <c r="AN356">
        <f t="shared" si="241"/>
        <v>3</v>
      </c>
      <c r="AO356">
        <f t="shared" si="242"/>
        <v>1</v>
      </c>
      <c r="AP356">
        <f t="shared" si="243"/>
        <v>0</v>
      </c>
      <c r="AQ356">
        <f t="shared" si="244"/>
        <v>0</v>
      </c>
      <c r="AR356">
        <f t="shared" si="245"/>
        <v>4</v>
      </c>
      <c r="AS356">
        <f t="shared" si="246"/>
        <v>2480.0000000000182</v>
      </c>
      <c r="AT356" s="12">
        <f t="shared" si="252"/>
        <v>-4.1666666666666664E-2</v>
      </c>
      <c r="AU356" s="13">
        <f t="shared" si="207"/>
        <v>0</v>
      </c>
      <c r="AV356" s="13">
        <f t="shared" si="208"/>
        <v>0</v>
      </c>
      <c r="AW356" s="27">
        <v>0</v>
      </c>
      <c r="AX356" s="1">
        <f t="shared" si="253"/>
        <v>0</v>
      </c>
      <c r="AY356" s="20">
        <f t="shared" si="254"/>
        <v>257.5</v>
      </c>
    </row>
    <row r="357" spans="1:51" ht="33" customHeight="1" x14ac:dyDescent="0.65">
      <c r="A357" s="39">
        <v>351</v>
      </c>
      <c r="B357" s="2" t="s">
        <v>947</v>
      </c>
      <c r="C357" s="44" t="s">
        <v>961</v>
      </c>
      <c r="D357" s="47" t="s">
        <v>916</v>
      </c>
      <c r="E357" s="48" t="s">
        <v>598</v>
      </c>
      <c r="F357" s="15">
        <v>44228</v>
      </c>
      <c r="G357" s="2">
        <f t="shared" si="229"/>
        <v>26</v>
      </c>
      <c r="H357" s="16">
        <v>30</v>
      </c>
      <c r="I357" s="2"/>
      <c r="J357" s="16"/>
      <c r="K357" s="16"/>
      <c r="L357" s="2">
        <v>210</v>
      </c>
      <c r="M357" s="2">
        <v>15</v>
      </c>
      <c r="N357" s="2">
        <v>3</v>
      </c>
      <c r="O357" s="16"/>
      <c r="P357" s="2">
        <v>0</v>
      </c>
      <c r="Q357" s="2">
        <f t="shared" si="255"/>
        <v>10</v>
      </c>
      <c r="R357" s="2">
        <f t="shared" si="206"/>
        <v>0</v>
      </c>
      <c r="S357" s="17">
        <f t="shared" si="247"/>
        <v>45.432692307692307</v>
      </c>
      <c r="T357" s="17">
        <v>7.5</v>
      </c>
      <c r="U357" s="17">
        <v>5</v>
      </c>
      <c r="V357" s="18"/>
      <c r="W357" s="19">
        <f t="shared" si="235"/>
        <v>295.93269230769232</v>
      </c>
      <c r="X357" s="17">
        <f t="shared" si="250"/>
        <v>0</v>
      </c>
      <c r="Y357" s="17">
        <f t="shared" si="211"/>
        <v>0</v>
      </c>
      <c r="Z357" s="29"/>
      <c r="AA357" s="43">
        <f t="shared" si="259"/>
        <v>0</v>
      </c>
      <c r="AB357" s="17">
        <f t="shared" si="260"/>
        <v>5.9186538461538465</v>
      </c>
      <c r="AC357" s="17">
        <f t="shared" si="261"/>
        <v>5.9186538461538465</v>
      </c>
      <c r="AD357" s="3">
        <f t="shared" si="249"/>
        <v>290</v>
      </c>
      <c r="AE357" s="3">
        <f t="shared" si="248"/>
        <v>0</v>
      </c>
      <c r="AF357" s="3"/>
      <c r="AH357" s="20">
        <f t="shared" si="251"/>
        <v>290.01</v>
      </c>
      <c r="AI357">
        <f t="shared" si="236"/>
        <v>2</v>
      </c>
      <c r="AJ357">
        <f t="shared" si="237"/>
        <v>1</v>
      </c>
      <c r="AK357">
        <f t="shared" si="238"/>
        <v>2</v>
      </c>
      <c r="AL357">
        <f t="shared" si="239"/>
        <v>0</v>
      </c>
      <c r="AM357">
        <f t="shared" si="240"/>
        <v>0</v>
      </c>
      <c r="AN357">
        <f t="shared" si="241"/>
        <v>0</v>
      </c>
      <c r="AO357">
        <f t="shared" si="242"/>
        <v>0</v>
      </c>
      <c r="AP357">
        <f t="shared" si="243"/>
        <v>0</v>
      </c>
      <c r="AQ357">
        <f t="shared" si="244"/>
        <v>0</v>
      </c>
      <c r="AR357">
        <f t="shared" si="245"/>
        <v>0</v>
      </c>
      <c r="AS357">
        <f t="shared" si="246"/>
        <v>39.99999999996362</v>
      </c>
      <c r="AT357" s="12">
        <f t="shared" si="252"/>
        <v>-4.1666666666666664E-2</v>
      </c>
      <c r="AU357" s="13">
        <f t="shared" si="207"/>
        <v>0</v>
      </c>
      <c r="AV357" s="13">
        <f t="shared" si="208"/>
        <v>0</v>
      </c>
      <c r="AW357" s="27">
        <v>0</v>
      </c>
      <c r="AX357" s="1">
        <f t="shared" si="253"/>
        <v>0</v>
      </c>
      <c r="AY357" s="20">
        <f t="shared" si="254"/>
        <v>283.43269230769232</v>
      </c>
    </row>
    <row r="358" spans="1:51" ht="33" customHeight="1" x14ac:dyDescent="0.65">
      <c r="A358" s="2">
        <v>352</v>
      </c>
      <c r="B358" s="2" t="s">
        <v>947</v>
      </c>
      <c r="C358" s="44" t="s">
        <v>962</v>
      </c>
      <c r="D358" s="47" t="s">
        <v>963</v>
      </c>
      <c r="E358" s="48" t="s">
        <v>964</v>
      </c>
      <c r="F358" s="15">
        <v>44228</v>
      </c>
      <c r="G358" s="2">
        <f t="shared" si="229"/>
        <v>26</v>
      </c>
      <c r="H358" s="16">
        <v>26</v>
      </c>
      <c r="I358" s="2"/>
      <c r="J358" s="16"/>
      <c r="K358" s="16"/>
      <c r="L358" s="2">
        <v>200</v>
      </c>
      <c r="M358" s="2">
        <v>0</v>
      </c>
      <c r="N358" s="2">
        <v>3.5</v>
      </c>
      <c r="O358" s="16"/>
      <c r="P358" s="2">
        <v>0</v>
      </c>
      <c r="Q358" s="2">
        <f t="shared" si="255"/>
        <v>10</v>
      </c>
      <c r="R358" s="2">
        <f t="shared" si="206"/>
        <v>0</v>
      </c>
      <c r="S358" s="17">
        <f t="shared" si="247"/>
        <v>37.5</v>
      </c>
      <c r="T358" s="17">
        <v>6.5</v>
      </c>
      <c r="U358" s="17">
        <v>5</v>
      </c>
      <c r="V358" s="18">
        <v>7</v>
      </c>
      <c r="W358" s="19">
        <f t="shared" si="235"/>
        <v>269.5</v>
      </c>
      <c r="X358" s="17">
        <f t="shared" si="250"/>
        <v>0</v>
      </c>
      <c r="Y358" s="17">
        <f t="shared" si="211"/>
        <v>0</v>
      </c>
      <c r="Z358" s="29"/>
      <c r="AA358" s="43">
        <f t="shared" si="259"/>
        <v>0</v>
      </c>
      <c r="AB358" s="17">
        <f t="shared" si="260"/>
        <v>5.39</v>
      </c>
      <c r="AC358" s="17">
        <f t="shared" si="261"/>
        <v>5.39</v>
      </c>
      <c r="AD358" s="3">
        <f t="shared" si="249"/>
        <v>264</v>
      </c>
      <c r="AE358" s="3">
        <f t="shared" si="248"/>
        <v>400</v>
      </c>
      <c r="AF358" s="3"/>
      <c r="AH358" s="20">
        <f t="shared" si="251"/>
        <v>264.11</v>
      </c>
      <c r="AI358">
        <f t="shared" si="236"/>
        <v>2</v>
      </c>
      <c r="AJ358">
        <f t="shared" si="237"/>
        <v>1</v>
      </c>
      <c r="AK358">
        <f t="shared" si="238"/>
        <v>0</v>
      </c>
      <c r="AL358">
        <f t="shared" si="239"/>
        <v>1</v>
      </c>
      <c r="AM358">
        <f t="shared" si="240"/>
        <v>0</v>
      </c>
      <c r="AN358">
        <f t="shared" si="241"/>
        <v>4</v>
      </c>
      <c r="AO358">
        <f t="shared" si="242"/>
        <v>0</v>
      </c>
      <c r="AP358">
        <f t="shared" si="243"/>
        <v>0</v>
      </c>
      <c r="AQ358">
        <f t="shared" si="244"/>
        <v>0</v>
      </c>
      <c r="AR358">
        <f t="shared" si="245"/>
        <v>4</v>
      </c>
      <c r="AS358">
        <f t="shared" si="246"/>
        <v>440.00000000005457</v>
      </c>
      <c r="AT358" s="12">
        <f t="shared" si="252"/>
        <v>-4.1666666666666664E-2</v>
      </c>
      <c r="AU358" s="13">
        <f t="shared" si="207"/>
        <v>0</v>
      </c>
      <c r="AV358" s="13">
        <f t="shared" si="208"/>
        <v>0</v>
      </c>
      <c r="AW358" s="27">
        <v>0</v>
      </c>
      <c r="AX358" s="1">
        <f t="shared" si="253"/>
        <v>0</v>
      </c>
      <c r="AY358" s="20">
        <f t="shared" si="254"/>
        <v>251</v>
      </c>
    </row>
    <row r="359" spans="1:51" ht="33" customHeight="1" x14ac:dyDescent="0.65">
      <c r="A359" s="39">
        <v>353</v>
      </c>
      <c r="B359" s="2" t="s">
        <v>947</v>
      </c>
      <c r="C359" s="44" t="s">
        <v>965</v>
      </c>
      <c r="D359" s="47" t="s">
        <v>966</v>
      </c>
      <c r="E359" s="48" t="s">
        <v>967</v>
      </c>
      <c r="F359" s="15">
        <v>44228</v>
      </c>
      <c r="G359" s="2">
        <f t="shared" si="229"/>
        <v>26</v>
      </c>
      <c r="H359" s="16">
        <v>22</v>
      </c>
      <c r="I359" s="2"/>
      <c r="J359" s="16"/>
      <c r="K359" s="16"/>
      <c r="L359" s="2">
        <v>200</v>
      </c>
      <c r="M359" s="2">
        <v>0</v>
      </c>
      <c r="N359" s="2">
        <v>0</v>
      </c>
      <c r="O359" s="16"/>
      <c r="P359" s="2">
        <v>0</v>
      </c>
      <c r="Q359" s="2">
        <f t="shared" si="255"/>
        <v>10</v>
      </c>
      <c r="R359" s="2">
        <f t="shared" si="206"/>
        <v>0</v>
      </c>
      <c r="S359" s="17">
        <f t="shared" si="247"/>
        <v>31.73076923076923</v>
      </c>
      <c r="T359" s="17">
        <v>5.5</v>
      </c>
      <c r="U359" s="17">
        <v>5</v>
      </c>
      <c r="V359" s="18">
        <v>7</v>
      </c>
      <c r="W359" s="19">
        <f t="shared" si="235"/>
        <v>259.23076923076923</v>
      </c>
      <c r="X359" s="17">
        <f t="shared" si="250"/>
        <v>0</v>
      </c>
      <c r="Y359" s="17">
        <f t="shared" si="211"/>
        <v>0</v>
      </c>
      <c r="Z359" s="29"/>
      <c r="AA359" s="43">
        <f t="shared" si="259"/>
        <v>0</v>
      </c>
      <c r="AB359" s="17">
        <f t="shared" si="260"/>
        <v>5.1846153846153848</v>
      </c>
      <c r="AC359" s="17">
        <f t="shared" si="261"/>
        <v>5.1846153846153848</v>
      </c>
      <c r="AD359" s="3">
        <f t="shared" si="249"/>
        <v>254</v>
      </c>
      <c r="AE359" s="3">
        <f t="shared" si="248"/>
        <v>200</v>
      </c>
      <c r="AF359" s="3"/>
      <c r="AH359" s="20">
        <f t="shared" si="251"/>
        <v>254.05</v>
      </c>
      <c r="AI359">
        <f t="shared" si="236"/>
        <v>2</v>
      </c>
      <c r="AJ359">
        <f t="shared" si="237"/>
        <v>1</v>
      </c>
      <c r="AK359">
        <f t="shared" si="238"/>
        <v>0</v>
      </c>
      <c r="AL359">
        <f t="shared" si="239"/>
        <v>0</v>
      </c>
      <c r="AM359">
        <f t="shared" si="240"/>
        <v>0</v>
      </c>
      <c r="AN359">
        <f t="shared" si="241"/>
        <v>4</v>
      </c>
      <c r="AO359">
        <f t="shared" si="242"/>
        <v>0</v>
      </c>
      <c r="AP359">
        <f t="shared" si="243"/>
        <v>0</v>
      </c>
      <c r="AQ359">
        <f t="shared" si="244"/>
        <v>0</v>
      </c>
      <c r="AR359">
        <f t="shared" si="245"/>
        <v>2</v>
      </c>
      <c r="AS359">
        <f t="shared" si="246"/>
        <v>200.00000000004547</v>
      </c>
      <c r="AT359" s="12">
        <f t="shared" si="252"/>
        <v>-4.1666666666666664E-2</v>
      </c>
      <c r="AU359" s="13">
        <f t="shared" si="207"/>
        <v>0</v>
      </c>
      <c r="AV359" s="13">
        <f t="shared" si="208"/>
        <v>0</v>
      </c>
      <c r="AW359" s="27">
        <v>0</v>
      </c>
      <c r="AX359" s="1">
        <f t="shared" si="253"/>
        <v>0</v>
      </c>
      <c r="AY359" s="20">
        <f t="shared" si="254"/>
        <v>241.73076923076923</v>
      </c>
    </row>
    <row r="360" spans="1:51" ht="32.25" customHeight="1" x14ac:dyDescent="0.65">
      <c r="A360" s="2">
        <v>354</v>
      </c>
      <c r="B360" s="2" t="s">
        <v>947</v>
      </c>
      <c r="C360" s="44" t="s">
        <v>968</v>
      </c>
      <c r="D360" s="47" t="s">
        <v>969</v>
      </c>
      <c r="E360" s="48" t="s">
        <v>970</v>
      </c>
      <c r="F360" s="15">
        <v>44531</v>
      </c>
      <c r="G360" s="2">
        <f t="shared" si="229"/>
        <v>25.375</v>
      </c>
      <c r="H360" s="16">
        <v>22</v>
      </c>
      <c r="I360" s="2"/>
      <c r="J360" s="16"/>
      <c r="K360" s="16">
        <v>0.625</v>
      </c>
      <c r="L360" s="2">
        <v>200</v>
      </c>
      <c r="M360" s="2">
        <v>0</v>
      </c>
      <c r="N360" s="2">
        <v>0</v>
      </c>
      <c r="O360" s="16"/>
      <c r="P360" s="2">
        <v>0</v>
      </c>
      <c r="Q360" s="2">
        <f t="shared" si="255"/>
        <v>0</v>
      </c>
      <c r="R360" s="2">
        <f t="shared" si="206"/>
        <v>0</v>
      </c>
      <c r="S360" s="17">
        <f t="shared" si="247"/>
        <v>31.73076923076923</v>
      </c>
      <c r="T360" s="17">
        <v>5.5</v>
      </c>
      <c r="U360" s="17">
        <v>4.8798076923076925</v>
      </c>
      <c r="V360" s="18">
        <v>7</v>
      </c>
      <c r="W360" s="19">
        <f t="shared" si="235"/>
        <v>249.11057692307691</v>
      </c>
      <c r="X360" s="17">
        <f t="shared" si="250"/>
        <v>0</v>
      </c>
      <c r="Y360" s="17">
        <f t="shared" si="211"/>
        <v>4.8076923076923075</v>
      </c>
      <c r="Z360" s="29"/>
      <c r="AA360" s="43">
        <f t="shared" si="259"/>
        <v>0</v>
      </c>
      <c r="AB360" s="17">
        <f t="shared" si="260"/>
        <v>4.982211538461538</v>
      </c>
      <c r="AC360" s="17">
        <f t="shared" si="261"/>
        <v>9.7899038461538446</v>
      </c>
      <c r="AD360" s="3">
        <f t="shared" si="249"/>
        <v>239</v>
      </c>
      <c r="AE360" s="3">
        <f t="shared" si="248"/>
        <v>1200</v>
      </c>
      <c r="AF360" s="3"/>
      <c r="AH360" s="20">
        <f t="shared" si="251"/>
        <v>239.32</v>
      </c>
      <c r="AI360">
        <f t="shared" si="236"/>
        <v>2</v>
      </c>
      <c r="AJ360">
        <f t="shared" si="237"/>
        <v>0</v>
      </c>
      <c r="AK360">
        <f t="shared" si="238"/>
        <v>1</v>
      </c>
      <c r="AL360">
        <f t="shared" si="239"/>
        <v>1</v>
      </c>
      <c r="AM360">
        <f t="shared" si="240"/>
        <v>1</v>
      </c>
      <c r="AN360">
        <f t="shared" si="241"/>
        <v>4</v>
      </c>
      <c r="AO360">
        <f t="shared" si="242"/>
        <v>0</v>
      </c>
      <c r="AP360">
        <f t="shared" si="243"/>
        <v>1</v>
      </c>
      <c r="AQ360">
        <f t="shared" si="244"/>
        <v>0</v>
      </c>
      <c r="AR360">
        <f t="shared" si="245"/>
        <v>2</v>
      </c>
      <c r="AS360">
        <f t="shared" si="246"/>
        <v>1279.9999999999727</v>
      </c>
      <c r="AT360" s="12">
        <f t="shared" si="252"/>
        <v>-0.875</v>
      </c>
      <c r="AU360" s="13">
        <f t="shared" si="207"/>
        <v>0</v>
      </c>
      <c r="AV360" s="13">
        <f t="shared" si="208"/>
        <v>0</v>
      </c>
      <c r="AW360" s="27">
        <v>0</v>
      </c>
      <c r="AX360" s="1">
        <f t="shared" si="253"/>
        <v>0</v>
      </c>
      <c r="AY360" s="20">
        <f t="shared" si="254"/>
        <v>226.92307692307691</v>
      </c>
    </row>
    <row r="361" spans="1:51" ht="32.25" customHeight="1" x14ac:dyDescent="0.65">
      <c r="A361" s="39">
        <v>355</v>
      </c>
      <c r="B361" s="2" t="s">
        <v>947</v>
      </c>
      <c r="C361" s="44" t="s">
        <v>971</v>
      </c>
      <c r="D361" s="47" t="s">
        <v>522</v>
      </c>
      <c r="E361" s="48" t="s">
        <v>972</v>
      </c>
      <c r="F361" s="15">
        <v>44531</v>
      </c>
      <c r="G361" s="2">
        <f t="shared" si="229"/>
        <v>26</v>
      </c>
      <c r="H361" s="16">
        <v>14</v>
      </c>
      <c r="I361" s="2"/>
      <c r="J361" s="16"/>
      <c r="K361" s="16"/>
      <c r="L361" s="2">
        <v>200</v>
      </c>
      <c r="M361" s="2">
        <v>0</v>
      </c>
      <c r="N361" s="2">
        <v>0</v>
      </c>
      <c r="O361" s="16"/>
      <c r="P361" s="2">
        <v>0</v>
      </c>
      <c r="Q361" s="2">
        <f t="shared" si="255"/>
        <v>10</v>
      </c>
      <c r="R361" s="2">
        <f t="shared" si="206"/>
        <v>0</v>
      </c>
      <c r="S361" s="17">
        <f t="shared" si="247"/>
        <v>20.192307692307693</v>
      </c>
      <c r="T361" s="17">
        <v>3.5</v>
      </c>
      <c r="U361" s="17">
        <v>5</v>
      </c>
      <c r="V361" s="18">
        <v>7</v>
      </c>
      <c r="W361" s="19">
        <f t="shared" si="235"/>
        <v>245.69230769230768</v>
      </c>
      <c r="X361" s="17">
        <f t="shared" si="250"/>
        <v>0</v>
      </c>
      <c r="Y361" s="17">
        <f t="shared" si="211"/>
        <v>0</v>
      </c>
      <c r="Z361" s="29"/>
      <c r="AA361" s="43">
        <f t="shared" si="259"/>
        <v>0</v>
      </c>
      <c r="AB361" s="17">
        <f t="shared" si="260"/>
        <v>4.913846153846154</v>
      </c>
      <c r="AC361" s="17">
        <f t="shared" si="261"/>
        <v>4.913846153846154</v>
      </c>
      <c r="AD361" s="3">
        <f t="shared" si="249"/>
        <v>240</v>
      </c>
      <c r="AE361" s="3">
        <f t="shared" si="248"/>
        <v>3100</v>
      </c>
      <c r="AF361" s="3"/>
      <c r="AH361" s="20">
        <f t="shared" si="251"/>
        <v>240.78</v>
      </c>
      <c r="AI361">
        <f t="shared" si="236"/>
        <v>2</v>
      </c>
      <c r="AJ361">
        <f t="shared" si="237"/>
        <v>0</v>
      </c>
      <c r="AK361">
        <f t="shared" si="238"/>
        <v>2</v>
      </c>
      <c r="AL361">
        <f t="shared" si="239"/>
        <v>0</v>
      </c>
      <c r="AM361">
        <f t="shared" si="240"/>
        <v>0</v>
      </c>
      <c r="AN361">
        <f t="shared" si="241"/>
        <v>0</v>
      </c>
      <c r="AO361">
        <f t="shared" si="242"/>
        <v>1</v>
      </c>
      <c r="AP361">
        <f t="shared" si="243"/>
        <v>1</v>
      </c>
      <c r="AQ361">
        <f t="shared" si="244"/>
        <v>0</v>
      </c>
      <c r="AR361">
        <f t="shared" si="245"/>
        <v>1</v>
      </c>
      <c r="AS361">
        <f t="shared" si="246"/>
        <v>3120.0000000000045</v>
      </c>
      <c r="AT361" s="12">
        <f t="shared" si="252"/>
        <v>-0.875</v>
      </c>
      <c r="AU361" s="13">
        <f t="shared" si="207"/>
        <v>0</v>
      </c>
      <c r="AV361" s="13">
        <f t="shared" si="208"/>
        <v>0</v>
      </c>
      <c r="AW361" s="27">
        <v>0</v>
      </c>
      <c r="AX361" s="1">
        <f t="shared" si="253"/>
        <v>0</v>
      </c>
      <c r="AY361" s="20">
        <f t="shared" si="254"/>
        <v>230.19230769230768</v>
      </c>
    </row>
    <row r="362" spans="1:51" ht="32.25" customHeight="1" x14ac:dyDescent="0.65">
      <c r="A362" s="2">
        <v>356</v>
      </c>
      <c r="B362" s="2" t="s">
        <v>947</v>
      </c>
      <c r="C362" s="44" t="s">
        <v>973</v>
      </c>
      <c r="D362" s="47" t="s">
        <v>974</v>
      </c>
      <c r="E362" s="48" t="s">
        <v>975</v>
      </c>
      <c r="F362" s="15">
        <v>44670</v>
      </c>
      <c r="G362" s="2">
        <f t="shared" si="229"/>
        <v>26</v>
      </c>
      <c r="H362" s="16">
        <v>26</v>
      </c>
      <c r="I362" s="2"/>
      <c r="J362" s="16"/>
      <c r="K362" s="16"/>
      <c r="L362" s="2">
        <v>200</v>
      </c>
      <c r="M362" s="2">
        <v>0</v>
      </c>
      <c r="N362" s="2">
        <v>0</v>
      </c>
      <c r="O362" s="16"/>
      <c r="P362" s="2">
        <v>0</v>
      </c>
      <c r="Q362" s="2">
        <f t="shared" si="255"/>
        <v>10</v>
      </c>
      <c r="R362" s="2">
        <f t="shared" si="206"/>
        <v>0</v>
      </c>
      <c r="S362" s="17">
        <f t="shared" si="247"/>
        <v>37.5</v>
      </c>
      <c r="T362" s="17">
        <v>6.5</v>
      </c>
      <c r="U362" s="17">
        <v>5</v>
      </c>
      <c r="V362" s="18">
        <v>7</v>
      </c>
      <c r="W362" s="19">
        <f t="shared" si="235"/>
        <v>266</v>
      </c>
      <c r="X362" s="17">
        <f t="shared" si="250"/>
        <v>0</v>
      </c>
      <c r="Y362" s="17">
        <f t="shared" si="211"/>
        <v>0</v>
      </c>
      <c r="Z362" s="29"/>
      <c r="AA362" s="43">
        <f t="shared" si="259"/>
        <v>0</v>
      </c>
      <c r="AB362" s="17">
        <f t="shared" si="260"/>
        <v>5.32</v>
      </c>
      <c r="AC362" s="17">
        <f t="shared" si="261"/>
        <v>5.32</v>
      </c>
      <c r="AD362" s="3">
        <f t="shared" si="249"/>
        <v>260</v>
      </c>
      <c r="AE362" s="3">
        <f t="shared" si="248"/>
        <v>2700</v>
      </c>
      <c r="AF362" s="3"/>
      <c r="AH362" s="20">
        <f t="shared" si="251"/>
        <v>260.68</v>
      </c>
      <c r="AI362">
        <f t="shared" si="236"/>
        <v>2</v>
      </c>
      <c r="AJ362">
        <f t="shared" si="237"/>
        <v>1</v>
      </c>
      <c r="AK362">
        <f t="shared" si="238"/>
        <v>0</v>
      </c>
      <c r="AL362">
        <f t="shared" si="239"/>
        <v>1</v>
      </c>
      <c r="AM362">
        <f t="shared" si="240"/>
        <v>0</v>
      </c>
      <c r="AN362">
        <f t="shared" si="241"/>
        <v>0</v>
      </c>
      <c r="AO362">
        <f t="shared" si="242"/>
        <v>1</v>
      </c>
      <c r="AP362">
        <f t="shared" si="243"/>
        <v>0</v>
      </c>
      <c r="AQ362">
        <f t="shared" si="244"/>
        <v>1</v>
      </c>
      <c r="AR362">
        <f t="shared" si="245"/>
        <v>2</v>
      </c>
      <c r="AS362">
        <f t="shared" si="246"/>
        <v>2720.0000000000273</v>
      </c>
      <c r="AT362" s="12">
        <f t="shared" si="252"/>
        <v>-1.2583333333333333</v>
      </c>
      <c r="AU362" s="13">
        <f t="shared" si="207"/>
        <v>0</v>
      </c>
      <c r="AV362" s="13">
        <f t="shared" si="208"/>
        <v>0</v>
      </c>
      <c r="AW362" s="27">
        <v>0</v>
      </c>
      <c r="AX362" s="1">
        <f t="shared" si="253"/>
        <v>0</v>
      </c>
      <c r="AY362" s="20">
        <f t="shared" si="254"/>
        <v>247.5</v>
      </c>
    </row>
    <row r="363" spans="1:51" ht="32.25" customHeight="1" x14ac:dyDescent="0.65">
      <c r="A363" s="39">
        <v>357</v>
      </c>
      <c r="B363" s="2" t="s">
        <v>947</v>
      </c>
      <c r="C363" s="44" t="s">
        <v>976</v>
      </c>
      <c r="D363" s="47" t="s">
        <v>385</v>
      </c>
      <c r="E363" s="48" t="s">
        <v>399</v>
      </c>
      <c r="F363" s="15">
        <v>44951</v>
      </c>
      <c r="G363" s="2">
        <f t="shared" si="229"/>
        <v>26</v>
      </c>
      <c r="H363" s="16">
        <v>26</v>
      </c>
      <c r="I363" s="2"/>
      <c r="J363" s="16"/>
      <c r="K363" s="16"/>
      <c r="L363" s="2">
        <v>200</v>
      </c>
      <c r="M363" s="2">
        <v>0</v>
      </c>
      <c r="N363" s="2">
        <v>0</v>
      </c>
      <c r="O363" s="16"/>
      <c r="P363" s="2">
        <v>0</v>
      </c>
      <c r="Q363" s="2">
        <f t="shared" si="255"/>
        <v>10</v>
      </c>
      <c r="R363" s="2">
        <f t="shared" ref="R363:R426" si="262">IF(AT363&lt;=8,AU363,AV363)</f>
        <v>0</v>
      </c>
      <c r="S363" s="17">
        <f t="shared" si="247"/>
        <v>37.5</v>
      </c>
      <c r="T363" s="17">
        <v>6.5</v>
      </c>
      <c r="U363" s="17">
        <v>5</v>
      </c>
      <c r="V363" s="18">
        <v>7</v>
      </c>
      <c r="W363" s="19">
        <f t="shared" si="235"/>
        <v>266</v>
      </c>
      <c r="X363" s="17">
        <f t="shared" si="250"/>
        <v>0</v>
      </c>
      <c r="Y363" s="17">
        <f t="shared" si="211"/>
        <v>0</v>
      </c>
      <c r="Z363" s="29"/>
      <c r="AA363" s="43">
        <f t="shared" si="259"/>
        <v>0</v>
      </c>
      <c r="AB363" s="17">
        <f t="shared" si="260"/>
        <v>5.32</v>
      </c>
      <c r="AC363" s="17">
        <f t="shared" si="261"/>
        <v>5.32</v>
      </c>
      <c r="AD363" s="3">
        <f t="shared" si="249"/>
        <v>260</v>
      </c>
      <c r="AE363" s="3">
        <f t="shared" si="248"/>
        <v>2700</v>
      </c>
      <c r="AF363" s="3"/>
      <c r="AH363" s="20">
        <f t="shared" si="251"/>
        <v>260.68</v>
      </c>
      <c r="AI363">
        <f t="shared" si="236"/>
        <v>2</v>
      </c>
      <c r="AJ363">
        <f t="shared" si="237"/>
        <v>1</v>
      </c>
      <c r="AK363">
        <f t="shared" si="238"/>
        <v>0</v>
      </c>
      <c r="AL363">
        <f t="shared" si="239"/>
        <v>1</v>
      </c>
      <c r="AM363">
        <f t="shared" si="240"/>
        <v>0</v>
      </c>
      <c r="AN363">
        <f t="shared" si="241"/>
        <v>0</v>
      </c>
      <c r="AO363">
        <f t="shared" si="242"/>
        <v>1</v>
      </c>
      <c r="AP363">
        <f t="shared" si="243"/>
        <v>0</v>
      </c>
      <c r="AQ363">
        <f t="shared" si="244"/>
        <v>1</v>
      </c>
      <c r="AR363">
        <f t="shared" si="245"/>
        <v>2</v>
      </c>
      <c r="AS363">
        <f t="shared" si="246"/>
        <v>2720.0000000000273</v>
      </c>
      <c r="AT363" s="12">
        <f t="shared" si="252"/>
        <v>-2.0249999999999999</v>
      </c>
      <c r="AU363" s="13">
        <f t="shared" ref="AU363:AU366" si="263">IF(AT363&lt;=1,0,IF(AT363&lt;=2,2,IF(AT363&lt;=3,3,IF(AT363&lt;=4,4,IF(AT363&lt;=5,5,IF(AT363&lt;=6,6,IF(AT363&lt;=7,7,IF(AT363&lt;=8,8,10))))))))</f>
        <v>0</v>
      </c>
      <c r="AV363" s="13">
        <f t="shared" ref="AV363:AV366" si="264">IF(AT363&lt;=3,0,IF(AT363&lt;=4,4,IF(AT363&lt;=5,5,IF(AT363&lt;=6,6,IF(AT363&lt;=7,7,IF(AT363&lt;=8,8,IF(AT363&lt;=9,9,10)))))))</f>
        <v>0</v>
      </c>
      <c r="AW363" s="27">
        <v>0</v>
      </c>
      <c r="AX363" s="1">
        <f t="shared" si="253"/>
        <v>0</v>
      </c>
      <c r="AY363" s="20">
        <f t="shared" si="254"/>
        <v>247.5</v>
      </c>
    </row>
    <row r="364" spans="1:51" ht="32.25" customHeight="1" x14ac:dyDescent="0.65">
      <c r="A364" s="2">
        <v>358</v>
      </c>
      <c r="B364" s="2" t="s">
        <v>947</v>
      </c>
      <c r="C364" s="44" t="s">
        <v>977</v>
      </c>
      <c r="D364" s="47" t="s">
        <v>409</v>
      </c>
      <c r="E364" s="48" t="s">
        <v>978</v>
      </c>
      <c r="F364" s="15">
        <v>44951</v>
      </c>
      <c r="G364" s="2">
        <f t="shared" si="229"/>
        <v>26</v>
      </c>
      <c r="H364" s="16">
        <v>24</v>
      </c>
      <c r="I364" s="2"/>
      <c r="J364" s="16"/>
      <c r="K364" s="16"/>
      <c r="L364" s="2">
        <v>200</v>
      </c>
      <c r="M364" s="2">
        <v>0</v>
      </c>
      <c r="N364" s="2">
        <v>0</v>
      </c>
      <c r="O364" s="16"/>
      <c r="P364" s="2">
        <v>0</v>
      </c>
      <c r="Q364" s="2">
        <f t="shared" si="255"/>
        <v>10</v>
      </c>
      <c r="R364" s="2">
        <f t="shared" si="262"/>
        <v>0</v>
      </c>
      <c r="S364" s="17">
        <f t="shared" si="247"/>
        <v>34.615384615384613</v>
      </c>
      <c r="T364" s="17">
        <v>6</v>
      </c>
      <c r="U364" s="17">
        <v>5</v>
      </c>
      <c r="V364" s="18">
        <v>7</v>
      </c>
      <c r="W364" s="19">
        <f t="shared" si="235"/>
        <v>262.61538461538464</v>
      </c>
      <c r="X364" s="17">
        <f t="shared" si="250"/>
        <v>0</v>
      </c>
      <c r="Y364" s="17">
        <f t="shared" si="211"/>
        <v>0</v>
      </c>
      <c r="Z364" s="29"/>
      <c r="AA364" s="43">
        <f t="shared" si="259"/>
        <v>0</v>
      </c>
      <c r="AB364" s="17">
        <f t="shared" si="260"/>
        <v>5.252307692307693</v>
      </c>
      <c r="AC364" s="17">
        <f t="shared" si="261"/>
        <v>5.252307692307693</v>
      </c>
      <c r="AD364" s="3">
        <f t="shared" si="249"/>
        <v>257</v>
      </c>
      <c r="AE364" s="3">
        <f t="shared" si="248"/>
        <v>1400</v>
      </c>
      <c r="AF364" s="3"/>
      <c r="AH364" s="20">
        <f t="shared" si="251"/>
        <v>257.36</v>
      </c>
      <c r="AI364">
        <f t="shared" si="236"/>
        <v>2</v>
      </c>
      <c r="AJ364">
        <f t="shared" si="237"/>
        <v>1</v>
      </c>
      <c r="AK364">
        <f t="shared" si="238"/>
        <v>0</v>
      </c>
      <c r="AL364">
        <f t="shared" si="239"/>
        <v>0</v>
      </c>
      <c r="AM364">
        <f t="shared" si="240"/>
        <v>1</v>
      </c>
      <c r="AN364">
        <f t="shared" si="241"/>
        <v>2</v>
      </c>
      <c r="AO364">
        <f t="shared" si="242"/>
        <v>0</v>
      </c>
      <c r="AP364">
        <f t="shared" si="243"/>
        <v>1</v>
      </c>
      <c r="AQ364">
        <f t="shared" si="244"/>
        <v>0</v>
      </c>
      <c r="AR364">
        <f t="shared" si="245"/>
        <v>4</v>
      </c>
      <c r="AS364">
        <f t="shared" si="246"/>
        <v>1440.0000000000546</v>
      </c>
      <c r="AT364" s="12">
        <f t="shared" si="252"/>
        <v>-2.0249999999999999</v>
      </c>
      <c r="AU364" s="13">
        <f t="shared" si="263"/>
        <v>0</v>
      </c>
      <c r="AV364" s="13">
        <f t="shared" si="264"/>
        <v>0</v>
      </c>
      <c r="AW364" s="27">
        <v>0</v>
      </c>
      <c r="AX364" s="1">
        <f t="shared" si="253"/>
        <v>0</v>
      </c>
      <c r="AY364" s="20">
        <f t="shared" si="254"/>
        <v>244.61538461538464</v>
      </c>
    </row>
    <row r="365" spans="1:51" ht="32.25" customHeight="1" x14ac:dyDescent="0.65">
      <c r="A365" s="39">
        <v>359</v>
      </c>
      <c r="B365" s="2" t="s">
        <v>947</v>
      </c>
      <c r="C365" s="44" t="s">
        <v>979</v>
      </c>
      <c r="D365" s="47" t="s">
        <v>601</v>
      </c>
      <c r="E365" s="48" t="s">
        <v>980</v>
      </c>
      <c r="F365" s="15">
        <v>44951</v>
      </c>
      <c r="G365" s="2">
        <f t="shared" si="229"/>
        <v>26</v>
      </c>
      <c r="H365" s="16">
        <v>26</v>
      </c>
      <c r="I365" s="2"/>
      <c r="J365" s="16"/>
      <c r="K365" s="16"/>
      <c r="L365" s="2">
        <v>200</v>
      </c>
      <c r="M365" s="2">
        <v>0</v>
      </c>
      <c r="N365" s="2">
        <v>0</v>
      </c>
      <c r="O365" s="16"/>
      <c r="P365" s="2">
        <v>0</v>
      </c>
      <c r="Q365" s="2">
        <f t="shared" si="255"/>
        <v>10</v>
      </c>
      <c r="R365" s="2">
        <f t="shared" si="262"/>
        <v>0</v>
      </c>
      <c r="S365" s="17">
        <f t="shared" si="247"/>
        <v>37.5</v>
      </c>
      <c r="T365" s="17">
        <v>6.5</v>
      </c>
      <c r="U365" s="17">
        <v>5</v>
      </c>
      <c r="V365" s="18">
        <v>7</v>
      </c>
      <c r="W365" s="19">
        <f t="shared" si="235"/>
        <v>266</v>
      </c>
      <c r="X365" s="17">
        <f t="shared" si="250"/>
        <v>0</v>
      </c>
      <c r="Y365" s="17">
        <f t="shared" si="211"/>
        <v>0</v>
      </c>
      <c r="Z365" s="29"/>
      <c r="AA365" s="43">
        <f t="shared" si="259"/>
        <v>0</v>
      </c>
      <c r="AB365" s="17">
        <f t="shared" si="260"/>
        <v>5.32</v>
      </c>
      <c r="AC365" s="17">
        <f t="shared" si="261"/>
        <v>5.32</v>
      </c>
      <c r="AD365" s="3">
        <f t="shared" si="249"/>
        <v>260</v>
      </c>
      <c r="AE365" s="3">
        <f t="shared" si="248"/>
        <v>2700</v>
      </c>
      <c r="AF365" s="3"/>
      <c r="AH365" s="20">
        <f t="shared" si="251"/>
        <v>260.68</v>
      </c>
      <c r="AI365">
        <f t="shared" si="236"/>
        <v>2</v>
      </c>
      <c r="AJ365">
        <f t="shared" si="237"/>
        <v>1</v>
      </c>
      <c r="AK365">
        <f t="shared" si="238"/>
        <v>0</v>
      </c>
      <c r="AL365">
        <f t="shared" si="239"/>
        <v>1</v>
      </c>
      <c r="AM365">
        <f t="shared" si="240"/>
        <v>0</v>
      </c>
      <c r="AN365">
        <f t="shared" si="241"/>
        <v>0</v>
      </c>
      <c r="AO365">
        <f t="shared" si="242"/>
        <v>1</v>
      </c>
      <c r="AP365">
        <f t="shared" si="243"/>
        <v>0</v>
      </c>
      <c r="AQ365">
        <f t="shared" si="244"/>
        <v>1</v>
      </c>
      <c r="AR365">
        <f t="shared" si="245"/>
        <v>2</v>
      </c>
      <c r="AS365">
        <f t="shared" si="246"/>
        <v>2720.0000000000273</v>
      </c>
      <c r="AT365" s="12">
        <f t="shared" si="252"/>
        <v>-2.0249999999999999</v>
      </c>
      <c r="AU365" s="13">
        <f t="shared" si="263"/>
        <v>0</v>
      </c>
      <c r="AV365" s="13">
        <f t="shared" si="264"/>
        <v>0</v>
      </c>
      <c r="AW365" s="27">
        <v>0</v>
      </c>
      <c r="AX365" s="1">
        <f t="shared" si="253"/>
        <v>0</v>
      </c>
      <c r="AY365" s="20">
        <f t="shared" si="254"/>
        <v>247.5</v>
      </c>
    </row>
    <row r="366" spans="1:51" ht="32.25" customHeight="1" x14ac:dyDescent="0.65">
      <c r="A366" s="2">
        <v>360</v>
      </c>
      <c r="B366" s="2" t="s">
        <v>947</v>
      </c>
      <c r="C366" s="44" t="s">
        <v>981</v>
      </c>
      <c r="D366" s="47" t="s">
        <v>749</v>
      </c>
      <c r="E366" s="48" t="s">
        <v>982</v>
      </c>
      <c r="F366" s="15">
        <v>45219</v>
      </c>
      <c r="G366" s="2">
        <f t="shared" si="229"/>
        <v>26</v>
      </c>
      <c r="H366" s="16">
        <v>28</v>
      </c>
      <c r="I366" s="2"/>
      <c r="J366" s="16"/>
      <c r="K366" s="16"/>
      <c r="L366" s="2">
        <v>198</v>
      </c>
      <c r="M366" s="2">
        <v>0</v>
      </c>
      <c r="N366" s="2">
        <v>0</v>
      </c>
      <c r="O366" s="16"/>
      <c r="P366" s="2">
        <v>0</v>
      </c>
      <c r="Q366" s="2">
        <f t="shared" si="255"/>
        <v>10</v>
      </c>
      <c r="R366" s="2">
        <f t="shared" si="262"/>
        <v>0</v>
      </c>
      <c r="S366" s="17">
        <f t="shared" si="247"/>
        <v>39.980769230769234</v>
      </c>
      <c r="T366" s="17">
        <v>7</v>
      </c>
      <c r="U366" s="17">
        <v>5</v>
      </c>
      <c r="V366" s="18">
        <v>7</v>
      </c>
      <c r="W366" s="19">
        <f t="shared" si="235"/>
        <v>266.98076923076923</v>
      </c>
      <c r="X366" s="17">
        <f t="shared" si="250"/>
        <v>0</v>
      </c>
      <c r="Y366" s="17">
        <f t="shared" si="211"/>
        <v>0</v>
      </c>
      <c r="Z366" s="29"/>
      <c r="AA366" s="43">
        <f t="shared" si="259"/>
        <v>0</v>
      </c>
      <c r="AB366" s="17">
        <f t="shared" si="260"/>
        <v>5.3396153846153842</v>
      </c>
      <c r="AC366" s="17">
        <f t="shared" si="261"/>
        <v>5.3396153846153842</v>
      </c>
      <c r="AD366" s="3">
        <f t="shared" si="249"/>
        <v>261</v>
      </c>
      <c r="AE366" s="3">
        <f t="shared" si="248"/>
        <v>2500</v>
      </c>
      <c r="AF366" s="3"/>
      <c r="AH366" s="20">
        <f t="shared" si="251"/>
        <v>261.64</v>
      </c>
      <c r="AI366">
        <f t="shared" si="236"/>
        <v>2</v>
      </c>
      <c r="AJ366">
        <f t="shared" si="237"/>
        <v>1</v>
      </c>
      <c r="AK366">
        <f t="shared" si="238"/>
        <v>0</v>
      </c>
      <c r="AL366">
        <f t="shared" si="239"/>
        <v>1</v>
      </c>
      <c r="AM366">
        <f t="shared" si="240"/>
        <v>0</v>
      </c>
      <c r="AN366">
        <f t="shared" si="241"/>
        <v>1</v>
      </c>
      <c r="AO366">
        <f t="shared" si="242"/>
        <v>1</v>
      </c>
      <c r="AP366">
        <f t="shared" si="243"/>
        <v>0</v>
      </c>
      <c r="AQ366">
        <f t="shared" si="244"/>
        <v>1</v>
      </c>
      <c r="AR366">
        <f t="shared" si="245"/>
        <v>0</v>
      </c>
      <c r="AS366">
        <f t="shared" si="246"/>
        <v>2559.9999999999454</v>
      </c>
      <c r="AT366" s="12">
        <f t="shared" si="252"/>
        <v>-2.7611111111111111</v>
      </c>
      <c r="AU366" s="13">
        <f t="shared" si="263"/>
        <v>0</v>
      </c>
      <c r="AV366" s="13">
        <f t="shared" si="264"/>
        <v>0</v>
      </c>
      <c r="AW366" s="27">
        <v>0</v>
      </c>
      <c r="AX366" s="1">
        <f t="shared" si="253"/>
        <v>0</v>
      </c>
      <c r="AY366" s="20">
        <f t="shared" si="254"/>
        <v>247.98076923076923</v>
      </c>
    </row>
    <row r="367" spans="1:51" ht="44.25" customHeight="1" x14ac:dyDescent="0.8">
      <c r="A367" s="39">
        <v>361</v>
      </c>
      <c r="B367" s="2" t="s">
        <v>983</v>
      </c>
      <c r="C367" s="44" t="s">
        <v>984</v>
      </c>
      <c r="D367" s="40" t="s">
        <v>736</v>
      </c>
      <c r="E367" s="40" t="s">
        <v>985</v>
      </c>
      <c r="F367" s="15">
        <v>44927</v>
      </c>
      <c r="G367" s="2">
        <f t="shared" si="229"/>
        <v>26</v>
      </c>
      <c r="H367" s="16">
        <v>22</v>
      </c>
      <c r="I367" s="2"/>
      <c r="J367" s="16"/>
      <c r="K367" s="16"/>
      <c r="L367" s="2">
        <v>210</v>
      </c>
      <c r="M367" s="2">
        <v>15</v>
      </c>
      <c r="N367" s="2">
        <v>0</v>
      </c>
      <c r="O367" s="16"/>
      <c r="P367" s="2">
        <v>0</v>
      </c>
      <c r="Q367" s="2">
        <f>IF(AND($K$4&lt;=G367,K367&lt;0.01),10,IF(AND(G367&gt;=$K$4-1,K367&lt;0.01),5,0))</f>
        <v>10</v>
      </c>
      <c r="R367" s="2">
        <f t="shared" si="262"/>
        <v>0</v>
      </c>
      <c r="S367" s="17">
        <f t="shared" si="247"/>
        <v>33.317307692307693</v>
      </c>
      <c r="T367" s="17">
        <v>5.5</v>
      </c>
      <c r="U367" s="17">
        <v>5</v>
      </c>
      <c r="V367" s="18">
        <v>7</v>
      </c>
      <c r="W367" s="19">
        <f t="shared" si="235"/>
        <v>285.81730769230768</v>
      </c>
      <c r="X367" s="17">
        <f t="shared" si="250"/>
        <v>0</v>
      </c>
      <c r="Y367" s="17">
        <f t="shared" si="211"/>
        <v>0</v>
      </c>
      <c r="Z367" s="29"/>
      <c r="AA367" s="43">
        <f>IF(AY367&lt;=(1500000/4000),0,IF(AY367&lt;=(2000000/4000),(AY367-(1500000/4000))*5%,IF(AY367&lt;=(8500000/4000),(AY367-(2000000/4000))*10%+(25000/4000),IF(AY367&lt;=(12500000/4000),(AY367-(8500000/4000))*15%+(675000/4000),(AY367-(12500000/4000))*20%+(1275000/4000)))))</f>
        <v>0</v>
      </c>
      <c r="AB367" s="17">
        <f>IF((W367*4000)&lt;=1200000,(W367*2%),(1200000/4000*2%))</f>
        <v>5.7163461538461533</v>
      </c>
      <c r="AC367" s="17">
        <f>X367+Y367+Z367+AA367+AB367</f>
        <v>5.7163461538461533</v>
      </c>
      <c r="AD367" s="3">
        <f t="shared" si="249"/>
        <v>280</v>
      </c>
      <c r="AE367" s="3">
        <f t="shared" si="248"/>
        <v>400</v>
      </c>
      <c r="AF367" s="3"/>
      <c r="AH367" s="20">
        <f t="shared" si="251"/>
        <v>280.10000000000002</v>
      </c>
      <c r="AI367">
        <f t="shared" si="236"/>
        <v>2</v>
      </c>
      <c r="AJ367">
        <f t="shared" si="237"/>
        <v>1</v>
      </c>
      <c r="AK367">
        <f t="shared" si="238"/>
        <v>1</v>
      </c>
      <c r="AL367">
        <f t="shared" si="239"/>
        <v>1</v>
      </c>
      <c r="AM367">
        <f t="shared" si="240"/>
        <v>0</v>
      </c>
      <c r="AN367">
        <f t="shared" si="241"/>
        <v>0</v>
      </c>
      <c r="AO367">
        <f t="shared" si="242"/>
        <v>0</v>
      </c>
      <c r="AP367">
        <f t="shared" si="243"/>
        <v>0</v>
      </c>
      <c r="AQ367">
        <f t="shared" si="244"/>
        <v>0</v>
      </c>
      <c r="AR367">
        <f t="shared" si="245"/>
        <v>4</v>
      </c>
      <c r="AS367">
        <f t="shared" si="246"/>
        <v>400.00000000009095</v>
      </c>
      <c r="AT367" s="12">
        <f t="shared" si="252"/>
        <v>-1.9583333333333333</v>
      </c>
      <c r="AU367" s="13">
        <f>IF(AT367&lt;=1,0,IF(AT367&lt;=2,2,IF(AT367&lt;=3,3,IF(AT367&lt;=4,4,IF(AT367&lt;=5,5,IF(AT367&lt;=6,6,IF(AT367&lt;=7,7,IF(AT367&lt;=8,8,10))))))))</f>
        <v>0</v>
      </c>
      <c r="AV367" s="13">
        <f>IF(AT367&lt;=8,0,IF(AT367&lt;=9,9,IF(AT367&lt;=10,10,IF(AT367&lt;=11,11,IF(AT367&lt;=12,12,IF(AT367&lt;=13,13,IF(AT367&lt;=14,14,IF(AT367&lt;=15,15,15))))))))</f>
        <v>0</v>
      </c>
      <c r="AW367" s="27">
        <v>0</v>
      </c>
      <c r="AX367" s="1">
        <f t="shared" si="253"/>
        <v>0</v>
      </c>
      <c r="AY367" s="20">
        <f t="shared" si="254"/>
        <v>268.31730769230768</v>
      </c>
    </row>
    <row r="368" spans="1:51" ht="32.25" customHeight="1" x14ac:dyDescent="0.8">
      <c r="A368" s="2">
        <v>362</v>
      </c>
      <c r="B368" s="2" t="s">
        <v>983</v>
      </c>
      <c r="C368" s="44" t="s">
        <v>986</v>
      </c>
      <c r="D368" s="58" t="s">
        <v>987</v>
      </c>
      <c r="E368" s="59" t="s">
        <v>285</v>
      </c>
      <c r="F368" s="15">
        <v>44228</v>
      </c>
      <c r="G368" s="2">
        <f t="shared" si="229"/>
        <v>26</v>
      </c>
      <c r="H368" s="16">
        <v>22</v>
      </c>
      <c r="I368" s="2"/>
      <c r="J368" s="16"/>
      <c r="K368" s="16"/>
      <c r="L368" s="2">
        <v>210</v>
      </c>
      <c r="M368" s="2">
        <v>15</v>
      </c>
      <c r="N368" s="2">
        <v>1.5</v>
      </c>
      <c r="O368" s="16"/>
      <c r="P368" s="2">
        <v>0</v>
      </c>
      <c r="Q368" s="2">
        <f t="shared" ref="Q368:Q431" si="265">IF(AND($K$4&lt;=G368,K368&lt;0.01),10,IF(AND(G368&gt;=$K$4-1,K368&lt;0.01),5,0))</f>
        <v>10</v>
      </c>
      <c r="R368" s="2">
        <f t="shared" si="262"/>
        <v>0</v>
      </c>
      <c r="S368" s="17">
        <f t="shared" si="247"/>
        <v>33.317307692307693</v>
      </c>
      <c r="T368" s="17">
        <v>5.5</v>
      </c>
      <c r="U368" s="17">
        <v>5</v>
      </c>
      <c r="V368" s="18">
        <v>7</v>
      </c>
      <c r="W368" s="19">
        <f t="shared" si="235"/>
        <v>287.31730769230768</v>
      </c>
      <c r="X368" s="17">
        <f t="shared" si="250"/>
        <v>0</v>
      </c>
      <c r="Y368" s="17">
        <f t="shared" si="211"/>
        <v>0</v>
      </c>
      <c r="Z368" s="29"/>
      <c r="AA368" s="43">
        <f t="shared" ref="AA368:AA392" si="266">IF(AY368&lt;=(1500000/4000),0,IF(AY368&lt;=(2000000/4000),(AY368-(1500000/4000))*5%,IF(AY368&lt;=(8500000/4000),(AY368-(2000000/4000))*10%+(25000/4000),IF(AY368&lt;=(12500000/4000),(AY368-(8500000/4000))*15%+(675000/4000),(AY368-(12500000/4000))*20%+(1275000/4000)))))</f>
        <v>0</v>
      </c>
      <c r="AB368" s="17">
        <f t="shared" ref="AB368:AB392" si="267">IF((W368*4000)&lt;=1200000,(W368*2%),(1200000/4000*2%))</f>
        <v>5.7463461538461535</v>
      </c>
      <c r="AC368" s="17">
        <f t="shared" ref="AC368:AC392" si="268">X368+Y368+Z368+AA368+AB368</f>
        <v>5.7463461538461535</v>
      </c>
      <c r="AD368" s="3">
        <f t="shared" si="249"/>
        <v>281</v>
      </c>
      <c r="AE368" s="3">
        <f t="shared" si="248"/>
        <v>2200</v>
      </c>
      <c r="AF368" s="3"/>
      <c r="AH368" s="20">
        <f t="shared" si="251"/>
        <v>281.57</v>
      </c>
      <c r="AI368">
        <f t="shared" si="236"/>
        <v>2</v>
      </c>
      <c r="AJ368">
        <f t="shared" si="237"/>
        <v>1</v>
      </c>
      <c r="AK368">
        <f t="shared" si="238"/>
        <v>1</v>
      </c>
      <c r="AL368">
        <f t="shared" si="239"/>
        <v>1</v>
      </c>
      <c r="AM368">
        <f t="shared" si="240"/>
        <v>0</v>
      </c>
      <c r="AN368">
        <f t="shared" si="241"/>
        <v>1</v>
      </c>
      <c r="AO368">
        <f t="shared" si="242"/>
        <v>1</v>
      </c>
      <c r="AP368">
        <f t="shared" si="243"/>
        <v>0</v>
      </c>
      <c r="AQ368">
        <f t="shared" si="244"/>
        <v>0</v>
      </c>
      <c r="AR368">
        <f t="shared" si="245"/>
        <v>2</v>
      </c>
      <c r="AS368">
        <f t="shared" si="246"/>
        <v>2279.9999999999727</v>
      </c>
      <c r="AT368" s="12">
        <f t="shared" si="252"/>
        <v>-4.1666666666666664E-2</v>
      </c>
      <c r="AU368" s="13">
        <f t="shared" ref="AU368:AU431" si="269">IF(AT368&lt;=1,0,IF(AT368&lt;=2,2,IF(AT368&lt;=3,3,IF(AT368&lt;=4,4,IF(AT368&lt;=5,5,IF(AT368&lt;=6,6,IF(AT368&lt;=7,7,IF(AT368&lt;=8,8,10))))))))</f>
        <v>0</v>
      </c>
      <c r="AV368" s="13">
        <f t="shared" ref="AV368" si="270">IF(AT368&lt;=3,0,IF(AT368&lt;=4,4,IF(AT368&lt;=5,5,IF(AT368&lt;=6,6,IF(AT368&lt;=7,7,IF(AT368&lt;=8,8,IF(AT368&lt;=9,9,10)))))))</f>
        <v>0</v>
      </c>
      <c r="AW368" s="27">
        <v>0</v>
      </c>
      <c r="AX368" s="1">
        <f t="shared" si="253"/>
        <v>0</v>
      </c>
      <c r="AY368" s="20">
        <f t="shared" si="254"/>
        <v>269.81730769230768</v>
      </c>
    </row>
    <row r="369" spans="1:51" ht="44.25" customHeight="1" x14ac:dyDescent="0.8">
      <c r="A369" s="39">
        <v>363</v>
      </c>
      <c r="B369" s="2" t="s">
        <v>983</v>
      </c>
      <c r="C369" s="44" t="s">
        <v>988</v>
      </c>
      <c r="D369" s="40" t="s">
        <v>989</v>
      </c>
      <c r="E369" s="40" t="s">
        <v>374</v>
      </c>
      <c r="F369" s="15">
        <v>44927</v>
      </c>
      <c r="G369" s="2">
        <f t="shared" si="229"/>
        <v>26</v>
      </c>
      <c r="H369" s="16">
        <v>20</v>
      </c>
      <c r="I369" s="2"/>
      <c r="J369" s="16"/>
      <c r="K369" s="16"/>
      <c r="L369" s="2">
        <v>200</v>
      </c>
      <c r="M369" s="2">
        <v>0</v>
      </c>
      <c r="N369" s="2">
        <v>0</v>
      </c>
      <c r="O369" s="16"/>
      <c r="P369" s="2">
        <v>0</v>
      </c>
      <c r="Q369" s="2">
        <f t="shared" si="265"/>
        <v>10</v>
      </c>
      <c r="R369" s="2">
        <f t="shared" si="262"/>
        <v>0</v>
      </c>
      <c r="S369" s="17">
        <f t="shared" si="247"/>
        <v>28.846153846153847</v>
      </c>
      <c r="T369" s="17">
        <v>5</v>
      </c>
      <c r="U369" s="17">
        <v>5</v>
      </c>
      <c r="V369" s="18">
        <v>7</v>
      </c>
      <c r="W369" s="19">
        <f t="shared" si="235"/>
        <v>255.84615384615384</v>
      </c>
      <c r="X369" s="17">
        <f t="shared" si="250"/>
        <v>0</v>
      </c>
      <c r="Y369" s="17">
        <f t="shared" si="211"/>
        <v>0</v>
      </c>
      <c r="Z369" s="29"/>
      <c r="AA369" s="43">
        <f t="shared" si="266"/>
        <v>0</v>
      </c>
      <c r="AB369" s="17">
        <f t="shared" si="267"/>
        <v>5.1169230769230767</v>
      </c>
      <c r="AC369" s="17">
        <f t="shared" si="268"/>
        <v>5.1169230769230767</v>
      </c>
      <c r="AD369" s="3">
        <f t="shared" si="249"/>
        <v>250</v>
      </c>
      <c r="AE369" s="3">
        <f t="shared" si="248"/>
        <v>2900</v>
      </c>
      <c r="AF369" s="3"/>
      <c r="AH369" s="20">
        <f t="shared" si="251"/>
        <v>250.73</v>
      </c>
      <c r="AI369">
        <f t="shared" si="236"/>
        <v>2</v>
      </c>
      <c r="AJ369">
        <f t="shared" si="237"/>
        <v>1</v>
      </c>
      <c r="AK369">
        <f t="shared" si="238"/>
        <v>0</v>
      </c>
      <c r="AL369">
        <f t="shared" si="239"/>
        <v>0</v>
      </c>
      <c r="AM369">
        <f t="shared" si="240"/>
        <v>0</v>
      </c>
      <c r="AN369">
        <f t="shared" si="241"/>
        <v>0</v>
      </c>
      <c r="AO369">
        <f t="shared" si="242"/>
        <v>1</v>
      </c>
      <c r="AP369">
        <f t="shared" si="243"/>
        <v>0</v>
      </c>
      <c r="AQ369">
        <f t="shared" si="244"/>
        <v>1</v>
      </c>
      <c r="AR369">
        <f t="shared" si="245"/>
        <v>4</v>
      </c>
      <c r="AS369">
        <f t="shared" si="246"/>
        <v>2919.9999999999591</v>
      </c>
      <c r="AT369" s="12">
        <f t="shared" si="252"/>
        <v>-1.9583333333333333</v>
      </c>
      <c r="AU369" s="13">
        <f t="shared" si="269"/>
        <v>0</v>
      </c>
      <c r="AV369" s="13">
        <f t="shared" ref="AV369:AV392" si="271">IF(AT369&lt;=8,0,IF(AT369&lt;=9,9,IF(AT369&lt;=10,10,IF(AT369&lt;=11,11,IF(AT369&lt;=12,12,IF(AT369&lt;=13,13,IF(AT369&lt;=14,14,IF(AT369&lt;=15,15,15))))))))</f>
        <v>0</v>
      </c>
      <c r="AW369" s="27">
        <v>0</v>
      </c>
      <c r="AX369" s="1">
        <f t="shared" si="253"/>
        <v>0</v>
      </c>
      <c r="AY369" s="20">
        <f t="shared" si="254"/>
        <v>238.84615384615384</v>
      </c>
    </row>
    <row r="370" spans="1:51" ht="44.25" customHeight="1" x14ac:dyDescent="0.8">
      <c r="A370" s="2">
        <v>364</v>
      </c>
      <c r="B370" s="2" t="s">
        <v>983</v>
      </c>
      <c r="C370" s="44" t="s">
        <v>990</v>
      </c>
      <c r="D370" s="40" t="s">
        <v>991</v>
      </c>
      <c r="E370" s="40" t="s">
        <v>843</v>
      </c>
      <c r="F370" s="15">
        <v>44991</v>
      </c>
      <c r="G370" s="2">
        <f t="shared" si="229"/>
        <v>26</v>
      </c>
      <c r="H370" s="16">
        <v>22</v>
      </c>
      <c r="I370" s="2"/>
      <c r="J370" s="16"/>
      <c r="K370" s="16"/>
      <c r="L370" s="2">
        <v>200</v>
      </c>
      <c r="M370" s="2">
        <v>0</v>
      </c>
      <c r="N370" s="2">
        <v>0</v>
      </c>
      <c r="O370" s="16"/>
      <c r="P370" s="2">
        <v>0</v>
      </c>
      <c r="Q370" s="2">
        <f t="shared" si="265"/>
        <v>10</v>
      </c>
      <c r="R370" s="2">
        <f t="shared" si="262"/>
        <v>0</v>
      </c>
      <c r="S370" s="17">
        <f t="shared" si="247"/>
        <v>31.73076923076923</v>
      </c>
      <c r="T370" s="17">
        <v>5.5</v>
      </c>
      <c r="U370" s="17">
        <v>5</v>
      </c>
      <c r="V370" s="18">
        <v>7</v>
      </c>
      <c r="W370" s="19">
        <f t="shared" si="235"/>
        <v>259.23076923076923</v>
      </c>
      <c r="X370" s="17">
        <f t="shared" si="250"/>
        <v>0</v>
      </c>
      <c r="Y370" s="17">
        <f t="shared" si="211"/>
        <v>0</v>
      </c>
      <c r="Z370" s="29"/>
      <c r="AA370" s="43">
        <f t="shared" si="266"/>
        <v>0</v>
      </c>
      <c r="AB370" s="17">
        <f t="shared" si="267"/>
        <v>5.1846153846153848</v>
      </c>
      <c r="AC370" s="17">
        <f t="shared" si="268"/>
        <v>5.1846153846153848</v>
      </c>
      <c r="AD370" s="3">
        <f t="shared" si="249"/>
        <v>254</v>
      </c>
      <c r="AE370" s="3">
        <f t="shared" si="248"/>
        <v>200</v>
      </c>
      <c r="AF370" s="3"/>
      <c r="AH370" s="20">
        <f t="shared" si="251"/>
        <v>254.05</v>
      </c>
      <c r="AI370">
        <f t="shared" si="236"/>
        <v>2</v>
      </c>
      <c r="AJ370">
        <f t="shared" si="237"/>
        <v>1</v>
      </c>
      <c r="AK370">
        <f t="shared" si="238"/>
        <v>0</v>
      </c>
      <c r="AL370">
        <f t="shared" si="239"/>
        <v>0</v>
      </c>
      <c r="AM370">
        <f t="shared" si="240"/>
        <v>0</v>
      </c>
      <c r="AN370">
        <f t="shared" si="241"/>
        <v>4</v>
      </c>
      <c r="AO370">
        <f t="shared" si="242"/>
        <v>0</v>
      </c>
      <c r="AP370">
        <f t="shared" si="243"/>
        <v>0</v>
      </c>
      <c r="AQ370">
        <f t="shared" si="244"/>
        <v>0</v>
      </c>
      <c r="AR370">
        <f t="shared" si="245"/>
        <v>2</v>
      </c>
      <c r="AS370">
        <f t="shared" si="246"/>
        <v>200.00000000004547</v>
      </c>
      <c r="AT370" s="12">
        <f t="shared" si="252"/>
        <v>-2.1388888888888888</v>
      </c>
      <c r="AU370" s="13">
        <f t="shared" si="269"/>
        <v>0</v>
      </c>
      <c r="AV370" s="13">
        <f t="shared" si="271"/>
        <v>0</v>
      </c>
      <c r="AW370" s="27">
        <v>0</v>
      </c>
      <c r="AX370" s="1">
        <f t="shared" si="253"/>
        <v>0</v>
      </c>
      <c r="AY370" s="20">
        <f t="shared" si="254"/>
        <v>241.73076923076923</v>
      </c>
    </row>
    <row r="371" spans="1:51" ht="44.25" customHeight="1" x14ac:dyDescent="0.8">
      <c r="A371" s="39">
        <v>365</v>
      </c>
      <c r="B371" s="2" t="s">
        <v>983</v>
      </c>
      <c r="C371" s="44" t="s">
        <v>992</v>
      </c>
      <c r="D371" s="40" t="s">
        <v>993</v>
      </c>
      <c r="E371" s="40" t="s">
        <v>994</v>
      </c>
      <c r="F371" s="15">
        <v>45034</v>
      </c>
      <c r="G371" s="2">
        <f t="shared" si="229"/>
        <v>25.625</v>
      </c>
      <c r="H371" s="16">
        <v>18</v>
      </c>
      <c r="I371" s="2"/>
      <c r="J371" s="16"/>
      <c r="K371" s="16">
        <v>0.375</v>
      </c>
      <c r="L371" s="2">
        <v>200</v>
      </c>
      <c r="M371" s="2">
        <v>0</v>
      </c>
      <c r="N371" s="2">
        <v>0</v>
      </c>
      <c r="O371" s="16"/>
      <c r="P371" s="2">
        <v>0</v>
      </c>
      <c r="Q371" s="2">
        <f t="shared" si="265"/>
        <v>0</v>
      </c>
      <c r="R371" s="2">
        <f t="shared" si="262"/>
        <v>0</v>
      </c>
      <c r="S371" s="17">
        <f t="shared" si="247"/>
        <v>25.96153846153846</v>
      </c>
      <c r="T371" s="17">
        <v>4.5</v>
      </c>
      <c r="U371" s="17">
        <v>4.9278846153846159</v>
      </c>
      <c r="V371" s="18">
        <v>7</v>
      </c>
      <c r="W371" s="19">
        <f t="shared" si="235"/>
        <v>242.38942307692307</v>
      </c>
      <c r="X371" s="17">
        <f t="shared" si="250"/>
        <v>0</v>
      </c>
      <c r="Y371" s="17">
        <f t="shared" si="211"/>
        <v>2.8846153846153846</v>
      </c>
      <c r="Z371" s="29"/>
      <c r="AA371" s="43">
        <f t="shared" si="266"/>
        <v>0</v>
      </c>
      <c r="AB371" s="17">
        <f t="shared" si="267"/>
        <v>4.8477884615384612</v>
      </c>
      <c r="AC371" s="17">
        <f t="shared" si="268"/>
        <v>7.7324038461538454</v>
      </c>
      <c r="AD371" s="3">
        <f t="shared" si="249"/>
        <v>234</v>
      </c>
      <c r="AE371" s="3">
        <f t="shared" si="248"/>
        <v>2600</v>
      </c>
      <c r="AF371" s="3"/>
      <c r="AH371" s="20">
        <f t="shared" si="251"/>
        <v>234.66</v>
      </c>
      <c r="AI371">
        <f t="shared" si="236"/>
        <v>2</v>
      </c>
      <c r="AJ371">
        <f t="shared" si="237"/>
        <v>0</v>
      </c>
      <c r="AK371">
        <f t="shared" si="238"/>
        <v>1</v>
      </c>
      <c r="AL371">
        <f t="shared" si="239"/>
        <v>1</v>
      </c>
      <c r="AM371">
        <f t="shared" si="240"/>
        <v>0</v>
      </c>
      <c r="AN371">
        <f t="shared" si="241"/>
        <v>4</v>
      </c>
      <c r="AO371">
        <f t="shared" si="242"/>
        <v>1</v>
      </c>
      <c r="AP371">
        <f t="shared" si="243"/>
        <v>0</v>
      </c>
      <c r="AQ371">
        <f t="shared" si="244"/>
        <v>1</v>
      </c>
      <c r="AR371">
        <f t="shared" si="245"/>
        <v>1</v>
      </c>
      <c r="AS371">
        <f t="shared" si="246"/>
        <v>2639.9999999999864</v>
      </c>
      <c r="AT371" s="12">
        <f t="shared" si="252"/>
        <v>-2.2555555555555555</v>
      </c>
      <c r="AU371" s="13">
        <f t="shared" si="269"/>
        <v>0</v>
      </c>
      <c r="AV371" s="13">
        <f t="shared" si="271"/>
        <v>0</v>
      </c>
      <c r="AW371" s="27">
        <v>0</v>
      </c>
      <c r="AX371" s="1">
        <f t="shared" si="253"/>
        <v>0</v>
      </c>
      <c r="AY371" s="20">
        <f t="shared" si="254"/>
        <v>223.07692307692307</v>
      </c>
    </row>
    <row r="372" spans="1:51" ht="44.25" customHeight="1" x14ac:dyDescent="0.8">
      <c r="A372" s="2">
        <v>366</v>
      </c>
      <c r="B372" s="2" t="s">
        <v>983</v>
      </c>
      <c r="C372" s="44" t="s">
        <v>995</v>
      </c>
      <c r="D372" s="40" t="s">
        <v>996</v>
      </c>
      <c r="E372" s="40" t="s">
        <v>313</v>
      </c>
      <c r="F372" s="15">
        <v>45048</v>
      </c>
      <c r="G372" s="2">
        <f t="shared" si="229"/>
        <v>25</v>
      </c>
      <c r="H372" s="16">
        <v>18</v>
      </c>
      <c r="I372" s="2"/>
      <c r="J372" s="16">
        <v>0.375</v>
      </c>
      <c r="K372" s="16">
        <v>0.625</v>
      </c>
      <c r="L372" s="2">
        <v>200</v>
      </c>
      <c r="M372" s="2">
        <v>0</v>
      </c>
      <c r="N372" s="2">
        <v>0</v>
      </c>
      <c r="O372" s="16"/>
      <c r="P372" s="2">
        <v>0</v>
      </c>
      <c r="Q372" s="2">
        <f t="shared" si="265"/>
        <v>0</v>
      </c>
      <c r="R372" s="2">
        <f t="shared" si="262"/>
        <v>0</v>
      </c>
      <c r="S372" s="17">
        <f t="shared" si="247"/>
        <v>25.96153846153846</v>
      </c>
      <c r="T372" s="17">
        <v>4.5</v>
      </c>
      <c r="U372" s="17">
        <v>4.8076923076923084</v>
      </c>
      <c r="V372" s="18">
        <v>7</v>
      </c>
      <c r="W372" s="19">
        <f t="shared" si="235"/>
        <v>242.26923076923077</v>
      </c>
      <c r="X372" s="17">
        <f t="shared" si="250"/>
        <v>2.8846153846153846</v>
      </c>
      <c r="Y372" s="17">
        <f t="shared" si="211"/>
        <v>4.8076923076923075</v>
      </c>
      <c r="Z372" s="29"/>
      <c r="AA372" s="43">
        <f t="shared" si="266"/>
        <v>0</v>
      </c>
      <c r="AB372" s="17">
        <f t="shared" si="267"/>
        <v>4.8453846153846154</v>
      </c>
      <c r="AC372" s="17">
        <f t="shared" si="268"/>
        <v>12.537692307692307</v>
      </c>
      <c r="AD372" s="3">
        <f t="shared" si="249"/>
        <v>229</v>
      </c>
      <c r="AE372" s="3">
        <f t="shared" si="248"/>
        <v>2900</v>
      </c>
      <c r="AF372" s="3"/>
      <c r="AH372" s="20">
        <f t="shared" si="251"/>
        <v>229.73</v>
      </c>
      <c r="AI372">
        <f t="shared" si="236"/>
        <v>2</v>
      </c>
      <c r="AJ372">
        <f t="shared" si="237"/>
        <v>0</v>
      </c>
      <c r="AK372">
        <f t="shared" si="238"/>
        <v>1</v>
      </c>
      <c r="AL372">
        <f t="shared" si="239"/>
        <v>0</v>
      </c>
      <c r="AM372">
        <f t="shared" si="240"/>
        <v>1</v>
      </c>
      <c r="AN372">
        <f t="shared" si="241"/>
        <v>4</v>
      </c>
      <c r="AO372">
        <f t="shared" si="242"/>
        <v>1</v>
      </c>
      <c r="AP372">
        <f t="shared" si="243"/>
        <v>0</v>
      </c>
      <c r="AQ372">
        <f t="shared" si="244"/>
        <v>1</v>
      </c>
      <c r="AR372">
        <f t="shared" si="245"/>
        <v>4</v>
      </c>
      <c r="AS372">
        <f t="shared" si="246"/>
        <v>2919.9999999999591</v>
      </c>
      <c r="AT372" s="12">
        <f t="shared" si="252"/>
        <v>-2.2944444444444443</v>
      </c>
      <c r="AU372" s="13">
        <f t="shared" si="269"/>
        <v>0</v>
      </c>
      <c r="AV372" s="13">
        <f t="shared" si="271"/>
        <v>0</v>
      </c>
      <c r="AW372" s="27">
        <v>0</v>
      </c>
      <c r="AX372" s="1">
        <f t="shared" si="253"/>
        <v>0</v>
      </c>
      <c r="AY372" s="20">
        <f t="shared" si="254"/>
        <v>218.26923076923075</v>
      </c>
    </row>
    <row r="373" spans="1:51" ht="44.25" customHeight="1" x14ac:dyDescent="0.8">
      <c r="A373" s="39">
        <v>367</v>
      </c>
      <c r="B373" s="2" t="s">
        <v>983</v>
      </c>
      <c r="C373" s="44" t="s">
        <v>997</v>
      </c>
      <c r="D373" s="40" t="s">
        <v>782</v>
      </c>
      <c r="E373" s="40" t="s">
        <v>998</v>
      </c>
      <c r="F373" s="15">
        <v>45048</v>
      </c>
      <c r="G373" s="2">
        <f t="shared" si="229"/>
        <v>26</v>
      </c>
      <c r="H373" s="16">
        <v>22</v>
      </c>
      <c r="I373" s="2"/>
      <c r="J373" s="16"/>
      <c r="K373" s="16"/>
      <c r="L373" s="2">
        <v>200</v>
      </c>
      <c r="M373" s="2">
        <v>0</v>
      </c>
      <c r="N373" s="2">
        <v>0</v>
      </c>
      <c r="O373" s="16"/>
      <c r="P373" s="2">
        <v>0</v>
      </c>
      <c r="Q373" s="2">
        <f t="shared" si="265"/>
        <v>10</v>
      </c>
      <c r="R373" s="2">
        <f t="shared" si="262"/>
        <v>0</v>
      </c>
      <c r="S373" s="17">
        <f t="shared" si="247"/>
        <v>31.73076923076923</v>
      </c>
      <c r="T373" s="17">
        <v>5.5</v>
      </c>
      <c r="U373" s="17">
        <v>5</v>
      </c>
      <c r="V373" s="18">
        <v>7</v>
      </c>
      <c r="W373" s="19">
        <f t="shared" si="235"/>
        <v>259.23076923076923</v>
      </c>
      <c r="X373" s="17">
        <f t="shared" si="250"/>
        <v>0</v>
      </c>
      <c r="Y373" s="17">
        <f t="shared" ref="Y373:Y436" si="272">(L373+N373)/$J$4*K373</f>
        <v>0</v>
      </c>
      <c r="Z373" s="29"/>
      <c r="AA373" s="43">
        <f t="shared" si="266"/>
        <v>0</v>
      </c>
      <c r="AB373" s="17">
        <f t="shared" si="267"/>
        <v>5.1846153846153848</v>
      </c>
      <c r="AC373" s="17">
        <f t="shared" si="268"/>
        <v>5.1846153846153848</v>
      </c>
      <c r="AD373" s="3">
        <f t="shared" si="249"/>
        <v>254</v>
      </c>
      <c r="AE373" s="3">
        <f t="shared" si="248"/>
        <v>200</v>
      </c>
      <c r="AF373" s="3"/>
      <c r="AH373" s="20">
        <f t="shared" si="251"/>
        <v>254.05</v>
      </c>
      <c r="AI373">
        <f t="shared" si="236"/>
        <v>2</v>
      </c>
      <c r="AJ373">
        <f t="shared" si="237"/>
        <v>1</v>
      </c>
      <c r="AK373">
        <f t="shared" si="238"/>
        <v>0</v>
      </c>
      <c r="AL373">
        <f t="shared" si="239"/>
        <v>0</v>
      </c>
      <c r="AM373">
        <f t="shared" si="240"/>
        <v>0</v>
      </c>
      <c r="AN373">
        <f t="shared" si="241"/>
        <v>4</v>
      </c>
      <c r="AO373">
        <f t="shared" si="242"/>
        <v>0</v>
      </c>
      <c r="AP373">
        <f t="shared" si="243"/>
        <v>0</v>
      </c>
      <c r="AQ373">
        <f t="shared" si="244"/>
        <v>0</v>
      </c>
      <c r="AR373">
        <f t="shared" si="245"/>
        <v>2</v>
      </c>
      <c r="AS373">
        <f t="shared" si="246"/>
        <v>200.00000000004547</v>
      </c>
      <c r="AT373" s="12">
        <f t="shared" si="252"/>
        <v>-2.2944444444444443</v>
      </c>
      <c r="AU373" s="13">
        <f t="shared" si="269"/>
        <v>0</v>
      </c>
      <c r="AV373" s="13">
        <f t="shared" si="271"/>
        <v>0</v>
      </c>
      <c r="AW373" s="27">
        <v>0</v>
      </c>
      <c r="AX373" s="1">
        <f t="shared" si="253"/>
        <v>0</v>
      </c>
      <c r="AY373" s="20">
        <f t="shared" si="254"/>
        <v>241.73076923076923</v>
      </c>
    </row>
    <row r="374" spans="1:51" ht="44.25" customHeight="1" x14ac:dyDescent="0.8">
      <c r="A374" s="2">
        <v>368</v>
      </c>
      <c r="B374" s="2" t="s">
        <v>983</v>
      </c>
      <c r="C374" s="44" t="s">
        <v>999</v>
      </c>
      <c r="D374" s="40" t="s">
        <v>1000</v>
      </c>
      <c r="E374" s="40" t="s">
        <v>1001</v>
      </c>
      <c r="F374" s="15">
        <v>45089</v>
      </c>
      <c r="G374" s="2">
        <f t="shared" si="229"/>
        <v>26</v>
      </c>
      <c r="H374" s="16">
        <v>18</v>
      </c>
      <c r="I374" s="2"/>
      <c r="J374" s="16"/>
      <c r="K374" s="16"/>
      <c r="L374" s="2">
        <v>200</v>
      </c>
      <c r="M374" s="2">
        <v>0</v>
      </c>
      <c r="N374" s="2">
        <v>0</v>
      </c>
      <c r="O374" s="16"/>
      <c r="P374" s="2">
        <v>0</v>
      </c>
      <c r="Q374" s="2">
        <f t="shared" si="265"/>
        <v>10</v>
      </c>
      <c r="R374" s="2">
        <f t="shared" si="262"/>
        <v>0</v>
      </c>
      <c r="S374" s="17">
        <f t="shared" si="247"/>
        <v>25.96153846153846</v>
      </c>
      <c r="T374" s="17">
        <v>4.5</v>
      </c>
      <c r="U374" s="17">
        <v>5</v>
      </c>
      <c r="V374" s="18">
        <v>7</v>
      </c>
      <c r="W374" s="19">
        <f t="shared" si="235"/>
        <v>252.46153846153845</v>
      </c>
      <c r="X374" s="17">
        <f t="shared" si="250"/>
        <v>0</v>
      </c>
      <c r="Y374" s="17">
        <f t="shared" si="272"/>
        <v>0</v>
      </c>
      <c r="Z374" s="29"/>
      <c r="AA374" s="43">
        <f t="shared" si="266"/>
        <v>0</v>
      </c>
      <c r="AB374" s="17">
        <f t="shared" si="267"/>
        <v>5.0492307692307694</v>
      </c>
      <c r="AC374" s="17">
        <f t="shared" si="268"/>
        <v>5.0492307692307694</v>
      </c>
      <c r="AD374" s="3">
        <f t="shared" si="249"/>
        <v>247</v>
      </c>
      <c r="AE374" s="3">
        <f t="shared" si="248"/>
        <v>1600</v>
      </c>
      <c r="AF374" s="3"/>
      <c r="AH374" s="20">
        <f t="shared" si="251"/>
        <v>247.41</v>
      </c>
      <c r="AI374">
        <f t="shared" si="236"/>
        <v>2</v>
      </c>
      <c r="AJ374">
        <f t="shared" si="237"/>
        <v>0</v>
      </c>
      <c r="AK374">
        <f t="shared" si="238"/>
        <v>2</v>
      </c>
      <c r="AL374">
        <f t="shared" si="239"/>
        <v>0</v>
      </c>
      <c r="AM374">
        <f t="shared" si="240"/>
        <v>1</v>
      </c>
      <c r="AN374">
        <f t="shared" si="241"/>
        <v>2</v>
      </c>
      <c r="AO374">
        <f t="shared" si="242"/>
        <v>0</v>
      </c>
      <c r="AP374">
        <f t="shared" si="243"/>
        <v>1</v>
      </c>
      <c r="AQ374">
        <f t="shared" si="244"/>
        <v>1</v>
      </c>
      <c r="AR374">
        <f t="shared" si="245"/>
        <v>1</v>
      </c>
      <c r="AS374">
        <f t="shared" si="246"/>
        <v>1639.9999999999864</v>
      </c>
      <c r="AT374" s="12">
        <f t="shared" si="252"/>
        <v>-2.4055555555555554</v>
      </c>
      <c r="AU374" s="13">
        <f t="shared" si="269"/>
        <v>0</v>
      </c>
      <c r="AV374" s="13">
        <f t="shared" si="271"/>
        <v>0</v>
      </c>
      <c r="AW374" s="27">
        <v>0</v>
      </c>
      <c r="AX374" s="1">
        <f t="shared" si="253"/>
        <v>0</v>
      </c>
      <c r="AY374" s="20">
        <f t="shared" si="254"/>
        <v>235.96153846153845</v>
      </c>
    </row>
    <row r="375" spans="1:51" ht="44.25" customHeight="1" x14ac:dyDescent="0.8">
      <c r="A375" s="39">
        <v>369</v>
      </c>
      <c r="B375" s="2" t="s">
        <v>983</v>
      </c>
      <c r="C375" s="44" t="s">
        <v>1002</v>
      </c>
      <c r="D375" s="40" t="s">
        <v>1003</v>
      </c>
      <c r="E375" s="40" t="s">
        <v>1004</v>
      </c>
      <c r="F375" s="15">
        <v>45089</v>
      </c>
      <c r="G375" s="2">
        <f t="shared" si="229"/>
        <v>24</v>
      </c>
      <c r="H375" s="16">
        <v>20</v>
      </c>
      <c r="I375" s="2"/>
      <c r="J375" s="16">
        <v>2</v>
      </c>
      <c r="K375" s="16"/>
      <c r="L375" s="2">
        <v>200</v>
      </c>
      <c r="M375" s="2">
        <v>0</v>
      </c>
      <c r="N375" s="2">
        <v>0</v>
      </c>
      <c r="O375" s="16"/>
      <c r="P375" s="2">
        <v>0</v>
      </c>
      <c r="Q375" s="2">
        <f t="shared" si="265"/>
        <v>0</v>
      </c>
      <c r="R375" s="2">
        <f t="shared" si="262"/>
        <v>0</v>
      </c>
      <c r="S375" s="17">
        <f t="shared" si="247"/>
        <v>28.846153846153847</v>
      </c>
      <c r="T375" s="17">
        <v>5</v>
      </c>
      <c r="U375" s="17">
        <v>4.6153846153846159</v>
      </c>
      <c r="V375" s="18">
        <v>7</v>
      </c>
      <c r="W375" s="19">
        <f t="shared" si="235"/>
        <v>245.46153846153845</v>
      </c>
      <c r="X375" s="17">
        <f t="shared" si="250"/>
        <v>15.384615384615385</v>
      </c>
      <c r="Y375" s="17">
        <f t="shared" si="272"/>
        <v>0</v>
      </c>
      <c r="Z375" s="29"/>
      <c r="AA375" s="43">
        <f t="shared" si="266"/>
        <v>0</v>
      </c>
      <c r="AB375" s="17">
        <f t="shared" si="267"/>
        <v>4.9092307692307688</v>
      </c>
      <c r="AC375" s="17">
        <f t="shared" si="268"/>
        <v>20.293846153846154</v>
      </c>
      <c r="AD375" s="3">
        <f t="shared" si="249"/>
        <v>225</v>
      </c>
      <c r="AE375" s="3">
        <f t="shared" si="248"/>
        <v>600</v>
      </c>
      <c r="AF375" s="3"/>
      <c r="AH375" s="20">
        <f t="shared" si="251"/>
        <v>225.17</v>
      </c>
      <c r="AI375">
        <f t="shared" si="236"/>
        <v>2</v>
      </c>
      <c r="AJ375">
        <f t="shared" si="237"/>
        <v>0</v>
      </c>
      <c r="AK375">
        <f t="shared" si="238"/>
        <v>1</v>
      </c>
      <c r="AL375">
        <f t="shared" si="239"/>
        <v>0</v>
      </c>
      <c r="AM375">
        <f t="shared" si="240"/>
        <v>1</v>
      </c>
      <c r="AN375">
        <f t="shared" si="241"/>
        <v>0</v>
      </c>
      <c r="AO375">
        <f t="shared" si="242"/>
        <v>0</v>
      </c>
      <c r="AP375">
        <f t="shared" si="243"/>
        <v>0</v>
      </c>
      <c r="AQ375">
        <f t="shared" si="244"/>
        <v>1</v>
      </c>
      <c r="AR375">
        <f t="shared" si="245"/>
        <v>1</v>
      </c>
      <c r="AS375">
        <f t="shared" si="246"/>
        <v>679.99999999994998</v>
      </c>
      <c r="AT375" s="12">
        <f t="shared" si="252"/>
        <v>-2.4055555555555554</v>
      </c>
      <c r="AU375" s="13">
        <f t="shared" si="269"/>
        <v>0</v>
      </c>
      <c r="AV375" s="13">
        <f t="shared" si="271"/>
        <v>0</v>
      </c>
      <c r="AW375" s="27">
        <v>0</v>
      </c>
      <c r="AX375" s="1">
        <f t="shared" si="253"/>
        <v>0</v>
      </c>
      <c r="AY375" s="20">
        <f t="shared" si="254"/>
        <v>213.46153846153845</v>
      </c>
    </row>
    <row r="376" spans="1:51" ht="44.25" customHeight="1" x14ac:dyDescent="0.8">
      <c r="A376" s="2">
        <v>370</v>
      </c>
      <c r="B376" s="2" t="s">
        <v>983</v>
      </c>
      <c r="C376" s="44" t="s">
        <v>1005</v>
      </c>
      <c r="D376" s="40" t="s">
        <v>488</v>
      </c>
      <c r="E376" s="40" t="s">
        <v>1006</v>
      </c>
      <c r="F376" s="15">
        <v>45110</v>
      </c>
      <c r="G376" s="2">
        <f t="shared" si="229"/>
        <v>25</v>
      </c>
      <c r="H376" s="16">
        <v>20</v>
      </c>
      <c r="I376" s="2"/>
      <c r="J376" s="16"/>
      <c r="K376" s="16">
        <v>1</v>
      </c>
      <c r="L376" s="2">
        <v>200</v>
      </c>
      <c r="M376" s="2">
        <v>0</v>
      </c>
      <c r="N376" s="2">
        <v>0</v>
      </c>
      <c r="O376" s="16"/>
      <c r="P376" s="2">
        <v>0</v>
      </c>
      <c r="Q376" s="2">
        <f t="shared" si="265"/>
        <v>0</v>
      </c>
      <c r="R376" s="2">
        <f t="shared" si="262"/>
        <v>0</v>
      </c>
      <c r="S376" s="17">
        <f t="shared" si="247"/>
        <v>28.846153846153847</v>
      </c>
      <c r="T376" s="17">
        <v>5</v>
      </c>
      <c r="U376" s="17">
        <v>4.8076923076923084</v>
      </c>
      <c r="V376" s="18">
        <v>7</v>
      </c>
      <c r="W376" s="19">
        <f t="shared" si="235"/>
        <v>245.65384615384616</v>
      </c>
      <c r="X376" s="17">
        <f t="shared" si="250"/>
        <v>0</v>
      </c>
      <c r="Y376" s="17">
        <f t="shared" si="272"/>
        <v>7.6923076923076925</v>
      </c>
      <c r="Z376" s="29"/>
      <c r="AA376" s="43">
        <f t="shared" si="266"/>
        <v>0</v>
      </c>
      <c r="AB376" s="17">
        <f t="shared" si="267"/>
        <v>4.9130769230769236</v>
      </c>
      <c r="AC376" s="17">
        <f t="shared" si="268"/>
        <v>12.605384615384615</v>
      </c>
      <c r="AD376" s="3">
        <f t="shared" si="249"/>
        <v>233</v>
      </c>
      <c r="AE376" s="3">
        <f t="shared" si="248"/>
        <v>200</v>
      </c>
      <c r="AF376" s="3"/>
      <c r="AH376" s="20">
        <f t="shared" si="251"/>
        <v>233.05</v>
      </c>
      <c r="AI376">
        <f t="shared" si="236"/>
        <v>2</v>
      </c>
      <c r="AJ376">
        <f t="shared" si="237"/>
        <v>0</v>
      </c>
      <c r="AK376">
        <f t="shared" si="238"/>
        <v>1</v>
      </c>
      <c r="AL376">
        <f t="shared" si="239"/>
        <v>1</v>
      </c>
      <c r="AM376">
        <f t="shared" si="240"/>
        <v>0</v>
      </c>
      <c r="AN376">
        <f t="shared" si="241"/>
        <v>3</v>
      </c>
      <c r="AO376">
        <f t="shared" si="242"/>
        <v>0</v>
      </c>
      <c r="AP376">
        <f t="shared" si="243"/>
        <v>0</v>
      </c>
      <c r="AQ376">
        <f t="shared" si="244"/>
        <v>0</v>
      </c>
      <c r="AR376">
        <f t="shared" si="245"/>
        <v>2</v>
      </c>
      <c r="AS376">
        <f t="shared" si="246"/>
        <v>200.00000000004547</v>
      </c>
      <c r="AT376" s="12">
        <f t="shared" si="252"/>
        <v>-2.463888888888889</v>
      </c>
      <c r="AU376" s="13">
        <f t="shared" si="269"/>
        <v>0</v>
      </c>
      <c r="AV376" s="13">
        <f t="shared" si="271"/>
        <v>0</v>
      </c>
      <c r="AW376" s="27">
        <v>0</v>
      </c>
      <c r="AX376" s="1">
        <f t="shared" si="253"/>
        <v>0</v>
      </c>
      <c r="AY376" s="20">
        <f t="shared" si="254"/>
        <v>221.15384615384616</v>
      </c>
    </row>
    <row r="377" spans="1:51" ht="44.25" customHeight="1" x14ac:dyDescent="0.8">
      <c r="A377" s="39">
        <v>371</v>
      </c>
      <c r="B377" s="2" t="s">
        <v>983</v>
      </c>
      <c r="C377" s="44" t="s">
        <v>1007</v>
      </c>
      <c r="D377" s="40" t="s">
        <v>942</v>
      </c>
      <c r="E377" s="40" t="s">
        <v>1008</v>
      </c>
      <c r="F377" s="15">
        <v>45132</v>
      </c>
      <c r="G377" s="2">
        <f t="shared" si="229"/>
        <v>26</v>
      </c>
      <c r="H377" s="16">
        <v>22</v>
      </c>
      <c r="I377" s="2"/>
      <c r="J377" s="16"/>
      <c r="K377" s="16"/>
      <c r="L377" s="2">
        <v>200</v>
      </c>
      <c r="M377" s="2">
        <v>0</v>
      </c>
      <c r="N377" s="2">
        <v>0</v>
      </c>
      <c r="O377" s="16"/>
      <c r="P377" s="2">
        <v>0</v>
      </c>
      <c r="Q377" s="2">
        <f t="shared" si="265"/>
        <v>10</v>
      </c>
      <c r="R377" s="2">
        <f t="shared" si="262"/>
        <v>0</v>
      </c>
      <c r="S377" s="17">
        <f t="shared" si="247"/>
        <v>31.73076923076923</v>
      </c>
      <c r="T377" s="17">
        <v>5.5</v>
      </c>
      <c r="U377" s="17">
        <v>5</v>
      </c>
      <c r="V377" s="18">
        <v>7</v>
      </c>
      <c r="W377" s="19">
        <f t="shared" si="235"/>
        <v>259.23076923076923</v>
      </c>
      <c r="X377" s="17">
        <f t="shared" si="250"/>
        <v>0</v>
      </c>
      <c r="Y377" s="17">
        <f t="shared" si="272"/>
        <v>0</v>
      </c>
      <c r="Z377" s="29"/>
      <c r="AA377" s="43">
        <f t="shared" si="266"/>
        <v>0</v>
      </c>
      <c r="AB377" s="17">
        <f t="shared" si="267"/>
        <v>5.1846153846153848</v>
      </c>
      <c r="AC377" s="17">
        <f t="shared" si="268"/>
        <v>5.1846153846153848</v>
      </c>
      <c r="AD377" s="3">
        <f t="shared" si="249"/>
        <v>254</v>
      </c>
      <c r="AE377" s="3">
        <f t="shared" si="248"/>
        <v>200</v>
      </c>
      <c r="AF377" s="3"/>
      <c r="AH377" s="20">
        <f t="shared" si="251"/>
        <v>254.05</v>
      </c>
      <c r="AI377">
        <f t="shared" si="236"/>
        <v>2</v>
      </c>
      <c r="AJ377">
        <f t="shared" si="237"/>
        <v>1</v>
      </c>
      <c r="AK377">
        <f t="shared" si="238"/>
        <v>0</v>
      </c>
      <c r="AL377">
        <f t="shared" si="239"/>
        <v>0</v>
      </c>
      <c r="AM377">
        <f t="shared" si="240"/>
        <v>0</v>
      </c>
      <c r="AN377">
        <f t="shared" si="241"/>
        <v>4</v>
      </c>
      <c r="AO377">
        <f t="shared" si="242"/>
        <v>0</v>
      </c>
      <c r="AP377">
        <f t="shared" si="243"/>
        <v>0</v>
      </c>
      <c r="AQ377">
        <f t="shared" si="244"/>
        <v>0</v>
      </c>
      <c r="AR377">
        <f t="shared" si="245"/>
        <v>2</v>
      </c>
      <c r="AS377">
        <f t="shared" si="246"/>
        <v>200.00000000004547</v>
      </c>
      <c r="AT377" s="12">
        <f t="shared" si="252"/>
        <v>-2.5249999999999999</v>
      </c>
      <c r="AU377" s="13">
        <f t="shared" si="269"/>
        <v>0</v>
      </c>
      <c r="AV377" s="13">
        <f t="shared" si="271"/>
        <v>0</v>
      </c>
      <c r="AW377" s="27">
        <v>0</v>
      </c>
      <c r="AX377" s="1">
        <f t="shared" si="253"/>
        <v>0</v>
      </c>
      <c r="AY377" s="20">
        <f t="shared" si="254"/>
        <v>241.73076923076923</v>
      </c>
    </row>
    <row r="378" spans="1:51" ht="44.25" customHeight="1" x14ac:dyDescent="0.8">
      <c r="A378" s="2">
        <v>372</v>
      </c>
      <c r="B378" s="2" t="s">
        <v>983</v>
      </c>
      <c r="C378" s="44" t="s">
        <v>1009</v>
      </c>
      <c r="D378" s="40" t="s">
        <v>1010</v>
      </c>
      <c r="E378" s="40" t="s">
        <v>1011</v>
      </c>
      <c r="F378" s="15">
        <v>45163</v>
      </c>
      <c r="G378" s="2">
        <f t="shared" si="229"/>
        <v>26</v>
      </c>
      <c r="H378" s="16">
        <v>20</v>
      </c>
      <c r="I378" s="2"/>
      <c r="J378" s="16"/>
      <c r="K378" s="16"/>
      <c r="L378" s="2">
        <v>200</v>
      </c>
      <c r="M378" s="2">
        <v>0</v>
      </c>
      <c r="N378" s="2">
        <v>0</v>
      </c>
      <c r="O378" s="16"/>
      <c r="P378" s="2">
        <v>0</v>
      </c>
      <c r="Q378" s="2">
        <f t="shared" si="265"/>
        <v>10</v>
      </c>
      <c r="R378" s="2">
        <f t="shared" si="262"/>
        <v>0</v>
      </c>
      <c r="S378" s="17">
        <f t="shared" si="247"/>
        <v>28.846153846153847</v>
      </c>
      <c r="T378" s="17">
        <v>5</v>
      </c>
      <c r="U378" s="17">
        <v>5</v>
      </c>
      <c r="V378" s="18">
        <v>7</v>
      </c>
      <c r="W378" s="19">
        <f t="shared" si="235"/>
        <v>255.84615384615384</v>
      </c>
      <c r="X378" s="17">
        <f t="shared" si="250"/>
        <v>0</v>
      </c>
      <c r="Y378" s="17">
        <f t="shared" si="272"/>
        <v>0</v>
      </c>
      <c r="Z378" s="29"/>
      <c r="AA378" s="43">
        <f t="shared" si="266"/>
        <v>0</v>
      </c>
      <c r="AB378" s="17">
        <f t="shared" si="267"/>
        <v>5.1169230769230767</v>
      </c>
      <c r="AC378" s="17">
        <f t="shared" si="268"/>
        <v>5.1169230769230767</v>
      </c>
      <c r="AD378" s="3">
        <f t="shared" si="249"/>
        <v>250</v>
      </c>
      <c r="AE378" s="3">
        <f t="shared" si="248"/>
        <v>2900</v>
      </c>
      <c r="AF378" s="3"/>
      <c r="AH378" s="20">
        <f t="shared" si="251"/>
        <v>250.73</v>
      </c>
      <c r="AI378">
        <f t="shared" si="236"/>
        <v>2</v>
      </c>
      <c r="AJ378">
        <f t="shared" si="237"/>
        <v>1</v>
      </c>
      <c r="AK378">
        <f t="shared" si="238"/>
        <v>0</v>
      </c>
      <c r="AL378">
        <f t="shared" si="239"/>
        <v>0</v>
      </c>
      <c r="AM378">
        <f t="shared" si="240"/>
        <v>0</v>
      </c>
      <c r="AN378">
        <f t="shared" si="241"/>
        <v>0</v>
      </c>
      <c r="AO378">
        <f t="shared" si="242"/>
        <v>1</v>
      </c>
      <c r="AP378">
        <f t="shared" si="243"/>
        <v>0</v>
      </c>
      <c r="AQ378">
        <f t="shared" si="244"/>
        <v>1</v>
      </c>
      <c r="AR378">
        <f t="shared" si="245"/>
        <v>4</v>
      </c>
      <c r="AS378">
        <f t="shared" si="246"/>
        <v>2919.9999999999591</v>
      </c>
      <c r="AT378" s="12">
        <f t="shared" si="252"/>
        <v>-2.6083333333333334</v>
      </c>
      <c r="AU378" s="13">
        <f t="shared" si="269"/>
        <v>0</v>
      </c>
      <c r="AV378" s="13">
        <f t="shared" si="271"/>
        <v>0</v>
      </c>
      <c r="AW378" s="27">
        <v>0</v>
      </c>
      <c r="AX378" s="1">
        <f t="shared" si="253"/>
        <v>0</v>
      </c>
      <c r="AY378" s="20">
        <f t="shared" si="254"/>
        <v>238.84615384615384</v>
      </c>
    </row>
    <row r="379" spans="1:51" ht="44.25" customHeight="1" x14ac:dyDescent="0.8">
      <c r="A379" s="39">
        <v>373</v>
      </c>
      <c r="B379" s="2" t="s">
        <v>983</v>
      </c>
      <c r="C379" s="37" t="s">
        <v>1012</v>
      </c>
      <c r="D379" s="40" t="s">
        <v>1013</v>
      </c>
      <c r="E379" s="40" t="s">
        <v>1014</v>
      </c>
      <c r="F379" s="15">
        <v>45163</v>
      </c>
      <c r="G379" s="2">
        <f t="shared" si="229"/>
        <v>25</v>
      </c>
      <c r="H379" s="16">
        <v>16</v>
      </c>
      <c r="I379" s="2"/>
      <c r="J379" s="16"/>
      <c r="K379" s="16">
        <v>1</v>
      </c>
      <c r="L379" s="2">
        <v>200</v>
      </c>
      <c r="M379" s="2">
        <v>0</v>
      </c>
      <c r="N379" s="2">
        <v>0</v>
      </c>
      <c r="O379" s="16"/>
      <c r="P379" s="2">
        <v>0</v>
      </c>
      <c r="Q379" s="2">
        <f t="shared" si="265"/>
        <v>0</v>
      </c>
      <c r="R379" s="2">
        <f t="shared" si="262"/>
        <v>0</v>
      </c>
      <c r="S379" s="17">
        <f t="shared" si="247"/>
        <v>23.076923076923077</v>
      </c>
      <c r="T379" s="17">
        <v>4</v>
      </c>
      <c r="U379" s="17">
        <v>4.8076923076923084</v>
      </c>
      <c r="V379" s="18">
        <v>7</v>
      </c>
      <c r="W379" s="19">
        <f t="shared" si="235"/>
        <v>238.88461538461539</v>
      </c>
      <c r="X379" s="17">
        <f t="shared" si="250"/>
        <v>0</v>
      </c>
      <c r="Y379" s="17">
        <f t="shared" si="272"/>
        <v>7.6923076923076925</v>
      </c>
      <c r="Z379" s="29"/>
      <c r="AA379" s="43">
        <f t="shared" si="266"/>
        <v>0</v>
      </c>
      <c r="AB379" s="17">
        <f t="shared" si="267"/>
        <v>4.7776923076923081</v>
      </c>
      <c r="AC379" s="17">
        <f t="shared" si="268"/>
        <v>12.47</v>
      </c>
      <c r="AD379" s="3">
        <f t="shared" si="249"/>
        <v>226</v>
      </c>
      <c r="AE379" s="3">
        <f t="shared" si="248"/>
        <v>1600</v>
      </c>
      <c r="AF379" s="3"/>
      <c r="AH379" s="20">
        <f t="shared" si="251"/>
        <v>226.41</v>
      </c>
      <c r="AI379">
        <f t="shared" si="236"/>
        <v>2</v>
      </c>
      <c r="AJ379">
        <f t="shared" si="237"/>
        <v>0</v>
      </c>
      <c r="AK379">
        <f t="shared" si="238"/>
        <v>1</v>
      </c>
      <c r="AL379">
        <f t="shared" si="239"/>
        <v>0</v>
      </c>
      <c r="AM379">
        <f t="shared" si="240"/>
        <v>1</v>
      </c>
      <c r="AN379">
        <f t="shared" si="241"/>
        <v>1</v>
      </c>
      <c r="AO379">
        <f t="shared" si="242"/>
        <v>0</v>
      </c>
      <c r="AP379">
        <f t="shared" si="243"/>
        <v>1</v>
      </c>
      <c r="AQ379">
        <f t="shared" si="244"/>
        <v>1</v>
      </c>
      <c r="AR379">
        <f t="shared" si="245"/>
        <v>1</v>
      </c>
      <c r="AS379">
        <f t="shared" si="246"/>
        <v>1639.9999999999864</v>
      </c>
      <c r="AT379" s="12">
        <f t="shared" si="252"/>
        <v>-2.6083333333333334</v>
      </c>
      <c r="AU379" s="13">
        <f t="shared" si="269"/>
        <v>0</v>
      </c>
      <c r="AV379" s="13">
        <f t="shared" si="271"/>
        <v>0</v>
      </c>
      <c r="AW379" s="27">
        <v>0</v>
      </c>
      <c r="AX379" s="1">
        <f t="shared" si="253"/>
        <v>0</v>
      </c>
      <c r="AY379" s="20">
        <f t="shared" si="254"/>
        <v>215.38461538461539</v>
      </c>
    </row>
    <row r="380" spans="1:51" ht="44.25" customHeight="1" x14ac:dyDescent="0.8">
      <c r="A380" s="2">
        <v>374</v>
      </c>
      <c r="B380" s="2" t="s">
        <v>983</v>
      </c>
      <c r="C380" s="44" t="s">
        <v>1015</v>
      </c>
      <c r="D380" s="40" t="s">
        <v>1016</v>
      </c>
      <c r="E380" s="40" t="s">
        <v>1017</v>
      </c>
      <c r="F380" s="15">
        <v>45163</v>
      </c>
      <c r="G380" s="2">
        <f t="shared" si="229"/>
        <v>24</v>
      </c>
      <c r="H380" s="16">
        <v>18</v>
      </c>
      <c r="I380" s="2"/>
      <c r="J380" s="16">
        <v>2</v>
      </c>
      <c r="K380" s="16"/>
      <c r="L380" s="2">
        <v>200</v>
      </c>
      <c r="M380" s="2">
        <v>0</v>
      </c>
      <c r="N380" s="2">
        <v>0</v>
      </c>
      <c r="O380" s="16"/>
      <c r="P380" s="2">
        <v>0</v>
      </c>
      <c r="Q380" s="2">
        <f t="shared" si="265"/>
        <v>0</v>
      </c>
      <c r="R380" s="2">
        <f t="shared" si="262"/>
        <v>0</v>
      </c>
      <c r="S380" s="17">
        <f t="shared" si="247"/>
        <v>25.96153846153846</v>
      </c>
      <c r="T380" s="17">
        <v>4.5</v>
      </c>
      <c r="U380" s="17">
        <v>4.6153846153846159</v>
      </c>
      <c r="V380" s="18">
        <v>7</v>
      </c>
      <c r="W380" s="19">
        <f t="shared" si="235"/>
        <v>242.07692307692307</v>
      </c>
      <c r="X380" s="17">
        <f t="shared" si="250"/>
        <v>15.384615384615385</v>
      </c>
      <c r="Y380" s="17">
        <f t="shared" si="272"/>
        <v>0</v>
      </c>
      <c r="Z380" s="29"/>
      <c r="AA380" s="43">
        <f t="shared" si="266"/>
        <v>0</v>
      </c>
      <c r="AB380" s="17">
        <f t="shared" si="267"/>
        <v>4.8415384615384616</v>
      </c>
      <c r="AC380" s="17">
        <f t="shared" si="268"/>
        <v>20.226153846153846</v>
      </c>
      <c r="AD380" s="3">
        <f t="shared" si="249"/>
        <v>221</v>
      </c>
      <c r="AE380" s="3">
        <f t="shared" si="248"/>
        <v>3300</v>
      </c>
      <c r="AF380" s="3"/>
      <c r="AH380" s="20">
        <f t="shared" si="251"/>
        <v>221.85</v>
      </c>
      <c r="AI380">
        <f t="shared" si="236"/>
        <v>2</v>
      </c>
      <c r="AJ380">
        <f t="shared" si="237"/>
        <v>0</v>
      </c>
      <c r="AK380">
        <f t="shared" si="238"/>
        <v>1</v>
      </c>
      <c r="AL380">
        <f t="shared" si="239"/>
        <v>0</v>
      </c>
      <c r="AM380">
        <f t="shared" si="240"/>
        <v>0</v>
      </c>
      <c r="AN380">
        <f t="shared" si="241"/>
        <v>1</v>
      </c>
      <c r="AO380">
        <f t="shared" si="242"/>
        <v>1</v>
      </c>
      <c r="AP380">
        <f t="shared" si="243"/>
        <v>1</v>
      </c>
      <c r="AQ380">
        <f t="shared" si="244"/>
        <v>0</v>
      </c>
      <c r="AR380">
        <f t="shared" si="245"/>
        <v>3</v>
      </c>
      <c r="AS380">
        <f t="shared" si="246"/>
        <v>3399.9999999999773</v>
      </c>
      <c r="AT380" s="12">
        <f t="shared" si="252"/>
        <v>-2.6083333333333334</v>
      </c>
      <c r="AU380" s="13">
        <f t="shared" si="269"/>
        <v>0</v>
      </c>
      <c r="AV380" s="13">
        <f t="shared" si="271"/>
        <v>0</v>
      </c>
      <c r="AW380" s="27">
        <v>0</v>
      </c>
      <c r="AX380" s="1">
        <f t="shared" si="253"/>
        <v>0</v>
      </c>
      <c r="AY380" s="20">
        <f t="shared" si="254"/>
        <v>210.57692307692307</v>
      </c>
    </row>
    <row r="381" spans="1:51" ht="44.25" customHeight="1" x14ac:dyDescent="0.8">
      <c r="A381" s="39">
        <v>375</v>
      </c>
      <c r="B381" s="2" t="s">
        <v>983</v>
      </c>
      <c r="C381" s="44" t="s">
        <v>1018</v>
      </c>
      <c r="D381" s="40" t="s">
        <v>718</v>
      </c>
      <c r="E381" s="40" t="s">
        <v>728</v>
      </c>
      <c r="F381" s="15">
        <v>45163</v>
      </c>
      <c r="G381" s="2">
        <f t="shared" si="229"/>
        <v>26</v>
      </c>
      <c r="H381" s="16">
        <v>18</v>
      </c>
      <c r="I381" s="2"/>
      <c r="J381" s="16"/>
      <c r="K381" s="16"/>
      <c r="L381" s="2">
        <v>200</v>
      </c>
      <c r="M381" s="2">
        <v>0</v>
      </c>
      <c r="N381" s="2">
        <v>0</v>
      </c>
      <c r="O381" s="16"/>
      <c r="P381" s="2">
        <v>0</v>
      </c>
      <c r="Q381" s="2">
        <f t="shared" si="265"/>
        <v>10</v>
      </c>
      <c r="R381" s="2">
        <f t="shared" si="262"/>
        <v>0</v>
      </c>
      <c r="S381" s="17">
        <f t="shared" si="247"/>
        <v>25.96153846153846</v>
      </c>
      <c r="T381" s="17">
        <v>4.5</v>
      </c>
      <c r="U381" s="17">
        <v>5</v>
      </c>
      <c r="V381" s="18">
        <v>7</v>
      </c>
      <c r="W381" s="19">
        <f t="shared" si="235"/>
        <v>252.46153846153845</v>
      </c>
      <c r="X381" s="17">
        <f t="shared" si="250"/>
        <v>0</v>
      </c>
      <c r="Y381" s="17">
        <f t="shared" si="272"/>
        <v>0</v>
      </c>
      <c r="Z381" s="29"/>
      <c r="AA381" s="43">
        <f t="shared" si="266"/>
        <v>0</v>
      </c>
      <c r="AB381" s="17">
        <f t="shared" si="267"/>
        <v>5.0492307692307694</v>
      </c>
      <c r="AC381" s="17">
        <f t="shared" si="268"/>
        <v>5.0492307692307694</v>
      </c>
      <c r="AD381" s="3">
        <f t="shared" si="249"/>
        <v>247</v>
      </c>
      <c r="AE381" s="3">
        <f t="shared" si="248"/>
        <v>1600</v>
      </c>
      <c r="AF381" s="3"/>
      <c r="AH381" s="20">
        <f t="shared" si="251"/>
        <v>247.41</v>
      </c>
      <c r="AI381">
        <f t="shared" si="236"/>
        <v>2</v>
      </c>
      <c r="AJ381">
        <f t="shared" si="237"/>
        <v>0</v>
      </c>
      <c r="AK381">
        <f t="shared" si="238"/>
        <v>2</v>
      </c>
      <c r="AL381">
        <f t="shared" si="239"/>
        <v>0</v>
      </c>
      <c r="AM381">
        <f t="shared" si="240"/>
        <v>1</v>
      </c>
      <c r="AN381">
        <f t="shared" si="241"/>
        <v>2</v>
      </c>
      <c r="AO381">
        <f t="shared" si="242"/>
        <v>0</v>
      </c>
      <c r="AP381">
        <f t="shared" si="243"/>
        <v>1</v>
      </c>
      <c r="AQ381">
        <f t="shared" si="244"/>
        <v>1</v>
      </c>
      <c r="AR381">
        <f t="shared" si="245"/>
        <v>1</v>
      </c>
      <c r="AS381">
        <f t="shared" si="246"/>
        <v>1639.9999999999864</v>
      </c>
      <c r="AT381" s="12">
        <f t="shared" si="252"/>
        <v>-2.6083333333333334</v>
      </c>
      <c r="AU381" s="13">
        <f t="shared" si="269"/>
        <v>0</v>
      </c>
      <c r="AV381" s="13">
        <f t="shared" si="271"/>
        <v>0</v>
      </c>
      <c r="AW381" s="27">
        <v>0</v>
      </c>
      <c r="AX381" s="1">
        <f t="shared" si="253"/>
        <v>0</v>
      </c>
      <c r="AY381" s="20">
        <f t="shared" si="254"/>
        <v>235.96153846153845</v>
      </c>
    </row>
    <row r="382" spans="1:51" ht="44.25" customHeight="1" x14ac:dyDescent="0.8">
      <c r="A382" s="2">
        <v>376</v>
      </c>
      <c r="B382" s="2" t="s">
        <v>983</v>
      </c>
      <c r="C382" s="44" t="s">
        <v>1019</v>
      </c>
      <c r="D382" s="40" t="s">
        <v>1020</v>
      </c>
      <c r="E382" s="40" t="s">
        <v>1021</v>
      </c>
      <c r="F382" s="15">
        <v>45163</v>
      </c>
      <c r="G382" s="2">
        <f t="shared" ref="G382:G445" si="273">$J$4-K382-J382</f>
        <v>25</v>
      </c>
      <c r="H382" s="16">
        <v>20</v>
      </c>
      <c r="I382" s="2"/>
      <c r="J382" s="16"/>
      <c r="K382" s="16">
        <v>1</v>
      </c>
      <c r="L382" s="2">
        <v>200</v>
      </c>
      <c r="M382" s="2">
        <v>0</v>
      </c>
      <c r="N382" s="2">
        <v>0</v>
      </c>
      <c r="O382" s="16"/>
      <c r="P382" s="2">
        <v>0</v>
      </c>
      <c r="Q382" s="2">
        <f t="shared" si="265"/>
        <v>0</v>
      </c>
      <c r="R382" s="2">
        <f t="shared" si="262"/>
        <v>0</v>
      </c>
      <c r="S382" s="17">
        <f t="shared" si="247"/>
        <v>28.846153846153847</v>
      </c>
      <c r="T382" s="17">
        <v>5</v>
      </c>
      <c r="U382" s="17">
        <v>4.8076923076923084</v>
      </c>
      <c r="V382" s="18">
        <v>7</v>
      </c>
      <c r="W382" s="19">
        <f t="shared" si="235"/>
        <v>245.65384615384616</v>
      </c>
      <c r="X382" s="17">
        <f t="shared" si="250"/>
        <v>0</v>
      </c>
      <c r="Y382" s="17">
        <f t="shared" si="272"/>
        <v>7.6923076923076925</v>
      </c>
      <c r="Z382" s="29"/>
      <c r="AA382" s="43">
        <f t="shared" si="266"/>
        <v>0</v>
      </c>
      <c r="AB382" s="17">
        <f t="shared" si="267"/>
        <v>4.9130769230769236</v>
      </c>
      <c r="AC382" s="17">
        <f t="shared" si="268"/>
        <v>12.605384615384615</v>
      </c>
      <c r="AD382" s="3">
        <f t="shared" si="249"/>
        <v>233</v>
      </c>
      <c r="AE382" s="3">
        <f t="shared" si="248"/>
        <v>200</v>
      </c>
      <c r="AF382" s="3"/>
      <c r="AH382" s="20">
        <f t="shared" si="251"/>
        <v>233.05</v>
      </c>
      <c r="AI382">
        <f t="shared" si="236"/>
        <v>2</v>
      </c>
      <c r="AJ382">
        <f t="shared" si="237"/>
        <v>0</v>
      </c>
      <c r="AK382">
        <f t="shared" si="238"/>
        <v>1</v>
      </c>
      <c r="AL382">
        <f t="shared" si="239"/>
        <v>1</v>
      </c>
      <c r="AM382">
        <f t="shared" si="240"/>
        <v>0</v>
      </c>
      <c r="AN382">
        <f t="shared" si="241"/>
        <v>3</v>
      </c>
      <c r="AO382">
        <f t="shared" si="242"/>
        <v>0</v>
      </c>
      <c r="AP382">
        <f t="shared" si="243"/>
        <v>0</v>
      </c>
      <c r="AQ382">
        <f t="shared" si="244"/>
        <v>0</v>
      </c>
      <c r="AR382">
        <f t="shared" si="245"/>
        <v>2</v>
      </c>
      <c r="AS382">
        <f t="shared" si="246"/>
        <v>200.00000000004547</v>
      </c>
      <c r="AT382" s="12">
        <f t="shared" si="252"/>
        <v>-2.6083333333333334</v>
      </c>
      <c r="AU382" s="13">
        <f t="shared" si="269"/>
        <v>0</v>
      </c>
      <c r="AV382" s="13">
        <f t="shared" si="271"/>
        <v>0</v>
      </c>
      <c r="AW382" s="27">
        <v>0</v>
      </c>
      <c r="AX382" s="1">
        <f t="shared" si="253"/>
        <v>0</v>
      </c>
      <c r="AY382" s="20">
        <f t="shared" si="254"/>
        <v>221.15384615384616</v>
      </c>
    </row>
    <row r="383" spans="1:51" ht="44.25" customHeight="1" x14ac:dyDescent="0.8">
      <c r="A383" s="39">
        <v>377</v>
      </c>
      <c r="B383" s="2" t="s">
        <v>983</v>
      </c>
      <c r="C383" s="44" t="s">
        <v>1022</v>
      </c>
      <c r="D383" s="40" t="s">
        <v>851</v>
      </c>
      <c r="E383" s="40" t="s">
        <v>1023</v>
      </c>
      <c r="F383" s="15">
        <v>45173</v>
      </c>
      <c r="G383" s="2">
        <f t="shared" si="273"/>
        <v>26</v>
      </c>
      <c r="H383" s="16">
        <v>20</v>
      </c>
      <c r="I383" s="2"/>
      <c r="J383" s="16"/>
      <c r="K383" s="16"/>
      <c r="L383" s="2">
        <v>200</v>
      </c>
      <c r="M383" s="2">
        <v>0</v>
      </c>
      <c r="N383" s="2">
        <v>0</v>
      </c>
      <c r="O383" s="16"/>
      <c r="P383" s="2">
        <v>0</v>
      </c>
      <c r="Q383" s="2">
        <f t="shared" si="265"/>
        <v>10</v>
      </c>
      <c r="R383" s="2">
        <f t="shared" si="262"/>
        <v>0</v>
      </c>
      <c r="S383" s="17">
        <f t="shared" si="247"/>
        <v>28.846153846153847</v>
      </c>
      <c r="T383" s="17">
        <v>5</v>
      </c>
      <c r="U383" s="17">
        <v>5</v>
      </c>
      <c r="V383" s="18">
        <v>7</v>
      </c>
      <c r="W383" s="19">
        <f t="shared" si="235"/>
        <v>255.84615384615384</v>
      </c>
      <c r="X383" s="17">
        <f t="shared" si="250"/>
        <v>0</v>
      </c>
      <c r="Y383" s="17">
        <f t="shared" si="272"/>
        <v>0</v>
      </c>
      <c r="Z383" s="29"/>
      <c r="AA383" s="43">
        <f t="shared" si="266"/>
        <v>0</v>
      </c>
      <c r="AB383" s="17">
        <f t="shared" si="267"/>
        <v>5.1169230769230767</v>
      </c>
      <c r="AC383" s="17">
        <f t="shared" si="268"/>
        <v>5.1169230769230767</v>
      </c>
      <c r="AD383" s="3">
        <f t="shared" si="249"/>
        <v>250</v>
      </c>
      <c r="AE383" s="3">
        <f t="shared" si="248"/>
        <v>2900</v>
      </c>
      <c r="AF383" s="3"/>
      <c r="AH383" s="20">
        <f t="shared" si="251"/>
        <v>250.73</v>
      </c>
      <c r="AI383">
        <f t="shared" si="236"/>
        <v>2</v>
      </c>
      <c r="AJ383">
        <f t="shared" si="237"/>
        <v>1</v>
      </c>
      <c r="AK383">
        <f t="shared" si="238"/>
        <v>0</v>
      </c>
      <c r="AL383">
        <f t="shared" si="239"/>
        <v>0</v>
      </c>
      <c r="AM383">
        <f t="shared" si="240"/>
        <v>0</v>
      </c>
      <c r="AN383">
        <f t="shared" si="241"/>
        <v>0</v>
      </c>
      <c r="AO383">
        <f t="shared" si="242"/>
        <v>1</v>
      </c>
      <c r="AP383">
        <f t="shared" si="243"/>
        <v>0</v>
      </c>
      <c r="AQ383">
        <f t="shared" si="244"/>
        <v>1</v>
      </c>
      <c r="AR383">
        <f t="shared" si="245"/>
        <v>4</v>
      </c>
      <c r="AS383">
        <f t="shared" si="246"/>
        <v>2919.9999999999591</v>
      </c>
      <c r="AT383" s="12">
        <f t="shared" si="252"/>
        <v>-2.6333333333333333</v>
      </c>
      <c r="AU383" s="13">
        <f t="shared" si="269"/>
        <v>0</v>
      </c>
      <c r="AV383" s="13">
        <f t="shared" si="271"/>
        <v>0</v>
      </c>
      <c r="AW383" s="27">
        <v>0</v>
      </c>
      <c r="AX383" s="1">
        <f t="shared" si="253"/>
        <v>0</v>
      </c>
      <c r="AY383" s="20">
        <f t="shared" si="254"/>
        <v>238.84615384615384</v>
      </c>
    </row>
    <row r="384" spans="1:51" ht="44.25" customHeight="1" x14ac:dyDescent="0.8">
      <c r="A384" s="2">
        <v>378</v>
      </c>
      <c r="B384" s="2" t="s">
        <v>983</v>
      </c>
      <c r="C384" s="44" t="s">
        <v>1024</v>
      </c>
      <c r="D384" s="40" t="s">
        <v>1025</v>
      </c>
      <c r="E384" s="40" t="s">
        <v>1026</v>
      </c>
      <c r="F384" s="15">
        <v>45176</v>
      </c>
      <c r="G384" s="2">
        <f t="shared" si="273"/>
        <v>23</v>
      </c>
      <c r="H384" s="16">
        <v>16</v>
      </c>
      <c r="I384" s="2"/>
      <c r="J384" s="16"/>
      <c r="K384" s="16">
        <v>3</v>
      </c>
      <c r="L384" s="2">
        <v>200</v>
      </c>
      <c r="M384" s="2">
        <v>0</v>
      </c>
      <c r="N384" s="2">
        <v>0</v>
      </c>
      <c r="O384" s="16"/>
      <c r="P384" s="2">
        <v>0</v>
      </c>
      <c r="Q384" s="2">
        <f t="shared" si="265"/>
        <v>0</v>
      </c>
      <c r="R384" s="2">
        <f t="shared" si="262"/>
        <v>0</v>
      </c>
      <c r="S384" s="17">
        <f t="shared" si="247"/>
        <v>23.076923076923077</v>
      </c>
      <c r="T384" s="17">
        <v>4</v>
      </c>
      <c r="U384" s="17">
        <v>4.4230769230769234</v>
      </c>
      <c r="V384" s="18">
        <v>7</v>
      </c>
      <c r="W384" s="19">
        <f t="shared" si="235"/>
        <v>238.5</v>
      </c>
      <c r="X384" s="17">
        <f t="shared" si="250"/>
        <v>0</v>
      </c>
      <c r="Y384" s="17">
        <f t="shared" si="272"/>
        <v>23.076923076923077</v>
      </c>
      <c r="Z384" s="29"/>
      <c r="AA384" s="43">
        <f t="shared" si="266"/>
        <v>0</v>
      </c>
      <c r="AB384" s="17">
        <f t="shared" si="267"/>
        <v>4.7700000000000005</v>
      </c>
      <c r="AC384" s="17">
        <f t="shared" si="268"/>
        <v>27.846923076923076</v>
      </c>
      <c r="AD384" s="3">
        <f t="shared" si="249"/>
        <v>210</v>
      </c>
      <c r="AE384" s="3">
        <f t="shared" si="248"/>
        <v>2600</v>
      </c>
      <c r="AF384" s="3"/>
      <c r="AH384" s="20">
        <f t="shared" si="251"/>
        <v>210.65</v>
      </c>
      <c r="AI384">
        <f t="shared" si="236"/>
        <v>2</v>
      </c>
      <c r="AJ384">
        <f t="shared" si="237"/>
        <v>0</v>
      </c>
      <c r="AK384">
        <f t="shared" si="238"/>
        <v>0</v>
      </c>
      <c r="AL384">
        <f t="shared" si="239"/>
        <v>1</v>
      </c>
      <c r="AM384">
        <f t="shared" si="240"/>
        <v>0</v>
      </c>
      <c r="AN384">
        <f t="shared" si="241"/>
        <v>0</v>
      </c>
      <c r="AO384">
        <f t="shared" si="242"/>
        <v>1</v>
      </c>
      <c r="AP384">
        <f t="shared" si="243"/>
        <v>0</v>
      </c>
      <c r="AQ384">
        <f t="shared" si="244"/>
        <v>1</v>
      </c>
      <c r="AR384">
        <f t="shared" si="245"/>
        <v>1</v>
      </c>
      <c r="AS384">
        <f t="shared" si="246"/>
        <v>2600.0000000000227</v>
      </c>
      <c r="AT384" s="12">
        <f t="shared" si="252"/>
        <v>-2.6416666666666666</v>
      </c>
      <c r="AU384" s="13">
        <f t="shared" si="269"/>
        <v>0</v>
      </c>
      <c r="AV384" s="13">
        <f t="shared" si="271"/>
        <v>0</v>
      </c>
      <c r="AW384" s="27">
        <v>0</v>
      </c>
      <c r="AX384" s="1">
        <f t="shared" si="253"/>
        <v>0</v>
      </c>
      <c r="AY384" s="20">
        <f t="shared" si="254"/>
        <v>200</v>
      </c>
    </row>
    <row r="385" spans="1:51" ht="44.25" customHeight="1" x14ac:dyDescent="0.8">
      <c r="A385" s="39">
        <v>379</v>
      </c>
      <c r="B385" s="2" t="s">
        <v>983</v>
      </c>
      <c r="C385" s="37" t="s">
        <v>1027</v>
      </c>
      <c r="D385" s="40" t="s">
        <v>1028</v>
      </c>
      <c r="E385" s="40" t="s">
        <v>1029</v>
      </c>
      <c r="F385" s="15">
        <v>45217</v>
      </c>
      <c r="G385" s="2">
        <f t="shared" si="273"/>
        <v>24</v>
      </c>
      <c r="H385" s="16">
        <v>16</v>
      </c>
      <c r="I385" s="2"/>
      <c r="J385" s="16">
        <v>2</v>
      </c>
      <c r="K385" s="16"/>
      <c r="L385" s="2">
        <v>198</v>
      </c>
      <c r="M385" s="2">
        <v>0</v>
      </c>
      <c r="N385" s="2">
        <v>0</v>
      </c>
      <c r="O385" s="16"/>
      <c r="P385" s="2">
        <v>0</v>
      </c>
      <c r="Q385" s="2">
        <f t="shared" si="265"/>
        <v>0</v>
      </c>
      <c r="R385" s="2">
        <f t="shared" si="262"/>
        <v>0</v>
      </c>
      <c r="S385" s="17">
        <f t="shared" si="247"/>
        <v>22.846153846153847</v>
      </c>
      <c r="T385" s="17">
        <v>4</v>
      </c>
      <c r="U385" s="17">
        <v>4.6153846153846159</v>
      </c>
      <c r="V385" s="18">
        <v>7</v>
      </c>
      <c r="W385" s="19">
        <f t="shared" si="235"/>
        <v>236.46153846153845</v>
      </c>
      <c r="X385" s="17">
        <f t="shared" si="250"/>
        <v>15.23076923076923</v>
      </c>
      <c r="Y385" s="17">
        <f t="shared" si="272"/>
        <v>0</v>
      </c>
      <c r="Z385" s="29"/>
      <c r="AA385" s="43">
        <f t="shared" si="266"/>
        <v>0</v>
      </c>
      <c r="AB385" s="17">
        <f t="shared" si="267"/>
        <v>4.7292307692307691</v>
      </c>
      <c r="AC385" s="17">
        <f t="shared" si="268"/>
        <v>19.96</v>
      </c>
      <c r="AD385" s="3">
        <f t="shared" si="249"/>
        <v>216</v>
      </c>
      <c r="AE385" s="3">
        <f t="shared" si="248"/>
        <v>2000</v>
      </c>
      <c r="AF385" s="3"/>
      <c r="AH385" s="20">
        <f t="shared" si="251"/>
        <v>216.5</v>
      </c>
      <c r="AI385">
        <f t="shared" si="236"/>
        <v>2</v>
      </c>
      <c r="AJ385">
        <f t="shared" si="237"/>
        <v>0</v>
      </c>
      <c r="AK385">
        <f t="shared" si="238"/>
        <v>0</v>
      </c>
      <c r="AL385">
        <f t="shared" si="239"/>
        <v>1</v>
      </c>
      <c r="AM385">
        <f t="shared" si="240"/>
        <v>1</v>
      </c>
      <c r="AN385">
        <f t="shared" si="241"/>
        <v>1</v>
      </c>
      <c r="AO385">
        <f t="shared" si="242"/>
        <v>1</v>
      </c>
      <c r="AP385">
        <f t="shared" si="243"/>
        <v>0</v>
      </c>
      <c r="AQ385">
        <f t="shared" si="244"/>
        <v>0</v>
      </c>
      <c r="AR385">
        <f t="shared" si="245"/>
        <v>0</v>
      </c>
      <c r="AS385">
        <f t="shared" si="246"/>
        <v>2000</v>
      </c>
      <c r="AT385" s="12">
        <f t="shared" si="252"/>
        <v>-2.7555555555555555</v>
      </c>
      <c r="AU385" s="13">
        <f t="shared" si="269"/>
        <v>0</v>
      </c>
      <c r="AV385" s="13">
        <f t="shared" si="271"/>
        <v>0</v>
      </c>
      <c r="AW385" s="27">
        <v>0</v>
      </c>
      <c r="AX385" s="1">
        <f t="shared" si="253"/>
        <v>0</v>
      </c>
      <c r="AY385" s="20">
        <f t="shared" si="254"/>
        <v>205.61538461538461</v>
      </c>
    </row>
    <row r="386" spans="1:51" ht="44.25" customHeight="1" x14ac:dyDescent="0.8">
      <c r="A386" s="2">
        <v>380</v>
      </c>
      <c r="B386" s="2" t="s">
        <v>983</v>
      </c>
      <c r="C386" s="37" t="s">
        <v>1030</v>
      </c>
      <c r="D386" s="40" t="s">
        <v>483</v>
      </c>
      <c r="E386" s="40" t="s">
        <v>1031</v>
      </c>
      <c r="F386" s="15">
        <v>45219</v>
      </c>
      <c r="G386" s="2">
        <f t="shared" si="273"/>
        <v>26</v>
      </c>
      <c r="H386" s="16">
        <v>20</v>
      </c>
      <c r="I386" s="2"/>
      <c r="J386" s="16"/>
      <c r="K386" s="16"/>
      <c r="L386" s="2">
        <v>198</v>
      </c>
      <c r="M386" s="2">
        <v>0</v>
      </c>
      <c r="N386" s="2">
        <v>0</v>
      </c>
      <c r="O386" s="16"/>
      <c r="P386" s="2">
        <v>0</v>
      </c>
      <c r="Q386" s="2">
        <f t="shared" si="265"/>
        <v>10</v>
      </c>
      <c r="R386" s="2">
        <f t="shared" si="262"/>
        <v>0</v>
      </c>
      <c r="S386" s="17">
        <f t="shared" si="247"/>
        <v>28.557692307692307</v>
      </c>
      <c r="T386" s="17">
        <v>5</v>
      </c>
      <c r="U386" s="17">
        <v>5</v>
      </c>
      <c r="V386" s="18">
        <v>7</v>
      </c>
      <c r="W386" s="19">
        <f t="shared" si="235"/>
        <v>253.55769230769232</v>
      </c>
      <c r="X386" s="17">
        <f t="shared" si="250"/>
        <v>0</v>
      </c>
      <c r="Y386" s="17">
        <f t="shared" si="272"/>
        <v>0</v>
      </c>
      <c r="Z386" s="29"/>
      <c r="AA386" s="43">
        <f t="shared" si="266"/>
        <v>0</v>
      </c>
      <c r="AB386" s="17">
        <f t="shared" si="267"/>
        <v>5.0711538461538463</v>
      </c>
      <c r="AC386" s="17">
        <f t="shared" si="268"/>
        <v>5.0711538461538463</v>
      </c>
      <c r="AD386" s="3">
        <f t="shared" si="249"/>
        <v>248</v>
      </c>
      <c r="AE386" s="3">
        <f t="shared" si="248"/>
        <v>1900</v>
      </c>
      <c r="AF386" s="3"/>
      <c r="AH386" s="20">
        <f t="shared" si="251"/>
        <v>248.49</v>
      </c>
      <c r="AI386">
        <f t="shared" si="236"/>
        <v>2</v>
      </c>
      <c r="AJ386">
        <f t="shared" si="237"/>
        <v>0</v>
      </c>
      <c r="AK386">
        <f t="shared" si="238"/>
        <v>2</v>
      </c>
      <c r="AL386">
        <f t="shared" si="239"/>
        <v>0</v>
      </c>
      <c r="AM386">
        <f t="shared" si="240"/>
        <v>1</v>
      </c>
      <c r="AN386">
        <f t="shared" si="241"/>
        <v>3</v>
      </c>
      <c r="AO386">
        <f t="shared" si="242"/>
        <v>0</v>
      </c>
      <c r="AP386">
        <f t="shared" si="243"/>
        <v>1</v>
      </c>
      <c r="AQ386">
        <f t="shared" si="244"/>
        <v>1</v>
      </c>
      <c r="AR386">
        <f t="shared" si="245"/>
        <v>4</v>
      </c>
      <c r="AS386">
        <f t="shared" si="246"/>
        <v>1960.0000000000364</v>
      </c>
      <c r="AT386" s="12">
        <f t="shared" si="252"/>
        <v>-2.7611111111111111</v>
      </c>
      <c r="AU386" s="13">
        <f t="shared" si="269"/>
        <v>0</v>
      </c>
      <c r="AV386" s="13">
        <f t="shared" si="271"/>
        <v>0</v>
      </c>
      <c r="AW386" s="27">
        <v>0</v>
      </c>
      <c r="AX386" s="1">
        <f t="shared" si="253"/>
        <v>0</v>
      </c>
      <c r="AY386" s="20">
        <f t="shared" si="254"/>
        <v>236.55769230769232</v>
      </c>
    </row>
    <row r="387" spans="1:51" ht="44.25" customHeight="1" x14ac:dyDescent="0.8">
      <c r="A387" s="39">
        <v>381</v>
      </c>
      <c r="B387" s="2" t="s">
        <v>983</v>
      </c>
      <c r="C387" s="37" t="s">
        <v>1032</v>
      </c>
      <c r="D387" s="40" t="s">
        <v>766</v>
      </c>
      <c r="E387" s="40" t="s">
        <v>1033</v>
      </c>
      <c r="F387" s="15">
        <v>45219</v>
      </c>
      <c r="G387" s="2">
        <f t="shared" si="273"/>
        <v>24</v>
      </c>
      <c r="H387" s="16">
        <v>20</v>
      </c>
      <c r="I387" s="2"/>
      <c r="J387" s="16"/>
      <c r="K387" s="16">
        <v>2</v>
      </c>
      <c r="L387" s="2">
        <v>198</v>
      </c>
      <c r="M387" s="2">
        <v>0</v>
      </c>
      <c r="N387" s="2">
        <v>0</v>
      </c>
      <c r="O387" s="16"/>
      <c r="P387" s="2">
        <v>0</v>
      </c>
      <c r="Q387" s="2">
        <f t="shared" si="265"/>
        <v>0</v>
      </c>
      <c r="R387" s="2">
        <f t="shared" si="262"/>
        <v>0</v>
      </c>
      <c r="S387" s="17">
        <f t="shared" si="247"/>
        <v>28.557692307692307</v>
      </c>
      <c r="T387" s="17">
        <v>5</v>
      </c>
      <c r="U387" s="17">
        <v>4.6153846153846159</v>
      </c>
      <c r="V387" s="18">
        <v>7</v>
      </c>
      <c r="W387" s="19">
        <f t="shared" si="235"/>
        <v>243.17307692307693</v>
      </c>
      <c r="X387" s="17">
        <f t="shared" si="250"/>
        <v>0</v>
      </c>
      <c r="Y387" s="17">
        <f t="shared" si="272"/>
        <v>15.23076923076923</v>
      </c>
      <c r="Z387" s="29"/>
      <c r="AA387" s="43">
        <f t="shared" si="266"/>
        <v>0</v>
      </c>
      <c r="AB387" s="17">
        <f t="shared" si="267"/>
        <v>4.8634615384615385</v>
      </c>
      <c r="AC387" s="17">
        <f t="shared" si="268"/>
        <v>20.094230769230769</v>
      </c>
      <c r="AD387" s="3">
        <f t="shared" si="249"/>
        <v>223</v>
      </c>
      <c r="AE387" s="3">
        <f t="shared" si="248"/>
        <v>300</v>
      </c>
      <c r="AF387" s="3"/>
      <c r="AH387" s="20">
        <f t="shared" si="251"/>
        <v>223.08</v>
      </c>
      <c r="AI387">
        <f t="shared" si="236"/>
        <v>2</v>
      </c>
      <c r="AJ387">
        <f t="shared" si="237"/>
        <v>0</v>
      </c>
      <c r="AK387">
        <f t="shared" si="238"/>
        <v>1</v>
      </c>
      <c r="AL387">
        <f t="shared" si="239"/>
        <v>0</v>
      </c>
      <c r="AM387">
        <f t="shared" si="240"/>
        <v>0</v>
      </c>
      <c r="AN387">
        <f t="shared" si="241"/>
        <v>3</v>
      </c>
      <c r="AO387">
        <f t="shared" si="242"/>
        <v>0</v>
      </c>
      <c r="AP387">
        <f t="shared" si="243"/>
        <v>0</v>
      </c>
      <c r="AQ387">
        <f t="shared" si="244"/>
        <v>0</v>
      </c>
      <c r="AR387">
        <f t="shared" si="245"/>
        <v>3</v>
      </c>
      <c r="AS387">
        <f t="shared" si="246"/>
        <v>320.00000000005002</v>
      </c>
      <c r="AT387" s="12">
        <f t="shared" si="252"/>
        <v>-2.7611111111111111</v>
      </c>
      <c r="AU387" s="13">
        <f t="shared" si="269"/>
        <v>0</v>
      </c>
      <c r="AV387" s="13">
        <f t="shared" si="271"/>
        <v>0</v>
      </c>
      <c r="AW387" s="27">
        <v>0</v>
      </c>
      <c r="AX387" s="1">
        <f t="shared" si="253"/>
        <v>0</v>
      </c>
      <c r="AY387" s="20">
        <f t="shared" si="254"/>
        <v>211.32692307692309</v>
      </c>
    </row>
    <row r="388" spans="1:51" ht="44.25" customHeight="1" x14ac:dyDescent="0.8">
      <c r="A388" s="2">
        <v>382</v>
      </c>
      <c r="B388" s="2" t="s">
        <v>983</v>
      </c>
      <c r="C388" s="37" t="s">
        <v>1034</v>
      </c>
      <c r="D388" s="40" t="s">
        <v>1035</v>
      </c>
      <c r="E388" s="40" t="s">
        <v>1036</v>
      </c>
      <c r="F388" s="15">
        <v>45219</v>
      </c>
      <c r="G388" s="2">
        <f t="shared" si="273"/>
        <v>26</v>
      </c>
      <c r="H388" s="16">
        <v>20</v>
      </c>
      <c r="I388" s="2"/>
      <c r="J388" s="16"/>
      <c r="K388" s="16"/>
      <c r="L388" s="2">
        <v>198</v>
      </c>
      <c r="M388" s="2">
        <v>0</v>
      </c>
      <c r="N388" s="2">
        <v>0</v>
      </c>
      <c r="O388" s="16"/>
      <c r="P388" s="2">
        <v>0</v>
      </c>
      <c r="Q388" s="2">
        <f t="shared" si="265"/>
        <v>10</v>
      </c>
      <c r="R388" s="2">
        <f t="shared" si="262"/>
        <v>0</v>
      </c>
      <c r="S388" s="17">
        <f t="shared" si="247"/>
        <v>28.557692307692307</v>
      </c>
      <c r="T388" s="17">
        <v>5</v>
      </c>
      <c r="U388" s="17">
        <v>5</v>
      </c>
      <c r="V388" s="18">
        <v>7</v>
      </c>
      <c r="W388" s="19">
        <f t="shared" ref="W388:W451" si="274">L388+M388+N388+O388+P388+Q388+R388+S388+T388+U388+V388</f>
        <v>253.55769230769232</v>
      </c>
      <c r="X388" s="17">
        <f t="shared" si="250"/>
        <v>0</v>
      </c>
      <c r="Y388" s="17">
        <f t="shared" si="272"/>
        <v>0</v>
      </c>
      <c r="Z388" s="29"/>
      <c r="AA388" s="43">
        <f t="shared" si="266"/>
        <v>0</v>
      </c>
      <c r="AB388" s="17">
        <f t="shared" si="267"/>
        <v>5.0711538461538463</v>
      </c>
      <c r="AC388" s="17">
        <f t="shared" si="268"/>
        <v>5.0711538461538463</v>
      </c>
      <c r="AD388" s="3">
        <f t="shared" si="249"/>
        <v>248</v>
      </c>
      <c r="AE388" s="3">
        <f t="shared" si="248"/>
        <v>1900</v>
      </c>
      <c r="AF388" s="3"/>
      <c r="AH388" s="20">
        <f t="shared" si="251"/>
        <v>248.49</v>
      </c>
      <c r="AI388">
        <f t="shared" ref="AI388:AI451" si="275">INT(AH388/$AI$5)</f>
        <v>2</v>
      </c>
      <c r="AJ388">
        <f t="shared" ref="AJ388:AJ451" si="276">INT((AH388-$AI$5*AI388)/50)</f>
        <v>0</v>
      </c>
      <c r="AK388">
        <f t="shared" ref="AK388:AK451" si="277">INT((AH388-$AI$5*AI388-$AJ$5*AJ388)/20)</f>
        <v>2</v>
      </c>
      <c r="AL388">
        <f t="shared" ref="AL388:AL451" si="278">INT((AH388-$AI$5*AI388-$AJ$5*AJ388-$AK$5*AK388)/10)</f>
        <v>0</v>
      </c>
      <c r="AM388">
        <f t="shared" ref="AM388:AM451" si="279">INT((AH388-$AI$5*AI388-$AJ$5*AJ388-$AK$5*AK388-$AL$5*AL388)/5)</f>
        <v>1</v>
      </c>
      <c r="AN388">
        <f t="shared" ref="AN388:AN451" si="280">INT((AH388-$AI$5*AI388-$AJ$5*AJ388-$AK$5*AK388-$AL$5*AL388-$AM$5*AM388)/1)</f>
        <v>3</v>
      </c>
      <c r="AO388">
        <f t="shared" ref="AO388:AO451" si="281">INT(AS388/$AO$5)</f>
        <v>0</v>
      </c>
      <c r="AP388">
        <f t="shared" ref="AP388:AP451" si="282">INT((AS388-AO388*$AO$5)/1000)</f>
        <v>1</v>
      </c>
      <c r="AQ388">
        <f t="shared" ref="AQ388:AQ451" si="283">INT((AS388-AO388*$AO$5-AP388*$AP$5)/500)</f>
        <v>1</v>
      </c>
      <c r="AR388">
        <f t="shared" ref="AR388:AR451" si="284">INT((AS388-AO388*$AO$5-AP388*$AP$5-AQ388*$AQ$5)/100)</f>
        <v>4</v>
      </c>
      <c r="AS388">
        <f t="shared" ref="AS388:AS451" si="285">(AH388-$AI$5*AI388-$AJ$5*AJ388-$AK$5*AK388-$AL$5*AL388-$AM$5*AM388-$AN$5*AN388)*4000</f>
        <v>1960.0000000000364</v>
      </c>
      <c r="AT388" s="12">
        <f t="shared" si="252"/>
        <v>-2.7611111111111111</v>
      </c>
      <c r="AU388" s="13">
        <f t="shared" si="269"/>
        <v>0</v>
      </c>
      <c r="AV388" s="13">
        <f t="shared" si="271"/>
        <v>0</v>
      </c>
      <c r="AW388" s="27">
        <v>0</v>
      </c>
      <c r="AX388" s="1">
        <f t="shared" si="253"/>
        <v>0</v>
      </c>
      <c r="AY388" s="20">
        <f t="shared" si="254"/>
        <v>236.55769230769232</v>
      </c>
    </row>
    <row r="389" spans="1:51" ht="44.25" customHeight="1" x14ac:dyDescent="0.8">
      <c r="A389" s="39">
        <v>383</v>
      </c>
      <c r="B389" s="2" t="s">
        <v>983</v>
      </c>
      <c r="C389" s="37" t="s">
        <v>1037</v>
      </c>
      <c r="D389" s="40" t="s">
        <v>119</v>
      </c>
      <c r="E389" s="40" t="s">
        <v>1038</v>
      </c>
      <c r="F389" s="15">
        <v>45219</v>
      </c>
      <c r="G389" s="2">
        <f t="shared" si="273"/>
        <v>26</v>
      </c>
      <c r="H389" s="16">
        <v>26</v>
      </c>
      <c r="I389" s="2"/>
      <c r="J389" s="16"/>
      <c r="K389" s="16"/>
      <c r="L389" s="2">
        <v>198</v>
      </c>
      <c r="M389" s="2">
        <v>0</v>
      </c>
      <c r="N389" s="2">
        <v>0</v>
      </c>
      <c r="O389" s="16"/>
      <c r="P389" s="2">
        <v>0</v>
      </c>
      <c r="Q389" s="2">
        <f t="shared" si="265"/>
        <v>10</v>
      </c>
      <c r="R389" s="2">
        <f t="shared" si="262"/>
        <v>0</v>
      </c>
      <c r="S389" s="17">
        <f t="shared" ref="S389:S452" si="286">(((L389/26/8)*1.5)*H389)+(((L389/26)*2)*I389)</f>
        <v>37.125</v>
      </c>
      <c r="T389" s="17">
        <v>6.5</v>
      </c>
      <c r="U389" s="17">
        <v>5</v>
      </c>
      <c r="V389" s="18">
        <v>7</v>
      </c>
      <c r="W389" s="19">
        <f t="shared" si="274"/>
        <v>263.625</v>
      </c>
      <c r="X389" s="17">
        <f t="shared" si="250"/>
        <v>0</v>
      </c>
      <c r="Y389" s="17">
        <f t="shared" si="272"/>
        <v>0</v>
      </c>
      <c r="Z389" s="29"/>
      <c r="AA389" s="43">
        <f t="shared" si="266"/>
        <v>0</v>
      </c>
      <c r="AB389" s="17">
        <f t="shared" si="267"/>
        <v>5.2725</v>
      </c>
      <c r="AC389" s="17">
        <f t="shared" si="268"/>
        <v>5.2725</v>
      </c>
      <c r="AD389" s="3">
        <f t="shared" si="249"/>
        <v>258</v>
      </c>
      <c r="AE389" s="3">
        <f t="shared" si="248"/>
        <v>1400</v>
      </c>
      <c r="AF389" s="3"/>
      <c r="AH389" s="20">
        <f t="shared" si="251"/>
        <v>258.35000000000002</v>
      </c>
      <c r="AI389">
        <f t="shared" si="275"/>
        <v>2</v>
      </c>
      <c r="AJ389">
        <f t="shared" si="276"/>
        <v>1</v>
      </c>
      <c r="AK389">
        <f t="shared" si="277"/>
        <v>0</v>
      </c>
      <c r="AL389">
        <f t="shared" si="278"/>
        <v>0</v>
      </c>
      <c r="AM389">
        <f t="shared" si="279"/>
        <v>1</v>
      </c>
      <c r="AN389">
        <f t="shared" si="280"/>
        <v>3</v>
      </c>
      <c r="AO389">
        <f t="shared" si="281"/>
        <v>0</v>
      </c>
      <c r="AP389">
        <f t="shared" si="282"/>
        <v>1</v>
      </c>
      <c r="AQ389">
        <f t="shared" si="283"/>
        <v>0</v>
      </c>
      <c r="AR389">
        <f t="shared" si="284"/>
        <v>4</v>
      </c>
      <c r="AS389">
        <f t="shared" si="285"/>
        <v>1400.0000000000909</v>
      </c>
      <c r="AT389" s="12">
        <f t="shared" si="252"/>
        <v>-2.7611111111111111</v>
      </c>
      <c r="AU389" s="13">
        <f t="shared" si="269"/>
        <v>0</v>
      </c>
      <c r="AV389" s="13">
        <f t="shared" si="271"/>
        <v>0</v>
      </c>
      <c r="AW389" s="27">
        <v>0</v>
      </c>
      <c r="AX389" s="1">
        <f t="shared" si="253"/>
        <v>0</v>
      </c>
      <c r="AY389" s="20">
        <f t="shared" si="254"/>
        <v>245.125</v>
      </c>
    </row>
    <row r="390" spans="1:51" ht="44.25" customHeight="1" x14ac:dyDescent="0.8">
      <c r="A390" s="2">
        <v>384</v>
      </c>
      <c r="B390" s="2" t="s">
        <v>983</v>
      </c>
      <c r="C390" s="37" t="s">
        <v>1039</v>
      </c>
      <c r="D390" s="40" t="s">
        <v>1040</v>
      </c>
      <c r="E390" s="40" t="s">
        <v>1041</v>
      </c>
      <c r="F390" s="15">
        <v>45222</v>
      </c>
      <c r="G390" s="2">
        <f t="shared" si="273"/>
        <v>26</v>
      </c>
      <c r="H390" s="16">
        <v>20</v>
      </c>
      <c r="I390" s="2"/>
      <c r="J390" s="16"/>
      <c r="K390" s="16"/>
      <c r="L390" s="2">
        <v>198</v>
      </c>
      <c r="M390" s="2">
        <v>0</v>
      </c>
      <c r="N390" s="2">
        <v>0</v>
      </c>
      <c r="O390" s="16"/>
      <c r="P390" s="2">
        <v>0</v>
      </c>
      <c r="Q390" s="2">
        <f t="shared" si="265"/>
        <v>10</v>
      </c>
      <c r="R390" s="2">
        <f t="shared" si="262"/>
        <v>0</v>
      </c>
      <c r="S390" s="17">
        <f t="shared" si="286"/>
        <v>28.557692307692307</v>
      </c>
      <c r="T390" s="17">
        <v>5</v>
      </c>
      <c r="U390" s="17">
        <v>5</v>
      </c>
      <c r="V390" s="18">
        <v>7</v>
      </c>
      <c r="W390" s="19">
        <f t="shared" si="274"/>
        <v>253.55769230769232</v>
      </c>
      <c r="X390" s="17">
        <f t="shared" si="250"/>
        <v>0</v>
      </c>
      <c r="Y390" s="17">
        <f t="shared" si="272"/>
        <v>0</v>
      </c>
      <c r="Z390" s="29"/>
      <c r="AA390" s="43">
        <f t="shared" si="266"/>
        <v>0</v>
      </c>
      <c r="AB390" s="17">
        <f t="shared" si="267"/>
        <v>5.0711538461538463</v>
      </c>
      <c r="AC390" s="17">
        <f t="shared" si="268"/>
        <v>5.0711538461538463</v>
      </c>
      <c r="AD390" s="3">
        <f t="shared" si="249"/>
        <v>248</v>
      </c>
      <c r="AE390" s="3">
        <f t="shared" si="248"/>
        <v>1900</v>
      </c>
      <c r="AF390" s="3"/>
      <c r="AH390" s="20">
        <f t="shared" si="251"/>
        <v>248.49</v>
      </c>
      <c r="AI390">
        <f t="shared" si="275"/>
        <v>2</v>
      </c>
      <c r="AJ390">
        <f t="shared" si="276"/>
        <v>0</v>
      </c>
      <c r="AK390">
        <f t="shared" si="277"/>
        <v>2</v>
      </c>
      <c r="AL390">
        <f t="shared" si="278"/>
        <v>0</v>
      </c>
      <c r="AM390">
        <f t="shared" si="279"/>
        <v>1</v>
      </c>
      <c r="AN390">
        <f t="shared" si="280"/>
        <v>3</v>
      </c>
      <c r="AO390">
        <f t="shared" si="281"/>
        <v>0</v>
      </c>
      <c r="AP390">
        <f t="shared" si="282"/>
        <v>1</v>
      </c>
      <c r="AQ390">
        <f t="shared" si="283"/>
        <v>1</v>
      </c>
      <c r="AR390">
        <f t="shared" si="284"/>
        <v>4</v>
      </c>
      <c r="AS390">
        <f t="shared" si="285"/>
        <v>1960.0000000000364</v>
      </c>
      <c r="AT390" s="12">
        <f t="shared" si="252"/>
        <v>-2.7694444444444444</v>
      </c>
      <c r="AU390" s="13">
        <f t="shared" si="269"/>
        <v>0</v>
      </c>
      <c r="AV390" s="13">
        <f t="shared" si="271"/>
        <v>0</v>
      </c>
      <c r="AW390" s="27">
        <v>0</v>
      </c>
      <c r="AX390" s="1">
        <f t="shared" si="253"/>
        <v>0</v>
      </c>
      <c r="AY390" s="20">
        <f t="shared" si="254"/>
        <v>236.55769230769232</v>
      </c>
    </row>
    <row r="391" spans="1:51" ht="44.25" customHeight="1" x14ac:dyDescent="0.8">
      <c r="A391" s="39">
        <v>385</v>
      </c>
      <c r="B391" s="2" t="s">
        <v>983</v>
      </c>
      <c r="C391" s="37" t="s">
        <v>1042</v>
      </c>
      <c r="D391" s="40" t="s">
        <v>112</v>
      </c>
      <c r="E391" s="40" t="s">
        <v>1043</v>
      </c>
      <c r="F391" s="15">
        <v>45223</v>
      </c>
      <c r="G391" s="2">
        <f t="shared" si="273"/>
        <v>25</v>
      </c>
      <c r="H391" s="16">
        <v>24</v>
      </c>
      <c r="I391" s="2"/>
      <c r="J391" s="16"/>
      <c r="K391" s="16">
        <v>1</v>
      </c>
      <c r="L391" s="2">
        <v>198</v>
      </c>
      <c r="M391" s="2">
        <v>0</v>
      </c>
      <c r="N391" s="2">
        <v>0</v>
      </c>
      <c r="O391" s="16"/>
      <c r="P391" s="2">
        <v>0</v>
      </c>
      <c r="Q391" s="2">
        <f t="shared" si="265"/>
        <v>0</v>
      </c>
      <c r="R391" s="2">
        <f t="shared" si="262"/>
        <v>0</v>
      </c>
      <c r="S391" s="17">
        <f t="shared" si="286"/>
        <v>34.269230769230774</v>
      </c>
      <c r="T391" s="17">
        <v>6</v>
      </c>
      <c r="U391" s="17">
        <v>4.8076923076923084</v>
      </c>
      <c r="V391" s="18">
        <v>7</v>
      </c>
      <c r="W391" s="19">
        <f t="shared" si="274"/>
        <v>250.07692307692309</v>
      </c>
      <c r="X391" s="17">
        <f t="shared" si="250"/>
        <v>0</v>
      </c>
      <c r="Y391" s="17">
        <f t="shared" si="272"/>
        <v>7.615384615384615</v>
      </c>
      <c r="Z391" s="29"/>
      <c r="AA391" s="43">
        <f t="shared" si="266"/>
        <v>0</v>
      </c>
      <c r="AB391" s="17">
        <f t="shared" si="267"/>
        <v>5.0015384615384617</v>
      </c>
      <c r="AC391" s="17">
        <f t="shared" si="268"/>
        <v>12.616923076923076</v>
      </c>
      <c r="AD391" s="3">
        <f t="shared" si="249"/>
        <v>237</v>
      </c>
      <c r="AE391" s="3">
        <f t="shared" ref="AE391:AE454" si="287">(AO391*$AO$5+AP391*$AP$5+AQ391*$AQ$5+AR391*$AR$5)</f>
        <v>1800</v>
      </c>
      <c r="AF391" s="3"/>
      <c r="AH391" s="20">
        <f t="shared" si="251"/>
        <v>237.46</v>
      </c>
      <c r="AI391">
        <f t="shared" si="275"/>
        <v>2</v>
      </c>
      <c r="AJ391">
        <f t="shared" si="276"/>
        <v>0</v>
      </c>
      <c r="AK391">
        <f t="shared" si="277"/>
        <v>1</v>
      </c>
      <c r="AL391">
        <f t="shared" si="278"/>
        <v>1</v>
      </c>
      <c r="AM391">
        <f t="shared" si="279"/>
        <v>1</v>
      </c>
      <c r="AN391">
        <f t="shared" si="280"/>
        <v>2</v>
      </c>
      <c r="AO391">
        <f t="shared" si="281"/>
        <v>0</v>
      </c>
      <c r="AP391">
        <f t="shared" si="282"/>
        <v>1</v>
      </c>
      <c r="AQ391">
        <f t="shared" si="283"/>
        <v>1</v>
      </c>
      <c r="AR391">
        <f t="shared" si="284"/>
        <v>3</v>
      </c>
      <c r="AS391">
        <f t="shared" si="285"/>
        <v>1840.0000000000318</v>
      </c>
      <c r="AT391" s="12">
        <f t="shared" si="252"/>
        <v>-2.7722222222222221</v>
      </c>
      <c r="AU391" s="13">
        <f t="shared" si="269"/>
        <v>0</v>
      </c>
      <c r="AV391" s="13">
        <f t="shared" si="271"/>
        <v>0</v>
      </c>
      <c r="AW391" s="27">
        <v>0</v>
      </c>
      <c r="AX391" s="1">
        <f t="shared" si="253"/>
        <v>0</v>
      </c>
      <c r="AY391" s="20">
        <f t="shared" si="254"/>
        <v>224.65384615384616</v>
      </c>
    </row>
    <row r="392" spans="1:51" ht="44.25" customHeight="1" x14ac:dyDescent="0.8">
      <c r="A392" s="2">
        <v>386</v>
      </c>
      <c r="B392" s="2" t="s">
        <v>983</v>
      </c>
      <c r="C392" s="37" t="s">
        <v>1044</v>
      </c>
      <c r="D392" s="40" t="s">
        <v>1045</v>
      </c>
      <c r="E392" s="40" t="s">
        <v>868</v>
      </c>
      <c r="F392" s="15">
        <v>45223</v>
      </c>
      <c r="G392" s="2">
        <f t="shared" si="273"/>
        <v>26</v>
      </c>
      <c r="H392" s="16">
        <v>20</v>
      </c>
      <c r="I392" s="2"/>
      <c r="J392" s="16"/>
      <c r="K392" s="16"/>
      <c r="L392" s="2">
        <v>198</v>
      </c>
      <c r="M392" s="2">
        <v>0</v>
      </c>
      <c r="N392" s="2">
        <v>0</v>
      </c>
      <c r="O392" s="16"/>
      <c r="P392" s="2">
        <v>0</v>
      </c>
      <c r="Q392" s="2">
        <f t="shared" si="265"/>
        <v>10</v>
      </c>
      <c r="R392" s="2">
        <f t="shared" si="262"/>
        <v>0</v>
      </c>
      <c r="S392" s="17">
        <f t="shared" si="286"/>
        <v>28.557692307692307</v>
      </c>
      <c r="T392" s="17">
        <v>5</v>
      </c>
      <c r="U392" s="17">
        <v>5</v>
      </c>
      <c r="V392" s="18">
        <v>7</v>
      </c>
      <c r="W392" s="19">
        <f t="shared" si="274"/>
        <v>253.55769230769232</v>
      </c>
      <c r="X392" s="17">
        <f t="shared" si="250"/>
        <v>0</v>
      </c>
      <c r="Y392" s="17">
        <f t="shared" si="272"/>
        <v>0</v>
      </c>
      <c r="Z392" s="29"/>
      <c r="AA392" s="43">
        <f t="shared" si="266"/>
        <v>0</v>
      </c>
      <c r="AB392" s="17">
        <f t="shared" si="267"/>
        <v>5.0711538461538463</v>
      </c>
      <c r="AC392" s="17">
        <f t="shared" si="268"/>
        <v>5.0711538461538463</v>
      </c>
      <c r="AD392" s="3">
        <f t="shared" ref="AD392:AD455" si="288">(AI392*$AI$5+AJ392*$AJ$5+AK392*$AK$5+AL392*$AL$5+AM392*$AM$5+AN392*$AN$5)</f>
        <v>248</v>
      </c>
      <c r="AE392" s="3">
        <f t="shared" si="287"/>
        <v>1900</v>
      </c>
      <c r="AF392" s="3"/>
      <c r="AH392" s="20">
        <f t="shared" si="251"/>
        <v>248.49</v>
      </c>
      <c r="AI392">
        <f t="shared" si="275"/>
        <v>2</v>
      </c>
      <c r="AJ392">
        <f t="shared" si="276"/>
        <v>0</v>
      </c>
      <c r="AK392">
        <f t="shared" si="277"/>
        <v>2</v>
      </c>
      <c r="AL392">
        <f t="shared" si="278"/>
        <v>0</v>
      </c>
      <c r="AM392">
        <f t="shared" si="279"/>
        <v>1</v>
      </c>
      <c r="AN392">
        <f t="shared" si="280"/>
        <v>3</v>
      </c>
      <c r="AO392">
        <f t="shared" si="281"/>
        <v>0</v>
      </c>
      <c r="AP392">
        <f t="shared" si="282"/>
        <v>1</v>
      </c>
      <c r="AQ392">
        <f t="shared" si="283"/>
        <v>1</v>
      </c>
      <c r="AR392">
        <f t="shared" si="284"/>
        <v>4</v>
      </c>
      <c r="AS392">
        <f t="shared" si="285"/>
        <v>1960.0000000000364</v>
      </c>
      <c r="AT392" s="12">
        <f t="shared" si="252"/>
        <v>-2.7722222222222221</v>
      </c>
      <c r="AU392" s="13">
        <f t="shared" si="269"/>
        <v>0</v>
      </c>
      <c r="AV392" s="13">
        <f t="shared" si="271"/>
        <v>0</v>
      </c>
      <c r="AW392" s="27">
        <v>0</v>
      </c>
      <c r="AX392" s="1">
        <f t="shared" si="253"/>
        <v>0</v>
      </c>
      <c r="AY392" s="20">
        <f t="shared" si="254"/>
        <v>236.55769230769232</v>
      </c>
    </row>
    <row r="393" spans="1:51" ht="33" customHeight="1" x14ac:dyDescent="0.65">
      <c r="A393" s="39">
        <v>387</v>
      </c>
      <c r="B393" s="2" t="s">
        <v>1046</v>
      </c>
      <c r="C393" s="44" t="s">
        <v>1047</v>
      </c>
      <c r="D393" s="47" t="s">
        <v>1048</v>
      </c>
      <c r="E393" s="48" t="s">
        <v>1049</v>
      </c>
      <c r="F393" s="15">
        <v>44228</v>
      </c>
      <c r="G393" s="2">
        <f t="shared" si="273"/>
        <v>26</v>
      </c>
      <c r="H393" s="16">
        <v>30</v>
      </c>
      <c r="I393" s="2"/>
      <c r="J393" s="16"/>
      <c r="K393" s="16"/>
      <c r="L393" s="2">
        <v>200</v>
      </c>
      <c r="M393" s="2">
        <v>0</v>
      </c>
      <c r="N393" s="2">
        <v>2</v>
      </c>
      <c r="O393" s="16"/>
      <c r="P393" s="2">
        <v>0</v>
      </c>
      <c r="Q393" s="2">
        <f t="shared" si="265"/>
        <v>10</v>
      </c>
      <c r="R393" s="2">
        <f t="shared" si="262"/>
        <v>0</v>
      </c>
      <c r="S393" s="17">
        <f t="shared" si="286"/>
        <v>43.269230769230766</v>
      </c>
      <c r="T393" s="17">
        <v>7.5</v>
      </c>
      <c r="U393" s="17">
        <v>5</v>
      </c>
      <c r="V393" s="18">
        <v>7</v>
      </c>
      <c r="W393" s="19">
        <f t="shared" si="274"/>
        <v>274.76923076923077</v>
      </c>
      <c r="X393" s="17">
        <f t="shared" si="250"/>
        <v>0</v>
      </c>
      <c r="Y393" s="17">
        <f t="shared" si="272"/>
        <v>0</v>
      </c>
      <c r="Z393" s="29"/>
      <c r="AA393" s="43">
        <f>IF(AY393&lt;=(1500000/4000),0,IF(AY393&lt;=(2000000/4000),(AY393-(1500000/4000))*5%,IF(AY393&lt;=(8500000/4000),(AY393-(2000000/4000))*10%+(25000/4000),IF(AY393&lt;=(12500000/4000),(AY393-(8500000/4000))*15%+(675000/4000),(AY393-(12500000/4000))*20%+(1275000/4000)))))</f>
        <v>0</v>
      </c>
      <c r="AB393" s="17">
        <f>IF((W393*4000)&lt;=1200000,(W393*2%),(1200000/4000*2%))</f>
        <v>5.4953846153846158</v>
      </c>
      <c r="AC393" s="17">
        <f>X393+Y393+Z393+AA393+AB393</f>
        <v>5.4953846153846158</v>
      </c>
      <c r="AD393" s="3">
        <f t="shared" si="288"/>
        <v>269</v>
      </c>
      <c r="AE393" s="3">
        <f t="shared" si="287"/>
        <v>1000</v>
      </c>
      <c r="AF393" s="3"/>
      <c r="AH393" s="20">
        <f t="shared" si="251"/>
        <v>269.27</v>
      </c>
      <c r="AI393">
        <f t="shared" si="275"/>
        <v>2</v>
      </c>
      <c r="AJ393">
        <f t="shared" si="276"/>
        <v>1</v>
      </c>
      <c r="AK393">
        <f t="shared" si="277"/>
        <v>0</v>
      </c>
      <c r="AL393">
        <f t="shared" si="278"/>
        <v>1</v>
      </c>
      <c r="AM393">
        <f t="shared" si="279"/>
        <v>1</v>
      </c>
      <c r="AN393">
        <f t="shared" si="280"/>
        <v>4</v>
      </c>
      <c r="AO393">
        <f t="shared" si="281"/>
        <v>0</v>
      </c>
      <c r="AP393">
        <f t="shared" si="282"/>
        <v>1</v>
      </c>
      <c r="AQ393">
        <f t="shared" si="283"/>
        <v>0</v>
      </c>
      <c r="AR393">
        <f t="shared" si="284"/>
        <v>0</v>
      </c>
      <c r="AS393">
        <f t="shared" si="285"/>
        <v>1079.9999999999272</v>
      </c>
      <c r="AT393" s="12">
        <f t="shared" si="252"/>
        <v>-4.1666666666666664E-2</v>
      </c>
      <c r="AU393" s="13">
        <f t="shared" si="269"/>
        <v>0</v>
      </c>
      <c r="AV393" s="13">
        <f t="shared" ref="AV393:AV456" si="289">IF(AT393&lt;=3,0,IF(AT393&lt;=4,4,IF(AT393&lt;=5,5,IF(AT393&lt;=6,6,IF(AT393&lt;=7,7,IF(AT393&lt;=8,8,IF(AT393&lt;=9,9,10)))))))</f>
        <v>0</v>
      </c>
      <c r="AW393" s="27">
        <v>0</v>
      </c>
      <c r="AX393" s="1">
        <f t="shared" si="253"/>
        <v>0</v>
      </c>
      <c r="AY393" s="20">
        <f t="shared" si="254"/>
        <v>255.26923076923077</v>
      </c>
    </row>
    <row r="394" spans="1:51" ht="39.75" customHeight="1" x14ac:dyDescent="0.65">
      <c r="A394" s="2">
        <v>388</v>
      </c>
      <c r="B394" s="2" t="s">
        <v>1046</v>
      </c>
      <c r="C394" s="44" t="s">
        <v>1050</v>
      </c>
      <c r="D394" s="47" t="s">
        <v>264</v>
      </c>
      <c r="E394" s="48" t="s">
        <v>1051</v>
      </c>
      <c r="F394" s="15">
        <v>44228</v>
      </c>
      <c r="G394" s="2">
        <f t="shared" si="273"/>
        <v>25.625</v>
      </c>
      <c r="H394" s="16">
        <v>18</v>
      </c>
      <c r="I394" s="2"/>
      <c r="J394" s="16"/>
      <c r="K394" s="16">
        <v>0.375</v>
      </c>
      <c r="L394" s="2">
        <v>200</v>
      </c>
      <c r="M394" s="2">
        <v>0</v>
      </c>
      <c r="N394" s="2">
        <v>5</v>
      </c>
      <c r="O394" s="16"/>
      <c r="P394" s="2">
        <v>0</v>
      </c>
      <c r="Q394" s="2">
        <f t="shared" si="265"/>
        <v>0</v>
      </c>
      <c r="R394" s="2">
        <f t="shared" si="262"/>
        <v>0</v>
      </c>
      <c r="S394" s="17">
        <f t="shared" si="286"/>
        <v>25.96153846153846</v>
      </c>
      <c r="T394" s="17">
        <v>4.5</v>
      </c>
      <c r="U394" s="17">
        <v>4.9278846153846159</v>
      </c>
      <c r="V394" s="18">
        <v>7</v>
      </c>
      <c r="W394" s="19">
        <f t="shared" si="274"/>
        <v>247.38942307692307</v>
      </c>
      <c r="X394" s="17">
        <f t="shared" ref="X394:X457" si="290">(L394+N394)/$J$4*J394</f>
        <v>0</v>
      </c>
      <c r="Y394" s="17">
        <f t="shared" si="272"/>
        <v>2.9567307692307692</v>
      </c>
      <c r="Z394" s="29"/>
      <c r="AA394" s="43">
        <f t="shared" ref="AA394:AA452" si="291">IF(AY394&lt;=(1500000/4000),0,IF(AY394&lt;=(2000000/4000),(AY394-(1500000/4000))*5%,IF(AY394&lt;=(8500000/4000),(AY394-(2000000/4000))*10%+(25000/4000),IF(AY394&lt;=(12500000/4000),(AY394-(8500000/4000))*15%+(675000/4000),(AY394-(12500000/4000))*20%+(1275000/4000)))))</f>
        <v>0</v>
      </c>
      <c r="AB394" s="17">
        <f t="shared" ref="AB394:AB452" si="292">IF((W394*4000)&lt;=1200000,(W394*2%),(1200000/4000*2%))</f>
        <v>4.9477884615384617</v>
      </c>
      <c r="AC394" s="17">
        <f t="shared" ref="AC394:AC452" si="293">X394+Y394+Z394+AA394+AB394</f>
        <v>7.9045192307692309</v>
      </c>
      <c r="AD394" s="3">
        <f t="shared" si="288"/>
        <v>239</v>
      </c>
      <c r="AE394" s="3">
        <f t="shared" si="287"/>
        <v>1900</v>
      </c>
      <c r="AF394" s="3"/>
      <c r="AH394" s="20">
        <f t="shared" ref="AH394:AH457" si="294">ROUND( W394-AC394,2)</f>
        <v>239.48</v>
      </c>
      <c r="AI394">
        <f t="shared" si="275"/>
        <v>2</v>
      </c>
      <c r="AJ394">
        <f t="shared" si="276"/>
        <v>0</v>
      </c>
      <c r="AK394">
        <f t="shared" si="277"/>
        <v>1</v>
      </c>
      <c r="AL394">
        <f t="shared" si="278"/>
        <v>1</v>
      </c>
      <c r="AM394">
        <f t="shared" si="279"/>
        <v>1</v>
      </c>
      <c r="AN394">
        <f t="shared" si="280"/>
        <v>4</v>
      </c>
      <c r="AO394">
        <f t="shared" si="281"/>
        <v>0</v>
      </c>
      <c r="AP394">
        <f t="shared" si="282"/>
        <v>1</v>
      </c>
      <c r="AQ394">
        <f t="shared" si="283"/>
        <v>1</v>
      </c>
      <c r="AR394">
        <f t="shared" si="284"/>
        <v>4</v>
      </c>
      <c r="AS394">
        <f t="shared" si="285"/>
        <v>1919.9999999999591</v>
      </c>
      <c r="AT394" s="12">
        <f t="shared" ref="AT394:AT457" si="295">+DAYS360(F394,$J$3)/360</f>
        <v>-4.1666666666666664E-2</v>
      </c>
      <c r="AU394" s="13">
        <f t="shared" si="269"/>
        <v>0</v>
      </c>
      <c r="AV394" s="13">
        <f t="shared" si="289"/>
        <v>0</v>
      </c>
      <c r="AW394" s="27">
        <v>0</v>
      </c>
      <c r="AX394" s="1">
        <f t="shared" ref="AX394:AX457" si="296">+AW394*150000/4000</f>
        <v>0</v>
      </c>
      <c r="AY394" s="20">
        <f t="shared" ref="AY394:AY457" si="297">W394-X394-Y394-T394-U394-V394-AX394</f>
        <v>228.00480769230768</v>
      </c>
    </row>
    <row r="395" spans="1:51" ht="32.25" customHeight="1" x14ac:dyDescent="0.65">
      <c r="A395" s="39">
        <v>389</v>
      </c>
      <c r="B395" s="2" t="s">
        <v>1046</v>
      </c>
      <c r="C395" s="44" t="s">
        <v>1052</v>
      </c>
      <c r="D395" s="47" t="s">
        <v>1053</v>
      </c>
      <c r="E395" s="48" t="s">
        <v>1023</v>
      </c>
      <c r="F395" s="15">
        <v>44228</v>
      </c>
      <c r="G395" s="2">
        <f t="shared" si="273"/>
        <v>26</v>
      </c>
      <c r="H395" s="16">
        <v>24</v>
      </c>
      <c r="I395" s="2"/>
      <c r="J395" s="16"/>
      <c r="K395" s="16"/>
      <c r="L395" s="2">
        <v>200</v>
      </c>
      <c r="M395" s="2">
        <v>0</v>
      </c>
      <c r="N395" s="2">
        <v>1.5</v>
      </c>
      <c r="O395" s="16"/>
      <c r="P395" s="2">
        <v>0</v>
      </c>
      <c r="Q395" s="2">
        <f t="shared" si="265"/>
        <v>10</v>
      </c>
      <c r="R395" s="2">
        <f t="shared" si="262"/>
        <v>0</v>
      </c>
      <c r="S395" s="17">
        <f t="shared" si="286"/>
        <v>34.615384615384613</v>
      </c>
      <c r="T395" s="17">
        <v>6</v>
      </c>
      <c r="U395" s="17">
        <v>5</v>
      </c>
      <c r="V395" s="18">
        <v>7</v>
      </c>
      <c r="W395" s="19">
        <f t="shared" si="274"/>
        <v>264.11538461538464</v>
      </c>
      <c r="X395" s="17">
        <f t="shared" si="290"/>
        <v>0</v>
      </c>
      <c r="Y395" s="17">
        <f t="shared" si="272"/>
        <v>0</v>
      </c>
      <c r="Z395" s="29"/>
      <c r="AA395" s="43">
        <f t="shared" si="291"/>
        <v>0</v>
      </c>
      <c r="AB395" s="17">
        <f t="shared" si="292"/>
        <v>5.2823076923076933</v>
      </c>
      <c r="AC395" s="17">
        <f t="shared" si="293"/>
        <v>5.2823076923076933</v>
      </c>
      <c r="AD395" s="3">
        <f t="shared" si="288"/>
        <v>258</v>
      </c>
      <c r="AE395" s="3">
        <f t="shared" si="287"/>
        <v>3300</v>
      </c>
      <c r="AF395" s="3"/>
      <c r="AH395" s="20">
        <f t="shared" si="294"/>
        <v>258.83</v>
      </c>
      <c r="AI395">
        <f t="shared" si="275"/>
        <v>2</v>
      </c>
      <c r="AJ395">
        <f t="shared" si="276"/>
        <v>1</v>
      </c>
      <c r="AK395">
        <f t="shared" si="277"/>
        <v>0</v>
      </c>
      <c r="AL395">
        <f t="shared" si="278"/>
        <v>0</v>
      </c>
      <c r="AM395">
        <f t="shared" si="279"/>
        <v>1</v>
      </c>
      <c r="AN395">
        <f t="shared" si="280"/>
        <v>3</v>
      </c>
      <c r="AO395">
        <f t="shared" si="281"/>
        <v>1</v>
      </c>
      <c r="AP395">
        <f t="shared" si="282"/>
        <v>1</v>
      </c>
      <c r="AQ395">
        <f t="shared" si="283"/>
        <v>0</v>
      </c>
      <c r="AR395">
        <f t="shared" si="284"/>
        <v>3</v>
      </c>
      <c r="AS395">
        <f t="shared" si="285"/>
        <v>3319.9999999999363</v>
      </c>
      <c r="AT395" s="12">
        <f t="shared" si="295"/>
        <v>-4.1666666666666664E-2</v>
      </c>
      <c r="AU395" s="13">
        <f t="shared" si="269"/>
        <v>0</v>
      </c>
      <c r="AV395" s="13">
        <f t="shared" si="289"/>
        <v>0</v>
      </c>
      <c r="AW395" s="27">
        <v>0</v>
      </c>
      <c r="AX395" s="1">
        <f t="shared" si="296"/>
        <v>0</v>
      </c>
      <c r="AY395" s="20">
        <f t="shared" si="297"/>
        <v>246.11538461538464</v>
      </c>
    </row>
    <row r="396" spans="1:51" ht="31.5" customHeight="1" x14ac:dyDescent="0.65">
      <c r="A396" s="2">
        <v>390</v>
      </c>
      <c r="B396" s="2" t="s">
        <v>1046</v>
      </c>
      <c r="C396" s="44" t="s">
        <v>1054</v>
      </c>
      <c r="D396" s="47" t="s">
        <v>1016</v>
      </c>
      <c r="E396" s="48" t="s">
        <v>1055</v>
      </c>
      <c r="F396" s="15">
        <v>44228</v>
      </c>
      <c r="G396" s="2">
        <f t="shared" si="273"/>
        <v>26</v>
      </c>
      <c r="H396" s="16">
        <v>26</v>
      </c>
      <c r="I396" s="2"/>
      <c r="J396" s="16"/>
      <c r="K396" s="16"/>
      <c r="L396" s="2">
        <v>200</v>
      </c>
      <c r="M396" s="2">
        <v>0</v>
      </c>
      <c r="N396" s="2">
        <v>0</v>
      </c>
      <c r="O396" s="16"/>
      <c r="P396" s="2">
        <v>0</v>
      </c>
      <c r="Q396" s="2">
        <f t="shared" si="265"/>
        <v>10</v>
      </c>
      <c r="R396" s="2">
        <f t="shared" si="262"/>
        <v>0</v>
      </c>
      <c r="S396" s="17">
        <f t="shared" si="286"/>
        <v>37.5</v>
      </c>
      <c r="T396" s="17">
        <v>6.5</v>
      </c>
      <c r="U396" s="17">
        <v>5</v>
      </c>
      <c r="V396" s="18">
        <v>7</v>
      </c>
      <c r="W396" s="19">
        <f t="shared" si="274"/>
        <v>266</v>
      </c>
      <c r="X396" s="17">
        <f t="shared" si="290"/>
        <v>0</v>
      </c>
      <c r="Y396" s="17">
        <f t="shared" si="272"/>
        <v>0</v>
      </c>
      <c r="Z396" s="29"/>
      <c r="AA396" s="43">
        <f t="shared" si="291"/>
        <v>0</v>
      </c>
      <c r="AB396" s="17">
        <f t="shared" si="292"/>
        <v>5.32</v>
      </c>
      <c r="AC396" s="17">
        <f t="shared" si="293"/>
        <v>5.32</v>
      </c>
      <c r="AD396" s="3">
        <f t="shared" si="288"/>
        <v>260</v>
      </c>
      <c r="AE396" s="3">
        <f t="shared" si="287"/>
        <v>2700</v>
      </c>
      <c r="AF396" s="3"/>
      <c r="AH396" s="20">
        <f t="shared" si="294"/>
        <v>260.68</v>
      </c>
      <c r="AI396">
        <f t="shared" si="275"/>
        <v>2</v>
      </c>
      <c r="AJ396">
        <f t="shared" si="276"/>
        <v>1</v>
      </c>
      <c r="AK396">
        <f t="shared" si="277"/>
        <v>0</v>
      </c>
      <c r="AL396">
        <f t="shared" si="278"/>
        <v>1</v>
      </c>
      <c r="AM396">
        <f t="shared" si="279"/>
        <v>0</v>
      </c>
      <c r="AN396">
        <f t="shared" si="280"/>
        <v>0</v>
      </c>
      <c r="AO396">
        <f t="shared" si="281"/>
        <v>1</v>
      </c>
      <c r="AP396">
        <f t="shared" si="282"/>
        <v>0</v>
      </c>
      <c r="AQ396">
        <f t="shared" si="283"/>
        <v>1</v>
      </c>
      <c r="AR396">
        <f t="shared" si="284"/>
        <v>2</v>
      </c>
      <c r="AS396">
        <f t="shared" si="285"/>
        <v>2720.0000000000273</v>
      </c>
      <c r="AT396" s="12">
        <f t="shared" si="295"/>
        <v>-4.1666666666666664E-2</v>
      </c>
      <c r="AU396" s="13">
        <f t="shared" si="269"/>
        <v>0</v>
      </c>
      <c r="AV396" s="13">
        <f t="shared" si="289"/>
        <v>0</v>
      </c>
      <c r="AW396" s="27">
        <v>0</v>
      </c>
      <c r="AX396" s="1">
        <f t="shared" si="296"/>
        <v>0</v>
      </c>
      <c r="AY396" s="20">
        <f t="shared" si="297"/>
        <v>247.5</v>
      </c>
    </row>
    <row r="397" spans="1:51" ht="31.5" customHeight="1" x14ac:dyDescent="0.65">
      <c r="A397" s="39">
        <v>391</v>
      </c>
      <c r="B397" s="2" t="s">
        <v>1046</v>
      </c>
      <c r="C397" s="44" t="s">
        <v>1056</v>
      </c>
      <c r="D397" s="47" t="s">
        <v>218</v>
      </c>
      <c r="E397" s="48" t="s">
        <v>1057</v>
      </c>
      <c r="F397" s="15">
        <v>44228</v>
      </c>
      <c r="G397" s="2">
        <f t="shared" si="273"/>
        <v>26</v>
      </c>
      <c r="H397" s="16">
        <v>0</v>
      </c>
      <c r="I397" s="2"/>
      <c r="J397" s="16"/>
      <c r="K397" s="16"/>
      <c r="L397" s="2">
        <v>200</v>
      </c>
      <c r="M397" s="2">
        <v>0</v>
      </c>
      <c r="N397" s="2">
        <v>0</v>
      </c>
      <c r="O397" s="16"/>
      <c r="P397" s="2">
        <v>0</v>
      </c>
      <c r="Q397" s="2">
        <f t="shared" si="265"/>
        <v>10</v>
      </c>
      <c r="R397" s="2">
        <f t="shared" si="262"/>
        <v>0</v>
      </c>
      <c r="S397" s="17">
        <f t="shared" si="286"/>
        <v>0</v>
      </c>
      <c r="T397" s="17">
        <v>0</v>
      </c>
      <c r="U397" s="17">
        <v>5</v>
      </c>
      <c r="V397" s="18">
        <v>7</v>
      </c>
      <c r="W397" s="19">
        <f t="shared" si="274"/>
        <v>222</v>
      </c>
      <c r="X397" s="17">
        <f t="shared" si="290"/>
        <v>0</v>
      </c>
      <c r="Y397" s="17">
        <f t="shared" si="272"/>
        <v>0</v>
      </c>
      <c r="Z397" s="29"/>
      <c r="AA397" s="43">
        <f t="shared" si="291"/>
        <v>0</v>
      </c>
      <c r="AB397" s="17">
        <f t="shared" si="292"/>
        <v>4.4400000000000004</v>
      </c>
      <c r="AC397" s="17">
        <f t="shared" si="293"/>
        <v>4.4400000000000004</v>
      </c>
      <c r="AD397" s="3">
        <f t="shared" si="288"/>
        <v>217</v>
      </c>
      <c r="AE397" s="3">
        <f t="shared" si="287"/>
        <v>2200</v>
      </c>
      <c r="AF397" s="3"/>
      <c r="AH397" s="20">
        <f t="shared" si="294"/>
        <v>217.56</v>
      </c>
      <c r="AI397">
        <f t="shared" si="275"/>
        <v>2</v>
      </c>
      <c r="AJ397">
        <f t="shared" si="276"/>
        <v>0</v>
      </c>
      <c r="AK397">
        <f t="shared" si="277"/>
        <v>0</v>
      </c>
      <c r="AL397">
        <f t="shared" si="278"/>
        <v>1</v>
      </c>
      <c r="AM397">
        <f t="shared" si="279"/>
        <v>1</v>
      </c>
      <c r="AN397">
        <f t="shared" si="280"/>
        <v>2</v>
      </c>
      <c r="AO397">
        <f t="shared" si="281"/>
        <v>1</v>
      </c>
      <c r="AP397">
        <f t="shared" si="282"/>
        <v>0</v>
      </c>
      <c r="AQ397">
        <f t="shared" si="283"/>
        <v>0</v>
      </c>
      <c r="AR397">
        <f t="shared" si="284"/>
        <v>2</v>
      </c>
      <c r="AS397">
        <f t="shared" si="285"/>
        <v>2240.0000000000091</v>
      </c>
      <c r="AT397" s="12">
        <f t="shared" si="295"/>
        <v>-4.1666666666666664E-2</v>
      </c>
      <c r="AU397" s="13">
        <f t="shared" si="269"/>
        <v>0</v>
      </c>
      <c r="AV397" s="13">
        <f t="shared" si="289"/>
        <v>0</v>
      </c>
      <c r="AW397" s="27">
        <v>0</v>
      </c>
      <c r="AX397" s="1">
        <f t="shared" si="296"/>
        <v>0</v>
      </c>
      <c r="AY397" s="20">
        <f t="shared" si="297"/>
        <v>210</v>
      </c>
    </row>
    <row r="398" spans="1:51" ht="31.5" customHeight="1" x14ac:dyDescent="0.65">
      <c r="A398" s="2">
        <v>392</v>
      </c>
      <c r="B398" s="2" t="s">
        <v>1046</v>
      </c>
      <c r="C398" s="44" t="s">
        <v>1058</v>
      </c>
      <c r="D398" s="47" t="s">
        <v>1059</v>
      </c>
      <c r="E398" s="48" t="s">
        <v>1060</v>
      </c>
      <c r="F398" s="15">
        <v>44228</v>
      </c>
      <c r="G398" s="2">
        <f t="shared" si="273"/>
        <v>26</v>
      </c>
      <c r="H398" s="16">
        <v>26</v>
      </c>
      <c r="I398" s="2"/>
      <c r="J398" s="16"/>
      <c r="K398" s="16"/>
      <c r="L398" s="2">
        <v>200</v>
      </c>
      <c r="M398" s="2">
        <v>0</v>
      </c>
      <c r="N398" s="2">
        <v>0</v>
      </c>
      <c r="O398" s="16"/>
      <c r="P398" s="2">
        <v>0</v>
      </c>
      <c r="Q398" s="2">
        <f t="shared" si="265"/>
        <v>10</v>
      </c>
      <c r="R398" s="2">
        <f t="shared" si="262"/>
        <v>0</v>
      </c>
      <c r="S398" s="17">
        <f t="shared" si="286"/>
        <v>37.5</v>
      </c>
      <c r="T398" s="17">
        <v>6.5</v>
      </c>
      <c r="U398" s="17">
        <v>5</v>
      </c>
      <c r="V398" s="18">
        <v>7</v>
      </c>
      <c r="W398" s="19">
        <f t="shared" si="274"/>
        <v>266</v>
      </c>
      <c r="X398" s="17">
        <f t="shared" si="290"/>
        <v>0</v>
      </c>
      <c r="Y398" s="17">
        <f t="shared" si="272"/>
        <v>0</v>
      </c>
      <c r="Z398" s="29"/>
      <c r="AA398" s="43">
        <f t="shared" si="291"/>
        <v>0</v>
      </c>
      <c r="AB398" s="17">
        <f t="shared" si="292"/>
        <v>5.32</v>
      </c>
      <c r="AC398" s="17">
        <f t="shared" si="293"/>
        <v>5.32</v>
      </c>
      <c r="AD398" s="3">
        <f t="shared" si="288"/>
        <v>260</v>
      </c>
      <c r="AE398" s="3">
        <f t="shared" si="287"/>
        <v>2700</v>
      </c>
      <c r="AF398" s="3"/>
      <c r="AH398" s="20">
        <f t="shared" si="294"/>
        <v>260.68</v>
      </c>
      <c r="AI398">
        <f t="shared" si="275"/>
        <v>2</v>
      </c>
      <c r="AJ398">
        <f t="shared" si="276"/>
        <v>1</v>
      </c>
      <c r="AK398">
        <f t="shared" si="277"/>
        <v>0</v>
      </c>
      <c r="AL398">
        <f t="shared" si="278"/>
        <v>1</v>
      </c>
      <c r="AM398">
        <f t="shared" si="279"/>
        <v>0</v>
      </c>
      <c r="AN398">
        <f t="shared" si="280"/>
        <v>0</v>
      </c>
      <c r="AO398">
        <f t="shared" si="281"/>
        <v>1</v>
      </c>
      <c r="AP398">
        <f t="shared" si="282"/>
        <v>0</v>
      </c>
      <c r="AQ398">
        <f t="shared" si="283"/>
        <v>1</v>
      </c>
      <c r="AR398">
        <f t="shared" si="284"/>
        <v>2</v>
      </c>
      <c r="AS398">
        <f t="shared" si="285"/>
        <v>2720.0000000000273</v>
      </c>
      <c r="AT398" s="12">
        <f t="shared" si="295"/>
        <v>-4.1666666666666664E-2</v>
      </c>
      <c r="AU398" s="13">
        <f t="shared" si="269"/>
        <v>0</v>
      </c>
      <c r="AV398" s="13">
        <f t="shared" si="289"/>
        <v>0</v>
      </c>
      <c r="AW398" s="27">
        <v>0</v>
      </c>
      <c r="AX398" s="1">
        <f t="shared" si="296"/>
        <v>0</v>
      </c>
      <c r="AY398" s="20">
        <f t="shared" si="297"/>
        <v>247.5</v>
      </c>
    </row>
    <row r="399" spans="1:51" ht="31.5" customHeight="1" x14ac:dyDescent="0.65">
      <c r="A399" s="39">
        <v>393</v>
      </c>
      <c r="B399" s="2" t="s">
        <v>1046</v>
      </c>
      <c r="C399" s="44" t="s">
        <v>1061</v>
      </c>
      <c r="D399" s="47" t="s">
        <v>1062</v>
      </c>
      <c r="E399" s="48" t="s">
        <v>1063</v>
      </c>
      <c r="F399" s="15">
        <v>44228</v>
      </c>
      <c r="G399" s="2">
        <f t="shared" si="273"/>
        <v>26</v>
      </c>
      <c r="H399" s="16">
        <v>28</v>
      </c>
      <c r="I399" s="2"/>
      <c r="J399" s="16"/>
      <c r="K399" s="16"/>
      <c r="L399" s="2">
        <v>200</v>
      </c>
      <c r="M399" s="2">
        <v>0</v>
      </c>
      <c r="N399" s="2">
        <v>0</v>
      </c>
      <c r="O399" s="16"/>
      <c r="P399" s="2">
        <v>0</v>
      </c>
      <c r="Q399" s="2">
        <f t="shared" si="265"/>
        <v>10</v>
      </c>
      <c r="R399" s="2">
        <f t="shared" si="262"/>
        <v>0</v>
      </c>
      <c r="S399" s="17">
        <f t="shared" si="286"/>
        <v>40.384615384615387</v>
      </c>
      <c r="T399" s="17">
        <v>7</v>
      </c>
      <c r="U399" s="17">
        <v>5</v>
      </c>
      <c r="V399" s="18">
        <v>7</v>
      </c>
      <c r="W399" s="19">
        <f t="shared" si="274"/>
        <v>269.38461538461536</v>
      </c>
      <c r="X399" s="17">
        <f t="shared" si="290"/>
        <v>0</v>
      </c>
      <c r="Y399" s="17">
        <f t="shared" si="272"/>
        <v>0</v>
      </c>
      <c r="Z399" s="29"/>
      <c r="AA399" s="43">
        <f t="shared" si="291"/>
        <v>0</v>
      </c>
      <c r="AB399" s="17">
        <f t="shared" si="292"/>
        <v>5.3876923076923076</v>
      </c>
      <c r="AC399" s="17">
        <f t="shared" si="293"/>
        <v>5.3876923076923076</v>
      </c>
      <c r="AD399" s="3">
        <f t="shared" si="288"/>
        <v>264</v>
      </c>
      <c r="AE399" s="3">
        <f t="shared" si="287"/>
        <v>0</v>
      </c>
      <c r="AF399" s="3"/>
      <c r="AH399" s="20">
        <f t="shared" si="294"/>
        <v>264</v>
      </c>
      <c r="AI399">
        <f t="shared" si="275"/>
        <v>2</v>
      </c>
      <c r="AJ399">
        <f t="shared" si="276"/>
        <v>1</v>
      </c>
      <c r="AK399">
        <f t="shared" si="277"/>
        <v>0</v>
      </c>
      <c r="AL399">
        <f t="shared" si="278"/>
        <v>1</v>
      </c>
      <c r="AM399">
        <f t="shared" si="279"/>
        <v>0</v>
      </c>
      <c r="AN399">
        <f t="shared" si="280"/>
        <v>4</v>
      </c>
      <c r="AO399">
        <f t="shared" si="281"/>
        <v>0</v>
      </c>
      <c r="AP399">
        <f t="shared" si="282"/>
        <v>0</v>
      </c>
      <c r="AQ399">
        <f t="shared" si="283"/>
        <v>0</v>
      </c>
      <c r="AR399">
        <f t="shared" si="284"/>
        <v>0</v>
      </c>
      <c r="AS399">
        <f t="shared" si="285"/>
        <v>0</v>
      </c>
      <c r="AT399" s="12">
        <f t="shared" si="295"/>
        <v>-4.1666666666666664E-2</v>
      </c>
      <c r="AU399" s="13">
        <f t="shared" si="269"/>
        <v>0</v>
      </c>
      <c r="AV399" s="13">
        <f t="shared" si="289"/>
        <v>0</v>
      </c>
      <c r="AW399" s="27">
        <v>0</v>
      </c>
      <c r="AX399" s="1">
        <f t="shared" si="296"/>
        <v>0</v>
      </c>
      <c r="AY399" s="20">
        <f t="shared" si="297"/>
        <v>250.38461538461536</v>
      </c>
    </row>
    <row r="400" spans="1:51" ht="31.5" customHeight="1" x14ac:dyDescent="0.65">
      <c r="A400" s="2">
        <v>394</v>
      </c>
      <c r="B400" s="2" t="s">
        <v>1046</v>
      </c>
      <c r="C400" s="44" t="s">
        <v>1064</v>
      </c>
      <c r="D400" s="47" t="s">
        <v>1065</v>
      </c>
      <c r="E400" s="48" t="s">
        <v>1066</v>
      </c>
      <c r="F400" s="15">
        <v>44531</v>
      </c>
      <c r="G400" s="2">
        <f t="shared" si="273"/>
        <v>26</v>
      </c>
      <c r="H400" s="16">
        <v>12</v>
      </c>
      <c r="I400" s="2"/>
      <c r="J400" s="16"/>
      <c r="K400" s="16"/>
      <c r="L400" s="2">
        <v>200</v>
      </c>
      <c r="M400" s="2">
        <v>0</v>
      </c>
      <c r="N400" s="2">
        <v>0</v>
      </c>
      <c r="O400" s="16"/>
      <c r="P400" s="2">
        <v>0</v>
      </c>
      <c r="Q400" s="2">
        <f t="shared" si="265"/>
        <v>10</v>
      </c>
      <c r="R400" s="2">
        <f t="shared" si="262"/>
        <v>0</v>
      </c>
      <c r="S400" s="17">
        <f t="shared" si="286"/>
        <v>17.307692307692307</v>
      </c>
      <c r="T400" s="17">
        <v>3</v>
      </c>
      <c r="U400" s="17">
        <v>5</v>
      </c>
      <c r="V400" s="18">
        <v>7</v>
      </c>
      <c r="W400" s="19">
        <f t="shared" si="274"/>
        <v>242.30769230769232</v>
      </c>
      <c r="X400" s="17">
        <f t="shared" si="290"/>
        <v>0</v>
      </c>
      <c r="Y400" s="17">
        <f t="shared" si="272"/>
        <v>0</v>
      </c>
      <c r="Z400" s="29"/>
      <c r="AA400" s="43">
        <f t="shared" si="291"/>
        <v>0</v>
      </c>
      <c r="AB400" s="17">
        <f t="shared" si="292"/>
        <v>4.8461538461538467</v>
      </c>
      <c r="AC400" s="17">
        <f t="shared" si="293"/>
        <v>4.8461538461538467</v>
      </c>
      <c r="AD400" s="3">
        <f t="shared" si="288"/>
        <v>237</v>
      </c>
      <c r="AE400" s="3">
        <f t="shared" si="287"/>
        <v>1800</v>
      </c>
      <c r="AF400" s="3"/>
      <c r="AH400" s="20">
        <f t="shared" si="294"/>
        <v>237.46</v>
      </c>
      <c r="AI400">
        <f t="shared" si="275"/>
        <v>2</v>
      </c>
      <c r="AJ400">
        <f t="shared" si="276"/>
        <v>0</v>
      </c>
      <c r="AK400">
        <f t="shared" si="277"/>
        <v>1</v>
      </c>
      <c r="AL400">
        <f t="shared" si="278"/>
        <v>1</v>
      </c>
      <c r="AM400">
        <f t="shared" si="279"/>
        <v>1</v>
      </c>
      <c r="AN400">
        <f t="shared" si="280"/>
        <v>2</v>
      </c>
      <c r="AO400">
        <f t="shared" si="281"/>
        <v>0</v>
      </c>
      <c r="AP400">
        <f t="shared" si="282"/>
        <v>1</v>
      </c>
      <c r="AQ400">
        <f t="shared" si="283"/>
        <v>1</v>
      </c>
      <c r="AR400">
        <f t="shared" si="284"/>
        <v>3</v>
      </c>
      <c r="AS400">
        <f t="shared" si="285"/>
        <v>1840.0000000000318</v>
      </c>
      <c r="AT400" s="12">
        <f t="shared" si="295"/>
        <v>-0.875</v>
      </c>
      <c r="AU400" s="13">
        <f t="shared" si="269"/>
        <v>0</v>
      </c>
      <c r="AV400" s="13">
        <f t="shared" si="289"/>
        <v>0</v>
      </c>
      <c r="AW400" s="27">
        <v>0</v>
      </c>
      <c r="AX400" s="1">
        <f t="shared" si="296"/>
        <v>0</v>
      </c>
      <c r="AY400" s="20">
        <f t="shared" si="297"/>
        <v>227.30769230769232</v>
      </c>
    </row>
    <row r="401" spans="1:51" ht="31.5" customHeight="1" x14ac:dyDescent="0.65">
      <c r="A401" s="39">
        <v>395</v>
      </c>
      <c r="B401" s="2" t="s">
        <v>1046</v>
      </c>
      <c r="C401" s="44" t="s">
        <v>1067</v>
      </c>
      <c r="D401" s="47" t="s">
        <v>795</v>
      </c>
      <c r="E401" s="48" t="s">
        <v>1068</v>
      </c>
      <c r="F401" s="15">
        <v>44683</v>
      </c>
      <c r="G401" s="2">
        <f t="shared" si="273"/>
        <v>26</v>
      </c>
      <c r="H401" s="16">
        <v>26</v>
      </c>
      <c r="I401" s="2"/>
      <c r="J401" s="16"/>
      <c r="K401" s="16"/>
      <c r="L401" s="2">
        <v>200</v>
      </c>
      <c r="M401" s="2">
        <v>0</v>
      </c>
      <c r="N401" s="2">
        <v>0</v>
      </c>
      <c r="O401" s="16"/>
      <c r="P401" s="2">
        <v>0</v>
      </c>
      <c r="Q401" s="2">
        <f t="shared" si="265"/>
        <v>10</v>
      </c>
      <c r="R401" s="2">
        <f t="shared" si="262"/>
        <v>0</v>
      </c>
      <c r="S401" s="17">
        <f t="shared" si="286"/>
        <v>37.5</v>
      </c>
      <c r="T401" s="17">
        <v>6.5</v>
      </c>
      <c r="U401" s="17">
        <v>5</v>
      </c>
      <c r="V401" s="18">
        <v>7</v>
      </c>
      <c r="W401" s="19">
        <f t="shared" si="274"/>
        <v>266</v>
      </c>
      <c r="X401" s="17">
        <f t="shared" si="290"/>
        <v>0</v>
      </c>
      <c r="Y401" s="17">
        <f t="shared" si="272"/>
        <v>0</v>
      </c>
      <c r="Z401" s="29"/>
      <c r="AA401" s="43">
        <f t="shared" si="291"/>
        <v>0</v>
      </c>
      <c r="AB401" s="17">
        <f t="shared" si="292"/>
        <v>5.32</v>
      </c>
      <c r="AC401" s="17">
        <f t="shared" si="293"/>
        <v>5.32</v>
      </c>
      <c r="AD401" s="3">
        <f t="shared" si="288"/>
        <v>260</v>
      </c>
      <c r="AE401" s="3">
        <f t="shared" si="287"/>
        <v>2700</v>
      </c>
      <c r="AF401" s="3"/>
      <c r="AH401" s="20">
        <f t="shared" si="294"/>
        <v>260.68</v>
      </c>
      <c r="AI401">
        <f t="shared" si="275"/>
        <v>2</v>
      </c>
      <c r="AJ401">
        <f t="shared" si="276"/>
        <v>1</v>
      </c>
      <c r="AK401">
        <f t="shared" si="277"/>
        <v>0</v>
      </c>
      <c r="AL401">
        <f t="shared" si="278"/>
        <v>1</v>
      </c>
      <c r="AM401">
        <f t="shared" si="279"/>
        <v>0</v>
      </c>
      <c r="AN401">
        <f t="shared" si="280"/>
        <v>0</v>
      </c>
      <c r="AO401">
        <f t="shared" si="281"/>
        <v>1</v>
      </c>
      <c r="AP401">
        <f t="shared" si="282"/>
        <v>0</v>
      </c>
      <c r="AQ401">
        <f t="shared" si="283"/>
        <v>1</v>
      </c>
      <c r="AR401">
        <f t="shared" si="284"/>
        <v>2</v>
      </c>
      <c r="AS401">
        <f t="shared" si="285"/>
        <v>2720.0000000000273</v>
      </c>
      <c r="AT401" s="12">
        <f t="shared" si="295"/>
        <v>-1.2944444444444445</v>
      </c>
      <c r="AU401" s="13">
        <f t="shared" si="269"/>
        <v>0</v>
      </c>
      <c r="AV401" s="13">
        <f t="shared" si="289"/>
        <v>0</v>
      </c>
      <c r="AW401" s="27">
        <v>0</v>
      </c>
      <c r="AX401" s="1">
        <f t="shared" si="296"/>
        <v>0</v>
      </c>
      <c r="AY401" s="20">
        <f t="shared" si="297"/>
        <v>247.5</v>
      </c>
    </row>
    <row r="402" spans="1:51" ht="31.5" customHeight="1" x14ac:dyDescent="0.65">
      <c r="A402" s="2">
        <v>396</v>
      </c>
      <c r="B402" s="2" t="s">
        <v>1046</v>
      </c>
      <c r="C402" s="44" t="s">
        <v>1069</v>
      </c>
      <c r="D402" s="47" t="s">
        <v>1070</v>
      </c>
      <c r="E402" s="48" t="s">
        <v>238</v>
      </c>
      <c r="F402" s="15">
        <v>44637</v>
      </c>
      <c r="G402" s="2">
        <f t="shared" si="273"/>
        <v>26</v>
      </c>
      <c r="H402" s="16">
        <v>22</v>
      </c>
      <c r="I402" s="2"/>
      <c r="J402" s="16"/>
      <c r="K402" s="16"/>
      <c r="L402" s="2">
        <v>200</v>
      </c>
      <c r="M402" s="2">
        <v>0</v>
      </c>
      <c r="N402" s="2">
        <v>0</v>
      </c>
      <c r="O402" s="16"/>
      <c r="P402" s="2">
        <v>0</v>
      </c>
      <c r="Q402" s="2">
        <f t="shared" si="265"/>
        <v>10</v>
      </c>
      <c r="R402" s="2">
        <f t="shared" si="262"/>
        <v>0</v>
      </c>
      <c r="S402" s="17">
        <f t="shared" si="286"/>
        <v>31.73076923076923</v>
      </c>
      <c r="T402" s="17">
        <v>5.5</v>
      </c>
      <c r="U402" s="17">
        <v>5</v>
      </c>
      <c r="V402" s="18">
        <v>7</v>
      </c>
      <c r="W402" s="19">
        <f t="shared" si="274"/>
        <v>259.23076923076923</v>
      </c>
      <c r="X402" s="17">
        <f t="shared" si="290"/>
        <v>0</v>
      </c>
      <c r="Y402" s="17">
        <f t="shared" si="272"/>
        <v>0</v>
      </c>
      <c r="Z402" s="29"/>
      <c r="AA402" s="43">
        <f t="shared" si="291"/>
        <v>0</v>
      </c>
      <c r="AB402" s="17">
        <f t="shared" si="292"/>
        <v>5.1846153846153848</v>
      </c>
      <c r="AC402" s="17">
        <f t="shared" si="293"/>
        <v>5.1846153846153848</v>
      </c>
      <c r="AD402" s="3">
        <f t="shared" si="288"/>
        <v>254</v>
      </c>
      <c r="AE402" s="3">
        <f t="shared" si="287"/>
        <v>200</v>
      </c>
      <c r="AF402" s="3"/>
      <c r="AH402" s="20">
        <f t="shared" si="294"/>
        <v>254.05</v>
      </c>
      <c r="AI402">
        <f t="shared" si="275"/>
        <v>2</v>
      </c>
      <c r="AJ402">
        <f t="shared" si="276"/>
        <v>1</v>
      </c>
      <c r="AK402">
        <f t="shared" si="277"/>
        <v>0</v>
      </c>
      <c r="AL402">
        <f t="shared" si="278"/>
        <v>0</v>
      </c>
      <c r="AM402">
        <f t="shared" si="279"/>
        <v>0</v>
      </c>
      <c r="AN402">
        <f t="shared" si="280"/>
        <v>4</v>
      </c>
      <c r="AO402">
        <f t="shared" si="281"/>
        <v>0</v>
      </c>
      <c r="AP402">
        <f t="shared" si="282"/>
        <v>0</v>
      </c>
      <c r="AQ402">
        <f t="shared" si="283"/>
        <v>0</v>
      </c>
      <c r="AR402">
        <f t="shared" si="284"/>
        <v>2</v>
      </c>
      <c r="AS402">
        <f t="shared" si="285"/>
        <v>200.00000000004547</v>
      </c>
      <c r="AT402" s="12">
        <f t="shared" si="295"/>
        <v>-1.1694444444444445</v>
      </c>
      <c r="AU402" s="13">
        <f t="shared" si="269"/>
        <v>0</v>
      </c>
      <c r="AV402" s="13">
        <f t="shared" si="289"/>
        <v>0</v>
      </c>
      <c r="AW402" s="27">
        <v>0</v>
      </c>
      <c r="AX402" s="1">
        <f t="shared" si="296"/>
        <v>0</v>
      </c>
      <c r="AY402" s="20">
        <f t="shared" si="297"/>
        <v>241.73076923076923</v>
      </c>
    </row>
    <row r="403" spans="1:51" ht="31.5" customHeight="1" x14ac:dyDescent="0.65">
      <c r="A403" s="39">
        <v>397</v>
      </c>
      <c r="B403" s="2" t="s">
        <v>1046</v>
      </c>
      <c r="C403" s="44" t="s">
        <v>1071</v>
      </c>
      <c r="D403" s="47" t="s">
        <v>636</v>
      </c>
      <c r="E403" s="48" t="s">
        <v>1072</v>
      </c>
      <c r="F403" s="15">
        <v>44743</v>
      </c>
      <c r="G403" s="2">
        <f t="shared" si="273"/>
        <v>25.625</v>
      </c>
      <c r="H403" s="16">
        <v>6</v>
      </c>
      <c r="I403" s="2"/>
      <c r="J403" s="16">
        <v>0.375</v>
      </c>
      <c r="K403" s="16"/>
      <c r="L403" s="2">
        <v>200</v>
      </c>
      <c r="M403" s="2">
        <v>0</v>
      </c>
      <c r="N403" s="2">
        <v>0</v>
      </c>
      <c r="O403" s="16"/>
      <c r="P403" s="2">
        <v>0</v>
      </c>
      <c r="Q403" s="2">
        <f t="shared" si="265"/>
        <v>5</v>
      </c>
      <c r="R403" s="2">
        <f t="shared" si="262"/>
        <v>0</v>
      </c>
      <c r="S403" s="17">
        <f t="shared" si="286"/>
        <v>8.6538461538461533</v>
      </c>
      <c r="T403" s="17">
        <v>1.5</v>
      </c>
      <c r="U403" s="17">
        <v>4.9278846153846159</v>
      </c>
      <c r="V403" s="18">
        <v>7</v>
      </c>
      <c r="W403" s="19">
        <f t="shared" si="274"/>
        <v>227.08173076923077</v>
      </c>
      <c r="X403" s="17">
        <f t="shared" si="290"/>
        <v>2.8846153846153846</v>
      </c>
      <c r="Y403" s="17">
        <f t="shared" si="272"/>
        <v>0</v>
      </c>
      <c r="Z403" s="29"/>
      <c r="AA403" s="43">
        <f t="shared" si="291"/>
        <v>0</v>
      </c>
      <c r="AB403" s="17">
        <f t="shared" si="292"/>
        <v>4.5416346153846154</v>
      </c>
      <c r="AC403" s="17">
        <f t="shared" si="293"/>
        <v>7.4262499999999996</v>
      </c>
      <c r="AD403" s="3">
        <f t="shared" si="288"/>
        <v>219</v>
      </c>
      <c r="AE403" s="3">
        <f t="shared" si="287"/>
        <v>2600</v>
      </c>
      <c r="AF403" s="3"/>
      <c r="AH403" s="20">
        <f t="shared" si="294"/>
        <v>219.66</v>
      </c>
      <c r="AI403">
        <f t="shared" si="275"/>
        <v>2</v>
      </c>
      <c r="AJ403">
        <f t="shared" si="276"/>
        <v>0</v>
      </c>
      <c r="AK403">
        <f t="shared" si="277"/>
        <v>0</v>
      </c>
      <c r="AL403">
        <f t="shared" si="278"/>
        <v>1</v>
      </c>
      <c r="AM403">
        <f t="shared" si="279"/>
        <v>1</v>
      </c>
      <c r="AN403">
        <f t="shared" si="280"/>
        <v>4</v>
      </c>
      <c r="AO403">
        <f t="shared" si="281"/>
        <v>1</v>
      </c>
      <c r="AP403">
        <f t="shared" si="282"/>
        <v>0</v>
      </c>
      <c r="AQ403">
        <f t="shared" si="283"/>
        <v>1</v>
      </c>
      <c r="AR403">
        <f t="shared" si="284"/>
        <v>1</v>
      </c>
      <c r="AS403">
        <f t="shared" si="285"/>
        <v>2639.9999999999864</v>
      </c>
      <c r="AT403" s="12">
        <f t="shared" si="295"/>
        <v>-1.4583333333333333</v>
      </c>
      <c r="AU403" s="13">
        <f t="shared" si="269"/>
        <v>0</v>
      </c>
      <c r="AV403" s="13">
        <f t="shared" si="289"/>
        <v>0</v>
      </c>
      <c r="AW403" s="27">
        <v>0</v>
      </c>
      <c r="AX403" s="1">
        <f t="shared" si="296"/>
        <v>0</v>
      </c>
      <c r="AY403" s="20">
        <f t="shared" si="297"/>
        <v>210.76923076923077</v>
      </c>
    </row>
    <row r="404" spans="1:51" ht="31.5" customHeight="1" x14ac:dyDescent="0.65">
      <c r="A404" s="2">
        <v>398</v>
      </c>
      <c r="B404" s="2" t="s">
        <v>1046</v>
      </c>
      <c r="C404" s="44" t="s">
        <v>1073</v>
      </c>
      <c r="D404" s="47" t="s">
        <v>1074</v>
      </c>
      <c r="E404" s="48" t="s">
        <v>1075</v>
      </c>
      <c r="F404" s="15">
        <v>44767</v>
      </c>
      <c r="G404" s="2">
        <f t="shared" si="273"/>
        <v>26</v>
      </c>
      <c r="H404" s="16">
        <v>0</v>
      </c>
      <c r="I404" s="2"/>
      <c r="J404" s="16"/>
      <c r="K404" s="16"/>
      <c r="L404" s="2">
        <v>200</v>
      </c>
      <c r="M404" s="2">
        <v>0</v>
      </c>
      <c r="N404" s="2">
        <v>0</v>
      </c>
      <c r="O404" s="16"/>
      <c r="P404" s="2">
        <v>0</v>
      </c>
      <c r="Q404" s="2">
        <f t="shared" si="265"/>
        <v>10</v>
      </c>
      <c r="R404" s="2">
        <f t="shared" si="262"/>
        <v>0</v>
      </c>
      <c r="S404" s="17">
        <f t="shared" si="286"/>
        <v>0</v>
      </c>
      <c r="T404" s="17">
        <v>0</v>
      </c>
      <c r="U404" s="17">
        <v>5</v>
      </c>
      <c r="V404" s="18">
        <v>7</v>
      </c>
      <c r="W404" s="19">
        <f t="shared" si="274"/>
        <v>222</v>
      </c>
      <c r="X404" s="17">
        <f t="shared" si="290"/>
        <v>0</v>
      </c>
      <c r="Y404" s="17">
        <f t="shared" si="272"/>
        <v>0</v>
      </c>
      <c r="Z404" s="29"/>
      <c r="AA404" s="43">
        <f t="shared" si="291"/>
        <v>0</v>
      </c>
      <c r="AB404" s="17">
        <f t="shared" si="292"/>
        <v>4.4400000000000004</v>
      </c>
      <c r="AC404" s="17">
        <f t="shared" si="293"/>
        <v>4.4400000000000004</v>
      </c>
      <c r="AD404" s="3">
        <f t="shared" si="288"/>
        <v>217</v>
      </c>
      <c r="AE404" s="3">
        <f t="shared" si="287"/>
        <v>2200</v>
      </c>
      <c r="AF404" s="3"/>
      <c r="AH404" s="20">
        <f t="shared" si="294"/>
        <v>217.56</v>
      </c>
      <c r="AI404">
        <f t="shared" si="275"/>
        <v>2</v>
      </c>
      <c r="AJ404">
        <f t="shared" si="276"/>
        <v>0</v>
      </c>
      <c r="AK404">
        <f t="shared" si="277"/>
        <v>0</v>
      </c>
      <c r="AL404">
        <f t="shared" si="278"/>
        <v>1</v>
      </c>
      <c r="AM404">
        <f t="shared" si="279"/>
        <v>1</v>
      </c>
      <c r="AN404">
        <f t="shared" si="280"/>
        <v>2</v>
      </c>
      <c r="AO404">
        <f t="shared" si="281"/>
        <v>1</v>
      </c>
      <c r="AP404">
        <f t="shared" si="282"/>
        <v>0</v>
      </c>
      <c r="AQ404">
        <f t="shared" si="283"/>
        <v>0</v>
      </c>
      <c r="AR404">
        <f t="shared" si="284"/>
        <v>2</v>
      </c>
      <c r="AS404">
        <f t="shared" si="285"/>
        <v>2240.0000000000091</v>
      </c>
      <c r="AT404" s="12">
        <f t="shared" si="295"/>
        <v>-1.5249999999999999</v>
      </c>
      <c r="AU404" s="13">
        <f t="shared" si="269"/>
        <v>0</v>
      </c>
      <c r="AV404" s="13">
        <f t="shared" si="289"/>
        <v>0</v>
      </c>
      <c r="AW404" s="27">
        <v>0</v>
      </c>
      <c r="AX404" s="1">
        <f t="shared" si="296"/>
        <v>0</v>
      </c>
      <c r="AY404" s="20">
        <f t="shared" si="297"/>
        <v>210</v>
      </c>
    </row>
    <row r="405" spans="1:51" ht="31.5" customHeight="1" x14ac:dyDescent="0.65">
      <c r="A405" s="39">
        <v>399</v>
      </c>
      <c r="B405" s="2" t="s">
        <v>1046</v>
      </c>
      <c r="C405" s="36" t="s">
        <v>1076</v>
      </c>
      <c r="D405" s="47" t="s">
        <v>575</v>
      </c>
      <c r="E405" s="48" t="s">
        <v>1077</v>
      </c>
      <c r="F405" s="15">
        <v>44767</v>
      </c>
      <c r="G405" s="2">
        <f t="shared" si="273"/>
        <v>24</v>
      </c>
      <c r="H405" s="16">
        <v>4</v>
      </c>
      <c r="I405" s="2"/>
      <c r="J405" s="16"/>
      <c r="K405" s="16">
        <v>2</v>
      </c>
      <c r="L405" s="2">
        <v>200</v>
      </c>
      <c r="M405" s="2">
        <v>0</v>
      </c>
      <c r="N405" s="2">
        <v>0</v>
      </c>
      <c r="O405" s="16"/>
      <c r="P405" s="2">
        <v>0</v>
      </c>
      <c r="Q405" s="2">
        <f t="shared" si="265"/>
        <v>0</v>
      </c>
      <c r="R405" s="2">
        <f t="shared" si="262"/>
        <v>0</v>
      </c>
      <c r="S405" s="17">
        <f t="shared" si="286"/>
        <v>5.7692307692307692</v>
      </c>
      <c r="T405" s="17">
        <v>1</v>
      </c>
      <c r="U405" s="17">
        <v>4.6153846153846159</v>
      </c>
      <c r="V405" s="18">
        <v>7</v>
      </c>
      <c r="W405" s="19">
        <f t="shared" si="274"/>
        <v>218.38461538461539</v>
      </c>
      <c r="X405" s="17">
        <f t="shared" si="290"/>
        <v>0</v>
      </c>
      <c r="Y405" s="17">
        <f t="shared" si="272"/>
        <v>15.384615384615385</v>
      </c>
      <c r="Z405" s="29"/>
      <c r="AA405" s="43">
        <f t="shared" si="291"/>
        <v>0</v>
      </c>
      <c r="AB405" s="17">
        <f t="shared" si="292"/>
        <v>4.367692307692308</v>
      </c>
      <c r="AC405" s="17">
        <f t="shared" si="293"/>
        <v>19.752307692307692</v>
      </c>
      <c r="AD405" s="3">
        <f t="shared" si="288"/>
        <v>198</v>
      </c>
      <c r="AE405" s="3">
        <f t="shared" si="287"/>
        <v>2500</v>
      </c>
      <c r="AF405" s="3"/>
      <c r="AH405" s="20">
        <f t="shared" si="294"/>
        <v>198.63</v>
      </c>
      <c r="AI405">
        <f t="shared" si="275"/>
        <v>1</v>
      </c>
      <c r="AJ405">
        <f t="shared" si="276"/>
        <v>1</v>
      </c>
      <c r="AK405">
        <f t="shared" si="277"/>
        <v>2</v>
      </c>
      <c r="AL405">
        <f t="shared" si="278"/>
        <v>0</v>
      </c>
      <c r="AM405">
        <f t="shared" si="279"/>
        <v>1</v>
      </c>
      <c r="AN405">
        <f t="shared" si="280"/>
        <v>3</v>
      </c>
      <c r="AO405">
        <f t="shared" si="281"/>
        <v>1</v>
      </c>
      <c r="AP405">
        <f t="shared" si="282"/>
        <v>0</v>
      </c>
      <c r="AQ405">
        <f t="shared" si="283"/>
        <v>1</v>
      </c>
      <c r="AR405">
        <f t="shared" si="284"/>
        <v>0</v>
      </c>
      <c r="AS405">
        <f t="shared" si="285"/>
        <v>2519.9999999999818</v>
      </c>
      <c r="AT405" s="12">
        <f t="shared" si="295"/>
        <v>-1.5249999999999999</v>
      </c>
      <c r="AU405" s="13">
        <f t="shared" si="269"/>
        <v>0</v>
      </c>
      <c r="AV405" s="13">
        <f t="shared" si="289"/>
        <v>0</v>
      </c>
      <c r="AW405" s="27">
        <v>0</v>
      </c>
      <c r="AX405" s="1">
        <f t="shared" si="296"/>
        <v>0</v>
      </c>
      <c r="AY405" s="20">
        <f t="shared" si="297"/>
        <v>190.38461538461539</v>
      </c>
    </row>
    <row r="406" spans="1:51" ht="33" customHeight="1" x14ac:dyDescent="0.8">
      <c r="A406" s="2">
        <v>400</v>
      </c>
      <c r="B406" s="2" t="s">
        <v>1046</v>
      </c>
      <c r="C406" s="44" t="s">
        <v>1078</v>
      </c>
      <c r="D406" s="60" t="s">
        <v>527</v>
      </c>
      <c r="E406" s="61" t="s">
        <v>1079</v>
      </c>
      <c r="F406" s="15">
        <v>44774</v>
      </c>
      <c r="G406" s="2">
        <f t="shared" si="273"/>
        <v>26</v>
      </c>
      <c r="H406" s="16">
        <v>28</v>
      </c>
      <c r="I406" s="2"/>
      <c r="J406" s="16"/>
      <c r="K406" s="16"/>
      <c r="L406" s="2">
        <v>200</v>
      </c>
      <c r="M406" s="2">
        <v>0</v>
      </c>
      <c r="N406" s="2">
        <v>0</v>
      </c>
      <c r="O406" s="16"/>
      <c r="P406" s="2">
        <v>0</v>
      </c>
      <c r="Q406" s="2">
        <f t="shared" si="265"/>
        <v>10</v>
      </c>
      <c r="R406" s="2">
        <f t="shared" si="262"/>
        <v>0</v>
      </c>
      <c r="S406" s="17">
        <f t="shared" si="286"/>
        <v>40.384615384615387</v>
      </c>
      <c r="T406" s="17">
        <v>7</v>
      </c>
      <c r="U406" s="17">
        <v>5</v>
      </c>
      <c r="V406" s="18">
        <v>7</v>
      </c>
      <c r="W406" s="19">
        <f t="shared" si="274"/>
        <v>269.38461538461536</v>
      </c>
      <c r="X406" s="17">
        <f t="shared" si="290"/>
        <v>0</v>
      </c>
      <c r="Y406" s="17">
        <f t="shared" si="272"/>
        <v>0</v>
      </c>
      <c r="Z406" s="29"/>
      <c r="AA406" s="43">
        <f t="shared" si="291"/>
        <v>0</v>
      </c>
      <c r="AB406" s="17">
        <f t="shared" si="292"/>
        <v>5.3876923076923076</v>
      </c>
      <c r="AC406" s="17">
        <f t="shared" si="293"/>
        <v>5.3876923076923076</v>
      </c>
      <c r="AD406" s="3">
        <f t="shared" si="288"/>
        <v>264</v>
      </c>
      <c r="AE406" s="3">
        <f t="shared" si="287"/>
        <v>0</v>
      </c>
      <c r="AF406" s="3"/>
      <c r="AH406" s="20">
        <f t="shared" si="294"/>
        <v>264</v>
      </c>
      <c r="AI406">
        <f t="shared" si="275"/>
        <v>2</v>
      </c>
      <c r="AJ406">
        <f t="shared" si="276"/>
        <v>1</v>
      </c>
      <c r="AK406">
        <f t="shared" si="277"/>
        <v>0</v>
      </c>
      <c r="AL406">
        <f t="shared" si="278"/>
        <v>1</v>
      </c>
      <c r="AM406">
        <f t="shared" si="279"/>
        <v>0</v>
      </c>
      <c r="AN406">
        <f t="shared" si="280"/>
        <v>4</v>
      </c>
      <c r="AO406">
        <f t="shared" si="281"/>
        <v>0</v>
      </c>
      <c r="AP406">
        <f t="shared" si="282"/>
        <v>0</v>
      </c>
      <c r="AQ406">
        <f t="shared" si="283"/>
        <v>0</v>
      </c>
      <c r="AR406">
        <f t="shared" si="284"/>
        <v>0</v>
      </c>
      <c r="AS406">
        <f t="shared" si="285"/>
        <v>0</v>
      </c>
      <c r="AT406" s="12">
        <f t="shared" si="295"/>
        <v>-1.5416666666666667</v>
      </c>
      <c r="AU406" s="13">
        <f t="shared" si="269"/>
        <v>0</v>
      </c>
      <c r="AV406" s="13">
        <f t="shared" si="289"/>
        <v>0</v>
      </c>
      <c r="AW406" s="27">
        <v>0</v>
      </c>
      <c r="AX406" s="1">
        <f t="shared" si="296"/>
        <v>0</v>
      </c>
      <c r="AY406" s="20">
        <f t="shared" si="297"/>
        <v>250.38461538461536</v>
      </c>
    </row>
    <row r="407" spans="1:51" ht="33" customHeight="1" x14ac:dyDescent="0.8">
      <c r="A407" s="39">
        <v>401</v>
      </c>
      <c r="B407" s="2" t="s">
        <v>1046</v>
      </c>
      <c r="C407" s="44" t="s">
        <v>1080</v>
      </c>
      <c r="D407" s="40" t="s">
        <v>1081</v>
      </c>
      <c r="E407" s="40" t="s">
        <v>1082</v>
      </c>
      <c r="F407" s="15">
        <v>44228</v>
      </c>
      <c r="G407" s="2">
        <f t="shared" si="273"/>
        <v>26</v>
      </c>
      <c r="H407" s="16">
        <v>28</v>
      </c>
      <c r="I407" s="2"/>
      <c r="J407" s="16"/>
      <c r="K407" s="16"/>
      <c r="L407" s="2">
        <v>200</v>
      </c>
      <c r="M407" s="2">
        <v>0</v>
      </c>
      <c r="N407" s="2">
        <v>8</v>
      </c>
      <c r="O407" s="16"/>
      <c r="P407" s="2">
        <v>0</v>
      </c>
      <c r="Q407" s="2">
        <f>IF(AND($K$4&lt;=G407,K407&lt;0.01),10,IF(AND(G407&gt;=$K$4-1,K407&lt;0.01),5,0))</f>
        <v>10</v>
      </c>
      <c r="R407" s="2">
        <f t="shared" si="262"/>
        <v>0</v>
      </c>
      <c r="S407" s="17">
        <f t="shared" si="286"/>
        <v>40.384615384615387</v>
      </c>
      <c r="T407" s="17">
        <v>7</v>
      </c>
      <c r="U407" s="17">
        <v>5</v>
      </c>
      <c r="V407" s="18">
        <v>7</v>
      </c>
      <c r="W407" s="19">
        <f t="shared" si="274"/>
        <v>277.38461538461536</v>
      </c>
      <c r="X407" s="17">
        <f t="shared" si="290"/>
        <v>0</v>
      </c>
      <c r="Y407" s="17">
        <f t="shared" si="272"/>
        <v>0</v>
      </c>
      <c r="Z407" s="29"/>
      <c r="AA407" s="43">
        <f>IF(AY407&lt;=(1500000/4000),0,IF(AY407&lt;=(2000000/4000),(AY407-(1500000/4000))*5%,IF(AY407&lt;=(8500000/4000),(AY407-(2000000/4000))*10%+(25000/4000),IF(AY407&lt;=(12500000/4000),(AY407-(8500000/4000))*15%+(675000/4000),(AY407-(12500000/4000))*20%+(1275000/4000)))))</f>
        <v>0</v>
      </c>
      <c r="AB407" s="17">
        <f>IF((W407*4000)&lt;=1200000,(W407*2%),(1200000/4000*2%))</f>
        <v>5.5476923076923077</v>
      </c>
      <c r="AC407" s="17">
        <f>X407+Y407+Z407+AA407+AB407</f>
        <v>5.5476923076923077</v>
      </c>
      <c r="AD407" s="3">
        <f t="shared" si="288"/>
        <v>271</v>
      </c>
      <c r="AE407" s="3">
        <f t="shared" si="287"/>
        <v>3300</v>
      </c>
      <c r="AF407" s="3"/>
      <c r="AH407" s="20">
        <f t="shared" si="294"/>
        <v>271.83999999999997</v>
      </c>
      <c r="AI407">
        <f t="shared" si="275"/>
        <v>2</v>
      </c>
      <c r="AJ407">
        <f t="shared" si="276"/>
        <v>1</v>
      </c>
      <c r="AK407">
        <f t="shared" si="277"/>
        <v>1</v>
      </c>
      <c r="AL407">
        <f t="shared" si="278"/>
        <v>0</v>
      </c>
      <c r="AM407">
        <f t="shared" si="279"/>
        <v>0</v>
      </c>
      <c r="AN407">
        <f t="shared" si="280"/>
        <v>1</v>
      </c>
      <c r="AO407">
        <f t="shared" si="281"/>
        <v>1</v>
      </c>
      <c r="AP407">
        <f t="shared" si="282"/>
        <v>1</v>
      </c>
      <c r="AQ407">
        <f t="shared" si="283"/>
        <v>0</v>
      </c>
      <c r="AR407">
        <f t="shared" si="284"/>
        <v>3</v>
      </c>
      <c r="AS407">
        <f t="shared" si="285"/>
        <v>3359.9999999999</v>
      </c>
      <c r="AT407" s="12">
        <f t="shared" si="295"/>
        <v>-4.1666666666666664E-2</v>
      </c>
      <c r="AU407" s="13">
        <f>IF(AT407&lt;=1,0,IF(AT407&lt;=2,2,IF(AT407&lt;=3,3,IF(AT407&lt;=4,4,IF(AT407&lt;=5,5,IF(AT407&lt;=6,6,IF(AT407&lt;=7,7,IF(AT407&lt;=8,8,10))))))))</f>
        <v>0</v>
      </c>
      <c r="AV407" s="13">
        <f>IF(AT407&lt;=8,0,IF(AT407&lt;=9,9,IF(AT407&lt;=10,10,IF(AT407&lt;=11,11,IF(AT407&lt;=12,12,IF(AT407&lt;=13,13,IF(AT407&lt;=14,14,IF(AT407&lt;=15,15,15))))))))</f>
        <v>0</v>
      </c>
      <c r="AW407" s="27">
        <v>0</v>
      </c>
      <c r="AX407" s="1">
        <f t="shared" si="296"/>
        <v>0</v>
      </c>
      <c r="AY407" s="20">
        <f t="shared" si="297"/>
        <v>258.38461538461536</v>
      </c>
    </row>
    <row r="408" spans="1:51" ht="33" customHeight="1" x14ac:dyDescent="0.8">
      <c r="A408" s="2">
        <v>402</v>
      </c>
      <c r="B408" s="2" t="s">
        <v>1046</v>
      </c>
      <c r="C408" s="44" t="s">
        <v>1083</v>
      </c>
      <c r="D408" s="60" t="s">
        <v>1084</v>
      </c>
      <c r="E408" s="61" t="s">
        <v>879</v>
      </c>
      <c r="F408" s="15">
        <v>44228</v>
      </c>
      <c r="G408" s="2">
        <f t="shared" si="273"/>
        <v>26</v>
      </c>
      <c r="H408" s="16">
        <v>26</v>
      </c>
      <c r="I408" s="2"/>
      <c r="J408" s="16"/>
      <c r="K408" s="16"/>
      <c r="L408" s="2">
        <v>200</v>
      </c>
      <c r="M408" s="2">
        <v>0</v>
      </c>
      <c r="N408" s="2">
        <v>0</v>
      </c>
      <c r="O408" s="16"/>
      <c r="P408" s="2">
        <v>0</v>
      </c>
      <c r="Q408" s="2">
        <f t="shared" ref="Q408:Q417" si="298">IF(AND($K$4&lt;=G408,K408&lt;0.01),10,IF(AND(G408&gt;=$K$4-1,K408&lt;0.01),5,0))</f>
        <v>10</v>
      </c>
      <c r="R408" s="2">
        <f t="shared" si="262"/>
        <v>0</v>
      </c>
      <c r="S408" s="17">
        <f t="shared" si="286"/>
        <v>37.5</v>
      </c>
      <c r="T408" s="17">
        <v>6.5</v>
      </c>
      <c r="U408" s="17">
        <v>5</v>
      </c>
      <c r="V408" s="18">
        <v>7</v>
      </c>
      <c r="W408" s="19">
        <f t="shared" si="274"/>
        <v>266</v>
      </c>
      <c r="X408" s="17">
        <f t="shared" si="290"/>
        <v>0</v>
      </c>
      <c r="Y408" s="17">
        <f t="shared" si="272"/>
        <v>0</v>
      </c>
      <c r="Z408" s="29"/>
      <c r="AA408" s="43">
        <f t="shared" ref="AA408:AA417" si="299">IF(AY408&lt;=(1500000/4000),0,IF(AY408&lt;=(2000000/4000),(AY408-(1500000/4000))*5%,IF(AY408&lt;=(8500000/4000),(AY408-(2000000/4000))*10%+(25000/4000),IF(AY408&lt;=(12500000/4000),(AY408-(8500000/4000))*15%+(675000/4000),(AY408-(12500000/4000))*20%+(1275000/4000)))))</f>
        <v>0</v>
      </c>
      <c r="AB408" s="17">
        <f t="shared" ref="AB408:AB417" si="300">IF((W408*4000)&lt;=1200000,(W408*2%),(1200000/4000*2%))</f>
        <v>5.32</v>
      </c>
      <c r="AC408" s="17">
        <f t="shared" ref="AC408:AC417" si="301">X408+Y408+Z408+AA408+AB408</f>
        <v>5.32</v>
      </c>
      <c r="AD408" s="3">
        <f t="shared" si="288"/>
        <v>260</v>
      </c>
      <c r="AE408" s="3">
        <f t="shared" si="287"/>
        <v>2700</v>
      </c>
      <c r="AF408" s="3"/>
      <c r="AH408" s="20">
        <f t="shared" si="294"/>
        <v>260.68</v>
      </c>
      <c r="AI408">
        <f t="shared" si="275"/>
        <v>2</v>
      </c>
      <c r="AJ408">
        <f t="shared" si="276"/>
        <v>1</v>
      </c>
      <c r="AK408">
        <f t="shared" si="277"/>
        <v>0</v>
      </c>
      <c r="AL408">
        <f t="shared" si="278"/>
        <v>1</v>
      </c>
      <c r="AM408">
        <f t="shared" si="279"/>
        <v>0</v>
      </c>
      <c r="AN408">
        <f t="shared" si="280"/>
        <v>0</v>
      </c>
      <c r="AO408">
        <f t="shared" si="281"/>
        <v>1</v>
      </c>
      <c r="AP408">
        <f t="shared" si="282"/>
        <v>0</v>
      </c>
      <c r="AQ408">
        <f t="shared" si="283"/>
        <v>1</v>
      </c>
      <c r="AR408">
        <f t="shared" si="284"/>
        <v>2</v>
      </c>
      <c r="AS408">
        <f t="shared" si="285"/>
        <v>2720.0000000000273</v>
      </c>
      <c r="AT408" s="12">
        <f t="shared" si="295"/>
        <v>-4.1666666666666664E-2</v>
      </c>
      <c r="AU408" s="13">
        <f t="shared" ref="AU408:AU417" si="302">IF(AT408&lt;=1,0,IF(AT408&lt;=2,2,IF(AT408&lt;=3,3,IF(AT408&lt;=4,4,IF(AT408&lt;=5,5,IF(AT408&lt;=6,6,IF(AT408&lt;=7,7,IF(AT408&lt;=8,8,10))))))))</f>
        <v>0</v>
      </c>
      <c r="AV408" s="13">
        <f t="shared" ref="AV408:AV417" si="303">IF(AT408&lt;=3,0,IF(AT408&lt;=4,4,IF(AT408&lt;=5,5,IF(AT408&lt;=6,6,IF(AT408&lt;=7,7,IF(AT408&lt;=8,8,IF(AT408&lt;=9,9,10)))))))</f>
        <v>0</v>
      </c>
      <c r="AW408" s="27">
        <v>0</v>
      </c>
      <c r="AX408" s="1">
        <f t="shared" si="296"/>
        <v>0</v>
      </c>
      <c r="AY408" s="20">
        <f t="shared" si="297"/>
        <v>247.5</v>
      </c>
    </row>
    <row r="409" spans="1:51" ht="33" customHeight="1" x14ac:dyDescent="0.65">
      <c r="A409" s="39">
        <v>403</v>
      </c>
      <c r="B409" s="2" t="s">
        <v>1046</v>
      </c>
      <c r="C409" s="44" t="s">
        <v>1085</v>
      </c>
      <c r="D409" s="47" t="s">
        <v>237</v>
      </c>
      <c r="E409" s="48" t="s">
        <v>247</v>
      </c>
      <c r="F409" s="15">
        <v>44228</v>
      </c>
      <c r="G409" s="2">
        <f t="shared" si="273"/>
        <v>24.625</v>
      </c>
      <c r="H409" s="16">
        <v>10</v>
      </c>
      <c r="I409" s="2"/>
      <c r="J409" s="16"/>
      <c r="K409" s="16">
        <v>1.375</v>
      </c>
      <c r="L409" s="2">
        <v>200</v>
      </c>
      <c r="M409" s="2">
        <v>0</v>
      </c>
      <c r="N409" s="2">
        <v>2.5</v>
      </c>
      <c r="O409" s="16"/>
      <c r="P409" s="2">
        <v>0</v>
      </c>
      <c r="Q409" s="2">
        <f t="shared" si="298"/>
        <v>0</v>
      </c>
      <c r="R409" s="2">
        <f t="shared" si="262"/>
        <v>0</v>
      </c>
      <c r="S409" s="17">
        <f t="shared" si="286"/>
        <v>14.423076923076923</v>
      </c>
      <c r="T409" s="17">
        <v>2.5</v>
      </c>
      <c r="U409" s="17">
        <v>4.7355769230769234</v>
      </c>
      <c r="V409" s="18">
        <v>7</v>
      </c>
      <c r="W409" s="19">
        <f t="shared" si="274"/>
        <v>231.15865384615387</v>
      </c>
      <c r="X409" s="17">
        <f t="shared" si="290"/>
        <v>0</v>
      </c>
      <c r="Y409" s="17">
        <f t="shared" si="272"/>
        <v>10.709134615384615</v>
      </c>
      <c r="Z409" s="29"/>
      <c r="AA409" s="43">
        <f t="shared" si="299"/>
        <v>0</v>
      </c>
      <c r="AB409" s="17">
        <f t="shared" si="300"/>
        <v>4.6231730769230772</v>
      </c>
      <c r="AC409" s="17">
        <f t="shared" si="301"/>
        <v>15.332307692307692</v>
      </c>
      <c r="AD409" s="3">
        <f t="shared" si="288"/>
        <v>215</v>
      </c>
      <c r="AE409" s="3">
        <f t="shared" si="287"/>
        <v>3300</v>
      </c>
      <c r="AF409" s="3"/>
      <c r="AH409" s="20">
        <f t="shared" si="294"/>
        <v>215.83</v>
      </c>
      <c r="AI409">
        <f t="shared" si="275"/>
        <v>2</v>
      </c>
      <c r="AJ409">
        <f t="shared" si="276"/>
        <v>0</v>
      </c>
      <c r="AK409">
        <f t="shared" si="277"/>
        <v>0</v>
      </c>
      <c r="AL409">
        <f t="shared" si="278"/>
        <v>1</v>
      </c>
      <c r="AM409">
        <f t="shared" si="279"/>
        <v>1</v>
      </c>
      <c r="AN409">
        <f t="shared" si="280"/>
        <v>0</v>
      </c>
      <c r="AO409">
        <f t="shared" si="281"/>
        <v>1</v>
      </c>
      <c r="AP409">
        <f t="shared" si="282"/>
        <v>1</v>
      </c>
      <c r="AQ409">
        <f t="shared" si="283"/>
        <v>0</v>
      </c>
      <c r="AR409">
        <f t="shared" si="284"/>
        <v>3</v>
      </c>
      <c r="AS409">
        <f t="shared" si="285"/>
        <v>3320.00000000005</v>
      </c>
      <c r="AT409" s="12">
        <f t="shared" si="295"/>
        <v>-4.1666666666666664E-2</v>
      </c>
      <c r="AU409" s="13">
        <f t="shared" si="302"/>
        <v>0</v>
      </c>
      <c r="AV409" s="13">
        <f t="shared" si="303"/>
        <v>0</v>
      </c>
      <c r="AW409" s="27">
        <v>0</v>
      </c>
      <c r="AX409" s="1">
        <f t="shared" si="296"/>
        <v>0</v>
      </c>
      <c r="AY409" s="20">
        <f t="shared" si="297"/>
        <v>206.21394230769232</v>
      </c>
    </row>
    <row r="410" spans="1:51" ht="33" customHeight="1" x14ac:dyDescent="0.8">
      <c r="A410" s="2">
        <v>404</v>
      </c>
      <c r="B410" s="2" t="s">
        <v>1046</v>
      </c>
      <c r="C410" s="44" t="s">
        <v>1086</v>
      </c>
      <c r="D410" s="60" t="s">
        <v>1087</v>
      </c>
      <c r="E410" s="61" t="s">
        <v>678</v>
      </c>
      <c r="F410" s="15">
        <v>44228</v>
      </c>
      <c r="G410" s="2">
        <f t="shared" si="273"/>
        <v>26</v>
      </c>
      <c r="H410" s="16">
        <v>26</v>
      </c>
      <c r="I410" s="2"/>
      <c r="J410" s="16"/>
      <c r="K410" s="16"/>
      <c r="L410" s="2">
        <v>200</v>
      </c>
      <c r="M410" s="2">
        <v>0</v>
      </c>
      <c r="N410" s="2">
        <v>0</v>
      </c>
      <c r="O410" s="16"/>
      <c r="P410" s="2">
        <v>0</v>
      </c>
      <c r="Q410" s="2">
        <f t="shared" si="298"/>
        <v>10</v>
      </c>
      <c r="R410" s="2">
        <f t="shared" si="262"/>
        <v>0</v>
      </c>
      <c r="S410" s="17">
        <f t="shared" si="286"/>
        <v>37.5</v>
      </c>
      <c r="T410" s="17">
        <v>6.5</v>
      </c>
      <c r="U410" s="17">
        <v>5</v>
      </c>
      <c r="V410" s="18">
        <v>7</v>
      </c>
      <c r="W410" s="19">
        <f t="shared" si="274"/>
        <v>266</v>
      </c>
      <c r="X410" s="17">
        <f t="shared" si="290"/>
        <v>0</v>
      </c>
      <c r="Y410" s="17">
        <f t="shared" si="272"/>
        <v>0</v>
      </c>
      <c r="Z410" s="29"/>
      <c r="AA410" s="43">
        <f t="shared" si="299"/>
        <v>0</v>
      </c>
      <c r="AB410" s="17">
        <f t="shared" si="300"/>
        <v>5.32</v>
      </c>
      <c r="AC410" s="17">
        <f t="shared" si="301"/>
        <v>5.32</v>
      </c>
      <c r="AD410" s="3">
        <f t="shared" si="288"/>
        <v>260</v>
      </c>
      <c r="AE410" s="3">
        <f t="shared" si="287"/>
        <v>2700</v>
      </c>
      <c r="AF410" s="3"/>
      <c r="AH410" s="20">
        <f t="shared" si="294"/>
        <v>260.68</v>
      </c>
      <c r="AI410">
        <f t="shared" si="275"/>
        <v>2</v>
      </c>
      <c r="AJ410">
        <f t="shared" si="276"/>
        <v>1</v>
      </c>
      <c r="AK410">
        <f t="shared" si="277"/>
        <v>0</v>
      </c>
      <c r="AL410">
        <f t="shared" si="278"/>
        <v>1</v>
      </c>
      <c r="AM410">
        <f t="shared" si="279"/>
        <v>0</v>
      </c>
      <c r="AN410">
        <f t="shared" si="280"/>
        <v>0</v>
      </c>
      <c r="AO410">
        <f t="shared" si="281"/>
        <v>1</v>
      </c>
      <c r="AP410">
        <f t="shared" si="282"/>
        <v>0</v>
      </c>
      <c r="AQ410">
        <f t="shared" si="283"/>
        <v>1</v>
      </c>
      <c r="AR410">
        <f t="shared" si="284"/>
        <v>2</v>
      </c>
      <c r="AS410">
        <f t="shared" si="285"/>
        <v>2720.0000000000273</v>
      </c>
      <c r="AT410" s="12">
        <f t="shared" si="295"/>
        <v>-4.1666666666666664E-2</v>
      </c>
      <c r="AU410" s="13">
        <f t="shared" si="302"/>
        <v>0</v>
      </c>
      <c r="AV410" s="13">
        <f t="shared" si="303"/>
        <v>0</v>
      </c>
      <c r="AW410" s="27">
        <v>0</v>
      </c>
      <c r="AX410" s="1">
        <f t="shared" si="296"/>
        <v>0</v>
      </c>
      <c r="AY410" s="20">
        <f t="shared" si="297"/>
        <v>247.5</v>
      </c>
    </row>
    <row r="411" spans="1:51" ht="33" customHeight="1" x14ac:dyDescent="0.8">
      <c r="A411" s="39">
        <v>405</v>
      </c>
      <c r="B411" s="2" t="s">
        <v>1046</v>
      </c>
      <c r="C411" s="44" t="s">
        <v>1088</v>
      </c>
      <c r="D411" s="60" t="s">
        <v>987</v>
      </c>
      <c r="E411" s="61" t="s">
        <v>500</v>
      </c>
      <c r="F411" s="15">
        <v>44228</v>
      </c>
      <c r="G411" s="2">
        <f t="shared" si="273"/>
        <v>26</v>
      </c>
      <c r="H411" s="16">
        <v>26</v>
      </c>
      <c r="I411" s="2"/>
      <c r="J411" s="16"/>
      <c r="K411" s="16"/>
      <c r="L411" s="2">
        <v>200</v>
      </c>
      <c r="M411" s="2">
        <v>0</v>
      </c>
      <c r="N411" s="2">
        <v>0</v>
      </c>
      <c r="O411" s="16"/>
      <c r="P411" s="2">
        <v>0</v>
      </c>
      <c r="Q411" s="2">
        <f t="shared" si="298"/>
        <v>10</v>
      </c>
      <c r="R411" s="2">
        <f t="shared" si="262"/>
        <v>0</v>
      </c>
      <c r="S411" s="17">
        <f t="shared" si="286"/>
        <v>37.5</v>
      </c>
      <c r="T411" s="17">
        <v>6.5</v>
      </c>
      <c r="U411" s="17">
        <v>5</v>
      </c>
      <c r="V411" s="18">
        <v>7</v>
      </c>
      <c r="W411" s="19">
        <f t="shared" si="274"/>
        <v>266</v>
      </c>
      <c r="X411" s="17">
        <f t="shared" si="290"/>
        <v>0</v>
      </c>
      <c r="Y411" s="17">
        <f t="shared" si="272"/>
        <v>0</v>
      </c>
      <c r="Z411" s="29"/>
      <c r="AA411" s="43">
        <f t="shared" si="299"/>
        <v>0</v>
      </c>
      <c r="AB411" s="17">
        <f t="shared" si="300"/>
        <v>5.32</v>
      </c>
      <c r="AC411" s="17">
        <f t="shared" si="301"/>
        <v>5.32</v>
      </c>
      <c r="AD411" s="3">
        <f t="shared" si="288"/>
        <v>260</v>
      </c>
      <c r="AE411" s="3">
        <f t="shared" si="287"/>
        <v>2700</v>
      </c>
      <c r="AF411" s="3"/>
      <c r="AH411" s="20">
        <f t="shared" si="294"/>
        <v>260.68</v>
      </c>
      <c r="AI411">
        <f t="shared" si="275"/>
        <v>2</v>
      </c>
      <c r="AJ411">
        <f t="shared" si="276"/>
        <v>1</v>
      </c>
      <c r="AK411">
        <f t="shared" si="277"/>
        <v>0</v>
      </c>
      <c r="AL411">
        <f t="shared" si="278"/>
        <v>1</v>
      </c>
      <c r="AM411">
        <f t="shared" si="279"/>
        <v>0</v>
      </c>
      <c r="AN411">
        <f t="shared" si="280"/>
        <v>0</v>
      </c>
      <c r="AO411">
        <f t="shared" si="281"/>
        <v>1</v>
      </c>
      <c r="AP411">
        <f t="shared" si="282"/>
        <v>0</v>
      </c>
      <c r="AQ411">
        <f t="shared" si="283"/>
        <v>1</v>
      </c>
      <c r="AR411">
        <f t="shared" si="284"/>
        <v>2</v>
      </c>
      <c r="AS411">
        <f t="shared" si="285"/>
        <v>2720.0000000000273</v>
      </c>
      <c r="AT411" s="12">
        <f t="shared" si="295"/>
        <v>-4.1666666666666664E-2</v>
      </c>
      <c r="AU411" s="13">
        <f t="shared" si="302"/>
        <v>0</v>
      </c>
      <c r="AV411" s="13">
        <f t="shared" si="303"/>
        <v>0</v>
      </c>
      <c r="AW411" s="27">
        <v>0</v>
      </c>
      <c r="AX411" s="1">
        <f t="shared" si="296"/>
        <v>0</v>
      </c>
      <c r="AY411" s="20">
        <f t="shared" si="297"/>
        <v>247.5</v>
      </c>
    </row>
    <row r="412" spans="1:51" ht="33" customHeight="1" x14ac:dyDescent="0.8">
      <c r="A412" s="2">
        <v>406</v>
      </c>
      <c r="B412" s="2" t="s">
        <v>1046</v>
      </c>
      <c r="C412" s="44" t="s">
        <v>1089</v>
      </c>
      <c r="D412" s="60" t="s">
        <v>1090</v>
      </c>
      <c r="E412" s="61" t="s">
        <v>1091</v>
      </c>
      <c r="F412" s="15">
        <v>44228</v>
      </c>
      <c r="G412" s="2">
        <f t="shared" si="273"/>
        <v>26</v>
      </c>
      <c r="H412" s="16">
        <v>26</v>
      </c>
      <c r="I412" s="2"/>
      <c r="J412" s="16"/>
      <c r="K412" s="16"/>
      <c r="L412" s="2">
        <v>200</v>
      </c>
      <c r="M412" s="2">
        <v>0</v>
      </c>
      <c r="N412" s="2">
        <v>0</v>
      </c>
      <c r="O412" s="16"/>
      <c r="P412" s="2">
        <v>0</v>
      </c>
      <c r="Q412" s="2">
        <f t="shared" si="298"/>
        <v>10</v>
      </c>
      <c r="R412" s="2">
        <f t="shared" si="262"/>
        <v>0</v>
      </c>
      <c r="S412" s="17">
        <f t="shared" si="286"/>
        <v>37.5</v>
      </c>
      <c r="T412" s="17">
        <v>6.5</v>
      </c>
      <c r="U412" s="17">
        <v>5</v>
      </c>
      <c r="V412" s="18">
        <v>7</v>
      </c>
      <c r="W412" s="19">
        <f t="shared" si="274"/>
        <v>266</v>
      </c>
      <c r="X412" s="17">
        <f t="shared" si="290"/>
        <v>0</v>
      </c>
      <c r="Y412" s="17">
        <f t="shared" si="272"/>
        <v>0</v>
      </c>
      <c r="Z412" s="29"/>
      <c r="AA412" s="43">
        <f t="shared" si="299"/>
        <v>0</v>
      </c>
      <c r="AB412" s="17">
        <f t="shared" si="300"/>
        <v>5.32</v>
      </c>
      <c r="AC412" s="17">
        <f t="shared" si="301"/>
        <v>5.32</v>
      </c>
      <c r="AD412" s="3">
        <f t="shared" si="288"/>
        <v>260</v>
      </c>
      <c r="AE412" s="3">
        <f t="shared" si="287"/>
        <v>2700</v>
      </c>
      <c r="AF412" s="3"/>
      <c r="AH412" s="20">
        <f t="shared" si="294"/>
        <v>260.68</v>
      </c>
      <c r="AI412">
        <f t="shared" si="275"/>
        <v>2</v>
      </c>
      <c r="AJ412">
        <f t="shared" si="276"/>
        <v>1</v>
      </c>
      <c r="AK412">
        <f t="shared" si="277"/>
        <v>0</v>
      </c>
      <c r="AL412">
        <f t="shared" si="278"/>
        <v>1</v>
      </c>
      <c r="AM412">
        <f t="shared" si="279"/>
        <v>0</v>
      </c>
      <c r="AN412">
        <f t="shared" si="280"/>
        <v>0</v>
      </c>
      <c r="AO412">
        <f t="shared" si="281"/>
        <v>1</v>
      </c>
      <c r="AP412">
        <f t="shared" si="282"/>
        <v>0</v>
      </c>
      <c r="AQ412">
        <f t="shared" si="283"/>
        <v>1</v>
      </c>
      <c r="AR412">
        <f t="shared" si="284"/>
        <v>2</v>
      </c>
      <c r="AS412">
        <f t="shared" si="285"/>
        <v>2720.0000000000273</v>
      </c>
      <c r="AT412" s="12">
        <f t="shared" si="295"/>
        <v>-4.1666666666666664E-2</v>
      </c>
      <c r="AU412" s="13">
        <f t="shared" si="302"/>
        <v>0</v>
      </c>
      <c r="AV412" s="13">
        <f t="shared" si="303"/>
        <v>0</v>
      </c>
      <c r="AW412" s="27">
        <v>0</v>
      </c>
      <c r="AX412" s="1">
        <f t="shared" si="296"/>
        <v>0</v>
      </c>
      <c r="AY412" s="20">
        <f t="shared" si="297"/>
        <v>247.5</v>
      </c>
    </row>
    <row r="413" spans="1:51" ht="33" customHeight="1" x14ac:dyDescent="0.65">
      <c r="A413" s="39">
        <v>407</v>
      </c>
      <c r="B413" s="2" t="s">
        <v>1046</v>
      </c>
      <c r="C413" s="44" t="s">
        <v>1092</v>
      </c>
      <c r="D413" s="38" t="s">
        <v>853</v>
      </c>
      <c r="E413" s="38" t="s">
        <v>1093</v>
      </c>
      <c r="F413" s="15">
        <v>44453</v>
      </c>
      <c r="G413" s="2">
        <f t="shared" si="273"/>
        <v>26</v>
      </c>
      <c r="H413" s="16">
        <v>26</v>
      </c>
      <c r="I413" s="2"/>
      <c r="J413" s="16"/>
      <c r="K413" s="16"/>
      <c r="L413" s="2">
        <v>200</v>
      </c>
      <c r="M413" s="2">
        <v>0</v>
      </c>
      <c r="N413" s="2">
        <v>0</v>
      </c>
      <c r="O413" s="16"/>
      <c r="P413" s="2">
        <v>0</v>
      </c>
      <c r="Q413" s="2">
        <f t="shared" si="298"/>
        <v>10</v>
      </c>
      <c r="R413" s="2">
        <f t="shared" si="262"/>
        <v>0</v>
      </c>
      <c r="S413" s="17">
        <f t="shared" si="286"/>
        <v>37.5</v>
      </c>
      <c r="T413" s="17">
        <v>6.5</v>
      </c>
      <c r="U413" s="17">
        <v>5</v>
      </c>
      <c r="V413" s="18">
        <v>7</v>
      </c>
      <c r="W413" s="19">
        <f t="shared" si="274"/>
        <v>266</v>
      </c>
      <c r="X413" s="17">
        <f t="shared" si="290"/>
        <v>0</v>
      </c>
      <c r="Y413" s="17">
        <f t="shared" si="272"/>
        <v>0</v>
      </c>
      <c r="Z413" s="29"/>
      <c r="AA413" s="43">
        <f t="shared" si="299"/>
        <v>0</v>
      </c>
      <c r="AB413" s="17">
        <f t="shared" si="300"/>
        <v>5.32</v>
      </c>
      <c r="AC413" s="17">
        <f t="shared" si="301"/>
        <v>5.32</v>
      </c>
      <c r="AD413" s="3">
        <f t="shared" si="288"/>
        <v>260</v>
      </c>
      <c r="AE413" s="3">
        <f t="shared" si="287"/>
        <v>2700</v>
      </c>
      <c r="AF413" s="3"/>
      <c r="AH413" s="20">
        <f t="shared" si="294"/>
        <v>260.68</v>
      </c>
      <c r="AI413">
        <f t="shared" si="275"/>
        <v>2</v>
      </c>
      <c r="AJ413">
        <f t="shared" si="276"/>
        <v>1</v>
      </c>
      <c r="AK413">
        <f t="shared" si="277"/>
        <v>0</v>
      </c>
      <c r="AL413">
        <f t="shared" si="278"/>
        <v>1</v>
      </c>
      <c r="AM413">
        <f t="shared" si="279"/>
        <v>0</v>
      </c>
      <c r="AN413">
        <f t="shared" si="280"/>
        <v>0</v>
      </c>
      <c r="AO413">
        <f t="shared" si="281"/>
        <v>1</v>
      </c>
      <c r="AP413">
        <f t="shared" si="282"/>
        <v>0</v>
      </c>
      <c r="AQ413">
        <f t="shared" si="283"/>
        <v>1</v>
      </c>
      <c r="AR413">
        <f t="shared" si="284"/>
        <v>2</v>
      </c>
      <c r="AS413">
        <f t="shared" si="285"/>
        <v>2720.0000000000273</v>
      </c>
      <c r="AT413" s="12">
        <f t="shared" si="295"/>
        <v>-0.66111111111111109</v>
      </c>
      <c r="AU413" s="13">
        <f t="shared" si="302"/>
        <v>0</v>
      </c>
      <c r="AV413" s="13">
        <f t="shared" si="303"/>
        <v>0</v>
      </c>
      <c r="AW413" s="27">
        <v>0</v>
      </c>
      <c r="AX413" s="1">
        <f t="shared" si="296"/>
        <v>0</v>
      </c>
      <c r="AY413" s="20">
        <f t="shared" si="297"/>
        <v>247.5</v>
      </c>
    </row>
    <row r="414" spans="1:51" ht="33.75" customHeight="1" x14ac:dyDescent="0.8">
      <c r="A414" s="2">
        <v>408</v>
      </c>
      <c r="B414" s="2" t="s">
        <v>1046</v>
      </c>
      <c r="C414" s="36" t="s">
        <v>1094</v>
      </c>
      <c r="D414" s="60" t="s">
        <v>1095</v>
      </c>
      <c r="E414" s="61" t="s">
        <v>371</v>
      </c>
      <c r="F414" s="15">
        <v>44683</v>
      </c>
      <c r="G414" s="2">
        <f t="shared" si="273"/>
        <v>24.625</v>
      </c>
      <c r="H414" s="16">
        <v>24</v>
      </c>
      <c r="I414" s="2"/>
      <c r="J414" s="16">
        <v>1</v>
      </c>
      <c r="K414" s="16">
        <v>0.375</v>
      </c>
      <c r="L414" s="2">
        <v>200</v>
      </c>
      <c r="M414" s="2">
        <v>0</v>
      </c>
      <c r="N414" s="2">
        <v>0</v>
      </c>
      <c r="O414" s="16"/>
      <c r="P414" s="2">
        <v>0</v>
      </c>
      <c r="Q414" s="2">
        <f t="shared" si="298"/>
        <v>0</v>
      </c>
      <c r="R414" s="2">
        <f t="shared" si="262"/>
        <v>0</v>
      </c>
      <c r="S414" s="17">
        <f t="shared" si="286"/>
        <v>34.615384615384613</v>
      </c>
      <c r="T414" s="17">
        <v>6</v>
      </c>
      <c r="U414" s="17">
        <v>4.7355769230769234</v>
      </c>
      <c r="V414" s="18">
        <v>7</v>
      </c>
      <c r="W414" s="19">
        <f t="shared" si="274"/>
        <v>252.35096153846155</v>
      </c>
      <c r="X414" s="17">
        <f t="shared" si="290"/>
        <v>7.6923076923076925</v>
      </c>
      <c r="Y414" s="17">
        <f t="shared" si="272"/>
        <v>2.8846153846153846</v>
      </c>
      <c r="Z414" s="29"/>
      <c r="AA414" s="43">
        <f t="shared" si="299"/>
        <v>0</v>
      </c>
      <c r="AB414" s="17">
        <f t="shared" si="300"/>
        <v>5.047019230769231</v>
      </c>
      <c r="AC414" s="17">
        <f t="shared" si="301"/>
        <v>15.623942307692307</v>
      </c>
      <c r="AD414" s="3">
        <f t="shared" si="288"/>
        <v>236</v>
      </c>
      <c r="AE414" s="3">
        <f t="shared" si="287"/>
        <v>2900</v>
      </c>
      <c r="AF414" s="3"/>
      <c r="AH414" s="20">
        <f t="shared" si="294"/>
        <v>236.73</v>
      </c>
      <c r="AI414">
        <f t="shared" si="275"/>
        <v>2</v>
      </c>
      <c r="AJ414">
        <f t="shared" si="276"/>
        <v>0</v>
      </c>
      <c r="AK414">
        <f t="shared" si="277"/>
        <v>1</v>
      </c>
      <c r="AL414">
        <f t="shared" si="278"/>
        <v>1</v>
      </c>
      <c r="AM414">
        <f t="shared" si="279"/>
        <v>1</v>
      </c>
      <c r="AN414">
        <f t="shared" si="280"/>
        <v>1</v>
      </c>
      <c r="AO414">
        <f t="shared" si="281"/>
        <v>1</v>
      </c>
      <c r="AP414">
        <f t="shared" si="282"/>
        <v>0</v>
      </c>
      <c r="AQ414">
        <f t="shared" si="283"/>
        <v>1</v>
      </c>
      <c r="AR414">
        <f t="shared" si="284"/>
        <v>4</v>
      </c>
      <c r="AS414">
        <f t="shared" si="285"/>
        <v>2919.9999999999591</v>
      </c>
      <c r="AT414" s="12">
        <f t="shared" si="295"/>
        <v>-1.2944444444444445</v>
      </c>
      <c r="AU414" s="13">
        <f t="shared" si="302"/>
        <v>0</v>
      </c>
      <c r="AV414" s="13">
        <f t="shared" si="303"/>
        <v>0</v>
      </c>
      <c r="AW414" s="27">
        <v>0</v>
      </c>
      <c r="AX414" s="1">
        <f t="shared" si="296"/>
        <v>0</v>
      </c>
      <c r="AY414" s="20">
        <f t="shared" si="297"/>
        <v>224.03846153846155</v>
      </c>
    </row>
    <row r="415" spans="1:51" ht="33" customHeight="1" x14ac:dyDescent="0.8">
      <c r="A415" s="39">
        <v>409</v>
      </c>
      <c r="B415" s="2" t="s">
        <v>1046</v>
      </c>
      <c r="C415" s="36" t="s">
        <v>1096</v>
      </c>
      <c r="D415" s="60" t="s">
        <v>1097</v>
      </c>
      <c r="E415" s="61" t="s">
        <v>125</v>
      </c>
      <c r="F415" s="15">
        <v>44683</v>
      </c>
      <c r="G415" s="2">
        <f t="shared" si="273"/>
        <v>26</v>
      </c>
      <c r="H415" s="16">
        <v>18</v>
      </c>
      <c r="I415" s="2"/>
      <c r="J415" s="16"/>
      <c r="K415" s="16"/>
      <c r="L415" s="2">
        <v>200</v>
      </c>
      <c r="M415" s="2">
        <v>0</v>
      </c>
      <c r="N415" s="2">
        <v>0</v>
      </c>
      <c r="O415" s="16"/>
      <c r="P415" s="2">
        <v>0</v>
      </c>
      <c r="Q415" s="2">
        <f t="shared" si="298"/>
        <v>10</v>
      </c>
      <c r="R415" s="2">
        <f t="shared" si="262"/>
        <v>0</v>
      </c>
      <c r="S415" s="17">
        <f t="shared" si="286"/>
        <v>25.96153846153846</v>
      </c>
      <c r="T415" s="17">
        <v>4.5</v>
      </c>
      <c r="U415" s="17">
        <v>5</v>
      </c>
      <c r="V415" s="18">
        <v>7</v>
      </c>
      <c r="W415" s="19">
        <f t="shared" si="274"/>
        <v>252.46153846153845</v>
      </c>
      <c r="X415" s="17">
        <f t="shared" si="290"/>
        <v>0</v>
      </c>
      <c r="Y415" s="17">
        <f t="shared" si="272"/>
        <v>0</v>
      </c>
      <c r="Z415" s="29"/>
      <c r="AA415" s="43">
        <f t="shared" si="299"/>
        <v>0</v>
      </c>
      <c r="AB415" s="17">
        <f t="shared" si="300"/>
        <v>5.0492307692307694</v>
      </c>
      <c r="AC415" s="17">
        <f t="shared" si="301"/>
        <v>5.0492307692307694</v>
      </c>
      <c r="AD415" s="3">
        <f t="shared" si="288"/>
        <v>247</v>
      </c>
      <c r="AE415" s="3">
        <f t="shared" si="287"/>
        <v>1600</v>
      </c>
      <c r="AF415" s="3"/>
      <c r="AH415" s="20">
        <f t="shared" si="294"/>
        <v>247.41</v>
      </c>
      <c r="AI415">
        <f t="shared" si="275"/>
        <v>2</v>
      </c>
      <c r="AJ415">
        <f t="shared" si="276"/>
        <v>0</v>
      </c>
      <c r="AK415">
        <f t="shared" si="277"/>
        <v>2</v>
      </c>
      <c r="AL415">
        <f t="shared" si="278"/>
        <v>0</v>
      </c>
      <c r="AM415">
        <f t="shared" si="279"/>
        <v>1</v>
      </c>
      <c r="AN415">
        <f t="shared" si="280"/>
        <v>2</v>
      </c>
      <c r="AO415">
        <f t="shared" si="281"/>
        <v>0</v>
      </c>
      <c r="AP415">
        <f t="shared" si="282"/>
        <v>1</v>
      </c>
      <c r="AQ415">
        <f t="shared" si="283"/>
        <v>1</v>
      </c>
      <c r="AR415">
        <f t="shared" si="284"/>
        <v>1</v>
      </c>
      <c r="AS415">
        <f t="shared" si="285"/>
        <v>1639.9999999999864</v>
      </c>
      <c r="AT415" s="12">
        <f t="shared" si="295"/>
        <v>-1.2944444444444445</v>
      </c>
      <c r="AU415" s="13">
        <f t="shared" si="302"/>
        <v>0</v>
      </c>
      <c r="AV415" s="13">
        <f t="shared" si="303"/>
        <v>0</v>
      </c>
      <c r="AW415" s="27">
        <v>0</v>
      </c>
      <c r="AX415" s="1">
        <f t="shared" si="296"/>
        <v>0</v>
      </c>
      <c r="AY415" s="20">
        <f t="shared" si="297"/>
        <v>235.96153846153845</v>
      </c>
    </row>
    <row r="416" spans="1:51" ht="32.25" customHeight="1" x14ac:dyDescent="0.8">
      <c r="A416" s="2">
        <v>410</v>
      </c>
      <c r="B416" s="2" t="s">
        <v>1046</v>
      </c>
      <c r="C416" s="44" t="s">
        <v>1098</v>
      </c>
      <c r="D416" s="60" t="s">
        <v>1099</v>
      </c>
      <c r="E416" s="61" t="s">
        <v>1100</v>
      </c>
      <c r="F416" s="15">
        <v>44788</v>
      </c>
      <c r="G416" s="2">
        <f t="shared" si="273"/>
        <v>26</v>
      </c>
      <c r="H416" s="16">
        <v>0</v>
      </c>
      <c r="I416" s="2"/>
      <c r="J416" s="16"/>
      <c r="K416" s="16"/>
      <c r="L416" s="2">
        <v>200</v>
      </c>
      <c r="M416" s="2">
        <v>0</v>
      </c>
      <c r="N416" s="2">
        <v>0</v>
      </c>
      <c r="O416" s="16"/>
      <c r="P416" s="2">
        <v>0</v>
      </c>
      <c r="Q416" s="2">
        <f t="shared" si="298"/>
        <v>10</v>
      </c>
      <c r="R416" s="2">
        <f t="shared" si="262"/>
        <v>0</v>
      </c>
      <c r="S416" s="17">
        <f t="shared" si="286"/>
        <v>0</v>
      </c>
      <c r="T416" s="17">
        <v>0</v>
      </c>
      <c r="U416" s="17">
        <v>5</v>
      </c>
      <c r="V416" s="18">
        <v>7</v>
      </c>
      <c r="W416" s="19">
        <f t="shared" si="274"/>
        <v>222</v>
      </c>
      <c r="X416" s="17">
        <f t="shared" si="290"/>
        <v>0</v>
      </c>
      <c r="Y416" s="17">
        <f t="shared" si="272"/>
        <v>0</v>
      </c>
      <c r="Z416" s="29"/>
      <c r="AA416" s="43">
        <f t="shared" si="299"/>
        <v>0</v>
      </c>
      <c r="AB416" s="17">
        <f t="shared" si="300"/>
        <v>4.4400000000000004</v>
      </c>
      <c r="AC416" s="17">
        <f t="shared" si="301"/>
        <v>4.4400000000000004</v>
      </c>
      <c r="AD416" s="3">
        <f t="shared" si="288"/>
        <v>217</v>
      </c>
      <c r="AE416" s="3">
        <f t="shared" si="287"/>
        <v>2200</v>
      </c>
      <c r="AF416" s="3"/>
      <c r="AH416" s="20">
        <f t="shared" si="294"/>
        <v>217.56</v>
      </c>
      <c r="AI416">
        <f t="shared" si="275"/>
        <v>2</v>
      </c>
      <c r="AJ416">
        <f t="shared" si="276"/>
        <v>0</v>
      </c>
      <c r="AK416">
        <f t="shared" si="277"/>
        <v>0</v>
      </c>
      <c r="AL416">
        <f t="shared" si="278"/>
        <v>1</v>
      </c>
      <c r="AM416">
        <f t="shared" si="279"/>
        <v>1</v>
      </c>
      <c r="AN416">
        <f t="shared" si="280"/>
        <v>2</v>
      </c>
      <c r="AO416">
        <f t="shared" si="281"/>
        <v>1</v>
      </c>
      <c r="AP416">
        <f t="shared" si="282"/>
        <v>0</v>
      </c>
      <c r="AQ416">
        <f t="shared" si="283"/>
        <v>0</v>
      </c>
      <c r="AR416">
        <f t="shared" si="284"/>
        <v>2</v>
      </c>
      <c r="AS416">
        <f t="shared" si="285"/>
        <v>2240.0000000000091</v>
      </c>
      <c r="AT416" s="12">
        <f t="shared" si="295"/>
        <v>-1.5805555555555555</v>
      </c>
      <c r="AU416" s="13">
        <f t="shared" si="302"/>
        <v>0</v>
      </c>
      <c r="AV416" s="13">
        <f t="shared" si="303"/>
        <v>0</v>
      </c>
      <c r="AW416" s="27">
        <v>0</v>
      </c>
      <c r="AX416" s="1">
        <f t="shared" si="296"/>
        <v>0</v>
      </c>
      <c r="AY416" s="20">
        <f t="shared" si="297"/>
        <v>210</v>
      </c>
    </row>
    <row r="417" spans="1:51" ht="32.25" customHeight="1" x14ac:dyDescent="0.8">
      <c r="A417" s="39">
        <v>411</v>
      </c>
      <c r="B417" s="2" t="s">
        <v>1046</v>
      </c>
      <c r="C417" s="44" t="s">
        <v>1101</v>
      </c>
      <c r="D417" s="60" t="s">
        <v>192</v>
      </c>
      <c r="E417" s="61" t="s">
        <v>1055</v>
      </c>
      <c r="F417" s="15">
        <v>44837</v>
      </c>
      <c r="G417" s="2">
        <f t="shared" si="273"/>
        <v>26</v>
      </c>
      <c r="H417" s="16">
        <v>28</v>
      </c>
      <c r="I417" s="2"/>
      <c r="J417" s="16"/>
      <c r="K417" s="16"/>
      <c r="L417" s="2">
        <v>200</v>
      </c>
      <c r="M417" s="2">
        <v>0</v>
      </c>
      <c r="N417" s="2">
        <v>0</v>
      </c>
      <c r="O417" s="16"/>
      <c r="P417" s="2">
        <v>0</v>
      </c>
      <c r="Q417" s="2">
        <f t="shared" si="298"/>
        <v>10</v>
      </c>
      <c r="R417" s="2">
        <f t="shared" si="262"/>
        <v>0</v>
      </c>
      <c r="S417" s="17">
        <f t="shared" si="286"/>
        <v>40.384615384615387</v>
      </c>
      <c r="T417" s="17">
        <v>7</v>
      </c>
      <c r="U417" s="17">
        <v>5</v>
      </c>
      <c r="V417" s="18">
        <v>7</v>
      </c>
      <c r="W417" s="19">
        <f t="shared" si="274"/>
        <v>269.38461538461536</v>
      </c>
      <c r="X417" s="17">
        <f t="shared" si="290"/>
        <v>0</v>
      </c>
      <c r="Y417" s="17">
        <f t="shared" si="272"/>
        <v>0</v>
      </c>
      <c r="Z417" s="29"/>
      <c r="AA417" s="43">
        <f t="shared" si="299"/>
        <v>0</v>
      </c>
      <c r="AB417" s="17">
        <f t="shared" si="300"/>
        <v>5.3876923076923076</v>
      </c>
      <c r="AC417" s="17">
        <f t="shared" si="301"/>
        <v>5.3876923076923076</v>
      </c>
      <c r="AD417" s="3">
        <f t="shared" si="288"/>
        <v>264</v>
      </c>
      <c r="AE417" s="3">
        <f t="shared" si="287"/>
        <v>0</v>
      </c>
      <c r="AF417" s="3"/>
      <c r="AH417" s="20">
        <f t="shared" si="294"/>
        <v>264</v>
      </c>
      <c r="AI417">
        <f t="shared" si="275"/>
        <v>2</v>
      </c>
      <c r="AJ417">
        <f t="shared" si="276"/>
        <v>1</v>
      </c>
      <c r="AK417">
        <f t="shared" si="277"/>
        <v>0</v>
      </c>
      <c r="AL417">
        <f t="shared" si="278"/>
        <v>1</v>
      </c>
      <c r="AM417">
        <f t="shared" si="279"/>
        <v>0</v>
      </c>
      <c r="AN417">
        <f t="shared" si="280"/>
        <v>4</v>
      </c>
      <c r="AO417">
        <f t="shared" si="281"/>
        <v>0</v>
      </c>
      <c r="AP417">
        <f t="shared" si="282"/>
        <v>0</v>
      </c>
      <c r="AQ417">
        <f t="shared" si="283"/>
        <v>0</v>
      </c>
      <c r="AR417">
        <f t="shared" si="284"/>
        <v>0</v>
      </c>
      <c r="AS417">
        <f t="shared" si="285"/>
        <v>0</v>
      </c>
      <c r="AT417" s="12">
        <f t="shared" si="295"/>
        <v>-1.7138888888888888</v>
      </c>
      <c r="AU417" s="13">
        <f t="shared" si="302"/>
        <v>0</v>
      </c>
      <c r="AV417" s="13">
        <f t="shared" si="303"/>
        <v>0</v>
      </c>
      <c r="AW417" s="27">
        <v>0</v>
      </c>
      <c r="AX417" s="1">
        <f t="shared" si="296"/>
        <v>0</v>
      </c>
      <c r="AY417" s="20">
        <f t="shared" si="297"/>
        <v>250.38461538461536</v>
      </c>
    </row>
    <row r="418" spans="1:51" ht="31.5" customHeight="1" x14ac:dyDescent="0.65">
      <c r="A418" s="2">
        <v>412</v>
      </c>
      <c r="B418" s="2" t="s">
        <v>1046</v>
      </c>
      <c r="C418" s="44" t="s">
        <v>1102</v>
      </c>
      <c r="D418" s="47" t="s">
        <v>912</v>
      </c>
      <c r="E418" s="48" t="s">
        <v>232</v>
      </c>
      <c r="F418" s="15">
        <v>44228</v>
      </c>
      <c r="G418" s="2">
        <f t="shared" si="273"/>
        <v>26</v>
      </c>
      <c r="H418" s="16">
        <v>24</v>
      </c>
      <c r="I418" s="2"/>
      <c r="J418" s="16"/>
      <c r="K418" s="16"/>
      <c r="L418" s="2">
        <v>210</v>
      </c>
      <c r="M418" s="2">
        <v>15</v>
      </c>
      <c r="N418" s="2">
        <v>6.5</v>
      </c>
      <c r="O418" s="16"/>
      <c r="P418" s="2">
        <v>0</v>
      </c>
      <c r="Q418" s="2">
        <f t="shared" si="265"/>
        <v>10</v>
      </c>
      <c r="R418" s="2">
        <f t="shared" si="262"/>
        <v>0</v>
      </c>
      <c r="S418" s="17">
        <f t="shared" si="286"/>
        <v>36.346153846153847</v>
      </c>
      <c r="T418" s="17">
        <v>6</v>
      </c>
      <c r="U418" s="17">
        <v>5</v>
      </c>
      <c r="V418" s="18">
        <v>7</v>
      </c>
      <c r="W418" s="19">
        <f t="shared" si="274"/>
        <v>295.84615384615387</v>
      </c>
      <c r="X418" s="17">
        <f t="shared" si="290"/>
        <v>0</v>
      </c>
      <c r="Y418" s="17">
        <f t="shared" si="272"/>
        <v>0</v>
      </c>
      <c r="Z418" s="29"/>
      <c r="AA418" s="43">
        <f t="shared" si="291"/>
        <v>0</v>
      </c>
      <c r="AB418" s="17">
        <f t="shared" si="292"/>
        <v>5.9169230769230774</v>
      </c>
      <c r="AC418" s="17">
        <f t="shared" si="293"/>
        <v>5.9169230769230774</v>
      </c>
      <c r="AD418" s="3">
        <f t="shared" si="288"/>
        <v>289</v>
      </c>
      <c r="AE418" s="3">
        <f t="shared" si="287"/>
        <v>3700</v>
      </c>
      <c r="AF418" s="3"/>
      <c r="AH418" s="20">
        <f t="shared" si="294"/>
        <v>289.93</v>
      </c>
      <c r="AI418">
        <f t="shared" si="275"/>
        <v>2</v>
      </c>
      <c r="AJ418">
        <f t="shared" si="276"/>
        <v>1</v>
      </c>
      <c r="AK418">
        <f t="shared" si="277"/>
        <v>1</v>
      </c>
      <c r="AL418">
        <f t="shared" si="278"/>
        <v>1</v>
      </c>
      <c r="AM418">
        <f t="shared" si="279"/>
        <v>1</v>
      </c>
      <c r="AN418">
        <f t="shared" si="280"/>
        <v>4</v>
      </c>
      <c r="AO418">
        <f t="shared" si="281"/>
        <v>1</v>
      </c>
      <c r="AP418">
        <f t="shared" si="282"/>
        <v>1</v>
      </c>
      <c r="AQ418">
        <f t="shared" si="283"/>
        <v>1</v>
      </c>
      <c r="AR418">
        <f t="shared" si="284"/>
        <v>2</v>
      </c>
      <c r="AS418">
        <f t="shared" si="285"/>
        <v>3720.0000000000273</v>
      </c>
      <c r="AT418" s="12">
        <f t="shared" si="295"/>
        <v>-4.1666666666666664E-2</v>
      </c>
      <c r="AU418" s="13">
        <f t="shared" si="269"/>
        <v>0</v>
      </c>
      <c r="AV418" s="13">
        <f t="shared" si="289"/>
        <v>0</v>
      </c>
      <c r="AW418" s="27">
        <v>0</v>
      </c>
      <c r="AX418" s="1">
        <f t="shared" si="296"/>
        <v>0</v>
      </c>
      <c r="AY418" s="20">
        <f t="shared" si="297"/>
        <v>277.84615384615387</v>
      </c>
    </row>
    <row r="419" spans="1:51" ht="33" customHeight="1" x14ac:dyDescent="0.8">
      <c r="A419" s="39">
        <v>413</v>
      </c>
      <c r="B419" s="2" t="s">
        <v>1046</v>
      </c>
      <c r="C419" s="44" t="s">
        <v>1103</v>
      </c>
      <c r="D419" s="60" t="s">
        <v>1084</v>
      </c>
      <c r="E419" s="61" t="s">
        <v>1104</v>
      </c>
      <c r="F419" s="15">
        <v>44228</v>
      </c>
      <c r="G419" s="2">
        <f t="shared" si="273"/>
        <v>26</v>
      </c>
      <c r="H419" s="16">
        <v>24</v>
      </c>
      <c r="I419" s="2"/>
      <c r="J419" s="16"/>
      <c r="K419" s="16"/>
      <c r="L419" s="2">
        <v>200</v>
      </c>
      <c r="M419" s="2">
        <v>0</v>
      </c>
      <c r="N419" s="2">
        <v>1</v>
      </c>
      <c r="O419" s="16"/>
      <c r="P419" s="2">
        <v>0</v>
      </c>
      <c r="Q419" s="2">
        <f t="shared" si="265"/>
        <v>10</v>
      </c>
      <c r="R419" s="2">
        <f t="shared" si="262"/>
        <v>0</v>
      </c>
      <c r="S419" s="17">
        <f t="shared" si="286"/>
        <v>34.615384615384613</v>
      </c>
      <c r="T419" s="17">
        <v>6</v>
      </c>
      <c r="U419" s="17">
        <v>5</v>
      </c>
      <c r="V419" s="18">
        <v>7</v>
      </c>
      <c r="W419" s="19">
        <f t="shared" si="274"/>
        <v>263.61538461538464</v>
      </c>
      <c r="X419" s="17">
        <f t="shared" si="290"/>
        <v>0</v>
      </c>
      <c r="Y419" s="17">
        <f t="shared" si="272"/>
        <v>0</v>
      </c>
      <c r="Z419" s="29"/>
      <c r="AA419" s="43">
        <f t="shared" si="291"/>
        <v>0</v>
      </c>
      <c r="AB419" s="17">
        <f t="shared" si="292"/>
        <v>5.2723076923076926</v>
      </c>
      <c r="AC419" s="17">
        <f t="shared" si="293"/>
        <v>5.2723076923076926</v>
      </c>
      <c r="AD419" s="3">
        <f t="shared" si="288"/>
        <v>258</v>
      </c>
      <c r="AE419" s="3">
        <f t="shared" si="287"/>
        <v>1300</v>
      </c>
      <c r="AF419" s="3"/>
      <c r="AH419" s="20">
        <f t="shared" si="294"/>
        <v>258.33999999999997</v>
      </c>
      <c r="AI419">
        <f t="shared" si="275"/>
        <v>2</v>
      </c>
      <c r="AJ419">
        <f t="shared" si="276"/>
        <v>1</v>
      </c>
      <c r="AK419">
        <f t="shared" si="277"/>
        <v>0</v>
      </c>
      <c r="AL419">
        <f t="shared" si="278"/>
        <v>0</v>
      </c>
      <c r="AM419">
        <f t="shared" si="279"/>
        <v>1</v>
      </c>
      <c r="AN419">
        <f t="shared" si="280"/>
        <v>3</v>
      </c>
      <c r="AO419">
        <f t="shared" si="281"/>
        <v>0</v>
      </c>
      <c r="AP419">
        <f t="shared" si="282"/>
        <v>1</v>
      </c>
      <c r="AQ419">
        <f t="shared" si="283"/>
        <v>0</v>
      </c>
      <c r="AR419">
        <f t="shared" si="284"/>
        <v>3</v>
      </c>
      <c r="AS419">
        <f t="shared" si="285"/>
        <v>1359.9999999999</v>
      </c>
      <c r="AT419" s="12">
        <f t="shared" si="295"/>
        <v>-4.1666666666666664E-2</v>
      </c>
      <c r="AU419" s="13">
        <f t="shared" si="269"/>
        <v>0</v>
      </c>
      <c r="AV419" s="13">
        <f t="shared" si="289"/>
        <v>0</v>
      </c>
      <c r="AW419" s="27">
        <v>0</v>
      </c>
      <c r="AX419" s="1">
        <f t="shared" si="296"/>
        <v>0</v>
      </c>
      <c r="AY419" s="20">
        <f t="shared" si="297"/>
        <v>245.61538461538464</v>
      </c>
    </row>
    <row r="420" spans="1:51" ht="31.5" customHeight="1" x14ac:dyDescent="0.65">
      <c r="A420" s="2">
        <v>414</v>
      </c>
      <c r="B420" s="2" t="s">
        <v>1046</v>
      </c>
      <c r="C420" s="44" t="s">
        <v>1105</v>
      </c>
      <c r="D420" s="47" t="s">
        <v>1106</v>
      </c>
      <c r="E420" s="48" t="s">
        <v>1107</v>
      </c>
      <c r="F420" s="15">
        <v>45040</v>
      </c>
      <c r="G420" s="2">
        <f t="shared" si="273"/>
        <v>26</v>
      </c>
      <c r="H420" s="16">
        <v>26</v>
      </c>
      <c r="I420" s="2"/>
      <c r="J420" s="16"/>
      <c r="K420" s="16"/>
      <c r="L420" s="2">
        <v>200</v>
      </c>
      <c r="M420" s="2">
        <v>0</v>
      </c>
      <c r="N420" s="2">
        <v>0</v>
      </c>
      <c r="O420" s="16"/>
      <c r="P420" s="2">
        <v>0</v>
      </c>
      <c r="Q420" s="2">
        <f t="shared" si="265"/>
        <v>10</v>
      </c>
      <c r="R420" s="2">
        <f t="shared" si="262"/>
        <v>0</v>
      </c>
      <c r="S420" s="17">
        <f t="shared" si="286"/>
        <v>37.5</v>
      </c>
      <c r="T420" s="17">
        <v>6.5</v>
      </c>
      <c r="U420" s="17">
        <v>5</v>
      </c>
      <c r="V420" s="18">
        <v>7</v>
      </c>
      <c r="W420" s="19">
        <f t="shared" si="274"/>
        <v>266</v>
      </c>
      <c r="X420" s="17">
        <f t="shared" si="290"/>
        <v>0</v>
      </c>
      <c r="Y420" s="17">
        <f t="shared" si="272"/>
        <v>0</v>
      </c>
      <c r="Z420" s="29"/>
      <c r="AA420" s="43">
        <f t="shared" si="291"/>
        <v>0</v>
      </c>
      <c r="AB420" s="17">
        <f t="shared" si="292"/>
        <v>5.32</v>
      </c>
      <c r="AC420" s="17">
        <f t="shared" si="293"/>
        <v>5.32</v>
      </c>
      <c r="AD420" s="3">
        <f t="shared" si="288"/>
        <v>260</v>
      </c>
      <c r="AE420" s="3">
        <f t="shared" si="287"/>
        <v>2700</v>
      </c>
      <c r="AF420" s="3"/>
      <c r="AH420" s="20">
        <f t="shared" si="294"/>
        <v>260.68</v>
      </c>
      <c r="AI420">
        <f t="shared" si="275"/>
        <v>2</v>
      </c>
      <c r="AJ420">
        <f t="shared" si="276"/>
        <v>1</v>
      </c>
      <c r="AK420">
        <f t="shared" si="277"/>
        <v>0</v>
      </c>
      <c r="AL420">
        <f t="shared" si="278"/>
        <v>1</v>
      </c>
      <c r="AM420">
        <f t="shared" si="279"/>
        <v>0</v>
      </c>
      <c r="AN420">
        <f t="shared" si="280"/>
        <v>0</v>
      </c>
      <c r="AO420">
        <f t="shared" si="281"/>
        <v>1</v>
      </c>
      <c r="AP420">
        <f t="shared" si="282"/>
        <v>0</v>
      </c>
      <c r="AQ420">
        <f t="shared" si="283"/>
        <v>1</v>
      </c>
      <c r="AR420">
        <f t="shared" si="284"/>
        <v>2</v>
      </c>
      <c r="AS420">
        <f t="shared" si="285"/>
        <v>2720.0000000000273</v>
      </c>
      <c r="AT420" s="12">
        <f t="shared" si="295"/>
        <v>-2.2722222222222221</v>
      </c>
      <c r="AU420" s="13">
        <f t="shared" si="269"/>
        <v>0</v>
      </c>
      <c r="AV420" s="13">
        <f t="shared" si="289"/>
        <v>0</v>
      </c>
      <c r="AW420" s="27">
        <v>0</v>
      </c>
      <c r="AX420" s="1">
        <f t="shared" si="296"/>
        <v>0</v>
      </c>
      <c r="AY420" s="20">
        <f t="shared" si="297"/>
        <v>247.5</v>
      </c>
    </row>
    <row r="421" spans="1:51" ht="31.5" customHeight="1" x14ac:dyDescent="0.65">
      <c r="A421" s="39">
        <v>415</v>
      </c>
      <c r="B421" s="2" t="s">
        <v>1046</v>
      </c>
      <c r="C421" s="44" t="s">
        <v>1108</v>
      </c>
      <c r="D421" s="47" t="s">
        <v>1109</v>
      </c>
      <c r="E421" s="48" t="s">
        <v>128</v>
      </c>
      <c r="F421" s="15">
        <v>45040</v>
      </c>
      <c r="G421" s="2">
        <f t="shared" si="273"/>
        <v>26</v>
      </c>
      <c r="H421" s="16">
        <v>26</v>
      </c>
      <c r="I421" s="2"/>
      <c r="J421" s="16"/>
      <c r="K421" s="16"/>
      <c r="L421" s="2">
        <v>200</v>
      </c>
      <c r="M421" s="2">
        <v>0</v>
      </c>
      <c r="N421" s="2">
        <v>0</v>
      </c>
      <c r="O421" s="16"/>
      <c r="P421" s="2">
        <v>0</v>
      </c>
      <c r="Q421" s="2">
        <f t="shared" si="265"/>
        <v>10</v>
      </c>
      <c r="R421" s="2">
        <f t="shared" si="262"/>
        <v>0</v>
      </c>
      <c r="S421" s="17">
        <f t="shared" si="286"/>
        <v>37.5</v>
      </c>
      <c r="T421" s="17">
        <v>6.5</v>
      </c>
      <c r="U421" s="17">
        <v>5</v>
      </c>
      <c r="V421" s="18">
        <v>7</v>
      </c>
      <c r="W421" s="19">
        <f t="shared" si="274"/>
        <v>266</v>
      </c>
      <c r="X421" s="17">
        <f t="shared" si="290"/>
        <v>0</v>
      </c>
      <c r="Y421" s="17">
        <f t="shared" si="272"/>
        <v>0</v>
      </c>
      <c r="Z421" s="29"/>
      <c r="AA421" s="43">
        <f t="shared" si="291"/>
        <v>0</v>
      </c>
      <c r="AB421" s="17">
        <f t="shared" si="292"/>
        <v>5.32</v>
      </c>
      <c r="AC421" s="17">
        <f t="shared" si="293"/>
        <v>5.32</v>
      </c>
      <c r="AD421" s="3">
        <f t="shared" si="288"/>
        <v>260</v>
      </c>
      <c r="AE421" s="3">
        <f t="shared" si="287"/>
        <v>2700</v>
      </c>
      <c r="AF421" s="3"/>
      <c r="AH421" s="20">
        <f t="shared" si="294"/>
        <v>260.68</v>
      </c>
      <c r="AI421">
        <f t="shared" si="275"/>
        <v>2</v>
      </c>
      <c r="AJ421">
        <f t="shared" si="276"/>
        <v>1</v>
      </c>
      <c r="AK421">
        <f t="shared" si="277"/>
        <v>0</v>
      </c>
      <c r="AL421">
        <f t="shared" si="278"/>
        <v>1</v>
      </c>
      <c r="AM421">
        <f t="shared" si="279"/>
        <v>0</v>
      </c>
      <c r="AN421">
        <f t="shared" si="280"/>
        <v>0</v>
      </c>
      <c r="AO421">
        <f t="shared" si="281"/>
        <v>1</v>
      </c>
      <c r="AP421">
        <f t="shared" si="282"/>
        <v>0</v>
      </c>
      <c r="AQ421">
        <f t="shared" si="283"/>
        <v>1</v>
      </c>
      <c r="AR421">
        <f t="shared" si="284"/>
        <v>2</v>
      </c>
      <c r="AS421">
        <f t="shared" si="285"/>
        <v>2720.0000000000273</v>
      </c>
      <c r="AT421" s="12">
        <f t="shared" si="295"/>
        <v>-2.2722222222222221</v>
      </c>
      <c r="AU421" s="13">
        <f t="shared" si="269"/>
        <v>0</v>
      </c>
      <c r="AV421" s="13">
        <f t="shared" si="289"/>
        <v>0</v>
      </c>
      <c r="AW421" s="27">
        <v>0</v>
      </c>
      <c r="AX421" s="1">
        <f t="shared" si="296"/>
        <v>0</v>
      </c>
      <c r="AY421" s="20">
        <f t="shared" si="297"/>
        <v>247.5</v>
      </c>
    </row>
    <row r="422" spans="1:51" ht="31.5" customHeight="1" x14ac:dyDescent="0.65">
      <c r="A422" s="2">
        <v>416</v>
      </c>
      <c r="B422" s="2" t="s">
        <v>1046</v>
      </c>
      <c r="C422" s="44" t="s">
        <v>1110</v>
      </c>
      <c r="D422" s="47" t="s">
        <v>1111</v>
      </c>
      <c r="E422" s="48" t="s">
        <v>300</v>
      </c>
      <c r="F422" s="15">
        <v>45042</v>
      </c>
      <c r="G422" s="2">
        <f t="shared" si="273"/>
        <v>26</v>
      </c>
      <c r="H422" s="16">
        <v>12</v>
      </c>
      <c r="I422" s="2"/>
      <c r="J422" s="16"/>
      <c r="K422" s="16"/>
      <c r="L422" s="2">
        <v>200</v>
      </c>
      <c r="M422" s="2">
        <v>0</v>
      </c>
      <c r="N422" s="2">
        <v>0</v>
      </c>
      <c r="O422" s="16"/>
      <c r="P422" s="2">
        <v>0</v>
      </c>
      <c r="Q422" s="2">
        <f t="shared" si="265"/>
        <v>10</v>
      </c>
      <c r="R422" s="2">
        <f t="shared" si="262"/>
        <v>0</v>
      </c>
      <c r="S422" s="17">
        <f t="shared" si="286"/>
        <v>17.307692307692307</v>
      </c>
      <c r="T422" s="17">
        <v>3</v>
      </c>
      <c r="U422" s="17">
        <v>5</v>
      </c>
      <c r="V422" s="18">
        <v>7</v>
      </c>
      <c r="W422" s="19">
        <f t="shared" si="274"/>
        <v>242.30769230769232</v>
      </c>
      <c r="X422" s="17">
        <f t="shared" si="290"/>
        <v>0</v>
      </c>
      <c r="Y422" s="17">
        <f t="shared" si="272"/>
        <v>0</v>
      </c>
      <c r="Z422" s="29"/>
      <c r="AA422" s="43">
        <f t="shared" si="291"/>
        <v>0</v>
      </c>
      <c r="AB422" s="17">
        <f t="shared" si="292"/>
        <v>4.8461538461538467</v>
      </c>
      <c r="AC422" s="17">
        <f t="shared" si="293"/>
        <v>4.8461538461538467</v>
      </c>
      <c r="AD422" s="3">
        <f t="shared" si="288"/>
        <v>237</v>
      </c>
      <c r="AE422" s="3">
        <f t="shared" si="287"/>
        <v>1800</v>
      </c>
      <c r="AF422" s="3"/>
      <c r="AH422" s="20">
        <f t="shared" si="294"/>
        <v>237.46</v>
      </c>
      <c r="AI422">
        <f t="shared" si="275"/>
        <v>2</v>
      </c>
      <c r="AJ422">
        <f t="shared" si="276"/>
        <v>0</v>
      </c>
      <c r="AK422">
        <f t="shared" si="277"/>
        <v>1</v>
      </c>
      <c r="AL422">
        <f t="shared" si="278"/>
        <v>1</v>
      </c>
      <c r="AM422">
        <f t="shared" si="279"/>
        <v>1</v>
      </c>
      <c r="AN422">
        <f t="shared" si="280"/>
        <v>2</v>
      </c>
      <c r="AO422">
        <f t="shared" si="281"/>
        <v>0</v>
      </c>
      <c r="AP422">
        <f t="shared" si="282"/>
        <v>1</v>
      </c>
      <c r="AQ422">
        <f t="shared" si="283"/>
        <v>1</v>
      </c>
      <c r="AR422">
        <f t="shared" si="284"/>
        <v>3</v>
      </c>
      <c r="AS422">
        <f t="shared" si="285"/>
        <v>1840.0000000000318</v>
      </c>
      <c r="AT422" s="12">
        <f t="shared" si="295"/>
        <v>-2.2777777777777777</v>
      </c>
      <c r="AU422" s="13">
        <f t="shared" si="269"/>
        <v>0</v>
      </c>
      <c r="AV422" s="13">
        <f t="shared" si="289"/>
        <v>0</v>
      </c>
      <c r="AW422" s="27">
        <v>0</v>
      </c>
      <c r="AX422" s="1">
        <f t="shared" si="296"/>
        <v>0</v>
      </c>
      <c r="AY422" s="20">
        <f t="shared" si="297"/>
        <v>227.30769230769232</v>
      </c>
    </row>
    <row r="423" spans="1:51" ht="31.5" customHeight="1" x14ac:dyDescent="0.65">
      <c r="A423" s="39">
        <v>417</v>
      </c>
      <c r="B423" s="2" t="s">
        <v>1046</v>
      </c>
      <c r="C423" s="44" t="s">
        <v>1112</v>
      </c>
      <c r="D423" s="47" t="s">
        <v>1113</v>
      </c>
      <c r="E423" s="48" t="s">
        <v>244</v>
      </c>
      <c r="F423" s="15">
        <v>45042</v>
      </c>
      <c r="G423" s="2">
        <f t="shared" si="273"/>
        <v>25.625</v>
      </c>
      <c r="H423" s="16">
        <v>18</v>
      </c>
      <c r="I423" s="2"/>
      <c r="J423" s="16"/>
      <c r="K423" s="16">
        <v>0.375</v>
      </c>
      <c r="L423" s="2">
        <v>200</v>
      </c>
      <c r="M423" s="2">
        <v>0</v>
      </c>
      <c r="N423" s="2">
        <v>0</v>
      </c>
      <c r="O423" s="16"/>
      <c r="P423" s="2">
        <v>0</v>
      </c>
      <c r="Q423" s="2">
        <f t="shared" si="265"/>
        <v>0</v>
      </c>
      <c r="R423" s="2">
        <f t="shared" si="262"/>
        <v>0</v>
      </c>
      <c r="S423" s="17">
        <f t="shared" si="286"/>
        <v>25.96153846153846</v>
      </c>
      <c r="T423" s="17">
        <v>4.5</v>
      </c>
      <c r="U423" s="17">
        <v>4.9278846153846159</v>
      </c>
      <c r="V423" s="18">
        <v>7</v>
      </c>
      <c r="W423" s="19">
        <f t="shared" si="274"/>
        <v>242.38942307692307</v>
      </c>
      <c r="X423" s="17">
        <f t="shared" si="290"/>
        <v>0</v>
      </c>
      <c r="Y423" s="17">
        <f t="shared" si="272"/>
        <v>2.8846153846153846</v>
      </c>
      <c r="Z423" s="29"/>
      <c r="AA423" s="43">
        <f t="shared" si="291"/>
        <v>0</v>
      </c>
      <c r="AB423" s="17">
        <f t="shared" si="292"/>
        <v>4.8477884615384612</v>
      </c>
      <c r="AC423" s="17">
        <f t="shared" si="293"/>
        <v>7.7324038461538454</v>
      </c>
      <c r="AD423" s="3">
        <f t="shared" si="288"/>
        <v>234</v>
      </c>
      <c r="AE423" s="3">
        <f t="shared" si="287"/>
        <v>2600</v>
      </c>
      <c r="AF423" s="3"/>
      <c r="AH423" s="20">
        <f t="shared" si="294"/>
        <v>234.66</v>
      </c>
      <c r="AI423">
        <f t="shared" si="275"/>
        <v>2</v>
      </c>
      <c r="AJ423">
        <f t="shared" si="276"/>
        <v>0</v>
      </c>
      <c r="AK423">
        <f t="shared" si="277"/>
        <v>1</v>
      </c>
      <c r="AL423">
        <f t="shared" si="278"/>
        <v>1</v>
      </c>
      <c r="AM423">
        <f t="shared" si="279"/>
        <v>0</v>
      </c>
      <c r="AN423">
        <f t="shared" si="280"/>
        <v>4</v>
      </c>
      <c r="AO423">
        <f t="shared" si="281"/>
        <v>1</v>
      </c>
      <c r="AP423">
        <f t="shared" si="282"/>
        <v>0</v>
      </c>
      <c r="AQ423">
        <f t="shared" si="283"/>
        <v>1</v>
      </c>
      <c r="AR423">
        <f t="shared" si="284"/>
        <v>1</v>
      </c>
      <c r="AS423">
        <f t="shared" si="285"/>
        <v>2639.9999999999864</v>
      </c>
      <c r="AT423" s="12">
        <f t="shared" si="295"/>
        <v>-2.2777777777777777</v>
      </c>
      <c r="AU423" s="13">
        <f t="shared" si="269"/>
        <v>0</v>
      </c>
      <c r="AV423" s="13">
        <f t="shared" si="289"/>
        <v>0</v>
      </c>
      <c r="AW423" s="27">
        <v>0</v>
      </c>
      <c r="AX423" s="1">
        <f t="shared" si="296"/>
        <v>0</v>
      </c>
      <c r="AY423" s="20">
        <f t="shared" si="297"/>
        <v>223.07692307692307</v>
      </c>
    </row>
    <row r="424" spans="1:51" ht="31.5" customHeight="1" x14ac:dyDescent="0.65">
      <c r="A424" s="2">
        <v>418</v>
      </c>
      <c r="B424" s="2" t="s">
        <v>1046</v>
      </c>
      <c r="C424" s="44" t="s">
        <v>1114</v>
      </c>
      <c r="D424" s="47" t="s">
        <v>1115</v>
      </c>
      <c r="E424" s="48" t="s">
        <v>1116</v>
      </c>
      <c r="F424" s="15">
        <v>45042</v>
      </c>
      <c r="G424" s="2">
        <f t="shared" si="273"/>
        <v>25</v>
      </c>
      <c r="H424" s="16">
        <v>26</v>
      </c>
      <c r="I424" s="2"/>
      <c r="J424" s="16"/>
      <c r="K424" s="16">
        <v>1</v>
      </c>
      <c r="L424" s="2">
        <v>200</v>
      </c>
      <c r="M424" s="2">
        <v>0</v>
      </c>
      <c r="N424" s="2">
        <v>0</v>
      </c>
      <c r="O424" s="16"/>
      <c r="P424" s="2">
        <v>0</v>
      </c>
      <c r="Q424" s="2">
        <f t="shared" si="265"/>
        <v>0</v>
      </c>
      <c r="R424" s="2">
        <f t="shared" si="262"/>
        <v>0</v>
      </c>
      <c r="S424" s="17">
        <f t="shared" si="286"/>
        <v>37.5</v>
      </c>
      <c r="T424" s="17">
        <v>6.5</v>
      </c>
      <c r="U424" s="17">
        <v>4.8076923076923084</v>
      </c>
      <c r="V424" s="18">
        <v>7</v>
      </c>
      <c r="W424" s="19">
        <f t="shared" si="274"/>
        <v>255.80769230769232</v>
      </c>
      <c r="X424" s="17">
        <f t="shared" si="290"/>
        <v>0</v>
      </c>
      <c r="Y424" s="17">
        <f t="shared" si="272"/>
        <v>7.6923076923076925</v>
      </c>
      <c r="Z424" s="29"/>
      <c r="AA424" s="43">
        <f t="shared" si="291"/>
        <v>0</v>
      </c>
      <c r="AB424" s="17">
        <f t="shared" si="292"/>
        <v>5.1161538461538463</v>
      </c>
      <c r="AC424" s="17">
        <f t="shared" si="293"/>
        <v>12.80846153846154</v>
      </c>
      <c r="AD424" s="3">
        <f t="shared" si="288"/>
        <v>243</v>
      </c>
      <c r="AE424" s="3">
        <f t="shared" si="287"/>
        <v>0</v>
      </c>
      <c r="AF424" s="3"/>
      <c r="AH424" s="20">
        <f t="shared" si="294"/>
        <v>243</v>
      </c>
      <c r="AI424">
        <f t="shared" si="275"/>
        <v>2</v>
      </c>
      <c r="AJ424">
        <f t="shared" si="276"/>
        <v>0</v>
      </c>
      <c r="AK424">
        <f t="shared" si="277"/>
        <v>2</v>
      </c>
      <c r="AL424">
        <f t="shared" si="278"/>
        <v>0</v>
      </c>
      <c r="AM424">
        <f t="shared" si="279"/>
        <v>0</v>
      </c>
      <c r="AN424">
        <f t="shared" si="280"/>
        <v>3</v>
      </c>
      <c r="AO424">
        <f t="shared" si="281"/>
        <v>0</v>
      </c>
      <c r="AP424">
        <f t="shared" si="282"/>
        <v>0</v>
      </c>
      <c r="AQ424">
        <f t="shared" si="283"/>
        <v>0</v>
      </c>
      <c r="AR424">
        <f t="shared" si="284"/>
        <v>0</v>
      </c>
      <c r="AS424">
        <f t="shared" si="285"/>
        <v>0</v>
      </c>
      <c r="AT424" s="12">
        <f t="shared" si="295"/>
        <v>-2.2777777777777777</v>
      </c>
      <c r="AU424" s="13">
        <f t="shared" si="269"/>
        <v>0</v>
      </c>
      <c r="AV424" s="13">
        <f t="shared" si="289"/>
        <v>0</v>
      </c>
      <c r="AW424" s="27">
        <v>0</v>
      </c>
      <c r="AX424" s="1">
        <f t="shared" si="296"/>
        <v>0</v>
      </c>
      <c r="AY424" s="20">
        <f t="shared" si="297"/>
        <v>229.80769230769232</v>
      </c>
    </row>
    <row r="425" spans="1:51" ht="31.5" customHeight="1" x14ac:dyDescent="0.65">
      <c r="A425" s="39">
        <v>419</v>
      </c>
      <c r="B425" s="2" t="s">
        <v>1046</v>
      </c>
      <c r="C425" s="44" t="s">
        <v>1117</v>
      </c>
      <c r="D425" s="47" t="s">
        <v>639</v>
      </c>
      <c r="E425" s="48" t="s">
        <v>1118</v>
      </c>
      <c r="F425" s="15">
        <v>45170</v>
      </c>
      <c r="G425" s="2">
        <f t="shared" si="273"/>
        <v>26</v>
      </c>
      <c r="H425" s="16">
        <v>26</v>
      </c>
      <c r="I425" s="2"/>
      <c r="J425" s="16"/>
      <c r="K425" s="16"/>
      <c r="L425" s="2">
        <v>200</v>
      </c>
      <c r="M425" s="2">
        <v>0</v>
      </c>
      <c r="N425" s="2">
        <v>0</v>
      </c>
      <c r="O425" s="16"/>
      <c r="P425" s="2">
        <v>0</v>
      </c>
      <c r="Q425" s="2">
        <f t="shared" si="265"/>
        <v>10</v>
      </c>
      <c r="R425" s="2">
        <f t="shared" si="262"/>
        <v>0</v>
      </c>
      <c r="S425" s="17">
        <f t="shared" si="286"/>
        <v>37.5</v>
      </c>
      <c r="T425" s="17">
        <v>6.5</v>
      </c>
      <c r="U425" s="17">
        <v>5</v>
      </c>
      <c r="V425" s="18">
        <v>7</v>
      </c>
      <c r="W425" s="19">
        <f t="shared" si="274"/>
        <v>266</v>
      </c>
      <c r="X425" s="17">
        <f t="shared" si="290"/>
        <v>0</v>
      </c>
      <c r="Y425" s="17">
        <f t="shared" si="272"/>
        <v>0</v>
      </c>
      <c r="Z425" s="29"/>
      <c r="AA425" s="43">
        <f t="shared" si="291"/>
        <v>0</v>
      </c>
      <c r="AB425" s="17">
        <f t="shared" si="292"/>
        <v>5.32</v>
      </c>
      <c r="AC425" s="17">
        <f t="shared" si="293"/>
        <v>5.32</v>
      </c>
      <c r="AD425" s="3">
        <f t="shared" si="288"/>
        <v>260</v>
      </c>
      <c r="AE425" s="3">
        <f t="shared" si="287"/>
        <v>2700</v>
      </c>
      <c r="AF425" s="3"/>
      <c r="AH425" s="20">
        <f t="shared" si="294"/>
        <v>260.68</v>
      </c>
      <c r="AI425">
        <f t="shared" si="275"/>
        <v>2</v>
      </c>
      <c r="AJ425">
        <f t="shared" si="276"/>
        <v>1</v>
      </c>
      <c r="AK425">
        <f t="shared" si="277"/>
        <v>0</v>
      </c>
      <c r="AL425">
        <f t="shared" si="278"/>
        <v>1</v>
      </c>
      <c r="AM425">
        <f t="shared" si="279"/>
        <v>0</v>
      </c>
      <c r="AN425">
        <f t="shared" si="280"/>
        <v>0</v>
      </c>
      <c r="AO425">
        <f t="shared" si="281"/>
        <v>1</v>
      </c>
      <c r="AP425">
        <f t="shared" si="282"/>
        <v>0</v>
      </c>
      <c r="AQ425">
        <f t="shared" si="283"/>
        <v>1</v>
      </c>
      <c r="AR425">
        <f t="shared" si="284"/>
        <v>2</v>
      </c>
      <c r="AS425">
        <f t="shared" si="285"/>
        <v>2720.0000000000273</v>
      </c>
      <c r="AT425" s="12">
        <f t="shared" si="295"/>
        <v>-2.625</v>
      </c>
      <c r="AU425" s="13">
        <f t="shared" si="269"/>
        <v>0</v>
      </c>
      <c r="AV425" s="13">
        <f t="shared" si="289"/>
        <v>0</v>
      </c>
      <c r="AW425" s="27">
        <v>0</v>
      </c>
      <c r="AX425" s="1">
        <f t="shared" si="296"/>
        <v>0</v>
      </c>
      <c r="AY425" s="20">
        <f t="shared" si="297"/>
        <v>247.5</v>
      </c>
    </row>
    <row r="426" spans="1:51" ht="31.5" customHeight="1" x14ac:dyDescent="0.65">
      <c r="A426" s="2">
        <v>420</v>
      </c>
      <c r="B426" s="2" t="s">
        <v>1046</v>
      </c>
      <c r="C426" s="44" t="s">
        <v>1119</v>
      </c>
      <c r="D426" s="47" t="s">
        <v>1084</v>
      </c>
      <c r="E426" s="48" t="s">
        <v>113</v>
      </c>
      <c r="F426" s="15">
        <v>44927</v>
      </c>
      <c r="G426" s="2">
        <f t="shared" si="273"/>
        <v>26</v>
      </c>
      <c r="H426" s="16">
        <v>0</v>
      </c>
      <c r="I426" s="2"/>
      <c r="J426" s="16"/>
      <c r="K426" s="16"/>
      <c r="L426" s="2">
        <v>200</v>
      </c>
      <c r="M426" s="2">
        <v>0</v>
      </c>
      <c r="N426" s="2">
        <v>0</v>
      </c>
      <c r="O426" s="16"/>
      <c r="P426" s="2">
        <v>0</v>
      </c>
      <c r="Q426" s="2">
        <f t="shared" si="265"/>
        <v>10</v>
      </c>
      <c r="R426" s="2">
        <f t="shared" si="262"/>
        <v>0</v>
      </c>
      <c r="S426" s="17">
        <f t="shared" si="286"/>
        <v>0</v>
      </c>
      <c r="T426" s="17">
        <v>0</v>
      </c>
      <c r="U426" s="17">
        <v>5</v>
      </c>
      <c r="V426" s="18">
        <v>7</v>
      </c>
      <c r="W426" s="19">
        <f t="shared" si="274"/>
        <v>222</v>
      </c>
      <c r="X426" s="17">
        <f t="shared" si="290"/>
        <v>0</v>
      </c>
      <c r="Y426" s="17">
        <f t="shared" si="272"/>
        <v>0</v>
      </c>
      <c r="Z426" s="29"/>
      <c r="AA426" s="43">
        <f t="shared" si="291"/>
        <v>0</v>
      </c>
      <c r="AB426" s="17">
        <f t="shared" si="292"/>
        <v>4.4400000000000004</v>
      </c>
      <c r="AC426" s="17">
        <f t="shared" si="293"/>
        <v>4.4400000000000004</v>
      </c>
      <c r="AD426" s="3">
        <f t="shared" si="288"/>
        <v>217</v>
      </c>
      <c r="AE426" s="3">
        <f t="shared" si="287"/>
        <v>2200</v>
      </c>
      <c r="AF426" s="3"/>
      <c r="AH426" s="20">
        <f t="shared" si="294"/>
        <v>217.56</v>
      </c>
      <c r="AI426">
        <f t="shared" si="275"/>
        <v>2</v>
      </c>
      <c r="AJ426">
        <f t="shared" si="276"/>
        <v>0</v>
      </c>
      <c r="AK426">
        <f t="shared" si="277"/>
        <v>0</v>
      </c>
      <c r="AL426">
        <f t="shared" si="278"/>
        <v>1</v>
      </c>
      <c r="AM426">
        <f t="shared" si="279"/>
        <v>1</v>
      </c>
      <c r="AN426">
        <f t="shared" si="280"/>
        <v>2</v>
      </c>
      <c r="AO426">
        <f t="shared" si="281"/>
        <v>1</v>
      </c>
      <c r="AP426">
        <f t="shared" si="282"/>
        <v>0</v>
      </c>
      <c r="AQ426">
        <f t="shared" si="283"/>
        <v>0</v>
      </c>
      <c r="AR426">
        <f t="shared" si="284"/>
        <v>2</v>
      </c>
      <c r="AS426">
        <f t="shared" si="285"/>
        <v>2240.0000000000091</v>
      </c>
      <c r="AT426" s="12">
        <f t="shared" si="295"/>
        <v>-1.9583333333333333</v>
      </c>
      <c r="AU426" s="13">
        <f t="shared" si="269"/>
        <v>0</v>
      </c>
      <c r="AV426" s="13">
        <f t="shared" si="289"/>
        <v>0</v>
      </c>
      <c r="AW426" s="27">
        <v>0</v>
      </c>
      <c r="AX426" s="1">
        <f t="shared" si="296"/>
        <v>0</v>
      </c>
      <c r="AY426" s="20">
        <f t="shared" si="297"/>
        <v>210</v>
      </c>
    </row>
    <row r="427" spans="1:51" ht="31.5" customHeight="1" x14ac:dyDescent="0.65">
      <c r="A427" s="39">
        <v>421</v>
      </c>
      <c r="B427" s="2" t="s">
        <v>1046</v>
      </c>
      <c r="C427" s="44" t="s">
        <v>1120</v>
      </c>
      <c r="D427" s="47" t="s">
        <v>1121</v>
      </c>
      <c r="E427" s="48" t="s">
        <v>1122</v>
      </c>
      <c r="F427" s="15">
        <v>45218</v>
      </c>
      <c r="G427" s="2">
        <f t="shared" si="273"/>
        <v>25</v>
      </c>
      <c r="H427" s="16">
        <v>24</v>
      </c>
      <c r="I427" s="2"/>
      <c r="J427" s="16">
        <v>1</v>
      </c>
      <c r="K427" s="16"/>
      <c r="L427" s="2">
        <v>198</v>
      </c>
      <c r="M427" s="2">
        <v>0</v>
      </c>
      <c r="N427" s="2">
        <v>0</v>
      </c>
      <c r="O427" s="16"/>
      <c r="P427" s="2">
        <v>0</v>
      </c>
      <c r="Q427" s="2">
        <f t="shared" si="265"/>
        <v>5</v>
      </c>
      <c r="R427" s="2">
        <f t="shared" ref="R427:R490" si="304">IF(AT427&lt;=8,AU427,AV427)</f>
        <v>0</v>
      </c>
      <c r="S427" s="17">
        <f t="shared" si="286"/>
        <v>34.269230769230774</v>
      </c>
      <c r="T427" s="17">
        <v>6</v>
      </c>
      <c r="U427" s="17">
        <v>4.8076923076923084</v>
      </c>
      <c r="V427" s="18">
        <v>7</v>
      </c>
      <c r="W427" s="19">
        <f t="shared" si="274"/>
        <v>255.07692307692309</v>
      </c>
      <c r="X427" s="17">
        <f t="shared" si="290"/>
        <v>7.615384615384615</v>
      </c>
      <c r="Y427" s="17">
        <f t="shared" si="272"/>
        <v>0</v>
      </c>
      <c r="Z427" s="29"/>
      <c r="AA427" s="43">
        <f t="shared" si="291"/>
        <v>0</v>
      </c>
      <c r="AB427" s="17">
        <f t="shared" si="292"/>
        <v>5.1015384615384622</v>
      </c>
      <c r="AC427" s="17">
        <f t="shared" si="293"/>
        <v>12.716923076923077</v>
      </c>
      <c r="AD427" s="3">
        <f t="shared" si="288"/>
        <v>242</v>
      </c>
      <c r="AE427" s="3">
        <f t="shared" si="287"/>
        <v>1400</v>
      </c>
      <c r="AF427" s="3"/>
      <c r="AH427" s="20">
        <f t="shared" si="294"/>
        <v>242.36</v>
      </c>
      <c r="AI427">
        <f t="shared" si="275"/>
        <v>2</v>
      </c>
      <c r="AJ427">
        <f t="shared" si="276"/>
        <v>0</v>
      </c>
      <c r="AK427">
        <f t="shared" si="277"/>
        <v>2</v>
      </c>
      <c r="AL427">
        <f t="shared" si="278"/>
        <v>0</v>
      </c>
      <c r="AM427">
        <f t="shared" si="279"/>
        <v>0</v>
      </c>
      <c r="AN427">
        <f t="shared" si="280"/>
        <v>2</v>
      </c>
      <c r="AO427">
        <f t="shared" si="281"/>
        <v>0</v>
      </c>
      <c r="AP427">
        <f t="shared" si="282"/>
        <v>1</v>
      </c>
      <c r="AQ427">
        <f t="shared" si="283"/>
        <v>0</v>
      </c>
      <c r="AR427">
        <f t="shared" si="284"/>
        <v>4</v>
      </c>
      <c r="AS427">
        <f t="shared" si="285"/>
        <v>1440.0000000000546</v>
      </c>
      <c r="AT427" s="12">
        <f t="shared" si="295"/>
        <v>-2.7583333333333333</v>
      </c>
      <c r="AU427" s="13">
        <f t="shared" si="269"/>
        <v>0</v>
      </c>
      <c r="AV427" s="13">
        <f t="shared" si="289"/>
        <v>0</v>
      </c>
      <c r="AW427" s="27">
        <v>0</v>
      </c>
      <c r="AX427" s="1">
        <f t="shared" si="296"/>
        <v>0</v>
      </c>
      <c r="AY427" s="20">
        <f t="shared" si="297"/>
        <v>229.65384615384616</v>
      </c>
    </row>
    <row r="428" spans="1:51" ht="31.5" customHeight="1" x14ac:dyDescent="0.65">
      <c r="A428" s="2">
        <v>422</v>
      </c>
      <c r="B428" s="2" t="s">
        <v>1046</v>
      </c>
      <c r="C428" s="44" t="s">
        <v>1123</v>
      </c>
      <c r="D428" s="47" t="s">
        <v>43</v>
      </c>
      <c r="E428" s="48" t="s">
        <v>332</v>
      </c>
      <c r="F428" s="15">
        <v>45218</v>
      </c>
      <c r="G428" s="2">
        <f t="shared" si="273"/>
        <v>26</v>
      </c>
      <c r="H428" s="16">
        <v>26</v>
      </c>
      <c r="I428" s="2"/>
      <c r="J428" s="16"/>
      <c r="K428" s="16"/>
      <c r="L428" s="2">
        <v>198</v>
      </c>
      <c r="M428" s="2">
        <v>0</v>
      </c>
      <c r="N428" s="2">
        <v>0</v>
      </c>
      <c r="O428" s="16"/>
      <c r="P428" s="2">
        <v>0</v>
      </c>
      <c r="Q428" s="2">
        <f t="shared" si="265"/>
        <v>10</v>
      </c>
      <c r="R428" s="2">
        <f t="shared" si="304"/>
        <v>0</v>
      </c>
      <c r="S428" s="17">
        <f t="shared" si="286"/>
        <v>37.125</v>
      </c>
      <c r="T428" s="17">
        <v>6.5</v>
      </c>
      <c r="U428" s="17">
        <v>5</v>
      </c>
      <c r="V428" s="18">
        <v>7</v>
      </c>
      <c r="W428" s="19">
        <f t="shared" si="274"/>
        <v>263.625</v>
      </c>
      <c r="X428" s="17">
        <f t="shared" si="290"/>
        <v>0</v>
      </c>
      <c r="Y428" s="17">
        <f t="shared" si="272"/>
        <v>0</v>
      </c>
      <c r="Z428" s="29"/>
      <c r="AA428" s="43">
        <f t="shared" si="291"/>
        <v>0</v>
      </c>
      <c r="AB428" s="17">
        <f t="shared" si="292"/>
        <v>5.2725</v>
      </c>
      <c r="AC428" s="17">
        <f t="shared" si="293"/>
        <v>5.2725</v>
      </c>
      <c r="AD428" s="3">
        <f t="shared" si="288"/>
        <v>258</v>
      </c>
      <c r="AE428" s="3">
        <f t="shared" si="287"/>
        <v>1400</v>
      </c>
      <c r="AF428" s="3"/>
      <c r="AH428" s="20">
        <f t="shared" si="294"/>
        <v>258.35000000000002</v>
      </c>
      <c r="AI428">
        <f t="shared" si="275"/>
        <v>2</v>
      </c>
      <c r="AJ428">
        <f t="shared" si="276"/>
        <v>1</v>
      </c>
      <c r="AK428">
        <f t="shared" si="277"/>
        <v>0</v>
      </c>
      <c r="AL428">
        <f t="shared" si="278"/>
        <v>0</v>
      </c>
      <c r="AM428">
        <f t="shared" si="279"/>
        <v>1</v>
      </c>
      <c r="AN428">
        <f t="shared" si="280"/>
        <v>3</v>
      </c>
      <c r="AO428">
        <f t="shared" si="281"/>
        <v>0</v>
      </c>
      <c r="AP428">
        <f t="shared" si="282"/>
        <v>1</v>
      </c>
      <c r="AQ428">
        <f t="shared" si="283"/>
        <v>0</v>
      </c>
      <c r="AR428">
        <f t="shared" si="284"/>
        <v>4</v>
      </c>
      <c r="AS428">
        <f t="shared" si="285"/>
        <v>1400.0000000000909</v>
      </c>
      <c r="AT428" s="12">
        <f t="shared" si="295"/>
        <v>-2.7583333333333333</v>
      </c>
      <c r="AU428" s="13">
        <f t="shared" si="269"/>
        <v>0</v>
      </c>
      <c r="AV428" s="13">
        <f t="shared" si="289"/>
        <v>0</v>
      </c>
      <c r="AW428" s="27">
        <v>0</v>
      </c>
      <c r="AX428" s="1">
        <f t="shared" si="296"/>
        <v>0</v>
      </c>
      <c r="AY428" s="20">
        <f t="shared" si="297"/>
        <v>245.125</v>
      </c>
    </row>
    <row r="429" spans="1:51" ht="31.5" customHeight="1" x14ac:dyDescent="0.65">
      <c r="A429" s="39">
        <v>423</v>
      </c>
      <c r="B429" s="2" t="s">
        <v>1046</v>
      </c>
      <c r="C429" s="44" t="s">
        <v>1124</v>
      </c>
      <c r="D429" s="47" t="s">
        <v>1125</v>
      </c>
      <c r="E429" s="48" t="s">
        <v>1126</v>
      </c>
      <c r="F429" s="15">
        <v>45219</v>
      </c>
      <c r="G429" s="2">
        <f t="shared" si="273"/>
        <v>25</v>
      </c>
      <c r="H429" s="16">
        <v>24</v>
      </c>
      <c r="I429" s="2"/>
      <c r="J429" s="16">
        <v>1</v>
      </c>
      <c r="K429" s="16"/>
      <c r="L429" s="2">
        <v>198</v>
      </c>
      <c r="M429" s="2">
        <v>0</v>
      </c>
      <c r="N429" s="2">
        <v>0</v>
      </c>
      <c r="O429" s="16"/>
      <c r="P429" s="2">
        <v>0</v>
      </c>
      <c r="Q429" s="2">
        <f t="shared" si="265"/>
        <v>5</v>
      </c>
      <c r="R429" s="2">
        <f t="shared" si="304"/>
        <v>0</v>
      </c>
      <c r="S429" s="17">
        <f t="shared" si="286"/>
        <v>34.269230769230774</v>
      </c>
      <c r="T429" s="17">
        <v>6</v>
      </c>
      <c r="U429" s="17">
        <v>4.8076923076923084</v>
      </c>
      <c r="V429" s="18">
        <v>7</v>
      </c>
      <c r="W429" s="19">
        <f t="shared" si="274"/>
        <v>255.07692307692309</v>
      </c>
      <c r="X429" s="17">
        <f t="shared" si="290"/>
        <v>7.615384615384615</v>
      </c>
      <c r="Y429" s="17">
        <f t="shared" si="272"/>
        <v>0</v>
      </c>
      <c r="Z429" s="29"/>
      <c r="AA429" s="43">
        <f t="shared" si="291"/>
        <v>0</v>
      </c>
      <c r="AB429" s="17">
        <f t="shared" si="292"/>
        <v>5.1015384615384622</v>
      </c>
      <c r="AC429" s="17">
        <f t="shared" si="293"/>
        <v>12.716923076923077</v>
      </c>
      <c r="AD429" s="3">
        <f t="shared" si="288"/>
        <v>242</v>
      </c>
      <c r="AE429" s="3">
        <f t="shared" si="287"/>
        <v>1400</v>
      </c>
      <c r="AF429" s="3"/>
      <c r="AH429" s="20">
        <f t="shared" si="294"/>
        <v>242.36</v>
      </c>
      <c r="AI429">
        <f t="shared" si="275"/>
        <v>2</v>
      </c>
      <c r="AJ429">
        <f t="shared" si="276"/>
        <v>0</v>
      </c>
      <c r="AK429">
        <f t="shared" si="277"/>
        <v>2</v>
      </c>
      <c r="AL429">
        <f t="shared" si="278"/>
        <v>0</v>
      </c>
      <c r="AM429">
        <f t="shared" si="279"/>
        <v>0</v>
      </c>
      <c r="AN429">
        <f t="shared" si="280"/>
        <v>2</v>
      </c>
      <c r="AO429">
        <f t="shared" si="281"/>
        <v>0</v>
      </c>
      <c r="AP429">
        <f t="shared" si="282"/>
        <v>1</v>
      </c>
      <c r="AQ429">
        <f t="shared" si="283"/>
        <v>0</v>
      </c>
      <c r="AR429">
        <f t="shared" si="284"/>
        <v>4</v>
      </c>
      <c r="AS429">
        <f t="shared" si="285"/>
        <v>1440.0000000000546</v>
      </c>
      <c r="AT429" s="12">
        <f t="shared" si="295"/>
        <v>-2.7611111111111111</v>
      </c>
      <c r="AU429" s="13">
        <f t="shared" si="269"/>
        <v>0</v>
      </c>
      <c r="AV429" s="13">
        <f t="shared" si="289"/>
        <v>0</v>
      </c>
      <c r="AW429" s="27">
        <v>0</v>
      </c>
      <c r="AX429" s="1">
        <f t="shared" si="296"/>
        <v>0</v>
      </c>
      <c r="AY429" s="20">
        <f t="shared" si="297"/>
        <v>229.65384615384616</v>
      </c>
    </row>
    <row r="430" spans="1:51" ht="31.5" customHeight="1" x14ac:dyDescent="0.65">
      <c r="A430" s="2">
        <v>424</v>
      </c>
      <c r="B430" s="2" t="s">
        <v>1046</v>
      </c>
      <c r="C430" s="44" t="s">
        <v>1127</v>
      </c>
      <c r="D430" s="47" t="s">
        <v>318</v>
      </c>
      <c r="E430" s="48" t="s">
        <v>846</v>
      </c>
      <c r="F430" s="15">
        <v>45219</v>
      </c>
      <c r="G430" s="2">
        <f t="shared" si="273"/>
        <v>26</v>
      </c>
      <c r="H430" s="16">
        <v>28</v>
      </c>
      <c r="I430" s="2"/>
      <c r="J430" s="16"/>
      <c r="K430" s="16"/>
      <c r="L430" s="2">
        <v>198</v>
      </c>
      <c r="M430" s="2">
        <v>0</v>
      </c>
      <c r="N430" s="2">
        <v>0</v>
      </c>
      <c r="O430" s="16"/>
      <c r="P430" s="2">
        <v>0</v>
      </c>
      <c r="Q430" s="2">
        <f t="shared" si="265"/>
        <v>10</v>
      </c>
      <c r="R430" s="2">
        <f t="shared" si="304"/>
        <v>0</v>
      </c>
      <c r="S430" s="17">
        <f t="shared" si="286"/>
        <v>39.980769230769234</v>
      </c>
      <c r="T430" s="17">
        <v>7</v>
      </c>
      <c r="U430" s="17">
        <v>5</v>
      </c>
      <c r="V430" s="18">
        <v>7</v>
      </c>
      <c r="W430" s="19">
        <f t="shared" si="274"/>
        <v>266.98076923076923</v>
      </c>
      <c r="X430" s="17">
        <f t="shared" si="290"/>
        <v>0</v>
      </c>
      <c r="Y430" s="17">
        <f t="shared" si="272"/>
        <v>0</v>
      </c>
      <c r="Z430" s="29"/>
      <c r="AA430" s="43">
        <f t="shared" si="291"/>
        <v>0</v>
      </c>
      <c r="AB430" s="17">
        <f t="shared" si="292"/>
        <v>5.3396153846153842</v>
      </c>
      <c r="AC430" s="17">
        <f t="shared" si="293"/>
        <v>5.3396153846153842</v>
      </c>
      <c r="AD430" s="3">
        <f t="shared" si="288"/>
        <v>261</v>
      </c>
      <c r="AE430" s="3">
        <f t="shared" si="287"/>
        <v>2500</v>
      </c>
      <c r="AF430" s="3"/>
      <c r="AH430" s="20">
        <f t="shared" si="294"/>
        <v>261.64</v>
      </c>
      <c r="AI430">
        <f t="shared" si="275"/>
        <v>2</v>
      </c>
      <c r="AJ430">
        <f t="shared" si="276"/>
        <v>1</v>
      </c>
      <c r="AK430">
        <f t="shared" si="277"/>
        <v>0</v>
      </c>
      <c r="AL430">
        <f t="shared" si="278"/>
        <v>1</v>
      </c>
      <c r="AM430">
        <f t="shared" si="279"/>
        <v>0</v>
      </c>
      <c r="AN430">
        <f t="shared" si="280"/>
        <v>1</v>
      </c>
      <c r="AO430">
        <f t="shared" si="281"/>
        <v>1</v>
      </c>
      <c r="AP430">
        <f t="shared" si="282"/>
        <v>0</v>
      </c>
      <c r="AQ430">
        <f t="shared" si="283"/>
        <v>1</v>
      </c>
      <c r="AR430">
        <f t="shared" si="284"/>
        <v>0</v>
      </c>
      <c r="AS430">
        <f t="shared" si="285"/>
        <v>2559.9999999999454</v>
      </c>
      <c r="AT430" s="12">
        <f t="shared" si="295"/>
        <v>-2.7611111111111111</v>
      </c>
      <c r="AU430" s="13">
        <f t="shared" si="269"/>
        <v>0</v>
      </c>
      <c r="AV430" s="13">
        <f t="shared" si="289"/>
        <v>0</v>
      </c>
      <c r="AW430" s="27">
        <v>0</v>
      </c>
      <c r="AX430" s="1">
        <f t="shared" si="296"/>
        <v>0</v>
      </c>
      <c r="AY430" s="20">
        <f t="shared" si="297"/>
        <v>247.98076923076923</v>
      </c>
    </row>
    <row r="431" spans="1:51" ht="31.5" customHeight="1" x14ac:dyDescent="0.65">
      <c r="A431" s="39">
        <v>425</v>
      </c>
      <c r="B431" s="2" t="s">
        <v>1046</v>
      </c>
      <c r="C431" s="44" t="s">
        <v>1128</v>
      </c>
      <c r="D431" s="47" t="s">
        <v>1129</v>
      </c>
      <c r="E431" s="48" t="s">
        <v>256</v>
      </c>
      <c r="F431" s="15">
        <v>45219</v>
      </c>
      <c r="G431" s="2">
        <f t="shared" si="273"/>
        <v>25.375</v>
      </c>
      <c r="H431" s="16">
        <v>26</v>
      </c>
      <c r="I431" s="2"/>
      <c r="J431" s="16"/>
      <c r="K431" s="16">
        <v>0.625</v>
      </c>
      <c r="L431" s="2">
        <v>198</v>
      </c>
      <c r="M431" s="2">
        <v>0</v>
      </c>
      <c r="N431" s="2">
        <v>0</v>
      </c>
      <c r="O431" s="16"/>
      <c r="P431" s="2">
        <v>0</v>
      </c>
      <c r="Q431" s="2">
        <f t="shared" si="265"/>
        <v>0</v>
      </c>
      <c r="R431" s="2">
        <f t="shared" si="304"/>
        <v>0</v>
      </c>
      <c r="S431" s="17">
        <f t="shared" si="286"/>
        <v>37.125</v>
      </c>
      <c r="T431" s="17">
        <v>6.5</v>
      </c>
      <c r="U431" s="17">
        <v>4.8798076923076925</v>
      </c>
      <c r="V431" s="18">
        <v>7</v>
      </c>
      <c r="W431" s="19">
        <f t="shared" si="274"/>
        <v>253.50480769230768</v>
      </c>
      <c r="X431" s="17">
        <f t="shared" si="290"/>
        <v>0</v>
      </c>
      <c r="Y431" s="17">
        <f t="shared" si="272"/>
        <v>4.7596153846153841</v>
      </c>
      <c r="Z431" s="29"/>
      <c r="AA431" s="43">
        <f t="shared" si="291"/>
        <v>0</v>
      </c>
      <c r="AB431" s="17">
        <f t="shared" si="292"/>
        <v>5.070096153846154</v>
      </c>
      <c r="AC431" s="17">
        <f t="shared" si="293"/>
        <v>9.8297115384615381</v>
      </c>
      <c r="AD431" s="3">
        <f t="shared" si="288"/>
        <v>243</v>
      </c>
      <c r="AE431" s="3">
        <f t="shared" si="287"/>
        <v>2700</v>
      </c>
      <c r="AF431" s="3"/>
      <c r="AH431" s="20">
        <f t="shared" si="294"/>
        <v>243.68</v>
      </c>
      <c r="AI431">
        <f t="shared" si="275"/>
        <v>2</v>
      </c>
      <c r="AJ431">
        <f t="shared" si="276"/>
        <v>0</v>
      </c>
      <c r="AK431">
        <f t="shared" si="277"/>
        <v>2</v>
      </c>
      <c r="AL431">
        <f t="shared" si="278"/>
        <v>0</v>
      </c>
      <c r="AM431">
        <f t="shared" si="279"/>
        <v>0</v>
      </c>
      <c r="AN431">
        <f t="shared" si="280"/>
        <v>3</v>
      </c>
      <c r="AO431">
        <f t="shared" si="281"/>
        <v>1</v>
      </c>
      <c r="AP431">
        <f t="shared" si="282"/>
        <v>0</v>
      </c>
      <c r="AQ431">
        <f t="shared" si="283"/>
        <v>1</v>
      </c>
      <c r="AR431">
        <f t="shared" si="284"/>
        <v>2</v>
      </c>
      <c r="AS431">
        <f t="shared" si="285"/>
        <v>2720.0000000000273</v>
      </c>
      <c r="AT431" s="12">
        <f t="shared" si="295"/>
        <v>-2.7611111111111111</v>
      </c>
      <c r="AU431" s="13">
        <f t="shared" si="269"/>
        <v>0</v>
      </c>
      <c r="AV431" s="13">
        <f t="shared" si="289"/>
        <v>0</v>
      </c>
      <c r="AW431" s="27">
        <v>0</v>
      </c>
      <c r="AX431" s="1">
        <f t="shared" si="296"/>
        <v>0</v>
      </c>
      <c r="AY431" s="20">
        <f t="shared" si="297"/>
        <v>230.36538461538461</v>
      </c>
    </row>
    <row r="432" spans="1:51" ht="33" customHeight="1" x14ac:dyDescent="0.65">
      <c r="A432" s="2">
        <v>426</v>
      </c>
      <c r="B432" s="2" t="s">
        <v>1130</v>
      </c>
      <c r="C432" s="44" t="s">
        <v>1131</v>
      </c>
      <c r="D432" s="47" t="s">
        <v>1132</v>
      </c>
      <c r="E432" s="48" t="s">
        <v>1133</v>
      </c>
      <c r="F432" s="15">
        <v>44228</v>
      </c>
      <c r="G432" s="2">
        <f t="shared" si="273"/>
        <v>26</v>
      </c>
      <c r="H432" s="16">
        <v>24</v>
      </c>
      <c r="I432" s="2"/>
      <c r="J432" s="16"/>
      <c r="K432" s="16"/>
      <c r="L432" s="2">
        <v>200</v>
      </c>
      <c r="M432" s="2">
        <v>0</v>
      </c>
      <c r="N432" s="2">
        <v>2</v>
      </c>
      <c r="O432" s="16"/>
      <c r="P432" s="2">
        <v>0</v>
      </c>
      <c r="Q432" s="2">
        <f t="shared" ref="Q432:Q452" si="305">IF(AND($K$4&lt;=G432,K432&lt;0.01),10,IF(AND(G432&gt;=$K$4-1,K432&lt;0.01),5,0))</f>
        <v>10</v>
      </c>
      <c r="R432" s="2">
        <f t="shared" si="304"/>
        <v>0</v>
      </c>
      <c r="S432" s="17">
        <f t="shared" si="286"/>
        <v>34.615384615384613</v>
      </c>
      <c r="T432" s="17">
        <v>6</v>
      </c>
      <c r="U432" s="17">
        <v>5</v>
      </c>
      <c r="V432" s="18">
        <v>7</v>
      </c>
      <c r="W432" s="19">
        <f t="shared" si="274"/>
        <v>264.61538461538464</v>
      </c>
      <c r="X432" s="17">
        <f t="shared" si="290"/>
        <v>0</v>
      </c>
      <c r="Y432" s="17">
        <f t="shared" si="272"/>
        <v>0</v>
      </c>
      <c r="Z432" s="29"/>
      <c r="AA432" s="43">
        <f t="shared" si="291"/>
        <v>0</v>
      </c>
      <c r="AB432" s="17">
        <f t="shared" si="292"/>
        <v>5.292307692307693</v>
      </c>
      <c r="AC432" s="17">
        <f t="shared" si="293"/>
        <v>5.292307692307693</v>
      </c>
      <c r="AD432" s="3">
        <f t="shared" si="288"/>
        <v>259</v>
      </c>
      <c r="AE432" s="3">
        <f t="shared" si="287"/>
        <v>1200</v>
      </c>
      <c r="AF432" s="3"/>
      <c r="AH432" s="20">
        <f t="shared" si="294"/>
        <v>259.32</v>
      </c>
      <c r="AI432">
        <f t="shared" si="275"/>
        <v>2</v>
      </c>
      <c r="AJ432">
        <f t="shared" si="276"/>
        <v>1</v>
      </c>
      <c r="AK432">
        <f t="shared" si="277"/>
        <v>0</v>
      </c>
      <c r="AL432">
        <f t="shared" si="278"/>
        <v>0</v>
      </c>
      <c r="AM432">
        <f t="shared" si="279"/>
        <v>1</v>
      </c>
      <c r="AN432">
        <f t="shared" si="280"/>
        <v>4</v>
      </c>
      <c r="AO432">
        <f t="shared" si="281"/>
        <v>0</v>
      </c>
      <c r="AP432">
        <f t="shared" si="282"/>
        <v>1</v>
      </c>
      <c r="AQ432">
        <f t="shared" si="283"/>
        <v>0</v>
      </c>
      <c r="AR432">
        <f t="shared" si="284"/>
        <v>2</v>
      </c>
      <c r="AS432">
        <f t="shared" si="285"/>
        <v>1279.9999999999727</v>
      </c>
      <c r="AT432" s="12">
        <f t="shared" si="295"/>
        <v>-4.1666666666666664E-2</v>
      </c>
      <c r="AU432" s="13">
        <f t="shared" ref="AU432:AU495" si="306">IF(AT432&lt;=1,0,IF(AT432&lt;=2,2,IF(AT432&lt;=3,3,IF(AT432&lt;=4,4,IF(AT432&lt;=5,5,IF(AT432&lt;=6,6,IF(AT432&lt;=7,7,IF(AT432&lt;=8,8,10))))))))</f>
        <v>0</v>
      </c>
      <c r="AV432" s="13">
        <f t="shared" si="289"/>
        <v>0</v>
      </c>
      <c r="AW432" s="27">
        <v>0</v>
      </c>
      <c r="AX432" s="1">
        <f t="shared" si="296"/>
        <v>0</v>
      </c>
      <c r="AY432" s="20">
        <f t="shared" si="297"/>
        <v>246.61538461538464</v>
      </c>
    </row>
    <row r="433" spans="1:51" ht="33" customHeight="1" x14ac:dyDescent="0.65">
      <c r="A433" s="39">
        <v>427</v>
      </c>
      <c r="B433" s="2" t="s">
        <v>1130</v>
      </c>
      <c r="C433" s="44" t="s">
        <v>1134</v>
      </c>
      <c r="D433" s="47" t="s">
        <v>125</v>
      </c>
      <c r="E433" s="48" t="s">
        <v>463</v>
      </c>
      <c r="F433" s="15">
        <v>44228</v>
      </c>
      <c r="G433" s="2">
        <f t="shared" si="273"/>
        <v>26</v>
      </c>
      <c r="H433" s="16">
        <v>26</v>
      </c>
      <c r="I433" s="2"/>
      <c r="J433" s="16"/>
      <c r="K433" s="16"/>
      <c r="L433" s="2">
        <v>200</v>
      </c>
      <c r="M433" s="2">
        <v>0</v>
      </c>
      <c r="N433" s="2">
        <v>1.5</v>
      </c>
      <c r="O433" s="16"/>
      <c r="P433" s="2">
        <v>0</v>
      </c>
      <c r="Q433" s="2">
        <f t="shared" si="305"/>
        <v>10</v>
      </c>
      <c r="R433" s="2">
        <f t="shared" si="304"/>
        <v>0</v>
      </c>
      <c r="S433" s="17">
        <f t="shared" si="286"/>
        <v>37.5</v>
      </c>
      <c r="T433" s="17">
        <v>6.5</v>
      </c>
      <c r="U433" s="17">
        <v>5</v>
      </c>
      <c r="V433" s="18">
        <v>7</v>
      </c>
      <c r="W433" s="19">
        <f t="shared" si="274"/>
        <v>267.5</v>
      </c>
      <c r="X433" s="17">
        <f t="shared" si="290"/>
        <v>0</v>
      </c>
      <c r="Y433" s="17">
        <f t="shared" si="272"/>
        <v>0</v>
      </c>
      <c r="Z433" s="29"/>
      <c r="AA433" s="43">
        <f t="shared" si="291"/>
        <v>0</v>
      </c>
      <c r="AB433" s="17">
        <f t="shared" si="292"/>
        <v>5.3500000000000005</v>
      </c>
      <c r="AC433" s="17">
        <f t="shared" si="293"/>
        <v>5.3500000000000005</v>
      </c>
      <c r="AD433" s="3">
        <f t="shared" si="288"/>
        <v>262</v>
      </c>
      <c r="AE433" s="3">
        <f t="shared" si="287"/>
        <v>500</v>
      </c>
      <c r="AF433" s="3"/>
      <c r="AH433" s="20">
        <f t="shared" si="294"/>
        <v>262.14999999999998</v>
      </c>
      <c r="AI433">
        <f t="shared" si="275"/>
        <v>2</v>
      </c>
      <c r="AJ433">
        <f t="shared" si="276"/>
        <v>1</v>
      </c>
      <c r="AK433">
        <f t="shared" si="277"/>
        <v>0</v>
      </c>
      <c r="AL433">
        <f t="shared" si="278"/>
        <v>1</v>
      </c>
      <c r="AM433">
        <f t="shared" si="279"/>
        <v>0</v>
      </c>
      <c r="AN433">
        <f t="shared" si="280"/>
        <v>2</v>
      </c>
      <c r="AO433">
        <f t="shared" si="281"/>
        <v>0</v>
      </c>
      <c r="AP433">
        <f t="shared" si="282"/>
        <v>0</v>
      </c>
      <c r="AQ433">
        <f t="shared" si="283"/>
        <v>1</v>
      </c>
      <c r="AR433">
        <f t="shared" si="284"/>
        <v>0</v>
      </c>
      <c r="AS433">
        <f t="shared" si="285"/>
        <v>599.99999999990905</v>
      </c>
      <c r="AT433" s="12">
        <f t="shared" si="295"/>
        <v>-4.1666666666666664E-2</v>
      </c>
      <c r="AU433" s="13">
        <f t="shared" si="306"/>
        <v>0</v>
      </c>
      <c r="AV433" s="13">
        <f t="shared" si="289"/>
        <v>0</v>
      </c>
      <c r="AW433" s="27">
        <v>0</v>
      </c>
      <c r="AX433" s="1">
        <f t="shared" si="296"/>
        <v>0</v>
      </c>
      <c r="AY433" s="20">
        <f t="shared" si="297"/>
        <v>249</v>
      </c>
    </row>
    <row r="434" spans="1:51" ht="33" customHeight="1" x14ac:dyDescent="0.65">
      <c r="A434" s="2">
        <v>428</v>
      </c>
      <c r="B434" s="2" t="s">
        <v>1130</v>
      </c>
      <c r="C434" s="37" t="s">
        <v>1135</v>
      </c>
      <c r="D434" s="47" t="s">
        <v>1136</v>
      </c>
      <c r="E434" s="48" t="s">
        <v>222</v>
      </c>
      <c r="F434" s="15">
        <v>44228</v>
      </c>
      <c r="G434" s="2">
        <f t="shared" si="273"/>
        <v>24.625</v>
      </c>
      <c r="H434" s="16">
        <v>18</v>
      </c>
      <c r="I434" s="2"/>
      <c r="J434" s="16">
        <v>0.375</v>
      </c>
      <c r="K434" s="16">
        <v>1</v>
      </c>
      <c r="L434" s="2">
        <v>200</v>
      </c>
      <c r="M434" s="2">
        <v>0</v>
      </c>
      <c r="N434" s="2">
        <v>0</v>
      </c>
      <c r="O434" s="16"/>
      <c r="P434" s="2">
        <v>0</v>
      </c>
      <c r="Q434" s="2">
        <f t="shared" si="305"/>
        <v>0</v>
      </c>
      <c r="R434" s="2">
        <f t="shared" si="304"/>
        <v>0</v>
      </c>
      <c r="S434" s="17">
        <f t="shared" si="286"/>
        <v>25.96153846153846</v>
      </c>
      <c r="T434" s="17">
        <v>4.5</v>
      </c>
      <c r="U434" s="17">
        <v>4.7355769230769234</v>
      </c>
      <c r="V434" s="18">
        <v>7</v>
      </c>
      <c r="W434" s="19">
        <f t="shared" si="274"/>
        <v>242.19711538461539</v>
      </c>
      <c r="X434" s="17">
        <f t="shared" si="290"/>
        <v>2.8846153846153846</v>
      </c>
      <c r="Y434" s="17">
        <f t="shared" si="272"/>
        <v>7.6923076923076925</v>
      </c>
      <c r="Z434" s="29"/>
      <c r="AA434" s="43">
        <f t="shared" si="291"/>
        <v>0</v>
      </c>
      <c r="AB434" s="17">
        <f t="shared" si="292"/>
        <v>4.8439423076923083</v>
      </c>
      <c r="AC434" s="17">
        <f t="shared" si="293"/>
        <v>15.420865384615386</v>
      </c>
      <c r="AD434" s="3">
        <f t="shared" si="288"/>
        <v>226</v>
      </c>
      <c r="AE434" s="3">
        <f t="shared" si="287"/>
        <v>3100</v>
      </c>
      <c r="AF434" s="3"/>
      <c r="AH434" s="20">
        <f t="shared" si="294"/>
        <v>226.78</v>
      </c>
      <c r="AI434">
        <f t="shared" si="275"/>
        <v>2</v>
      </c>
      <c r="AJ434">
        <f t="shared" si="276"/>
        <v>0</v>
      </c>
      <c r="AK434">
        <f t="shared" si="277"/>
        <v>1</v>
      </c>
      <c r="AL434">
        <f t="shared" si="278"/>
        <v>0</v>
      </c>
      <c r="AM434">
        <f t="shared" si="279"/>
        <v>1</v>
      </c>
      <c r="AN434">
        <f t="shared" si="280"/>
        <v>1</v>
      </c>
      <c r="AO434">
        <f t="shared" si="281"/>
        <v>1</v>
      </c>
      <c r="AP434">
        <f t="shared" si="282"/>
        <v>1</v>
      </c>
      <c r="AQ434">
        <f t="shared" si="283"/>
        <v>0</v>
      </c>
      <c r="AR434">
        <f t="shared" si="284"/>
        <v>1</v>
      </c>
      <c r="AS434">
        <f t="shared" si="285"/>
        <v>3120.0000000000045</v>
      </c>
      <c r="AT434" s="12">
        <f t="shared" si="295"/>
        <v>-4.1666666666666664E-2</v>
      </c>
      <c r="AU434" s="13">
        <f t="shared" si="306"/>
        <v>0</v>
      </c>
      <c r="AV434" s="13">
        <f t="shared" si="289"/>
        <v>0</v>
      </c>
      <c r="AW434" s="27">
        <v>0</v>
      </c>
      <c r="AX434" s="1">
        <f t="shared" si="296"/>
        <v>0</v>
      </c>
      <c r="AY434" s="20">
        <f t="shared" si="297"/>
        <v>215.38461538461539</v>
      </c>
    </row>
    <row r="435" spans="1:51" ht="33" customHeight="1" x14ac:dyDescent="0.65">
      <c r="A435" s="39">
        <v>429</v>
      </c>
      <c r="B435" s="2" t="s">
        <v>1130</v>
      </c>
      <c r="C435" s="44" t="s">
        <v>1137</v>
      </c>
      <c r="D435" s="38" t="s">
        <v>193</v>
      </c>
      <c r="E435" s="38" t="s">
        <v>1138</v>
      </c>
      <c r="F435" s="15">
        <v>44228</v>
      </c>
      <c r="G435" s="2">
        <f t="shared" si="273"/>
        <v>26</v>
      </c>
      <c r="H435" s="16">
        <v>16</v>
      </c>
      <c r="I435" s="2"/>
      <c r="J435" s="16"/>
      <c r="K435" s="16"/>
      <c r="L435" s="2">
        <v>200</v>
      </c>
      <c r="M435" s="2">
        <v>0</v>
      </c>
      <c r="N435" s="2">
        <v>7</v>
      </c>
      <c r="O435" s="16"/>
      <c r="P435" s="2">
        <v>0</v>
      </c>
      <c r="Q435" s="2">
        <f t="shared" si="305"/>
        <v>10</v>
      </c>
      <c r="R435" s="2">
        <f t="shared" si="304"/>
        <v>0</v>
      </c>
      <c r="S435" s="17">
        <f t="shared" si="286"/>
        <v>23.076923076923077</v>
      </c>
      <c r="T435" s="17">
        <v>4</v>
      </c>
      <c r="U435" s="17">
        <v>5</v>
      </c>
      <c r="V435" s="18">
        <v>7</v>
      </c>
      <c r="W435" s="19">
        <f t="shared" si="274"/>
        <v>256.07692307692309</v>
      </c>
      <c r="X435" s="17">
        <f t="shared" si="290"/>
        <v>0</v>
      </c>
      <c r="Y435" s="17">
        <f t="shared" si="272"/>
        <v>0</v>
      </c>
      <c r="Z435" s="29"/>
      <c r="AA435" s="43">
        <f t="shared" si="291"/>
        <v>0</v>
      </c>
      <c r="AB435" s="17">
        <f t="shared" si="292"/>
        <v>5.1215384615384618</v>
      </c>
      <c r="AC435" s="17">
        <f t="shared" si="293"/>
        <v>5.1215384615384618</v>
      </c>
      <c r="AD435" s="3">
        <f t="shared" si="288"/>
        <v>250</v>
      </c>
      <c r="AE435" s="3">
        <f t="shared" si="287"/>
        <v>3800</v>
      </c>
      <c r="AF435" s="3"/>
      <c r="AH435" s="20">
        <f t="shared" si="294"/>
        <v>250.96</v>
      </c>
      <c r="AI435">
        <f t="shared" si="275"/>
        <v>2</v>
      </c>
      <c r="AJ435">
        <f t="shared" si="276"/>
        <v>1</v>
      </c>
      <c r="AK435">
        <f t="shared" si="277"/>
        <v>0</v>
      </c>
      <c r="AL435">
        <f t="shared" si="278"/>
        <v>0</v>
      </c>
      <c r="AM435">
        <f t="shared" si="279"/>
        <v>0</v>
      </c>
      <c r="AN435">
        <f t="shared" si="280"/>
        <v>0</v>
      </c>
      <c r="AO435">
        <f t="shared" si="281"/>
        <v>1</v>
      </c>
      <c r="AP435">
        <f t="shared" si="282"/>
        <v>1</v>
      </c>
      <c r="AQ435">
        <f t="shared" si="283"/>
        <v>1</v>
      </c>
      <c r="AR435">
        <f t="shared" si="284"/>
        <v>3</v>
      </c>
      <c r="AS435">
        <f t="shared" si="285"/>
        <v>3840.0000000000318</v>
      </c>
      <c r="AT435" s="12">
        <f t="shared" si="295"/>
        <v>-4.1666666666666664E-2</v>
      </c>
      <c r="AU435" s="13">
        <f t="shared" si="306"/>
        <v>0</v>
      </c>
      <c r="AV435" s="13">
        <f t="shared" si="289"/>
        <v>0</v>
      </c>
      <c r="AW435" s="27">
        <v>0</v>
      </c>
      <c r="AX435" s="1">
        <f t="shared" si="296"/>
        <v>0</v>
      </c>
      <c r="AY435" s="20">
        <f t="shared" si="297"/>
        <v>240.07692307692309</v>
      </c>
    </row>
    <row r="436" spans="1:51" ht="33" customHeight="1" x14ac:dyDescent="0.65">
      <c r="A436" s="2">
        <v>430</v>
      </c>
      <c r="B436" s="2" t="s">
        <v>1130</v>
      </c>
      <c r="C436" s="44" t="s">
        <v>1139</v>
      </c>
      <c r="D436" s="47" t="s">
        <v>633</v>
      </c>
      <c r="E436" s="48" t="s">
        <v>601</v>
      </c>
      <c r="F436" s="15">
        <v>44228</v>
      </c>
      <c r="G436" s="2">
        <f t="shared" si="273"/>
        <v>26</v>
      </c>
      <c r="H436" s="16">
        <v>27.5</v>
      </c>
      <c r="I436" s="2"/>
      <c r="J436" s="16"/>
      <c r="K436" s="16"/>
      <c r="L436" s="2">
        <v>200</v>
      </c>
      <c r="M436" s="2">
        <v>0</v>
      </c>
      <c r="N436" s="2">
        <v>7</v>
      </c>
      <c r="O436" s="16"/>
      <c r="P436" s="2">
        <v>0</v>
      </c>
      <c r="Q436" s="2">
        <f t="shared" si="305"/>
        <v>10</v>
      </c>
      <c r="R436" s="2">
        <f t="shared" si="304"/>
        <v>0</v>
      </c>
      <c r="S436" s="17">
        <f t="shared" si="286"/>
        <v>39.66346153846154</v>
      </c>
      <c r="T436" s="17">
        <v>6.875</v>
      </c>
      <c r="U436" s="17">
        <v>5</v>
      </c>
      <c r="V436" s="18">
        <v>7</v>
      </c>
      <c r="W436" s="19">
        <f t="shared" si="274"/>
        <v>275.53846153846155</v>
      </c>
      <c r="X436" s="17">
        <f t="shared" si="290"/>
        <v>0</v>
      </c>
      <c r="Y436" s="17">
        <f t="shared" si="272"/>
        <v>0</v>
      </c>
      <c r="Z436" s="29"/>
      <c r="AA436" s="43">
        <f t="shared" si="291"/>
        <v>0</v>
      </c>
      <c r="AB436" s="17">
        <f t="shared" si="292"/>
        <v>5.5107692307692311</v>
      </c>
      <c r="AC436" s="17">
        <f t="shared" si="293"/>
        <v>5.5107692307692311</v>
      </c>
      <c r="AD436" s="3">
        <f t="shared" si="288"/>
        <v>270</v>
      </c>
      <c r="AE436" s="3">
        <f t="shared" si="287"/>
        <v>100</v>
      </c>
      <c r="AF436" s="3"/>
      <c r="AH436" s="20">
        <f t="shared" si="294"/>
        <v>270.02999999999997</v>
      </c>
      <c r="AI436">
        <f t="shared" si="275"/>
        <v>2</v>
      </c>
      <c r="AJ436">
        <f t="shared" si="276"/>
        <v>1</v>
      </c>
      <c r="AK436">
        <f t="shared" si="277"/>
        <v>1</v>
      </c>
      <c r="AL436">
        <f t="shared" si="278"/>
        <v>0</v>
      </c>
      <c r="AM436">
        <f t="shared" si="279"/>
        <v>0</v>
      </c>
      <c r="AN436">
        <f t="shared" si="280"/>
        <v>0</v>
      </c>
      <c r="AO436">
        <f t="shared" si="281"/>
        <v>0</v>
      </c>
      <c r="AP436">
        <f t="shared" si="282"/>
        <v>0</v>
      </c>
      <c r="AQ436">
        <f t="shared" si="283"/>
        <v>0</v>
      </c>
      <c r="AR436">
        <f t="shared" si="284"/>
        <v>1</v>
      </c>
      <c r="AS436">
        <f t="shared" si="285"/>
        <v>119.99999999989086</v>
      </c>
      <c r="AT436" s="12">
        <f t="shared" si="295"/>
        <v>-4.1666666666666664E-2</v>
      </c>
      <c r="AU436" s="13">
        <f t="shared" si="306"/>
        <v>0</v>
      </c>
      <c r="AV436" s="13">
        <f t="shared" si="289"/>
        <v>0</v>
      </c>
      <c r="AW436" s="27">
        <v>0</v>
      </c>
      <c r="AX436" s="1">
        <f t="shared" si="296"/>
        <v>0</v>
      </c>
      <c r="AY436" s="20">
        <f t="shared" si="297"/>
        <v>256.66346153846155</v>
      </c>
    </row>
    <row r="437" spans="1:51" ht="33" customHeight="1" x14ac:dyDescent="0.65">
      <c r="A437" s="39">
        <v>431</v>
      </c>
      <c r="B437" s="2" t="s">
        <v>1130</v>
      </c>
      <c r="C437" s="44" t="s">
        <v>1140</v>
      </c>
      <c r="D437" s="47" t="s">
        <v>399</v>
      </c>
      <c r="E437" s="48" t="s">
        <v>1141</v>
      </c>
      <c r="F437" s="15">
        <v>44327</v>
      </c>
      <c r="G437" s="2">
        <f t="shared" si="273"/>
        <v>26</v>
      </c>
      <c r="H437" s="16">
        <v>22</v>
      </c>
      <c r="I437" s="2"/>
      <c r="J437" s="16"/>
      <c r="K437" s="16"/>
      <c r="L437" s="2">
        <v>200</v>
      </c>
      <c r="M437" s="2">
        <v>0</v>
      </c>
      <c r="N437" s="2">
        <v>0</v>
      </c>
      <c r="O437" s="16"/>
      <c r="P437" s="2">
        <v>0</v>
      </c>
      <c r="Q437" s="2">
        <f t="shared" si="305"/>
        <v>10</v>
      </c>
      <c r="R437" s="2">
        <f t="shared" si="304"/>
        <v>0</v>
      </c>
      <c r="S437" s="17">
        <f t="shared" si="286"/>
        <v>31.73076923076923</v>
      </c>
      <c r="T437" s="17">
        <v>5.5</v>
      </c>
      <c r="U437" s="17">
        <v>5</v>
      </c>
      <c r="V437" s="18">
        <v>7</v>
      </c>
      <c r="W437" s="19">
        <f t="shared" si="274"/>
        <v>259.23076923076923</v>
      </c>
      <c r="X437" s="17">
        <f t="shared" si="290"/>
        <v>0</v>
      </c>
      <c r="Y437" s="17">
        <f t="shared" ref="Y437:Y500" si="307">(L437+N437)/$J$4*K437</f>
        <v>0</v>
      </c>
      <c r="Z437" s="29"/>
      <c r="AA437" s="43">
        <f t="shared" si="291"/>
        <v>0</v>
      </c>
      <c r="AB437" s="17">
        <f t="shared" si="292"/>
        <v>5.1846153846153848</v>
      </c>
      <c r="AC437" s="17">
        <f t="shared" si="293"/>
        <v>5.1846153846153848</v>
      </c>
      <c r="AD437" s="3">
        <f t="shared" si="288"/>
        <v>254</v>
      </c>
      <c r="AE437" s="3">
        <f t="shared" si="287"/>
        <v>200</v>
      </c>
      <c r="AF437" s="3"/>
      <c r="AH437" s="20">
        <f t="shared" si="294"/>
        <v>254.05</v>
      </c>
      <c r="AI437">
        <f t="shared" si="275"/>
        <v>2</v>
      </c>
      <c r="AJ437">
        <f t="shared" si="276"/>
        <v>1</v>
      </c>
      <c r="AK437">
        <f t="shared" si="277"/>
        <v>0</v>
      </c>
      <c r="AL437">
        <f t="shared" si="278"/>
        <v>0</v>
      </c>
      <c r="AM437">
        <f t="shared" si="279"/>
        <v>0</v>
      </c>
      <c r="AN437">
        <f t="shared" si="280"/>
        <v>4</v>
      </c>
      <c r="AO437">
        <f t="shared" si="281"/>
        <v>0</v>
      </c>
      <c r="AP437">
        <f t="shared" si="282"/>
        <v>0</v>
      </c>
      <c r="AQ437">
        <f t="shared" si="283"/>
        <v>0</v>
      </c>
      <c r="AR437">
        <f t="shared" si="284"/>
        <v>2</v>
      </c>
      <c r="AS437">
        <f t="shared" si="285"/>
        <v>200.00000000004547</v>
      </c>
      <c r="AT437" s="12">
        <f t="shared" si="295"/>
        <v>-0.31944444444444442</v>
      </c>
      <c r="AU437" s="13">
        <f t="shared" si="306"/>
        <v>0</v>
      </c>
      <c r="AV437" s="13">
        <f t="shared" si="289"/>
        <v>0</v>
      </c>
      <c r="AW437" s="27">
        <v>0</v>
      </c>
      <c r="AX437" s="1">
        <f t="shared" si="296"/>
        <v>0</v>
      </c>
      <c r="AY437" s="20">
        <f t="shared" si="297"/>
        <v>241.73076923076923</v>
      </c>
    </row>
    <row r="438" spans="1:51" ht="33" customHeight="1" x14ac:dyDescent="0.65">
      <c r="A438" s="2">
        <v>432</v>
      </c>
      <c r="B438" s="2" t="s">
        <v>1130</v>
      </c>
      <c r="C438" s="44" t="s">
        <v>1142</v>
      </c>
      <c r="D438" s="47" t="s">
        <v>966</v>
      </c>
      <c r="E438" s="48" t="s">
        <v>1065</v>
      </c>
      <c r="F438" s="15">
        <v>44327</v>
      </c>
      <c r="G438" s="2">
        <f t="shared" si="273"/>
        <v>26</v>
      </c>
      <c r="H438" s="16">
        <v>0</v>
      </c>
      <c r="I438" s="2"/>
      <c r="J438" s="16"/>
      <c r="K438" s="16"/>
      <c r="L438" s="2">
        <v>200</v>
      </c>
      <c r="M438" s="2">
        <v>0</v>
      </c>
      <c r="N438" s="2">
        <v>0</v>
      </c>
      <c r="O438" s="16"/>
      <c r="P438" s="2">
        <v>0</v>
      </c>
      <c r="Q438" s="2">
        <f t="shared" si="305"/>
        <v>10</v>
      </c>
      <c r="R438" s="2">
        <f t="shared" si="304"/>
        <v>0</v>
      </c>
      <c r="S438" s="17">
        <f t="shared" si="286"/>
        <v>0</v>
      </c>
      <c r="T438" s="17">
        <v>0</v>
      </c>
      <c r="U438" s="17">
        <v>5</v>
      </c>
      <c r="V438" s="18">
        <v>7</v>
      </c>
      <c r="W438" s="19">
        <f t="shared" si="274"/>
        <v>222</v>
      </c>
      <c r="X438" s="17">
        <f t="shared" si="290"/>
        <v>0</v>
      </c>
      <c r="Y438" s="17">
        <f t="shared" si="307"/>
        <v>0</v>
      </c>
      <c r="Z438" s="29"/>
      <c r="AA438" s="43">
        <f t="shared" si="291"/>
        <v>0</v>
      </c>
      <c r="AB438" s="17">
        <f t="shared" si="292"/>
        <v>4.4400000000000004</v>
      </c>
      <c r="AC438" s="17">
        <f t="shared" si="293"/>
        <v>4.4400000000000004</v>
      </c>
      <c r="AD438" s="3">
        <f t="shared" si="288"/>
        <v>217</v>
      </c>
      <c r="AE438" s="3">
        <f t="shared" si="287"/>
        <v>2200</v>
      </c>
      <c r="AF438" s="3"/>
      <c r="AH438" s="20">
        <f t="shared" si="294"/>
        <v>217.56</v>
      </c>
      <c r="AI438">
        <f t="shared" si="275"/>
        <v>2</v>
      </c>
      <c r="AJ438">
        <f t="shared" si="276"/>
        <v>0</v>
      </c>
      <c r="AK438">
        <f t="shared" si="277"/>
        <v>0</v>
      </c>
      <c r="AL438">
        <f t="shared" si="278"/>
        <v>1</v>
      </c>
      <c r="AM438">
        <f t="shared" si="279"/>
        <v>1</v>
      </c>
      <c r="AN438">
        <f t="shared" si="280"/>
        <v>2</v>
      </c>
      <c r="AO438">
        <f t="shared" si="281"/>
        <v>1</v>
      </c>
      <c r="AP438">
        <f t="shared" si="282"/>
        <v>0</v>
      </c>
      <c r="AQ438">
        <f t="shared" si="283"/>
        <v>0</v>
      </c>
      <c r="AR438">
        <f t="shared" si="284"/>
        <v>2</v>
      </c>
      <c r="AS438">
        <f t="shared" si="285"/>
        <v>2240.0000000000091</v>
      </c>
      <c r="AT438" s="12">
        <f t="shared" si="295"/>
        <v>-0.31944444444444442</v>
      </c>
      <c r="AU438" s="13">
        <f t="shared" si="306"/>
        <v>0</v>
      </c>
      <c r="AV438" s="13">
        <f t="shared" si="289"/>
        <v>0</v>
      </c>
      <c r="AW438" s="27">
        <v>0</v>
      </c>
      <c r="AX438" s="1">
        <f t="shared" si="296"/>
        <v>0</v>
      </c>
      <c r="AY438" s="20">
        <f t="shared" si="297"/>
        <v>210</v>
      </c>
    </row>
    <row r="439" spans="1:51" ht="32.25" customHeight="1" x14ac:dyDescent="0.65">
      <c r="A439" s="39">
        <v>433</v>
      </c>
      <c r="B439" s="2" t="s">
        <v>1130</v>
      </c>
      <c r="C439" s="44" t="s">
        <v>1143</v>
      </c>
      <c r="D439" s="47" t="s">
        <v>1144</v>
      </c>
      <c r="E439" s="48" t="s">
        <v>1145</v>
      </c>
      <c r="F439" s="15">
        <v>44418</v>
      </c>
      <c r="G439" s="2">
        <f t="shared" si="273"/>
        <v>26</v>
      </c>
      <c r="H439" s="16">
        <v>26</v>
      </c>
      <c r="I439" s="2"/>
      <c r="J439" s="16"/>
      <c r="K439" s="16"/>
      <c r="L439" s="2">
        <v>200</v>
      </c>
      <c r="M439" s="2">
        <v>0</v>
      </c>
      <c r="N439" s="2">
        <v>0</v>
      </c>
      <c r="O439" s="16"/>
      <c r="P439" s="2">
        <v>0</v>
      </c>
      <c r="Q439" s="2">
        <f t="shared" si="305"/>
        <v>10</v>
      </c>
      <c r="R439" s="2">
        <f t="shared" si="304"/>
        <v>0</v>
      </c>
      <c r="S439" s="17">
        <f t="shared" si="286"/>
        <v>37.5</v>
      </c>
      <c r="T439" s="17">
        <v>6.5</v>
      </c>
      <c r="U439" s="17">
        <v>5</v>
      </c>
      <c r="V439" s="18">
        <v>7</v>
      </c>
      <c r="W439" s="19">
        <f t="shared" si="274"/>
        <v>266</v>
      </c>
      <c r="X439" s="17">
        <f t="shared" si="290"/>
        <v>0</v>
      </c>
      <c r="Y439" s="17">
        <f t="shared" si="307"/>
        <v>0</v>
      </c>
      <c r="Z439" s="29"/>
      <c r="AA439" s="43">
        <f t="shared" si="291"/>
        <v>0</v>
      </c>
      <c r="AB439" s="17">
        <f t="shared" si="292"/>
        <v>5.32</v>
      </c>
      <c r="AC439" s="17">
        <f t="shared" si="293"/>
        <v>5.32</v>
      </c>
      <c r="AD439" s="3">
        <f t="shared" si="288"/>
        <v>260</v>
      </c>
      <c r="AE439" s="3">
        <f t="shared" si="287"/>
        <v>2700</v>
      </c>
      <c r="AF439" s="3"/>
      <c r="AH439" s="20">
        <f t="shared" si="294"/>
        <v>260.68</v>
      </c>
      <c r="AI439">
        <f t="shared" si="275"/>
        <v>2</v>
      </c>
      <c r="AJ439">
        <f t="shared" si="276"/>
        <v>1</v>
      </c>
      <c r="AK439">
        <f t="shared" si="277"/>
        <v>0</v>
      </c>
      <c r="AL439">
        <f t="shared" si="278"/>
        <v>1</v>
      </c>
      <c r="AM439">
        <f t="shared" si="279"/>
        <v>0</v>
      </c>
      <c r="AN439">
        <f t="shared" si="280"/>
        <v>0</v>
      </c>
      <c r="AO439">
        <f t="shared" si="281"/>
        <v>1</v>
      </c>
      <c r="AP439">
        <f t="shared" si="282"/>
        <v>0</v>
      </c>
      <c r="AQ439">
        <f t="shared" si="283"/>
        <v>1</v>
      </c>
      <c r="AR439">
        <f t="shared" si="284"/>
        <v>2</v>
      </c>
      <c r="AS439">
        <f t="shared" si="285"/>
        <v>2720.0000000000273</v>
      </c>
      <c r="AT439" s="12">
        <f t="shared" si="295"/>
        <v>-0.56666666666666665</v>
      </c>
      <c r="AU439" s="13">
        <f t="shared" si="306"/>
        <v>0</v>
      </c>
      <c r="AV439" s="13">
        <f t="shared" si="289"/>
        <v>0</v>
      </c>
      <c r="AW439" s="27">
        <v>0</v>
      </c>
      <c r="AX439" s="1">
        <f t="shared" si="296"/>
        <v>0</v>
      </c>
      <c r="AY439" s="20">
        <f t="shared" si="297"/>
        <v>247.5</v>
      </c>
    </row>
    <row r="440" spans="1:51" ht="32.25" customHeight="1" x14ac:dyDescent="0.65">
      <c r="A440" s="2">
        <v>434</v>
      </c>
      <c r="B440" s="2" t="s">
        <v>1130</v>
      </c>
      <c r="C440" s="44" t="s">
        <v>1146</v>
      </c>
      <c r="D440" s="47" t="s">
        <v>204</v>
      </c>
      <c r="E440" s="48" t="s">
        <v>116</v>
      </c>
      <c r="F440" s="15">
        <v>44683</v>
      </c>
      <c r="G440" s="2">
        <f t="shared" si="273"/>
        <v>26</v>
      </c>
      <c r="H440" s="16">
        <v>0</v>
      </c>
      <c r="I440" s="2"/>
      <c r="J440" s="16"/>
      <c r="K440" s="16"/>
      <c r="L440" s="2">
        <v>200</v>
      </c>
      <c r="M440" s="2">
        <v>0</v>
      </c>
      <c r="N440" s="2">
        <v>0</v>
      </c>
      <c r="O440" s="16"/>
      <c r="P440" s="2">
        <v>0</v>
      </c>
      <c r="Q440" s="2">
        <f t="shared" si="305"/>
        <v>10</v>
      </c>
      <c r="R440" s="2">
        <f t="shared" si="304"/>
        <v>0</v>
      </c>
      <c r="S440" s="17">
        <f t="shared" si="286"/>
        <v>0</v>
      </c>
      <c r="T440" s="17">
        <v>0</v>
      </c>
      <c r="U440" s="17">
        <v>5</v>
      </c>
      <c r="V440" s="18">
        <v>7</v>
      </c>
      <c r="W440" s="19">
        <f t="shared" si="274"/>
        <v>222</v>
      </c>
      <c r="X440" s="17">
        <f t="shared" si="290"/>
        <v>0</v>
      </c>
      <c r="Y440" s="17">
        <f t="shared" si="307"/>
        <v>0</v>
      </c>
      <c r="Z440" s="29"/>
      <c r="AA440" s="43">
        <f t="shared" si="291"/>
        <v>0</v>
      </c>
      <c r="AB440" s="17">
        <f t="shared" si="292"/>
        <v>4.4400000000000004</v>
      </c>
      <c r="AC440" s="17">
        <f t="shared" si="293"/>
        <v>4.4400000000000004</v>
      </c>
      <c r="AD440" s="3">
        <f t="shared" si="288"/>
        <v>217</v>
      </c>
      <c r="AE440" s="3">
        <f t="shared" si="287"/>
        <v>2200</v>
      </c>
      <c r="AF440" s="3"/>
      <c r="AH440" s="20">
        <f t="shared" si="294"/>
        <v>217.56</v>
      </c>
      <c r="AI440">
        <f t="shared" si="275"/>
        <v>2</v>
      </c>
      <c r="AJ440">
        <f t="shared" si="276"/>
        <v>0</v>
      </c>
      <c r="AK440">
        <f t="shared" si="277"/>
        <v>0</v>
      </c>
      <c r="AL440">
        <f t="shared" si="278"/>
        <v>1</v>
      </c>
      <c r="AM440">
        <f t="shared" si="279"/>
        <v>1</v>
      </c>
      <c r="AN440">
        <f t="shared" si="280"/>
        <v>2</v>
      </c>
      <c r="AO440">
        <f t="shared" si="281"/>
        <v>1</v>
      </c>
      <c r="AP440">
        <f t="shared" si="282"/>
        <v>0</v>
      </c>
      <c r="AQ440">
        <f t="shared" si="283"/>
        <v>0</v>
      </c>
      <c r="AR440">
        <f t="shared" si="284"/>
        <v>2</v>
      </c>
      <c r="AS440">
        <f t="shared" si="285"/>
        <v>2240.0000000000091</v>
      </c>
      <c r="AT440" s="12">
        <f t="shared" si="295"/>
        <v>-1.2944444444444445</v>
      </c>
      <c r="AU440" s="13">
        <f t="shared" si="306"/>
        <v>0</v>
      </c>
      <c r="AV440" s="13">
        <f t="shared" si="289"/>
        <v>0</v>
      </c>
      <c r="AW440" s="27">
        <v>0</v>
      </c>
      <c r="AX440" s="1">
        <f t="shared" si="296"/>
        <v>0</v>
      </c>
      <c r="AY440" s="20">
        <f t="shared" si="297"/>
        <v>210</v>
      </c>
    </row>
    <row r="441" spans="1:51" ht="32.25" customHeight="1" x14ac:dyDescent="0.65">
      <c r="A441" s="39">
        <v>435</v>
      </c>
      <c r="B441" s="2" t="s">
        <v>1130</v>
      </c>
      <c r="C441" s="44" t="s">
        <v>1147</v>
      </c>
      <c r="D441" s="47" t="s">
        <v>966</v>
      </c>
      <c r="E441" s="48" t="s">
        <v>490</v>
      </c>
      <c r="F441" s="15">
        <v>44761</v>
      </c>
      <c r="G441" s="2">
        <f t="shared" si="273"/>
        <v>26</v>
      </c>
      <c r="H441" s="16">
        <v>0</v>
      </c>
      <c r="I441" s="2"/>
      <c r="J441" s="16"/>
      <c r="K441" s="16"/>
      <c r="L441" s="2">
        <v>200</v>
      </c>
      <c r="M441" s="2">
        <v>0</v>
      </c>
      <c r="N441" s="2">
        <v>0</v>
      </c>
      <c r="O441" s="16"/>
      <c r="P441" s="2">
        <v>0</v>
      </c>
      <c r="Q441" s="2">
        <f t="shared" si="305"/>
        <v>10</v>
      </c>
      <c r="R441" s="2">
        <f t="shared" si="304"/>
        <v>0</v>
      </c>
      <c r="S441" s="17">
        <f t="shared" si="286"/>
        <v>0</v>
      </c>
      <c r="T441" s="17">
        <v>0</v>
      </c>
      <c r="U441" s="17">
        <v>5</v>
      </c>
      <c r="V441" s="18">
        <v>7</v>
      </c>
      <c r="W441" s="19">
        <f t="shared" si="274"/>
        <v>222</v>
      </c>
      <c r="X441" s="17">
        <f t="shared" si="290"/>
        <v>0</v>
      </c>
      <c r="Y441" s="17">
        <f t="shared" si="307"/>
        <v>0</v>
      </c>
      <c r="Z441" s="29"/>
      <c r="AA441" s="43">
        <f t="shared" si="291"/>
        <v>0</v>
      </c>
      <c r="AB441" s="17">
        <f t="shared" si="292"/>
        <v>4.4400000000000004</v>
      </c>
      <c r="AC441" s="17">
        <f t="shared" si="293"/>
        <v>4.4400000000000004</v>
      </c>
      <c r="AD441" s="3">
        <f t="shared" si="288"/>
        <v>217</v>
      </c>
      <c r="AE441" s="3">
        <f t="shared" si="287"/>
        <v>2200</v>
      </c>
      <c r="AF441" s="3"/>
      <c r="AH441" s="20">
        <f t="shared" si="294"/>
        <v>217.56</v>
      </c>
      <c r="AI441">
        <f t="shared" si="275"/>
        <v>2</v>
      </c>
      <c r="AJ441">
        <f t="shared" si="276"/>
        <v>0</v>
      </c>
      <c r="AK441">
        <f t="shared" si="277"/>
        <v>0</v>
      </c>
      <c r="AL441">
        <f t="shared" si="278"/>
        <v>1</v>
      </c>
      <c r="AM441">
        <f t="shared" si="279"/>
        <v>1</v>
      </c>
      <c r="AN441">
        <f t="shared" si="280"/>
        <v>2</v>
      </c>
      <c r="AO441">
        <f t="shared" si="281"/>
        <v>1</v>
      </c>
      <c r="AP441">
        <f t="shared" si="282"/>
        <v>0</v>
      </c>
      <c r="AQ441">
        <f t="shared" si="283"/>
        <v>0</v>
      </c>
      <c r="AR441">
        <f t="shared" si="284"/>
        <v>2</v>
      </c>
      <c r="AS441">
        <f t="shared" si="285"/>
        <v>2240.0000000000091</v>
      </c>
      <c r="AT441" s="12">
        <f t="shared" si="295"/>
        <v>-1.5083333333333333</v>
      </c>
      <c r="AU441" s="13">
        <f t="shared" si="306"/>
        <v>0</v>
      </c>
      <c r="AV441" s="13">
        <f t="shared" si="289"/>
        <v>0</v>
      </c>
      <c r="AW441" s="27">
        <v>0</v>
      </c>
      <c r="AX441" s="1">
        <f t="shared" si="296"/>
        <v>0</v>
      </c>
      <c r="AY441" s="20">
        <f t="shared" si="297"/>
        <v>210</v>
      </c>
    </row>
    <row r="442" spans="1:51" ht="32.25" customHeight="1" x14ac:dyDescent="0.65">
      <c r="A442" s="2">
        <v>436</v>
      </c>
      <c r="B442" s="2" t="s">
        <v>1130</v>
      </c>
      <c r="C442" s="44" t="s">
        <v>1148</v>
      </c>
      <c r="D442" s="47" t="s">
        <v>1149</v>
      </c>
      <c r="E442" s="48" t="s">
        <v>1150</v>
      </c>
      <c r="F442" s="15">
        <v>44837</v>
      </c>
      <c r="G442" s="2">
        <f t="shared" si="273"/>
        <v>26</v>
      </c>
      <c r="H442" s="16">
        <v>24</v>
      </c>
      <c r="I442" s="2"/>
      <c r="J442" s="16"/>
      <c r="K442" s="16"/>
      <c r="L442" s="2">
        <v>200</v>
      </c>
      <c r="M442" s="2">
        <v>0</v>
      </c>
      <c r="N442" s="2">
        <v>0</v>
      </c>
      <c r="O442" s="16"/>
      <c r="P442" s="2">
        <v>0</v>
      </c>
      <c r="Q442" s="2">
        <f t="shared" si="305"/>
        <v>10</v>
      </c>
      <c r="R442" s="2">
        <f t="shared" si="304"/>
        <v>0</v>
      </c>
      <c r="S442" s="17">
        <f t="shared" si="286"/>
        <v>34.615384615384613</v>
      </c>
      <c r="T442" s="17">
        <v>6</v>
      </c>
      <c r="U442" s="17">
        <v>5</v>
      </c>
      <c r="V442" s="18">
        <v>7</v>
      </c>
      <c r="W442" s="19">
        <f t="shared" si="274"/>
        <v>262.61538461538464</v>
      </c>
      <c r="X442" s="17">
        <f t="shared" si="290"/>
        <v>0</v>
      </c>
      <c r="Y442" s="17">
        <f t="shared" si="307"/>
        <v>0</v>
      </c>
      <c r="Z442" s="29"/>
      <c r="AA442" s="43">
        <f t="shared" si="291"/>
        <v>0</v>
      </c>
      <c r="AB442" s="17">
        <f t="shared" si="292"/>
        <v>5.252307692307693</v>
      </c>
      <c r="AC442" s="17">
        <f t="shared" si="293"/>
        <v>5.252307692307693</v>
      </c>
      <c r="AD442" s="3">
        <f t="shared" si="288"/>
        <v>257</v>
      </c>
      <c r="AE442" s="3">
        <f t="shared" si="287"/>
        <v>1400</v>
      </c>
      <c r="AF442" s="3"/>
      <c r="AH442" s="20">
        <f t="shared" si="294"/>
        <v>257.36</v>
      </c>
      <c r="AI442">
        <f t="shared" si="275"/>
        <v>2</v>
      </c>
      <c r="AJ442">
        <f t="shared" si="276"/>
        <v>1</v>
      </c>
      <c r="AK442">
        <f t="shared" si="277"/>
        <v>0</v>
      </c>
      <c r="AL442">
        <f t="shared" si="278"/>
        <v>0</v>
      </c>
      <c r="AM442">
        <f t="shared" si="279"/>
        <v>1</v>
      </c>
      <c r="AN442">
        <f t="shared" si="280"/>
        <v>2</v>
      </c>
      <c r="AO442">
        <f t="shared" si="281"/>
        <v>0</v>
      </c>
      <c r="AP442">
        <f t="shared" si="282"/>
        <v>1</v>
      </c>
      <c r="AQ442">
        <f t="shared" si="283"/>
        <v>0</v>
      </c>
      <c r="AR442">
        <f t="shared" si="284"/>
        <v>4</v>
      </c>
      <c r="AS442">
        <f t="shared" si="285"/>
        <v>1440.0000000000546</v>
      </c>
      <c r="AT442" s="12">
        <f t="shared" si="295"/>
        <v>-1.7138888888888888</v>
      </c>
      <c r="AU442" s="13">
        <f t="shared" si="306"/>
        <v>0</v>
      </c>
      <c r="AV442" s="13">
        <f t="shared" si="289"/>
        <v>0</v>
      </c>
      <c r="AW442" s="27">
        <v>0</v>
      </c>
      <c r="AX442" s="1">
        <f t="shared" si="296"/>
        <v>0</v>
      </c>
      <c r="AY442" s="20">
        <f t="shared" si="297"/>
        <v>244.61538461538464</v>
      </c>
    </row>
    <row r="443" spans="1:51" ht="33" customHeight="1" x14ac:dyDescent="0.65">
      <c r="A443" s="39">
        <v>437</v>
      </c>
      <c r="B443" s="2" t="s">
        <v>1130</v>
      </c>
      <c r="C443" s="44" t="s">
        <v>1151</v>
      </c>
      <c r="D443" s="47" t="s">
        <v>539</v>
      </c>
      <c r="E443" s="48" t="s">
        <v>371</v>
      </c>
      <c r="F443" s="15">
        <v>44949</v>
      </c>
      <c r="G443" s="2">
        <f t="shared" si="273"/>
        <v>25</v>
      </c>
      <c r="H443" s="16">
        <v>24</v>
      </c>
      <c r="I443" s="2"/>
      <c r="J443" s="16"/>
      <c r="K443" s="16">
        <v>1</v>
      </c>
      <c r="L443" s="2">
        <v>200</v>
      </c>
      <c r="M443" s="2">
        <v>0</v>
      </c>
      <c r="N443" s="2">
        <v>0</v>
      </c>
      <c r="O443" s="16"/>
      <c r="P443" s="2">
        <v>0</v>
      </c>
      <c r="Q443" s="2">
        <f t="shared" si="305"/>
        <v>0</v>
      </c>
      <c r="R443" s="2">
        <f t="shared" si="304"/>
        <v>0</v>
      </c>
      <c r="S443" s="17">
        <f t="shared" si="286"/>
        <v>34.615384615384613</v>
      </c>
      <c r="T443" s="17">
        <v>6</v>
      </c>
      <c r="U443" s="17">
        <v>4.8076923076923084</v>
      </c>
      <c r="V443" s="18">
        <v>7</v>
      </c>
      <c r="W443" s="19">
        <f t="shared" si="274"/>
        <v>252.42307692307693</v>
      </c>
      <c r="X443" s="17">
        <f t="shared" si="290"/>
        <v>0</v>
      </c>
      <c r="Y443" s="17">
        <f t="shared" si="307"/>
        <v>7.6923076923076925</v>
      </c>
      <c r="Z443" s="29"/>
      <c r="AA443" s="43">
        <f t="shared" si="291"/>
        <v>0</v>
      </c>
      <c r="AB443" s="17">
        <f t="shared" si="292"/>
        <v>5.048461538461539</v>
      </c>
      <c r="AC443" s="17">
        <f t="shared" si="293"/>
        <v>12.740769230769232</v>
      </c>
      <c r="AD443" s="3">
        <f t="shared" si="288"/>
        <v>239</v>
      </c>
      <c r="AE443" s="3">
        <f t="shared" si="287"/>
        <v>2700</v>
      </c>
      <c r="AF443" s="3"/>
      <c r="AH443" s="20">
        <f t="shared" si="294"/>
        <v>239.68</v>
      </c>
      <c r="AI443">
        <f t="shared" si="275"/>
        <v>2</v>
      </c>
      <c r="AJ443">
        <f t="shared" si="276"/>
        <v>0</v>
      </c>
      <c r="AK443">
        <f t="shared" si="277"/>
        <v>1</v>
      </c>
      <c r="AL443">
        <f t="shared" si="278"/>
        <v>1</v>
      </c>
      <c r="AM443">
        <f t="shared" si="279"/>
        <v>1</v>
      </c>
      <c r="AN443">
        <f t="shared" si="280"/>
        <v>4</v>
      </c>
      <c r="AO443">
        <f t="shared" si="281"/>
        <v>1</v>
      </c>
      <c r="AP443">
        <f t="shared" si="282"/>
        <v>0</v>
      </c>
      <c r="AQ443">
        <f t="shared" si="283"/>
        <v>1</v>
      </c>
      <c r="AR443">
        <f t="shared" si="284"/>
        <v>2</v>
      </c>
      <c r="AS443">
        <f t="shared" si="285"/>
        <v>2720.0000000000273</v>
      </c>
      <c r="AT443" s="12">
        <f t="shared" si="295"/>
        <v>-2.0194444444444444</v>
      </c>
      <c r="AU443" s="13">
        <f t="shared" si="306"/>
        <v>0</v>
      </c>
      <c r="AV443" s="13">
        <f t="shared" si="289"/>
        <v>0</v>
      </c>
      <c r="AW443" s="27">
        <v>0</v>
      </c>
      <c r="AX443" s="1">
        <f t="shared" si="296"/>
        <v>0</v>
      </c>
      <c r="AY443" s="20">
        <f t="shared" si="297"/>
        <v>226.92307692307693</v>
      </c>
    </row>
    <row r="444" spans="1:51" ht="32.25" customHeight="1" x14ac:dyDescent="0.65">
      <c r="A444" s="2">
        <v>438</v>
      </c>
      <c r="B444" s="2" t="s">
        <v>1130</v>
      </c>
      <c r="C444" s="44" t="s">
        <v>1152</v>
      </c>
      <c r="D444" s="47" t="s">
        <v>340</v>
      </c>
      <c r="E444" s="48" t="s">
        <v>1153</v>
      </c>
      <c r="F444" s="15">
        <v>44958</v>
      </c>
      <c r="G444" s="2">
        <f t="shared" si="273"/>
        <v>26</v>
      </c>
      <c r="H444" s="16">
        <v>26</v>
      </c>
      <c r="I444" s="2"/>
      <c r="J444" s="16"/>
      <c r="K444" s="16"/>
      <c r="L444" s="2">
        <v>200</v>
      </c>
      <c r="M444" s="2">
        <v>0</v>
      </c>
      <c r="N444" s="2">
        <v>0</v>
      </c>
      <c r="O444" s="16"/>
      <c r="P444" s="2">
        <v>0</v>
      </c>
      <c r="Q444" s="2">
        <f t="shared" si="305"/>
        <v>10</v>
      </c>
      <c r="R444" s="2">
        <f t="shared" si="304"/>
        <v>0</v>
      </c>
      <c r="S444" s="17">
        <f t="shared" si="286"/>
        <v>37.5</v>
      </c>
      <c r="T444" s="17">
        <v>6.5</v>
      </c>
      <c r="U444" s="17">
        <v>5</v>
      </c>
      <c r="V444" s="18">
        <v>7</v>
      </c>
      <c r="W444" s="19">
        <f t="shared" si="274"/>
        <v>266</v>
      </c>
      <c r="X444" s="17">
        <f t="shared" si="290"/>
        <v>0</v>
      </c>
      <c r="Y444" s="17">
        <f t="shared" si="307"/>
        <v>0</v>
      </c>
      <c r="Z444" s="29"/>
      <c r="AA444" s="43">
        <f t="shared" si="291"/>
        <v>0</v>
      </c>
      <c r="AB444" s="17">
        <f t="shared" si="292"/>
        <v>5.32</v>
      </c>
      <c r="AC444" s="17">
        <f t="shared" si="293"/>
        <v>5.32</v>
      </c>
      <c r="AD444" s="3">
        <f t="shared" si="288"/>
        <v>260</v>
      </c>
      <c r="AE444" s="3">
        <f t="shared" si="287"/>
        <v>2700</v>
      </c>
      <c r="AF444" s="3"/>
      <c r="AH444" s="20">
        <f t="shared" si="294"/>
        <v>260.68</v>
      </c>
      <c r="AI444">
        <f t="shared" si="275"/>
        <v>2</v>
      </c>
      <c r="AJ444">
        <f t="shared" si="276"/>
        <v>1</v>
      </c>
      <c r="AK444">
        <f t="shared" si="277"/>
        <v>0</v>
      </c>
      <c r="AL444">
        <f t="shared" si="278"/>
        <v>1</v>
      </c>
      <c r="AM444">
        <f t="shared" si="279"/>
        <v>0</v>
      </c>
      <c r="AN444">
        <f t="shared" si="280"/>
        <v>0</v>
      </c>
      <c r="AO444">
        <f t="shared" si="281"/>
        <v>1</v>
      </c>
      <c r="AP444">
        <f t="shared" si="282"/>
        <v>0</v>
      </c>
      <c r="AQ444">
        <f t="shared" si="283"/>
        <v>1</v>
      </c>
      <c r="AR444">
        <f t="shared" si="284"/>
        <v>2</v>
      </c>
      <c r="AS444">
        <f t="shared" si="285"/>
        <v>2720.0000000000273</v>
      </c>
      <c r="AT444" s="12">
        <f t="shared" si="295"/>
        <v>-2.0416666666666665</v>
      </c>
      <c r="AU444" s="13">
        <f t="shared" si="306"/>
        <v>0</v>
      </c>
      <c r="AV444" s="13">
        <f t="shared" si="289"/>
        <v>0</v>
      </c>
      <c r="AW444" s="27">
        <v>0</v>
      </c>
      <c r="AX444" s="1">
        <f t="shared" si="296"/>
        <v>0</v>
      </c>
      <c r="AY444" s="20">
        <f t="shared" si="297"/>
        <v>247.5</v>
      </c>
    </row>
    <row r="445" spans="1:51" ht="32.25" customHeight="1" x14ac:dyDescent="0.65">
      <c r="A445" s="39">
        <v>439</v>
      </c>
      <c r="B445" s="2" t="s">
        <v>1130</v>
      </c>
      <c r="C445" s="44" t="s">
        <v>1154</v>
      </c>
      <c r="D445" s="47" t="s">
        <v>1155</v>
      </c>
      <c r="E445" s="48" t="s">
        <v>204</v>
      </c>
      <c r="F445" s="15">
        <v>44970</v>
      </c>
      <c r="G445" s="2">
        <f t="shared" si="273"/>
        <v>26</v>
      </c>
      <c r="H445" s="16">
        <v>0</v>
      </c>
      <c r="I445" s="2"/>
      <c r="J445" s="16"/>
      <c r="K445" s="16"/>
      <c r="L445" s="2">
        <v>200</v>
      </c>
      <c r="M445" s="2">
        <v>0</v>
      </c>
      <c r="N445" s="2">
        <v>0</v>
      </c>
      <c r="O445" s="16"/>
      <c r="P445" s="2">
        <v>0</v>
      </c>
      <c r="Q445" s="2">
        <f t="shared" si="305"/>
        <v>10</v>
      </c>
      <c r="R445" s="2">
        <f t="shared" si="304"/>
        <v>0</v>
      </c>
      <c r="S445" s="17">
        <f t="shared" si="286"/>
        <v>0</v>
      </c>
      <c r="T445" s="17">
        <v>0</v>
      </c>
      <c r="U445" s="17">
        <v>5</v>
      </c>
      <c r="V445" s="18">
        <v>7</v>
      </c>
      <c r="W445" s="19">
        <f t="shared" si="274"/>
        <v>222</v>
      </c>
      <c r="X445" s="17">
        <f t="shared" si="290"/>
        <v>0</v>
      </c>
      <c r="Y445" s="17">
        <f t="shared" si="307"/>
        <v>0</v>
      </c>
      <c r="Z445" s="29"/>
      <c r="AA445" s="43">
        <f t="shared" si="291"/>
        <v>0</v>
      </c>
      <c r="AB445" s="17">
        <f t="shared" si="292"/>
        <v>4.4400000000000004</v>
      </c>
      <c r="AC445" s="17">
        <f t="shared" si="293"/>
        <v>4.4400000000000004</v>
      </c>
      <c r="AD445" s="3">
        <f t="shared" si="288"/>
        <v>217</v>
      </c>
      <c r="AE445" s="3">
        <f t="shared" si="287"/>
        <v>2200</v>
      </c>
      <c r="AF445" s="3"/>
      <c r="AH445" s="20">
        <f t="shared" si="294"/>
        <v>217.56</v>
      </c>
      <c r="AI445">
        <f t="shared" si="275"/>
        <v>2</v>
      </c>
      <c r="AJ445">
        <f t="shared" si="276"/>
        <v>0</v>
      </c>
      <c r="AK445">
        <f t="shared" si="277"/>
        <v>0</v>
      </c>
      <c r="AL445">
        <f t="shared" si="278"/>
        <v>1</v>
      </c>
      <c r="AM445">
        <f t="shared" si="279"/>
        <v>1</v>
      </c>
      <c r="AN445">
        <f t="shared" si="280"/>
        <v>2</v>
      </c>
      <c r="AO445">
        <f t="shared" si="281"/>
        <v>1</v>
      </c>
      <c r="AP445">
        <f t="shared" si="282"/>
        <v>0</v>
      </c>
      <c r="AQ445">
        <f t="shared" si="283"/>
        <v>0</v>
      </c>
      <c r="AR445">
        <f t="shared" si="284"/>
        <v>2</v>
      </c>
      <c r="AS445">
        <f t="shared" si="285"/>
        <v>2240.0000000000091</v>
      </c>
      <c r="AT445" s="12">
        <f t="shared" si="295"/>
        <v>-2.0750000000000002</v>
      </c>
      <c r="AU445" s="13">
        <f t="shared" si="306"/>
        <v>0</v>
      </c>
      <c r="AV445" s="13">
        <f t="shared" si="289"/>
        <v>0</v>
      </c>
      <c r="AW445" s="27">
        <v>0</v>
      </c>
      <c r="AX445" s="1">
        <f t="shared" si="296"/>
        <v>0</v>
      </c>
      <c r="AY445" s="20">
        <f t="shared" si="297"/>
        <v>210</v>
      </c>
    </row>
    <row r="446" spans="1:51" ht="32.25" customHeight="1" x14ac:dyDescent="0.65">
      <c r="A446" s="2">
        <v>440</v>
      </c>
      <c r="B446" s="2" t="s">
        <v>1130</v>
      </c>
      <c r="C446" s="44" t="s">
        <v>1156</v>
      </c>
      <c r="D446" s="47" t="s">
        <v>724</v>
      </c>
      <c r="E446" s="48" t="s">
        <v>1157</v>
      </c>
      <c r="F446" s="15">
        <v>44927</v>
      </c>
      <c r="G446" s="2">
        <f t="shared" ref="G446:G471" si="308">$J$4-K446-J446</f>
        <v>26</v>
      </c>
      <c r="H446" s="16">
        <v>0</v>
      </c>
      <c r="I446" s="2"/>
      <c r="J446" s="16"/>
      <c r="K446" s="16"/>
      <c r="L446" s="2">
        <v>200</v>
      </c>
      <c r="M446" s="2">
        <v>0</v>
      </c>
      <c r="N446" s="2">
        <v>4</v>
      </c>
      <c r="O446" s="16"/>
      <c r="P446" s="2">
        <v>0</v>
      </c>
      <c r="Q446" s="2">
        <f t="shared" si="305"/>
        <v>10</v>
      </c>
      <c r="R446" s="2">
        <f t="shared" si="304"/>
        <v>0</v>
      </c>
      <c r="S446" s="17">
        <f t="shared" si="286"/>
        <v>0</v>
      </c>
      <c r="T446" s="17">
        <v>0</v>
      </c>
      <c r="U446" s="17">
        <v>5</v>
      </c>
      <c r="V446" s="18">
        <v>7</v>
      </c>
      <c r="W446" s="19">
        <f t="shared" si="274"/>
        <v>226</v>
      </c>
      <c r="X446" s="17">
        <f t="shared" si="290"/>
        <v>0</v>
      </c>
      <c r="Y446" s="17">
        <f t="shared" si="307"/>
        <v>0</v>
      </c>
      <c r="Z446" s="29"/>
      <c r="AA446" s="43">
        <f t="shared" si="291"/>
        <v>0</v>
      </c>
      <c r="AB446" s="17">
        <f t="shared" si="292"/>
        <v>4.5200000000000005</v>
      </c>
      <c r="AC446" s="17">
        <f t="shared" si="293"/>
        <v>4.5200000000000005</v>
      </c>
      <c r="AD446" s="3">
        <f t="shared" si="288"/>
        <v>221</v>
      </c>
      <c r="AE446" s="3">
        <f t="shared" si="287"/>
        <v>1900</v>
      </c>
      <c r="AF446" s="3"/>
      <c r="AH446" s="20">
        <f t="shared" si="294"/>
        <v>221.48</v>
      </c>
      <c r="AI446">
        <f t="shared" si="275"/>
        <v>2</v>
      </c>
      <c r="AJ446">
        <f t="shared" si="276"/>
        <v>0</v>
      </c>
      <c r="AK446">
        <f t="shared" si="277"/>
        <v>1</v>
      </c>
      <c r="AL446">
        <f t="shared" si="278"/>
        <v>0</v>
      </c>
      <c r="AM446">
        <f t="shared" si="279"/>
        <v>0</v>
      </c>
      <c r="AN446">
        <f t="shared" si="280"/>
        <v>1</v>
      </c>
      <c r="AO446">
        <f t="shared" si="281"/>
        <v>0</v>
      </c>
      <c r="AP446">
        <f t="shared" si="282"/>
        <v>1</v>
      </c>
      <c r="AQ446">
        <f t="shared" si="283"/>
        <v>1</v>
      </c>
      <c r="AR446">
        <f t="shared" si="284"/>
        <v>4</v>
      </c>
      <c r="AS446">
        <f t="shared" si="285"/>
        <v>1919.9999999999591</v>
      </c>
      <c r="AT446" s="12">
        <f t="shared" si="295"/>
        <v>-1.9583333333333333</v>
      </c>
      <c r="AU446" s="13">
        <f t="shared" si="306"/>
        <v>0</v>
      </c>
      <c r="AV446" s="13">
        <f t="shared" si="289"/>
        <v>0</v>
      </c>
      <c r="AW446" s="27">
        <v>0</v>
      </c>
      <c r="AX446" s="1">
        <f t="shared" si="296"/>
        <v>0</v>
      </c>
      <c r="AY446" s="20">
        <f t="shared" si="297"/>
        <v>214</v>
      </c>
    </row>
    <row r="447" spans="1:51" ht="32.25" customHeight="1" x14ac:dyDescent="0.65">
      <c r="A447" s="39">
        <v>441</v>
      </c>
      <c r="B447" s="2" t="s">
        <v>1130</v>
      </c>
      <c r="C447" s="44" t="s">
        <v>1158</v>
      </c>
      <c r="D447" s="47" t="s">
        <v>515</v>
      </c>
      <c r="E447" s="48" t="s">
        <v>1159</v>
      </c>
      <c r="F447" s="15">
        <v>45036</v>
      </c>
      <c r="G447" s="2">
        <f t="shared" si="308"/>
        <v>26</v>
      </c>
      <c r="H447" s="16">
        <v>26</v>
      </c>
      <c r="I447" s="2"/>
      <c r="J447" s="16"/>
      <c r="K447" s="16"/>
      <c r="L447" s="2">
        <v>200</v>
      </c>
      <c r="M447" s="2">
        <v>0</v>
      </c>
      <c r="N447" s="2">
        <v>0</v>
      </c>
      <c r="O447" s="16"/>
      <c r="P447" s="2">
        <v>0</v>
      </c>
      <c r="Q447" s="2">
        <f t="shared" si="305"/>
        <v>10</v>
      </c>
      <c r="R447" s="2">
        <f t="shared" si="304"/>
        <v>0</v>
      </c>
      <c r="S447" s="17">
        <f t="shared" si="286"/>
        <v>37.5</v>
      </c>
      <c r="T447" s="17">
        <v>6.5</v>
      </c>
      <c r="U447" s="17">
        <v>5</v>
      </c>
      <c r="V447" s="18">
        <v>7</v>
      </c>
      <c r="W447" s="19">
        <f t="shared" si="274"/>
        <v>266</v>
      </c>
      <c r="X447" s="17">
        <f t="shared" si="290"/>
        <v>0</v>
      </c>
      <c r="Y447" s="17">
        <f t="shared" si="307"/>
        <v>0</v>
      </c>
      <c r="Z447" s="29"/>
      <c r="AA447" s="43">
        <f t="shared" si="291"/>
        <v>0</v>
      </c>
      <c r="AB447" s="17">
        <f t="shared" si="292"/>
        <v>5.32</v>
      </c>
      <c r="AC447" s="17">
        <f t="shared" si="293"/>
        <v>5.32</v>
      </c>
      <c r="AD447" s="3">
        <f t="shared" si="288"/>
        <v>260</v>
      </c>
      <c r="AE447" s="3">
        <f t="shared" si="287"/>
        <v>2700</v>
      </c>
      <c r="AF447" s="3"/>
      <c r="AH447" s="20">
        <f t="shared" si="294"/>
        <v>260.68</v>
      </c>
      <c r="AI447">
        <f t="shared" si="275"/>
        <v>2</v>
      </c>
      <c r="AJ447">
        <f t="shared" si="276"/>
        <v>1</v>
      </c>
      <c r="AK447">
        <f t="shared" si="277"/>
        <v>0</v>
      </c>
      <c r="AL447">
        <f t="shared" si="278"/>
        <v>1</v>
      </c>
      <c r="AM447">
        <f t="shared" si="279"/>
        <v>0</v>
      </c>
      <c r="AN447">
        <f t="shared" si="280"/>
        <v>0</v>
      </c>
      <c r="AO447">
        <f t="shared" si="281"/>
        <v>1</v>
      </c>
      <c r="AP447">
        <f t="shared" si="282"/>
        <v>0</v>
      </c>
      <c r="AQ447">
        <f t="shared" si="283"/>
        <v>1</v>
      </c>
      <c r="AR447">
        <f t="shared" si="284"/>
        <v>2</v>
      </c>
      <c r="AS447">
        <f t="shared" si="285"/>
        <v>2720.0000000000273</v>
      </c>
      <c r="AT447" s="12">
        <f t="shared" si="295"/>
        <v>-2.2611111111111111</v>
      </c>
      <c r="AU447" s="13">
        <f t="shared" si="306"/>
        <v>0</v>
      </c>
      <c r="AV447" s="13">
        <f t="shared" si="289"/>
        <v>0</v>
      </c>
      <c r="AW447" s="27">
        <v>0</v>
      </c>
      <c r="AX447" s="1">
        <f t="shared" si="296"/>
        <v>0</v>
      </c>
      <c r="AY447" s="20">
        <f t="shared" si="297"/>
        <v>247.5</v>
      </c>
    </row>
    <row r="448" spans="1:51" ht="32.25" customHeight="1" x14ac:dyDescent="0.65">
      <c r="A448" s="2">
        <v>442</v>
      </c>
      <c r="B448" s="2" t="s">
        <v>1130</v>
      </c>
      <c r="C448" s="44" t="s">
        <v>1160</v>
      </c>
      <c r="D448" s="47" t="s">
        <v>1161</v>
      </c>
      <c r="E448" s="48" t="s">
        <v>1162</v>
      </c>
      <c r="F448" s="15">
        <v>45048</v>
      </c>
      <c r="G448" s="2">
        <f t="shared" si="308"/>
        <v>26</v>
      </c>
      <c r="H448" s="16">
        <v>26</v>
      </c>
      <c r="I448" s="2"/>
      <c r="J448" s="16"/>
      <c r="K448" s="16"/>
      <c r="L448" s="2">
        <v>200</v>
      </c>
      <c r="M448" s="2">
        <v>0</v>
      </c>
      <c r="N448" s="2">
        <v>0</v>
      </c>
      <c r="O448" s="16"/>
      <c r="P448" s="2">
        <v>0</v>
      </c>
      <c r="Q448" s="2">
        <f t="shared" si="305"/>
        <v>10</v>
      </c>
      <c r="R448" s="2">
        <f t="shared" si="304"/>
        <v>0</v>
      </c>
      <c r="S448" s="17">
        <f t="shared" si="286"/>
        <v>37.5</v>
      </c>
      <c r="T448" s="17">
        <v>6.5</v>
      </c>
      <c r="U448" s="17">
        <v>5</v>
      </c>
      <c r="V448" s="18">
        <v>7</v>
      </c>
      <c r="W448" s="19">
        <f t="shared" si="274"/>
        <v>266</v>
      </c>
      <c r="X448" s="17">
        <f t="shared" si="290"/>
        <v>0</v>
      </c>
      <c r="Y448" s="17">
        <f t="shared" si="307"/>
        <v>0</v>
      </c>
      <c r="Z448" s="29"/>
      <c r="AA448" s="43">
        <f t="shared" si="291"/>
        <v>0</v>
      </c>
      <c r="AB448" s="17">
        <f t="shared" si="292"/>
        <v>5.32</v>
      </c>
      <c r="AC448" s="17">
        <f t="shared" si="293"/>
        <v>5.32</v>
      </c>
      <c r="AD448" s="3">
        <f t="shared" si="288"/>
        <v>260</v>
      </c>
      <c r="AE448" s="3">
        <f t="shared" si="287"/>
        <v>2700</v>
      </c>
      <c r="AF448" s="3"/>
      <c r="AH448" s="20">
        <f t="shared" si="294"/>
        <v>260.68</v>
      </c>
      <c r="AI448">
        <f t="shared" si="275"/>
        <v>2</v>
      </c>
      <c r="AJ448">
        <f t="shared" si="276"/>
        <v>1</v>
      </c>
      <c r="AK448">
        <f t="shared" si="277"/>
        <v>0</v>
      </c>
      <c r="AL448">
        <f t="shared" si="278"/>
        <v>1</v>
      </c>
      <c r="AM448">
        <f t="shared" si="279"/>
        <v>0</v>
      </c>
      <c r="AN448">
        <f t="shared" si="280"/>
        <v>0</v>
      </c>
      <c r="AO448">
        <f t="shared" si="281"/>
        <v>1</v>
      </c>
      <c r="AP448">
        <f t="shared" si="282"/>
        <v>0</v>
      </c>
      <c r="AQ448">
        <f t="shared" si="283"/>
        <v>1</v>
      </c>
      <c r="AR448">
        <f t="shared" si="284"/>
        <v>2</v>
      </c>
      <c r="AS448">
        <f t="shared" si="285"/>
        <v>2720.0000000000273</v>
      </c>
      <c r="AT448" s="12">
        <f t="shared" si="295"/>
        <v>-2.2944444444444443</v>
      </c>
      <c r="AU448" s="13">
        <f t="shared" si="306"/>
        <v>0</v>
      </c>
      <c r="AV448" s="13">
        <f t="shared" si="289"/>
        <v>0</v>
      </c>
      <c r="AW448" s="27">
        <v>0</v>
      </c>
      <c r="AX448" s="1">
        <f t="shared" si="296"/>
        <v>0</v>
      </c>
      <c r="AY448" s="20">
        <f t="shared" si="297"/>
        <v>247.5</v>
      </c>
    </row>
    <row r="449" spans="1:51" ht="32.25" customHeight="1" x14ac:dyDescent="0.65">
      <c r="A449" s="39">
        <v>443</v>
      </c>
      <c r="B449" s="2" t="s">
        <v>1130</v>
      </c>
      <c r="C449" s="36" t="s">
        <v>1163</v>
      </c>
      <c r="D449" s="47" t="s">
        <v>420</v>
      </c>
      <c r="E449" s="48" t="s">
        <v>1164</v>
      </c>
      <c r="F449" s="15">
        <v>45112</v>
      </c>
      <c r="G449" s="2">
        <f t="shared" si="308"/>
        <v>26</v>
      </c>
      <c r="H449" s="16">
        <v>26</v>
      </c>
      <c r="I449" s="2"/>
      <c r="J449" s="16"/>
      <c r="K449" s="16"/>
      <c r="L449" s="2">
        <v>200</v>
      </c>
      <c r="M449" s="2">
        <v>0</v>
      </c>
      <c r="N449" s="2">
        <v>0</v>
      </c>
      <c r="O449" s="16"/>
      <c r="P449" s="2">
        <v>0</v>
      </c>
      <c r="Q449" s="2">
        <f t="shared" si="305"/>
        <v>10</v>
      </c>
      <c r="R449" s="2">
        <f t="shared" si="304"/>
        <v>0</v>
      </c>
      <c r="S449" s="17">
        <f t="shared" si="286"/>
        <v>37.5</v>
      </c>
      <c r="T449" s="17">
        <v>6.5</v>
      </c>
      <c r="U449" s="17">
        <v>5</v>
      </c>
      <c r="V449" s="18">
        <v>7</v>
      </c>
      <c r="W449" s="19">
        <f t="shared" si="274"/>
        <v>266</v>
      </c>
      <c r="X449" s="17">
        <f t="shared" si="290"/>
        <v>0</v>
      </c>
      <c r="Y449" s="17">
        <f t="shared" si="307"/>
        <v>0</v>
      </c>
      <c r="Z449" s="29"/>
      <c r="AA449" s="43">
        <f t="shared" si="291"/>
        <v>0</v>
      </c>
      <c r="AB449" s="17">
        <f t="shared" si="292"/>
        <v>5.32</v>
      </c>
      <c r="AC449" s="17">
        <f t="shared" si="293"/>
        <v>5.32</v>
      </c>
      <c r="AD449" s="3">
        <f t="shared" si="288"/>
        <v>260</v>
      </c>
      <c r="AE449" s="3">
        <f t="shared" si="287"/>
        <v>2700</v>
      </c>
      <c r="AF449" s="3"/>
      <c r="AH449" s="20">
        <f t="shared" si="294"/>
        <v>260.68</v>
      </c>
      <c r="AI449">
        <f t="shared" si="275"/>
        <v>2</v>
      </c>
      <c r="AJ449">
        <f t="shared" si="276"/>
        <v>1</v>
      </c>
      <c r="AK449">
        <f t="shared" si="277"/>
        <v>0</v>
      </c>
      <c r="AL449">
        <f t="shared" si="278"/>
        <v>1</v>
      </c>
      <c r="AM449">
        <f t="shared" si="279"/>
        <v>0</v>
      </c>
      <c r="AN449">
        <f t="shared" si="280"/>
        <v>0</v>
      </c>
      <c r="AO449">
        <f t="shared" si="281"/>
        <v>1</v>
      </c>
      <c r="AP449">
        <f t="shared" si="282"/>
        <v>0</v>
      </c>
      <c r="AQ449">
        <f t="shared" si="283"/>
        <v>1</v>
      </c>
      <c r="AR449">
        <f t="shared" si="284"/>
        <v>2</v>
      </c>
      <c r="AS449">
        <f t="shared" si="285"/>
        <v>2720.0000000000273</v>
      </c>
      <c r="AT449" s="12">
        <f t="shared" si="295"/>
        <v>-2.4694444444444446</v>
      </c>
      <c r="AU449" s="13">
        <f t="shared" si="306"/>
        <v>0</v>
      </c>
      <c r="AV449" s="13">
        <f t="shared" si="289"/>
        <v>0</v>
      </c>
      <c r="AW449" s="27">
        <v>0</v>
      </c>
      <c r="AX449" s="1">
        <f t="shared" si="296"/>
        <v>0</v>
      </c>
      <c r="AY449" s="20">
        <f t="shared" si="297"/>
        <v>247.5</v>
      </c>
    </row>
    <row r="450" spans="1:51" ht="32.25" customHeight="1" x14ac:dyDescent="0.65">
      <c r="A450" s="2">
        <v>444</v>
      </c>
      <c r="B450" s="2" t="s">
        <v>1130</v>
      </c>
      <c r="C450" s="44" t="s">
        <v>1165</v>
      </c>
      <c r="D450" s="47" t="s">
        <v>588</v>
      </c>
      <c r="E450" s="48" t="s">
        <v>951</v>
      </c>
      <c r="F450" s="15">
        <v>45183</v>
      </c>
      <c r="G450" s="2">
        <f t="shared" si="308"/>
        <v>25.625</v>
      </c>
      <c r="H450" s="16">
        <v>0</v>
      </c>
      <c r="I450" s="2"/>
      <c r="J450" s="16">
        <v>0.375</v>
      </c>
      <c r="K450" s="16"/>
      <c r="L450" s="2">
        <v>200</v>
      </c>
      <c r="M450" s="2">
        <v>0</v>
      </c>
      <c r="N450" s="2">
        <v>0</v>
      </c>
      <c r="O450" s="16"/>
      <c r="P450" s="2">
        <v>0</v>
      </c>
      <c r="Q450" s="2">
        <f t="shared" si="305"/>
        <v>5</v>
      </c>
      <c r="R450" s="2">
        <f t="shared" si="304"/>
        <v>0</v>
      </c>
      <c r="S450" s="17">
        <f t="shared" si="286"/>
        <v>0</v>
      </c>
      <c r="T450" s="17">
        <v>0</v>
      </c>
      <c r="U450" s="17">
        <v>4.9278846153846159</v>
      </c>
      <c r="V450" s="18">
        <v>7</v>
      </c>
      <c r="W450" s="19">
        <f t="shared" si="274"/>
        <v>216.92788461538461</v>
      </c>
      <c r="X450" s="17">
        <f t="shared" si="290"/>
        <v>2.8846153846153846</v>
      </c>
      <c r="Y450" s="17">
        <f t="shared" si="307"/>
        <v>0</v>
      </c>
      <c r="Z450" s="29"/>
      <c r="AA450" s="43">
        <f t="shared" si="291"/>
        <v>0</v>
      </c>
      <c r="AB450" s="17">
        <f t="shared" si="292"/>
        <v>4.3385576923076927</v>
      </c>
      <c r="AC450" s="17">
        <f t="shared" si="293"/>
        <v>7.2231730769230769</v>
      </c>
      <c r="AD450" s="3">
        <f t="shared" si="288"/>
        <v>209</v>
      </c>
      <c r="AE450" s="3">
        <f t="shared" si="287"/>
        <v>2700</v>
      </c>
      <c r="AF450" s="3"/>
      <c r="AH450" s="20">
        <f t="shared" si="294"/>
        <v>209.7</v>
      </c>
      <c r="AI450">
        <f t="shared" si="275"/>
        <v>2</v>
      </c>
      <c r="AJ450">
        <f t="shared" si="276"/>
        <v>0</v>
      </c>
      <c r="AK450">
        <f t="shared" si="277"/>
        <v>0</v>
      </c>
      <c r="AL450">
        <f t="shared" si="278"/>
        <v>0</v>
      </c>
      <c r="AM450">
        <f t="shared" si="279"/>
        <v>1</v>
      </c>
      <c r="AN450">
        <f t="shared" si="280"/>
        <v>4</v>
      </c>
      <c r="AO450">
        <f t="shared" si="281"/>
        <v>1</v>
      </c>
      <c r="AP450">
        <f t="shared" si="282"/>
        <v>0</v>
      </c>
      <c r="AQ450">
        <f t="shared" si="283"/>
        <v>1</v>
      </c>
      <c r="AR450">
        <f t="shared" si="284"/>
        <v>2</v>
      </c>
      <c r="AS450">
        <f t="shared" si="285"/>
        <v>2799.9999999999545</v>
      </c>
      <c r="AT450" s="12">
        <f t="shared" si="295"/>
        <v>-2.661111111111111</v>
      </c>
      <c r="AU450" s="13">
        <f t="shared" si="306"/>
        <v>0</v>
      </c>
      <c r="AV450" s="13">
        <f t="shared" si="289"/>
        <v>0</v>
      </c>
      <c r="AW450" s="27">
        <v>0</v>
      </c>
      <c r="AX450" s="1">
        <f t="shared" si="296"/>
        <v>0</v>
      </c>
      <c r="AY450" s="20">
        <f t="shared" si="297"/>
        <v>202.11538461538461</v>
      </c>
    </row>
    <row r="451" spans="1:51" ht="32.25" customHeight="1" x14ac:dyDescent="0.65">
      <c r="A451" s="39">
        <v>445</v>
      </c>
      <c r="B451" s="2" t="s">
        <v>1130</v>
      </c>
      <c r="C451" s="44" t="s">
        <v>1166</v>
      </c>
      <c r="D451" s="47" t="s">
        <v>1081</v>
      </c>
      <c r="E451" s="48" t="s">
        <v>1167</v>
      </c>
      <c r="F451" s="15">
        <v>45194</v>
      </c>
      <c r="G451" s="2">
        <f t="shared" si="308"/>
        <v>26</v>
      </c>
      <c r="H451" s="16">
        <v>26</v>
      </c>
      <c r="I451" s="2"/>
      <c r="J451" s="16"/>
      <c r="K451" s="16"/>
      <c r="L451" s="2">
        <v>200</v>
      </c>
      <c r="M451" s="2">
        <v>0</v>
      </c>
      <c r="N451" s="2">
        <v>0</v>
      </c>
      <c r="O451" s="16"/>
      <c r="P451" s="2">
        <v>0</v>
      </c>
      <c r="Q451" s="2">
        <f t="shared" si="305"/>
        <v>10</v>
      </c>
      <c r="R451" s="2">
        <f t="shared" si="304"/>
        <v>0</v>
      </c>
      <c r="S451" s="17">
        <f t="shared" si="286"/>
        <v>37.5</v>
      </c>
      <c r="T451" s="17">
        <v>6.5</v>
      </c>
      <c r="U451" s="17">
        <v>5</v>
      </c>
      <c r="V451" s="18">
        <v>7</v>
      </c>
      <c r="W451" s="19">
        <f t="shared" si="274"/>
        <v>266</v>
      </c>
      <c r="X451" s="17">
        <f t="shared" si="290"/>
        <v>0</v>
      </c>
      <c r="Y451" s="17">
        <f t="shared" si="307"/>
        <v>0</v>
      </c>
      <c r="Z451" s="29"/>
      <c r="AA451" s="43">
        <f t="shared" si="291"/>
        <v>0</v>
      </c>
      <c r="AB451" s="17">
        <f t="shared" si="292"/>
        <v>5.32</v>
      </c>
      <c r="AC451" s="17">
        <f t="shared" si="293"/>
        <v>5.32</v>
      </c>
      <c r="AD451" s="3">
        <f t="shared" si="288"/>
        <v>260</v>
      </c>
      <c r="AE451" s="3">
        <f t="shared" si="287"/>
        <v>2700</v>
      </c>
      <c r="AF451" s="3"/>
      <c r="AH451" s="20">
        <f t="shared" si="294"/>
        <v>260.68</v>
      </c>
      <c r="AI451">
        <f t="shared" si="275"/>
        <v>2</v>
      </c>
      <c r="AJ451">
        <f t="shared" si="276"/>
        <v>1</v>
      </c>
      <c r="AK451">
        <f t="shared" si="277"/>
        <v>0</v>
      </c>
      <c r="AL451">
        <f t="shared" si="278"/>
        <v>1</v>
      </c>
      <c r="AM451">
        <f t="shared" si="279"/>
        <v>0</v>
      </c>
      <c r="AN451">
        <f t="shared" si="280"/>
        <v>0</v>
      </c>
      <c r="AO451">
        <f t="shared" si="281"/>
        <v>1</v>
      </c>
      <c r="AP451">
        <f t="shared" si="282"/>
        <v>0</v>
      </c>
      <c r="AQ451">
        <f t="shared" si="283"/>
        <v>1</v>
      </c>
      <c r="AR451">
        <f t="shared" si="284"/>
        <v>2</v>
      </c>
      <c r="AS451">
        <f t="shared" si="285"/>
        <v>2720.0000000000273</v>
      </c>
      <c r="AT451" s="12">
        <f t="shared" si="295"/>
        <v>-2.6916666666666669</v>
      </c>
      <c r="AU451" s="13">
        <f t="shared" si="306"/>
        <v>0</v>
      </c>
      <c r="AV451" s="13">
        <f t="shared" si="289"/>
        <v>0</v>
      </c>
      <c r="AW451" s="27">
        <v>0</v>
      </c>
      <c r="AX451" s="1">
        <f t="shared" si="296"/>
        <v>0</v>
      </c>
      <c r="AY451" s="20">
        <f t="shared" si="297"/>
        <v>247.5</v>
      </c>
    </row>
    <row r="452" spans="1:51" ht="32.25" customHeight="1" x14ac:dyDescent="0.65">
      <c r="A452" s="2">
        <v>446</v>
      </c>
      <c r="B452" s="2" t="s">
        <v>1130</v>
      </c>
      <c r="C452" s="44" t="s">
        <v>1168</v>
      </c>
      <c r="D452" s="47" t="s">
        <v>1169</v>
      </c>
      <c r="E452" s="48" t="s">
        <v>1170</v>
      </c>
      <c r="F452" s="15">
        <v>45218</v>
      </c>
      <c r="G452" s="2">
        <f t="shared" si="308"/>
        <v>26</v>
      </c>
      <c r="H452" s="16">
        <v>26</v>
      </c>
      <c r="I452" s="2"/>
      <c r="J452" s="16"/>
      <c r="K452" s="16"/>
      <c r="L452" s="2">
        <v>198</v>
      </c>
      <c r="M452" s="2">
        <v>0</v>
      </c>
      <c r="N452" s="2">
        <v>0</v>
      </c>
      <c r="O452" s="16"/>
      <c r="P452" s="2">
        <v>0</v>
      </c>
      <c r="Q452" s="2">
        <f t="shared" si="305"/>
        <v>10</v>
      </c>
      <c r="R452" s="2">
        <f t="shared" si="304"/>
        <v>0</v>
      </c>
      <c r="S452" s="17">
        <f t="shared" si="286"/>
        <v>37.125</v>
      </c>
      <c r="T452" s="17">
        <v>6.5</v>
      </c>
      <c r="U452" s="17">
        <v>5</v>
      </c>
      <c r="V452" s="18">
        <v>7</v>
      </c>
      <c r="W452" s="19">
        <f t="shared" ref="W452:W515" si="309">L452+M452+N452+O452+P452+Q452+R452+S452+T452+U452+V452</f>
        <v>263.625</v>
      </c>
      <c r="X452" s="17">
        <f t="shared" si="290"/>
        <v>0</v>
      </c>
      <c r="Y452" s="17">
        <f t="shared" si="307"/>
        <v>0</v>
      </c>
      <c r="Z452" s="29"/>
      <c r="AA452" s="43">
        <f t="shared" si="291"/>
        <v>0</v>
      </c>
      <c r="AB452" s="17">
        <f t="shared" si="292"/>
        <v>5.2725</v>
      </c>
      <c r="AC452" s="17">
        <f t="shared" si="293"/>
        <v>5.2725</v>
      </c>
      <c r="AD452" s="3">
        <f t="shared" si="288"/>
        <v>258</v>
      </c>
      <c r="AE452" s="3">
        <f t="shared" si="287"/>
        <v>1400</v>
      </c>
      <c r="AF452" s="3"/>
      <c r="AH452" s="20">
        <f t="shared" si="294"/>
        <v>258.35000000000002</v>
      </c>
      <c r="AI452">
        <f t="shared" ref="AI452:AI515" si="310">INT(AH452/$AI$5)</f>
        <v>2</v>
      </c>
      <c r="AJ452">
        <f t="shared" ref="AJ452:AJ515" si="311">INT((AH452-$AI$5*AI452)/50)</f>
        <v>1</v>
      </c>
      <c r="AK452">
        <f t="shared" ref="AK452:AK515" si="312">INT((AH452-$AI$5*AI452-$AJ$5*AJ452)/20)</f>
        <v>0</v>
      </c>
      <c r="AL452">
        <f t="shared" ref="AL452:AL515" si="313">INT((AH452-$AI$5*AI452-$AJ$5*AJ452-$AK$5*AK452)/10)</f>
        <v>0</v>
      </c>
      <c r="AM452">
        <f t="shared" ref="AM452:AM515" si="314">INT((AH452-$AI$5*AI452-$AJ$5*AJ452-$AK$5*AK452-$AL$5*AL452)/5)</f>
        <v>1</v>
      </c>
      <c r="AN452">
        <f t="shared" ref="AN452:AN515" si="315">INT((AH452-$AI$5*AI452-$AJ$5*AJ452-$AK$5*AK452-$AL$5*AL452-$AM$5*AM452)/1)</f>
        <v>3</v>
      </c>
      <c r="AO452">
        <f t="shared" ref="AO452:AO515" si="316">INT(AS452/$AO$5)</f>
        <v>0</v>
      </c>
      <c r="AP452">
        <f t="shared" ref="AP452:AP515" si="317">INT((AS452-AO452*$AO$5)/1000)</f>
        <v>1</v>
      </c>
      <c r="AQ452">
        <f t="shared" ref="AQ452:AQ515" si="318">INT((AS452-AO452*$AO$5-AP452*$AP$5)/500)</f>
        <v>0</v>
      </c>
      <c r="AR452">
        <f t="shared" ref="AR452:AR515" si="319">INT((AS452-AO452*$AO$5-AP452*$AP$5-AQ452*$AQ$5)/100)</f>
        <v>4</v>
      </c>
      <c r="AS452">
        <f t="shared" ref="AS452:AS515" si="320">(AH452-$AI$5*AI452-$AJ$5*AJ452-$AK$5*AK452-$AL$5*AL452-$AM$5*AM452-$AN$5*AN452)*4000</f>
        <v>1400.0000000000909</v>
      </c>
      <c r="AT452" s="12">
        <f t="shared" si="295"/>
        <v>-2.7583333333333333</v>
      </c>
      <c r="AU452" s="13">
        <f t="shared" si="306"/>
        <v>0</v>
      </c>
      <c r="AV452" s="13">
        <f t="shared" si="289"/>
        <v>0</v>
      </c>
      <c r="AW452" s="27">
        <v>0</v>
      </c>
      <c r="AX452" s="1">
        <f t="shared" si="296"/>
        <v>0</v>
      </c>
      <c r="AY452" s="20">
        <f t="shared" si="297"/>
        <v>245.125</v>
      </c>
    </row>
    <row r="453" spans="1:51" ht="33" customHeight="1" x14ac:dyDescent="0.65">
      <c r="A453" s="39">
        <v>447</v>
      </c>
      <c r="B453" s="2" t="s">
        <v>1171</v>
      </c>
      <c r="C453" s="44" t="s">
        <v>1172</v>
      </c>
      <c r="D453" s="47" t="s">
        <v>288</v>
      </c>
      <c r="E453" s="48" t="s">
        <v>1173</v>
      </c>
      <c r="F453" s="15">
        <v>44228</v>
      </c>
      <c r="G453" s="2">
        <f t="shared" si="308"/>
        <v>26</v>
      </c>
      <c r="H453" s="16">
        <v>16</v>
      </c>
      <c r="I453" s="2"/>
      <c r="J453" s="16"/>
      <c r="K453" s="16"/>
      <c r="L453" s="2">
        <v>200</v>
      </c>
      <c r="M453" s="2">
        <v>0</v>
      </c>
      <c r="N453" s="2">
        <v>3</v>
      </c>
      <c r="O453" s="16"/>
      <c r="P453" s="2">
        <v>0</v>
      </c>
      <c r="Q453" s="2">
        <f>IF(AND($K$4&lt;=G453,K453&lt;0.01),10,IF(AND(G453&gt;=$K$4-1,K453&lt;0.01),5,0))</f>
        <v>10</v>
      </c>
      <c r="R453" s="2">
        <f t="shared" si="304"/>
        <v>0</v>
      </c>
      <c r="S453" s="17">
        <f t="shared" ref="S453:S492" si="321">(((L453/26/8)*1.5)*H453)+(((L453/26)*2)*I453)</f>
        <v>23.076923076923077</v>
      </c>
      <c r="T453" s="17">
        <v>4</v>
      </c>
      <c r="U453" s="17">
        <v>5</v>
      </c>
      <c r="V453" s="18">
        <v>7</v>
      </c>
      <c r="W453" s="19">
        <f t="shared" si="309"/>
        <v>252.07692307692307</v>
      </c>
      <c r="X453" s="17">
        <f t="shared" si="290"/>
        <v>0</v>
      </c>
      <c r="Y453" s="17">
        <f t="shared" si="307"/>
        <v>0</v>
      </c>
      <c r="Z453" s="29"/>
      <c r="AA453" s="43">
        <f>IF(AY453&lt;=(1500000/4000),0,IF(AY453&lt;=(2000000/4000),(AY453-(1500000/4000))*5%,IF(AY453&lt;=(8500000/4000),(AY453-(2000000/4000))*10%+(25000/4000),IF(AY453&lt;=(12500000/4000),(AY453-(8500000/4000))*15%+(675000/4000),(AY453-(12500000/4000))*20%+(1275000/4000)))))</f>
        <v>0</v>
      </c>
      <c r="AB453" s="17">
        <f>IF((W453*4000)&lt;=1200000,(W453*2%),(1200000/4000*2%))</f>
        <v>5.0415384615384617</v>
      </c>
      <c r="AC453" s="17">
        <f>X453+Y453+Z453+AA453+AB453</f>
        <v>5.0415384615384617</v>
      </c>
      <c r="AD453" s="3">
        <f t="shared" si="288"/>
        <v>247</v>
      </c>
      <c r="AE453" s="3">
        <f t="shared" si="287"/>
        <v>100</v>
      </c>
      <c r="AF453" s="3"/>
      <c r="AH453" s="20">
        <f t="shared" si="294"/>
        <v>247.04</v>
      </c>
      <c r="AI453">
        <f t="shared" si="310"/>
        <v>2</v>
      </c>
      <c r="AJ453">
        <f t="shared" si="311"/>
        <v>0</v>
      </c>
      <c r="AK453">
        <f t="shared" si="312"/>
        <v>2</v>
      </c>
      <c r="AL453">
        <f t="shared" si="313"/>
        <v>0</v>
      </c>
      <c r="AM453">
        <f t="shared" si="314"/>
        <v>1</v>
      </c>
      <c r="AN453">
        <f t="shared" si="315"/>
        <v>2</v>
      </c>
      <c r="AO453">
        <f t="shared" si="316"/>
        <v>0</v>
      </c>
      <c r="AP453">
        <f t="shared" si="317"/>
        <v>0</v>
      </c>
      <c r="AQ453">
        <f t="shared" si="318"/>
        <v>0</v>
      </c>
      <c r="AR453">
        <f t="shared" si="319"/>
        <v>1</v>
      </c>
      <c r="AS453">
        <f t="shared" si="320"/>
        <v>159.99999999996817</v>
      </c>
      <c r="AT453" s="12">
        <f t="shared" si="295"/>
        <v>-4.1666666666666664E-2</v>
      </c>
      <c r="AU453" s="13">
        <f t="shared" si="306"/>
        <v>0</v>
      </c>
      <c r="AV453" s="13">
        <f t="shared" si="289"/>
        <v>0</v>
      </c>
      <c r="AW453" s="27">
        <v>0</v>
      </c>
      <c r="AX453" s="1">
        <f t="shared" si="296"/>
        <v>0</v>
      </c>
      <c r="AY453" s="20">
        <f t="shared" si="297"/>
        <v>236.07692307692307</v>
      </c>
    </row>
    <row r="454" spans="1:51" ht="33" customHeight="1" x14ac:dyDescent="0.65">
      <c r="A454" s="2">
        <v>448</v>
      </c>
      <c r="B454" s="2" t="s">
        <v>1171</v>
      </c>
      <c r="C454" s="44" t="s">
        <v>1174</v>
      </c>
      <c r="D454" s="47" t="s">
        <v>900</v>
      </c>
      <c r="E454" s="48" t="s">
        <v>1175</v>
      </c>
      <c r="F454" s="15">
        <v>44228</v>
      </c>
      <c r="G454" s="2">
        <f t="shared" si="308"/>
        <v>24</v>
      </c>
      <c r="H454" s="16">
        <v>26</v>
      </c>
      <c r="I454" s="2"/>
      <c r="J454" s="16">
        <v>2</v>
      </c>
      <c r="K454" s="16"/>
      <c r="L454" s="2">
        <v>200</v>
      </c>
      <c r="M454" s="2">
        <v>0</v>
      </c>
      <c r="N454" s="2">
        <v>1</v>
      </c>
      <c r="O454" s="16"/>
      <c r="P454" s="2">
        <v>0</v>
      </c>
      <c r="Q454" s="2">
        <f t="shared" ref="Q454:Q492" si="322">IF(AND($K$4&lt;=G454,K454&lt;0.01),10,IF(AND(G454&gt;=$K$4-1,K454&lt;0.01),5,0))</f>
        <v>0</v>
      </c>
      <c r="R454" s="2">
        <f t="shared" si="304"/>
        <v>0</v>
      </c>
      <c r="S454" s="17">
        <f t="shared" si="321"/>
        <v>37.5</v>
      </c>
      <c r="T454" s="17">
        <v>6.5</v>
      </c>
      <c r="U454" s="17">
        <v>4.6153846153846159</v>
      </c>
      <c r="V454" s="18">
        <v>7</v>
      </c>
      <c r="W454" s="19">
        <f t="shared" si="309"/>
        <v>256.61538461538464</v>
      </c>
      <c r="X454" s="17">
        <f t="shared" si="290"/>
        <v>15.461538461538462</v>
      </c>
      <c r="Y454" s="17">
        <f t="shared" si="307"/>
        <v>0</v>
      </c>
      <c r="Z454" s="29"/>
      <c r="AA454" s="43">
        <f t="shared" ref="AA454:AA470" si="323">IF(AY454&lt;=(1500000/4000),0,IF(AY454&lt;=(2000000/4000),(AY454-(1500000/4000))*5%,IF(AY454&lt;=(8500000/4000),(AY454-(2000000/4000))*10%+(25000/4000),IF(AY454&lt;=(12500000/4000),(AY454-(8500000/4000))*15%+(675000/4000),(AY454-(12500000/4000))*20%+(1275000/4000)))))</f>
        <v>0</v>
      </c>
      <c r="AB454" s="17">
        <f t="shared" ref="AB454:AB492" si="324">IF((W454*4000)&lt;=1200000,(W454*2%),(1200000/4000*2%))</f>
        <v>5.1323076923076929</v>
      </c>
      <c r="AC454" s="17">
        <f t="shared" ref="AC454:AC492" si="325">X454+Y454+Z454+AA454+AB454</f>
        <v>20.593846153846155</v>
      </c>
      <c r="AD454" s="3">
        <f t="shared" si="288"/>
        <v>236</v>
      </c>
      <c r="AE454" s="3">
        <f t="shared" si="287"/>
        <v>0</v>
      </c>
      <c r="AF454" s="3"/>
      <c r="AH454" s="20">
        <f t="shared" si="294"/>
        <v>236.02</v>
      </c>
      <c r="AI454">
        <f t="shared" si="310"/>
        <v>2</v>
      </c>
      <c r="AJ454">
        <f t="shared" si="311"/>
        <v>0</v>
      </c>
      <c r="AK454">
        <f t="shared" si="312"/>
        <v>1</v>
      </c>
      <c r="AL454">
        <f t="shared" si="313"/>
        <v>1</v>
      </c>
      <c r="AM454">
        <f t="shared" si="314"/>
        <v>1</v>
      </c>
      <c r="AN454">
        <f t="shared" si="315"/>
        <v>1</v>
      </c>
      <c r="AO454">
        <f t="shared" si="316"/>
        <v>0</v>
      </c>
      <c r="AP454">
        <f t="shared" si="317"/>
        <v>0</v>
      </c>
      <c r="AQ454">
        <f t="shared" si="318"/>
        <v>0</v>
      </c>
      <c r="AR454">
        <f t="shared" si="319"/>
        <v>0</v>
      </c>
      <c r="AS454">
        <f t="shared" si="320"/>
        <v>80.000000000040927</v>
      </c>
      <c r="AT454" s="12">
        <f t="shared" si="295"/>
        <v>-4.1666666666666664E-2</v>
      </c>
      <c r="AU454" s="13">
        <f t="shared" si="306"/>
        <v>0</v>
      </c>
      <c r="AV454" s="13">
        <f t="shared" si="289"/>
        <v>0</v>
      </c>
      <c r="AW454" s="27">
        <v>0</v>
      </c>
      <c r="AX454" s="1">
        <f t="shared" si="296"/>
        <v>0</v>
      </c>
      <c r="AY454" s="20">
        <f t="shared" si="297"/>
        <v>223.03846153846158</v>
      </c>
    </row>
    <row r="455" spans="1:51" ht="33" customHeight="1" x14ac:dyDescent="0.65">
      <c r="A455" s="39">
        <v>449</v>
      </c>
      <c r="B455" s="2" t="s">
        <v>1171</v>
      </c>
      <c r="C455" s="44" t="s">
        <v>1176</v>
      </c>
      <c r="D455" s="47" t="s">
        <v>117</v>
      </c>
      <c r="E455" s="48" t="s">
        <v>1177</v>
      </c>
      <c r="F455" s="15">
        <v>44228</v>
      </c>
      <c r="G455" s="2">
        <f t="shared" si="308"/>
        <v>26</v>
      </c>
      <c r="H455" s="16">
        <v>12</v>
      </c>
      <c r="I455" s="2"/>
      <c r="J455" s="16"/>
      <c r="K455" s="16"/>
      <c r="L455" s="2">
        <v>200</v>
      </c>
      <c r="M455" s="2">
        <v>0</v>
      </c>
      <c r="N455" s="2">
        <v>9.5</v>
      </c>
      <c r="O455" s="16"/>
      <c r="P455" s="2">
        <v>0</v>
      </c>
      <c r="Q455" s="2">
        <f t="shared" si="322"/>
        <v>10</v>
      </c>
      <c r="R455" s="2">
        <f t="shared" si="304"/>
        <v>0</v>
      </c>
      <c r="S455" s="17">
        <f t="shared" si="321"/>
        <v>17.307692307692307</v>
      </c>
      <c r="T455" s="17">
        <v>3</v>
      </c>
      <c r="U455" s="17">
        <v>5</v>
      </c>
      <c r="V455" s="18">
        <v>7</v>
      </c>
      <c r="W455" s="19">
        <f t="shared" si="309"/>
        <v>251.80769230769232</v>
      </c>
      <c r="X455" s="17">
        <f t="shared" si="290"/>
        <v>0</v>
      </c>
      <c r="Y455" s="17">
        <f t="shared" si="307"/>
        <v>0</v>
      </c>
      <c r="Z455" s="29"/>
      <c r="AA455" s="43">
        <f t="shared" si="323"/>
        <v>0</v>
      </c>
      <c r="AB455" s="17">
        <f t="shared" si="324"/>
        <v>5.0361538461538462</v>
      </c>
      <c r="AC455" s="17">
        <f t="shared" si="325"/>
        <v>5.0361538461538462</v>
      </c>
      <c r="AD455" s="3">
        <f t="shared" si="288"/>
        <v>246</v>
      </c>
      <c r="AE455" s="3">
        <f t="shared" ref="AE455:AE518" si="326">(AO455*$AO$5+AP455*$AP$5+AQ455*$AQ$5+AR455*$AR$5)</f>
        <v>3000</v>
      </c>
      <c r="AF455" s="3"/>
      <c r="AH455" s="20">
        <f t="shared" si="294"/>
        <v>246.77</v>
      </c>
      <c r="AI455">
        <f t="shared" si="310"/>
        <v>2</v>
      </c>
      <c r="AJ455">
        <f t="shared" si="311"/>
        <v>0</v>
      </c>
      <c r="AK455">
        <f t="shared" si="312"/>
        <v>2</v>
      </c>
      <c r="AL455">
        <f t="shared" si="313"/>
        <v>0</v>
      </c>
      <c r="AM455">
        <f t="shared" si="314"/>
        <v>1</v>
      </c>
      <c r="AN455">
        <f t="shared" si="315"/>
        <v>1</v>
      </c>
      <c r="AO455">
        <f t="shared" si="316"/>
        <v>1</v>
      </c>
      <c r="AP455">
        <f t="shared" si="317"/>
        <v>1</v>
      </c>
      <c r="AQ455">
        <f t="shared" si="318"/>
        <v>0</v>
      </c>
      <c r="AR455">
        <f t="shared" si="319"/>
        <v>0</v>
      </c>
      <c r="AS455">
        <f t="shared" si="320"/>
        <v>3080.0000000000409</v>
      </c>
      <c r="AT455" s="12">
        <f t="shared" si="295"/>
        <v>-4.1666666666666664E-2</v>
      </c>
      <c r="AU455" s="13">
        <f t="shared" si="306"/>
        <v>0</v>
      </c>
      <c r="AV455" s="13">
        <f t="shared" si="289"/>
        <v>0</v>
      </c>
      <c r="AW455" s="27">
        <v>0</v>
      </c>
      <c r="AX455" s="1">
        <f t="shared" si="296"/>
        <v>0</v>
      </c>
      <c r="AY455" s="20">
        <f t="shared" si="297"/>
        <v>236.80769230769232</v>
      </c>
    </row>
    <row r="456" spans="1:51" ht="33" customHeight="1" x14ac:dyDescent="0.65">
      <c r="A456" s="2">
        <v>450</v>
      </c>
      <c r="B456" s="2" t="s">
        <v>1171</v>
      </c>
      <c r="C456" s="44" t="s">
        <v>1178</v>
      </c>
      <c r="D456" s="47" t="s">
        <v>1087</v>
      </c>
      <c r="E456" s="48" t="s">
        <v>943</v>
      </c>
      <c r="F456" s="15">
        <v>44228</v>
      </c>
      <c r="G456" s="2">
        <f t="shared" si="308"/>
        <v>25</v>
      </c>
      <c r="H456" s="16">
        <v>22</v>
      </c>
      <c r="I456" s="2"/>
      <c r="J456" s="16">
        <v>1</v>
      </c>
      <c r="K456" s="16"/>
      <c r="L456" s="2">
        <v>210</v>
      </c>
      <c r="M456" s="2">
        <v>15</v>
      </c>
      <c r="N456" s="2">
        <v>34</v>
      </c>
      <c r="O456" s="16"/>
      <c r="P456" s="2">
        <v>0</v>
      </c>
      <c r="Q456" s="2">
        <f t="shared" si="322"/>
        <v>5</v>
      </c>
      <c r="R456" s="2">
        <f t="shared" si="304"/>
        <v>0</v>
      </c>
      <c r="S456" s="17">
        <f t="shared" si="321"/>
        <v>33.317307692307693</v>
      </c>
      <c r="T456" s="17">
        <v>5.5</v>
      </c>
      <c r="U456" s="17">
        <v>4.8076923076923084</v>
      </c>
      <c r="V456" s="18">
        <v>7</v>
      </c>
      <c r="W456" s="19">
        <f t="shared" si="309"/>
        <v>314.625</v>
      </c>
      <c r="X456" s="17">
        <f t="shared" si="290"/>
        <v>9.384615384615385</v>
      </c>
      <c r="Y456" s="17">
        <f t="shared" si="307"/>
        <v>0</v>
      </c>
      <c r="Z456" s="29"/>
      <c r="AA456" s="43">
        <f t="shared" si="323"/>
        <v>0</v>
      </c>
      <c r="AB456" s="17">
        <f t="shared" si="324"/>
        <v>6</v>
      </c>
      <c r="AC456" s="17">
        <f t="shared" si="325"/>
        <v>15.384615384615385</v>
      </c>
      <c r="AD456" s="3">
        <f t="shared" ref="AD456:AD519" si="327">(AI456*$AI$5+AJ456*$AJ$5+AK456*$AK$5+AL456*$AL$5+AM456*$AM$5+AN456*$AN$5)</f>
        <v>299</v>
      </c>
      <c r="AE456" s="3">
        <f t="shared" si="326"/>
        <v>900</v>
      </c>
      <c r="AF456" s="3"/>
      <c r="AH456" s="20">
        <f t="shared" si="294"/>
        <v>299.24</v>
      </c>
      <c r="AI456">
        <f t="shared" si="310"/>
        <v>2</v>
      </c>
      <c r="AJ456">
        <f t="shared" si="311"/>
        <v>1</v>
      </c>
      <c r="AK456">
        <f t="shared" si="312"/>
        <v>2</v>
      </c>
      <c r="AL456">
        <f t="shared" si="313"/>
        <v>0</v>
      </c>
      <c r="AM456">
        <f t="shared" si="314"/>
        <v>1</v>
      </c>
      <c r="AN456">
        <f t="shared" si="315"/>
        <v>4</v>
      </c>
      <c r="AO456">
        <f t="shared" si="316"/>
        <v>0</v>
      </c>
      <c r="AP456">
        <f t="shared" si="317"/>
        <v>0</v>
      </c>
      <c r="AQ456">
        <f t="shared" si="318"/>
        <v>1</v>
      </c>
      <c r="AR456">
        <f t="shared" si="319"/>
        <v>4</v>
      </c>
      <c r="AS456">
        <f t="shared" si="320"/>
        <v>960.00000000003638</v>
      </c>
      <c r="AT456" s="12">
        <f t="shared" si="295"/>
        <v>-4.1666666666666664E-2</v>
      </c>
      <c r="AU456" s="13">
        <f t="shared" si="306"/>
        <v>0</v>
      </c>
      <c r="AV456" s="13">
        <f t="shared" si="289"/>
        <v>0</v>
      </c>
      <c r="AW456" s="27">
        <v>2</v>
      </c>
      <c r="AX456" s="1">
        <f t="shared" si="296"/>
        <v>75</v>
      </c>
      <c r="AY456" s="20">
        <f t="shared" si="297"/>
        <v>212.93269230769232</v>
      </c>
    </row>
    <row r="457" spans="1:51" ht="33" customHeight="1" x14ac:dyDescent="0.65">
      <c r="A457" s="39">
        <v>451</v>
      </c>
      <c r="B457" s="2" t="s">
        <v>1171</v>
      </c>
      <c r="C457" s="44" t="s">
        <v>1179</v>
      </c>
      <c r="D457" s="47" t="s">
        <v>795</v>
      </c>
      <c r="E457" s="48" t="s">
        <v>1180</v>
      </c>
      <c r="F457" s="15">
        <v>44228</v>
      </c>
      <c r="G457" s="2">
        <f t="shared" si="308"/>
        <v>26</v>
      </c>
      <c r="H457" s="16">
        <v>24</v>
      </c>
      <c r="I457" s="2"/>
      <c r="J457" s="16"/>
      <c r="K457" s="16"/>
      <c r="L457" s="2">
        <v>200</v>
      </c>
      <c r="M457" s="2">
        <v>0</v>
      </c>
      <c r="N457" s="2">
        <v>14.5</v>
      </c>
      <c r="O457" s="16"/>
      <c r="P457" s="2">
        <v>0</v>
      </c>
      <c r="Q457" s="2">
        <f t="shared" si="322"/>
        <v>10</v>
      </c>
      <c r="R457" s="2">
        <f t="shared" si="304"/>
        <v>0</v>
      </c>
      <c r="S457" s="17">
        <f t="shared" si="321"/>
        <v>34.615384615384613</v>
      </c>
      <c r="T457" s="17">
        <v>6</v>
      </c>
      <c r="U457" s="17">
        <v>5</v>
      </c>
      <c r="V457" s="18">
        <v>7</v>
      </c>
      <c r="W457" s="19">
        <f t="shared" si="309"/>
        <v>277.11538461538464</v>
      </c>
      <c r="X457" s="17">
        <f t="shared" si="290"/>
        <v>0</v>
      </c>
      <c r="Y457" s="17">
        <f t="shared" si="307"/>
        <v>0</v>
      </c>
      <c r="Z457" s="29"/>
      <c r="AA457" s="43">
        <f t="shared" si="323"/>
        <v>0</v>
      </c>
      <c r="AB457" s="17">
        <f t="shared" si="324"/>
        <v>5.542307692307693</v>
      </c>
      <c r="AC457" s="17">
        <f t="shared" si="325"/>
        <v>5.542307692307693</v>
      </c>
      <c r="AD457" s="3">
        <f t="shared" si="327"/>
        <v>271</v>
      </c>
      <c r="AE457" s="3">
        <f t="shared" si="326"/>
        <v>2200</v>
      </c>
      <c r="AF457" s="3"/>
      <c r="AH457" s="20">
        <f t="shared" si="294"/>
        <v>271.57</v>
      </c>
      <c r="AI457">
        <f t="shared" si="310"/>
        <v>2</v>
      </c>
      <c r="AJ457">
        <f t="shared" si="311"/>
        <v>1</v>
      </c>
      <c r="AK457">
        <f t="shared" si="312"/>
        <v>1</v>
      </c>
      <c r="AL457">
        <f t="shared" si="313"/>
        <v>0</v>
      </c>
      <c r="AM457">
        <f t="shared" si="314"/>
        <v>0</v>
      </c>
      <c r="AN457">
        <f t="shared" si="315"/>
        <v>1</v>
      </c>
      <c r="AO457">
        <f t="shared" si="316"/>
        <v>1</v>
      </c>
      <c r="AP457">
        <f t="shared" si="317"/>
        <v>0</v>
      </c>
      <c r="AQ457">
        <f t="shared" si="318"/>
        <v>0</v>
      </c>
      <c r="AR457">
        <f t="shared" si="319"/>
        <v>2</v>
      </c>
      <c r="AS457">
        <f t="shared" si="320"/>
        <v>2279.9999999999727</v>
      </c>
      <c r="AT457" s="12">
        <f t="shared" si="295"/>
        <v>-4.1666666666666664E-2</v>
      </c>
      <c r="AU457" s="13">
        <f t="shared" si="306"/>
        <v>0</v>
      </c>
      <c r="AV457" s="13">
        <f t="shared" ref="AV457:AV520" si="328">IF(AT457&lt;=3,0,IF(AT457&lt;=4,4,IF(AT457&lt;=5,5,IF(AT457&lt;=6,6,IF(AT457&lt;=7,7,IF(AT457&lt;=8,8,IF(AT457&lt;=9,9,10)))))))</f>
        <v>0</v>
      </c>
      <c r="AW457" s="27">
        <v>0</v>
      </c>
      <c r="AX457" s="1">
        <f t="shared" si="296"/>
        <v>0</v>
      </c>
      <c r="AY457" s="20">
        <f t="shared" si="297"/>
        <v>259.11538461538464</v>
      </c>
    </row>
    <row r="458" spans="1:51" ht="33" customHeight="1" x14ac:dyDescent="0.65">
      <c r="A458" s="2">
        <v>452</v>
      </c>
      <c r="B458" s="2" t="s">
        <v>1171</v>
      </c>
      <c r="C458" s="44" t="s">
        <v>1181</v>
      </c>
      <c r="D458" s="47" t="s">
        <v>92</v>
      </c>
      <c r="E458" s="48" t="s">
        <v>1182</v>
      </c>
      <c r="F458" s="15">
        <v>44228</v>
      </c>
      <c r="G458" s="2">
        <f t="shared" si="308"/>
        <v>26</v>
      </c>
      <c r="H458" s="16">
        <v>26</v>
      </c>
      <c r="I458" s="2"/>
      <c r="J458" s="16"/>
      <c r="K458" s="16"/>
      <c r="L458" s="2">
        <v>200</v>
      </c>
      <c r="M458" s="2">
        <v>0</v>
      </c>
      <c r="N458" s="2">
        <v>7</v>
      </c>
      <c r="O458" s="16"/>
      <c r="P458" s="2">
        <v>0</v>
      </c>
      <c r="Q458" s="2">
        <f t="shared" si="322"/>
        <v>10</v>
      </c>
      <c r="R458" s="2">
        <f t="shared" si="304"/>
        <v>0</v>
      </c>
      <c r="S458" s="17">
        <f t="shared" si="321"/>
        <v>37.5</v>
      </c>
      <c r="T458" s="17">
        <v>6.5</v>
      </c>
      <c r="U458" s="17">
        <v>5</v>
      </c>
      <c r="V458" s="18">
        <v>7</v>
      </c>
      <c r="W458" s="19">
        <f t="shared" si="309"/>
        <v>273</v>
      </c>
      <c r="X458" s="17">
        <f t="shared" ref="X458:X521" si="329">(L458+N458)/$J$4*J458</f>
        <v>0</v>
      </c>
      <c r="Y458" s="17">
        <f t="shared" si="307"/>
        <v>0</v>
      </c>
      <c r="Z458" s="29"/>
      <c r="AA458" s="43">
        <f t="shared" si="323"/>
        <v>0</v>
      </c>
      <c r="AB458" s="17">
        <f t="shared" si="324"/>
        <v>5.46</v>
      </c>
      <c r="AC458" s="17">
        <f t="shared" si="325"/>
        <v>5.46</v>
      </c>
      <c r="AD458" s="3">
        <f t="shared" si="327"/>
        <v>267</v>
      </c>
      <c r="AE458" s="3">
        <f t="shared" si="326"/>
        <v>2100</v>
      </c>
      <c r="AF458" s="3"/>
      <c r="AH458" s="20">
        <f t="shared" ref="AH458:AH521" si="330">ROUND( W458-AC458,2)</f>
        <v>267.54000000000002</v>
      </c>
      <c r="AI458">
        <f t="shared" si="310"/>
        <v>2</v>
      </c>
      <c r="AJ458">
        <f t="shared" si="311"/>
        <v>1</v>
      </c>
      <c r="AK458">
        <f t="shared" si="312"/>
        <v>0</v>
      </c>
      <c r="AL458">
        <f t="shared" si="313"/>
        <v>1</v>
      </c>
      <c r="AM458">
        <f t="shared" si="314"/>
        <v>1</v>
      </c>
      <c r="AN458">
        <f t="shared" si="315"/>
        <v>2</v>
      </c>
      <c r="AO458">
        <f t="shared" si="316"/>
        <v>1</v>
      </c>
      <c r="AP458">
        <f t="shared" si="317"/>
        <v>0</v>
      </c>
      <c r="AQ458">
        <f t="shared" si="318"/>
        <v>0</v>
      </c>
      <c r="AR458">
        <f t="shared" si="319"/>
        <v>1</v>
      </c>
      <c r="AS458">
        <f t="shared" si="320"/>
        <v>2160.0000000000819</v>
      </c>
      <c r="AT458" s="12">
        <f t="shared" ref="AT458:AT521" si="331">+DAYS360(F458,$J$3)/360</f>
        <v>-4.1666666666666664E-2</v>
      </c>
      <c r="AU458" s="13">
        <f t="shared" si="306"/>
        <v>0</v>
      </c>
      <c r="AV458" s="13">
        <f t="shared" si="328"/>
        <v>0</v>
      </c>
      <c r="AW458" s="27">
        <v>0</v>
      </c>
      <c r="AX458" s="1">
        <f t="shared" ref="AX458:AX521" si="332">+AW458*150000/4000</f>
        <v>0</v>
      </c>
      <c r="AY458" s="20">
        <f t="shared" ref="AY458:AY521" si="333">W458-X458-Y458-T458-U458-V458-AX458</f>
        <v>254.5</v>
      </c>
    </row>
    <row r="459" spans="1:51" ht="33" customHeight="1" x14ac:dyDescent="0.65">
      <c r="A459" s="39">
        <v>453</v>
      </c>
      <c r="B459" s="2" t="s">
        <v>1171</v>
      </c>
      <c r="C459" s="44" t="s">
        <v>1183</v>
      </c>
      <c r="D459" s="47" t="s">
        <v>199</v>
      </c>
      <c r="E459" s="48" t="s">
        <v>1184</v>
      </c>
      <c r="F459" s="15">
        <v>44502</v>
      </c>
      <c r="G459" s="2">
        <f t="shared" si="308"/>
        <v>22</v>
      </c>
      <c r="H459" s="16">
        <v>22</v>
      </c>
      <c r="I459" s="2"/>
      <c r="J459" s="16">
        <v>4</v>
      </c>
      <c r="K459" s="16"/>
      <c r="L459" s="2">
        <v>200</v>
      </c>
      <c r="M459" s="2">
        <v>0</v>
      </c>
      <c r="N459" s="2">
        <v>0</v>
      </c>
      <c r="O459" s="16"/>
      <c r="P459" s="2">
        <v>0</v>
      </c>
      <c r="Q459" s="2">
        <f t="shared" si="322"/>
        <v>0</v>
      </c>
      <c r="R459" s="2">
        <f t="shared" si="304"/>
        <v>0</v>
      </c>
      <c r="S459" s="17">
        <f t="shared" si="321"/>
        <v>31.73076923076923</v>
      </c>
      <c r="T459" s="17">
        <v>5.5</v>
      </c>
      <c r="U459" s="17">
        <v>4.2307692307692308</v>
      </c>
      <c r="V459" s="18">
        <v>7</v>
      </c>
      <c r="W459" s="19">
        <f t="shared" si="309"/>
        <v>248.46153846153845</v>
      </c>
      <c r="X459" s="17">
        <f t="shared" si="329"/>
        <v>30.76923076923077</v>
      </c>
      <c r="Y459" s="17">
        <f t="shared" si="307"/>
        <v>0</v>
      </c>
      <c r="Z459" s="29"/>
      <c r="AA459" s="43">
        <f t="shared" si="323"/>
        <v>0</v>
      </c>
      <c r="AB459" s="17">
        <f t="shared" si="324"/>
        <v>4.9692307692307693</v>
      </c>
      <c r="AC459" s="17">
        <f t="shared" si="325"/>
        <v>35.738461538461536</v>
      </c>
      <c r="AD459" s="3">
        <f t="shared" si="327"/>
        <v>212</v>
      </c>
      <c r="AE459" s="3">
        <f t="shared" si="326"/>
        <v>2800</v>
      </c>
      <c r="AF459" s="3"/>
      <c r="AH459" s="20">
        <f t="shared" si="330"/>
        <v>212.72</v>
      </c>
      <c r="AI459">
        <f t="shared" si="310"/>
        <v>2</v>
      </c>
      <c r="AJ459">
        <f t="shared" si="311"/>
        <v>0</v>
      </c>
      <c r="AK459">
        <f t="shared" si="312"/>
        <v>0</v>
      </c>
      <c r="AL459">
        <f t="shared" si="313"/>
        <v>1</v>
      </c>
      <c r="AM459">
        <f t="shared" si="314"/>
        <v>0</v>
      </c>
      <c r="AN459">
        <f t="shared" si="315"/>
        <v>2</v>
      </c>
      <c r="AO459">
        <f t="shared" si="316"/>
        <v>1</v>
      </c>
      <c r="AP459">
        <f t="shared" si="317"/>
        <v>0</v>
      </c>
      <c r="AQ459">
        <f t="shared" si="318"/>
        <v>1</v>
      </c>
      <c r="AR459">
        <f t="shared" si="319"/>
        <v>3</v>
      </c>
      <c r="AS459">
        <f t="shared" si="320"/>
        <v>2879.9999999999955</v>
      </c>
      <c r="AT459" s="12">
        <f t="shared" si="331"/>
        <v>-0.7944444444444444</v>
      </c>
      <c r="AU459" s="13">
        <f t="shared" si="306"/>
        <v>0</v>
      </c>
      <c r="AV459" s="13">
        <f t="shared" si="328"/>
        <v>0</v>
      </c>
      <c r="AW459" s="27">
        <v>0</v>
      </c>
      <c r="AX459" s="1">
        <f t="shared" si="332"/>
        <v>0</v>
      </c>
      <c r="AY459" s="20">
        <f t="shared" si="333"/>
        <v>200.96153846153845</v>
      </c>
    </row>
    <row r="460" spans="1:51" ht="33" customHeight="1" x14ac:dyDescent="0.65">
      <c r="A460" s="2">
        <v>454</v>
      </c>
      <c r="B460" s="2" t="s">
        <v>1171</v>
      </c>
      <c r="C460" s="44" t="s">
        <v>1185</v>
      </c>
      <c r="D460" s="47" t="s">
        <v>1186</v>
      </c>
      <c r="E460" s="48" t="s">
        <v>1187</v>
      </c>
      <c r="F460" s="15">
        <v>44673</v>
      </c>
      <c r="G460" s="2">
        <f t="shared" si="308"/>
        <v>26</v>
      </c>
      <c r="H460" s="16">
        <v>26</v>
      </c>
      <c r="I460" s="2"/>
      <c r="J460" s="16"/>
      <c r="K460" s="16"/>
      <c r="L460" s="2">
        <v>200</v>
      </c>
      <c r="M460" s="2">
        <v>0</v>
      </c>
      <c r="N460" s="2">
        <v>0</v>
      </c>
      <c r="O460" s="16"/>
      <c r="P460" s="2">
        <v>0</v>
      </c>
      <c r="Q460" s="2">
        <f t="shared" si="322"/>
        <v>10</v>
      </c>
      <c r="R460" s="2">
        <f t="shared" si="304"/>
        <v>0</v>
      </c>
      <c r="S460" s="17">
        <f t="shared" si="321"/>
        <v>37.5</v>
      </c>
      <c r="T460" s="17">
        <v>6.5</v>
      </c>
      <c r="U460" s="17">
        <v>5</v>
      </c>
      <c r="V460" s="18">
        <v>7</v>
      </c>
      <c r="W460" s="19">
        <f t="shared" si="309"/>
        <v>266</v>
      </c>
      <c r="X460" s="17">
        <f t="shared" si="329"/>
        <v>0</v>
      </c>
      <c r="Y460" s="17">
        <f t="shared" si="307"/>
        <v>0</v>
      </c>
      <c r="Z460" s="29"/>
      <c r="AA460" s="43">
        <f t="shared" si="323"/>
        <v>0</v>
      </c>
      <c r="AB460" s="17">
        <f t="shared" si="324"/>
        <v>5.32</v>
      </c>
      <c r="AC460" s="17">
        <f t="shared" si="325"/>
        <v>5.32</v>
      </c>
      <c r="AD460" s="3">
        <f t="shared" si="327"/>
        <v>260</v>
      </c>
      <c r="AE460" s="3">
        <f t="shared" si="326"/>
        <v>2700</v>
      </c>
      <c r="AF460" s="3"/>
      <c r="AH460" s="20">
        <f t="shared" si="330"/>
        <v>260.68</v>
      </c>
      <c r="AI460">
        <f t="shared" si="310"/>
        <v>2</v>
      </c>
      <c r="AJ460">
        <f t="shared" si="311"/>
        <v>1</v>
      </c>
      <c r="AK460">
        <f t="shared" si="312"/>
        <v>0</v>
      </c>
      <c r="AL460">
        <f t="shared" si="313"/>
        <v>1</v>
      </c>
      <c r="AM460">
        <f t="shared" si="314"/>
        <v>0</v>
      </c>
      <c r="AN460">
        <f t="shared" si="315"/>
        <v>0</v>
      </c>
      <c r="AO460">
        <f t="shared" si="316"/>
        <v>1</v>
      </c>
      <c r="AP460">
        <f t="shared" si="317"/>
        <v>0</v>
      </c>
      <c r="AQ460">
        <f t="shared" si="318"/>
        <v>1</v>
      </c>
      <c r="AR460">
        <f t="shared" si="319"/>
        <v>2</v>
      </c>
      <c r="AS460">
        <f t="shared" si="320"/>
        <v>2720.0000000000273</v>
      </c>
      <c r="AT460" s="12">
        <f t="shared" si="331"/>
        <v>-1.2666666666666666</v>
      </c>
      <c r="AU460" s="13">
        <f t="shared" si="306"/>
        <v>0</v>
      </c>
      <c r="AV460" s="13">
        <f t="shared" si="328"/>
        <v>0</v>
      </c>
      <c r="AW460" s="27">
        <v>0</v>
      </c>
      <c r="AX460" s="1">
        <f t="shared" si="332"/>
        <v>0</v>
      </c>
      <c r="AY460" s="20">
        <f t="shared" si="333"/>
        <v>247.5</v>
      </c>
    </row>
    <row r="461" spans="1:51" ht="33" customHeight="1" x14ac:dyDescent="0.65">
      <c r="A461" s="39">
        <v>455</v>
      </c>
      <c r="B461" s="2" t="s">
        <v>1171</v>
      </c>
      <c r="C461" s="44" t="s">
        <v>1188</v>
      </c>
      <c r="D461" s="38" t="s">
        <v>1189</v>
      </c>
      <c r="E461" s="38" t="s">
        <v>1190</v>
      </c>
      <c r="F461" s="15">
        <v>44228</v>
      </c>
      <c r="G461" s="2">
        <f t="shared" si="308"/>
        <v>25</v>
      </c>
      <c r="H461" s="16">
        <v>24</v>
      </c>
      <c r="I461" s="2"/>
      <c r="J461" s="16">
        <v>1</v>
      </c>
      <c r="K461" s="16"/>
      <c r="L461" s="2">
        <v>200</v>
      </c>
      <c r="M461" s="2">
        <v>0</v>
      </c>
      <c r="N461" s="2">
        <v>3</v>
      </c>
      <c r="O461" s="16"/>
      <c r="P461" s="2">
        <v>0</v>
      </c>
      <c r="Q461" s="2">
        <f t="shared" si="322"/>
        <v>5</v>
      </c>
      <c r="R461" s="2">
        <f t="shared" si="304"/>
        <v>0</v>
      </c>
      <c r="S461" s="17">
        <f t="shared" si="321"/>
        <v>34.615384615384613</v>
      </c>
      <c r="T461" s="17">
        <v>6</v>
      </c>
      <c r="U461" s="17">
        <v>4.8076923076923084</v>
      </c>
      <c r="V461" s="18">
        <v>7</v>
      </c>
      <c r="W461" s="19">
        <f t="shared" si="309"/>
        <v>260.42307692307691</v>
      </c>
      <c r="X461" s="17">
        <f t="shared" si="329"/>
        <v>7.8076923076923075</v>
      </c>
      <c r="Y461" s="17">
        <f t="shared" si="307"/>
        <v>0</v>
      </c>
      <c r="Z461" s="29"/>
      <c r="AA461" s="43">
        <f t="shared" si="323"/>
        <v>0</v>
      </c>
      <c r="AB461" s="17">
        <f t="shared" si="324"/>
        <v>5.2084615384615383</v>
      </c>
      <c r="AC461" s="17">
        <f t="shared" si="325"/>
        <v>13.016153846153845</v>
      </c>
      <c r="AD461" s="3">
        <f t="shared" si="327"/>
        <v>247</v>
      </c>
      <c r="AE461" s="3">
        <f t="shared" si="326"/>
        <v>1600</v>
      </c>
      <c r="AF461" s="3"/>
      <c r="AH461" s="20">
        <f t="shared" si="330"/>
        <v>247.41</v>
      </c>
      <c r="AI461">
        <f t="shared" si="310"/>
        <v>2</v>
      </c>
      <c r="AJ461">
        <f t="shared" si="311"/>
        <v>0</v>
      </c>
      <c r="AK461">
        <f t="shared" si="312"/>
        <v>2</v>
      </c>
      <c r="AL461">
        <f t="shared" si="313"/>
        <v>0</v>
      </c>
      <c r="AM461">
        <f t="shared" si="314"/>
        <v>1</v>
      </c>
      <c r="AN461">
        <f t="shared" si="315"/>
        <v>2</v>
      </c>
      <c r="AO461">
        <f t="shared" si="316"/>
        <v>0</v>
      </c>
      <c r="AP461">
        <f t="shared" si="317"/>
        <v>1</v>
      </c>
      <c r="AQ461">
        <f t="shared" si="318"/>
        <v>1</v>
      </c>
      <c r="AR461">
        <f t="shared" si="319"/>
        <v>1</v>
      </c>
      <c r="AS461">
        <f t="shared" si="320"/>
        <v>1639.9999999999864</v>
      </c>
      <c r="AT461" s="12">
        <f t="shared" si="331"/>
        <v>-4.1666666666666664E-2</v>
      </c>
      <c r="AU461" s="13">
        <f t="shared" si="306"/>
        <v>0</v>
      </c>
      <c r="AV461" s="13">
        <f t="shared" si="328"/>
        <v>0</v>
      </c>
      <c r="AW461" s="27">
        <v>0</v>
      </c>
      <c r="AX461" s="1">
        <f t="shared" si="332"/>
        <v>0</v>
      </c>
      <c r="AY461" s="20">
        <f t="shared" si="333"/>
        <v>234.80769230769226</v>
      </c>
    </row>
    <row r="462" spans="1:51" ht="31.5" customHeight="1" x14ac:dyDescent="0.65">
      <c r="A462" s="2">
        <v>456</v>
      </c>
      <c r="B462" s="2" t="s">
        <v>1171</v>
      </c>
      <c r="C462" s="44" t="s">
        <v>1191</v>
      </c>
      <c r="D462" s="47" t="s">
        <v>1192</v>
      </c>
      <c r="E462" s="48" t="s">
        <v>1193</v>
      </c>
      <c r="F462" s="15">
        <v>44788</v>
      </c>
      <c r="G462" s="2">
        <f t="shared" si="308"/>
        <v>26</v>
      </c>
      <c r="H462" s="16">
        <v>26</v>
      </c>
      <c r="I462" s="2"/>
      <c r="J462" s="16"/>
      <c r="K462" s="16"/>
      <c r="L462" s="2">
        <v>200</v>
      </c>
      <c r="M462" s="2">
        <v>0</v>
      </c>
      <c r="N462" s="2">
        <v>0</v>
      </c>
      <c r="O462" s="16"/>
      <c r="P462" s="2">
        <v>0</v>
      </c>
      <c r="Q462" s="2">
        <f t="shared" si="322"/>
        <v>10</v>
      </c>
      <c r="R462" s="2">
        <f t="shared" si="304"/>
        <v>0</v>
      </c>
      <c r="S462" s="17">
        <f t="shared" si="321"/>
        <v>37.5</v>
      </c>
      <c r="T462" s="17">
        <v>6.5</v>
      </c>
      <c r="U462" s="17">
        <v>5</v>
      </c>
      <c r="V462" s="18">
        <v>7</v>
      </c>
      <c r="W462" s="19">
        <f t="shared" si="309"/>
        <v>266</v>
      </c>
      <c r="X462" s="17">
        <f t="shared" si="329"/>
        <v>0</v>
      </c>
      <c r="Y462" s="17">
        <f t="shared" si="307"/>
        <v>0</v>
      </c>
      <c r="Z462" s="29"/>
      <c r="AA462" s="43">
        <f t="shared" si="323"/>
        <v>0</v>
      </c>
      <c r="AB462" s="17">
        <f t="shared" si="324"/>
        <v>5.32</v>
      </c>
      <c r="AC462" s="17">
        <f t="shared" si="325"/>
        <v>5.32</v>
      </c>
      <c r="AD462" s="3">
        <f t="shared" si="327"/>
        <v>260</v>
      </c>
      <c r="AE462" s="3">
        <f t="shared" si="326"/>
        <v>2700</v>
      </c>
      <c r="AF462" s="3"/>
      <c r="AH462" s="20">
        <f t="shared" si="330"/>
        <v>260.68</v>
      </c>
      <c r="AI462">
        <f t="shared" si="310"/>
        <v>2</v>
      </c>
      <c r="AJ462">
        <f t="shared" si="311"/>
        <v>1</v>
      </c>
      <c r="AK462">
        <f t="shared" si="312"/>
        <v>0</v>
      </c>
      <c r="AL462">
        <f t="shared" si="313"/>
        <v>1</v>
      </c>
      <c r="AM462">
        <f t="shared" si="314"/>
        <v>0</v>
      </c>
      <c r="AN462">
        <f t="shared" si="315"/>
        <v>0</v>
      </c>
      <c r="AO462">
        <f t="shared" si="316"/>
        <v>1</v>
      </c>
      <c r="AP462">
        <f t="shared" si="317"/>
        <v>0</v>
      </c>
      <c r="AQ462">
        <f t="shared" si="318"/>
        <v>1</v>
      </c>
      <c r="AR462">
        <f t="shared" si="319"/>
        <v>2</v>
      </c>
      <c r="AS462">
        <f t="shared" si="320"/>
        <v>2720.0000000000273</v>
      </c>
      <c r="AT462" s="12">
        <f t="shared" si="331"/>
        <v>-1.5805555555555555</v>
      </c>
      <c r="AU462" s="13">
        <f t="shared" si="306"/>
        <v>0</v>
      </c>
      <c r="AV462" s="13">
        <f t="shared" si="328"/>
        <v>0</v>
      </c>
      <c r="AW462" s="27">
        <v>0</v>
      </c>
      <c r="AX462" s="1">
        <f t="shared" si="332"/>
        <v>0</v>
      </c>
      <c r="AY462" s="20">
        <f t="shared" si="333"/>
        <v>247.5</v>
      </c>
    </row>
    <row r="463" spans="1:51" ht="31.5" customHeight="1" x14ac:dyDescent="0.65">
      <c r="A463" s="39">
        <v>457</v>
      </c>
      <c r="B463" s="2" t="s">
        <v>1171</v>
      </c>
      <c r="C463" s="44" t="s">
        <v>1194</v>
      </c>
      <c r="D463" s="47" t="s">
        <v>1195</v>
      </c>
      <c r="E463" s="48" t="s">
        <v>1196</v>
      </c>
      <c r="F463" s="15">
        <v>44797</v>
      </c>
      <c r="G463" s="2">
        <f t="shared" si="308"/>
        <v>26</v>
      </c>
      <c r="H463" s="16">
        <v>26</v>
      </c>
      <c r="I463" s="2"/>
      <c r="J463" s="16"/>
      <c r="K463" s="16"/>
      <c r="L463" s="2">
        <v>200</v>
      </c>
      <c r="M463" s="2">
        <v>0</v>
      </c>
      <c r="N463" s="2">
        <v>0</v>
      </c>
      <c r="O463" s="16"/>
      <c r="P463" s="2">
        <v>0</v>
      </c>
      <c r="Q463" s="2">
        <f t="shared" si="322"/>
        <v>10</v>
      </c>
      <c r="R463" s="2">
        <f t="shared" si="304"/>
        <v>0</v>
      </c>
      <c r="S463" s="17">
        <f t="shared" si="321"/>
        <v>37.5</v>
      </c>
      <c r="T463" s="17">
        <v>6.5</v>
      </c>
      <c r="U463" s="17">
        <v>5</v>
      </c>
      <c r="V463" s="18">
        <v>7</v>
      </c>
      <c r="W463" s="19">
        <f t="shared" si="309"/>
        <v>266</v>
      </c>
      <c r="X463" s="17">
        <f t="shared" si="329"/>
        <v>0</v>
      </c>
      <c r="Y463" s="17">
        <f t="shared" si="307"/>
        <v>0</v>
      </c>
      <c r="Z463" s="29"/>
      <c r="AA463" s="43">
        <f t="shared" si="323"/>
        <v>0</v>
      </c>
      <c r="AB463" s="17">
        <f t="shared" si="324"/>
        <v>5.32</v>
      </c>
      <c r="AC463" s="17">
        <f t="shared" si="325"/>
        <v>5.32</v>
      </c>
      <c r="AD463" s="3">
        <f t="shared" si="327"/>
        <v>260</v>
      </c>
      <c r="AE463" s="3">
        <f t="shared" si="326"/>
        <v>2700</v>
      </c>
      <c r="AF463" s="3"/>
      <c r="AH463" s="20">
        <f t="shared" si="330"/>
        <v>260.68</v>
      </c>
      <c r="AI463">
        <f t="shared" si="310"/>
        <v>2</v>
      </c>
      <c r="AJ463">
        <f t="shared" si="311"/>
        <v>1</v>
      </c>
      <c r="AK463">
        <f t="shared" si="312"/>
        <v>0</v>
      </c>
      <c r="AL463">
        <f t="shared" si="313"/>
        <v>1</v>
      </c>
      <c r="AM463">
        <f t="shared" si="314"/>
        <v>0</v>
      </c>
      <c r="AN463">
        <f t="shared" si="315"/>
        <v>0</v>
      </c>
      <c r="AO463">
        <f t="shared" si="316"/>
        <v>1</v>
      </c>
      <c r="AP463">
        <f t="shared" si="317"/>
        <v>0</v>
      </c>
      <c r="AQ463">
        <f t="shared" si="318"/>
        <v>1</v>
      </c>
      <c r="AR463">
        <f t="shared" si="319"/>
        <v>2</v>
      </c>
      <c r="AS463">
        <f t="shared" si="320"/>
        <v>2720.0000000000273</v>
      </c>
      <c r="AT463" s="12">
        <f t="shared" si="331"/>
        <v>-1.6055555555555556</v>
      </c>
      <c r="AU463" s="13">
        <f t="shared" si="306"/>
        <v>0</v>
      </c>
      <c r="AV463" s="13">
        <f t="shared" si="328"/>
        <v>0</v>
      </c>
      <c r="AW463" s="27">
        <v>0</v>
      </c>
      <c r="AX463" s="1">
        <f t="shared" si="332"/>
        <v>0</v>
      </c>
      <c r="AY463" s="20">
        <f t="shared" si="333"/>
        <v>247.5</v>
      </c>
    </row>
    <row r="464" spans="1:51" ht="31.5" customHeight="1" x14ac:dyDescent="0.65">
      <c r="A464" s="2">
        <v>458</v>
      </c>
      <c r="B464" s="2" t="s">
        <v>1171</v>
      </c>
      <c r="C464" s="36" t="s">
        <v>1197</v>
      </c>
      <c r="D464" s="47" t="s">
        <v>1198</v>
      </c>
      <c r="E464" s="48" t="s">
        <v>1199</v>
      </c>
      <c r="F464" s="15">
        <v>44835</v>
      </c>
      <c r="G464" s="2">
        <f t="shared" si="308"/>
        <v>26</v>
      </c>
      <c r="H464" s="16">
        <v>24</v>
      </c>
      <c r="I464" s="2"/>
      <c r="J464" s="16"/>
      <c r="K464" s="16"/>
      <c r="L464" s="2">
        <v>200</v>
      </c>
      <c r="M464" s="2">
        <v>0</v>
      </c>
      <c r="N464" s="2">
        <v>0</v>
      </c>
      <c r="O464" s="16"/>
      <c r="P464" s="2">
        <v>0</v>
      </c>
      <c r="Q464" s="2">
        <f t="shared" si="322"/>
        <v>10</v>
      </c>
      <c r="R464" s="2">
        <f t="shared" si="304"/>
        <v>0</v>
      </c>
      <c r="S464" s="17">
        <f t="shared" si="321"/>
        <v>34.615384615384613</v>
      </c>
      <c r="T464" s="17">
        <v>6</v>
      </c>
      <c r="U464" s="17">
        <v>5</v>
      </c>
      <c r="V464" s="18">
        <v>7</v>
      </c>
      <c r="W464" s="19">
        <f t="shared" si="309"/>
        <v>262.61538461538464</v>
      </c>
      <c r="X464" s="17">
        <f t="shared" si="329"/>
        <v>0</v>
      </c>
      <c r="Y464" s="17">
        <f t="shared" si="307"/>
        <v>0</v>
      </c>
      <c r="Z464" s="29"/>
      <c r="AA464" s="43">
        <f t="shared" si="323"/>
        <v>0</v>
      </c>
      <c r="AB464" s="17">
        <f t="shared" si="324"/>
        <v>5.252307692307693</v>
      </c>
      <c r="AC464" s="17">
        <f t="shared" si="325"/>
        <v>5.252307692307693</v>
      </c>
      <c r="AD464" s="3">
        <f t="shared" si="327"/>
        <v>257</v>
      </c>
      <c r="AE464" s="3">
        <f t="shared" si="326"/>
        <v>1400</v>
      </c>
      <c r="AF464" s="3"/>
      <c r="AH464" s="20">
        <f t="shared" si="330"/>
        <v>257.36</v>
      </c>
      <c r="AI464">
        <f t="shared" si="310"/>
        <v>2</v>
      </c>
      <c r="AJ464">
        <f t="shared" si="311"/>
        <v>1</v>
      </c>
      <c r="AK464">
        <f t="shared" si="312"/>
        <v>0</v>
      </c>
      <c r="AL464">
        <f t="shared" si="313"/>
        <v>0</v>
      </c>
      <c r="AM464">
        <f t="shared" si="314"/>
        <v>1</v>
      </c>
      <c r="AN464">
        <f t="shared" si="315"/>
        <v>2</v>
      </c>
      <c r="AO464">
        <f t="shared" si="316"/>
        <v>0</v>
      </c>
      <c r="AP464">
        <f t="shared" si="317"/>
        <v>1</v>
      </c>
      <c r="AQ464">
        <f t="shared" si="318"/>
        <v>0</v>
      </c>
      <c r="AR464">
        <f t="shared" si="319"/>
        <v>4</v>
      </c>
      <c r="AS464">
        <f t="shared" si="320"/>
        <v>1440.0000000000546</v>
      </c>
      <c r="AT464" s="12">
        <f t="shared" si="331"/>
        <v>-1.7083333333333333</v>
      </c>
      <c r="AU464" s="13">
        <f t="shared" si="306"/>
        <v>0</v>
      </c>
      <c r="AV464" s="13">
        <f t="shared" si="328"/>
        <v>0</v>
      </c>
      <c r="AW464" s="27">
        <v>0</v>
      </c>
      <c r="AX464" s="1">
        <f t="shared" si="332"/>
        <v>0</v>
      </c>
      <c r="AY464" s="20">
        <f t="shared" si="333"/>
        <v>244.61538461538464</v>
      </c>
    </row>
    <row r="465" spans="1:51" ht="31.5" customHeight="1" x14ac:dyDescent="0.65">
      <c r="A465" s="39">
        <v>459</v>
      </c>
      <c r="B465" s="2" t="s">
        <v>1171</v>
      </c>
      <c r="C465" s="44" t="s">
        <v>1200</v>
      </c>
      <c r="D465" s="47" t="s">
        <v>197</v>
      </c>
      <c r="E465" s="48" t="s">
        <v>1201</v>
      </c>
      <c r="F465" s="15">
        <v>44896</v>
      </c>
      <c r="G465" s="2">
        <f t="shared" si="308"/>
        <v>26</v>
      </c>
      <c r="H465" s="16">
        <v>26</v>
      </c>
      <c r="I465" s="2"/>
      <c r="J465" s="16"/>
      <c r="K465" s="16"/>
      <c r="L465" s="2">
        <v>200</v>
      </c>
      <c r="M465" s="2">
        <v>0</v>
      </c>
      <c r="N465" s="2">
        <v>0</v>
      </c>
      <c r="O465" s="16"/>
      <c r="P465" s="2">
        <v>0</v>
      </c>
      <c r="Q465" s="2">
        <f t="shared" si="322"/>
        <v>10</v>
      </c>
      <c r="R465" s="2">
        <f t="shared" si="304"/>
        <v>0</v>
      </c>
      <c r="S465" s="17">
        <f t="shared" si="321"/>
        <v>37.5</v>
      </c>
      <c r="T465" s="17">
        <v>6.5</v>
      </c>
      <c r="U465" s="17">
        <v>5</v>
      </c>
      <c r="V465" s="18">
        <v>7</v>
      </c>
      <c r="W465" s="19">
        <f t="shared" si="309"/>
        <v>266</v>
      </c>
      <c r="X465" s="17">
        <f t="shared" si="329"/>
        <v>0</v>
      </c>
      <c r="Y465" s="17">
        <f t="shared" si="307"/>
        <v>0</v>
      </c>
      <c r="Z465" s="29"/>
      <c r="AA465" s="43">
        <f t="shared" si="323"/>
        <v>0</v>
      </c>
      <c r="AB465" s="17">
        <f t="shared" si="324"/>
        <v>5.32</v>
      </c>
      <c r="AC465" s="17">
        <f t="shared" si="325"/>
        <v>5.32</v>
      </c>
      <c r="AD465" s="3">
        <f t="shared" si="327"/>
        <v>260</v>
      </c>
      <c r="AE465" s="3">
        <f t="shared" si="326"/>
        <v>2700</v>
      </c>
      <c r="AF465" s="3"/>
      <c r="AH465" s="20">
        <f t="shared" si="330"/>
        <v>260.68</v>
      </c>
      <c r="AI465">
        <f t="shared" si="310"/>
        <v>2</v>
      </c>
      <c r="AJ465">
        <f t="shared" si="311"/>
        <v>1</v>
      </c>
      <c r="AK465">
        <f t="shared" si="312"/>
        <v>0</v>
      </c>
      <c r="AL465">
        <f t="shared" si="313"/>
        <v>1</v>
      </c>
      <c r="AM465">
        <f t="shared" si="314"/>
        <v>0</v>
      </c>
      <c r="AN465">
        <f t="shared" si="315"/>
        <v>0</v>
      </c>
      <c r="AO465">
        <f t="shared" si="316"/>
        <v>1</v>
      </c>
      <c r="AP465">
        <f t="shared" si="317"/>
        <v>0</v>
      </c>
      <c r="AQ465">
        <f t="shared" si="318"/>
        <v>1</v>
      </c>
      <c r="AR465">
        <f t="shared" si="319"/>
        <v>2</v>
      </c>
      <c r="AS465">
        <f t="shared" si="320"/>
        <v>2720.0000000000273</v>
      </c>
      <c r="AT465" s="12">
        <f t="shared" si="331"/>
        <v>-1.875</v>
      </c>
      <c r="AU465" s="13">
        <f t="shared" si="306"/>
        <v>0</v>
      </c>
      <c r="AV465" s="13">
        <f t="shared" si="328"/>
        <v>0</v>
      </c>
      <c r="AW465" s="27">
        <v>0</v>
      </c>
      <c r="AX465" s="1">
        <f t="shared" si="332"/>
        <v>0</v>
      </c>
      <c r="AY465" s="20">
        <f t="shared" si="333"/>
        <v>247.5</v>
      </c>
    </row>
    <row r="466" spans="1:51" ht="31.5" customHeight="1" x14ac:dyDescent="0.65">
      <c r="A466" s="2">
        <v>460</v>
      </c>
      <c r="B466" s="2" t="s">
        <v>1171</v>
      </c>
      <c r="C466" s="44" t="s">
        <v>1202</v>
      </c>
      <c r="D466" s="47" t="s">
        <v>1203</v>
      </c>
      <c r="E466" s="48" t="s">
        <v>1204</v>
      </c>
      <c r="F466" s="15">
        <v>45041</v>
      </c>
      <c r="G466" s="2">
        <f t="shared" si="308"/>
        <v>26</v>
      </c>
      <c r="H466" s="16">
        <v>0</v>
      </c>
      <c r="I466" s="2"/>
      <c r="J466" s="16"/>
      <c r="K466" s="16"/>
      <c r="L466" s="2">
        <v>200</v>
      </c>
      <c r="M466" s="2">
        <v>0</v>
      </c>
      <c r="N466" s="2">
        <v>0</v>
      </c>
      <c r="O466" s="16"/>
      <c r="P466" s="2">
        <v>0</v>
      </c>
      <c r="Q466" s="2">
        <f t="shared" si="322"/>
        <v>10</v>
      </c>
      <c r="R466" s="2">
        <f t="shared" si="304"/>
        <v>0</v>
      </c>
      <c r="S466" s="17">
        <f t="shared" si="321"/>
        <v>0</v>
      </c>
      <c r="T466" s="17">
        <v>0</v>
      </c>
      <c r="U466" s="17">
        <v>5</v>
      </c>
      <c r="V466" s="18">
        <v>7</v>
      </c>
      <c r="W466" s="19">
        <f t="shared" si="309"/>
        <v>222</v>
      </c>
      <c r="X466" s="17">
        <f t="shared" si="329"/>
        <v>0</v>
      </c>
      <c r="Y466" s="17">
        <f t="shared" si="307"/>
        <v>0</v>
      </c>
      <c r="Z466" s="29"/>
      <c r="AA466" s="43">
        <f t="shared" si="323"/>
        <v>0</v>
      </c>
      <c r="AB466" s="17">
        <f t="shared" si="324"/>
        <v>4.4400000000000004</v>
      </c>
      <c r="AC466" s="17">
        <f t="shared" si="325"/>
        <v>4.4400000000000004</v>
      </c>
      <c r="AD466" s="3">
        <f t="shared" si="327"/>
        <v>217</v>
      </c>
      <c r="AE466" s="3">
        <f t="shared" si="326"/>
        <v>2200</v>
      </c>
      <c r="AF466" s="3"/>
      <c r="AH466" s="20">
        <f t="shared" si="330"/>
        <v>217.56</v>
      </c>
      <c r="AI466">
        <f t="shared" si="310"/>
        <v>2</v>
      </c>
      <c r="AJ466">
        <f t="shared" si="311"/>
        <v>0</v>
      </c>
      <c r="AK466">
        <f t="shared" si="312"/>
        <v>0</v>
      </c>
      <c r="AL466">
        <f t="shared" si="313"/>
        <v>1</v>
      </c>
      <c r="AM466">
        <f t="shared" si="314"/>
        <v>1</v>
      </c>
      <c r="AN466">
        <f t="shared" si="315"/>
        <v>2</v>
      </c>
      <c r="AO466">
        <f t="shared" si="316"/>
        <v>1</v>
      </c>
      <c r="AP466">
        <f t="shared" si="317"/>
        <v>0</v>
      </c>
      <c r="AQ466">
        <f t="shared" si="318"/>
        <v>0</v>
      </c>
      <c r="AR466">
        <f t="shared" si="319"/>
        <v>2</v>
      </c>
      <c r="AS466">
        <f t="shared" si="320"/>
        <v>2240.0000000000091</v>
      </c>
      <c r="AT466" s="12">
        <f t="shared" si="331"/>
        <v>-2.2749999999999999</v>
      </c>
      <c r="AU466" s="13">
        <f t="shared" si="306"/>
        <v>0</v>
      </c>
      <c r="AV466" s="13">
        <f t="shared" si="328"/>
        <v>0</v>
      </c>
      <c r="AW466" s="27">
        <v>0</v>
      </c>
      <c r="AX466" s="1">
        <f t="shared" si="332"/>
        <v>0</v>
      </c>
      <c r="AY466" s="20">
        <f t="shared" si="333"/>
        <v>210</v>
      </c>
    </row>
    <row r="467" spans="1:51" ht="31.5" customHeight="1" x14ac:dyDescent="0.65">
      <c r="A467" s="39">
        <v>461</v>
      </c>
      <c r="B467" s="2" t="s">
        <v>1171</v>
      </c>
      <c r="C467" s="44" t="s">
        <v>1205</v>
      </c>
      <c r="D467" s="47" t="s">
        <v>782</v>
      </c>
      <c r="E467" s="48" t="s">
        <v>1206</v>
      </c>
      <c r="F467" s="15">
        <v>45041</v>
      </c>
      <c r="G467" s="2">
        <f t="shared" si="308"/>
        <v>26</v>
      </c>
      <c r="H467" s="16">
        <v>26</v>
      </c>
      <c r="I467" s="2"/>
      <c r="J467" s="16"/>
      <c r="K467" s="16"/>
      <c r="L467" s="2">
        <v>200</v>
      </c>
      <c r="M467" s="2">
        <v>0</v>
      </c>
      <c r="N467" s="2">
        <v>0</v>
      </c>
      <c r="O467" s="16"/>
      <c r="P467" s="2">
        <v>0</v>
      </c>
      <c r="Q467" s="2">
        <f t="shared" si="322"/>
        <v>10</v>
      </c>
      <c r="R467" s="2">
        <f t="shared" si="304"/>
        <v>0</v>
      </c>
      <c r="S467" s="17">
        <f t="shared" si="321"/>
        <v>37.5</v>
      </c>
      <c r="T467" s="17">
        <v>6.5</v>
      </c>
      <c r="U467" s="17">
        <v>5</v>
      </c>
      <c r="V467" s="18">
        <v>7</v>
      </c>
      <c r="W467" s="19">
        <f t="shared" si="309"/>
        <v>266</v>
      </c>
      <c r="X467" s="17">
        <f t="shared" si="329"/>
        <v>0</v>
      </c>
      <c r="Y467" s="17">
        <f t="shared" si="307"/>
        <v>0</v>
      </c>
      <c r="Z467" s="29"/>
      <c r="AA467" s="43">
        <f t="shared" si="323"/>
        <v>0</v>
      </c>
      <c r="AB467" s="17">
        <f t="shared" si="324"/>
        <v>5.32</v>
      </c>
      <c r="AC467" s="17">
        <f t="shared" si="325"/>
        <v>5.32</v>
      </c>
      <c r="AD467" s="3">
        <f t="shared" si="327"/>
        <v>260</v>
      </c>
      <c r="AE467" s="3">
        <f t="shared" si="326"/>
        <v>2700</v>
      </c>
      <c r="AF467" s="3"/>
      <c r="AH467" s="20">
        <f t="shared" si="330"/>
        <v>260.68</v>
      </c>
      <c r="AI467">
        <f t="shared" si="310"/>
        <v>2</v>
      </c>
      <c r="AJ467">
        <f t="shared" si="311"/>
        <v>1</v>
      </c>
      <c r="AK467">
        <f t="shared" si="312"/>
        <v>0</v>
      </c>
      <c r="AL467">
        <f t="shared" si="313"/>
        <v>1</v>
      </c>
      <c r="AM467">
        <f t="shared" si="314"/>
        <v>0</v>
      </c>
      <c r="AN467">
        <f t="shared" si="315"/>
        <v>0</v>
      </c>
      <c r="AO467">
        <f t="shared" si="316"/>
        <v>1</v>
      </c>
      <c r="AP467">
        <f t="shared" si="317"/>
        <v>0</v>
      </c>
      <c r="AQ467">
        <f t="shared" si="318"/>
        <v>1</v>
      </c>
      <c r="AR467">
        <f t="shared" si="319"/>
        <v>2</v>
      </c>
      <c r="AS467">
        <f t="shared" si="320"/>
        <v>2720.0000000000273</v>
      </c>
      <c r="AT467" s="12">
        <f t="shared" si="331"/>
        <v>-2.2749999999999999</v>
      </c>
      <c r="AU467" s="13">
        <f t="shared" si="306"/>
        <v>0</v>
      </c>
      <c r="AV467" s="13">
        <f t="shared" si="328"/>
        <v>0</v>
      </c>
      <c r="AW467" s="27">
        <v>0</v>
      </c>
      <c r="AX467" s="1">
        <f t="shared" si="332"/>
        <v>0</v>
      </c>
      <c r="AY467" s="20">
        <f t="shared" si="333"/>
        <v>247.5</v>
      </c>
    </row>
    <row r="468" spans="1:51" ht="31.5" customHeight="1" x14ac:dyDescent="0.65">
      <c r="A468" s="2">
        <v>462</v>
      </c>
      <c r="B468" s="2" t="s">
        <v>1171</v>
      </c>
      <c r="C468" s="44" t="s">
        <v>1207</v>
      </c>
      <c r="D468" s="47" t="s">
        <v>1208</v>
      </c>
      <c r="E468" s="48" t="s">
        <v>211</v>
      </c>
      <c r="F468" s="15">
        <v>45089</v>
      </c>
      <c r="G468" s="2">
        <f t="shared" si="308"/>
        <v>26</v>
      </c>
      <c r="H468" s="16">
        <v>26</v>
      </c>
      <c r="I468" s="2"/>
      <c r="J468" s="16"/>
      <c r="K468" s="16"/>
      <c r="L468" s="2">
        <v>200</v>
      </c>
      <c r="M468" s="2">
        <v>0</v>
      </c>
      <c r="N468" s="2">
        <v>0</v>
      </c>
      <c r="O468" s="16"/>
      <c r="P468" s="2">
        <v>0</v>
      </c>
      <c r="Q468" s="2">
        <f t="shared" si="322"/>
        <v>10</v>
      </c>
      <c r="R468" s="2">
        <f t="shared" si="304"/>
        <v>0</v>
      </c>
      <c r="S468" s="17">
        <f t="shared" si="321"/>
        <v>37.5</v>
      </c>
      <c r="T468" s="17">
        <v>6.5</v>
      </c>
      <c r="U468" s="17">
        <v>5</v>
      </c>
      <c r="V468" s="18">
        <v>7</v>
      </c>
      <c r="W468" s="19">
        <f t="shared" si="309"/>
        <v>266</v>
      </c>
      <c r="X468" s="17">
        <f t="shared" si="329"/>
        <v>0</v>
      </c>
      <c r="Y468" s="17">
        <f t="shared" si="307"/>
        <v>0</v>
      </c>
      <c r="Z468" s="29"/>
      <c r="AA468" s="43">
        <f t="shared" si="323"/>
        <v>0</v>
      </c>
      <c r="AB468" s="17">
        <f t="shared" si="324"/>
        <v>5.32</v>
      </c>
      <c r="AC468" s="17">
        <f t="shared" si="325"/>
        <v>5.32</v>
      </c>
      <c r="AD468" s="3">
        <f t="shared" si="327"/>
        <v>260</v>
      </c>
      <c r="AE468" s="3">
        <f t="shared" si="326"/>
        <v>2700</v>
      </c>
      <c r="AF468" s="3"/>
      <c r="AH468" s="20">
        <f t="shared" si="330"/>
        <v>260.68</v>
      </c>
      <c r="AI468">
        <f t="shared" si="310"/>
        <v>2</v>
      </c>
      <c r="AJ468">
        <f t="shared" si="311"/>
        <v>1</v>
      </c>
      <c r="AK468">
        <f t="shared" si="312"/>
        <v>0</v>
      </c>
      <c r="AL468">
        <f t="shared" si="313"/>
        <v>1</v>
      </c>
      <c r="AM468">
        <f t="shared" si="314"/>
        <v>0</v>
      </c>
      <c r="AN468">
        <f t="shared" si="315"/>
        <v>0</v>
      </c>
      <c r="AO468">
        <f t="shared" si="316"/>
        <v>1</v>
      </c>
      <c r="AP468">
        <f t="shared" si="317"/>
        <v>0</v>
      </c>
      <c r="AQ468">
        <f t="shared" si="318"/>
        <v>1</v>
      </c>
      <c r="AR468">
        <f t="shared" si="319"/>
        <v>2</v>
      </c>
      <c r="AS468">
        <f t="shared" si="320"/>
        <v>2720.0000000000273</v>
      </c>
      <c r="AT468" s="12">
        <f t="shared" si="331"/>
        <v>-2.4055555555555554</v>
      </c>
      <c r="AU468" s="13">
        <f t="shared" si="306"/>
        <v>0</v>
      </c>
      <c r="AV468" s="13">
        <f t="shared" si="328"/>
        <v>0</v>
      </c>
      <c r="AW468" s="27">
        <v>0</v>
      </c>
      <c r="AX468" s="1">
        <f t="shared" si="332"/>
        <v>0</v>
      </c>
      <c r="AY468" s="20">
        <f t="shared" si="333"/>
        <v>247.5</v>
      </c>
    </row>
    <row r="469" spans="1:51" ht="31.5" customHeight="1" x14ac:dyDescent="0.65">
      <c r="A469" s="39">
        <v>463</v>
      </c>
      <c r="B469" s="2" t="s">
        <v>1171</v>
      </c>
      <c r="C469" s="44" t="s">
        <v>1209</v>
      </c>
      <c r="D469" s="47" t="s">
        <v>782</v>
      </c>
      <c r="E469" s="48" t="s">
        <v>399</v>
      </c>
      <c r="F469" s="15">
        <v>45222</v>
      </c>
      <c r="G469" s="2">
        <f t="shared" si="308"/>
        <v>26</v>
      </c>
      <c r="H469" s="16">
        <v>26</v>
      </c>
      <c r="I469" s="2"/>
      <c r="J469" s="16"/>
      <c r="K469" s="16"/>
      <c r="L469" s="2">
        <v>198</v>
      </c>
      <c r="M469" s="2">
        <v>0</v>
      </c>
      <c r="N469" s="2">
        <v>0</v>
      </c>
      <c r="O469" s="16"/>
      <c r="P469" s="2">
        <v>0</v>
      </c>
      <c r="Q469" s="2">
        <f t="shared" si="322"/>
        <v>10</v>
      </c>
      <c r="R469" s="2">
        <f t="shared" si="304"/>
        <v>0</v>
      </c>
      <c r="S469" s="17">
        <f t="shared" si="321"/>
        <v>37.125</v>
      </c>
      <c r="T469" s="17">
        <v>6.5</v>
      </c>
      <c r="U469" s="17">
        <v>5</v>
      </c>
      <c r="V469" s="18">
        <v>7</v>
      </c>
      <c r="W469" s="19">
        <f t="shared" si="309"/>
        <v>263.625</v>
      </c>
      <c r="X469" s="17">
        <f t="shared" si="329"/>
        <v>0</v>
      </c>
      <c r="Y469" s="17">
        <f t="shared" si="307"/>
        <v>0</v>
      </c>
      <c r="Z469" s="29"/>
      <c r="AA469" s="43">
        <f t="shared" si="323"/>
        <v>0</v>
      </c>
      <c r="AB469" s="17">
        <f t="shared" si="324"/>
        <v>5.2725</v>
      </c>
      <c r="AC469" s="17">
        <f t="shared" si="325"/>
        <v>5.2725</v>
      </c>
      <c r="AD469" s="3">
        <f t="shared" si="327"/>
        <v>258</v>
      </c>
      <c r="AE469" s="3">
        <f t="shared" si="326"/>
        <v>1400</v>
      </c>
      <c r="AF469" s="3"/>
      <c r="AH469" s="20">
        <f t="shared" si="330"/>
        <v>258.35000000000002</v>
      </c>
      <c r="AI469">
        <f t="shared" si="310"/>
        <v>2</v>
      </c>
      <c r="AJ469">
        <f t="shared" si="311"/>
        <v>1</v>
      </c>
      <c r="AK469">
        <f t="shared" si="312"/>
        <v>0</v>
      </c>
      <c r="AL469">
        <f t="shared" si="313"/>
        <v>0</v>
      </c>
      <c r="AM469">
        <f t="shared" si="314"/>
        <v>1</v>
      </c>
      <c r="AN469">
        <f t="shared" si="315"/>
        <v>3</v>
      </c>
      <c r="AO469">
        <f t="shared" si="316"/>
        <v>0</v>
      </c>
      <c r="AP469">
        <f t="shared" si="317"/>
        <v>1</v>
      </c>
      <c r="AQ469">
        <f t="shared" si="318"/>
        <v>0</v>
      </c>
      <c r="AR469">
        <f t="shared" si="319"/>
        <v>4</v>
      </c>
      <c r="AS469">
        <f t="shared" si="320"/>
        <v>1400.0000000000909</v>
      </c>
      <c r="AT469" s="12">
        <f t="shared" si="331"/>
        <v>-2.7694444444444444</v>
      </c>
      <c r="AU469" s="13">
        <f t="shared" si="306"/>
        <v>0</v>
      </c>
      <c r="AV469" s="13">
        <f t="shared" si="328"/>
        <v>0</v>
      </c>
      <c r="AW469" s="27">
        <v>0</v>
      </c>
      <c r="AX469" s="1">
        <f t="shared" si="332"/>
        <v>0</v>
      </c>
      <c r="AY469" s="20">
        <f t="shared" si="333"/>
        <v>245.125</v>
      </c>
    </row>
    <row r="470" spans="1:51" ht="31.5" customHeight="1" x14ac:dyDescent="0.65">
      <c r="A470" s="2">
        <v>464</v>
      </c>
      <c r="B470" s="2" t="s">
        <v>1171</v>
      </c>
      <c r="C470" s="44" t="s">
        <v>1210</v>
      </c>
      <c r="D470" s="47" t="s">
        <v>1211</v>
      </c>
      <c r="E470" s="48" t="s">
        <v>1212</v>
      </c>
      <c r="F470" s="15">
        <v>44927</v>
      </c>
      <c r="G470" s="2">
        <f t="shared" si="308"/>
        <v>26</v>
      </c>
      <c r="H470" s="16">
        <v>0</v>
      </c>
      <c r="I470" s="2"/>
      <c r="J470" s="16"/>
      <c r="K470" s="16"/>
      <c r="L470" s="2">
        <v>200</v>
      </c>
      <c r="M470" s="2">
        <v>0</v>
      </c>
      <c r="N470" s="2">
        <v>0</v>
      </c>
      <c r="O470" s="16"/>
      <c r="P470" s="2">
        <v>0</v>
      </c>
      <c r="Q470" s="2">
        <f t="shared" si="322"/>
        <v>10</v>
      </c>
      <c r="R470" s="2">
        <f t="shared" si="304"/>
        <v>0</v>
      </c>
      <c r="S470" s="17">
        <f t="shared" si="321"/>
        <v>0</v>
      </c>
      <c r="T470" s="17">
        <v>0</v>
      </c>
      <c r="U470" s="17">
        <v>5</v>
      </c>
      <c r="V470" s="18">
        <v>7</v>
      </c>
      <c r="W470" s="19">
        <f t="shared" si="309"/>
        <v>222</v>
      </c>
      <c r="X470" s="17">
        <f t="shared" si="329"/>
        <v>0</v>
      </c>
      <c r="Y470" s="17">
        <f t="shared" si="307"/>
        <v>0</v>
      </c>
      <c r="Z470" s="29"/>
      <c r="AA470" s="43">
        <f t="shared" si="323"/>
        <v>0</v>
      </c>
      <c r="AB470" s="17">
        <f t="shared" si="324"/>
        <v>4.4400000000000004</v>
      </c>
      <c r="AC470" s="17">
        <f t="shared" si="325"/>
        <v>4.4400000000000004</v>
      </c>
      <c r="AD470" s="3">
        <f t="shared" si="327"/>
        <v>217</v>
      </c>
      <c r="AE470" s="3">
        <f t="shared" si="326"/>
        <v>2200</v>
      </c>
      <c r="AF470" s="3"/>
      <c r="AH470" s="20">
        <f t="shared" si="330"/>
        <v>217.56</v>
      </c>
      <c r="AI470">
        <f t="shared" si="310"/>
        <v>2</v>
      </c>
      <c r="AJ470">
        <f t="shared" si="311"/>
        <v>0</v>
      </c>
      <c r="AK470">
        <f t="shared" si="312"/>
        <v>0</v>
      </c>
      <c r="AL470">
        <f t="shared" si="313"/>
        <v>1</v>
      </c>
      <c r="AM470">
        <f t="shared" si="314"/>
        <v>1</v>
      </c>
      <c r="AN470">
        <f t="shared" si="315"/>
        <v>2</v>
      </c>
      <c r="AO470">
        <f t="shared" si="316"/>
        <v>1</v>
      </c>
      <c r="AP470">
        <f t="shared" si="317"/>
        <v>0</v>
      </c>
      <c r="AQ470">
        <f t="shared" si="318"/>
        <v>0</v>
      </c>
      <c r="AR470">
        <f t="shared" si="319"/>
        <v>2</v>
      </c>
      <c r="AS470">
        <f t="shared" si="320"/>
        <v>2240.0000000000091</v>
      </c>
      <c r="AT470" s="12">
        <f t="shared" si="331"/>
        <v>-1.9583333333333333</v>
      </c>
      <c r="AU470" s="13">
        <f t="shared" si="306"/>
        <v>0</v>
      </c>
      <c r="AV470" s="13">
        <f t="shared" si="328"/>
        <v>0</v>
      </c>
      <c r="AW470" s="27">
        <v>0</v>
      </c>
      <c r="AX470" s="1">
        <f t="shared" si="332"/>
        <v>0</v>
      </c>
      <c r="AY470" s="20">
        <f t="shared" si="333"/>
        <v>210</v>
      </c>
    </row>
    <row r="471" spans="1:51" ht="31.5" customHeight="1" x14ac:dyDescent="0.65">
      <c r="A471" s="39">
        <v>465</v>
      </c>
      <c r="B471" s="2" t="s">
        <v>1213</v>
      </c>
      <c r="C471" s="37" t="s">
        <v>1214</v>
      </c>
      <c r="D471" s="47" t="s">
        <v>1215</v>
      </c>
      <c r="E471" s="48" t="s">
        <v>341</v>
      </c>
      <c r="F471" s="15">
        <v>44228</v>
      </c>
      <c r="G471" s="2">
        <f t="shared" si="308"/>
        <v>26</v>
      </c>
      <c r="H471" s="16">
        <v>26</v>
      </c>
      <c r="I471" s="2"/>
      <c r="J471" s="16"/>
      <c r="K471" s="16"/>
      <c r="L471" s="2">
        <v>210</v>
      </c>
      <c r="M471" s="2">
        <v>15</v>
      </c>
      <c r="N471" s="2">
        <v>2</v>
      </c>
      <c r="O471" s="16"/>
      <c r="P471" s="2">
        <v>0</v>
      </c>
      <c r="Q471" s="2">
        <f t="shared" si="322"/>
        <v>10</v>
      </c>
      <c r="R471" s="2">
        <f t="shared" si="304"/>
        <v>0</v>
      </c>
      <c r="S471" s="17">
        <f t="shared" si="321"/>
        <v>39.375</v>
      </c>
      <c r="T471" s="17">
        <v>6.5</v>
      </c>
      <c r="U471" s="17">
        <v>5</v>
      </c>
      <c r="V471" s="18">
        <v>7</v>
      </c>
      <c r="W471" s="19">
        <f t="shared" si="309"/>
        <v>294.875</v>
      </c>
      <c r="X471" s="17">
        <f t="shared" si="329"/>
        <v>0</v>
      </c>
      <c r="Y471" s="17">
        <f t="shared" si="307"/>
        <v>0</v>
      </c>
      <c r="Z471" s="29"/>
      <c r="AA471" s="43">
        <f>IF(AY471&lt;=(1500000/4000),0,IF(AY471&lt;=(2000000/4000),(AY471-(1500000/4000))*5%,IF(AY471&lt;=(8500000/4000),(AY471-(2000000/4000))*10%+(25000/4000),IF(AY471&lt;=(12500000/4000),(AY471-(8500000/4000))*15%+(675000/4000),(AY471-(12500000/4000))*20%+(1275000/4000)))))</f>
        <v>0</v>
      </c>
      <c r="AB471" s="17">
        <f t="shared" si="324"/>
        <v>5.8975</v>
      </c>
      <c r="AC471" s="17">
        <f t="shared" si="325"/>
        <v>5.8975</v>
      </c>
      <c r="AD471" s="3">
        <f t="shared" si="327"/>
        <v>288</v>
      </c>
      <c r="AE471" s="3">
        <f t="shared" si="326"/>
        <v>3900</v>
      </c>
      <c r="AF471" s="3"/>
      <c r="AH471" s="20">
        <f t="shared" si="330"/>
        <v>288.98</v>
      </c>
      <c r="AI471">
        <f t="shared" si="310"/>
        <v>2</v>
      </c>
      <c r="AJ471">
        <f t="shared" si="311"/>
        <v>1</v>
      </c>
      <c r="AK471">
        <f t="shared" si="312"/>
        <v>1</v>
      </c>
      <c r="AL471">
        <f t="shared" si="313"/>
        <v>1</v>
      </c>
      <c r="AM471">
        <f t="shared" si="314"/>
        <v>1</v>
      </c>
      <c r="AN471">
        <f t="shared" si="315"/>
        <v>3</v>
      </c>
      <c r="AO471">
        <f t="shared" si="316"/>
        <v>1</v>
      </c>
      <c r="AP471">
        <f t="shared" si="317"/>
        <v>1</v>
      </c>
      <c r="AQ471">
        <f t="shared" si="318"/>
        <v>1</v>
      </c>
      <c r="AR471">
        <f t="shared" si="319"/>
        <v>4</v>
      </c>
      <c r="AS471">
        <f t="shared" si="320"/>
        <v>3920.0000000000728</v>
      </c>
      <c r="AT471" s="12">
        <f t="shared" si="331"/>
        <v>-4.1666666666666664E-2</v>
      </c>
      <c r="AU471" s="13">
        <f t="shared" si="306"/>
        <v>0</v>
      </c>
      <c r="AV471" s="13">
        <f t="shared" si="328"/>
        <v>0</v>
      </c>
      <c r="AW471" s="27">
        <v>0</v>
      </c>
      <c r="AX471" s="1">
        <f t="shared" si="332"/>
        <v>0</v>
      </c>
      <c r="AY471" s="20">
        <f t="shared" si="333"/>
        <v>276.375</v>
      </c>
    </row>
    <row r="472" spans="1:51" ht="31.5" customHeight="1" x14ac:dyDescent="0.65">
      <c r="A472" s="2">
        <v>466</v>
      </c>
      <c r="B472" s="2" t="s">
        <v>1213</v>
      </c>
      <c r="C472" s="44" t="s">
        <v>1216</v>
      </c>
      <c r="D472" s="47" t="s">
        <v>1217</v>
      </c>
      <c r="E472" s="48" t="s">
        <v>1218</v>
      </c>
      <c r="F472" s="15">
        <v>44228</v>
      </c>
      <c r="G472" s="2">
        <f>$J$4-K472-J472</f>
        <v>26</v>
      </c>
      <c r="H472" s="16">
        <v>0</v>
      </c>
      <c r="I472" s="2"/>
      <c r="J472" s="16"/>
      <c r="K472" s="16"/>
      <c r="L472" s="2">
        <v>200</v>
      </c>
      <c r="M472" s="2">
        <v>0</v>
      </c>
      <c r="N472" s="2">
        <v>0</v>
      </c>
      <c r="O472" s="16"/>
      <c r="P472" s="2">
        <v>0</v>
      </c>
      <c r="Q472" s="2">
        <f t="shared" si="322"/>
        <v>10</v>
      </c>
      <c r="R472" s="2">
        <f t="shared" si="304"/>
        <v>0</v>
      </c>
      <c r="S472" s="17">
        <f t="shared" si="321"/>
        <v>0</v>
      </c>
      <c r="T472" s="17">
        <v>0</v>
      </c>
      <c r="U472" s="17">
        <v>5</v>
      </c>
      <c r="V472" s="18">
        <v>7</v>
      </c>
      <c r="W472" s="19">
        <f t="shared" si="309"/>
        <v>222</v>
      </c>
      <c r="X472" s="17">
        <f t="shared" si="329"/>
        <v>0</v>
      </c>
      <c r="Y472" s="17">
        <f t="shared" si="307"/>
        <v>0</v>
      </c>
      <c r="Z472" s="29"/>
      <c r="AA472" s="43">
        <f t="shared" ref="AA472:AA492" si="334">IF(AY472&lt;=(1500000/4000),0,IF(AY472&lt;=(2000000/4000),(AY472-(1500000/4000))*5%,IF(AY472&lt;=(8500000/4000),(AY472-(2000000/4000))*10%+(25000/4000),IF(AY472&lt;=(12500000/4000),(AY472-(8500000/4000))*15%+(675000/4000),(AY472-(12500000/4000))*20%+(1275000/4000)))))</f>
        <v>0</v>
      </c>
      <c r="AB472" s="17">
        <f t="shared" si="324"/>
        <v>4.4400000000000004</v>
      </c>
      <c r="AC472" s="17">
        <f t="shared" si="325"/>
        <v>4.4400000000000004</v>
      </c>
      <c r="AD472" s="3">
        <f t="shared" si="327"/>
        <v>217</v>
      </c>
      <c r="AE472" s="3">
        <f t="shared" si="326"/>
        <v>2200</v>
      </c>
      <c r="AF472" s="3"/>
      <c r="AH472" s="20">
        <f t="shared" si="330"/>
        <v>217.56</v>
      </c>
      <c r="AI472">
        <f t="shared" si="310"/>
        <v>2</v>
      </c>
      <c r="AJ472">
        <f t="shared" si="311"/>
        <v>0</v>
      </c>
      <c r="AK472">
        <f t="shared" si="312"/>
        <v>0</v>
      </c>
      <c r="AL472">
        <f t="shared" si="313"/>
        <v>1</v>
      </c>
      <c r="AM472">
        <f t="shared" si="314"/>
        <v>1</v>
      </c>
      <c r="AN472">
        <f t="shared" si="315"/>
        <v>2</v>
      </c>
      <c r="AO472">
        <f t="shared" si="316"/>
        <v>1</v>
      </c>
      <c r="AP472">
        <f t="shared" si="317"/>
        <v>0</v>
      </c>
      <c r="AQ472">
        <f t="shared" si="318"/>
        <v>0</v>
      </c>
      <c r="AR472">
        <f t="shared" si="319"/>
        <v>2</v>
      </c>
      <c r="AS472">
        <f t="shared" si="320"/>
        <v>2240.0000000000091</v>
      </c>
      <c r="AT472" s="12">
        <f t="shared" si="331"/>
        <v>-4.1666666666666664E-2</v>
      </c>
      <c r="AU472" s="13">
        <f t="shared" si="306"/>
        <v>0</v>
      </c>
      <c r="AV472" s="13">
        <f t="shared" si="328"/>
        <v>0</v>
      </c>
      <c r="AW472" s="27">
        <v>0</v>
      </c>
      <c r="AX472" s="1">
        <f t="shared" si="332"/>
        <v>0</v>
      </c>
      <c r="AY472" s="20">
        <f t="shared" si="333"/>
        <v>210</v>
      </c>
    </row>
    <row r="473" spans="1:51" ht="31.5" customHeight="1" x14ac:dyDescent="0.65">
      <c r="A473" s="39">
        <v>467</v>
      </c>
      <c r="B473" s="2" t="s">
        <v>1213</v>
      </c>
      <c r="C473" s="37" t="s">
        <v>1219</v>
      </c>
      <c r="D473" s="47" t="s">
        <v>604</v>
      </c>
      <c r="E473" s="48" t="s">
        <v>1004</v>
      </c>
      <c r="F473" s="15">
        <v>44228</v>
      </c>
      <c r="G473" s="2">
        <f>$J$4-K473-J473</f>
        <v>26</v>
      </c>
      <c r="H473" s="16">
        <v>22</v>
      </c>
      <c r="I473" s="2"/>
      <c r="J473" s="16"/>
      <c r="K473" s="16"/>
      <c r="L473" s="2">
        <v>200</v>
      </c>
      <c r="M473" s="2">
        <v>0</v>
      </c>
      <c r="N473" s="2">
        <v>0</v>
      </c>
      <c r="O473" s="16"/>
      <c r="P473" s="2">
        <v>0</v>
      </c>
      <c r="Q473" s="2">
        <f t="shared" si="322"/>
        <v>10</v>
      </c>
      <c r="R473" s="2">
        <f t="shared" si="304"/>
        <v>0</v>
      </c>
      <c r="S473" s="17">
        <f t="shared" si="321"/>
        <v>31.73076923076923</v>
      </c>
      <c r="T473" s="17">
        <v>5.5</v>
      </c>
      <c r="U473" s="17">
        <v>5</v>
      </c>
      <c r="V473" s="18">
        <v>7</v>
      </c>
      <c r="W473" s="19">
        <f t="shared" si="309"/>
        <v>259.23076923076923</v>
      </c>
      <c r="X473" s="17">
        <f t="shared" si="329"/>
        <v>0</v>
      </c>
      <c r="Y473" s="17">
        <f t="shared" si="307"/>
        <v>0</v>
      </c>
      <c r="Z473" s="29"/>
      <c r="AA473" s="43">
        <f t="shared" si="334"/>
        <v>0</v>
      </c>
      <c r="AB473" s="17">
        <f t="shared" si="324"/>
        <v>5.1846153846153848</v>
      </c>
      <c r="AC473" s="17">
        <f t="shared" si="325"/>
        <v>5.1846153846153848</v>
      </c>
      <c r="AD473" s="3">
        <f t="shared" si="327"/>
        <v>254</v>
      </c>
      <c r="AE473" s="3">
        <f t="shared" si="326"/>
        <v>200</v>
      </c>
      <c r="AF473" s="3"/>
      <c r="AH473" s="20">
        <f t="shared" si="330"/>
        <v>254.05</v>
      </c>
      <c r="AI473">
        <f t="shared" si="310"/>
        <v>2</v>
      </c>
      <c r="AJ473">
        <f t="shared" si="311"/>
        <v>1</v>
      </c>
      <c r="AK473">
        <f t="shared" si="312"/>
        <v>0</v>
      </c>
      <c r="AL473">
        <f t="shared" si="313"/>
        <v>0</v>
      </c>
      <c r="AM473">
        <f t="shared" si="314"/>
        <v>0</v>
      </c>
      <c r="AN473">
        <f t="shared" si="315"/>
        <v>4</v>
      </c>
      <c r="AO473">
        <f t="shared" si="316"/>
        <v>0</v>
      </c>
      <c r="AP473">
        <f t="shared" si="317"/>
        <v>0</v>
      </c>
      <c r="AQ473">
        <f t="shared" si="318"/>
        <v>0</v>
      </c>
      <c r="AR473">
        <f t="shared" si="319"/>
        <v>2</v>
      </c>
      <c r="AS473">
        <f t="shared" si="320"/>
        <v>200.00000000004547</v>
      </c>
      <c r="AT473" s="12">
        <f t="shared" si="331"/>
        <v>-4.1666666666666664E-2</v>
      </c>
      <c r="AU473" s="13">
        <f t="shared" si="306"/>
        <v>0</v>
      </c>
      <c r="AV473" s="13">
        <f t="shared" si="328"/>
        <v>0</v>
      </c>
      <c r="AW473" s="27">
        <v>0</v>
      </c>
      <c r="AX473" s="1">
        <f t="shared" si="332"/>
        <v>0</v>
      </c>
      <c r="AY473" s="20">
        <f t="shared" si="333"/>
        <v>241.73076923076923</v>
      </c>
    </row>
    <row r="474" spans="1:51" ht="31.5" customHeight="1" x14ac:dyDescent="0.75">
      <c r="A474" s="2">
        <v>468</v>
      </c>
      <c r="B474" s="2" t="s">
        <v>1213</v>
      </c>
      <c r="C474" s="44" t="s">
        <v>1220</v>
      </c>
      <c r="D474" s="62" t="s">
        <v>43</v>
      </c>
      <c r="E474" s="62" t="s">
        <v>1221</v>
      </c>
      <c r="F474" s="15">
        <v>44228</v>
      </c>
      <c r="G474" s="2">
        <f t="shared" ref="G474:G510" si="335">$J$4-K474-J474</f>
        <v>24</v>
      </c>
      <c r="H474" s="16">
        <v>0</v>
      </c>
      <c r="I474" s="2"/>
      <c r="J474" s="16"/>
      <c r="K474" s="16">
        <v>2</v>
      </c>
      <c r="L474" s="2">
        <v>200</v>
      </c>
      <c r="M474" s="2">
        <v>0</v>
      </c>
      <c r="N474" s="2">
        <v>1.5</v>
      </c>
      <c r="O474" s="16"/>
      <c r="P474" s="2">
        <v>0</v>
      </c>
      <c r="Q474" s="2">
        <f t="shared" si="322"/>
        <v>0</v>
      </c>
      <c r="R474" s="2">
        <f t="shared" si="304"/>
        <v>0</v>
      </c>
      <c r="S474" s="17">
        <f t="shared" si="321"/>
        <v>0</v>
      </c>
      <c r="T474" s="17">
        <v>0</v>
      </c>
      <c r="U474" s="17">
        <v>4.6153846153846159</v>
      </c>
      <c r="V474" s="18">
        <v>7</v>
      </c>
      <c r="W474" s="19">
        <f t="shared" si="309"/>
        <v>213.11538461538461</v>
      </c>
      <c r="X474" s="17">
        <f t="shared" si="329"/>
        <v>0</v>
      </c>
      <c r="Y474" s="17">
        <f t="shared" si="307"/>
        <v>15.5</v>
      </c>
      <c r="Z474" s="29"/>
      <c r="AA474" s="43">
        <f t="shared" si="334"/>
        <v>0</v>
      </c>
      <c r="AB474" s="17">
        <f t="shared" si="324"/>
        <v>4.2623076923076919</v>
      </c>
      <c r="AC474" s="17">
        <f t="shared" si="325"/>
        <v>19.762307692307694</v>
      </c>
      <c r="AD474" s="3">
        <f t="shared" si="327"/>
        <v>193</v>
      </c>
      <c r="AE474" s="3">
        <f t="shared" si="326"/>
        <v>1300</v>
      </c>
      <c r="AF474" s="3"/>
      <c r="AH474" s="20">
        <f t="shared" si="330"/>
        <v>193.35</v>
      </c>
      <c r="AI474">
        <f t="shared" si="310"/>
        <v>1</v>
      </c>
      <c r="AJ474">
        <f t="shared" si="311"/>
        <v>1</v>
      </c>
      <c r="AK474">
        <f t="shared" si="312"/>
        <v>2</v>
      </c>
      <c r="AL474">
        <f t="shared" si="313"/>
        <v>0</v>
      </c>
      <c r="AM474">
        <f t="shared" si="314"/>
        <v>0</v>
      </c>
      <c r="AN474">
        <f t="shared" si="315"/>
        <v>3</v>
      </c>
      <c r="AO474">
        <f t="shared" si="316"/>
        <v>0</v>
      </c>
      <c r="AP474">
        <f t="shared" si="317"/>
        <v>1</v>
      </c>
      <c r="AQ474">
        <f t="shared" si="318"/>
        <v>0</v>
      </c>
      <c r="AR474">
        <f t="shared" si="319"/>
        <v>3</v>
      </c>
      <c r="AS474">
        <f t="shared" si="320"/>
        <v>1399.9999999999773</v>
      </c>
      <c r="AT474" s="12">
        <f t="shared" si="331"/>
        <v>-4.1666666666666664E-2</v>
      </c>
      <c r="AU474" s="13">
        <f t="shared" si="306"/>
        <v>0</v>
      </c>
      <c r="AV474" s="13">
        <f t="shared" si="328"/>
        <v>0</v>
      </c>
      <c r="AW474" s="27">
        <v>0</v>
      </c>
      <c r="AX474" s="1">
        <f t="shared" si="332"/>
        <v>0</v>
      </c>
      <c r="AY474" s="20">
        <f t="shared" si="333"/>
        <v>186</v>
      </c>
    </row>
    <row r="475" spans="1:51" ht="31.5" customHeight="1" x14ac:dyDescent="0.75">
      <c r="A475" s="39">
        <v>469</v>
      </c>
      <c r="B475" s="2" t="s">
        <v>1213</v>
      </c>
      <c r="C475" s="44" t="s">
        <v>1222</v>
      </c>
      <c r="D475" s="62" t="s">
        <v>522</v>
      </c>
      <c r="E475" s="62" t="s">
        <v>1223</v>
      </c>
      <c r="F475" s="15">
        <v>44531</v>
      </c>
      <c r="G475" s="2">
        <f t="shared" si="335"/>
        <v>26</v>
      </c>
      <c r="H475" s="16">
        <v>4</v>
      </c>
      <c r="I475" s="2"/>
      <c r="J475" s="16"/>
      <c r="K475" s="16"/>
      <c r="L475" s="2">
        <v>200</v>
      </c>
      <c r="M475" s="2">
        <v>0</v>
      </c>
      <c r="N475" s="2">
        <v>0</v>
      </c>
      <c r="O475" s="16"/>
      <c r="P475" s="2">
        <v>0</v>
      </c>
      <c r="Q475" s="2">
        <f t="shared" si="322"/>
        <v>10</v>
      </c>
      <c r="R475" s="2">
        <f t="shared" si="304"/>
        <v>0</v>
      </c>
      <c r="S475" s="17">
        <f t="shared" si="321"/>
        <v>5.7692307692307692</v>
      </c>
      <c r="T475" s="17">
        <v>1</v>
      </c>
      <c r="U475" s="17">
        <v>5</v>
      </c>
      <c r="V475" s="18">
        <v>7</v>
      </c>
      <c r="W475" s="19">
        <f t="shared" si="309"/>
        <v>228.76923076923077</v>
      </c>
      <c r="X475" s="17">
        <f t="shared" si="329"/>
        <v>0</v>
      </c>
      <c r="Y475" s="17">
        <f t="shared" si="307"/>
        <v>0</v>
      </c>
      <c r="Z475" s="29"/>
      <c r="AA475" s="43">
        <f t="shared" si="334"/>
        <v>0</v>
      </c>
      <c r="AB475" s="17">
        <f t="shared" si="324"/>
        <v>4.5753846153846158</v>
      </c>
      <c r="AC475" s="17">
        <f t="shared" si="325"/>
        <v>4.5753846153846158</v>
      </c>
      <c r="AD475" s="3">
        <f t="shared" si="327"/>
        <v>224</v>
      </c>
      <c r="AE475" s="3">
        <f t="shared" si="326"/>
        <v>700</v>
      </c>
      <c r="AF475" s="3"/>
      <c r="AH475" s="20">
        <f t="shared" si="330"/>
        <v>224.19</v>
      </c>
      <c r="AI475">
        <f t="shared" si="310"/>
        <v>2</v>
      </c>
      <c r="AJ475">
        <f t="shared" si="311"/>
        <v>0</v>
      </c>
      <c r="AK475">
        <f t="shared" si="312"/>
        <v>1</v>
      </c>
      <c r="AL475">
        <f t="shared" si="313"/>
        <v>0</v>
      </c>
      <c r="AM475">
        <f t="shared" si="314"/>
        <v>0</v>
      </c>
      <c r="AN475">
        <f t="shared" si="315"/>
        <v>4</v>
      </c>
      <c r="AO475">
        <f t="shared" si="316"/>
        <v>0</v>
      </c>
      <c r="AP475">
        <f t="shared" si="317"/>
        <v>0</v>
      </c>
      <c r="AQ475">
        <f t="shared" si="318"/>
        <v>1</v>
      </c>
      <c r="AR475">
        <f t="shared" si="319"/>
        <v>2</v>
      </c>
      <c r="AS475">
        <f t="shared" si="320"/>
        <v>759.99999999999091</v>
      </c>
      <c r="AT475" s="12">
        <f t="shared" si="331"/>
        <v>-0.875</v>
      </c>
      <c r="AU475" s="13">
        <f t="shared" si="306"/>
        <v>0</v>
      </c>
      <c r="AV475" s="13">
        <f t="shared" si="328"/>
        <v>0</v>
      </c>
      <c r="AW475" s="27">
        <v>0</v>
      </c>
      <c r="AX475" s="1">
        <f t="shared" si="332"/>
        <v>0</v>
      </c>
      <c r="AY475" s="20">
        <f t="shared" si="333"/>
        <v>215.76923076923077</v>
      </c>
    </row>
    <row r="476" spans="1:51" ht="31.5" customHeight="1" x14ac:dyDescent="0.75">
      <c r="A476" s="2">
        <v>470</v>
      </c>
      <c r="B476" s="2" t="s">
        <v>1213</v>
      </c>
      <c r="C476" s="44" t="s">
        <v>1224</v>
      </c>
      <c r="D476" s="62" t="s">
        <v>92</v>
      </c>
      <c r="E476" s="62" t="s">
        <v>1225</v>
      </c>
      <c r="F476" s="15">
        <v>44613</v>
      </c>
      <c r="G476" s="2">
        <f t="shared" si="335"/>
        <v>26</v>
      </c>
      <c r="H476" s="16">
        <v>0</v>
      </c>
      <c r="I476" s="2"/>
      <c r="J476" s="16"/>
      <c r="K476" s="16"/>
      <c r="L476" s="2">
        <v>200</v>
      </c>
      <c r="M476" s="2">
        <v>0</v>
      </c>
      <c r="N476" s="2">
        <v>0</v>
      </c>
      <c r="O476" s="16"/>
      <c r="P476" s="2">
        <v>0</v>
      </c>
      <c r="Q476" s="2">
        <f t="shared" si="322"/>
        <v>10</v>
      </c>
      <c r="R476" s="2">
        <f t="shared" si="304"/>
        <v>0</v>
      </c>
      <c r="S476" s="17">
        <f t="shared" si="321"/>
        <v>0</v>
      </c>
      <c r="T476" s="17">
        <v>0</v>
      </c>
      <c r="U476" s="17">
        <v>5</v>
      </c>
      <c r="V476" s="18">
        <v>7</v>
      </c>
      <c r="W476" s="19">
        <f t="shared" si="309"/>
        <v>222</v>
      </c>
      <c r="X476" s="17">
        <f t="shared" si="329"/>
        <v>0</v>
      </c>
      <c r="Y476" s="17">
        <f t="shared" si="307"/>
        <v>0</v>
      </c>
      <c r="Z476" s="29"/>
      <c r="AA476" s="43">
        <f t="shared" si="334"/>
        <v>0</v>
      </c>
      <c r="AB476" s="17">
        <f t="shared" si="324"/>
        <v>4.4400000000000004</v>
      </c>
      <c r="AC476" s="17">
        <f t="shared" si="325"/>
        <v>4.4400000000000004</v>
      </c>
      <c r="AD476" s="3">
        <f t="shared" si="327"/>
        <v>217</v>
      </c>
      <c r="AE476" s="3">
        <f t="shared" si="326"/>
        <v>2200</v>
      </c>
      <c r="AF476" s="3"/>
      <c r="AH476" s="20">
        <f t="shared" si="330"/>
        <v>217.56</v>
      </c>
      <c r="AI476">
        <f t="shared" si="310"/>
        <v>2</v>
      </c>
      <c r="AJ476">
        <f t="shared" si="311"/>
        <v>0</v>
      </c>
      <c r="AK476">
        <f t="shared" si="312"/>
        <v>0</v>
      </c>
      <c r="AL476">
        <f t="shared" si="313"/>
        <v>1</v>
      </c>
      <c r="AM476">
        <f t="shared" si="314"/>
        <v>1</v>
      </c>
      <c r="AN476">
        <f t="shared" si="315"/>
        <v>2</v>
      </c>
      <c r="AO476">
        <f t="shared" si="316"/>
        <v>1</v>
      </c>
      <c r="AP476">
        <f t="shared" si="317"/>
        <v>0</v>
      </c>
      <c r="AQ476">
        <f t="shared" si="318"/>
        <v>0</v>
      </c>
      <c r="AR476">
        <f t="shared" si="319"/>
        <v>2</v>
      </c>
      <c r="AS476">
        <f t="shared" si="320"/>
        <v>2240.0000000000091</v>
      </c>
      <c r="AT476" s="12">
        <f t="shared" si="331"/>
        <v>-1.0972222222222223</v>
      </c>
      <c r="AU476" s="13">
        <f t="shared" si="306"/>
        <v>0</v>
      </c>
      <c r="AV476" s="13">
        <f t="shared" si="328"/>
        <v>0</v>
      </c>
      <c r="AW476" s="27">
        <v>0</v>
      </c>
      <c r="AX476" s="1">
        <f t="shared" si="332"/>
        <v>0</v>
      </c>
      <c r="AY476" s="20">
        <f t="shared" si="333"/>
        <v>210</v>
      </c>
    </row>
    <row r="477" spans="1:51" ht="31.5" customHeight="1" x14ac:dyDescent="0.75">
      <c r="A477" s="39">
        <v>471</v>
      </c>
      <c r="B477" s="2" t="s">
        <v>1213</v>
      </c>
      <c r="C477" s="44" t="s">
        <v>1226</v>
      </c>
      <c r="D477" s="62" t="s">
        <v>853</v>
      </c>
      <c r="E477" s="62" t="s">
        <v>1227</v>
      </c>
      <c r="F477" s="15">
        <v>44686</v>
      </c>
      <c r="G477" s="2">
        <f t="shared" si="335"/>
        <v>26</v>
      </c>
      <c r="H477" s="16">
        <v>26</v>
      </c>
      <c r="I477" s="2"/>
      <c r="J477" s="16"/>
      <c r="K477" s="16"/>
      <c r="L477" s="2">
        <v>200</v>
      </c>
      <c r="M477" s="2">
        <v>0</v>
      </c>
      <c r="N477" s="2">
        <v>0</v>
      </c>
      <c r="O477" s="16"/>
      <c r="P477" s="2">
        <v>0</v>
      </c>
      <c r="Q477" s="2">
        <f t="shared" si="322"/>
        <v>10</v>
      </c>
      <c r="R477" s="2">
        <f t="shared" si="304"/>
        <v>0</v>
      </c>
      <c r="S477" s="17">
        <f t="shared" si="321"/>
        <v>37.5</v>
      </c>
      <c r="T477" s="17">
        <v>6.5</v>
      </c>
      <c r="U477" s="17">
        <v>5</v>
      </c>
      <c r="V477" s="18">
        <v>7</v>
      </c>
      <c r="W477" s="19">
        <f t="shared" si="309"/>
        <v>266</v>
      </c>
      <c r="X477" s="17">
        <f t="shared" si="329"/>
        <v>0</v>
      </c>
      <c r="Y477" s="17">
        <f t="shared" si="307"/>
        <v>0</v>
      </c>
      <c r="Z477" s="29"/>
      <c r="AA477" s="43">
        <f t="shared" si="334"/>
        <v>0</v>
      </c>
      <c r="AB477" s="17">
        <f t="shared" si="324"/>
        <v>5.32</v>
      </c>
      <c r="AC477" s="17">
        <f t="shared" si="325"/>
        <v>5.32</v>
      </c>
      <c r="AD477" s="3">
        <f t="shared" si="327"/>
        <v>260</v>
      </c>
      <c r="AE477" s="3">
        <f t="shared" si="326"/>
        <v>2700</v>
      </c>
      <c r="AF477" s="3"/>
      <c r="AH477" s="20">
        <f t="shared" si="330"/>
        <v>260.68</v>
      </c>
      <c r="AI477">
        <f t="shared" si="310"/>
        <v>2</v>
      </c>
      <c r="AJ477">
        <f t="shared" si="311"/>
        <v>1</v>
      </c>
      <c r="AK477">
        <f t="shared" si="312"/>
        <v>0</v>
      </c>
      <c r="AL477">
        <f t="shared" si="313"/>
        <v>1</v>
      </c>
      <c r="AM477">
        <f t="shared" si="314"/>
        <v>0</v>
      </c>
      <c r="AN477">
        <f t="shared" si="315"/>
        <v>0</v>
      </c>
      <c r="AO477">
        <f t="shared" si="316"/>
        <v>1</v>
      </c>
      <c r="AP477">
        <f t="shared" si="317"/>
        <v>0</v>
      </c>
      <c r="AQ477">
        <f t="shared" si="318"/>
        <v>1</v>
      </c>
      <c r="AR477">
        <f t="shared" si="319"/>
        <v>2</v>
      </c>
      <c r="AS477">
        <f t="shared" si="320"/>
        <v>2720.0000000000273</v>
      </c>
      <c r="AT477" s="12">
        <f t="shared" si="331"/>
        <v>-1.3027777777777778</v>
      </c>
      <c r="AU477" s="13">
        <f t="shared" si="306"/>
        <v>0</v>
      </c>
      <c r="AV477" s="13">
        <f t="shared" si="328"/>
        <v>0</v>
      </c>
      <c r="AW477" s="27">
        <v>0</v>
      </c>
      <c r="AX477" s="1">
        <f t="shared" si="332"/>
        <v>0</v>
      </c>
      <c r="AY477" s="20">
        <f t="shared" si="333"/>
        <v>247.5</v>
      </c>
    </row>
    <row r="478" spans="1:51" ht="31.5" customHeight="1" x14ac:dyDescent="0.75">
      <c r="A478" s="2">
        <v>472</v>
      </c>
      <c r="B478" s="2" t="s">
        <v>1213</v>
      </c>
      <c r="C478" s="44" t="s">
        <v>1228</v>
      </c>
      <c r="D478" s="62" t="s">
        <v>1229</v>
      </c>
      <c r="E478" s="62" t="s">
        <v>386</v>
      </c>
      <c r="F478" s="15">
        <v>44838</v>
      </c>
      <c r="G478" s="2">
        <f t="shared" si="335"/>
        <v>26</v>
      </c>
      <c r="H478" s="16">
        <v>26</v>
      </c>
      <c r="I478" s="2"/>
      <c r="J478" s="16"/>
      <c r="K478" s="16"/>
      <c r="L478" s="2">
        <v>200</v>
      </c>
      <c r="M478" s="2">
        <v>0</v>
      </c>
      <c r="N478" s="2">
        <v>0</v>
      </c>
      <c r="O478" s="16"/>
      <c r="P478" s="2">
        <v>0</v>
      </c>
      <c r="Q478" s="2">
        <f t="shared" si="322"/>
        <v>10</v>
      </c>
      <c r="R478" s="2">
        <f t="shared" si="304"/>
        <v>0</v>
      </c>
      <c r="S478" s="17">
        <f t="shared" si="321"/>
        <v>37.5</v>
      </c>
      <c r="T478" s="17">
        <v>6.5</v>
      </c>
      <c r="U478" s="17">
        <v>5</v>
      </c>
      <c r="V478" s="18">
        <v>7</v>
      </c>
      <c r="W478" s="19">
        <f t="shared" si="309"/>
        <v>266</v>
      </c>
      <c r="X478" s="17">
        <f t="shared" si="329"/>
        <v>0</v>
      </c>
      <c r="Y478" s="17">
        <f t="shared" si="307"/>
        <v>0</v>
      </c>
      <c r="Z478" s="29"/>
      <c r="AA478" s="43">
        <f t="shared" si="334"/>
        <v>0</v>
      </c>
      <c r="AB478" s="17">
        <f t="shared" si="324"/>
        <v>5.32</v>
      </c>
      <c r="AC478" s="17">
        <f t="shared" si="325"/>
        <v>5.32</v>
      </c>
      <c r="AD478" s="3">
        <f t="shared" si="327"/>
        <v>260</v>
      </c>
      <c r="AE478" s="3">
        <f t="shared" si="326"/>
        <v>2700</v>
      </c>
      <c r="AF478" s="3"/>
      <c r="AH478" s="20">
        <f t="shared" si="330"/>
        <v>260.68</v>
      </c>
      <c r="AI478">
        <f t="shared" si="310"/>
        <v>2</v>
      </c>
      <c r="AJ478">
        <f t="shared" si="311"/>
        <v>1</v>
      </c>
      <c r="AK478">
        <f t="shared" si="312"/>
        <v>0</v>
      </c>
      <c r="AL478">
        <f t="shared" si="313"/>
        <v>1</v>
      </c>
      <c r="AM478">
        <f t="shared" si="314"/>
        <v>0</v>
      </c>
      <c r="AN478">
        <f t="shared" si="315"/>
        <v>0</v>
      </c>
      <c r="AO478">
        <f t="shared" si="316"/>
        <v>1</v>
      </c>
      <c r="AP478">
        <f t="shared" si="317"/>
        <v>0</v>
      </c>
      <c r="AQ478">
        <f t="shared" si="318"/>
        <v>1</v>
      </c>
      <c r="AR478">
        <f t="shared" si="319"/>
        <v>2</v>
      </c>
      <c r="AS478">
        <f t="shared" si="320"/>
        <v>2720.0000000000273</v>
      </c>
      <c r="AT478" s="12">
        <f t="shared" si="331"/>
        <v>-1.7166666666666666</v>
      </c>
      <c r="AU478" s="13">
        <f t="shared" si="306"/>
        <v>0</v>
      </c>
      <c r="AV478" s="13">
        <f t="shared" si="328"/>
        <v>0</v>
      </c>
      <c r="AW478" s="27">
        <v>0</v>
      </c>
      <c r="AX478" s="1">
        <f t="shared" si="332"/>
        <v>0</v>
      </c>
      <c r="AY478" s="20">
        <f t="shared" si="333"/>
        <v>247.5</v>
      </c>
    </row>
    <row r="479" spans="1:51" ht="31.5" customHeight="1" x14ac:dyDescent="0.75">
      <c r="A479" s="39">
        <v>473</v>
      </c>
      <c r="B479" s="2" t="s">
        <v>1213</v>
      </c>
      <c r="C479" s="37" t="s">
        <v>1230</v>
      </c>
      <c r="D479" s="62" t="s">
        <v>1231</v>
      </c>
      <c r="E479" s="62" t="s">
        <v>1075</v>
      </c>
      <c r="F479" s="15">
        <v>44228</v>
      </c>
      <c r="G479" s="2">
        <f t="shared" si="335"/>
        <v>26</v>
      </c>
      <c r="H479" s="16">
        <v>12</v>
      </c>
      <c r="I479" s="2"/>
      <c r="J479" s="16"/>
      <c r="K479" s="16"/>
      <c r="L479" s="2">
        <v>200</v>
      </c>
      <c r="M479" s="2">
        <v>0</v>
      </c>
      <c r="N479" s="2">
        <v>0</v>
      </c>
      <c r="O479" s="16"/>
      <c r="P479" s="2">
        <v>0</v>
      </c>
      <c r="Q479" s="2">
        <f t="shared" si="322"/>
        <v>10</v>
      </c>
      <c r="R479" s="2">
        <f t="shared" si="304"/>
        <v>0</v>
      </c>
      <c r="S479" s="17">
        <f t="shared" si="321"/>
        <v>17.307692307692307</v>
      </c>
      <c r="T479" s="17">
        <v>3</v>
      </c>
      <c r="U479" s="17">
        <v>5</v>
      </c>
      <c r="V479" s="18">
        <v>7</v>
      </c>
      <c r="W479" s="19">
        <f t="shared" si="309"/>
        <v>242.30769230769232</v>
      </c>
      <c r="X479" s="17">
        <f t="shared" si="329"/>
        <v>0</v>
      </c>
      <c r="Y479" s="17">
        <f t="shared" si="307"/>
        <v>0</v>
      </c>
      <c r="Z479" s="29"/>
      <c r="AA479" s="43">
        <f t="shared" si="334"/>
        <v>0</v>
      </c>
      <c r="AB479" s="17">
        <f t="shared" si="324"/>
        <v>4.8461538461538467</v>
      </c>
      <c r="AC479" s="17">
        <f t="shared" si="325"/>
        <v>4.8461538461538467</v>
      </c>
      <c r="AD479" s="3">
        <f t="shared" si="327"/>
        <v>237</v>
      </c>
      <c r="AE479" s="3">
        <f t="shared" si="326"/>
        <v>1800</v>
      </c>
      <c r="AF479" s="3"/>
      <c r="AH479" s="20">
        <f t="shared" si="330"/>
        <v>237.46</v>
      </c>
      <c r="AI479">
        <f t="shared" si="310"/>
        <v>2</v>
      </c>
      <c r="AJ479">
        <f t="shared" si="311"/>
        <v>0</v>
      </c>
      <c r="AK479">
        <f t="shared" si="312"/>
        <v>1</v>
      </c>
      <c r="AL479">
        <f t="shared" si="313"/>
        <v>1</v>
      </c>
      <c r="AM479">
        <f t="shared" si="314"/>
        <v>1</v>
      </c>
      <c r="AN479">
        <f t="shared" si="315"/>
        <v>2</v>
      </c>
      <c r="AO479">
        <f t="shared" si="316"/>
        <v>0</v>
      </c>
      <c r="AP479">
        <f t="shared" si="317"/>
        <v>1</v>
      </c>
      <c r="AQ479">
        <f t="shared" si="318"/>
        <v>1</v>
      </c>
      <c r="AR479">
        <f t="shared" si="319"/>
        <v>3</v>
      </c>
      <c r="AS479">
        <f t="shared" si="320"/>
        <v>1840.0000000000318</v>
      </c>
      <c r="AT479" s="12">
        <f t="shared" si="331"/>
        <v>-4.1666666666666664E-2</v>
      </c>
      <c r="AU479" s="13">
        <f t="shared" si="306"/>
        <v>0</v>
      </c>
      <c r="AV479" s="13">
        <f t="shared" si="328"/>
        <v>0</v>
      </c>
      <c r="AW479" s="27">
        <v>0</v>
      </c>
      <c r="AX479" s="1">
        <f t="shared" si="332"/>
        <v>0</v>
      </c>
      <c r="AY479" s="20">
        <f t="shared" si="333"/>
        <v>227.30769230769232</v>
      </c>
    </row>
    <row r="480" spans="1:51" ht="31.5" customHeight="1" x14ac:dyDescent="0.75">
      <c r="A480" s="2">
        <v>474</v>
      </c>
      <c r="B480" s="2" t="s">
        <v>1213</v>
      </c>
      <c r="C480" s="37" t="s">
        <v>1232</v>
      </c>
      <c r="D480" s="62" t="s">
        <v>1233</v>
      </c>
      <c r="E480" s="62" t="s">
        <v>1234</v>
      </c>
      <c r="F480" s="15">
        <v>44896</v>
      </c>
      <c r="G480" s="2">
        <f t="shared" si="335"/>
        <v>25.625</v>
      </c>
      <c r="H480" s="16">
        <v>24</v>
      </c>
      <c r="I480" s="2"/>
      <c r="J480" s="16"/>
      <c r="K480" s="16">
        <v>0.375</v>
      </c>
      <c r="L480" s="2">
        <v>200</v>
      </c>
      <c r="M480" s="2">
        <v>0</v>
      </c>
      <c r="N480" s="2">
        <v>0</v>
      </c>
      <c r="O480" s="16"/>
      <c r="P480" s="2">
        <v>0</v>
      </c>
      <c r="Q480" s="2">
        <f t="shared" si="322"/>
        <v>0</v>
      </c>
      <c r="R480" s="2">
        <f t="shared" si="304"/>
        <v>0</v>
      </c>
      <c r="S480" s="17">
        <f t="shared" si="321"/>
        <v>34.615384615384613</v>
      </c>
      <c r="T480" s="17">
        <v>6</v>
      </c>
      <c r="U480" s="17">
        <v>4.9278846153846159</v>
      </c>
      <c r="V480" s="18">
        <v>7</v>
      </c>
      <c r="W480" s="19">
        <f t="shared" si="309"/>
        <v>252.54326923076923</v>
      </c>
      <c r="X480" s="17">
        <f t="shared" si="329"/>
        <v>0</v>
      </c>
      <c r="Y480" s="17">
        <f t="shared" si="307"/>
        <v>2.8846153846153846</v>
      </c>
      <c r="Z480" s="29"/>
      <c r="AA480" s="43">
        <f t="shared" si="334"/>
        <v>0</v>
      </c>
      <c r="AB480" s="17">
        <f t="shared" si="324"/>
        <v>5.0508653846153848</v>
      </c>
      <c r="AC480" s="17">
        <f t="shared" si="325"/>
        <v>7.9354807692307698</v>
      </c>
      <c r="AD480" s="3">
        <f t="shared" si="327"/>
        <v>244</v>
      </c>
      <c r="AE480" s="3">
        <f t="shared" si="326"/>
        <v>2400</v>
      </c>
      <c r="AF480" s="3"/>
      <c r="AH480" s="20">
        <f t="shared" si="330"/>
        <v>244.61</v>
      </c>
      <c r="AI480">
        <f t="shared" si="310"/>
        <v>2</v>
      </c>
      <c r="AJ480">
        <f t="shared" si="311"/>
        <v>0</v>
      </c>
      <c r="AK480">
        <f t="shared" si="312"/>
        <v>2</v>
      </c>
      <c r="AL480">
        <f t="shared" si="313"/>
        <v>0</v>
      </c>
      <c r="AM480">
        <f t="shared" si="314"/>
        <v>0</v>
      </c>
      <c r="AN480">
        <f t="shared" si="315"/>
        <v>4</v>
      </c>
      <c r="AO480">
        <f t="shared" si="316"/>
        <v>1</v>
      </c>
      <c r="AP480">
        <f t="shared" si="317"/>
        <v>0</v>
      </c>
      <c r="AQ480">
        <f t="shared" si="318"/>
        <v>0</v>
      </c>
      <c r="AR480">
        <f t="shared" si="319"/>
        <v>4</v>
      </c>
      <c r="AS480">
        <f t="shared" si="320"/>
        <v>2440.0000000000546</v>
      </c>
      <c r="AT480" s="12">
        <f t="shared" si="331"/>
        <v>-1.875</v>
      </c>
      <c r="AU480" s="13">
        <f t="shared" si="306"/>
        <v>0</v>
      </c>
      <c r="AV480" s="13">
        <f t="shared" si="328"/>
        <v>0</v>
      </c>
      <c r="AW480" s="27">
        <v>0</v>
      </c>
      <c r="AX480" s="1">
        <f t="shared" si="332"/>
        <v>0</v>
      </c>
      <c r="AY480" s="20">
        <f t="shared" si="333"/>
        <v>231.73076923076923</v>
      </c>
    </row>
    <row r="481" spans="1:51" ht="31.5" customHeight="1" x14ac:dyDescent="0.75">
      <c r="A481" s="39">
        <v>475</v>
      </c>
      <c r="B481" s="2" t="s">
        <v>1213</v>
      </c>
      <c r="C481" s="44" t="s">
        <v>1235</v>
      </c>
      <c r="D481" s="62" t="s">
        <v>624</v>
      </c>
      <c r="E481" s="62" t="s">
        <v>810</v>
      </c>
      <c r="F481" s="15">
        <v>44963</v>
      </c>
      <c r="G481" s="2">
        <f t="shared" si="335"/>
        <v>25</v>
      </c>
      <c r="H481" s="16">
        <v>24</v>
      </c>
      <c r="I481" s="2"/>
      <c r="J481" s="16"/>
      <c r="K481" s="16">
        <v>1</v>
      </c>
      <c r="L481" s="2">
        <v>200</v>
      </c>
      <c r="M481" s="2">
        <v>0</v>
      </c>
      <c r="N481" s="2">
        <v>0</v>
      </c>
      <c r="O481" s="16"/>
      <c r="P481" s="2">
        <v>0</v>
      </c>
      <c r="Q481" s="2">
        <f t="shared" si="322"/>
        <v>0</v>
      </c>
      <c r="R481" s="2">
        <f t="shared" si="304"/>
        <v>0</v>
      </c>
      <c r="S481" s="17">
        <f t="shared" si="321"/>
        <v>34.615384615384613</v>
      </c>
      <c r="T481" s="17">
        <v>6</v>
      </c>
      <c r="U481" s="17">
        <v>4.8076923076923084</v>
      </c>
      <c r="V481" s="18">
        <v>7</v>
      </c>
      <c r="W481" s="19">
        <f t="shared" si="309"/>
        <v>252.42307692307693</v>
      </c>
      <c r="X481" s="17">
        <f t="shared" si="329"/>
        <v>0</v>
      </c>
      <c r="Y481" s="17">
        <f t="shared" si="307"/>
        <v>7.6923076923076925</v>
      </c>
      <c r="Z481" s="29"/>
      <c r="AA481" s="43">
        <f t="shared" si="334"/>
        <v>0</v>
      </c>
      <c r="AB481" s="17">
        <f t="shared" si="324"/>
        <v>5.048461538461539</v>
      </c>
      <c r="AC481" s="17">
        <f t="shared" si="325"/>
        <v>12.740769230769232</v>
      </c>
      <c r="AD481" s="3">
        <f t="shared" si="327"/>
        <v>239</v>
      </c>
      <c r="AE481" s="3">
        <f t="shared" si="326"/>
        <v>2700</v>
      </c>
      <c r="AF481" s="3"/>
      <c r="AH481" s="20">
        <f t="shared" si="330"/>
        <v>239.68</v>
      </c>
      <c r="AI481">
        <f t="shared" si="310"/>
        <v>2</v>
      </c>
      <c r="AJ481">
        <f t="shared" si="311"/>
        <v>0</v>
      </c>
      <c r="AK481">
        <f t="shared" si="312"/>
        <v>1</v>
      </c>
      <c r="AL481">
        <f t="shared" si="313"/>
        <v>1</v>
      </c>
      <c r="AM481">
        <f t="shared" si="314"/>
        <v>1</v>
      </c>
      <c r="AN481">
        <f t="shared" si="315"/>
        <v>4</v>
      </c>
      <c r="AO481">
        <f t="shared" si="316"/>
        <v>1</v>
      </c>
      <c r="AP481">
        <f t="shared" si="317"/>
        <v>0</v>
      </c>
      <c r="AQ481">
        <f t="shared" si="318"/>
        <v>1</v>
      </c>
      <c r="AR481">
        <f t="shared" si="319"/>
        <v>2</v>
      </c>
      <c r="AS481">
        <f t="shared" si="320"/>
        <v>2720.0000000000273</v>
      </c>
      <c r="AT481" s="12">
        <f t="shared" si="331"/>
        <v>-2.0555555555555554</v>
      </c>
      <c r="AU481" s="13">
        <f t="shared" si="306"/>
        <v>0</v>
      </c>
      <c r="AV481" s="13">
        <f t="shared" si="328"/>
        <v>0</v>
      </c>
      <c r="AW481" s="27">
        <v>0</v>
      </c>
      <c r="AX481" s="1">
        <f t="shared" si="332"/>
        <v>0</v>
      </c>
      <c r="AY481" s="20">
        <f t="shared" si="333"/>
        <v>226.92307692307693</v>
      </c>
    </row>
    <row r="482" spans="1:51" ht="31.5" customHeight="1" x14ac:dyDescent="0.75">
      <c r="A482" s="2">
        <v>476</v>
      </c>
      <c r="B482" s="2" t="s">
        <v>1213</v>
      </c>
      <c r="C482" s="44" t="s">
        <v>1236</v>
      </c>
      <c r="D482" s="62" t="s">
        <v>208</v>
      </c>
      <c r="E482" s="62" t="s">
        <v>195</v>
      </c>
      <c r="F482" s="15">
        <v>44963</v>
      </c>
      <c r="G482" s="2">
        <f t="shared" si="335"/>
        <v>26</v>
      </c>
      <c r="H482" s="16">
        <v>24</v>
      </c>
      <c r="I482" s="2"/>
      <c r="J482" s="16"/>
      <c r="K482" s="16"/>
      <c r="L482" s="2">
        <v>200</v>
      </c>
      <c r="M482" s="2">
        <v>0</v>
      </c>
      <c r="N482" s="2">
        <v>0</v>
      </c>
      <c r="O482" s="16"/>
      <c r="P482" s="2">
        <v>0</v>
      </c>
      <c r="Q482" s="2">
        <f t="shared" si="322"/>
        <v>10</v>
      </c>
      <c r="R482" s="2">
        <f t="shared" si="304"/>
        <v>0</v>
      </c>
      <c r="S482" s="17">
        <f t="shared" si="321"/>
        <v>34.615384615384613</v>
      </c>
      <c r="T482" s="17">
        <v>6</v>
      </c>
      <c r="U482" s="17">
        <v>5</v>
      </c>
      <c r="V482" s="18">
        <v>7</v>
      </c>
      <c r="W482" s="19">
        <f t="shared" si="309"/>
        <v>262.61538461538464</v>
      </c>
      <c r="X482" s="17">
        <f t="shared" si="329"/>
        <v>0</v>
      </c>
      <c r="Y482" s="17">
        <f t="shared" si="307"/>
        <v>0</v>
      </c>
      <c r="Z482" s="29"/>
      <c r="AA482" s="43">
        <f t="shared" si="334"/>
        <v>0</v>
      </c>
      <c r="AB482" s="17">
        <f t="shared" si="324"/>
        <v>5.252307692307693</v>
      </c>
      <c r="AC482" s="17">
        <f t="shared" si="325"/>
        <v>5.252307692307693</v>
      </c>
      <c r="AD482" s="3">
        <f t="shared" si="327"/>
        <v>257</v>
      </c>
      <c r="AE482" s="3">
        <f t="shared" si="326"/>
        <v>1400</v>
      </c>
      <c r="AF482" s="3"/>
      <c r="AH482" s="20">
        <f t="shared" si="330"/>
        <v>257.36</v>
      </c>
      <c r="AI482">
        <f t="shared" si="310"/>
        <v>2</v>
      </c>
      <c r="AJ482">
        <f t="shared" si="311"/>
        <v>1</v>
      </c>
      <c r="AK482">
        <f t="shared" si="312"/>
        <v>0</v>
      </c>
      <c r="AL482">
        <f t="shared" si="313"/>
        <v>0</v>
      </c>
      <c r="AM482">
        <f t="shared" si="314"/>
        <v>1</v>
      </c>
      <c r="AN482">
        <f t="shared" si="315"/>
        <v>2</v>
      </c>
      <c r="AO482">
        <f t="shared" si="316"/>
        <v>0</v>
      </c>
      <c r="AP482">
        <f t="shared" si="317"/>
        <v>1</v>
      </c>
      <c r="AQ482">
        <f t="shared" si="318"/>
        <v>0</v>
      </c>
      <c r="AR482">
        <f t="shared" si="319"/>
        <v>4</v>
      </c>
      <c r="AS482">
        <f t="shared" si="320"/>
        <v>1440.0000000000546</v>
      </c>
      <c r="AT482" s="12">
        <f t="shared" si="331"/>
        <v>-2.0555555555555554</v>
      </c>
      <c r="AU482" s="13">
        <f t="shared" si="306"/>
        <v>0</v>
      </c>
      <c r="AV482" s="13">
        <f t="shared" si="328"/>
        <v>0</v>
      </c>
      <c r="AW482" s="27">
        <v>0</v>
      </c>
      <c r="AX482" s="1">
        <f t="shared" si="332"/>
        <v>0</v>
      </c>
      <c r="AY482" s="20">
        <f t="shared" si="333"/>
        <v>244.61538461538464</v>
      </c>
    </row>
    <row r="483" spans="1:51" ht="31.5" customHeight="1" x14ac:dyDescent="0.75">
      <c r="A483" s="39">
        <v>477</v>
      </c>
      <c r="B483" s="2" t="s">
        <v>1213</v>
      </c>
      <c r="C483" s="37" t="s">
        <v>1237</v>
      </c>
      <c r="D483" s="62" t="s">
        <v>1238</v>
      </c>
      <c r="E483" s="62" t="s">
        <v>1239</v>
      </c>
      <c r="F483" s="15">
        <v>44986</v>
      </c>
      <c r="G483" s="2">
        <f t="shared" si="335"/>
        <v>26</v>
      </c>
      <c r="H483" s="16">
        <v>12</v>
      </c>
      <c r="I483" s="2"/>
      <c r="J483" s="16"/>
      <c r="K483" s="16"/>
      <c r="L483" s="2">
        <v>200</v>
      </c>
      <c r="M483" s="2">
        <v>0</v>
      </c>
      <c r="N483" s="2">
        <v>0</v>
      </c>
      <c r="O483" s="16"/>
      <c r="P483" s="2">
        <v>0</v>
      </c>
      <c r="Q483" s="2">
        <f t="shared" si="322"/>
        <v>10</v>
      </c>
      <c r="R483" s="2">
        <f t="shared" si="304"/>
        <v>0</v>
      </c>
      <c r="S483" s="17">
        <f t="shared" si="321"/>
        <v>17.307692307692307</v>
      </c>
      <c r="T483" s="17">
        <v>3</v>
      </c>
      <c r="U483" s="17">
        <v>5</v>
      </c>
      <c r="V483" s="18">
        <v>7</v>
      </c>
      <c r="W483" s="19">
        <f t="shared" si="309"/>
        <v>242.30769230769232</v>
      </c>
      <c r="X483" s="17">
        <f t="shared" si="329"/>
        <v>0</v>
      </c>
      <c r="Y483" s="17">
        <f t="shared" si="307"/>
        <v>0</v>
      </c>
      <c r="Z483" s="29"/>
      <c r="AA483" s="43">
        <f t="shared" si="334"/>
        <v>0</v>
      </c>
      <c r="AB483" s="17">
        <f t="shared" si="324"/>
        <v>4.8461538461538467</v>
      </c>
      <c r="AC483" s="17">
        <f t="shared" si="325"/>
        <v>4.8461538461538467</v>
      </c>
      <c r="AD483" s="3">
        <f t="shared" si="327"/>
        <v>237</v>
      </c>
      <c r="AE483" s="3">
        <f t="shared" si="326"/>
        <v>1800</v>
      </c>
      <c r="AF483" s="3"/>
      <c r="AH483" s="20">
        <f t="shared" si="330"/>
        <v>237.46</v>
      </c>
      <c r="AI483">
        <f t="shared" si="310"/>
        <v>2</v>
      </c>
      <c r="AJ483">
        <f t="shared" si="311"/>
        <v>0</v>
      </c>
      <c r="AK483">
        <f t="shared" si="312"/>
        <v>1</v>
      </c>
      <c r="AL483">
        <f t="shared" si="313"/>
        <v>1</v>
      </c>
      <c r="AM483">
        <f t="shared" si="314"/>
        <v>1</v>
      </c>
      <c r="AN483">
        <f t="shared" si="315"/>
        <v>2</v>
      </c>
      <c r="AO483">
        <f t="shared" si="316"/>
        <v>0</v>
      </c>
      <c r="AP483">
        <f t="shared" si="317"/>
        <v>1</v>
      </c>
      <c r="AQ483">
        <f t="shared" si="318"/>
        <v>1</v>
      </c>
      <c r="AR483">
        <f t="shared" si="319"/>
        <v>3</v>
      </c>
      <c r="AS483">
        <f t="shared" si="320"/>
        <v>1840.0000000000318</v>
      </c>
      <c r="AT483" s="12">
        <f t="shared" si="331"/>
        <v>-2.125</v>
      </c>
      <c r="AU483" s="13">
        <f t="shared" si="306"/>
        <v>0</v>
      </c>
      <c r="AV483" s="13">
        <f t="shared" si="328"/>
        <v>0</v>
      </c>
      <c r="AW483" s="27">
        <v>0</v>
      </c>
      <c r="AX483" s="1">
        <f t="shared" si="332"/>
        <v>0</v>
      </c>
      <c r="AY483" s="20">
        <f t="shared" si="333"/>
        <v>227.30769230769232</v>
      </c>
    </row>
    <row r="484" spans="1:51" ht="31.5" customHeight="1" x14ac:dyDescent="0.75">
      <c r="A484" s="2">
        <v>478</v>
      </c>
      <c r="B484" s="2" t="s">
        <v>1213</v>
      </c>
      <c r="C484" s="44" t="s">
        <v>1240</v>
      </c>
      <c r="D484" s="62" t="s">
        <v>1241</v>
      </c>
      <c r="E484" s="62" t="s">
        <v>438</v>
      </c>
      <c r="F484" s="15">
        <v>44927</v>
      </c>
      <c r="G484" s="2">
        <f t="shared" si="335"/>
        <v>26</v>
      </c>
      <c r="H484" s="16">
        <v>0</v>
      </c>
      <c r="I484" s="2"/>
      <c r="J484" s="16"/>
      <c r="K484" s="16"/>
      <c r="L484" s="2">
        <v>200</v>
      </c>
      <c r="M484" s="2">
        <v>0</v>
      </c>
      <c r="N484" s="2">
        <v>0</v>
      </c>
      <c r="O484" s="16"/>
      <c r="P484" s="2">
        <v>0</v>
      </c>
      <c r="Q484" s="2">
        <f t="shared" si="322"/>
        <v>10</v>
      </c>
      <c r="R484" s="2">
        <f t="shared" si="304"/>
        <v>0</v>
      </c>
      <c r="S484" s="17">
        <f t="shared" si="321"/>
        <v>0</v>
      </c>
      <c r="T484" s="17">
        <v>0</v>
      </c>
      <c r="U484" s="17">
        <v>5</v>
      </c>
      <c r="V484" s="18"/>
      <c r="W484" s="19">
        <f t="shared" si="309"/>
        <v>215</v>
      </c>
      <c r="X484" s="17">
        <f t="shared" si="329"/>
        <v>0</v>
      </c>
      <c r="Y484" s="17">
        <f t="shared" si="307"/>
        <v>0</v>
      </c>
      <c r="Z484" s="29"/>
      <c r="AA484" s="43">
        <f t="shared" si="334"/>
        <v>0</v>
      </c>
      <c r="AB484" s="17">
        <f t="shared" si="324"/>
        <v>4.3</v>
      </c>
      <c r="AC484" s="17">
        <f t="shared" si="325"/>
        <v>4.3</v>
      </c>
      <c r="AD484" s="3">
        <f t="shared" si="327"/>
        <v>210</v>
      </c>
      <c r="AE484" s="3">
        <f t="shared" si="326"/>
        <v>2700</v>
      </c>
      <c r="AF484" s="3"/>
      <c r="AH484" s="20">
        <f t="shared" si="330"/>
        <v>210.7</v>
      </c>
      <c r="AI484">
        <f t="shared" si="310"/>
        <v>2</v>
      </c>
      <c r="AJ484">
        <f t="shared" si="311"/>
        <v>0</v>
      </c>
      <c r="AK484">
        <f t="shared" si="312"/>
        <v>0</v>
      </c>
      <c r="AL484">
        <f t="shared" si="313"/>
        <v>1</v>
      </c>
      <c r="AM484">
        <f t="shared" si="314"/>
        <v>0</v>
      </c>
      <c r="AN484">
        <f t="shared" si="315"/>
        <v>0</v>
      </c>
      <c r="AO484">
        <f t="shared" si="316"/>
        <v>1</v>
      </c>
      <c r="AP484">
        <f t="shared" si="317"/>
        <v>0</v>
      </c>
      <c r="AQ484">
        <f t="shared" si="318"/>
        <v>1</v>
      </c>
      <c r="AR484">
        <f t="shared" si="319"/>
        <v>2</v>
      </c>
      <c r="AS484">
        <f t="shared" si="320"/>
        <v>2799.9999999999545</v>
      </c>
      <c r="AT484" s="12">
        <f t="shared" si="331"/>
        <v>-1.9583333333333333</v>
      </c>
      <c r="AU484" s="13">
        <f t="shared" si="306"/>
        <v>0</v>
      </c>
      <c r="AV484" s="13">
        <f t="shared" si="328"/>
        <v>0</v>
      </c>
      <c r="AW484" s="27">
        <v>0</v>
      </c>
      <c r="AX484" s="1">
        <f t="shared" si="332"/>
        <v>0</v>
      </c>
      <c r="AY484" s="20">
        <f t="shared" si="333"/>
        <v>210</v>
      </c>
    </row>
    <row r="485" spans="1:51" ht="31.5" customHeight="1" x14ac:dyDescent="0.75">
      <c r="A485" s="39">
        <v>479</v>
      </c>
      <c r="B485" s="2" t="s">
        <v>1213</v>
      </c>
      <c r="C485" s="44" t="s">
        <v>1242</v>
      </c>
      <c r="D485" s="62" t="s">
        <v>423</v>
      </c>
      <c r="E485" s="62" t="s">
        <v>1243</v>
      </c>
      <c r="F485" s="15">
        <v>45040</v>
      </c>
      <c r="G485" s="2">
        <f t="shared" si="335"/>
        <v>26</v>
      </c>
      <c r="H485" s="16">
        <v>24</v>
      </c>
      <c r="I485" s="2"/>
      <c r="J485" s="16"/>
      <c r="K485" s="16"/>
      <c r="L485" s="2">
        <v>200</v>
      </c>
      <c r="M485" s="2">
        <v>0</v>
      </c>
      <c r="N485" s="2">
        <v>0</v>
      </c>
      <c r="O485" s="16"/>
      <c r="P485" s="2">
        <v>0</v>
      </c>
      <c r="Q485" s="2">
        <f t="shared" si="322"/>
        <v>10</v>
      </c>
      <c r="R485" s="2">
        <f t="shared" si="304"/>
        <v>0</v>
      </c>
      <c r="S485" s="17">
        <f t="shared" si="321"/>
        <v>34.615384615384613</v>
      </c>
      <c r="T485" s="17">
        <v>6</v>
      </c>
      <c r="U485" s="17">
        <v>5</v>
      </c>
      <c r="V485" s="18">
        <v>7</v>
      </c>
      <c r="W485" s="19">
        <f t="shared" si="309"/>
        <v>262.61538461538464</v>
      </c>
      <c r="X485" s="17">
        <f t="shared" si="329"/>
        <v>0</v>
      </c>
      <c r="Y485" s="17">
        <f t="shared" si="307"/>
        <v>0</v>
      </c>
      <c r="Z485" s="29"/>
      <c r="AA485" s="43">
        <f t="shared" si="334"/>
        <v>0</v>
      </c>
      <c r="AB485" s="17">
        <f t="shared" si="324"/>
        <v>5.252307692307693</v>
      </c>
      <c r="AC485" s="17">
        <f t="shared" si="325"/>
        <v>5.252307692307693</v>
      </c>
      <c r="AD485" s="3">
        <f t="shared" si="327"/>
        <v>257</v>
      </c>
      <c r="AE485" s="3">
        <f t="shared" si="326"/>
        <v>1400</v>
      </c>
      <c r="AF485" s="3"/>
      <c r="AH485" s="20">
        <f t="shared" si="330"/>
        <v>257.36</v>
      </c>
      <c r="AI485">
        <f t="shared" si="310"/>
        <v>2</v>
      </c>
      <c r="AJ485">
        <f t="shared" si="311"/>
        <v>1</v>
      </c>
      <c r="AK485">
        <f t="shared" si="312"/>
        <v>0</v>
      </c>
      <c r="AL485">
        <f t="shared" si="313"/>
        <v>0</v>
      </c>
      <c r="AM485">
        <f t="shared" si="314"/>
        <v>1</v>
      </c>
      <c r="AN485">
        <f t="shared" si="315"/>
        <v>2</v>
      </c>
      <c r="AO485">
        <f t="shared" si="316"/>
        <v>0</v>
      </c>
      <c r="AP485">
        <f t="shared" si="317"/>
        <v>1</v>
      </c>
      <c r="AQ485">
        <f t="shared" si="318"/>
        <v>0</v>
      </c>
      <c r="AR485">
        <f t="shared" si="319"/>
        <v>4</v>
      </c>
      <c r="AS485">
        <f t="shared" si="320"/>
        <v>1440.0000000000546</v>
      </c>
      <c r="AT485" s="12">
        <f t="shared" si="331"/>
        <v>-2.2722222222222221</v>
      </c>
      <c r="AU485" s="13">
        <f t="shared" si="306"/>
        <v>0</v>
      </c>
      <c r="AV485" s="13">
        <f t="shared" si="328"/>
        <v>0</v>
      </c>
      <c r="AW485" s="27">
        <v>0</v>
      </c>
      <c r="AX485" s="1">
        <f t="shared" si="332"/>
        <v>0</v>
      </c>
      <c r="AY485" s="20">
        <f t="shared" si="333"/>
        <v>244.61538461538464</v>
      </c>
    </row>
    <row r="486" spans="1:51" ht="31.5" customHeight="1" x14ac:dyDescent="0.75">
      <c r="A486" s="2">
        <v>480</v>
      </c>
      <c r="B486" s="2" t="s">
        <v>1213</v>
      </c>
      <c r="C486" s="44" t="s">
        <v>1244</v>
      </c>
      <c r="D486" s="62" t="s">
        <v>1245</v>
      </c>
      <c r="E486" s="62" t="s">
        <v>1246</v>
      </c>
      <c r="F486" s="15">
        <v>45043</v>
      </c>
      <c r="G486" s="2">
        <f t="shared" si="335"/>
        <v>26</v>
      </c>
      <c r="H486" s="16">
        <v>26</v>
      </c>
      <c r="I486" s="2"/>
      <c r="J486" s="16"/>
      <c r="K486" s="16"/>
      <c r="L486" s="2">
        <v>200</v>
      </c>
      <c r="M486" s="2">
        <v>0</v>
      </c>
      <c r="N486" s="2">
        <v>0</v>
      </c>
      <c r="O486" s="16"/>
      <c r="P486" s="2">
        <v>0</v>
      </c>
      <c r="Q486" s="2">
        <f t="shared" si="322"/>
        <v>10</v>
      </c>
      <c r="R486" s="2">
        <f t="shared" si="304"/>
        <v>0</v>
      </c>
      <c r="S486" s="17">
        <f t="shared" si="321"/>
        <v>37.5</v>
      </c>
      <c r="T486" s="17">
        <v>6.5</v>
      </c>
      <c r="U486" s="17">
        <v>5</v>
      </c>
      <c r="V486" s="18">
        <v>7</v>
      </c>
      <c r="W486" s="19">
        <f t="shared" si="309"/>
        <v>266</v>
      </c>
      <c r="X486" s="17">
        <f t="shared" si="329"/>
        <v>0</v>
      </c>
      <c r="Y486" s="17">
        <f t="shared" si="307"/>
        <v>0</v>
      </c>
      <c r="Z486" s="29"/>
      <c r="AA486" s="43">
        <f t="shared" si="334"/>
        <v>0</v>
      </c>
      <c r="AB486" s="17">
        <f t="shared" si="324"/>
        <v>5.32</v>
      </c>
      <c r="AC486" s="17">
        <f t="shared" si="325"/>
        <v>5.32</v>
      </c>
      <c r="AD486" s="3">
        <f t="shared" si="327"/>
        <v>260</v>
      </c>
      <c r="AE486" s="3">
        <f t="shared" si="326"/>
        <v>2700</v>
      </c>
      <c r="AF486" s="3"/>
      <c r="AH486" s="20">
        <f t="shared" si="330"/>
        <v>260.68</v>
      </c>
      <c r="AI486">
        <f t="shared" si="310"/>
        <v>2</v>
      </c>
      <c r="AJ486">
        <f t="shared" si="311"/>
        <v>1</v>
      </c>
      <c r="AK486">
        <f t="shared" si="312"/>
        <v>0</v>
      </c>
      <c r="AL486">
        <f t="shared" si="313"/>
        <v>1</v>
      </c>
      <c r="AM486">
        <f t="shared" si="314"/>
        <v>0</v>
      </c>
      <c r="AN486">
        <f t="shared" si="315"/>
        <v>0</v>
      </c>
      <c r="AO486">
        <f t="shared" si="316"/>
        <v>1</v>
      </c>
      <c r="AP486">
        <f t="shared" si="317"/>
        <v>0</v>
      </c>
      <c r="AQ486">
        <f t="shared" si="318"/>
        <v>1</v>
      </c>
      <c r="AR486">
        <f t="shared" si="319"/>
        <v>2</v>
      </c>
      <c r="AS486">
        <f t="shared" si="320"/>
        <v>2720.0000000000273</v>
      </c>
      <c r="AT486" s="12">
        <f t="shared" si="331"/>
        <v>-2.2805555555555554</v>
      </c>
      <c r="AU486" s="13">
        <f t="shared" si="306"/>
        <v>0</v>
      </c>
      <c r="AV486" s="13">
        <f t="shared" si="328"/>
        <v>0</v>
      </c>
      <c r="AW486" s="27">
        <v>0</v>
      </c>
      <c r="AX486" s="1">
        <f t="shared" si="332"/>
        <v>0</v>
      </c>
      <c r="AY486" s="20">
        <f t="shared" si="333"/>
        <v>247.5</v>
      </c>
    </row>
    <row r="487" spans="1:51" ht="31.5" customHeight="1" x14ac:dyDescent="0.75">
      <c r="A487" s="39">
        <v>481</v>
      </c>
      <c r="B487" s="2" t="s">
        <v>1213</v>
      </c>
      <c r="C487" s="44" t="s">
        <v>1247</v>
      </c>
      <c r="D487" s="62" t="s">
        <v>193</v>
      </c>
      <c r="E487" s="62" t="s">
        <v>1248</v>
      </c>
      <c r="F487" s="15">
        <v>44927</v>
      </c>
      <c r="G487" s="2">
        <f t="shared" si="335"/>
        <v>24.375</v>
      </c>
      <c r="H487" s="16">
        <v>22</v>
      </c>
      <c r="I487" s="2"/>
      <c r="J487" s="16"/>
      <c r="K487" s="16">
        <v>1.625</v>
      </c>
      <c r="L487" s="2">
        <v>200</v>
      </c>
      <c r="M487" s="2">
        <v>0</v>
      </c>
      <c r="N487" s="2">
        <v>0</v>
      </c>
      <c r="O487" s="16"/>
      <c r="P487" s="2">
        <v>0</v>
      </c>
      <c r="Q487" s="2">
        <f t="shared" si="322"/>
        <v>0</v>
      </c>
      <c r="R487" s="2">
        <f t="shared" si="304"/>
        <v>0</v>
      </c>
      <c r="S487" s="17">
        <f t="shared" si="321"/>
        <v>31.73076923076923</v>
      </c>
      <c r="T487" s="17">
        <v>5.5</v>
      </c>
      <c r="U487" s="17">
        <v>4.6875</v>
      </c>
      <c r="V487" s="18">
        <v>7</v>
      </c>
      <c r="W487" s="19">
        <f t="shared" si="309"/>
        <v>248.91826923076923</v>
      </c>
      <c r="X487" s="17">
        <f t="shared" si="329"/>
        <v>0</v>
      </c>
      <c r="Y487" s="17">
        <f t="shared" si="307"/>
        <v>12.5</v>
      </c>
      <c r="Z487" s="29"/>
      <c r="AA487" s="43">
        <f t="shared" si="334"/>
        <v>0</v>
      </c>
      <c r="AB487" s="17">
        <f t="shared" si="324"/>
        <v>4.978365384615385</v>
      </c>
      <c r="AC487" s="17">
        <f t="shared" si="325"/>
        <v>17.478365384615387</v>
      </c>
      <c r="AD487" s="3">
        <f t="shared" si="327"/>
        <v>231</v>
      </c>
      <c r="AE487" s="3">
        <f t="shared" si="326"/>
        <v>1700</v>
      </c>
      <c r="AF487" s="3"/>
      <c r="AH487" s="20">
        <f t="shared" si="330"/>
        <v>231.44</v>
      </c>
      <c r="AI487">
        <f t="shared" si="310"/>
        <v>2</v>
      </c>
      <c r="AJ487">
        <f t="shared" si="311"/>
        <v>0</v>
      </c>
      <c r="AK487">
        <f t="shared" si="312"/>
        <v>1</v>
      </c>
      <c r="AL487">
        <f t="shared" si="313"/>
        <v>1</v>
      </c>
      <c r="AM487">
        <f t="shared" si="314"/>
        <v>0</v>
      </c>
      <c r="AN487">
        <f t="shared" si="315"/>
        <v>1</v>
      </c>
      <c r="AO487">
        <f t="shared" si="316"/>
        <v>0</v>
      </c>
      <c r="AP487">
        <f t="shared" si="317"/>
        <v>1</v>
      </c>
      <c r="AQ487">
        <f t="shared" si="318"/>
        <v>1</v>
      </c>
      <c r="AR487">
        <f t="shared" si="319"/>
        <v>2</v>
      </c>
      <c r="AS487">
        <f t="shared" si="320"/>
        <v>1759.9999999999909</v>
      </c>
      <c r="AT487" s="12">
        <f t="shared" si="331"/>
        <v>-1.9583333333333333</v>
      </c>
      <c r="AU487" s="13">
        <f t="shared" si="306"/>
        <v>0</v>
      </c>
      <c r="AV487" s="13">
        <f t="shared" si="328"/>
        <v>0</v>
      </c>
      <c r="AW487" s="27">
        <v>0</v>
      </c>
      <c r="AX487" s="1">
        <f t="shared" si="332"/>
        <v>0</v>
      </c>
      <c r="AY487" s="20">
        <f t="shared" si="333"/>
        <v>219.23076923076923</v>
      </c>
    </row>
    <row r="488" spans="1:51" ht="31.5" customHeight="1" x14ac:dyDescent="0.75">
      <c r="A488" s="2">
        <v>482</v>
      </c>
      <c r="B488" s="2" t="s">
        <v>1213</v>
      </c>
      <c r="C488" s="44" t="s">
        <v>1249</v>
      </c>
      <c r="D488" s="62" t="s">
        <v>1250</v>
      </c>
      <c r="E488" s="62" t="s">
        <v>1251</v>
      </c>
      <c r="F488" s="15">
        <v>45217</v>
      </c>
      <c r="G488" s="2">
        <f t="shared" si="335"/>
        <v>26</v>
      </c>
      <c r="H488" s="16">
        <v>26</v>
      </c>
      <c r="I488" s="2"/>
      <c r="J488" s="16"/>
      <c r="K488" s="16"/>
      <c r="L488" s="2">
        <v>198</v>
      </c>
      <c r="M488" s="2">
        <v>0</v>
      </c>
      <c r="N488" s="2">
        <v>0</v>
      </c>
      <c r="O488" s="16"/>
      <c r="P488" s="2">
        <v>0</v>
      </c>
      <c r="Q488" s="2">
        <f t="shared" si="322"/>
        <v>10</v>
      </c>
      <c r="R488" s="2">
        <f t="shared" si="304"/>
        <v>0</v>
      </c>
      <c r="S488" s="17">
        <f t="shared" si="321"/>
        <v>37.125</v>
      </c>
      <c r="T488" s="17">
        <v>6.5</v>
      </c>
      <c r="U488" s="17">
        <v>5</v>
      </c>
      <c r="V488" s="18">
        <v>7</v>
      </c>
      <c r="W488" s="19">
        <f t="shared" si="309"/>
        <v>263.625</v>
      </c>
      <c r="X488" s="17">
        <f t="shared" si="329"/>
        <v>0</v>
      </c>
      <c r="Y488" s="17">
        <f t="shared" si="307"/>
        <v>0</v>
      </c>
      <c r="Z488" s="29"/>
      <c r="AA488" s="43">
        <f t="shared" si="334"/>
        <v>0</v>
      </c>
      <c r="AB488" s="17">
        <f t="shared" si="324"/>
        <v>5.2725</v>
      </c>
      <c r="AC488" s="17">
        <f t="shared" si="325"/>
        <v>5.2725</v>
      </c>
      <c r="AD488" s="3">
        <f t="shared" si="327"/>
        <v>258</v>
      </c>
      <c r="AE488" s="3">
        <f t="shared" si="326"/>
        <v>1400</v>
      </c>
      <c r="AF488" s="3"/>
      <c r="AH488" s="20">
        <f t="shared" si="330"/>
        <v>258.35000000000002</v>
      </c>
      <c r="AI488">
        <f t="shared" si="310"/>
        <v>2</v>
      </c>
      <c r="AJ488">
        <f t="shared" si="311"/>
        <v>1</v>
      </c>
      <c r="AK488">
        <f t="shared" si="312"/>
        <v>0</v>
      </c>
      <c r="AL488">
        <f t="shared" si="313"/>
        <v>0</v>
      </c>
      <c r="AM488">
        <f t="shared" si="314"/>
        <v>1</v>
      </c>
      <c r="AN488">
        <f t="shared" si="315"/>
        <v>3</v>
      </c>
      <c r="AO488">
        <f t="shared" si="316"/>
        <v>0</v>
      </c>
      <c r="AP488">
        <f t="shared" si="317"/>
        <v>1</v>
      </c>
      <c r="AQ488">
        <f t="shared" si="318"/>
        <v>0</v>
      </c>
      <c r="AR488">
        <f t="shared" si="319"/>
        <v>4</v>
      </c>
      <c r="AS488">
        <f t="shared" si="320"/>
        <v>1400.0000000000909</v>
      </c>
      <c r="AT488" s="12">
        <f t="shared" si="331"/>
        <v>-2.7555555555555555</v>
      </c>
      <c r="AU488" s="13">
        <f t="shared" si="306"/>
        <v>0</v>
      </c>
      <c r="AV488" s="13">
        <f t="shared" si="328"/>
        <v>0</v>
      </c>
      <c r="AW488" s="27">
        <v>0</v>
      </c>
      <c r="AX488" s="1">
        <f t="shared" si="332"/>
        <v>0</v>
      </c>
      <c r="AY488" s="20">
        <f t="shared" si="333"/>
        <v>245.125</v>
      </c>
    </row>
    <row r="489" spans="1:51" ht="31.5" customHeight="1" x14ac:dyDescent="0.75">
      <c r="A489" s="39">
        <v>483</v>
      </c>
      <c r="B489" s="2" t="s">
        <v>1213</v>
      </c>
      <c r="C489" s="37" t="s">
        <v>1252</v>
      </c>
      <c r="D489" s="62" t="s">
        <v>1253</v>
      </c>
      <c r="E489" s="62" t="s">
        <v>520</v>
      </c>
      <c r="F489" s="15">
        <v>45231</v>
      </c>
      <c r="G489" s="2">
        <f t="shared" si="335"/>
        <v>23.375</v>
      </c>
      <c r="H489" s="16">
        <v>0</v>
      </c>
      <c r="I489" s="2"/>
      <c r="J489" s="16"/>
      <c r="K489" s="16">
        <v>2.625</v>
      </c>
      <c r="L489" s="2">
        <v>198</v>
      </c>
      <c r="M489" s="2">
        <v>0</v>
      </c>
      <c r="N489" s="2">
        <v>0</v>
      </c>
      <c r="O489" s="16"/>
      <c r="P489" s="2">
        <v>0</v>
      </c>
      <c r="Q489" s="2">
        <f t="shared" si="322"/>
        <v>0</v>
      </c>
      <c r="R489" s="2">
        <f t="shared" si="304"/>
        <v>0</v>
      </c>
      <c r="S489" s="17">
        <f t="shared" si="321"/>
        <v>0</v>
      </c>
      <c r="T489" s="17">
        <v>0</v>
      </c>
      <c r="U489" s="17">
        <v>4.4951923076923084</v>
      </c>
      <c r="V489" s="18">
        <v>7</v>
      </c>
      <c r="W489" s="19">
        <f t="shared" si="309"/>
        <v>209.49519230769232</v>
      </c>
      <c r="X489" s="17">
        <f t="shared" si="329"/>
        <v>0</v>
      </c>
      <c r="Y489" s="17">
        <f t="shared" si="307"/>
        <v>19.990384615384613</v>
      </c>
      <c r="Z489" s="29"/>
      <c r="AA489" s="43">
        <f t="shared" si="334"/>
        <v>0</v>
      </c>
      <c r="AB489" s="17">
        <f t="shared" si="324"/>
        <v>4.1899038461538467</v>
      </c>
      <c r="AC489" s="17">
        <f t="shared" si="325"/>
        <v>24.18028846153846</v>
      </c>
      <c r="AD489" s="3">
        <f t="shared" si="327"/>
        <v>185</v>
      </c>
      <c r="AE489" s="3">
        <f t="shared" si="326"/>
        <v>1200</v>
      </c>
      <c r="AF489" s="3"/>
      <c r="AH489" s="20">
        <f t="shared" si="330"/>
        <v>185.31</v>
      </c>
      <c r="AI489">
        <f t="shared" si="310"/>
        <v>1</v>
      </c>
      <c r="AJ489">
        <f t="shared" si="311"/>
        <v>1</v>
      </c>
      <c r="AK489">
        <f t="shared" si="312"/>
        <v>1</v>
      </c>
      <c r="AL489">
        <f t="shared" si="313"/>
        <v>1</v>
      </c>
      <c r="AM489">
        <f t="shared" si="314"/>
        <v>1</v>
      </c>
      <c r="AN489">
        <f t="shared" si="315"/>
        <v>0</v>
      </c>
      <c r="AO489">
        <f t="shared" si="316"/>
        <v>0</v>
      </c>
      <c r="AP489">
        <f t="shared" si="317"/>
        <v>1</v>
      </c>
      <c r="AQ489">
        <f t="shared" si="318"/>
        <v>0</v>
      </c>
      <c r="AR489">
        <f t="shared" si="319"/>
        <v>2</v>
      </c>
      <c r="AS489">
        <f t="shared" si="320"/>
        <v>1240.0000000000091</v>
      </c>
      <c r="AT489" s="12">
        <f t="shared" si="331"/>
        <v>-2.7916666666666665</v>
      </c>
      <c r="AU489" s="13">
        <f t="shared" si="306"/>
        <v>0</v>
      </c>
      <c r="AV489" s="13">
        <f t="shared" si="328"/>
        <v>0</v>
      </c>
      <c r="AW489" s="27">
        <v>0</v>
      </c>
      <c r="AX489" s="1">
        <f t="shared" si="332"/>
        <v>0</v>
      </c>
      <c r="AY489" s="20">
        <f t="shared" si="333"/>
        <v>178.00961538461539</v>
      </c>
    </row>
    <row r="490" spans="1:51" ht="31.5" customHeight="1" x14ac:dyDescent="0.75">
      <c r="A490" s="2">
        <v>484</v>
      </c>
      <c r="B490" s="2" t="s">
        <v>1213</v>
      </c>
      <c r="C490" s="37" t="s">
        <v>1254</v>
      </c>
      <c r="D490" s="62" t="s">
        <v>1255</v>
      </c>
      <c r="E490" s="62" t="s">
        <v>1256</v>
      </c>
      <c r="F490" s="15">
        <v>45231</v>
      </c>
      <c r="G490" s="2">
        <f t="shared" si="335"/>
        <v>26</v>
      </c>
      <c r="H490" s="16">
        <v>26</v>
      </c>
      <c r="I490" s="2"/>
      <c r="J490" s="16"/>
      <c r="K490" s="16"/>
      <c r="L490" s="2">
        <v>198</v>
      </c>
      <c r="M490" s="2">
        <v>0</v>
      </c>
      <c r="N490" s="2">
        <v>0</v>
      </c>
      <c r="O490" s="16"/>
      <c r="P490" s="2">
        <v>0</v>
      </c>
      <c r="Q490" s="2">
        <f t="shared" si="322"/>
        <v>10</v>
      </c>
      <c r="R490" s="2">
        <f t="shared" si="304"/>
        <v>0</v>
      </c>
      <c r="S490" s="17">
        <f t="shared" si="321"/>
        <v>37.125</v>
      </c>
      <c r="T490" s="17">
        <v>6.5</v>
      </c>
      <c r="U490" s="17">
        <v>5</v>
      </c>
      <c r="V490" s="18">
        <v>7</v>
      </c>
      <c r="W490" s="19">
        <f t="shared" si="309"/>
        <v>263.625</v>
      </c>
      <c r="X490" s="17">
        <f t="shared" si="329"/>
        <v>0</v>
      </c>
      <c r="Y490" s="17">
        <f t="shared" si="307"/>
        <v>0</v>
      </c>
      <c r="Z490" s="29"/>
      <c r="AA490" s="43">
        <f t="shared" si="334"/>
        <v>0</v>
      </c>
      <c r="AB490" s="17">
        <f t="shared" si="324"/>
        <v>5.2725</v>
      </c>
      <c r="AC490" s="17">
        <f t="shared" si="325"/>
        <v>5.2725</v>
      </c>
      <c r="AD490" s="3">
        <f t="shared" si="327"/>
        <v>258</v>
      </c>
      <c r="AE490" s="3">
        <f t="shared" si="326"/>
        <v>1400</v>
      </c>
      <c r="AF490" s="3"/>
      <c r="AH490" s="20">
        <f t="shared" si="330"/>
        <v>258.35000000000002</v>
      </c>
      <c r="AI490">
        <f t="shared" si="310"/>
        <v>2</v>
      </c>
      <c r="AJ490">
        <f t="shared" si="311"/>
        <v>1</v>
      </c>
      <c r="AK490">
        <f t="shared" si="312"/>
        <v>0</v>
      </c>
      <c r="AL490">
        <f t="shared" si="313"/>
        <v>0</v>
      </c>
      <c r="AM490">
        <f t="shared" si="314"/>
        <v>1</v>
      </c>
      <c r="AN490">
        <f t="shared" si="315"/>
        <v>3</v>
      </c>
      <c r="AO490">
        <f t="shared" si="316"/>
        <v>0</v>
      </c>
      <c r="AP490">
        <f t="shared" si="317"/>
        <v>1</v>
      </c>
      <c r="AQ490">
        <f t="shared" si="318"/>
        <v>0</v>
      </c>
      <c r="AR490">
        <f t="shared" si="319"/>
        <v>4</v>
      </c>
      <c r="AS490">
        <f t="shared" si="320"/>
        <v>1400.0000000000909</v>
      </c>
      <c r="AT490" s="12">
        <f t="shared" si="331"/>
        <v>-2.7916666666666665</v>
      </c>
      <c r="AU490" s="13">
        <f t="shared" si="306"/>
        <v>0</v>
      </c>
      <c r="AV490" s="13">
        <f t="shared" si="328"/>
        <v>0</v>
      </c>
      <c r="AW490" s="27">
        <v>0</v>
      </c>
      <c r="AX490" s="1">
        <f t="shared" si="332"/>
        <v>0</v>
      </c>
      <c r="AY490" s="20">
        <f t="shared" si="333"/>
        <v>245.125</v>
      </c>
    </row>
    <row r="491" spans="1:51" ht="31.5" customHeight="1" x14ac:dyDescent="0.75">
      <c r="A491" s="39">
        <v>485</v>
      </c>
      <c r="B491" s="2" t="s">
        <v>1213</v>
      </c>
      <c r="C491" s="37" t="s">
        <v>1257</v>
      </c>
      <c r="D491" s="62" t="s">
        <v>1010</v>
      </c>
      <c r="E491" s="62" t="s">
        <v>211</v>
      </c>
      <c r="F491" s="15">
        <v>45231</v>
      </c>
      <c r="G491" s="2">
        <f t="shared" si="335"/>
        <v>25.625</v>
      </c>
      <c r="H491" s="16">
        <v>22</v>
      </c>
      <c r="I491" s="2"/>
      <c r="J491" s="16"/>
      <c r="K491" s="16">
        <v>0.375</v>
      </c>
      <c r="L491" s="2">
        <v>198</v>
      </c>
      <c r="M491" s="2">
        <v>0</v>
      </c>
      <c r="N491" s="2">
        <v>0</v>
      </c>
      <c r="O491" s="16"/>
      <c r="P491" s="2">
        <v>0</v>
      </c>
      <c r="Q491" s="2">
        <f t="shared" si="322"/>
        <v>0</v>
      </c>
      <c r="R491" s="2">
        <f t="shared" ref="R491:R555" si="336">IF(AT491&lt;=8,AU491,AV491)</f>
        <v>0</v>
      </c>
      <c r="S491" s="17">
        <f t="shared" si="321"/>
        <v>31.41346153846154</v>
      </c>
      <c r="T491" s="17">
        <v>5.5</v>
      </c>
      <c r="U491" s="17">
        <v>4.9278846153846159</v>
      </c>
      <c r="V491" s="18">
        <v>7</v>
      </c>
      <c r="W491" s="19">
        <f t="shared" si="309"/>
        <v>246.84134615384616</v>
      </c>
      <c r="X491" s="17">
        <f t="shared" si="329"/>
        <v>0</v>
      </c>
      <c r="Y491" s="17">
        <f t="shared" si="307"/>
        <v>2.8557692307692308</v>
      </c>
      <c r="Z491" s="29"/>
      <c r="AA491" s="43">
        <f t="shared" si="334"/>
        <v>0</v>
      </c>
      <c r="AB491" s="17">
        <f t="shared" si="324"/>
        <v>4.9368269230769233</v>
      </c>
      <c r="AC491" s="17">
        <f t="shared" si="325"/>
        <v>7.7925961538461541</v>
      </c>
      <c r="AD491" s="3">
        <f t="shared" si="327"/>
        <v>239</v>
      </c>
      <c r="AE491" s="3">
        <f t="shared" si="326"/>
        <v>200</v>
      </c>
      <c r="AF491" s="3"/>
      <c r="AH491" s="20">
        <f t="shared" si="330"/>
        <v>239.05</v>
      </c>
      <c r="AI491">
        <f t="shared" si="310"/>
        <v>2</v>
      </c>
      <c r="AJ491">
        <f t="shared" si="311"/>
        <v>0</v>
      </c>
      <c r="AK491">
        <f t="shared" si="312"/>
        <v>1</v>
      </c>
      <c r="AL491">
        <f t="shared" si="313"/>
        <v>1</v>
      </c>
      <c r="AM491">
        <f t="shared" si="314"/>
        <v>1</v>
      </c>
      <c r="AN491">
        <f t="shared" si="315"/>
        <v>4</v>
      </c>
      <c r="AO491">
        <f t="shared" si="316"/>
        <v>0</v>
      </c>
      <c r="AP491">
        <f t="shared" si="317"/>
        <v>0</v>
      </c>
      <c r="AQ491">
        <f t="shared" si="318"/>
        <v>0</v>
      </c>
      <c r="AR491">
        <f t="shared" si="319"/>
        <v>2</v>
      </c>
      <c r="AS491">
        <f t="shared" si="320"/>
        <v>200.00000000004547</v>
      </c>
      <c r="AT491" s="12">
        <f t="shared" si="331"/>
        <v>-2.7916666666666665</v>
      </c>
      <c r="AU491" s="13">
        <f t="shared" si="306"/>
        <v>0</v>
      </c>
      <c r="AV491" s="13">
        <f t="shared" si="328"/>
        <v>0</v>
      </c>
      <c r="AW491" s="27">
        <v>0</v>
      </c>
      <c r="AX491" s="1">
        <f t="shared" si="332"/>
        <v>0</v>
      </c>
      <c r="AY491" s="20">
        <f t="shared" si="333"/>
        <v>226.55769230769232</v>
      </c>
    </row>
    <row r="492" spans="1:51" ht="31.5" customHeight="1" x14ac:dyDescent="0.75">
      <c r="A492" s="2">
        <v>486</v>
      </c>
      <c r="B492" s="2" t="s">
        <v>1213</v>
      </c>
      <c r="C492" s="37" t="s">
        <v>1258</v>
      </c>
      <c r="D492" s="62" t="s">
        <v>1087</v>
      </c>
      <c r="E492" s="62" t="s">
        <v>1259</v>
      </c>
      <c r="F492" s="15">
        <v>45236</v>
      </c>
      <c r="G492" s="2">
        <f t="shared" si="335"/>
        <v>22</v>
      </c>
      <c r="H492" s="16">
        <v>14</v>
      </c>
      <c r="I492" s="2"/>
      <c r="J492" s="16"/>
      <c r="K492" s="16">
        <v>4</v>
      </c>
      <c r="L492" s="2">
        <v>198</v>
      </c>
      <c r="M492" s="2">
        <v>0</v>
      </c>
      <c r="N492" s="2">
        <v>0</v>
      </c>
      <c r="O492" s="16"/>
      <c r="P492" s="2">
        <v>0</v>
      </c>
      <c r="Q492" s="2">
        <f t="shared" si="322"/>
        <v>0</v>
      </c>
      <c r="R492" s="2">
        <f t="shared" si="336"/>
        <v>0</v>
      </c>
      <c r="S492" s="17">
        <f t="shared" si="321"/>
        <v>19.990384615384617</v>
      </c>
      <c r="T492" s="17">
        <v>3.5</v>
      </c>
      <c r="U492" s="17">
        <v>4.2307692307692308</v>
      </c>
      <c r="V492" s="18">
        <v>7</v>
      </c>
      <c r="W492" s="19">
        <f t="shared" si="309"/>
        <v>232.72115384615384</v>
      </c>
      <c r="X492" s="17">
        <f t="shared" si="329"/>
        <v>0</v>
      </c>
      <c r="Y492" s="17">
        <f t="shared" si="307"/>
        <v>30.46153846153846</v>
      </c>
      <c r="Z492" s="29"/>
      <c r="AA492" s="43">
        <f t="shared" si="334"/>
        <v>0</v>
      </c>
      <c r="AB492" s="17">
        <f t="shared" si="324"/>
        <v>4.6544230769230772</v>
      </c>
      <c r="AC492" s="17">
        <f t="shared" si="325"/>
        <v>35.115961538461534</v>
      </c>
      <c r="AD492" s="3">
        <f t="shared" si="327"/>
        <v>197</v>
      </c>
      <c r="AE492" s="3">
        <f t="shared" si="326"/>
        <v>2400</v>
      </c>
      <c r="AF492" s="3"/>
      <c r="AH492" s="20">
        <f t="shared" si="330"/>
        <v>197.61</v>
      </c>
      <c r="AI492">
        <f t="shared" si="310"/>
        <v>1</v>
      </c>
      <c r="AJ492">
        <f t="shared" si="311"/>
        <v>1</v>
      </c>
      <c r="AK492">
        <f t="shared" si="312"/>
        <v>2</v>
      </c>
      <c r="AL492">
        <f t="shared" si="313"/>
        <v>0</v>
      </c>
      <c r="AM492">
        <f t="shared" si="314"/>
        <v>1</v>
      </c>
      <c r="AN492">
        <f t="shared" si="315"/>
        <v>2</v>
      </c>
      <c r="AO492">
        <f t="shared" si="316"/>
        <v>1</v>
      </c>
      <c r="AP492">
        <f t="shared" si="317"/>
        <v>0</v>
      </c>
      <c r="AQ492">
        <f t="shared" si="318"/>
        <v>0</v>
      </c>
      <c r="AR492">
        <f t="shared" si="319"/>
        <v>4</v>
      </c>
      <c r="AS492">
        <f t="shared" si="320"/>
        <v>2440.0000000000546</v>
      </c>
      <c r="AT492" s="12">
        <f t="shared" si="331"/>
        <v>-2.8055555555555554</v>
      </c>
      <c r="AU492" s="13">
        <f t="shared" si="306"/>
        <v>0</v>
      </c>
      <c r="AV492" s="13">
        <f t="shared" si="328"/>
        <v>0</v>
      </c>
      <c r="AW492" s="27">
        <v>0</v>
      </c>
      <c r="AX492" s="1">
        <f t="shared" si="332"/>
        <v>0</v>
      </c>
      <c r="AY492" s="20">
        <f t="shared" si="333"/>
        <v>187.52884615384616</v>
      </c>
    </row>
    <row r="493" spans="1:51" ht="33" customHeight="1" x14ac:dyDescent="0.65">
      <c r="A493" s="39">
        <v>487</v>
      </c>
      <c r="B493" s="2" t="s">
        <v>1260</v>
      </c>
      <c r="C493" s="44" t="s">
        <v>1261</v>
      </c>
      <c r="D493" s="47" t="s">
        <v>399</v>
      </c>
      <c r="E493" s="48" t="s">
        <v>183</v>
      </c>
      <c r="F493" s="15">
        <v>44228</v>
      </c>
      <c r="G493" s="2">
        <f t="shared" si="335"/>
        <v>26</v>
      </c>
      <c r="H493" s="16">
        <v>0</v>
      </c>
      <c r="I493" s="2"/>
      <c r="J493" s="16"/>
      <c r="K493" s="16"/>
      <c r="L493" s="2">
        <v>200</v>
      </c>
      <c r="M493" s="2">
        <v>0</v>
      </c>
      <c r="N493" s="2">
        <v>4</v>
      </c>
      <c r="O493" s="16"/>
      <c r="P493" s="2">
        <v>0</v>
      </c>
      <c r="Q493" s="2">
        <f>IF(AND($K$4&lt;=G493,K493&lt;0.01),10,IF(AND(G493&gt;=$K$4-1,K493&lt;0.01),5,0))</f>
        <v>10</v>
      </c>
      <c r="R493" s="2">
        <f t="shared" si="336"/>
        <v>0</v>
      </c>
      <c r="S493" s="17">
        <f>(((L493/26/8)*1.5)*H493)+(((L493/26)*2)*I493)</f>
        <v>0</v>
      </c>
      <c r="T493" s="17">
        <v>0</v>
      </c>
      <c r="U493" s="17">
        <v>5</v>
      </c>
      <c r="V493" s="18">
        <v>7</v>
      </c>
      <c r="W493" s="19">
        <f t="shared" si="309"/>
        <v>226</v>
      </c>
      <c r="X493" s="17">
        <f t="shared" si="329"/>
        <v>0</v>
      </c>
      <c r="Y493" s="17">
        <f t="shared" si="307"/>
        <v>0</v>
      </c>
      <c r="Z493" s="29"/>
      <c r="AA493" s="43">
        <f>IF(AY493&lt;=(1500000/4000),0,IF(AY493&lt;=(2000000/4000),(AY493-(1500000/4000))*5%,IF(AY493&lt;=(8500000/4000),(AY493-(2000000/4000))*10%+(25000/4000),IF(AY493&lt;=(12500000/4000),(AY493-(8500000/4000))*15%+(675000/4000),(AY493-(12500000/4000))*20%+(1275000/4000)))))</f>
        <v>0</v>
      </c>
      <c r="AB493" s="17">
        <f>IF((W493*4000)&lt;=1200000,(W493*2%),(1200000/4000*2%))</f>
        <v>4.5200000000000005</v>
      </c>
      <c r="AC493" s="17">
        <f>X493+Y493+Z493+AA493+AB493</f>
        <v>4.5200000000000005</v>
      </c>
      <c r="AD493" s="3">
        <f t="shared" si="327"/>
        <v>221</v>
      </c>
      <c r="AE493" s="3">
        <f t="shared" si="326"/>
        <v>1900</v>
      </c>
      <c r="AF493" s="3"/>
      <c r="AH493" s="20">
        <f t="shared" si="330"/>
        <v>221.48</v>
      </c>
      <c r="AI493">
        <f t="shared" si="310"/>
        <v>2</v>
      </c>
      <c r="AJ493">
        <f t="shared" si="311"/>
        <v>0</v>
      </c>
      <c r="AK493">
        <f t="shared" si="312"/>
        <v>1</v>
      </c>
      <c r="AL493">
        <f t="shared" si="313"/>
        <v>0</v>
      </c>
      <c r="AM493">
        <f t="shared" si="314"/>
        <v>0</v>
      </c>
      <c r="AN493">
        <f t="shared" si="315"/>
        <v>1</v>
      </c>
      <c r="AO493">
        <f t="shared" si="316"/>
        <v>0</v>
      </c>
      <c r="AP493">
        <f t="shared" si="317"/>
        <v>1</v>
      </c>
      <c r="AQ493">
        <f t="shared" si="318"/>
        <v>1</v>
      </c>
      <c r="AR493">
        <f t="shared" si="319"/>
        <v>4</v>
      </c>
      <c r="AS493">
        <f t="shared" si="320"/>
        <v>1919.9999999999591</v>
      </c>
      <c r="AT493" s="12">
        <f t="shared" si="331"/>
        <v>-4.1666666666666664E-2</v>
      </c>
      <c r="AU493" s="13">
        <f t="shared" si="306"/>
        <v>0</v>
      </c>
      <c r="AV493" s="13">
        <f t="shared" si="328"/>
        <v>0</v>
      </c>
      <c r="AW493" s="27">
        <v>0</v>
      </c>
      <c r="AX493" s="1">
        <f t="shared" si="332"/>
        <v>0</v>
      </c>
      <c r="AY493" s="20">
        <f t="shared" si="333"/>
        <v>214</v>
      </c>
    </row>
    <row r="494" spans="1:51" ht="33" customHeight="1" x14ac:dyDescent="0.65">
      <c r="A494" s="2">
        <v>488</v>
      </c>
      <c r="B494" s="2" t="s">
        <v>1260</v>
      </c>
      <c r="C494" s="44" t="s">
        <v>1262</v>
      </c>
      <c r="D494" s="47" t="s">
        <v>1263</v>
      </c>
      <c r="E494" s="48" t="s">
        <v>740</v>
      </c>
      <c r="F494" s="15">
        <v>44228</v>
      </c>
      <c r="G494" s="2">
        <f t="shared" si="335"/>
        <v>26</v>
      </c>
      <c r="H494" s="16">
        <v>30</v>
      </c>
      <c r="I494" s="2"/>
      <c r="J494" s="16"/>
      <c r="K494" s="16"/>
      <c r="L494" s="2">
        <v>200</v>
      </c>
      <c r="M494" s="2">
        <v>0</v>
      </c>
      <c r="N494" s="2">
        <v>0</v>
      </c>
      <c r="O494" s="16"/>
      <c r="P494" s="2">
        <v>0</v>
      </c>
      <c r="Q494" s="2">
        <f t="shared" ref="Q494:Q504" si="337">IF(AND($K$4&lt;=G494,K494&lt;0.01),10,IF(AND(G494&gt;=$K$4-1,K494&lt;0.01),5,0))</f>
        <v>10</v>
      </c>
      <c r="R494" s="2">
        <f t="shared" si="336"/>
        <v>0</v>
      </c>
      <c r="S494" s="17">
        <f t="shared" ref="S494" si="338">(((L494/26/8)*1.5)*H494)+(((L494/26)*2)*I494)</f>
        <v>43.269230769230766</v>
      </c>
      <c r="T494" s="17">
        <v>7.5</v>
      </c>
      <c r="U494" s="17">
        <v>5</v>
      </c>
      <c r="V494" s="18">
        <v>7</v>
      </c>
      <c r="W494" s="19">
        <f t="shared" si="309"/>
        <v>272.76923076923077</v>
      </c>
      <c r="X494" s="17">
        <f t="shared" si="329"/>
        <v>0</v>
      </c>
      <c r="Y494" s="17">
        <f t="shared" si="307"/>
        <v>0</v>
      </c>
      <c r="Z494" s="29"/>
      <c r="AA494" s="43">
        <f t="shared" ref="AA494:AA504" si="339">IF(AY494&lt;=(1500000/4000),0,IF(AY494&lt;=(2000000/4000),(AY494-(1500000/4000))*5%,IF(AY494&lt;=(8500000/4000),(AY494-(2000000/4000))*10%+(25000/4000),IF(AY494&lt;=(12500000/4000),(AY494-(8500000/4000))*15%+(675000/4000),(AY494-(12500000/4000))*20%+(1275000/4000)))))</f>
        <v>0</v>
      </c>
      <c r="AB494" s="17">
        <f t="shared" ref="AB494:AB504" si="340">IF((W494*4000)&lt;=1200000,(W494*2%),(1200000/4000*2%))</f>
        <v>5.4553846153846157</v>
      </c>
      <c r="AC494" s="17">
        <f t="shared" ref="AC494:AC504" si="341">X494+Y494+Z494+AA494+AB494</f>
        <v>5.4553846153846157</v>
      </c>
      <c r="AD494" s="3">
        <f t="shared" si="327"/>
        <v>267</v>
      </c>
      <c r="AE494" s="3">
        <f t="shared" si="326"/>
        <v>1200</v>
      </c>
      <c r="AF494" s="3"/>
      <c r="AH494" s="20">
        <f t="shared" si="330"/>
        <v>267.31</v>
      </c>
      <c r="AI494">
        <f t="shared" si="310"/>
        <v>2</v>
      </c>
      <c r="AJ494">
        <f t="shared" si="311"/>
        <v>1</v>
      </c>
      <c r="AK494">
        <f t="shared" si="312"/>
        <v>0</v>
      </c>
      <c r="AL494">
        <f t="shared" si="313"/>
        <v>1</v>
      </c>
      <c r="AM494">
        <f t="shared" si="314"/>
        <v>1</v>
      </c>
      <c r="AN494">
        <f t="shared" si="315"/>
        <v>2</v>
      </c>
      <c r="AO494">
        <f t="shared" si="316"/>
        <v>0</v>
      </c>
      <c r="AP494">
        <f t="shared" si="317"/>
        <v>1</v>
      </c>
      <c r="AQ494">
        <f t="shared" si="318"/>
        <v>0</v>
      </c>
      <c r="AR494">
        <f t="shared" si="319"/>
        <v>2</v>
      </c>
      <c r="AS494">
        <f t="shared" si="320"/>
        <v>1240.0000000000091</v>
      </c>
      <c r="AT494" s="12">
        <f t="shared" si="331"/>
        <v>-4.1666666666666664E-2</v>
      </c>
      <c r="AU494" s="13">
        <f t="shared" si="306"/>
        <v>0</v>
      </c>
      <c r="AV494" s="13">
        <f t="shared" si="328"/>
        <v>0</v>
      </c>
      <c r="AW494" s="27">
        <v>0</v>
      </c>
      <c r="AX494" s="1">
        <f t="shared" si="332"/>
        <v>0</v>
      </c>
      <c r="AY494" s="20">
        <f t="shared" si="333"/>
        <v>253.26923076923077</v>
      </c>
    </row>
    <row r="495" spans="1:51" ht="33" customHeight="1" x14ac:dyDescent="0.65">
      <c r="A495" s="39">
        <v>489</v>
      </c>
      <c r="B495" s="2" t="s">
        <v>1260</v>
      </c>
      <c r="C495" s="44" t="s">
        <v>1264</v>
      </c>
      <c r="D495" s="47" t="s">
        <v>412</v>
      </c>
      <c r="E495" s="48" t="s">
        <v>1265</v>
      </c>
      <c r="F495" s="15">
        <v>44228</v>
      </c>
      <c r="G495" s="2">
        <f t="shared" si="335"/>
        <v>26</v>
      </c>
      <c r="H495" s="16">
        <v>26</v>
      </c>
      <c r="I495" s="2"/>
      <c r="J495" s="16"/>
      <c r="K495" s="16"/>
      <c r="L495" s="2">
        <v>200</v>
      </c>
      <c r="M495" s="2">
        <v>0</v>
      </c>
      <c r="N495" s="2">
        <v>17</v>
      </c>
      <c r="O495" s="16"/>
      <c r="P495" s="2">
        <v>0</v>
      </c>
      <c r="Q495" s="2">
        <f t="shared" si="337"/>
        <v>10</v>
      </c>
      <c r="R495" s="2">
        <f t="shared" si="336"/>
        <v>0</v>
      </c>
      <c r="S495" s="17">
        <f>(((L495/26/8)*1.5)*H495)+(((L495/26)*2)*I495)</f>
        <v>37.5</v>
      </c>
      <c r="T495" s="17">
        <v>6.5</v>
      </c>
      <c r="U495" s="17">
        <v>5</v>
      </c>
      <c r="V495" s="18">
        <v>7</v>
      </c>
      <c r="W495" s="19">
        <f t="shared" si="309"/>
        <v>283</v>
      </c>
      <c r="X495" s="17">
        <f t="shared" si="329"/>
        <v>0</v>
      </c>
      <c r="Y495" s="17">
        <f t="shared" si="307"/>
        <v>0</v>
      </c>
      <c r="Z495" s="29"/>
      <c r="AA495" s="43">
        <f t="shared" si="339"/>
        <v>0</v>
      </c>
      <c r="AB495" s="17">
        <f t="shared" si="340"/>
        <v>5.66</v>
      </c>
      <c r="AC495" s="17">
        <f t="shared" si="341"/>
        <v>5.66</v>
      </c>
      <c r="AD495" s="3">
        <f t="shared" si="327"/>
        <v>277</v>
      </c>
      <c r="AE495" s="3">
        <f t="shared" si="326"/>
        <v>1300</v>
      </c>
      <c r="AF495" s="3"/>
      <c r="AH495" s="20">
        <f t="shared" si="330"/>
        <v>277.33999999999997</v>
      </c>
      <c r="AI495">
        <f t="shared" si="310"/>
        <v>2</v>
      </c>
      <c r="AJ495">
        <f t="shared" si="311"/>
        <v>1</v>
      </c>
      <c r="AK495">
        <f t="shared" si="312"/>
        <v>1</v>
      </c>
      <c r="AL495">
        <f t="shared" si="313"/>
        <v>0</v>
      </c>
      <c r="AM495">
        <f t="shared" si="314"/>
        <v>1</v>
      </c>
      <c r="AN495">
        <f t="shared" si="315"/>
        <v>2</v>
      </c>
      <c r="AO495">
        <f t="shared" si="316"/>
        <v>0</v>
      </c>
      <c r="AP495">
        <f t="shared" si="317"/>
        <v>1</v>
      </c>
      <c r="AQ495">
        <f t="shared" si="318"/>
        <v>0</v>
      </c>
      <c r="AR495">
        <f t="shared" si="319"/>
        <v>3</v>
      </c>
      <c r="AS495">
        <f t="shared" si="320"/>
        <v>1359.9999999999</v>
      </c>
      <c r="AT495" s="12">
        <f t="shared" si="331"/>
        <v>-4.1666666666666664E-2</v>
      </c>
      <c r="AU495" s="13">
        <f t="shared" si="306"/>
        <v>0</v>
      </c>
      <c r="AV495" s="13">
        <f t="shared" si="328"/>
        <v>0</v>
      </c>
      <c r="AW495" s="27">
        <v>0</v>
      </c>
      <c r="AX495" s="1">
        <f t="shared" si="332"/>
        <v>0</v>
      </c>
      <c r="AY495" s="20">
        <f t="shared" si="333"/>
        <v>264.5</v>
      </c>
    </row>
    <row r="496" spans="1:51" ht="33" customHeight="1" x14ac:dyDescent="0.65">
      <c r="A496" s="2">
        <v>490</v>
      </c>
      <c r="B496" s="2" t="s">
        <v>1260</v>
      </c>
      <c r="C496" s="44" t="s">
        <v>1266</v>
      </c>
      <c r="D496" s="47" t="s">
        <v>1267</v>
      </c>
      <c r="E496" s="48" t="s">
        <v>1268</v>
      </c>
      <c r="F496" s="15">
        <v>44720</v>
      </c>
      <c r="G496" s="2">
        <f t="shared" si="335"/>
        <v>22</v>
      </c>
      <c r="H496" s="16">
        <v>16</v>
      </c>
      <c r="I496" s="2"/>
      <c r="J496" s="16"/>
      <c r="K496" s="16">
        <v>4</v>
      </c>
      <c r="L496" s="2">
        <v>200</v>
      </c>
      <c r="M496" s="2">
        <v>0</v>
      </c>
      <c r="N496" s="2">
        <v>0</v>
      </c>
      <c r="O496" s="16"/>
      <c r="P496" s="2">
        <v>0</v>
      </c>
      <c r="Q496" s="2">
        <f t="shared" si="337"/>
        <v>0</v>
      </c>
      <c r="R496" s="2">
        <f t="shared" si="336"/>
        <v>0</v>
      </c>
      <c r="S496" s="17">
        <f t="shared" ref="S496:S536" si="342">(((L496/26/8)*1.5)*H496)+(((L496/26)*2)*I496)</f>
        <v>23.076923076923077</v>
      </c>
      <c r="T496" s="17">
        <v>4</v>
      </c>
      <c r="U496" s="17">
        <v>4.2307692307692308</v>
      </c>
      <c r="V496" s="18">
        <v>7</v>
      </c>
      <c r="W496" s="19">
        <f t="shared" si="309"/>
        <v>238.30769230769229</v>
      </c>
      <c r="X496" s="17">
        <f t="shared" si="329"/>
        <v>0</v>
      </c>
      <c r="Y496" s="17">
        <f t="shared" si="307"/>
        <v>30.76923076923077</v>
      </c>
      <c r="Z496" s="29"/>
      <c r="AA496" s="43">
        <f t="shared" si="339"/>
        <v>0</v>
      </c>
      <c r="AB496" s="17">
        <f t="shared" si="340"/>
        <v>4.7661538461538457</v>
      </c>
      <c r="AC496" s="17">
        <f t="shared" si="341"/>
        <v>35.535384615384615</v>
      </c>
      <c r="AD496" s="3">
        <f t="shared" si="327"/>
        <v>202</v>
      </c>
      <c r="AE496" s="3">
        <f t="shared" si="326"/>
        <v>3000</v>
      </c>
      <c r="AF496" s="3"/>
      <c r="AH496" s="20">
        <f t="shared" si="330"/>
        <v>202.77</v>
      </c>
      <c r="AI496">
        <f t="shared" si="310"/>
        <v>2</v>
      </c>
      <c r="AJ496">
        <f t="shared" si="311"/>
        <v>0</v>
      </c>
      <c r="AK496">
        <f t="shared" si="312"/>
        <v>0</v>
      </c>
      <c r="AL496">
        <f t="shared" si="313"/>
        <v>0</v>
      </c>
      <c r="AM496">
        <f t="shared" si="314"/>
        <v>0</v>
      </c>
      <c r="AN496">
        <f t="shared" si="315"/>
        <v>2</v>
      </c>
      <c r="AO496">
        <f t="shared" si="316"/>
        <v>1</v>
      </c>
      <c r="AP496">
        <f t="shared" si="317"/>
        <v>1</v>
      </c>
      <c r="AQ496">
        <f t="shared" si="318"/>
        <v>0</v>
      </c>
      <c r="AR496">
        <f t="shared" si="319"/>
        <v>0</v>
      </c>
      <c r="AS496">
        <f t="shared" si="320"/>
        <v>3080.0000000000409</v>
      </c>
      <c r="AT496" s="12">
        <f t="shared" si="331"/>
        <v>-1.3944444444444444</v>
      </c>
      <c r="AU496" s="13">
        <f t="shared" ref="AU496:AU560" si="343">IF(AT496&lt;=1,0,IF(AT496&lt;=2,2,IF(AT496&lt;=3,3,IF(AT496&lt;=4,4,IF(AT496&lt;=5,5,IF(AT496&lt;=6,6,IF(AT496&lt;=7,7,IF(AT496&lt;=8,8,10))))))))</f>
        <v>0</v>
      </c>
      <c r="AV496" s="13">
        <f t="shared" si="328"/>
        <v>0</v>
      </c>
      <c r="AW496" s="27">
        <v>0</v>
      </c>
      <c r="AX496" s="1">
        <f t="shared" si="332"/>
        <v>0</v>
      </c>
      <c r="AY496" s="20">
        <f t="shared" si="333"/>
        <v>192.30769230769229</v>
      </c>
    </row>
    <row r="497" spans="1:51" ht="33" customHeight="1" x14ac:dyDescent="0.65">
      <c r="A497" s="39">
        <v>491</v>
      </c>
      <c r="B497" s="2" t="s">
        <v>1260</v>
      </c>
      <c r="C497" s="44" t="s">
        <v>1269</v>
      </c>
      <c r="D497" s="47" t="s">
        <v>1270</v>
      </c>
      <c r="E497" s="48" t="s">
        <v>858</v>
      </c>
      <c r="F497" s="15">
        <v>44749</v>
      </c>
      <c r="G497" s="2">
        <f t="shared" si="335"/>
        <v>26</v>
      </c>
      <c r="H497" s="16">
        <v>24</v>
      </c>
      <c r="I497" s="2"/>
      <c r="J497" s="16"/>
      <c r="K497" s="16"/>
      <c r="L497" s="2">
        <v>200</v>
      </c>
      <c r="M497" s="2">
        <v>0</v>
      </c>
      <c r="N497" s="2">
        <v>0</v>
      </c>
      <c r="O497" s="16"/>
      <c r="P497" s="2">
        <v>0</v>
      </c>
      <c r="Q497" s="2">
        <f t="shared" si="337"/>
        <v>10</v>
      </c>
      <c r="R497" s="2">
        <f t="shared" si="336"/>
        <v>0</v>
      </c>
      <c r="S497" s="17">
        <f t="shared" si="342"/>
        <v>34.615384615384613</v>
      </c>
      <c r="T497" s="17">
        <v>6</v>
      </c>
      <c r="U497" s="17">
        <v>5</v>
      </c>
      <c r="V497" s="18">
        <v>7</v>
      </c>
      <c r="W497" s="19">
        <f t="shared" si="309"/>
        <v>262.61538461538464</v>
      </c>
      <c r="X497" s="17">
        <f t="shared" si="329"/>
        <v>0</v>
      </c>
      <c r="Y497" s="17">
        <f t="shared" si="307"/>
        <v>0</v>
      </c>
      <c r="Z497" s="29"/>
      <c r="AA497" s="43">
        <f t="shared" si="339"/>
        <v>0</v>
      </c>
      <c r="AB497" s="17">
        <f t="shared" si="340"/>
        <v>5.252307692307693</v>
      </c>
      <c r="AC497" s="17">
        <f t="shared" si="341"/>
        <v>5.252307692307693</v>
      </c>
      <c r="AD497" s="3">
        <f t="shared" si="327"/>
        <v>257</v>
      </c>
      <c r="AE497" s="3">
        <f t="shared" si="326"/>
        <v>1400</v>
      </c>
      <c r="AF497" s="3"/>
      <c r="AH497" s="20">
        <f t="shared" si="330"/>
        <v>257.36</v>
      </c>
      <c r="AI497">
        <f t="shared" si="310"/>
        <v>2</v>
      </c>
      <c r="AJ497">
        <f t="shared" si="311"/>
        <v>1</v>
      </c>
      <c r="AK497">
        <f t="shared" si="312"/>
        <v>0</v>
      </c>
      <c r="AL497">
        <f t="shared" si="313"/>
        <v>0</v>
      </c>
      <c r="AM497">
        <f t="shared" si="314"/>
        <v>1</v>
      </c>
      <c r="AN497">
        <f t="shared" si="315"/>
        <v>2</v>
      </c>
      <c r="AO497">
        <f t="shared" si="316"/>
        <v>0</v>
      </c>
      <c r="AP497">
        <f t="shared" si="317"/>
        <v>1</v>
      </c>
      <c r="AQ497">
        <f t="shared" si="318"/>
        <v>0</v>
      </c>
      <c r="AR497">
        <f t="shared" si="319"/>
        <v>4</v>
      </c>
      <c r="AS497">
        <f t="shared" si="320"/>
        <v>1440.0000000000546</v>
      </c>
      <c r="AT497" s="12">
        <f t="shared" si="331"/>
        <v>-1.4750000000000001</v>
      </c>
      <c r="AU497" s="13">
        <f t="shared" si="343"/>
        <v>0</v>
      </c>
      <c r="AV497" s="13">
        <f t="shared" si="328"/>
        <v>0</v>
      </c>
      <c r="AW497" s="27">
        <v>0</v>
      </c>
      <c r="AX497" s="1">
        <f t="shared" si="332"/>
        <v>0</v>
      </c>
      <c r="AY497" s="20">
        <f t="shared" si="333"/>
        <v>244.61538461538464</v>
      </c>
    </row>
    <row r="498" spans="1:51" ht="33" customHeight="1" x14ac:dyDescent="0.65">
      <c r="A498" s="2">
        <v>492</v>
      </c>
      <c r="B498" s="2" t="s">
        <v>1260</v>
      </c>
      <c r="C498" s="44" t="s">
        <v>1271</v>
      </c>
      <c r="D498" s="47" t="s">
        <v>1272</v>
      </c>
      <c r="E498" s="48" t="s">
        <v>1273</v>
      </c>
      <c r="F498" s="15">
        <v>44753</v>
      </c>
      <c r="G498" s="2">
        <f t="shared" si="335"/>
        <v>26</v>
      </c>
      <c r="H498" s="16">
        <v>26</v>
      </c>
      <c r="I498" s="2"/>
      <c r="J498" s="16"/>
      <c r="K498" s="16"/>
      <c r="L498" s="2">
        <v>200</v>
      </c>
      <c r="M498" s="2">
        <v>0</v>
      </c>
      <c r="N498" s="2">
        <v>0</v>
      </c>
      <c r="O498" s="16"/>
      <c r="P498" s="2">
        <v>0</v>
      </c>
      <c r="Q498" s="2">
        <f t="shared" si="337"/>
        <v>10</v>
      </c>
      <c r="R498" s="2">
        <f t="shared" si="336"/>
        <v>0</v>
      </c>
      <c r="S498" s="17">
        <f t="shared" si="342"/>
        <v>37.5</v>
      </c>
      <c r="T498" s="17">
        <v>6.5</v>
      </c>
      <c r="U498" s="17">
        <v>5</v>
      </c>
      <c r="V498" s="18">
        <v>7</v>
      </c>
      <c r="W498" s="19">
        <f t="shared" si="309"/>
        <v>266</v>
      </c>
      <c r="X498" s="17">
        <f t="shared" si="329"/>
        <v>0</v>
      </c>
      <c r="Y498" s="17">
        <f t="shared" si="307"/>
        <v>0</v>
      </c>
      <c r="Z498" s="29"/>
      <c r="AA498" s="43">
        <f t="shared" si="339"/>
        <v>0</v>
      </c>
      <c r="AB498" s="17">
        <f t="shared" si="340"/>
        <v>5.32</v>
      </c>
      <c r="AC498" s="17">
        <f t="shared" si="341"/>
        <v>5.32</v>
      </c>
      <c r="AD498" s="3">
        <f t="shared" si="327"/>
        <v>260</v>
      </c>
      <c r="AE498" s="3">
        <f t="shared" si="326"/>
        <v>2700</v>
      </c>
      <c r="AF498" s="3"/>
      <c r="AH498" s="20">
        <f t="shared" si="330"/>
        <v>260.68</v>
      </c>
      <c r="AI498">
        <f t="shared" si="310"/>
        <v>2</v>
      </c>
      <c r="AJ498">
        <f t="shared" si="311"/>
        <v>1</v>
      </c>
      <c r="AK498">
        <f t="shared" si="312"/>
        <v>0</v>
      </c>
      <c r="AL498">
        <f t="shared" si="313"/>
        <v>1</v>
      </c>
      <c r="AM498">
        <f t="shared" si="314"/>
        <v>0</v>
      </c>
      <c r="AN498">
        <f t="shared" si="315"/>
        <v>0</v>
      </c>
      <c r="AO498">
        <f t="shared" si="316"/>
        <v>1</v>
      </c>
      <c r="AP498">
        <f t="shared" si="317"/>
        <v>0</v>
      </c>
      <c r="AQ498">
        <f t="shared" si="318"/>
        <v>1</v>
      </c>
      <c r="AR498">
        <f t="shared" si="319"/>
        <v>2</v>
      </c>
      <c r="AS498">
        <f t="shared" si="320"/>
        <v>2720.0000000000273</v>
      </c>
      <c r="AT498" s="12">
        <f t="shared" si="331"/>
        <v>-1.4861111111111112</v>
      </c>
      <c r="AU498" s="13">
        <f t="shared" si="343"/>
        <v>0</v>
      </c>
      <c r="AV498" s="13">
        <f t="shared" si="328"/>
        <v>0</v>
      </c>
      <c r="AW498" s="27">
        <v>0</v>
      </c>
      <c r="AX498" s="1">
        <f t="shared" si="332"/>
        <v>0</v>
      </c>
      <c r="AY498" s="20">
        <f t="shared" si="333"/>
        <v>247.5</v>
      </c>
    </row>
    <row r="499" spans="1:51" ht="33" customHeight="1" x14ac:dyDescent="0.65">
      <c r="A499" s="39">
        <v>493</v>
      </c>
      <c r="B499" s="2" t="s">
        <v>1260</v>
      </c>
      <c r="C499" s="36" t="s">
        <v>1274</v>
      </c>
      <c r="D499" s="47" t="s">
        <v>1275</v>
      </c>
      <c r="E499" s="48" t="s">
        <v>804</v>
      </c>
      <c r="F499" s="15">
        <v>44774</v>
      </c>
      <c r="G499" s="2">
        <f t="shared" si="335"/>
        <v>26</v>
      </c>
      <c r="H499" s="16">
        <v>0</v>
      </c>
      <c r="I499" s="2"/>
      <c r="J499" s="16"/>
      <c r="K499" s="16"/>
      <c r="L499" s="2">
        <v>200</v>
      </c>
      <c r="M499" s="2">
        <v>0</v>
      </c>
      <c r="N499" s="2">
        <v>0</v>
      </c>
      <c r="O499" s="16"/>
      <c r="P499" s="2">
        <v>0</v>
      </c>
      <c r="Q499" s="2">
        <f t="shared" si="337"/>
        <v>10</v>
      </c>
      <c r="R499" s="2">
        <f t="shared" si="336"/>
        <v>0</v>
      </c>
      <c r="S499" s="17">
        <f t="shared" si="342"/>
        <v>0</v>
      </c>
      <c r="T499" s="17">
        <v>0</v>
      </c>
      <c r="U499" s="17">
        <v>5</v>
      </c>
      <c r="V499" s="18"/>
      <c r="W499" s="19">
        <f t="shared" si="309"/>
        <v>215</v>
      </c>
      <c r="X499" s="17">
        <f t="shared" si="329"/>
        <v>0</v>
      </c>
      <c r="Y499" s="17">
        <f t="shared" si="307"/>
        <v>0</v>
      </c>
      <c r="Z499" s="29"/>
      <c r="AA499" s="43">
        <f t="shared" si="339"/>
        <v>0</v>
      </c>
      <c r="AB499" s="17">
        <f t="shared" si="340"/>
        <v>4.3</v>
      </c>
      <c r="AC499" s="17">
        <f t="shared" si="341"/>
        <v>4.3</v>
      </c>
      <c r="AD499" s="3">
        <f t="shared" si="327"/>
        <v>210</v>
      </c>
      <c r="AE499" s="3">
        <f t="shared" si="326"/>
        <v>2700</v>
      </c>
      <c r="AF499" s="3"/>
      <c r="AH499" s="20">
        <f t="shared" si="330"/>
        <v>210.7</v>
      </c>
      <c r="AI499">
        <f t="shared" si="310"/>
        <v>2</v>
      </c>
      <c r="AJ499">
        <f t="shared" si="311"/>
        <v>0</v>
      </c>
      <c r="AK499">
        <f t="shared" si="312"/>
        <v>0</v>
      </c>
      <c r="AL499">
        <f t="shared" si="313"/>
        <v>1</v>
      </c>
      <c r="AM499">
        <f t="shared" si="314"/>
        <v>0</v>
      </c>
      <c r="AN499">
        <f t="shared" si="315"/>
        <v>0</v>
      </c>
      <c r="AO499">
        <f t="shared" si="316"/>
        <v>1</v>
      </c>
      <c r="AP499">
        <f t="shared" si="317"/>
        <v>0</v>
      </c>
      <c r="AQ499">
        <f t="shared" si="318"/>
        <v>1</v>
      </c>
      <c r="AR499">
        <f t="shared" si="319"/>
        <v>2</v>
      </c>
      <c r="AS499">
        <f t="shared" si="320"/>
        <v>2799.9999999999545</v>
      </c>
      <c r="AT499" s="12">
        <f t="shared" si="331"/>
        <v>-1.5416666666666667</v>
      </c>
      <c r="AU499" s="13">
        <f t="shared" si="343"/>
        <v>0</v>
      </c>
      <c r="AV499" s="13">
        <f t="shared" si="328"/>
        <v>0</v>
      </c>
      <c r="AW499" s="27">
        <v>0</v>
      </c>
      <c r="AX499" s="1">
        <f t="shared" si="332"/>
        <v>0</v>
      </c>
      <c r="AY499" s="20">
        <f t="shared" si="333"/>
        <v>210</v>
      </c>
    </row>
    <row r="500" spans="1:51" ht="33" customHeight="1" x14ac:dyDescent="0.65">
      <c r="A500" s="2">
        <v>494</v>
      </c>
      <c r="B500" s="2" t="s">
        <v>1260</v>
      </c>
      <c r="C500" s="44" t="s">
        <v>1276</v>
      </c>
      <c r="D500" s="47" t="s">
        <v>1277</v>
      </c>
      <c r="E500" s="48" t="s">
        <v>964</v>
      </c>
      <c r="F500" s="15">
        <v>44837</v>
      </c>
      <c r="G500" s="2">
        <f t="shared" si="335"/>
        <v>25</v>
      </c>
      <c r="H500" s="16">
        <v>24</v>
      </c>
      <c r="I500" s="2"/>
      <c r="J500" s="16"/>
      <c r="K500" s="16">
        <v>1</v>
      </c>
      <c r="L500" s="2">
        <v>200</v>
      </c>
      <c r="M500" s="2">
        <v>0</v>
      </c>
      <c r="N500" s="2">
        <v>0</v>
      </c>
      <c r="O500" s="16"/>
      <c r="P500" s="2">
        <v>0</v>
      </c>
      <c r="Q500" s="2">
        <f t="shared" si="337"/>
        <v>0</v>
      </c>
      <c r="R500" s="2">
        <f t="shared" si="336"/>
        <v>0</v>
      </c>
      <c r="S500" s="17">
        <f t="shared" si="342"/>
        <v>34.615384615384613</v>
      </c>
      <c r="T500" s="17">
        <v>6</v>
      </c>
      <c r="U500" s="17">
        <v>4.8076923076923084</v>
      </c>
      <c r="V500" s="18">
        <v>7</v>
      </c>
      <c r="W500" s="19">
        <f t="shared" si="309"/>
        <v>252.42307692307693</v>
      </c>
      <c r="X500" s="17">
        <f t="shared" si="329"/>
        <v>0</v>
      </c>
      <c r="Y500" s="17">
        <f t="shared" si="307"/>
        <v>7.6923076923076925</v>
      </c>
      <c r="Z500" s="29"/>
      <c r="AA500" s="43">
        <f t="shared" si="339"/>
        <v>0</v>
      </c>
      <c r="AB500" s="17">
        <f t="shared" si="340"/>
        <v>5.048461538461539</v>
      </c>
      <c r="AC500" s="17">
        <f t="shared" si="341"/>
        <v>12.740769230769232</v>
      </c>
      <c r="AD500" s="3">
        <f t="shared" si="327"/>
        <v>239</v>
      </c>
      <c r="AE500" s="3">
        <f t="shared" si="326"/>
        <v>2700</v>
      </c>
      <c r="AF500" s="3"/>
      <c r="AH500" s="20">
        <f t="shared" si="330"/>
        <v>239.68</v>
      </c>
      <c r="AI500">
        <f t="shared" si="310"/>
        <v>2</v>
      </c>
      <c r="AJ500">
        <f t="shared" si="311"/>
        <v>0</v>
      </c>
      <c r="AK500">
        <f t="shared" si="312"/>
        <v>1</v>
      </c>
      <c r="AL500">
        <f t="shared" si="313"/>
        <v>1</v>
      </c>
      <c r="AM500">
        <f t="shared" si="314"/>
        <v>1</v>
      </c>
      <c r="AN500">
        <f t="shared" si="315"/>
        <v>4</v>
      </c>
      <c r="AO500">
        <f t="shared" si="316"/>
        <v>1</v>
      </c>
      <c r="AP500">
        <f t="shared" si="317"/>
        <v>0</v>
      </c>
      <c r="AQ500">
        <f t="shared" si="318"/>
        <v>1</v>
      </c>
      <c r="AR500">
        <f t="shared" si="319"/>
        <v>2</v>
      </c>
      <c r="AS500">
        <f t="shared" si="320"/>
        <v>2720.0000000000273</v>
      </c>
      <c r="AT500" s="12">
        <f t="shared" si="331"/>
        <v>-1.7138888888888888</v>
      </c>
      <c r="AU500" s="13">
        <f t="shared" si="343"/>
        <v>0</v>
      </c>
      <c r="AV500" s="13">
        <f t="shared" si="328"/>
        <v>0</v>
      </c>
      <c r="AW500" s="27">
        <v>0</v>
      </c>
      <c r="AX500" s="1">
        <f t="shared" si="332"/>
        <v>0</v>
      </c>
      <c r="AY500" s="20">
        <f t="shared" si="333"/>
        <v>226.92307692307693</v>
      </c>
    </row>
    <row r="501" spans="1:51" ht="33" customHeight="1" x14ac:dyDescent="0.65">
      <c r="A501" s="39">
        <v>495</v>
      </c>
      <c r="B501" s="2" t="s">
        <v>1260</v>
      </c>
      <c r="C501" s="44" t="s">
        <v>1278</v>
      </c>
      <c r="D501" s="47" t="s">
        <v>996</v>
      </c>
      <c r="E501" s="48" t="s">
        <v>1279</v>
      </c>
      <c r="F501" s="15">
        <v>44837</v>
      </c>
      <c r="G501" s="2">
        <f t="shared" si="335"/>
        <v>25</v>
      </c>
      <c r="H501" s="16">
        <v>4</v>
      </c>
      <c r="I501" s="2"/>
      <c r="J501" s="16"/>
      <c r="K501" s="16">
        <v>1</v>
      </c>
      <c r="L501" s="2">
        <v>200</v>
      </c>
      <c r="M501" s="2">
        <v>0</v>
      </c>
      <c r="N501" s="2">
        <v>0</v>
      </c>
      <c r="O501" s="16"/>
      <c r="P501" s="2">
        <v>0</v>
      </c>
      <c r="Q501" s="2">
        <f t="shared" si="337"/>
        <v>0</v>
      </c>
      <c r="R501" s="2">
        <f t="shared" si="336"/>
        <v>0</v>
      </c>
      <c r="S501" s="17">
        <f t="shared" si="342"/>
        <v>5.7692307692307692</v>
      </c>
      <c r="T501" s="17">
        <v>1</v>
      </c>
      <c r="U501" s="17">
        <v>4.8076923076923084</v>
      </c>
      <c r="V501" s="18">
        <v>7</v>
      </c>
      <c r="W501" s="19">
        <f t="shared" si="309"/>
        <v>218.57692307692309</v>
      </c>
      <c r="X501" s="17">
        <f t="shared" si="329"/>
        <v>0</v>
      </c>
      <c r="Y501" s="17">
        <f t="shared" ref="Y501:Y550" si="344">(L501+N501)/$J$4*K501</f>
        <v>7.6923076923076925</v>
      </c>
      <c r="Z501" s="29"/>
      <c r="AA501" s="43">
        <f t="shared" si="339"/>
        <v>0</v>
      </c>
      <c r="AB501" s="17">
        <f t="shared" si="340"/>
        <v>4.3715384615384618</v>
      </c>
      <c r="AC501" s="17">
        <f t="shared" si="341"/>
        <v>12.063846153846153</v>
      </c>
      <c r="AD501" s="3">
        <f t="shared" si="327"/>
        <v>206</v>
      </c>
      <c r="AE501" s="3">
        <f t="shared" si="326"/>
        <v>2000</v>
      </c>
      <c r="AF501" s="3"/>
      <c r="AH501" s="20">
        <f t="shared" si="330"/>
        <v>206.51</v>
      </c>
      <c r="AI501">
        <f t="shared" si="310"/>
        <v>2</v>
      </c>
      <c r="AJ501">
        <f t="shared" si="311"/>
        <v>0</v>
      </c>
      <c r="AK501">
        <f t="shared" si="312"/>
        <v>0</v>
      </c>
      <c r="AL501">
        <f t="shared" si="313"/>
        <v>0</v>
      </c>
      <c r="AM501">
        <f t="shared" si="314"/>
        <v>1</v>
      </c>
      <c r="AN501">
        <f t="shared" si="315"/>
        <v>1</v>
      </c>
      <c r="AO501">
        <f t="shared" si="316"/>
        <v>1</v>
      </c>
      <c r="AP501">
        <f t="shared" si="317"/>
        <v>0</v>
      </c>
      <c r="AQ501">
        <f t="shared" si="318"/>
        <v>0</v>
      </c>
      <c r="AR501">
        <f t="shared" si="319"/>
        <v>0</v>
      </c>
      <c r="AS501">
        <f t="shared" si="320"/>
        <v>2039.9999999999636</v>
      </c>
      <c r="AT501" s="12">
        <f t="shared" si="331"/>
        <v>-1.7138888888888888</v>
      </c>
      <c r="AU501" s="13">
        <f t="shared" si="343"/>
        <v>0</v>
      </c>
      <c r="AV501" s="13">
        <f t="shared" si="328"/>
        <v>0</v>
      </c>
      <c r="AW501" s="27">
        <v>0</v>
      </c>
      <c r="AX501" s="1">
        <f t="shared" si="332"/>
        <v>0</v>
      </c>
      <c r="AY501" s="20">
        <f t="shared" si="333"/>
        <v>198.07692307692309</v>
      </c>
    </row>
    <row r="502" spans="1:51" ht="33" customHeight="1" x14ac:dyDescent="0.65">
      <c r="A502" s="2">
        <v>496</v>
      </c>
      <c r="B502" s="2" t="s">
        <v>1260</v>
      </c>
      <c r="C502" s="36" t="s">
        <v>1280</v>
      </c>
      <c r="D502" s="47" t="s">
        <v>1281</v>
      </c>
      <c r="E502" s="48" t="s">
        <v>371</v>
      </c>
      <c r="F502" s="15">
        <v>44937</v>
      </c>
      <c r="G502" s="2">
        <f t="shared" si="335"/>
        <v>26</v>
      </c>
      <c r="H502" s="16">
        <v>14</v>
      </c>
      <c r="I502" s="2"/>
      <c r="J502" s="16"/>
      <c r="K502" s="16"/>
      <c r="L502" s="2">
        <v>200</v>
      </c>
      <c r="M502" s="2">
        <v>0</v>
      </c>
      <c r="N502" s="2">
        <v>0</v>
      </c>
      <c r="O502" s="16"/>
      <c r="P502" s="2">
        <v>0</v>
      </c>
      <c r="Q502" s="2">
        <f t="shared" si="337"/>
        <v>10</v>
      </c>
      <c r="R502" s="2">
        <f t="shared" si="336"/>
        <v>0</v>
      </c>
      <c r="S502" s="17">
        <f t="shared" si="342"/>
        <v>20.192307692307693</v>
      </c>
      <c r="T502" s="17">
        <v>3.5</v>
      </c>
      <c r="U502" s="17">
        <v>5</v>
      </c>
      <c r="V502" s="18">
        <v>7</v>
      </c>
      <c r="W502" s="19">
        <f t="shared" si="309"/>
        <v>245.69230769230768</v>
      </c>
      <c r="X502" s="17">
        <f t="shared" si="329"/>
        <v>0</v>
      </c>
      <c r="Y502" s="17">
        <f t="shared" si="344"/>
        <v>0</v>
      </c>
      <c r="Z502" s="29"/>
      <c r="AA502" s="43">
        <f t="shared" si="339"/>
        <v>0</v>
      </c>
      <c r="AB502" s="17">
        <f t="shared" si="340"/>
        <v>4.913846153846154</v>
      </c>
      <c r="AC502" s="17">
        <f t="shared" si="341"/>
        <v>4.913846153846154</v>
      </c>
      <c r="AD502" s="3">
        <f t="shared" si="327"/>
        <v>240</v>
      </c>
      <c r="AE502" s="3">
        <f t="shared" si="326"/>
        <v>3100</v>
      </c>
      <c r="AF502" s="3"/>
      <c r="AH502" s="20">
        <f t="shared" si="330"/>
        <v>240.78</v>
      </c>
      <c r="AI502">
        <f t="shared" si="310"/>
        <v>2</v>
      </c>
      <c r="AJ502">
        <f t="shared" si="311"/>
        <v>0</v>
      </c>
      <c r="AK502">
        <f t="shared" si="312"/>
        <v>2</v>
      </c>
      <c r="AL502">
        <f t="shared" si="313"/>
        <v>0</v>
      </c>
      <c r="AM502">
        <f t="shared" si="314"/>
        <v>0</v>
      </c>
      <c r="AN502">
        <f t="shared" si="315"/>
        <v>0</v>
      </c>
      <c r="AO502">
        <f t="shared" si="316"/>
        <v>1</v>
      </c>
      <c r="AP502">
        <f t="shared" si="317"/>
        <v>1</v>
      </c>
      <c r="AQ502">
        <f t="shared" si="318"/>
        <v>0</v>
      </c>
      <c r="AR502">
        <f t="shared" si="319"/>
        <v>1</v>
      </c>
      <c r="AS502">
        <f t="shared" si="320"/>
        <v>3120.0000000000045</v>
      </c>
      <c r="AT502" s="12">
        <f t="shared" si="331"/>
        <v>-1.9861111111111112</v>
      </c>
      <c r="AU502" s="13">
        <f t="shared" si="343"/>
        <v>0</v>
      </c>
      <c r="AV502" s="13">
        <f t="shared" si="328"/>
        <v>0</v>
      </c>
      <c r="AW502" s="27">
        <v>0</v>
      </c>
      <c r="AX502" s="1">
        <f t="shared" si="332"/>
        <v>0</v>
      </c>
      <c r="AY502" s="20">
        <f t="shared" si="333"/>
        <v>230.19230769230768</v>
      </c>
    </row>
    <row r="503" spans="1:51" ht="33" customHeight="1" x14ac:dyDescent="0.65">
      <c r="A503" s="39">
        <v>497</v>
      </c>
      <c r="B503" s="2" t="s">
        <v>1260</v>
      </c>
      <c r="C503" s="44" t="s">
        <v>1282</v>
      </c>
      <c r="D503" s="47" t="s">
        <v>1283</v>
      </c>
      <c r="E503" s="48" t="s">
        <v>1284</v>
      </c>
      <c r="F503" s="15">
        <v>45037</v>
      </c>
      <c r="G503" s="2">
        <f t="shared" si="335"/>
        <v>25</v>
      </c>
      <c r="H503" s="16">
        <v>26</v>
      </c>
      <c r="I503" s="2"/>
      <c r="J503" s="16"/>
      <c r="K503" s="16">
        <v>1</v>
      </c>
      <c r="L503" s="2">
        <v>200</v>
      </c>
      <c r="M503" s="2">
        <v>0</v>
      </c>
      <c r="N503" s="2">
        <v>0</v>
      </c>
      <c r="O503" s="16"/>
      <c r="P503" s="2">
        <v>0</v>
      </c>
      <c r="Q503" s="2">
        <f t="shared" si="337"/>
        <v>0</v>
      </c>
      <c r="R503" s="2">
        <f t="shared" si="336"/>
        <v>0</v>
      </c>
      <c r="S503" s="17">
        <f t="shared" si="342"/>
        <v>37.5</v>
      </c>
      <c r="T503" s="17">
        <v>6.5</v>
      </c>
      <c r="U503" s="17">
        <v>4.8076923076923084</v>
      </c>
      <c r="V503" s="18">
        <v>7</v>
      </c>
      <c r="W503" s="19">
        <f t="shared" si="309"/>
        <v>255.80769230769232</v>
      </c>
      <c r="X503" s="17">
        <f t="shared" si="329"/>
        <v>0</v>
      </c>
      <c r="Y503" s="17">
        <f t="shared" si="344"/>
        <v>7.6923076923076925</v>
      </c>
      <c r="Z503" s="29"/>
      <c r="AA503" s="43">
        <f t="shared" si="339"/>
        <v>0</v>
      </c>
      <c r="AB503" s="17">
        <f t="shared" si="340"/>
        <v>5.1161538461538463</v>
      </c>
      <c r="AC503" s="17">
        <f t="shared" si="341"/>
        <v>12.80846153846154</v>
      </c>
      <c r="AD503" s="3">
        <f t="shared" si="327"/>
        <v>243</v>
      </c>
      <c r="AE503" s="3">
        <f t="shared" si="326"/>
        <v>0</v>
      </c>
      <c r="AF503" s="3"/>
      <c r="AH503" s="20">
        <f t="shared" si="330"/>
        <v>243</v>
      </c>
      <c r="AI503">
        <f t="shared" si="310"/>
        <v>2</v>
      </c>
      <c r="AJ503">
        <f t="shared" si="311"/>
        <v>0</v>
      </c>
      <c r="AK503">
        <f t="shared" si="312"/>
        <v>2</v>
      </c>
      <c r="AL503">
        <f t="shared" si="313"/>
        <v>0</v>
      </c>
      <c r="AM503">
        <f t="shared" si="314"/>
        <v>0</v>
      </c>
      <c r="AN503">
        <f t="shared" si="315"/>
        <v>3</v>
      </c>
      <c r="AO503">
        <f t="shared" si="316"/>
        <v>0</v>
      </c>
      <c r="AP503">
        <f t="shared" si="317"/>
        <v>0</v>
      </c>
      <c r="AQ503">
        <f t="shared" si="318"/>
        <v>0</v>
      </c>
      <c r="AR503">
        <f t="shared" si="319"/>
        <v>0</v>
      </c>
      <c r="AS503">
        <f t="shared" si="320"/>
        <v>0</v>
      </c>
      <c r="AT503" s="12">
        <f t="shared" si="331"/>
        <v>-2.2638888888888888</v>
      </c>
      <c r="AU503" s="13">
        <f t="shared" si="343"/>
        <v>0</v>
      </c>
      <c r="AV503" s="13">
        <f t="shared" si="328"/>
        <v>0</v>
      </c>
      <c r="AW503" s="27">
        <v>0</v>
      </c>
      <c r="AX503" s="1">
        <f t="shared" si="332"/>
        <v>0</v>
      </c>
      <c r="AY503" s="20">
        <f t="shared" si="333"/>
        <v>229.80769230769232</v>
      </c>
    </row>
    <row r="504" spans="1:51" ht="33" customHeight="1" x14ac:dyDescent="0.65">
      <c r="A504" s="2">
        <v>498</v>
      </c>
      <c r="B504" s="2" t="s">
        <v>1260</v>
      </c>
      <c r="C504" s="36" t="s">
        <v>1285</v>
      </c>
      <c r="D504" s="47" t="s">
        <v>561</v>
      </c>
      <c r="E504" s="48" t="s">
        <v>1286</v>
      </c>
      <c r="F504" s="15">
        <v>45240</v>
      </c>
      <c r="G504" s="2">
        <f t="shared" si="335"/>
        <v>19</v>
      </c>
      <c r="H504" s="16">
        <v>0</v>
      </c>
      <c r="I504" s="2"/>
      <c r="J504" s="16"/>
      <c r="K504" s="16">
        <v>7</v>
      </c>
      <c r="L504" s="2">
        <v>198</v>
      </c>
      <c r="M504" s="2">
        <v>0</v>
      </c>
      <c r="N504" s="2">
        <v>0</v>
      </c>
      <c r="O504" s="16"/>
      <c r="P504" s="2">
        <v>0</v>
      </c>
      <c r="Q504" s="2">
        <f t="shared" si="337"/>
        <v>0</v>
      </c>
      <c r="R504" s="2">
        <f t="shared" si="336"/>
        <v>0</v>
      </c>
      <c r="S504" s="17">
        <f t="shared" si="342"/>
        <v>0</v>
      </c>
      <c r="T504" s="17">
        <v>0</v>
      </c>
      <c r="U504" s="17">
        <v>3.6538461538461542</v>
      </c>
      <c r="V504" s="18">
        <v>7</v>
      </c>
      <c r="W504" s="19">
        <f t="shared" si="309"/>
        <v>208.65384615384616</v>
      </c>
      <c r="X504" s="17">
        <f t="shared" si="329"/>
        <v>0</v>
      </c>
      <c r="Y504" s="17">
        <f t="shared" si="344"/>
        <v>53.307692307692307</v>
      </c>
      <c r="Z504" s="29"/>
      <c r="AA504" s="43">
        <f t="shared" si="339"/>
        <v>0</v>
      </c>
      <c r="AB504" s="17">
        <f t="shared" si="340"/>
        <v>4.1730769230769234</v>
      </c>
      <c r="AC504" s="17">
        <f t="shared" si="341"/>
        <v>57.480769230769226</v>
      </c>
      <c r="AD504" s="3">
        <f t="shared" si="327"/>
        <v>151</v>
      </c>
      <c r="AE504" s="3">
        <f t="shared" si="326"/>
        <v>600</v>
      </c>
      <c r="AF504" s="3"/>
      <c r="AH504" s="20">
        <f t="shared" si="330"/>
        <v>151.16999999999999</v>
      </c>
      <c r="AI504">
        <f t="shared" si="310"/>
        <v>1</v>
      </c>
      <c r="AJ504">
        <f t="shared" si="311"/>
        <v>1</v>
      </c>
      <c r="AK504">
        <f t="shared" si="312"/>
        <v>0</v>
      </c>
      <c r="AL504">
        <f t="shared" si="313"/>
        <v>0</v>
      </c>
      <c r="AM504">
        <f t="shared" si="314"/>
        <v>0</v>
      </c>
      <c r="AN504">
        <f t="shared" si="315"/>
        <v>1</v>
      </c>
      <c r="AO504">
        <f t="shared" si="316"/>
        <v>0</v>
      </c>
      <c r="AP504">
        <f t="shared" si="317"/>
        <v>0</v>
      </c>
      <c r="AQ504">
        <f t="shared" si="318"/>
        <v>1</v>
      </c>
      <c r="AR504">
        <f t="shared" si="319"/>
        <v>1</v>
      </c>
      <c r="AS504">
        <f t="shared" si="320"/>
        <v>679.99999999994998</v>
      </c>
      <c r="AT504" s="12">
        <f t="shared" si="331"/>
        <v>-2.8166666666666669</v>
      </c>
      <c r="AU504" s="13">
        <f t="shared" si="343"/>
        <v>0</v>
      </c>
      <c r="AV504" s="13">
        <f t="shared" si="328"/>
        <v>0</v>
      </c>
      <c r="AW504" s="27">
        <v>0</v>
      </c>
      <c r="AX504" s="1">
        <f t="shared" si="332"/>
        <v>0</v>
      </c>
      <c r="AY504" s="20">
        <f t="shared" si="333"/>
        <v>144.69230769230771</v>
      </c>
    </row>
    <row r="505" spans="1:51" ht="36" customHeight="1" x14ac:dyDescent="0.65">
      <c r="A505" s="39">
        <v>499</v>
      </c>
      <c r="B505" s="2" t="s">
        <v>1287</v>
      </c>
      <c r="C505" s="44" t="s">
        <v>1288</v>
      </c>
      <c r="D505" s="47" t="s">
        <v>1289</v>
      </c>
      <c r="E505" s="48" t="s">
        <v>1290</v>
      </c>
      <c r="F505" s="15">
        <v>44228</v>
      </c>
      <c r="G505" s="2">
        <f t="shared" si="335"/>
        <v>26</v>
      </c>
      <c r="H505" s="16">
        <v>10</v>
      </c>
      <c r="I505" s="2"/>
      <c r="J505" s="16"/>
      <c r="K505" s="16"/>
      <c r="L505" s="2">
        <v>200</v>
      </c>
      <c r="M505" s="2">
        <v>0</v>
      </c>
      <c r="N505" s="2">
        <v>2.5</v>
      </c>
      <c r="O505" s="16"/>
      <c r="P505" s="2">
        <v>0</v>
      </c>
      <c r="Q505" s="2">
        <f>IF(AND($K$4&lt;=G505,K505&lt;0.01),10,IF(AND(G505&gt;=$K$4-1,K505&lt;0.01),5,0))</f>
        <v>10</v>
      </c>
      <c r="R505" s="2">
        <f t="shared" si="336"/>
        <v>0</v>
      </c>
      <c r="S505" s="17">
        <f t="shared" si="342"/>
        <v>14.423076923076923</v>
      </c>
      <c r="T505" s="17">
        <v>2.5</v>
      </c>
      <c r="U505" s="17">
        <v>5</v>
      </c>
      <c r="V505" s="18">
        <v>7</v>
      </c>
      <c r="W505" s="19">
        <f t="shared" si="309"/>
        <v>241.42307692307693</v>
      </c>
      <c r="X505" s="17">
        <f t="shared" si="329"/>
        <v>0</v>
      </c>
      <c r="Y505" s="17">
        <f t="shared" si="344"/>
        <v>0</v>
      </c>
      <c r="Z505" s="29"/>
      <c r="AA505" s="43">
        <f>IF(AY505&lt;=(1500000/4000),0,IF(AY505&lt;=(2000000/4000),(AY505-(1500000/4000))*5%,IF(AY505&lt;=(8500000/4000),(AY505-(2000000/4000))*10%+(25000/4000),IF(AY505&lt;=(12500000/4000),(AY505-(8500000/4000))*15%+(675000/4000),(AY505-(12500000/4000))*20%+(1275000/4000)))))</f>
        <v>0</v>
      </c>
      <c r="AB505" s="17">
        <f>IF((W505*4000)&lt;=1200000,(W505*2%),(1200000/4000*2%))</f>
        <v>4.8284615384615384</v>
      </c>
      <c r="AC505" s="17">
        <f>X505+Y505+Z505+AA505+AB505</f>
        <v>4.8284615384615384</v>
      </c>
      <c r="AD505" s="3">
        <f t="shared" si="327"/>
        <v>236</v>
      </c>
      <c r="AE505" s="3">
        <f t="shared" si="326"/>
        <v>2300</v>
      </c>
      <c r="AF505" s="3"/>
      <c r="AH505" s="20">
        <f t="shared" si="330"/>
        <v>236.59</v>
      </c>
      <c r="AI505">
        <f t="shared" si="310"/>
        <v>2</v>
      </c>
      <c r="AJ505">
        <f t="shared" si="311"/>
        <v>0</v>
      </c>
      <c r="AK505">
        <f t="shared" si="312"/>
        <v>1</v>
      </c>
      <c r="AL505">
        <f t="shared" si="313"/>
        <v>1</v>
      </c>
      <c r="AM505">
        <f t="shared" si="314"/>
        <v>1</v>
      </c>
      <c r="AN505">
        <f t="shared" si="315"/>
        <v>1</v>
      </c>
      <c r="AO505">
        <f t="shared" si="316"/>
        <v>1</v>
      </c>
      <c r="AP505">
        <f t="shared" si="317"/>
        <v>0</v>
      </c>
      <c r="AQ505">
        <f t="shared" si="318"/>
        <v>0</v>
      </c>
      <c r="AR505">
        <f t="shared" si="319"/>
        <v>3</v>
      </c>
      <c r="AS505">
        <f t="shared" si="320"/>
        <v>2360.0000000000136</v>
      </c>
      <c r="AT505" s="12">
        <f t="shared" si="331"/>
        <v>-4.1666666666666664E-2</v>
      </c>
      <c r="AU505" s="13">
        <f t="shared" si="343"/>
        <v>0</v>
      </c>
      <c r="AV505" s="13">
        <f t="shared" si="328"/>
        <v>0</v>
      </c>
      <c r="AW505" s="27">
        <v>0</v>
      </c>
      <c r="AX505" s="1">
        <f t="shared" si="332"/>
        <v>0</v>
      </c>
      <c r="AY505" s="20">
        <f t="shared" si="333"/>
        <v>226.92307692307693</v>
      </c>
    </row>
    <row r="506" spans="1:51" ht="36" customHeight="1" x14ac:dyDescent="0.65">
      <c r="A506" s="2">
        <v>500</v>
      </c>
      <c r="B506" s="2" t="s">
        <v>1287</v>
      </c>
      <c r="C506" s="44" t="s">
        <v>1291</v>
      </c>
      <c r="D506" s="47" t="s">
        <v>1292</v>
      </c>
      <c r="E506" s="48" t="s">
        <v>1293</v>
      </c>
      <c r="F506" s="15">
        <v>44228</v>
      </c>
      <c r="G506" s="2">
        <f t="shared" si="335"/>
        <v>26</v>
      </c>
      <c r="H506" s="16">
        <v>26</v>
      </c>
      <c r="I506" s="2"/>
      <c r="J506" s="16"/>
      <c r="K506" s="16"/>
      <c r="L506" s="2">
        <v>200</v>
      </c>
      <c r="M506" s="2">
        <v>0</v>
      </c>
      <c r="N506" s="2">
        <v>2.5</v>
      </c>
      <c r="O506" s="16"/>
      <c r="P506" s="2">
        <v>0</v>
      </c>
      <c r="Q506" s="2">
        <f t="shared" ref="Q506:Q526" si="345">IF(AND($K$4&lt;=G506,K506&lt;0.01),10,IF(AND(G506&gt;=$K$4-1,K506&lt;0.01),5,0))</f>
        <v>10</v>
      </c>
      <c r="R506" s="2">
        <f t="shared" si="336"/>
        <v>0</v>
      </c>
      <c r="S506" s="17">
        <f t="shared" si="342"/>
        <v>37.5</v>
      </c>
      <c r="T506" s="17">
        <v>6.5</v>
      </c>
      <c r="U506" s="17">
        <v>5</v>
      </c>
      <c r="V506" s="18">
        <v>7</v>
      </c>
      <c r="W506" s="19">
        <f t="shared" si="309"/>
        <v>268.5</v>
      </c>
      <c r="X506" s="17">
        <f t="shared" si="329"/>
        <v>0</v>
      </c>
      <c r="Y506" s="17">
        <f t="shared" si="344"/>
        <v>0</v>
      </c>
      <c r="Z506" s="29"/>
      <c r="AA506" s="43">
        <f t="shared" ref="AA506:AA526" si="346">IF(AY506&lt;=(1500000/4000),0,IF(AY506&lt;=(2000000/4000),(AY506-(1500000/4000))*5%,IF(AY506&lt;=(8500000/4000),(AY506-(2000000/4000))*10%+(25000/4000),IF(AY506&lt;=(12500000/4000),(AY506-(8500000/4000))*15%+(675000/4000),(AY506-(12500000/4000))*20%+(1275000/4000)))))</f>
        <v>0</v>
      </c>
      <c r="AB506" s="17">
        <f t="shared" ref="AB506:AB526" si="347">IF((W506*4000)&lt;=1200000,(W506*2%),(1200000/4000*2%))</f>
        <v>5.37</v>
      </c>
      <c r="AC506" s="17">
        <f t="shared" ref="AC506:AC526" si="348">X506+Y506+Z506+AA506+AB506</f>
        <v>5.37</v>
      </c>
      <c r="AD506" s="3">
        <f t="shared" si="327"/>
        <v>263</v>
      </c>
      <c r="AE506" s="3">
        <f t="shared" si="326"/>
        <v>500</v>
      </c>
      <c r="AF506" s="3"/>
      <c r="AH506" s="20">
        <f t="shared" si="330"/>
        <v>263.13</v>
      </c>
      <c r="AI506">
        <f t="shared" si="310"/>
        <v>2</v>
      </c>
      <c r="AJ506">
        <f t="shared" si="311"/>
        <v>1</v>
      </c>
      <c r="AK506">
        <f t="shared" si="312"/>
        <v>0</v>
      </c>
      <c r="AL506">
        <f t="shared" si="313"/>
        <v>1</v>
      </c>
      <c r="AM506">
        <f t="shared" si="314"/>
        <v>0</v>
      </c>
      <c r="AN506">
        <f t="shared" si="315"/>
        <v>3</v>
      </c>
      <c r="AO506">
        <f t="shared" si="316"/>
        <v>0</v>
      </c>
      <c r="AP506">
        <f t="shared" si="317"/>
        <v>0</v>
      </c>
      <c r="AQ506">
        <f t="shared" si="318"/>
        <v>1</v>
      </c>
      <c r="AR506">
        <f t="shared" si="319"/>
        <v>0</v>
      </c>
      <c r="AS506">
        <f t="shared" si="320"/>
        <v>519.99999999998181</v>
      </c>
      <c r="AT506" s="12">
        <f t="shared" si="331"/>
        <v>-4.1666666666666664E-2</v>
      </c>
      <c r="AU506" s="13">
        <f t="shared" si="343"/>
        <v>0</v>
      </c>
      <c r="AV506" s="13">
        <f t="shared" si="328"/>
        <v>0</v>
      </c>
      <c r="AW506" s="27">
        <v>0</v>
      </c>
      <c r="AX506" s="1">
        <f t="shared" si="332"/>
        <v>0</v>
      </c>
      <c r="AY506" s="20">
        <f t="shared" si="333"/>
        <v>250</v>
      </c>
    </row>
    <row r="507" spans="1:51" ht="36" customHeight="1" x14ac:dyDescent="0.65">
      <c r="A507" s="39">
        <v>501</v>
      </c>
      <c r="B507" s="2" t="s">
        <v>1287</v>
      </c>
      <c r="C507" s="44" t="s">
        <v>1294</v>
      </c>
      <c r="D507" s="47" t="s">
        <v>1295</v>
      </c>
      <c r="E507" s="48" t="s">
        <v>1296</v>
      </c>
      <c r="F507" s="15">
        <v>44228</v>
      </c>
      <c r="G507" s="2">
        <f t="shared" si="335"/>
        <v>26</v>
      </c>
      <c r="H507" s="16">
        <v>14</v>
      </c>
      <c r="I507" s="2"/>
      <c r="J507" s="16"/>
      <c r="K507" s="16"/>
      <c r="L507" s="2">
        <v>200</v>
      </c>
      <c r="M507" s="2">
        <v>0</v>
      </c>
      <c r="N507" s="2">
        <v>2.5</v>
      </c>
      <c r="O507" s="16"/>
      <c r="P507" s="2">
        <v>0</v>
      </c>
      <c r="Q507" s="2">
        <f t="shared" si="345"/>
        <v>10</v>
      </c>
      <c r="R507" s="2">
        <f t="shared" si="336"/>
        <v>0</v>
      </c>
      <c r="S507" s="17">
        <f t="shared" si="342"/>
        <v>20.192307692307693</v>
      </c>
      <c r="T507" s="17">
        <v>3.5</v>
      </c>
      <c r="U507" s="17">
        <v>5</v>
      </c>
      <c r="V507" s="18">
        <v>7</v>
      </c>
      <c r="W507" s="19">
        <f t="shared" si="309"/>
        <v>248.19230769230768</v>
      </c>
      <c r="X507" s="17">
        <f t="shared" si="329"/>
        <v>0</v>
      </c>
      <c r="Y507" s="17">
        <f t="shared" si="344"/>
        <v>0</v>
      </c>
      <c r="Z507" s="29"/>
      <c r="AA507" s="43">
        <f t="shared" si="346"/>
        <v>0</v>
      </c>
      <c r="AB507" s="17">
        <f t="shared" si="347"/>
        <v>4.9638461538461538</v>
      </c>
      <c r="AC507" s="17">
        <f t="shared" si="348"/>
        <v>4.9638461538461538</v>
      </c>
      <c r="AD507" s="3">
        <f t="shared" si="327"/>
        <v>243</v>
      </c>
      <c r="AE507" s="3">
        <f t="shared" si="326"/>
        <v>900</v>
      </c>
      <c r="AF507" s="3"/>
      <c r="AH507" s="20">
        <f t="shared" si="330"/>
        <v>243.23</v>
      </c>
      <c r="AI507">
        <f t="shared" si="310"/>
        <v>2</v>
      </c>
      <c r="AJ507">
        <f t="shared" si="311"/>
        <v>0</v>
      </c>
      <c r="AK507">
        <f t="shared" si="312"/>
        <v>2</v>
      </c>
      <c r="AL507">
        <f t="shared" si="313"/>
        <v>0</v>
      </c>
      <c r="AM507">
        <f t="shared" si="314"/>
        <v>0</v>
      </c>
      <c r="AN507">
        <f t="shared" si="315"/>
        <v>3</v>
      </c>
      <c r="AO507">
        <f t="shared" si="316"/>
        <v>0</v>
      </c>
      <c r="AP507">
        <f t="shared" si="317"/>
        <v>0</v>
      </c>
      <c r="AQ507">
        <f t="shared" si="318"/>
        <v>1</v>
      </c>
      <c r="AR507">
        <f t="shared" si="319"/>
        <v>4</v>
      </c>
      <c r="AS507">
        <f t="shared" si="320"/>
        <v>919.99999999995907</v>
      </c>
      <c r="AT507" s="12">
        <f t="shared" si="331"/>
        <v>-4.1666666666666664E-2</v>
      </c>
      <c r="AU507" s="13">
        <f t="shared" si="343"/>
        <v>0</v>
      </c>
      <c r="AV507" s="13">
        <f t="shared" si="328"/>
        <v>0</v>
      </c>
      <c r="AW507" s="27">
        <v>0</v>
      </c>
      <c r="AX507" s="1">
        <f t="shared" si="332"/>
        <v>0</v>
      </c>
      <c r="AY507" s="20">
        <f t="shared" si="333"/>
        <v>232.69230769230768</v>
      </c>
    </row>
    <row r="508" spans="1:51" ht="36" customHeight="1" x14ac:dyDescent="0.65">
      <c r="A508" s="2">
        <v>502</v>
      </c>
      <c r="B508" s="2" t="s">
        <v>1287</v>
      </c>
      <c r="C508" s="37" t="s">
        <v>1297</v>
      </c>
      <c r="D508" s="47" t="s">
        <v>1215</v>
      </c>
      <c r="E508" s="48" t="s">
        <v>1259</v>
      </c>
      <c r="F508" s="15">
        <v>44228</v>
      </c>
      <c r="G508" s="2">
        <f t="shared" si="335"/>
        <v>26</v>
      </c>
      <c r="H508" s="16">
        <v>24</v>
      </c>
      <c r="I508" s="2"/>
      <c r="J508" s="16"/>
      <c r="K508" s="16"/>
      <c r="L508" s="2">
        <v>210</v>
      </c>
      <c r="M508" s="2">
        <v>35</v>
      </c>
      <c r="N508" s="2">
        <v>30</v>
      </c>
      <c r="O508" s="16"/>
      <c r="P508" s="2">
        <v>30</v>
      </c>
      <c r="Q508" s="2">
        <f t="shared" si="345"/>
        <v>10</v>
      </c>
      <c r="R508" s="2">
        <f t="shared" si="336"/>
        <v>0</v>
      </c>
      <c r="S508" s="17">
        <f t="shared" si="342"/>
        <v>36.346153846153847</v>
      </c>
      <c r="T508" s="17">
        <v>6</v>
      </c>
      <c r="U508" s="17">
        <v>5</v>
      </c>
      <c r="V508" s="18">
        <v>7</v>
      </c>
      <c r="W508" s="19">
        <f t="shared" si="309"/>
        <v>369.34615384615387</v>
      </c>
      <c r="X508" s="17">
        <f t="shared" si="329"/>
        <v>0</v>
      </c>
      <c r="Y508" s="17">
        <f t="shared" si="344"/>
        <v>0</v>
      </c>
      <c r="Z508" s="29"/>
      <c r="AA508" s="43">
        <f t="shared" si="346"/>
        <v>0</v>
      </c>
      <c r="AB508" s="17">
        <f t="shared" si="347"/>
        <v>6</v>
      </c>
      <c r="AC508" s="17">
        <f t="shared" si="348"/>
        <v>6</v>
      </c>
      <c r="AD508" s="3">
        <f t="shared" si="327"/>
        <v>363</v>
      </c>
      <c r="AE508" s="3">
        <f t="shared" si="326"/>
        <v>1400</v>
      </c>
      <c r="AF508" s="3"/>
      <c r="AH508" s="20">
        <f t="shared" si="330"/>
        <v>363.35</v>
      </c>
      <c r="AI508">
        <f t="shared" si="310"/>
        <v>3</v>
      </c>
      <c r="AJ508">
        <f t="shared" si="311"/>
        <v>1</v>
      </c>
      <c r="AK508">
        <f t="shared" si="312"/>
        <v>0</v>
      </c>
      <c r="AL508">
        <f t="shared" si="313"/>
        <v>1</v>
      </c>
      <c r="AM508">
        <f t="shared" si="314"/>
        <v>0</v>
      </c>
      <c r="AN508">
        <f t="shared" si="315"/>
        <v>3</v>
      </c>
      <c r="AO508">
        <f t="shared" si="316"/>
        <v>0</v>
      </c>
      <c r="AP508">
        <f t="shared" si="317"/>
        <v>1</v>
      </c>
      <c r="AQ508">
        <f t="shared" si="318"/>
        <v>0</v>
      </c>
      <c r="AR508">
        <f t="shared" si="319"/>
        <v>4</v>
      </c>
      <c r="AS508">
        <f t="shared" si="320"/>
        <v>1400.0000000000909</v>
      </c>
      <c r="AT508" s="12">
        <f t="shared" si="331"/>
        <v>-4.1666666666666664E-2</v>
      </c>
      <c r="AU508" s="13">
        <f t="shared" si="343"/>
        <v>0</v>
      </c>
      <c r="AV508" s="13">
        <f t="shared" si="328"/>
        <v>0</v>
      </c>
      <c r="AW508" s="27">
        <v>0</v>
      </c>
      <c r="AX508" s="1">
        <f t="shared" si="332"/>
        <v>0</v>
      </c>
      <c r="AY508" s="20">
        <f t="shared" si="333"/>
        <v>351.34615384615387</v>
      </c>
    </row>
    <row r="509" spans="1:51" ht="36" customHeight="1" x14ac:dyDescent="0.65">
      <c r="A509" s="39">
        <v>503</v>
      </c>
      <c r="B509" s="2" t="s">
        <v>1287</v>
      </c>
      <c r="C509" s="44" t="s">
        <v>1298</v>
      </c>
      <c r="D509" s="47" t="s">
        <v>1299</v>
      </c>
      <c r="E509" s="48" t="s">
        <v>1300</v>
      </c>
      <c r="F509" s="15">
        <v>44228</v>
      </c>
      <c r="G509" s="2">
        <f t="shared" si="335"/>
        <v>26</v>
      </c>
      <c r="H509" s="16">
        <v>0</v>
      </c>
      <c r="I509" s="2"/>
      <c r="J509" s="16"/>
      <c r="K509" s="16"/>
      <c r="L509" s="2">
        <v>200</v>
      </c>
      <c r="M509" s="2">
        <v>0</v>
      </c>
      <c r="N509" s="2">
        <v>0</v>
      </c>
      <c r="O509" s="16"/>
      <c r="P509" s="2">
        <v>0</v>
      </c>
      <c r="Q509" s="2">
        <f t="shared" si="345"/>
        <v>10</v>
      </c>
      <c r="R509" s="2">
        <f t="shared" si="336"/>
        <v>0</v>
      </c>
      <c r="S509" s="17">
        <f t="shared" si="342"/>
        <v>0</v>
      </c>
      <c r="T509" s="17">
        <v>0</v>
      </c>
      <c r="U509" s="17">
        <v>5</v>
      </c>
      <c r="V509" s="18">
        <v>7</v>
      </c>
      <c r="W509" s="19">
        <f t="shared" si="309"/>
        <v>222</v>
      </c>
      <c r="X509" s="17">
        <f t="shared" si="329"/>
        <v>0</v>
      </c>
      <c r="Y509" s="17">
        <f t="shared" si="344"/>
        <v>0</v>
      </c>
      <c r="Z509" s="29"/>
      <c r="AA509" s="43">
        <f t="shared" si="346"/>
        <v>0</v>
      </c>
      <c r="AB509" s="17">
        <f t="shared" si="347"/>
        <v>4.4400000000000004</v>
      </c>
      <c r="AC509" s="17">
        <f t="shared" si="348"/>
        <v>4.4400000000000004</v>
      </c>
      <c r="AD509" s="3">
        <f t="shared" si="327"/>
        <v>217</v>
      </c>
      <c r="AE509" s="3">
        <f t="shared" si="326"/>
        <v>2200</v>
      </c>
      <c r="AF509" s="3"/>
      <c r="AH509" s="20">
        <f t="shared" si="330"/>
        <v>217.56</v>
      </c>
      <c r="AI509">
        <f t="shared" si="310"/>
        <v>2</v>
      </c>
      <c r="AJ509">
        <f t="shared" si="311"/>
        <v>0</v>
      </c>
      <c r="AK509">
        <f t="shared" si="312"/>
        <v>0</v>
      </c>
      <c r="AL509">
        <f t="shared" si="313"/>
        <v>1</v>
      </c>
      <c r="AM509">
        <f t="shared" si="314"/>
        <v>1</v>
      </c>
      <c r="AN509">
        <f t="shared" si="315"/>
        <v>2</v>
      </c>
      <c r="AO509">
        <f t="shared" si="316"/>
        <v>1</v>
      </c>
      <c r="AP509">
        <f t="shared" si="317"/>
        <v>0</v>
      </c>
      <c r="AQ509">
        <f t="shared" si="318"/>
        <v>0</v>
      </c>
      <c r="AR509">
        <f t="shared" si="319"/>
        <v>2</v>
      </c>
      <c r="AS509">
        <f t="shared" si="320"/>
        <v>2240.0000000000091</v>
      </c>
      <c r="AT509" s="12">
        <f t="shared" si="331"/>
        <v>-4.1666666666666664E-2</v>
      </c>
      <c r="AU509" s="13">
        <f t="shared" si="343"/>
        <v>0</v>
      </c>
      <c r="AV509" s="13">
        <f t="shared" si="328"/>
        <v>0</v>
      </c>
      <c r="AW509" s="27">
        <v>0</v>
      </c>
      <c r="AX509" s="1">
        <f t="shared" si="332"/>
        <v>0</v>
      </c>
      <c r="AY509" s="20">
        <f t="shared" si="333"/>
        <v>210</v>
      </c>
    </row>
    <row r="510" spans="1:51" ht="36" customHeight="1" x14ac:dyDescent="0.65">
      <c r="A510" s="2">
        <v>504</v>
      </c>
      <c r="B510" s="2" t="s">
        <v>1287</v>
      </c>
      <c r="C510" s="36" t="s">
        <v>1301</v>
      </c>
      <c r="D510" s="47" t="s">
        <v>1302</v>
      </c>
      <c r="E510" s="48" t="s">
        <v>762</v>
      </c>
      <c r="F510" s="15">
        <v>44228</v>
      </c>
      <c r="G510" s="2">
        <f t="shared" si="335"/>
        <v>26</v>
      </c>
      <c r="H510" s="16">
        <v>10</v>
      </c>
      <c r="I510" s="2"/>
      <c r="J510" s="16"/>
      <c r="K510" s="16"/>
      <c r="L510" s="2">
        <v>200</v>
      </c>
      <c r="M510" s="2">
        <v>0</v>
      </c>
      <c r="N510" s="2">
        <v>0</v>
      </c>
      <c r="O510" s="16"/>
      <c r="P510" s="2">
        <v>0</v>
      </c>
      <c r="Q510" s="2">
        <f t="shared" si="345"/>
        <v>10</v>
      </c>
      <c r="R510" s="2">
        <f t="shared" si="336"/>
        <v>0</v>
      </c>
      <c r="S510" s="17">
        <f t="shared" si="342"/>
        <v>14.423076923076923</v>
      </c>
      <c r="T510" s="17">
        <v>2.5</v>
      </c>
      <c r="U510" s="17">
        <v>5</v>
      </c>
      <c r="V510" s="18">
        <v>7</v>
      </c>
      <c r="W510" s="19">
        <f t="shared" si="309"/>
        <v>238.92307692307693</v>
      </c>
      <c r="X510" s="17">
        <f t="shared" si="329"/>
        <v>0</v>
      </c>
      <c r="Y510" s="17">
        <f t="shared" si="344"/>
        <v>0</v>
      </c>
      <c r="Z510" s="29"/>
      <c r="AA510" s="43">
        <f t="shared" si="346"/>
        <v>0</v>
      </c>
      <c r="AB510" s="17">
        <f t="shared" si="347"/>
        <v>4.7784615384615385</v>
      </c>
      <c r="AC510" s="17">
        <f t="shared" si="348"/>
        <v>4.7784615384615385</v>
      </c>
      <c r="AD510" s="3">
        <f t="shared" si="327"/>
        <v>234</v>
      </c>
      <c r="AE510" s="3">
        <f t="shared" si="326"/>
        <v>500</v>
      </c>
      <c r="AF510" s="3"/>
      <c r="AH510" s="20">
        <f t="shared" si="330"/>
        <v>234.14</v>
      </c>
      <c r="AI510">
        <f t="shared" si="310"/>
        <v>2</v>
      </c>
      <c r="AJ510">
        <f t="shared" si="311"/>
        <v>0</v>
      </c>
      <c r="AK510">
        <f t="shared" si="312"/>
        <v>1</v>
      </c>
      <c r="AL510">
        <f t="shared" si="313"/>
        <v>1</v>
      </c>
      <c r="AM510">
        <f t="shared" si="314"/>
        <v>0</v>
      </c>
      <c r="AN510">
        <f t="shared" si="315"/>
        <v>4</v>
      </c>
      <c r="AO510">
        <f t="shared" si="316"/>
        <v>0</v>
      </c>
      <c r="AP510">
        <f t="shared" si="317"/>
        <v>0</v>
      </c>
      <c r="AQ510">
        <f t="shared" si="318"/>
        <v>1</v>
      </c>
      <c r="AR510">
        <f t="shared" si="319"/>
        <v>0</v>
      </c>
      <c r="AS510">
        <f t="shared" si="320"/>
        <v>559.99999999994543</v>
      </c>
      <c r="AT510" s="12">
        <f t="shared" si="331"/>
        <v>-4.1666666666666664E-2</v>
      </c>
      <c r="AU510" s="13">
        <f t="shared" si="343"/>
        <v>0</v>
      </c>
      <c r="AV510" s="13">
        <f t="shared" si="328"/>
        <v>0</v>
      </c>
      <c r="AW510" s="27">
        <v>0</v>
      </c>
      <c r="AX510" s="1">
        <f t="shared" si="332"/>
        <v>0</v>
      </c>
      <c r="AY510" s="20">
        <f t="shared" si="333"/>
        <v>224.42307692307693</v>
      </c>
    </row>
    <row r="511" spans="1:51" ht="36" customHeight="1" x14ac:dyDescent="0.65">
      <c r="A511" s="39">
        <v>505</v>
      </c>
      <c r="B511" s="2" t="s">
        <v>1287</v>
      </c>
      <c r="C511" s="44" t="s">
        <v>1303</v>
      </c>
      <c r="D511" s="47" t="s">
        <v>119</v>
      </c>
      <c r="E511" s="48" t="s">
        <v>1304</v>
      </c>
      <c r="F511" s="15">
        <v>44228</v>
      </c>
      <c r="G511" s="2">
        <f>$J$4-K511-J511</f>
        <v>26</v>
      </c>
      <c r="H511" s="16">
        <v>16</v>
      </c>
      <c r="I511" s="2"/>
      <c r="J511" s="16"/>
      <c r="K511" s="16"/>
      <c r="L511" s="2">
        <v>200</v>
      </c>
      <c r="M511" s="2">
        <v>0</v>
      </c>
      <c r="N511" s="2">
        <v>0</v>
      </c>
      <c r="O511" s="16"/>
      <c r="P511" s="2">
        <v>0</v>
      </c>
      <c r="Q511" s="2">
        <f t="shared" si="345"/>
        <v>10</v>
      </c>
      <c r="R511" s="2">
        <f t="shared" si="336"/>
        <v>0</v>
      </c>
      <c r="S511" s="17">
        <f t="shared" si="342"/>
        <v>23.076923076923077</v>
      </c>
      <c r="T511" s="17">
        <v>4</v>
      </c>
      <c r="U511" s="17">
        <v>5</v>
      </c>
      <c r="V511" s="18">
        <v>7</v>
      </c>
      <c r="W511" s="19">
        <f t="shared" si="309"/>
        <v>249.07692307692307</v>
      </c>
      <c r="X511" s="17">
        <f t="shared" si="329"/>
        <v>0</v>
      </c>
      <c r="Y511" s="17">
        <f t="shared" si="344"/>
        <v>0</v>
      </c>
      <c r="Z511" s="29"/>
      <c r="AA511" s="43">
        <f t="shared" si="346"/>
        <v>0</v>
      </c>
      <c r="AB511" s="17">
        <f t="shared" si="347"/>
        <v>4.9815384615384612</v>
      </c>
      <c r="AC511" s="17">
        <f t="shared" si="348"/>
        <v>4.9815384615384612</v>
      </c>
      <c r="AD511" s="3">
        <f t="shared" si="327"/>
        <v>244</v>
      </c>
      <c r="AE511" s="3">
        <f t="shared" si="326"/>
        <v>300</v>
      </c>
      <c r="AF511" s="3"/>
      <c r="AH511" s="20">
        <f t="shared" si="330"/>
        <v>244.1</v>
      </c>
      <c r="AI511">
        <f t="shared" si="310"/>
        <v>2</v>
      </c>
      <c r="AJ511">
        <f t="shared" si="311"/>
        <v>0</v>
      </c>
      <c r="AK511">
        <f t="shared" si="312"/>
        <v>2</v>
      </c>
      <c r="AL511">
        <f t="shared" si="313"/>
        <v>0</v>
      </c>
      <c r="AM511">
        <f t="shared" si="314"/>
        <v>0</v>
      </c>
      <c r="AN511">
        <f t="shared" si="315"/>
        <v>4</v>
      </c>
      <c r="AO511">
        <f t="shared" si="316"/>
        <v>0</v>
      </c>
      <c r="AP511">
        <f t="shared" si="317"/>
        <v>0</v>
      </c>
      <c r="AQ511">
        <f t="shared" si="318"/>
        <v>0</v>
      </c>
      <c r="AR511">
        <f t="shared" si="319"/>
        <v>3</v>
      </c>
      <c r="AS511">
        <f t="shared" si="320"/>
        <v>399.99999999997726</v>
      </c>
      <c r="AT511" s="12">
        <f t="shared" si="331"/>
        <v>-4.1666666666666664E-2</v>
      </c>
      <c r="AU511" s="13">
        <f t="shared" si="343"/>
        <v>0</v>
      </c>
      <c r="AV511" s="13">
        <f t="shared" si="328"/>
        <v>0</v>
      </c>
      <c r="AW511" s="27">
        <v>0</v>
      </c>
      <c r="AX511" s="1">
        <f t="shared" si="332"/>
        <v>0</v>
      </c>
      <c r="AY511" s="20">
        <f t="shared" si="333"/>
        <v>233.07692307692307</v>
      </c>
    </row>
    <row r="512" spans="1:51" ht="36" customHeight="1" x14ac:dyDescent="0.65">
      <c r="A512" s="2">
        <v>506</v>
      </c>
      <c r="B512" s="2" t="s">
        <v>1287</v>
      </c>
      <c r="C512" s="44" t="s">
        <v>1305</v>
      </c>
      <c r="D512" s="47" t="s">
        <v>1121</v>
      </c>
      <c r="E512" s="48" t="s">
        <v>1306</v>
      </c>
      <c r="F512" s="15">
        <v>44348</v>
      </c>
      <c r="G512" s="2">
        <f t="shared" ref="G512" si="349">$J$4-K512-J512</f>
        <v>26</v>
      </c>
      <c r="H512" s="16">
        <v>4</v>
      </c>
      <c r="I512" s="2"/>
      <c r="J512" s="16"/>
      <c r="K512" s="16"/>
      <c r="L512" s="2">
        <v>200</v>
      </c>
      <c r="M512" s="2">
        <v>0</v>
      </c>
      <c r="N512" s="2">
        <v>0</v>
      </c>
      <c r="O512" s="16"/>
      <c r="P512" s="2">
        <v>0</v>
      </c>
      <c r="Q512" s="2">
        <f t="shared" si="345"/>
        <v>10</v>
      </c>
      <c r="R512" s="2">
        <f t="shared" si="336"/>
        <v>0</v>
      </c>
      <c r="S512" s="17">
        <f t="shared" si="342"/>
        <v>5.7692307692307692</v>
      </c>
      <c r="T512" s="17">
        <v>1</v>
      </c>
      <c r="U512" s="17">
        <v>5</v>
      </c>
      <c r="V512" s="18">
        <v>7</v>
      </c>
      <c r="W512" s="19">
        <f t="shared" si="309"/>
        <v>228.76923076923077</v>
      </c>
      <c r="X512" s="17">
        <f t="shared" si="329"/>
        <v>0</v>
      </c>
      <c r="Y512" s="17">
        <f t="shared" si="344"/>
        <v>0</v>
      </c>
      <c r="Z512" s="29"/>
      <c r="AA512" s="43">
        <f t="shared" si="346"/>
        <v>0</v>
      </c>
      <c r="AB512" s="17">
        <f t="shared" si="347"/>
        <v>4.5753846153846158</v>
      </c>
      <c r="AC512" s="17">
        <f t="shared" si="348"/>
        <v>4.5753846153846158</v>
      </c>
      <c r="AD512" s="3">
        <f t="shared" si="327"/>
        <v>224</v>
      </c>
      <c r="AE512" s="3">
        <f t="shared" si="326"/>
        <v>700</v>
      </c>
      <c r="AF512" s="3"/>
      <c r="AH512" s="20">
        <f t="shared" si="330"/>
        <v>224.19</v>
      </c>
      <c r="AI512">
        <f t="shared" si="310"/>
        <v>2</v>
      </c>
      <c r="AJ512">
        <f t="shared" si="311"/>
        <v>0</v>
      </c>
      <c r="AK512">
        <f t="shared" si="312"/>
        <v>1</v>
      </c>
      <c r="AL512">
        <f t="shared" si="313"/>
        <v>0</v>
      </c>
      <c r="AM512">
        <f t="shared" si="314"/>
        <v>0</v>
      </c>
      <c r="AN512">
        <f t="shared" si="315"/>
        <v>4</v>
      </c>
      <c r="AO512">
        <f t="shared" si="316"/>
        <v>0</v>
      </c>
      <c r="AP512">
        <f t="shared" si="317"/>
        <v>0</v>
      </c>
      <c r="AQ512">
        <f t="shared" si="318"/>
        <v>1</v>
      </c>
      <c r="AR512">
        <f t="shared" si="319"/>
        <v>2</v>
      </c>
      <c r="AS512">
        <f t="shared" si="320"/>
        <v>759.99999999999091</v>
      </c>
      <c r="AT512" s="12">
        <f t="shared" si="331"/>
        <v>-0.375</v>
      </c>
      <c r="AU512" s="13">
        <f t="shared" si="343"/>
        <v>0</v>
      </c>
      <c r="AV512" s="13">
        <f t="shared" si="328"/>
        <v>0</v>
      </c>
      <c r="AW512" s="27">
        <v>0</v>
      </c>
      <c r="AX512" s="1">
        <f t="shared" si="332"/>
        <v>0</v>
      </c>
      <c r="AY512" s="20">
        <f t="shared" si="333"/>
        <v>215.76923076923077</v>
      </c>
    </row>
    <row r="513" spans="1:51" ht="36" customHeight="1" x14ac:dyDescent="0.65">
      <c r="A513" s="39">
        <v>507</v>
      </c>
      <c r="B513" s="2" t="s">
        <v>1287</v>
      </c>
      <c r="C513" s="36" t="s">
        <v>1307</v>
      </c>
      <c r="D513" s="47" t="s">
        <v>539</v>
      </c>
      <c r="E513" s="48" t="s">
        <v>438</v>
      </c>
      <c r="F513" s="15">
        <v>44613</v>
      </c>
      <c r="G513" s="2">
        <f>$J$4-K513-J513</f>
        <v>26</v>
      </c>
      <c r="H513" s="16">
        <v>24</v>
      </c>
      <c r="I513" s="2"/>
      <c r="J513" s="16"/>
      <c r="K513" s="16"/>
      <c r="L513" s="2">
        <v>200</v>
      </c>
      <c r="M513" s="2">
        <v>0</v>
      </c>
      <c r="N513" s="2">
        <v>0</v>
      </c>
      <c r="O513" s="16"/>
      <c r="P513" s="2">
        <v>0</v>
      </c>
      <c r="Q513" s="2">
        <f t="shared" si="345"/>
        <v>10</v>
      </c>
      <c r="R513" s="2">
        <f t="shared" si="336"/>
        <v>0</v>
      </c>
      <c r="S513" s="17">
        <f t="shared" si="342"/>
        <v>34.615384615384613</v>
      </c>
      <c r="T513" s="17">
        <v>6</v>
      </c>
      <c r="U513" s="17">
        <v>5</v>
      </c>
      <c r="V513" s="18">
        <v>7</v>
      </c>
      <c r="W513" s="19">
        <f t="shared" si="309"/>
        <v>262.61538461538464</v>
      </c>
      <c r="X513" s="17">
        <f t="shared" si="329"/>
        <v>0</v>
      </c>
      <c r="Y513" s="17">
        <f t="shared" si="344"/>
        <v>0</v>
      </c>
      <c r="Z513" s="29"/>
      <c r="AA513" s="43">
        <f t="shared" si="346"/>
        <v>0</v>
      </c>
      <c r="AB513" s="17">
        <f t="shared" si="347"/>
        <v>5.252307692307693</v>
      </c>
      <c r="AC513" s="17">
        <f t="shared" si="348"/>
        <v>5.252307692307693</v>
      </c>
      <c r="AD513" s="3">
        <f t="shared" si="327"/>
        <v>257</v>
      </c>
      <c r="AE513" s="3">
        <f t="shared" si="326"/>
        <v>1400</v>
      </c>
      <c r="AF513" s="3"/>
      <c r="AH513" s="20">
        <f t="shared" si="330"/>
        <v>257.36</v>
      </c>
      <c r="AI513">
        <f t="shared" si="310"/>
        <v>2</v>
      </c>
      <c r="AJ513">
        <f t="shared" si="311"/>
        <v>1</v>
      </c>
      <c r="AK513">
        <f t="shared" si="312"/>
        <v>0</v>
      </c>
      <c r="AL513">
        <f t="shared" si="313"/>
        <v>0</v>
      </c>
      <c r="AM513">
        <f t="shared" si="314"/>
        <v>1</v>
      </c>
      <c r="AN513">
        <f t="shared" si="315"/>
        <v>2</v>
      </c>
      <c r="AO513">
        <f t="shared" si="316"/>
        <v>0</v>
      </c>
      <c r="AP513">
        <f t="shared" si="317"/>
        <v>1</v>
      </c>
      <c r="AQ513">
        <f t="shared" si="318"/>
        <v>0</v>
      </c>
      <c r="AR513">
        <f t="shared" si="319"/>
        <v>4</v>
      </c>
      <c r="AS513">
        <f t="shared" si="320"/>
        <v>1440.0000000000546</v>
      </c>
      <c r="AT513" s="12">
        <f t="shared" si="331"/>
        <v>-1.0972222222222223</v>
      </c>
      <c r="AU513" s="13">
        <f t="shared" si="343"/>
        <v>0</v>
      </c>
      <c r="AV513" s="13">
        <f t="shared" si="328"/>
        <v>0</v>
      </c>
      <c r="AW513" s="27">
        <v>0</v>
      </c>
      <c r="AX513" s="1">
        <f t="shared" si="332"/>
        <v>0</v>
      </c>
      <c r="AY513" s="20">
        <f t="shared" si="333"/>
        <v>244.61538461538464</v>
      </c>
    </row>
    <row r="514" spans="1:51" ht="36" customHeight="1" x14ac:dyDescent="0.65">
      <c r="A514" s="2">
        <v>508</v>
      </c>
      <c r="B514" s="2" t="s">
        <v>1287</v>
      </c>
      <c r="C514" s="44" t="s">
        <v>1308</v>
      </c>
      <c r="D514" s="47" t="s">
        <v>1309</v>
      </c>
      <c r="E514" s="48" t="s">
        <v>1310</v>
      </c>
      <c r="F514" s="15">
        <v>44228</v>
      </c>
      <c r="G514" s="2">
        <f>$J$4-K514-J514</f>
        <v>26</v>
      </c>
      <c r="H514" s="16">
        <v>0</v>
      </c>
      <c r="I514" s="2"/>
      <c r="J514" s="16"/>
      <c r="K514" s="16"/>
      <c r="L514" s="2">
        <v>200</v>
      </c>
      <c r="M514" s="2">
        <v>0</v>
      </c>
      <c r="N514" s="2">
        <v>2.5</v>
      </c>
      <c r="O514" s="16"/>
      <c r="P514" s="2">
        <v>0</v>
      </c>
      <c r="Q514" s="2">
        <f t="shared" si="345"/>
        <v>10</v>
      </c>
      <c r="R514" s="2">
        <f t="shared" si="336"/>
        <v>0</v>
      </c>
      <c r="S514" s="17">
        <f t="shared" si="342"/>
        <v>0</v>
      </c>
      <c r="T514" s="17">
        <v>0</v>
      </c>
      <c r="U514" s="17">
        <v>5</v>
      </c>
      <c r="V514" s="18">
        <v>7</v>
      </c>
      <c r="W514" s="19">
        <f t="shared" si="309"/>
        <v>224.5</v>
      </c>
      <c r="X514" s="17">
        <f t="shared" si="329"/>
        <v>0</v>
      </c>
      <c r="Y514" s="17">
        <f t="shared" si="344"/>
        <v>0</v>
      </c>
      <c r="Z514" s="29"/>
      <c r="AA514" s="43">
        <f t="shared" si="346"/>
        <v>0</v>
      </c>
      <c r="AB514" s="17">
        <f t="shared" si="347"/>
        <v>4.49</v>
      </c>
      <c r="AC514" s="17">
        <f t="shared" si="348"/>
        <v>4.49</v>
      </c>
      <c r="AD514" s="3">
        <f t="shared" si="327"/>
        <v>220</v>
      </c>
      <c r="AE514" s="3">
        <f t="shared" si="326"/>
        <v>0</v>
      </c>
      <c r="AF514" s="3"/>
      <c r="AH514" s="20">
        <f t="shared" si="330"/>
        <v>220.01</v>
      </c>
      <c r="AI514">
        <f t="shared" si="310"/>
        <v>2</v>
      </c>
      <c r="AJ514">
        <f t="shared" si="311"/>
        <v>0</v>
      </c>
      <c r="AK514">
        <f t="shared" si="312"/>
        <v>1</v>
      </c>
      <c r="AL514">
        <f t="shared" si="313"/>
        <v>0</v>
      </c>
      <c r="AM514">
        <f t="shared" si="314"/>
        <v>0</v>
      </c>
      <c r="AN514">
        <f t="shared" si="315"/>
        <v>0</v>
      </c>
      <c r="AO514">
        <f t="shared" si="316"/>
        <v>0</v>
      </c>
      <c r="AP514">
        <f t="shared" si="317"/>
        <v>0</v>
      </c>
      <c r="AQ514">
        <f t="shared" si="318"/>
        <v>0</v>
      </c>
      <c r="AR514">
        <f t="shared" si="319"/>
        <v>0</v>
      </c>
      <c r="AS514">
        <f t="shared" si="320"/>
        <v>39.99999999996362</v>
      </c>
      <c r="AT514" s="12">
        <f t="shared" si="331"/>
        <v>-4.1666666666666664E-2</v>
      </c>
      <c r="AU514" s="13">
        <f t="shared" si="343"/>
        <v>0</v>
      </c>
      <c r="AV514" s="13">
        <f t="shared" si="328"/>
        <v>0</v>
      </c>
      <c r="AW514" s="27">
        <v>0</v>
      </c>
      <c r="AX514" s="1">
        <f t="shared" si="332"/>
        <v>0</v>
      </c>
      <c r="AY514" s="20">
        <f t="shared" si="333"/>
        <v>212.5</v>
      </c>
    </row>
    <row r="515" spans="1:51" ht="36" customHeight="1" x14ac:dyDescent="0.65">
      <c r="A515" s="39">
        <v>509</v>
      </c>
      <c r="B515" s="2" t="s">
        <v>1287</v>
      </c>
      <c r="C515" s="44" t="s">
        <v>1311</v>
      </c>
      <c r="D515" s="47" t="s">
        <v>1312</v>
      </c>
      <c r="E515" s="48" t="s">
        <v>444</v>
      </c>
      <c r="F515" s="15">
        <v>44719</v>
      </c>
      <c r="G515" s="2">
        <f t="shared" ref="G515:G550" si="350">$J$4-K515-J515</f>
        <v>26</v>
      </c>
      <c r="H515" s="16">
        <v>24</v>
      </c>
      <c r="I515" s="2"/>
      <c r="J515" s="16"/>
      <c r="K515" s="16"/>
      <c r="L515" s="2">
        <v>200</v>
      </c>
      <c r="M515" s="2">
        <v>0</v>
      </c>
      <c r="N515" s="2">
        <v>0</v>
      </c>
      <c r="O515" s="16"/>
      <c r="P515" s="2">
        <v>0</v>
      </c>
      <c r="Q515" s="2">
        <f t="shared" si="345"/>
        <v>10</v>
      </c>
      <c r="R515" s="2">
        <f t="shared" si="336"/>
        <v>0</v>
      </c>
      <c r="S515" s="17">
        <f t="shared" si="342"/>
        <v>34.615384615384613</v>
      </c>
      <c r="T515" s="17">
        <v>6</v>
      </c>
      <c r="U515" s="17">
        <v>5</v>
      </c>
      <c r="V515" s="18">
        <v>7</v>
      </c>
      <c r="W515" s="19">
        <f t="shared" si="309"/>
        <v>262.61538461538464</v>
      </c>
      <c r="X515" s="17">
        <f t="shared" si="329"/>
        <v>0</v>
      </c>
      <c r="Y515" s="17">
        <f t="shared" si="344"/>
        <v>0</v>
      </c>
      <c r="Z515" s="29"/>
      <c r="AA515" s="43">
        <f t="shared" si="346"/>
        <v>0</v>
      </c>
      <c r="AB515" s="17">
        <f t="shared" si="347"/>
        <v>5.252307692307693</v>
      </c>
      <c r="AC515" s="17">
        <f t="shared" si="348"/>
        <v>5.252307692307693</v>
      </c>
      <c r="AD515" s="3">
        <f t="shared" si="327"/>
        <v>257</v>
      </c>
      <c r="AE515" s="3">
        <f t="shared" si="326"/>
        <v>1400</v>
      </c>
      <c r="AF515" s="3"/>
      <c r="AH515" s="20">
        <f t="shared" si="330"/>
        <v>257.36</v>
      </c>
      <c r="AI515">
        <f t="shared" si="310"/>
        <v>2</v>
      </c>
      <c r="AJ515">
        <f t="shared" si="311"/>
        <v>1</v>
      </c>
      <c r="AK515">
        <f t="shared" si="312"/>
        <v>0</v>
      </c>
      <c r="AL515">
        <f t="shared" si="313"/>
        <v>0</v>
      </c>
      <c r="AM515">
        <f t="shared" si="314"/>
        <v>1</v>
      </c>
      <c r="AN515">
        <f t="shared" si="315"/>
        <v>2</v>
      </c>
      <c r="AO515">
        <f t="shared" si="316"/>
        <v>0</v>
      </c>
      <c r="AP515">
        <f t="shared" si="317"/>
        <v>1</v>
      </c>
      <c r="AQ515">
        <f t="shared" si="318"/>
        <v>0</v>
      </c>
      <c r="AR515">
        <f t="shared" si="319"/>
        <v>4</v>
      </c>
      <c r="AS515">
        <f t="shared" si="320"/>
        <v>1440.0000000000546</v>
      </c>
      <c r="AT515" s="12">
        <f t="shared" si="331"/>
        <v>-1.3916666666666666</v>
      </c>
      <c r="AU515" s="13">
        <f t="shared" si="343"/>
        <v>0</v>
      </c>
      <c r="AV515" s="13">
        <f t="shared" si="328"/>
        <v>0</v>
      </c>
      <c r="AW515" s="27">
        <v>0</v>
      </c>
      <c r="AX515" s="1">
        <f t="shared" si="332"/>
        <v>0</v>
      </c>
      <c r="AY515" s="20">
        <f t="shared" si="333"/>
        <v>244.61538461538464</v>
      </c>
    </row>
    <row r="516" spans="1:51" ht="36" customHeight="1" x14ac:dyDescent="0.65">
      <c r="A516" s="2">
        <v>510</v>
      </c>
      <c r="B516" s="2" t="s">
        <v>1287</v>
      </c>
      <c r="C516" s="36" t="s">
        <v>1313</v>
      </c>
      <c r="D516" s="47" t="s">
        <v>1314</v>
      </c>
      <c r="E516" s="48" t="s">
        <v>177</v>
      </c>
      <c r="F516" s="15">
        <v>44775</v>
      </c>
      <c r="G516" s="2">
        <f t="shared" si="350"/>
        <v>26</v>
      </c>
      <c r="H516" s="16">
        <v>24</v>
      </c>
      <c r="I516" s="2"/>
      <c r="J516" s="16"/>
      <c r="K516" s="16"/>
      <c r="L516" s="2">
        <v>200</v>
      </c>
      <c r="M516" s="2">
        <v>0</v>
      </c>
      <c r="N516" s="2">
        <v>0</v>
      </c>
      <c r="O516" s="16"/>
      <c r="P516" s="2">
        <v>0</v>
      </c>
      <c r="Q516" s="2">
        <f t="shared" si="345"/>
        <v>10</v>
      </c>
      <c r="R516" s="2">
        <f t="shared" si="336"/>
        <v>0</v>
      </c>
      <c r="S516" s="17">
        <f t="shared" si="342"/>
        <v>34.615384615384613</v>
      </c>
      <c r="T516" s="17">
        <v>6</v>
      </c>
      <c r="U516" s="17">
        <v>5</v>
      </c>
      <c r="V516" s="18">
        <v>7</v>
      </c>
      <c r="W516" s="19">
        <f t="shared" ref="W516:W580" si="351">L516+M516+N516+O516+P516+Q516+R516+S516+T516+U516+V516</f>
        <v>262.61538461538464</v>
      </c>
      <c r="X516" s="17">
        <f t="shared" si="329"/>
        <v>0</v>
      </c>
      <c r="Y516" s="17">
        <f t="shared" si="344"/>
        <v>0</v>
      </c>
      <c r="Z516" s="29"/>
      <c r="AA516" s="43">
        <f t="shared" si="346"/>
        <v>0</v>
      </c>
      <c r="AB516" s="17">
        <f t="shared" si="347"/>
        <v>5.252307692307693</v>
      </c>
      <c r="AC516" s="17">
        <f t="shared" si="348"/>
        <v>5.252307692307693</v>
      </c>
      <c r="AD516" s="3">
        <f t="shared" si="327"/>
        <v>257</v>
      </c>
      <c r="AE516" s="3">
        <f t="shared" si="326"/>
        <v>1400</v>
      </c>
      <c r="AF516" s="3"/>
      <c r="AH516" s="20">
        <f t="shared" si="330"/>
        <v>257.36</v>
      </c>
      <c r="AI516">
        <f t="shared" ref="AI516:AI580" si="352">INT(AH516/$AI$5)</f>
        <v>2</v>
      </c>
      <c r="AJ516">
        <f t="shared" ref="AJ516:AJ580" si="353">INT((AH516-$AI$5*AI516)/50)</f>
        <v>1</v>
      </c>
      <c r="AK516">
        <f t="shared" ref="AK516:AK580" si="354">INT((AH516-$AI$5*AI516-$AJ$5*AJ516)/20)</f>
        <v>0</v>
      </c>
      <c r="AL516">
        <f t="shared" ref="AL516:AL580" si="355">INT((AH516-$AI$5*AI516-$AJ$5*AJ516-$AK$5*AK516)/10)</f>
        <v>0</v>
      </c>
      <c r="AM516">
        <f t="shared" ref="AM516:AM580" si="356">INT((AH516-$AI$5*AI516-$AJ$5*AJ516-$AK$5*AK516-$AL$5*AL516)/5)</f>
        <v>1</v>
      </c>
      <c r="AN516">
        <f t="shared" ref="AN516:AN580" si="357">INT((AH516-$AI$5*AI516-$AJ$5*AJ516-$AK$5*AK516-$AL$5*AL516-$AM$5*AM516)/1)</f>
        <v>2</v>
      </c>
      <c r="AO516">
        <f t="shared" ref="AO516:AO580" si="358">INT(AS516/$AO$5)</f>
        <v>0</v>
      </c>
      <c r="AP516">
        <f t="shared" ref="AP516:AP580" si="359">INT((AS516-AO516*$AO$5)/1000)</f>
        <v>1</v>
      </c>
      <c r="AQ516">
        <f t="shared" ref="AQ516:AQ580" si="360">INT((AS516-AO516*$AO$5-AP516*$AP$5)/500)</f>
        <v>0</v>
      </c>
      <c r="AR516">
        <f t="shared" ref="AR516:AR580" si="361">INT((AS516-AO516*$AO$5-AP516*$AP$5-AQ516*$AQ$5)/100)</f>
        <v>4</v>
      </c>
      <c r="AS516">
        <f t="shared" ref="AS516:AS580" si="362">(AH516-$AI$5*AI516-$AJ$5*AJ516-$AK$5*AK516-$AL$5*AL516-$AM$5*AM516-$AN$5*AN516)*4000</f>
        <v>1440.0000000000546</v>
      </c>
      <c r="AT516" s="12">
        <f t="shared" si="331"/>
        <v>-1.5444444444444445</v>
      </c>
      <c r="AU516" s="13">
        <f t="shared" si="343"/>
        <v>0</v>
      </c>
      <c r="AV516" s="13">
        <f t="shared" si="328"/>
        <v>0</v>
      </c>
      <c r="AW516" s="27">
        <v>0</v>
      </c>
      <c r="AX516" s="1">
        <f t="shared" si="332"/>
        <v>0</v>
      </c>
      <c r="AY516" s="20">
        <f t="shared" si="333"/>
        <v>244.61538461538464</v>
      </c>
    </row>
    <row r="517" spans="1:51" ht="36" customHeight="1" x14ac:dyDescent="0.65">
      <c r="A517" s="39">
        <v>511</v>
      </c>
      <c r="B517" s="2" t="s">
        <v>1287</v>
      </c>
      <c r="C517" s="36" t="s">
        <v>1315</v>
      </c>
      <c r="D517" s="47" t="s">
        <v>89</v>
      </c>
      <c r="E517" s="48" t="s">
        <v>404</v>
      </c>
      <c r="F517" s="15">
        <v>44777</v>
      </c>
      <c r="G517" s="2">
        <f t="shared" si="350"/>
        <v>26</v>
      </c>
      <c r="H517" s="16">
        <v>24</v>
      </c>
      <c r="I517" s="2"/>
      <c r="J517" s="16"/>
      <c r="K517" s="16"/>
      <c r="L517" s="2">
        <v>200</v>
      </c>
      <c r="M517" s="2">
        <v>0</v>
      </c>
      <c r="N517" s="2">
        <v>0</v>
      </c>
      <c r="O517" s="16"/>
      <c r="P517" s="2">
        <v>0</v>
      </c>
      <c r="Q517" s="2">
        <f t="shared" si="345"/>
        <v>10</v>
      </c>
      <c r="R517" s="2">
        <f t="shared" si="336"/>
        <v>0</v>
      </c>
      <c r="S517" s="17">
        <f t="shared" si="342"/>
        <v>34.615384615384613</v>
      </c>
      <c r="T517" s="17">
        <v>6</v>
      </c>
      <c r="U517" s="17">
        <v>5</v>
      </c>
      <c r="V517" s="18">
        <v>7</v>
      </c>
      <c r="W517" s="19">
        <f t="shared" si="351"/>
        <v>262.61538461538464</v>
      </c>
      <c r="X517" s="17">
        <f t="shared" si="329"/>
        <v>0</v>
      </c>
      <c r="Y517" s="17">
        <f t="shared" si="344"/>
        <v>0</v>
      </c>
      <c r="Z517" s="29"/>
      <c r="AA517" s="43">
        <f t="shared" si="346"/>
        <v>0</v>
      </c>
      <c r="AB517" s="17">
        <f t="shared" si="347"/>
        <v>5.252307692307693</v>
      </c>
      <c r="AC517" s="17">
        <f t="shared" si="348"/>
        <v>5.252307692307693</v>
      </c>
      <c r="AD517" s="3">
        <f t="shared" si="327"/>
        <v>257</v>
      </c>
      <c r="AE517" s="3">
        <f t="shared" si="326"/>
        <v>1400</v>
      </c>
      <c r="AF517" s="3"/>
      <c r="AH517" s="20">
        <f t="shared" si="330"/>
        <v>257.36</v>
      </c>
      <c r="AI517">
        <f t="shared" si="352"/>
        <v>2</v>
      </c>
      <c r="AJ517">
        <f t="shared" si="353"/>
        <v>1</v>
      </c>
      <c r="AK517">
        <f t="shared" si="354"/>
        <v>0</v>
      </c>
      <c r="AL517">
        <f t="shared" si="355"/>
        <v>0</v>
      </c>
      <c r="AM517">
        <f t="shared" si="356"/>
        <v>1</v>
      </c>
      <c r="AN517">
        <f t="shared" si="357"/>
        <v>2</v>
      </c>
      <c r="AO517">
        <f t="shared" si="358"/>
        <v>0</v>
      </c>
      <c r="AP517">
        <f t="shared" si="359"/>
        <v>1</v>
      </c>
      <c r="AQ517">
        <f t="shared" si="360"/>
        <v>0</v>
      </c>
      <c r="AR517">
        <f t="shared" si="361"/>
        <v>4</v>
      </c>
      <c r="AS517">
        <f t="shared" si="362"/>
        <v>1440.0000000000546</v>
      </c>
      <c r="AT517" s="12">
        <f t="shared" si="331"/>
        <v>-1.55</v>
      </c>
      <c r="AU517" s="13">
        <f t="shared" si="343"/>
        <v>0</v>
      </c>
      <c r="AV517" s="13">
        <f t="shared" si="328"/>
        <v>0</v>
      </c>
      <c r="AW517" s="27">
        <v>0</v>
      </c>
      <c r="AX517" s="1">
        <f t="shared" si="332"/>
        <v>0</v>
      </c>
      <c r="AY517" s="20">
        <f t="shared" si="333"/>
        <v>244.61538461538464</v>
      </c>
    </row>
    <row r="518" spans="1:51" ht="36" customHeight="1" x14ac:dyDescent="0.65">
      <c r="A518" s="2">
        <v>512</v>
      </c>
      <c r="B518" s="2" t="s">
        <v>1287</v>
      </c>
      <c r="C518" s="44" t="s">
        <v>1316</v>
      </c>
      <c r="D518" s="47" t="s">
        <v>967</v>
      </c>
      <c r="E518" s="48" t="s">
        <v>1317</v>
      </c>
      <c r="F518" s="15">
        <v>44927</v>
      </c>
      <c r="G518" s="2">
        <f t="shared" si="350"/>
        <v>26</v>
      </c>
      <c r="H518" s="16">
        <v>22</v>
      </c>
      <c r="I518" s="2"/>
      <c r="J518" s="16"/>
      <c r="K518" s="16"/>
      <c r="L518" s="2">
        <v>200</v>
      </c>
      <c r="M518" s="2">
        <v>0</v>
      </c>
      <c r="N518" s="2">
        <v>0</v>
      </c>
      <c r="O518" s="16"/>
      <c r="P518" s="2">
        <v>0</v>
      </c>
      <c r="Q518" s="2">
        <f t="shared" si="345"/>
        <v>10</v>
      </c>
      <c r="R518" s="2">
        <f t="shared" si="336"/>
        <v>0</v>
      </c>
      <c r="S518" s="17">
        <f t="shared" si="342"/>
        <v>31.73076923076923</v>
      </c>
      <c r="T518" s="17">
        <v>5.5</v>
      </c>
      <c r="U518" s="17">
        <v>5</v>
      </c>
      <c r="V518" s="18">
        <v>7</v>
      </c>
      <c r="W518" s="19">
        <f t="shared" si="351"/>
        <v>259.23076923076923</v>
      </c>
      <c r="X518" s="17">
        <f t="shared" si="329"/>
        <v>0</v>
      </c>
      <c r="Y518" s="17">
        <f t="shared" si="344"/>
        <v>0</v>
      </c>
      <c r="Z518" s="29"/>
      <c r="AA518" s="43">
        <f t="shared" si="346"/>
        <v>0</v>
      </c>
      <c r="AB518" s="17">
        <f t="shared" si="347"/>
        <v>5.1846153846153848</v>
      </c>
      <c r="AC518" s="17">
        <f t="shared" si="348"/>
        <v>5.1846153846153848</v>
      </c>
      <c r="AD518" s="3">
        <f t="shared" si="327"/>
        <v>254</v>
      </c>
      <c r="AE518" s="3">
        <f t="shared" si="326"/>
        <v>200</v>
      </c>
      <c r="AF518" s="3"/>
      <c r="AH518" s="20">
        <f t="shared" si="330"/>
        <v>254.05</v>
      </c>
      <c r="AI518">
        <f t="shared" si="352"/>
        <v>2</v>
      </c>
      <c r="AJ518">
        <f t="shared" si="353"/>
        <v>1</v>
      </c>
      <c r="AK518">
        <f t="shared" si="354"/>
        <v>0</v>
      </c>
      <c r="AL518">
        <f t="shared" si="355"/>
        <v>0</v>
      </c>
      <c r="AM518">
        <f t="shared" si="356"/>
        <v>0</v>
      </c>
      <c r="AN518">
        <f t="shared" si="357"/>
        <v>4</v>
      </c>
      <c r="AO518">
        <f t="shared" si="358"/>
        <v>0</v>
      </c>
      <c r="AP518">
        <f t="shared" si="359"/>
        <v>0</v>
      </c>
      <c r="AQ518">
        <f t="shared" si="360"/>
        <v>0</v>
      </c>
      <c r="AR518">
        <f t="shared" si="361"/>
        <v>2</v>
      </c>
      <c r="AS518">
        <f t="shared" si="362"/>
        <v>200.00000000004547</v>
      </c>
      <c r="AT518" s="12">
        <f t="shared" si="331"/>
        <v>-1.9583333333333333</v>
      </c>
      <c r="AU518" s="13">
        <f t="shared" si="343"/>
        <v>0</v>
      </c>
      <c r="AV518" s="13">
        <f t="shared" si="328"/>
        <v>0</v>
      </c>
      <c r="AW518" s="27">
        <v>0</v>
      </c>
      <c r="AX518" s="1">
        <f t="shared" si="332"/>
        <v>0</v>
      </c>
      <c r="AY518" s="20">
        <f t="shared" si="333"/>
        <v>241.73076923076923</v>
      </c>
    </row>
    <row r="519" spans="1:51" ht="36" customHeight="1" x14ac:dyDescent="0.65">
      <c r="A519" s="39">
        <v>513</v>
      </c>
      <c r="B519" s="2" t="s">
        <v>1287</v>
      </c>
      <c r="C519" s="44" t="s">
        <v>1318</v>
      </c>
      <c r="D519" s="47" t="s">
        <v>1319</v>
      </c>
      <c r="E519" s="48" t="s">
        <v>1320</v>
      </c>
      <c r="F519" s="15">
        <v>44949</v>
      </c>
      <c r="G519" s="2">
        <f t="shared" si="350"/>
        <v>26</v>
      </c>
      <c r="H519" s="16">
        <v>0</v>
      </c>
      <c r="I519" s="2"/>
      <c r="J519" s="16"/>
      <c r="K519" s="16"/>
      <c r="L519" s="2">
        <v>200</v>
      </c>
      <c r="M519" s="2">
        <v>0</v>
      </c>
      <c r="N519" s="2">
        <v>0</v>
      </c>
      <c r="O519" s="16"/>
      <c r="P519" s="2">
        <v>0</v>
      </c>
      <c r="Q519" s="2">
        <f t="shared" si="345"/>
        <v>10</v>
      </c>
      <c r="R519" s="2">
        <f t="shared" si="336"/>
        <v>0</v>
      </c>
      <c r="S519" s="17">
        <f t="shared" si="342"/>
        <v>0</v>
      </c>
      <c r="T519" s="17">
        <v>0</v>
      </c>
      <c r="U519" s="17">
        <v>5</v>
      </c>
      <c r="V519" s="18">
        <v>7</v>
      </c>
      <c r="W519" s="19">
        <f t="shared" si="351"/>
        <v>222</v>
      </c>
      <c r="X519" s="17">
        <f t="shared" si="329"/>
        <v>0</v>
      </c>
      <c r="Y519" s="17">
        <f t="shared" si="344"/>
        <v>0</v>
      </c>
      <c r="Z519" s="29"/>
      <c r="AA519" s="43">
        <f t="shared" si="346"/>
        <v>0</v>
      </c>
      <c r="AB519" s="17">
        <f t="shared" si="347"/>
        <v>4.4400000000000004</v>
      </c>
      <c r="AC519" s="17">
        <f t="shared" si="348"/>
        <v>4.4400000000000004</v>
      </c>
      <c r="AD519" s="3">
        <f t="shared" si="327"/>
        <v>217</v>
      </c>
      <c r="AE519" s="3">
        <f t="shared" ref="AE519:AE583" si="363">(AO519*$AO$5+AP519*$AP$5+AQ519*$AQ$5+AR519*$AR$5)</f>
        <v>2200</v>
      </c>
      <c r="AF519" s="3"/>
      <c r="AH519" s="20">
        <f t="shared" si="330"/>
        <v>217.56</v>
      </c>
      <c r="AI519">
        <f t="shared" si="352"/>
        <v>2</v>
      </c>
      <c r="AJ519">
        <f t="shared" si="353"/>
        <v>0</v>
      </c>
      <c r="AK519">
        <f t="shared" si="354"/>
        <v>0</v>
      </c>
      <c r="AL519">
        <f t="shared" si="355"/>
        <v>1</v>
      </c>
      <c r="AM519">
        <f t="shared" si="356"/>
        <v>1</v>
      </c>
      <c r="AN519">
        <f t="shared" si="357"/>
        <v>2</v>
      </c>
      <c r="AO519">
        <f t="shared" si="358"/>
        <v>1</v>
      </c>
      <c r="AP519">
        <f t="shared" si="359"/>
        <v>0</v>
      </c>
      <c r="AQ519">
        <f t="shared" si="360"/>
        <v>0</v>
      </c>
      <c r="AR519">
        <f t="shared" si="361"/>
        <v>2</v>
      </c>
      <c r="AS519">
        <f t="shared" si="362"/>
        <v>2240.0000000000091</v>
      </c>
      <c r="AT519" s="12">
        <f t="shared" si="331"/>
        <v>-2.0194444444444444</v>
      </c>
      <c r="AU519" s="13">
        <f t="shared" si="343"/>
        <v>0</v>
      </c>
      <c r="AV519" s="13">
        <f t="shared" si="328"/>
        <v>0</v>
      </c>
      <c r="AW519" s="27">
        <v>0</v>
      </c>
      <c r="AX519" s="1">
        <f t="shared" si="332"/>
        <v>0</v>
      </c>
      <c r="AY519" s="20">
        <f t="shared" si="333"/>
        <v>210</v>
      </c>
    </row>
    <row r="520" spans="1:51" ht="36" customHeight="1" x14ac:dyDescent="0.65">
      <c r="A520" s="2">
        <v>514</v>
      </c>
      <c r="B520" s="2" t="s">
        <v>1287</v>
      </c>
      <c r="C520" s="44" t="s">
        <v>1321</v>
      </c>
      <c r="D520" s="47" t="s">
        <v>1322</v>
      </c>
      <c r="E520" s="48" t="s">
        <v>1323</v>
      </c>
      <c r="F520" s="15">
        <v>44927</v>
      </c>
      <c r="G520" s="2">
        <f t="shared" si="350"/>
        <v>25</v>
      </c>
      <c r="H520" s="16">
        <v>0</v>
      </c>
      <c r="I520" s="2"/>
      <c r="J520" s="16"/>
      <c r="K520" s="16">
        <v>1</v>
      </c>
      <c r="L520" s="2">
        <v>200</v>
      </c>
      <c r="M520" s="2">
        <v>0</v>
      </c>
      <c r="N520" s="2">
        <v>0</v>
      </c>
      <c r="O520" s="16"/>
      <c r="P520" s="2">
        <v>0</v>
      </c>
      <c r="Q520" s="2">
        <f t="shared" si="345"/>
        <v>0</v>
      </c>
      <c r="R520" s="2">
        <f t="shared" si="336"/>
        <v>0</v>
      </c>
      <c r="S520" s="17">
        <f t="shared" si="342"/>
        <v>0</v>
      </c>
      <c r="T520" s="17">
        <v>0</v>
      </c>
      <c r="U520" s="17">
        <v>4.8076923076923084</v>
      </c>
      <c r="V520" s="18">
        <v>7</v>
      </c>
      <c r="W520" s="19">
        <f t="shared" si="351"/>
        <v>211.80769230769232</v>
      </c>
      <c r="X520" s="17">
        <f t="shared" si="329"/>
        <v>0</v>
      </c>
      <c r="Y520" s="17">
        <f t="shared" si="344"/>
        <v>7.6923076923076925</v>
      </c>
      <c r="Z520" s="29"/>
      <c r="AA520" s="43">
        <f t="shared" si="346"/>
        <v>0</v>
      </c>
      <c r="AB520" s="17">
        <f t="shared" si="347"/>
        <v>4.2361538461538464</v>
      </c>
      <c r="AC520" s="17">
        <f t="shared" si="348"/>
        <v>11.928461538461539</v>
      </c>
      <c r="AD520" s="3">
        <f t="shared" ref="AD520:AD584" si="364">(AI520*$AI$5+AJ520*$AJ$5+AK520*$AK$5+AL520*$AL$5+AM520*$AM$5+AN520*$AN$5)</f>
        <v>199</v>
      </c>
      <c r="AE520" s="3">
        <f t="shared" si="363"/>
        <v>3500</v>
      </c>
      <c r="AF520" s="3"/>
      <c r="AH520" s="20">
        <f t="shared" si="330"/>
        <v>199.88</v>
      </c>
      <c r="AI520">
        <f t="shared" si="352"/>
        <v>1</v>
      </c>
      <c r="AJ520">
        <f t="shared" si="353"/>
        <v>1</v>
      </c>
      <c r="AK520">
        <f t="shared" si="354"/>
        <v>2</v>
      </c>
      <c r="AL520">
        <f t="shared" si="355"/>
        <v>0</v>
      </c>
      <c r="AM520">
        <f t="shared" si="356"/>
        <v>1</v>
      </c>
      <c r="AN520">
        <f t="shared" si="357"/>
        <v>4</v>
      </c>
      <c r="AO520">
        <f t="shared" si="358"/>
        <v>1</v>
      </c>
      <c r="AP520">
        <f t="shared" si="359"/>
        <v>1</v>
      </c>
      <c r="AQ520">
        <f t="shared" si="360"/>
        <v>1</v>
      </c>
      <c r="AR520">
        <f t="shared" si="361"/>
        <v>0</v>
      </c>
      <c r="AS520">
        <f t="shared" si="362"/>
        <v>3519.9999999999818</v>
      </c>
      <c r="AT520" s="12">
        <f t="shared" si="331"/>
        <v>-1.9583333333333333</v>
      </c>
      <c r="AU520" s="13">
        <f t="shared" si="343"/>
        <v>0</v>
      </c>
      <c r="AV520" s="13">
        <f t="shared" si="328"/>
        <v>0</v>
      </c>
      <c r="AW520" s="27">
        <v>0</v>
      </c>
      <c r="AX520" s="1">
        <f t="shared" si="332"/>
        <v>0</v>
      </c>
      <c r="AY520" s="20">
        <f t="shared" si="333"/>
        <v>192.30769230769232</v>
      </c>
    </row>
    <row r="521" spans="1:51" ht="36" customHeight="1" x14ac:dyDescent="0.65">
      <c r="A521" s="39">
        <v>515</v>
      </c>
      <c r="B521" s="2" t="s">
        <v>1287</v>
      </c>
      <c r="C521" s="44" t="s">
        <v>1324</v>
      </c>
      <c r="D521" s="47" t="s">
        <v>1325</v>
      </c>
      <c r="E521" s="48" t="s">
        <v>566</v>
      </c>
      <c r="F521" s="15">
        <v>45019</v>
      </c>
      <c r="G521" s="2">
        <f t="shared" si="350"/>
        <v>25</v>
      </c>
      <c r="H521" s="16">
        <v>22</v>
      </c>
      <c r="I521" s="2"/>
      <c r="J521" s="16"/>
      <c r="K521" s="16">
        <v>1</v>
      </c>
      <c r="L521" s="2">
        <v>200</v>
      </c>
      <c r="M521" s="2">
        <v>0</v>
      </c>
      <c r="N521" s="2">
        <v>0</v>
      </c>
      <c r="O521" s="16"/>
      <c r="P521" s="2">
        <v>0</v>
      </c>
      <c r="Q521" s="2">
        <f t="shared" si="345"/>
        <v>0</v>
      </c>
      <c r="R521" s="2">
        <f t="shared" si="336"/>
        <v>0</v>
      </c>
      <c r="S521" s="17">
        <f t="shared" si="342"/>
        <v>31.73076923076923</v>
      </c>
      <c r="T521" s="17">
        <v>5.5</v>
      </c>
      <c r="U521" s="17">
        <v>4.8076923076923084</v>
      </c>
      <c r="V521" s="18">
        <v>7</v>
      </c>
      <c r="W521" s="19">
        <f t="shared" si="351"/>
        <v>249.03846153846155</v>
      </c>
      <c r="X521" s="17">
        <f t="shared" si="329"/>
        <v>0</v>
      </c>
      <c r="Y521" s="17">
        <f t="shared" si="344"/>
        <v>7.6923076923076925</v>
      </c>
      <c r="Z521" s="29"/>
      <c r="AA521" s="43">
        <f t="shared" si="346"/>
        <v>0</v>
      </c>
      <c r="AB521" s="17">
        <f t="shared" si="347"/>
        <v>4.9807692307692308</v>
      </c>
      <c r="AC521" s="17">
        <f t="shared" si="348"/>
        <v>12.673076923076923</v>
      </c>
      <c r="AD521" s="3">
        <f t="shared" si="364"/>
        <v>236</v>
      </c>
      <c r="AE521" s="3">
        <f t="shared" si="363"/>
        <v>1400</v>
      </c>
      <c r="AF521" s="3"/>
      <c r="AH521" s="20">
        <f t="shared" si="330"/>
        <v>236.37</v>
      </c>
      <c r="AI521">
        <f t="shared" si="352"/>
        <v>2</v>
      </c>
      <c r="AJ521">
        <f t="shared" si="353"/>
        <v>0</v>
      </c>
      <c r="AK521">
        <f t="shared" si="354"/>
        <v>1</v>
      </c>
      <c r="AL521">
        <f t="shared" si="355"/>
        <v>1</v>
      </c>
      <c r="AM521">
        <f t="shared" si="356"/>
        <v>1</v>
      </c>
      <c r="AN521">
        <f t="shared" si="357"/>
        <v>1</v>
      </c>
      <c r="AO521">
        <f t="shared" si="358"/>
        <v>0</v>
      </c>
      <c r="AP521">
        <f t="shared" si="359"/>
        <v>1</v>
      </c>
      <c r="AQ521">
        <f t="shared" si="360"/>
        <v>0</v>
      </c>
      <c r="AR521">
        <f t="shared" si="361"/>
        <v>4</v>
      </c>
      <c r="AS521">
        <f t="shared" si="362"/>
        <v>1480.0000000000182</v>
      </c>
      <c r="AT521" s="12">
        <f t="shared" si="331"/>
        <v>-2.213888888888889</v>
      </c>
      <c r="AU521" s="13">
        <f t="shared" si="343"/>
        <v>0</v>
      </c>
      <c r="AV521" s="13">
        <f t="shared" ref="AV521:AV585" si="365">IF(AT521&lt;=3,0,IF(AT521&lt;=4,4,IF(AT521&lt;=5,5,IF(AT521&lt;=6,6,IF(AT521&lt;=7,7,IF(AT521&lt;=8,8,IF(AT521&lt;=9,9,10)))))))</f>
        <v>0</v>
      </c>
      <c r="AW521" s="27">
        <v>0</v>
      </c>
      <c r="AX521" s="1">
        <f t="shared" si="332"/>
        <v>0</v>
      </c>
      <c r="AY521" s="20">
        <f t="shared" si="333"/>
        <v>224.03846153846155</v>
      </c>
    </row>
    <row r="522" spans="1:51" ht="36" customHeight="1" x14ac:dyDescent="0.65">
      <c r="A522" s="2">
        <v>516</v>
      </c>
      <c r="B522" s="2" t="s">
        <v>1287</v>
      </c>
      <c r="C522" s="44" t="s">
        <v>1326</v>
      </c>
      <c r="D522" s="47" t="s">
        <v>246</v>
      </c>
      <c r="E522" s="48" t="s">
        <v>283</v>
      </c>
      <c r="F522" s="15">
        <v>45055</v>
      </c>
      <c r="G522" s="2">
        <f t="shared" si="350"/>
        <v>26</v>
      </c>
      <c r="H522" s="16">
        <v>22</v>
      </c>
      <c r="I522" s="2"/>
      <c r="J522" s="16"/>
      <c r="K522" s="16"/>
      <c r="L522" s="2">
        <v>200</v>
      </c>
      <c r="M522" s="2">
        <v>0</v>
      </c>
      <c r="N522" s="2">
        <v>0</v>
      </c>
      <c r="O522" s="16"/>
      <c r="P522" s="2">
        <v>0</v>
      </c>
      <c r="Q522" s="2">
        <f t="shared" si="345"/>
        <v>10</v>
      </c>
      <c r="R522" s="2">
        <f t="shared" si="336"/>
        <v>0</v>
      </c>
      <c r="S522" s="17">
        <f t="shared" si="342"/>
        <v>31.73076923076923</v>
      </c>
      <c r="T522" s="17">
        <v>5.5</v>
      </c>
      <c r="U522" s="17">
        <v>5</v>
      </c>
      <c r="V522" s="18"/>
      <c r="W522" s="19">
        <f t="shared" si="351"/>
        <v>252.23076923076923</v>
      </c>
      <c r="X522" s="17">
        <f t="shared" ref="X522:X550" si="366">(L522+N522)/$J$4*J522</f>
        <v>0</v>
      </c>
      <c r="Y522" s="17">
        <f t="shared" si="344"/>
        <v>0</v>
      </c>
      <c r="Z522" s="29"/>
      <c r="AA522" s="43">
        <f t="shared" si="346"/>
        <v>0</v>
      </c>
      <c r="AB522" s="17">
        <f t="shared" si="347"/>
        <v>5.0446153846153843</v>
      </c>
      <c r="AC522" s="17">
        <f t="shared" si="348"/>
        <v>5.0446153846153843</v>
      </c>
      <c r="AD522" s="3">
        <f t="shared" si="364"/>
        <v>247</v>
      </c>
      <c r="AE522" s="3">
        <f t="shared" si="363"/>
        <v>700</v>
      </c>
      <c r="AF522" s="3"/>
      <c r="AH522" s="20">
        <f t="shared" ref="AH522:AH586" si="367">ROUND( W522-AC522,2)</f>
        <v>247.19</v>
      </c>
      <c r="AI522">
        <f t="shared" si="352"/>
        <v>2</v>
      </c>
      <c r="AJ522">
        <f t="shared" si="353"/>
        <v>0</v>
      </c>
      <c r="AK522">
        <f t="shared" si="354"/>
        <v>2</v>
      </c>
      <c r="AL522">
        <f t="shared" si="355"/>
        <v>0</v>
      </c>
      <c r="AM522">
        <f t="shared" si="356"/>
        <v>1</v>
      </c>
      <c r="AN522">
        <f t="shared" si="357"/>
        <v>2</v>
      </c>
      <c r="AO522">
        <f t="shared" si="358"/>
        <v>0</v>
      </c>
      <c r="AP522">
        <f t="shared" si="359"/>
        <v>0</v>
      </c>
      <c r="AQ522">
        <f t="shared" si="360"/>
        <v>1</v>
      </c>
      <c r="AR522">
        <f t="shared" si="361"/>
        <v>2</v>
      </c>
      <c r="AS522">
        <f t="shared" si="362"/>
        <v>759.99999999999091</v>
      </c>
      <c r="AT522" s="12">
        <f t="shared" ref="AT522:AT586" si="368">+DAYS360(F522,$J$3)/360</f>
        <v>-2.3138888888888891</v>
      </c>
      <c r="AU522" s="13">
        <f t="shared" si="343"/>
        <v>0</v>
      </c>
      <c r="AV522" s="13">
        <f t="shared" si="365"/>
        <v>0</v>
      </c>
      <c r="AW522" s="27">
        <v>0</v>
      </c>
      <c r="AX522" s="1">
        <f t="shared" ref="AX522:AX586" si="369">+AW522*150000/4000</f>
        <v>0</v>
      </c>
      <c r="AY522" s="20">
        <f t="shared" ref="AY522:AY586" si="370">W522-X522-Y522-T522-U522-V522-AX522</f>
        <v>241.73076923076923</v>
      </c>
    </row>
    <row r="523" spans="1:51" ht="36" customHeight="1" x14ac:dyDescent="0.65">
      <c r="A523" s="39">
        <v>517</v>
      </c>
      <c r="B523" s="2" t="s">
        <v>1287</v>
      </c>
      <c r="C523" s="44" t="s">
        <v>1327</v>
      </c>
      <c r="D523" s="47" t="s">
        <v>1328</v>
      </c>
      <c r="E523" s="48" t="s">
        <v>921</v>
      </c>
      <c r="F523" s="15">
        <v>45078</v>
      </c>
      <c r="G523" s="2">
        <f t="shared" si="350"/>
        <v>26</v>
      </c>
      <c r="H523" s="16">
        <v>24</v>
      </c>
      <c r="I523" s="2"/>
      <c r="J523" s="16"/>
      <c r="K523" s="16"/>
      <c r="L523" s="2">
        <v>200</v>
      </c>
      <c r="M523" s="2">
        <v>0</v>
      </c>
      <c r="N523" s="2">
        <v>0</v>
      </c>
      <c r="O523" s="16"/>
      <c r="P523" s="2">
        <v>0</v>
      </c>
      <c r="Q523" s="2">
        <f t="shared" si="345"/>
        <v>10</v>
      </c>
      <c r="R523" s="2">
        <f t="shared" si="336"/>
        <v>0</v>
      </c>
      <c r="S523" s="17">
        <f t="shared" si="342"/>
        <v>34.615384615384613</v>
      </c>
      <c r="T523" s="17">
        <v>6</v>
      </c>
      <c r="U523" s="17">
        <v>5</v>
      </c>
      <c r="V523" s="18">
        <v>7</v>
      </c>
      <c r="W523" s="19">
        <f t="shared" si="351"/>
        <v>262.61538461538464</v>
      </c>
      <c r="X523" s="17">
        <f t="shared" si="366"/>
        <v>0</v>
      </c>
      <c r="Y523" s="17">
        <f t="shared" si="344"/>
        <v>0</v>
      </c>
      <c r="Z523" s="29"/>
      <c r="AA523" s="43">
        <f t="shared" si="346"/>
        <v>0</v>
      </c>
      <c r="AB523" s="17">
        <f t="shared" si="347"/>
        <v>5.252307692307693</v>
      </c>
      <c r="AC523" s="17">
        <f t="shared" si="348"/>
        <v>5.252307692307693</v>
      </c>
      <c r="AD523" s="3">
        <f t="shared" si="364"/>
        <v>257</v>
      </c>
      <c r="AE523" s="3">
        <f t="shared" si="363"/>
        <v>1400</v>
      </c>
      <c r="AF523" s="3"/>
      <c r="AH523" s="20">
        <f t="shared" si="367"/>
        <v>257.36</v>
      </c>
      <c r="AI523">
        <f t="shared" si="352"/>
        <v>2</v>
      </c>
      <c r="AJ523">
        <f t="shared" si="353"/>
        <v>1</v>
      </c>
      <c r="AK523">
        <f t="shared" si="354"/>
        <v>0</v>
      </c>
      <c r="AL523">
        <f t="shared" si="355"/>
        <v>0</v>
      </c>
      <c r="AM523">
        <f t="shared" si="356"/>
        <v>1</v>
      </c>
      <c r="AN523">
        <f t="shared" si="357"/>
        <v>2</v>
      </c>
      <c r="AO523">
        <f t="shared" si="358"/>
        <v>0</v>
      </c>
      <c r="AP523">
        <f t="shared" si="359"/>
        <v>1</v>
      </c>
      <c r="AQ523">
        <f t="shared" si="360"/>
        <v>0</v>
      </c>
      <c r="AR523">
        <f t="shared" si="361"/>
        <v>4</v>
      </c>
      <c r="AS523">
        <f t="shared" si="362"/>
        <v>1440.0000000000546</v>
      </c>
      <c r="AT523" s="12">
        <f t="shared" si="368"/>
        <v>-2.375</v>
      </c>
      <c r="AU523" s="13">
        <f t="shared" si="343"/>
        <v>0</v>
      </c>
      <c r="AV523" s="13">
        <f t="shared" si="365"/>
        <v>0</v>
      </c>
      <c r="AW523" s="27">
        <v>0</v>
      </c>
      <c r="AX523" s="1">
        <f t="shared" si="369"/>
        <v>0</v>
      </c>
      <c r="AY523" s="20">
        <f t="shared" si="370"/>
        <v>244.61538461538464</v>
      </c>
    </row>
    <row r="524" spans="1:51" ht="31.5" customHeight="1" x14ac:dyDescent="0.65">
      <c r="A524" s="2">
        <v>518</v>
      </c>
      <c r="B524" s="2" t="s">
        <v>1287</v>
      </c>
      <c r="C524" s="37" t="s">
        <v>1329</v>
      </c>
      <c r="D524" s="47" t="s">
        <v>1330</v>
      </c>
      <c r="E524" s="48" t="s">
        <v>1331</v>
      </c>
      <c r="F524" s="15">
        <v>44228</v>
      </c>
      <c r="G524" s="2">
        <f t="shared" si="350"/>
        <v>26</v>
      </c>
      <c r="H524" s="16">
        <v>24</v>
      </c>
      <c r="I524" s="2"/>
      <c r="J524" s="16"/>
      <c r="K524" s="16"/>
      <c r="L524" s="2">
        <v>200</v>
      </c>
      <c r="M524" s="2">
        <v>0</v>
      </c>
      <c r="N524" s="2">
        <v>0</v>
      </c>
      <c r="O524" s="16"/>
      <c r="P524" s="2">
        <v>0</v>
      </c>
      <c r="Q524" s="2">
        <f t="shared" si="345"/>
        <v>10</v>
      </c>
      <c r="R524" s="2">
        <f t="shared" si="336"/>
        <v>0</v>
      </c>
      <c r="S524" s="17">
        <f t="shared" si="342"/>
        <v>34.615384615384613</v>
      </c>
      <c r="T524" s="17">
        <v>6</v>
      </c>
      <c r="U524" s="17">
        <v>5</v>
      </c>
      <c r="V524" s="18">
        <v>7</v>
      </c>
      <c r="W524" s="19">
        <f t="shared" si="351"/>
        <v>262.61538461538464</v>
      </c>
      <c r="X524" s="17">
        <f t="shared" si="366"/>
        <v>0</v>
      </c>
      <c r="Y524" s="17">
        <f t="shared" si="344"/>
        <v>0</v>
      </c>
      <c r="Z524" s="29"/>
      <c r="AA524" s="43">
        <f t="shared" si="346"/>
        <v>0</v>
      </c>
      <c r="AB524" s="17">
        <f t="shared" si="347"/>
        <v>5.252307692307693</v>
      </c>
      <c r="AC524" s="17">
        <f t="shared" si="348"/>
        <v>5.252307692307693</v>
      </c>
      <c r="AD524" s="3">
        <f t="shared" si="364"/>
        <v>257</v>
      </c>
      <c r="AE524" s="3">
        <f t="shared" si="363"/>
        <v>1400</v>
      </c>
      <c r="AF524" s="3"/>
      <c r="AH524" s="20">
        <f t="shared" si="367"/>
        <v>257.36</v>
      </c>
      <c r="AI524">
        <f t="shared" si="352"/>
        <v>2</v>
      </c>
      <c r="AJ524">
        <f t="shared" si="353"/>
        <v>1</v>
      </c>
      <c r="AK524">
        <f t="shared" si="354"/>
        <v>0</v>
      </c>
      <c r="AL524">
        <f t="shared" si="355"/>
        <v>0</v>
      </c>
      <c r="AM524">
        <f t="shared" si="356"/>
        <v>1</v>
      </c>
      <c r="AN524">
        <f t="shared" si="357"/>
        <v>2</v>
      </c>
      <c r="AO524">
        <f t="shared" si="358"/>
        <v>0</v>
      </c>
      <c r="AP524">
        <f t="shared" si="359"/>
        <v>1</v>
      </c>
      <c r="AQ524">
        <f t="shared" si="360"/>
        <v>0</v>
      </c>
      <c r="AR524">
        <f t="shared" si="361"/>
        <v>4</v>
      </c>
      <c r="AS524">
        <f t="shared" si="362"/>
        <v>1440.0000000000546</v>
      </c>
      <c r="AT524" s="12">
        <f t="shared" si="368"/>
        <v>-4.1666666666666664E-2</v>
      </c>
      <c r="AU524" s="13">
        <f t="shared" si="343"/>
        <v>0</v>
      </c>
      <c r="AV524" s="13">
        <f t="shared" si="365"/>
        <v>0</v>
      </c>
      <c r="AW524" s="27">
        <v>0</v>
      </c>
      <c r="AX524" s="1">
        <f t="shared" si="369"/>
        <v>0</v>
      </c>
      <c r="AY524" s="20">
        <f t="shared" si="370"/>
        <v>244.61538461538464</v>
      </c>
    </row>
    <row r="525" spans="1:51" ht="36" customHeight="1" x14ac:dyDescent="0.65">
      <c r="A525" s="39">
        <v>519</v>
      </c>
      <c r="B525" s="2" t="s">
        <v>1287</v>
      </c>
      <c r="C525" s="44" t="s">
        <v>1332</v>
      </c>
      <c r="D525" s="47" t="s">
        <v>1333</v>
      </c>
      <c r="E525" s="48" t="s">
        <v>1334</v>
      </c>
      <c r="F525" s="15">
        <v>45124</v>
      </c>
      <c r="G525" s="2">
        <f t="shared" si="350"/>
        <v>26</v>
      </c>
      <c r="H525" s="16">
        <v>20</v>
      </c>
      <c r="I525" s="2"/>
      <c r="J525" s="16"/>
      <c r="K525" s="16"/>
      <c r="L525" s="2">
        <v>200</v>
      </c>
      <c r="M525" s="2">
        <v>0</v>
      </c>
      <c r="N525" s="2">
        <v>0</v>
      </c>
      <c r="O525" s="16"/>
      <c r="P525" s="2">
        <v>0</v>
      </c>
      <c r="Q525" s="2">
        <f t="shared" si="345"/>
        <v>10</v>
      </c>
      <c r="R525" s="2">
        <f t="shared" si="336"/>
        <v>0</v>
      </c>
      <c r="S525" s="17">
        <f t="shared" si="342"/>
        <v>28.846153846153847</v>
      </c>
      <c r="T525" s="17">
        <v>5</v>
      </c>
      <c r="U525" s="17">
        <v>5</v>
      </c>
      <c r="V525" s="18">
        <v>7</v>
      </c>
      <c r="W525" s="19">
        <f t="shared" si="351"/>
        <v>255.84615384615384</v>
      </c>
      <c r="X525" s="17">
        <f t="shared" si="366"/>
        <v>0</v>
      </c>
      <c r="Y525" s="17">
        <f t="shared" si="344"/>
        <v>0</v>
      </c>
      <c r="Z525" s="29"/>
      <c r="AA525" s="43">
        <f t="shared" si="346"/>
        <v>0</v>
      </c>
      <c r="AB525" s="17">
        <f t="shared" si="347"/>
        <v>5.1169230769230767</v>
      </c>
      <c r="AC525" s="17">
        <f t="shared" si="348"/>
        <v>5.1169230769230767</v>
      </c>
      <c r="AD525" s="3">
        <f t="shared" si="364"/>
        <v>250</v>
      </c>
      <c r="AE525" s="3">
        <f t="shared" si="363"/>
        <v>2900</v>
      </c>
      <c r="AF525" s="3"/>
      <c r="AH525" s="20">
        <f t="shared" si="367"/>
        <v>250.73</v>
      </c>
      <c r="AI525">
        <f t="shared" si="352"/>
        <v>2</v>
      </c>
      <c r="AJ525">
        <f t="shared" si="353"/>
        <v>1</v>
      </c>
      <c r="AK525">
        <f t="shared" si="354"/>
        <v>0</v>
      </c>
      <c r="AL525">
        <f t="shared" si="355"/>
        <v>0</v>
      </c>
      <c r="AM525">
        <f t="shared" si="356"/>
        <v>0</v>
      </c>
      <c r="AN525">
        <f t="shared" si="357"/>
        <v>0</v>
      </c>
      <c r="AO525">
        <f t="shared" si="358"/>
        <v>1</v>
      </c>
      <c r="AP525">
        <f t="shared" si="359"/>
        <v>0</v>
      </c>
      <c r="AQ525">
        <f t="shared" si="360"/>
        <v>1</v>
      </c>
      <c r="AR525">
        <f t="shared" si="361"/>
        <v>4</v>
      </c>
      <c r="AS525">
        <f t="shared" si="362"/>
        <v>2919.9999999999591</v>
      </c>
      <c r="AT525" s="12">
        <f t="shared" si="368"/>
        <v>-2.5027777777777778</v>
      </c>
      <c r="AU525" s="13">
        <f t="shared" si="343"/>
        <v>0</v>
      </c>
      <c r="AV525" s="13">
        <f t="shared" si="365"/>
        <v>0</v>
      </c>
      <c r="AW525" s="27">
        <v>0</v>
      </c>
      <c r="AX525" s="1">
        <f t="shared" si="369"/>
        <v>0</v>
      </c>
      <c r="AY525" s="20">
        <f t="shared" si="370"/>
        <v>238.84615384615384</v>
      </c>
    </row>
    <row r="526" spans="1:51" ht="36" customHeight="1" x14ac:dyDescent="0.65">
      <c r="A526" s="2">
        <v>520</v>
      </c>
      <c r="B526" s="2" t="s">
        <v>1287</v>
      </c>
      <c r="C526" s="44" t="s">
        <v>1335</v>
      </c>
      <c r="D526" s="47" t="s">
        <v>727</v>
      </c>
      <c r="E526" s="48" t="s">
        <v>749</v>
      </c>
      <c r="F526" s="15">
        <v>45180</v>
      </c>
      <c r="G526" s="2">
        <f t="shared" si="350"/>
        <v>26</v>
      </c>
      <c r="H526" s="16">
        <v>0</v>
      </c>
      <c r="I526" s="2"/>
      <c r="J526" s="16"/>
      <c r="K526" s="16"/>
      <c r="L526" s="2">
        <v>200</v>
      </c>
      <c r="M526" s="2">
        <v>0</v>
      </c>
      <c r="N526" s="2">
        <v>0</v>
      </c>
      <c r="O526" s="16"/>
      <c r="P526" s="2">
        <v>0</v>
      </c>
      <c r="Q526" s="2">
        <f t="shared" si="345"/>
        <v>10</v>
      </c>
      <c r="R526" s="2">
        <f t="shared" si="336"/>
        <v>0</v>
      </c>
      <c r="S526" s="17">
        <f t="shared" si="342"/>
        <v>0</v>
      </c>
      <c r="T526" s="17">
        <v>0</v>
      </c>
      <c r="U526" s="17">
        <v>5</v>
      </c>
      <c r="V526" s="18">
        <v>7</v>
      </c>
      <c r="W526" s="19">
        <f t="shared" si="351"/>
        <v>222</v>
      </c>
      <c r="X526" s="17">
        <f t="shared" si="366"/>
        <v>0</v>
      </c>
      <c r="Y526" s="17">
        <f t="shared" si="344"/>
        <v>0</v>
      </c>
      <c r="Z526" s="29"/>
      <c r="AA526" s="43">
        <f t="shared" si="346"/>
        <v>0</v>
      </c>
      <c r="AB526" s="17">
        <f t="shared" si="347"/>
        <v>4.4400000000000004</v>
      </c>
      <c r="AC526" s="17">
        <f t="shared" si="348"/>
        <v>4.4400000000000004</v>
      </c>
      <c r="AD526" s="3">
        <f t="shared" si="364"/>
        <v>217</v>
      </c>
      <c r="AE526" s="3">
        <f t="shared" si="363"/>
        <v>2200</v>
      </c>
      <c r="AF526" s="3"/>
      <c r="AH526" s="20">
        <f t="shared" si="367"/>
        <v>217.56</v>
      </c>
      <c r="AI526">
        <f t="shared" si="352"/>
        <v>2</v>
      </c>
      <c r="AJ526">
        <f t="shared" si="353"/>
        <v>0</v>
      </c>
      <c r="AK526">
        <f t="shared" si="354"/>
        <v>0</v>
      </c>
      <c r="AL526">
        <f t="shared" si="355"/>
        <v>1</v>
      </c>
      <c r="AM526">
        <f t="shared" si="356"/>
        <v>1</v>
      </c>
      <c r="AN526">
        <f t="shared" si="357"/>
        <v>2</v>
      </c>
      <c r="AO526">
        <f t="shared" si="358"/>
        <v>1</v>
      </c>
      <c r="AP526">
        <f t="shared" si="359"/>
        <v>0</v>
      </c>
      <c r="AQ526">
        <f t="shared" si="360"/>
        <v>0</v>
      </c>
      <c r="AR526">
        <f t="shared" si="361"/>
        <v>2</v>
      </c>
      <c r="AS526">
        <f t="shared" si="362"/>
        <v>2240.0000000000091</v>
      </c>
      <c r="AT526" s="12">
        <f t="shared" si="368"/>
        <v>-2.6527777777777777</v>
      </c>
      <c r="AU526" s="13">
        <f t="shared" si="343"/>
        <v>0</v>
      </c>
      <c r="AV526" s="13">
        <f t="shared" si="365"/>
        <v>0</v>
      </c>
      <c r="AW526" s="27">
        <v>0</v>
      </c>
      <c r="AX526" s="1">
        <f t="shared" si="369"/>
        <v>0</v>
      </c>
      <c r="AY526" s="20">
        <f t="shared" si="370"/>
        <v>210</v>
      </c>
    </row>
    <row r="527" spans="1:51" ht="36" customHeight="1" x14ac:dyDescent="0.95">
      <c r="A527" s="39">
        <v>521</v>
      </c>
      <c r="B527" s="2" t="s">
        <v>1287</v>
      </c>
      <c r="C527" s="2" t="s">
        <v>2384</v>
      </c>
      <c r="D527" s="2" t="s">
        <v>682</v>
      </c>
      <c r="E527" s="119" t="s">
        <v>2385</v>
      </c>
      <c r="F527" s="15">
        <v>44927</v>
      </c>
      <c r="G527" s="2">
        <f t="shared" ref="G527" si="371">$J$4-K527-J527</f>
        <v>26</v>
      </c>
      <c r="H527" s="16">
        <v>0</v>
      </c>
      <c r="I527" s="2"/>
      <c r="J527" s="16"/>
      <c r="K527" s="16"/>
      <c r="L527" s="2">
        <v>200</v>
      </c>
      <c r="M527" s="2">
        <v>0</v>
      </c>
      <c r="N527" s="2">
        <v>0</v>
      </c>
      <c r="O527" s="16"/>
      <c r="P527" s="2">
        <v>0</v>
      </c>
      <c r="Q527" s="2">
        <f t="shared" ref="Q527" si="372">IF(AND($K$4&lt;=G527,K527&lt;0.01),10,IF(AND(G527&gt;=$K$4-1,K527&lt;0.01),5,0))</f>
        <v>10</v>
      </c>
      <c r="R527" s="2">
        <f t="shared" ref="R527" si="373">IF(AT527&lt;=8,AU527,AV527)</f>
        <v>0</v>
      </c>
      <c r="S527" s="17">
        <f t="shared" ref="S527" si="374">(((L527/26/8)*1.5)*H527)+(((L527/26)*2)*I527)</f>
        <v>0</v>
      </c>
      <c r="T527" s="17">
        <v>0</v>
      </c>
      <c r="U527" s="17">
        <v>5</v>
      </c>
      <c r="V527" s="18">
        <v>7</v>
      </c>
      <c r="W527" s="19">
        <f t="shared" ref="W527" si="375">L527+M527+N527+O527+P527+Q527+R527+S527+T527+U527+V527</f>
        <v>222</v>
      </c>
      <c r="X527" s="17">
        <f t="shared" ref="X527" si="376">(L527+N527)/$J$4*J527</f>
        <v>0</v>
      </c>
      <c r="Y527" s="17">
        <f t="shared" ref="Y527" si="377">(L527+N527)/$J$4*K527</f>
        <v>0</v>
      </c>
      <c r="Z527" s="29"/>
      <c r="AA527" s="43">
        <f t="shared" ref="AA527" si="378">IF(AY527&lt;=(1500000/4000),0,IF(AY527&lt;=(2000000/4000),(AY527-(1500000/4000))*5%,IF(AY527&lt;=(8500000/4000),(AY527-(2000000/4000))*10%+(25000/4000),IF(AY527&lt;=(12500000/4000),(AY527-(8500000/4000))*15%+(675000/4000),(AY527-(12500000/4000))*20%+(1275000/4000)))))</f>
        <v>0</v>
      </c>
      <c r="AB527" s="17">
        <f t="shared" ref="AB527" si="379">IF((W527*4000)&lt;=1200000,(W527*2%),(1200000/4000*2%))</f>
        <v>4.4400000000000004</v>
      </c>
      <c r="AC527" s="17">
        <f t="shared" ref="AC527" si="380">X527+Y527+Z527+AA527+AB527</f>
        <v>4.4400000000000004</v>
      </c>
      <c r="AD527" s="3">
        <f t="shared" ref="AD527" si="381">(AI527*$AI$5+AJ527*$AJ$5+AK527*$AK$5+AL527*$AL$5+AM527*$AM$5+AN527*$AN$5)</f>
        <v>217</v>
      </c>
      <c r="AE527" s="3">
        <f t="shared" ref="AE527" si="382">(AO527*$AO$5+AP527*$AP$5+AQ527*$AQ$5+AR527*$AR$5)</f>
        <v>2200</v>
      </c>
      <c r="AF527" s="3"/>
      <c r="AH527" s="20">
        <f t="shared" ref="AH527" si="383">ROUND( W527-AC527,2)</f>
        <v>217.56</v>
      </c>
      <c r="AI527">
        <f t="shared" ref="AI527" si="384">INT(AH527/$AI$5)</f>
        <v>2</v>
      </c>
      <c r="AJ527">
        <f t="shared" ref="AJ527" si="385">INT((AH527-$AI$5*AI527)/50)</f>
        <v>0</v>
      </c>
      <c r="AK527">
        <f t="shared" ref="AK527" si="386">INT((AH527-$AI$5*AI527-$AJ$5*AJ527)/20)</f>
        <v>0</v>
      </c>
      <c r="AL527">
        <f t="shared" ref="AL527" si="387">INT((AH527-$AI$5*AI527-$AJ$5*AJ527-$AK$5*AK527)/10)</f>
        <v>1</v>
      </c>
      <c r="AM527">
        <f t="shared" ref="AM527" si="388">INT((AH527-$AI$5*AI527-$AJ$5*AJ527-$AK$5*AK527-$AL$5*AL527)/5)</f>
        <v>1</v>
      </c>
      <c r="AN527">
        <f t="shared" ref="AN527" si="389">INT((AH527-$AI$5*AI527-$AJ$5*AJ527-$AK$5*AK527-$AL$5*AL527-$AM$5*AM527)/1)</f>
        <v>2</v>
      </c>
      <c r="AO527">
        <f t="shared" ref="AO527" si="390">INT(AS527/$AO$5)</f>
        <v>1</v>
      </c>
      <c r="AP527">
        <f t="shared" ref="AP527" si="391">INT((AS527-AO527*$AO$5)/1000)</f>
        <v>0</v>
      </c>
      <c r="AQ527">
        <f t="shared" ref="AQ527" si="392">INT((AS527-AO527*$AO$5-AP527*$AP$5)/500)</f>
        <v>0</v>
      </c>
      <c r="AR527">
        <f t="shared" ref="AR527" si="393">INT((AS527-AO527*$AO$5-AP527*$AP$5-AQ527*$AQ$5)/100)</f>
        <v>2</v>
      </c>
      <c r="AS527">
        <f t="shared" ref="AS527" si="394">(AH527-$AI$5*AI527-$AJ$5*AJ527-$AK$5*AK527-$AL$5*AL527-$AM$5*AM527-$AN$5*AN527)*4000</f>
        <v>2240.0000000000091</v>
      </c>
      <c r="AT527" s="12">
        <f t="shared" si="368"/>
        <v>-1.9583333333333333</v>
      </c>
      <c r="AU527" s="13">
        <f t="shared" si="343"/>
        <v>0</v>
      </c>
      <c r="AV527" s="13">
        <f t="shared" si="365"/>
        <v>0</v>
      </c>
      <c r="AW527" s="27"/>
      <c r="AX527" s="1"/>
      <c r="AY527" s="20"/>
    </row>
    <row r="528" spans="1:51" ht="35.25" customHeight="1" x14ac:dyDescent="0.65">
      <c r="A528" s="2">
        <v>522</v>
      </c>
      <c r="B528" s="2" t="s">
        <v>1336</v>
      </c>
      <c r="C528" s="44" t="s">
        <v>1337</v>
      </c>
      <c r="D528" s="47" t="s">
        <v>1338</v>
      </c>
      <c r="E528" s="48" t="s">
        <v>1339</v>
      </c>
      <c r="F528" s="15">
        <v>44228</v>
      </c>
      <c r="G528" s="2">
        <f t="shared" si="350"/>
        <v>26</v>
      </c>
      <c r="H528" s="16">
        <v>0</v>
      </c>
      <c r="I528" s="2"/>
      <c r="J528" s="16"/>
      <c r="K528" s="16"/>
      <c r="L528" s="2">
        <v>200</v>
      </c>
      <c r="M528" s="2">
        <v>0</v>
      </c>
      <c r="N528" s="2">
        <v>2.5</v>
      </c>
      <c r="O528" s="16"/>
      <c r="P528" s="2">
        <v>0</v>
      </c>
      <c r="Q528" s="2">
        <f>IF(AND($K$4&lt;=G528,K528&lt;0.01),10,IF(AND(G528&gt;=$K$4-1,K528&lt;0.01),5,0))</f>
        <v>10</v>
      </c>
      <c r="R528" s="2">
        <f t="shared" si="336"/>
        <v>0</v>
      </c>
      <c r="S528" s="17">
        <f t="shared" si="342"/>
        <v>0</v>
      </c>
      <c r="T528" s="17">
        <v>0</v>
      </c>
      <c r="U528" s="17">
        <v>5</v>
      </c>
      <c r="V528" s="18">
        <v>7</v>
      </c>
      <c r="W528" s="19">
        <f t="shared" si="351"/>
        <v>224.5</v>
      </c>
      <c r="X528" s="17">
        <f t="shared" si="366"/>
        <v>0</v>
      </c>
      <c r="Y528" s="17">
        <f t="shared" si="344"/>
        <v>0</v>
      </c>
      <c r="Z528" s="29"/>
      <c r="AA528" s="43">
        <f>IF(AY528&lt;=(1500000/4000),0,IF(AY528&lt;=(2000000/4000),(AY528-(1500000/4000))*5%,IF(AY528&lt;=(8500000/4000),(AY528-(2000000/4000))*10%+(25000/4000),IF(AY528&lt;=(12500000/4000),(AY528-(8500000/4000))*15%+(675000/4000),(AY528-(12500000/4000))*20%+(1275000/4000)))))</f>
        <v>0</v>
      </c>
      <c r="AB528" s="17">
        <f>IF((W528*4000)&lt;=1200000,(W528*2%),(1200000/4000*2%))</f>
        <v>4.49</v>
      </c>
      <c r="AC528" s="17">
        <f>X528+Y528+Z528+AA528+AB528</f>
        <v>4.49</v>
      </c>
      <c r="AD528" s="3">
        <f t="shared" si="364"/>
        <v>220</v>
      </c>
      <c r="AE528" s="3">
        <f t="shared" si="363"/>
        <v>0</v>
      </c>
      <c r="AF528" s="3"/>
      <c r="AH528" s="20">
        <f t="shared" si="367"/>
        <v>220.01</v>
      </c>
      <c r="AI528">
        <f t="shared" si="352"/>
        <v>2</v>
      </c>
      <c r="AJ528">
        <f t="shared" si="353"/>
        <v>0</v>
      </c>
      <c r="AK528">
        <f t="shared" si="354"/>
        <v>1</v>
      </c>
      <c r="AL528">
        <f t="shared" si="355"/>
        <v>0</v>
      </c>
      <c r="AM528">
        <f t="shared" si="356"/>
        <v>0</v>
      </c>
      <c r="AN528">
        <f t="shared" si="357"/>
        <v>0</v>
      </c>
      <c r="AO528">
        <f t="shared" si="358"/>
        <v>0</v>
      </c>
      <c r="AP528">
        <f t="shared" si="359"/>
        <v>0</v>
      </c>
      <c r="AQ528">
        <f t="shared" si="360"/>
        <v>0</v>
      </c>
      <c r="AR528">
        <f t="shared" si="361"/>
        <v>0</v>
      </c>
      <c r="AS528">
        <f t="shared" si="362"/>
        <v>39.99999999996362</v>
      </c>
      <c r="AT528" s="12">
        <f t="shared" si="368"/>
        <v>-4.1666666666666664E-2</v>
      </c>
      <c r="AU528" s="13">
        <f t="shared" si="343"/>
        <v>0</v>
      </c>
      <c r="AV528" s="13">
        <f t="shared" si="365"/>
        <v>0</v>
      </c>
      <c r="AW528" s="27">
        <v>0</v>
      </c>
      <c r="AX528" s="1">
        <f t="shared" si="369"/>
        <v>0</v>
      </c>
      <c r="AY528" s="20">
        <f t="shared" si="370"/>
        <v>212.5</v>
      </c>
    </row>
    <row r="529" spans="1:51" ht="35.25" customHeight="1" x14ac:dyDescent="0.65">
      <c r="A529" s="39">
        <v>523</v>
      </c>
      <c r="B529" s="2" t="s">
        <v>1336</v>
      </c>
      <c r="C529" s="44" t="s">
        <v>1340</v>
      </c>
      <c r="D529" s="47" t="s">
        <v>1341</v>
      </c>
      <c r="E529" s="48" t="s">
        <v>1342</v>
      </c>
      <c r="F529" s="15">
        <v>44228</v>
      </c>
      <c r="G529" s="2">
        <f t="shared" si="350"/>
        <v>26</v>
      </c>
      <c r="H529" s="16">
        <v>14</v>
      </c>
      <c r="I529" s="2"/>
      <c r="J529" s="16"/>
      <c r="K529" s="16"/>
      <c r="L529" s="2">
        <v>200</v>
      </c>
      <c r="M529" s="2">
        <v>0</v>
      </c>
      <c r="N529" s="2">
        <v>1</v>
      </c>
      <c r="O529" s="16"/>
      <c r="P529" s="2">
        <v>0</v>
      </c>
      <c r="Q529" s="2">
        <f t="shared" ref="Q529:Q538" si="395">IF(AND($K$4&lt;=G529,K529&lt;0.01),10,IF(AND(G529&gt;=$K$4-1,K529&lt;0.01),5,0))</f>
        <v>10</v>
      </c>
      <c r="R529" s="2">
        <f t="shared" si="336"/>
        <v>0</v>
      </c>
      <c r="S529" s="17">
        <f t="shared" si="342"/>
        <v>20.192307692307693</v>
      </c>
      <c r="T529" s="17">
        <v>3.5</v>
      </c>
      <c r="U529" s="17">
        <v>5</v>
      </c>
      <c r="V529" s="18">
        <v>7</v>
      </c>
      <c r="W529" s="19">
        <f t="shared" si="351"/>
        <v>246.69230769230768</v>
      </c>
      <c r="X529" s="17">
        <f t="shared" si="366"/>
        <v>0</v>
      </c>
      <c r="Y529" s="17">
        <f t="shared" si="344"/>
        <v>0</v>
      </c>
      <c r="Z529" s="29"/>
      <c r="AA529" s="43">
        <f t="shared" ref="AA529:AA538" si="396">IF(AY529&lt;=(1500000/4000),0,IF(AY529&lt;=(2000000/4000),(AY529-(1500000/4000))*5%,IF(AY529&lt;=(8500000/4000),(AY529-(2000000/4000))*10%+(25000/4000),IF(AY529&lt;=(12500000/4000),(AY529-(8500000/4000))*15%+(675000/4000),(AY529-(12500000/4000))*20%+(1275000/4000)))))</f>
        <v>0</v>
      </c>
      <c r="AB529" s="17">
        <f t="shared" ref="AB529:AB538" si="397">IF((W529*4000)&lt;=1200000,(W529*2%),(1200000/4000*2%))</f>
        <v>4.9338461538461535</v>
      </c>
      <c r="AC529" s="17">
        <f t="shared" ref="AC529:AC538" si="398">X529+Y529+Z529+AA529+AB529</f>
        <v>4.9338461538461535</v>
      </c>
      <c r="AD529" s="3">
        <f t="shared" si="364"/>
        <v>241</v>
      </c>
      <c r="AE529" s="3">
        <f t="shared" si="363"/>
        <v>3000</v>
      </c>
      <c r="AF529" s="3"/>
      <c r="AH529" s="20">
        <f t="shared" si="367"/>
        <v>241.76</v>
      </c>
      <c r="AI529">
        <f t="shared" si="352"/>
        <v>2</v>
      </c>
      <c r="AJ529">
        <f t="shared" si="353"/>
        <v>0</v>
      </c>
      <c r="AK529">
        <f t="shared" si="354"/>
        <v>2</v>
      </c>
      <c r="AL529">
        <f t="shared" si="355"/>
        <v>0</v>
      </c>
      <c r="AM529">
        <f t="shared" si="356"/>
        <v>0</v>
      </c>
      <c r="AN529">
        <f t="shared" si="357"/>
        <v>1</v>
      </c>
      <c r="AO529">
        <f t="shared" si="358"/>
        <v>1</v>
      </c>
      <c r="AP529">
        <f t="shared" si="359"/>
        <v>1</v>
      </c>
      <c r="AQ529">
        <f t="shared" si="360"/>
        <v>0</v>
      </c>
      <c r="AR529">
        <f t="shared" si="361"/>
        <v>0</v>
      </c>
      <c r="AS529">
        <f t="shared" si="362"/>
        <v>3039.9999999999636</v>
      </c>
      <c r="AT529" s="12">
        <f t="shared" si="368"/>
        <v>-4.1666666666666664E-2</v>
      </c>
      <c r="AU529" s="13">
        <f t="shared" si="343"/>
        <v>0</v>
      </c>
      <c r="AV529" s="13">
        <f t="shared" si="365"/>
        <v>0</v>
      </c>
      <c r="AW529" s="27">
        <v>0</v>
      </c>
      <c r="AX529" s="1">
        <f t="shared" si="369"/>
        <v>0</v>
      </c>
      <c r="AY529" s="20">
        <f t="shared" si="370"/>
        <v>231.19230769230768</v>
      </c>
    </row>
    <row r="530" spans="1:51" ht="35.25" customHeight="1" x14ac:dyDescent="0.65">
      <c r="A530" s="2">
        <v>524</v>
      </c>
      <c r="B530" s="2" t="s">
        <v>1336</v>
      </c>
      <c r="C530" s="44" t="s">
        <v>1343</v>
      </c>
      <c r="D530" s="47" t="s">
        <v>1344</v>
      </c>
      <c r="E530" s="48" t="s">
        <v>1345</v>
      </c>
      <c r="F530" s="15">
        <v>44228</v>
      </c>
      <c r="G530" s="2">
        <f t="shared" si="350"/>
        <v>24</v>
      </c>
      <c r="H530" s="16">
        <v>24</v>
      </c>
      <c r="I530" s="2"/>
      <c r="J530" s="16">
        <v>2</v>
      </c>
      <c r="K530" s="16"/>
      <c r="L530" s="2">
        <v>200</v>
      </c>
      <c r="M530" s="2">
        <v>0</v>
      </c>
      <c r="N530" s="2">
        <v>0</v>
      </c>
      <c r="O530" s="16"/>
      <c r="P530" s="2">
        <v>0</v>
      </c>
      <c r="Q530" s="2">
        <f t="shared" si="395"/>
        <v>0</v>
      </c>
      <c r="R530" s="2">
        <f t="shared" si="336"/>
        <v>0</v>
      </c>
      <c r="S530" s="17">
        <f t="shared" si="342"/>
        <v>34.615384615384613</v>
      </c>
      <c r="T530" s="17">
        <v>6</v>
      </c>
      <c r="U530" s="17">
        <v>4.38</v>
      </c>
      <c r="V530" s="18">
        <v>7</v>
      </c>
      <c r="W530" s="19">
        <f t="shared" si="351"/>
        <v>251.99538461538461</v>
      </c>
      <c r="X530" s="17">
        <f t="shared" si="366"/>
        <v>15.384615384615385</v>
      </c>
      <c r="Y530" s="17">
        <f t="shared" si="344"/>
        <v>0</v>
      </c>
      <c r="Z530" s="29"/>
      <c r="AA530" s="43">
        <f t="shared" si="396"/>
        <v>0</v>
      </c>
      <c r="AB530" s="17">
        <f t="shared" si="397"/>
        <v>5.0399076923076924</v>
      </c>
      <c r="AC530" s="17">
        <f t="shared" si="398"/>
        <v>20.424523076923077</v>
      </c>
      <c r="AD530" s="3">
        <f t="shared" si="364"/>
        <v>231</v>
      </c>
      <c r="AE530" s="3">
        <f t="shared" si="363"/>
        <v>2200</v>
      </c>
      <c r="AF530" s="3"/>
      <c r="AH530" s="20">
        <f t="shared" si="367"/>
        <v>231.57</v>
      </c>
      <c r="AI530">
        <f t="shared" si="352"/>
        <v>2</v>
      </c>
      <c r="AJ530">
        <f t="shared" si="353"/>
        <v>0</v>
      </c>
      <c r="AK530">
        <f t="shared" si="354"/>
        <v>1</v>
      </c>
      <c r="AL530">
        <f t="shared" si="355"/>
        <v>1</v>
      </c>
      <c r="AM530">
        <f t="shared" si="356"/>
        <v>0</v>
      </c>
      <c r="AN530">
        <f t="shared" si="357"/>
        <v>1</v>
      </c>
      <c r="AO530">
        <f t="shared" si="358"/>
        <v>1</v>
      </c>
      <c r="AP530">
        <f t="shared" si="359"/>
        <v>0</v>
      </c>
      <c r="AQ530">
        <f t="shared" si="360"/>
        <v>0</v>
      </c>
      <c r="AR530">
        <f t="shared" si="361"/>
        <v>2</v>
      </c>
      <c r="AS530">
        <f t="shared" si="362"/>
        <v>2279.9999999999727</v>
      </c>
      <c r="AT530" s="12">
        <f t="shared" si="368"/>
        <v>-4.1666666666666664E-2</v>
      </c>
      <c r="AU530" s="13">
        <f t="shared" si="343"/>
        <v>0</v>
      </c>
      <c r="AV530" s="13">
        <f t="shared" si="365"/>
        <v>0</v>
      </c>
      <c r="AW530" s="27">
        <v>0</v>
      </c>
      <c r="AX530" s="1">
        <f t="shared" si="369"/>
        <v>0</v>
      </c>
      <c r="AY530" s="20">
        <f t="shared" si="370"/>
        <v>219.23076923076923</v>
      </c>
    </row>
    <row r="531" spans="1:51" ht="35.25" customHeight="1" x14ac:dyDescent="0.65">
      <c r="A531" s="39">
        <v>525</v>
      </c>
      <c r="B531" s="2" t="s">
        <v>1336</v>
      </c>
      <c r="C531" s="44" t="s">
        <v>1346</v>
      </c>
      <c r="D531" s="47" t="s">
        <v>1312</v>
      </c>
      <c r="E531" s="48" t="s">
        <v>1347</v>
      </c>
      <c r="F531" s="15">
        <v>44228</v>
      </c>
      <c r="G531" s="2">
        <f t="shared" si="350"/>
        <v>26</v>
      </c>
      <c r="H531" s="16">
        <v>24</v>
      </c>
      <c r="I531" s="2"/>
      <c r="J531" s="16"/>
      <c r="K531" s="16"/>
      <c r="L531" s="2">
        <v>200</v>
      </c>
      <c r="M531" s="2">
        <v>0</v>
      </c>
      <c r="N531" s="2">
        <v>2.5</v>
      </c>
      <c r="O531" s="16"/>
      <c r="P531" s="2">
        <v>0</v>
      </c>
      <c r="Q531" s="2">
        <f t="shared" si="395"/>
        <v>10</v>
      </c>
      <c r="R531" s="2">
        <f t="shared" si="336"/>
        <v>0</v>
      </c>
      <c r="S531" s="17">
        <f t="shared" si="342"/>
        <v>34.615384615384613</v>
      </c>
      <c r="T531" s="17">
        <v>6</v>
      </c>
      <c r="U531" s="17">
        <v>5</v>
      </c>
      <c r="V531" s="18">
        <v>7</v>
      </c>
      <c r="W531" s="19">
        <f t="shared" si="351"/>
        <v>265.11538461538464</v>
      </c>
      <c r="X531" s="17">
        <f t="shared" si="366"/>
        <v>0</v>
      </c>
      <c r="Y531" s="17">
        <f t="shared" si="344"/>
        <v>0</v>
      </c>
      <c r="Z531" s="29"/>
      <c r="AA531" s="43">
        <f t="shared" si="396"/>
        <v>0</v>
      </c>
      <c r="AB531" s="17">
        <f t="shared" si="397"/>
        <v>5.3023076923076928</v>
      </c>
      <c r="AC531" s="17">
        <f t="shared" si="398"/>
        <v>5.3023076923076928</v>
      </c>
      <c r="AD531" s="3">
        <f t="shared" si="364"/>
        <v>259</v>
      </c>
      <c r="AE531" s="3">
        <f t="shared" si="363"/>
        <v>3200</v>
      </c>
      <c r="AF531" s="3"/>
      <c r="AH531" s="20">
        <f t="shared" si="367"/>
        <v>259.81</v>
      </c>
      <c r="AI531">
        <f t="shared" si="352"/>
        <v>2</v>
      </c>
      <c r="AJ531">
        <f t="shared" si="353"/>
        <v>1</v>
      </c>
      <c r="AK531">
        <f t="shared" si="354"/>
        <v>0</v>
      </c>
      <c r="AL531">
        <f t="shared" si="355"/>
        <v>0</v>
      </c>
      <c r="AM531">
        <f t="shared" si="356"/>
        <v>1</v>
      </c>
      <c r="AN531">
        <f t="shared" si="357"/>
        <v>4</v>
      </c>
      <c r="AO531">
        <f t="shared" si="358"/>
        <v>1</v>
      </c>
      <c r="AP531">
        <f t="shared" si="359"/>
        <v>1</v>
      </c>
      <c r="AQ531">
        <f t="shared" si="360"/>
        <v>0</v>
      </c>
      <c r="AR531">
        <f t="shared" si="361"/>
        <v>2</v>
      </c>
      <c r="AS531">
        <f t="shared" si="362"/>
        <v>3240.0000000000091</v>
      </c>
      <c r="AT531" s="12">
        <f t="shared" si="368"/>
        <v>-4.1666666666666664E-2</v>
      </c>
      <c r="AU531" s="13">
        <f t="shared" si="343"/>
        <v>0</v>
      </c>
      <c r="AV531" s="13">
        <f t="shared" si="365"/>
        <v>0</v>
      </c>
      <c r="AW531" s="27">
        <v>0</v>
      </c>
      <c r="AX531" s="1">
        <f t="shared" si="369"/>
        <v>0</v>
      </c>
      <c r="AY531" s="20">
        <f t="shared" si="370"/>
        <v>247.11538461538464</v>
      </c>
    </row>
    <row r="532" spans="1:51" ht="35.25" customHeight="1" x14ac:dyDescent="0.65">
      <c r="A532" s="2">
        <v>526</v>
      </c>
      <c r="B532" s="2" t="s">
        <v>1336</v>
      </c>
      <c r="C532" s="44" t="s">
        <v>1348</v>
      </c>
      <c r="D532" s="47" t="s">
        <v>1349</v>
      </c>
      <c r="E532" s="48" t="s">
        <v>167</v>
      </c>
      <c r="F532" s="15">
        <v>44795</v>
      </c>
      <c r="G532" s="2">
        <f t="shared" si="350"/>
        <v>25</v>
      </c>
      <c r="H532" s="16">
        <v>22</v>
      </c>
      <c r="I532" s="2"/>
      <c r="J532" s="16"/>
      <c r="K532" s="16">
        <v>1</v>
      </c>
      <c r="L532" s="2">
        <v>200</v>
      </c>
      <c r="M532" s="2">
        <v>0</v>
      </c>
      <c r="N532" s="2">
        <v>0</v>
      </c>
      <c r="O532" s="16"/>
      <c r="P532" s="2">
        <v>0</v>
      </c>
      <c r="Q532" s="2">
        <f t="shared" si="395"/>
        <v>0</v>
      </c>
      <c r="R532" s="2">
        <f t="shared" si="336"/>
        <v>0</v>
      </c>
      <c r="S532" s="17">
        <f t="shared" si="342"/>
        <v>31.73076923076923</v>
      </c>
      <c r="T532" s="17">
        <v>5.5</v>
      </c>
      <c r="U532" s="17">
        <v>4.8076923076923084</v>
      </c>
      <c r="V532" s="18">
        <v>7</v>
      </c>
      <c r="W532" s="19">
        <f t="shared" si="351"/>
        <v>249.03846153846155</v>
      </c>
      <c r="X532" s="17">
        <f t="shared" si="366"/>
        <v>0</v>
      </c>
      <c r="Y532" s="17">
        <f t="shared" si="344"/>
        <v>7.6923076923076925</v>
      </c>
      <c r="Z532" s="29"/>
      <c r="AA532" s="43">
        <f t="shared" si="396"/>
        <v>0</v>
      </c>
      <c r="AB532" s="17">
        <f t="shared" si="397"/>
        <v>4.9807692307692308</v>
      </c>
      <c r="AC532" s="17">
        <f t="shared" si="398"/>
        <v>12.673076923076923</v>
      </c>
      <c r="AD532" s="3">
        <f t="shared" si="364"/>
        <v>236</v>
      </c>
      <c r="AE532" s="3">
        <f t="shared" si="363"/>
        <v>1400</v>
      </c>
      <c r="AF532" s="3"/>
      <c r="AH532" s="20">
        <f t="shared" si="367"/>
        <v>236.37</v>
      </c>
      <c r="AI532">
        <f t="shared" si="352"/>
        <v>2</v>
      </c>
      <c r="AJ532">
        <f t="shared" si="353"/>
        <v>0</v>
      </c>
      <c r="AK532">
        <f t="shared" si="354"/>
        <v>1</v>
      </c>
      <c r="AL532">
        <f t="shared" si="355"/>
        <v>1</v>
      </c>
      <c r="AM532">
        <f t="shared" si="356"/>
        <v>1</v>
      </c>
      <c r="AN532">
        <f t="shared" si="357"/>
        <v>1</v>
      </c>
      <c r="AO532">
        <f t="shared" si="358"/>
        <v>0</v>
      </c>
      <c r="AP532">
        <f t="shared" si="359"/>
        <v>1</v>
      </c>
      <c r="AQ532">
        <f t="shared" si="360"/>
        <v>0</v>
      </c>
      <c r="AR532">
        <f t="shared" si="361"/>
        <v>4</v>
      </c>
      <c r="AS532">
        <f t="shared" si="362"/>
        <v>1480.0000000000182</v>
      </c>
      <c r="AT532" s="12">
        <f t="shared" si="368"/>
        <v>-1.6</v>
      </c>
      <c r="AU532" s="13">
        <f t="shared" si="343"/>
        <v>0</v>
      </c>
      <c r="AV532" s="13">
        <f t="shared" si="365"/>
        <v>0</v>
      </c>
      <c r="AW532" s="27">
        <v>0</v>
      </c>
      <c r="AX532" s="1">
        <f t="shared" si="369"/>
        <v>0</v>
      </c>
      <c r="AY532" s="20">
        <f t="shared" si="370"/>
        <v>224.03846153846155</v>
      </c>
    </row>
    <row r="533" spans="1:51" ht="35.25" customHeight="1" x14ac:dyDescent="0.65">
      <c r="A533" s="39">
        <v>527</v>
      </c>
      <c r="B533" s="2" t="s">
        <v>1336</v>
      </c>
      <c r="C533" s="44" t="s">
        <v>1350</v>
      </c>
      <c r="D533" s="47" t="s">
        <v>963</v>
      </c>
      <c r="E533" s="48" t="s">
        <v>244</v>
      </c>
      <c r="F533" s="15">
        <v>44837</v>
      </c>
      <c r="G533" s="2">
        <f t="shared" si="350"/>
        <v>26</v>
      </c>
      <c r="H533" s="16">
        <v>24</v>
      </c>
      <c r="I533" s="2"/>
      <c r="J533" s="16"/>
      <c r="K533" s="16"/>
      <c r="L533" s="2">
        <v>200</v>
      </c>
      <c r="M533" s="2">
        <v>0</v>
      </c>
      <c r="N533" s="2">
        <v>0</v>
      </c>
      <c r="O533" s="16"/>
      <c r="P533" s="2">
        <v>0</v>
      </c>
      <c r="Q533" s="2">
        <f t="shared" si="395"/>
        <v>10</v>
      </c>
      <c r="R533" s="2">
        <f t="shared" si="336"/>
        <v>0</v>
      </c>
      <c r="S533" s="17">
        <f t="shared" si="342"/>
        <v>34.615384615384613</v>
      </c>
      <c r="T533" s="17">
        <v>6</v>
      </c>
      <c r="U533" s="17">
        <v>5</v>
      </c>
      <c r="V533" s="18">
        <v>7</v>
      </c>
      <c r="W533" s="19">
        <f t="shared" si="351"/>
        <v>262.61538461538464</v>
      </c>
      <c r="X533" s="17">
        <f t="shared" si="366"/>
        <v>0</v>
      </c>
      <c r="Y533" s="17">
        <f t="shared" si="344"/>
        <v>0</v>
      </c>
      <c r="Z533" s="29"/>
      <c r="AA533" s="43">
        <f t="shared" si="396"/>
        <v>0</v>
      </c>
      <c r="AB533" s="17">
        <f t="shared" si="397"/>
        <v>5.252307692307693</v>
      </c>
      <c r="AC533" s="17">
        <f t="shared" si="398"/>
        <v>5.252307692307693</v>
      </c>
      <c r="AD533" s="3">
        <f t="shared" si="364"/>
        <v>257</v>
      </c>
      <c r="AE533" s="3">
        <f t="shared" si="363"/>
        <v>1400</v>
      </c>
      <c r="AF533" s="3"/>
      <c r="AH533" s="20">
        <f t="shared" si="367"/>
        <v>257.36</v>
      </c>
      <c r="AI533">
        <f t="shared" si="352"/>
        <v>2</v>
      </c>
      <c r="AJ533">
        <f t="shared" si="353"/>
        <v>1</v>
      </c>
      <c r="AK533">
        <f t="shared" si="354"/>
        <v>0</v>
      </c>
      <c r="AL533">
        <f t="shared" si="355"/>
        <v>0</v>
      </c>
      <c r="AM533">
        <f t="shared" si="356"/>
        <v>1</v>
      </c>
      <c r="AN533">
        <f t="shared" si="357"/>
        <v>2</v>
      </c>
      <c r="AO533">
        <f t="shared" si="358"/>
        <v>0</v>
      </c>
      <c r="AP533">
        <f t="shared" si="359"/>
        <v>1</v>
      </c>
      <c r="AQ533">
        <f t="shared" si="360"/>
        <v>0</v>
      </c>
      <c r="AR533">
        <f t="shared" si="361"/>
        <v>4</v>
      </c>
      <c r="AS533">
        <f t="shared" si="362"/>
        <v>1440.0000000000546</v>
      </c>
      <c r="AT533" s="12">
        <f t="shared" si="368"/>
        <v>-1.7138888888888888</v>
      </c>
      <c r="AU533" s="13">
        <f t="shared" si="343"/>
        <v>0</v>
      </c>
      <c r="AV533" s="13">
        <f t="shared" si="365"/>
        <v>0</v>
      </c>
      <c r="AW533" s="27">
        <v>0</v>
      </c>
      <c r="AX533" s="1">
        <f t="shared" si="369"/>
        <v>0</v>
      </c>
      <c r="AY533" s="20">
        <f t="shared" si="370"/>
        <v>244.61538461538464</v>
      </c>
    </row>
    <row r="534" spans="1:51" ht="35.25" customHeight="1" x14ac:dyDescent="0.65">
      <c r="A534" s="2">
        <v>528</v>
      </c>
      <c r="B534" s="2" t="s">
        <v>1336</v>
      </c>
      <c r="C534" s="44" t="s">
        <v>1351</v>
      </c>
      <c r="D534" s="47" t="s">
        <v>1352</v>
      </c>
      <c r="E534" s="48" t="s">
        <v>1353</v>
      </c>
      <c r="F534" s="15">
        <v>45041</v>
      </c>
      <c r="G534" s="2">
        <f t="shared" si="350"/>
        <v>26</v>
      </c>
      <c r="H534" s="16">
        <v>24</v>
      </c>
      <c r="I534" s="2"/>
      <c r="J534" s="16"/>
      <c r="K534" s="16"/>
      <c r="L534" s="2">
        <v>200</v>
      </c>
      <c r="M534" s="2">
        <v>0</v>
      </c>
      <c r="N534" s="2">
        <v>0</v>
      </c>
      <c r="O534" s="16"/>
      <c r="P534" s="2">
        <v>0</v>
      </c>
      <c r="Q534" s="2">
        <f t="shared" si="395"/>
        <v>10</v>
      </c>
      <c r="R534" s="2">
        <f t="shared" si="336"/>
        <v>0</v>
      </c>
      <c r="S534" s="17">
        <f t="shared" si="342"/>
        <v>34.615384615384613</v>
      </c>
      <c r="T534" s="17">
        <v>6</v>
      </c>
      <c r="U534" s="17">
        <v>5</v>
      </c>
      <c r="V534" s="18">
        <v>7</v>
      </c>
      <c r="W534" s="19">
        <f t="shared" si="351"/>
        <v>262.61538461538464</v>
      </c>
      <c r="X534" s="17">
        <f t="shared" si="366"/>
        <v>0</v>
      </c>
      <c r="Y534" s="17">
        <f t="shared" si="344"/>
        <v>0</v>
      </c>
      <c r="Z534" s="29"/>
      <c r="AA534" s="43">
        <f t="shared" si="396"/>
        <v>0</v>
      </c>
      <c r="AB534" s="17">
        <f t="shared" si="397"/>
        <v>5.252307692307693</v>
      </c>
      <c r="AC534" s="17">
        <f t="shared" si="398"/>
        <v>5.252307692307693</v>
      </c>
      <c r="AD534" s="3">
        <f t="shared" si="364"/>
        <v>257</v>
      </c>
      <c r="AE534" s="3">
        <f t="shared" si="363"/>
        <v>1400</v>
      </c>
      <c r="AF534" s="3"/>
      <c r="AH534" s="20">
        <f t="shared" si="367"/>
        <v>257.36</v>
      </c>
      <c r="AI534">
        <f t="shared" si="352"/>
        <v>2</v>
      </c>
      <c r="AJ534">
        <f t="shared" si="353"/>
        <v>1</v>
      </c>
      <c r="AK534">
        <f t="shared" si="354"/>
        <v>0</v>
      </c>
      <c r="AL534">
        <f t="shared" si="355"/>
        <v>0</v>
      </c>
      <c r="AM534">
        <f t="shared" si="356"/>
        <v>1</v>
      </c>
      <c r="AN534">
        <f t="shared" si="357"/>
        <v>2</v>
      </c>
      <c r="AO534">
        <f t="shared" si="358"/>
        <v>0</v>
      </c>
      <c r="AP534">
        <f t="shared" si="359"/>
        <v>1</v>
      </c>
      <c r="AQ534">
        <f t="shared" si="360"/>
        <v>0</v>
      </c>
      <c r="AR534">
        <f t="shared" si="361"/>
        <v>4</v>
      </c>
      <c r="AS534">
        <f t="shared" si="362"/>
        <v>1440.0000000000546</v>
      </c>
      <c r="AT534" s="12">
        <f t="shared" si="368"/>
        <v>-2.2749999999999999</v>
      </c>
      <c r="AU534" s="13">
        <f t="shared" si="343"/>
        <v>0</v>
      </c>
      <c r="AV534" s="13">
        <f t="shared" si="365"/>
        <v>0</v>
      </c>
      <c r="AW534" s="27">
        <v>0</v>
      </c>
      <c r="AX534" s="1">
        <f t="shared" si="369"/>
        <v>0</v>
      </c>
      <c r="AY534" s="20">
        <f t="shared" si="370"/>
        <v>244.61538461538464</v>
      </c>
    </row>
    <row r="535" spans="1:51" ht="35.25" customHeight="1" x14ac:dyDescent="0.65">
      <c r="A535" s="39">
        <v>529</v>
      </c>
      <c r="B535" s="2" t="s">
        <v>1336</v>
      </c>
      <c r="C535" s="44" t="s">
        <v>1354</v>
      </c>
      <c r="D535" s="47" t="s">
        <v>1355</v>
      </c>
      <c r="E535" s="48" t="s">
        <v>725</v>
      </c>
      <c r="F535" s="15">
        <v>45187</v>
      </c>
      <c r="G535" s="2">
        <f t="shared" si="350"/>
        <v>26</v>
      </c>
      <c r="H535" s="16">
        <v>24</v>
      </c>
      <c r="I535" s="2"/>
      <c r="J535" s="16"/>
      <c r="K535" s="16"/>
      <c r="L535" s="2">
        <v>200</v>
      </c>
      <c r="M535" s="2">
        <v>0</v>
      </c>
      <c r="N535" s="2">
        <v>0</v>
      </c>
      <c r="O535" s="16"/>
      <c r="P535" s="2">
        <v>0</v>
      </c>
      <c r="Q535" s="2">
        <f t="shared" si="395"/>
        <v>10</v>
      </c>
      <c r="R535" s="2">
        <f t="shared" si="336"/>
        <v>0</v>
      </c>
      <c r="S535" s="17">
        <f t="shared" si="342"/>
        <v>34.615384615384613</v>
      </c>
      <c r="T535" s="17">
        <v>6</v>
      </c>
      <c r="U535" s="17">
        <v>5</v>
      </c>
      <c r="V535" s="18">
        <v>7</v>
      </c>
      <c r="W535" s="19">
        <f t="shared" si="351"/>
        <v>262.61538461538464</v>
      </c>
      <c r="X535" s="17">
        <f t="shared" si="366"/>
        <v>0</v>
      </c>
      <c r="Y535" s="17">
        <f t="shared" si="344"/>
        <v>0</v>
      </c>
      <c r="Z535" s="29"/>
      <c r="AA535" s="43">
        <f t="shared" si="396"/>
        <v>0</v>
      </c>
      <c r="AB535" s="17">
        <f t="shared" si="397"/>
        <v>5.252307692307693</v>
      </c>
      <c r="AC535" s="17">
        <f t="shared" si="398"/>
        <v>5.252307692307693</v>
      </c>
      <c r="AD535" s="3">
        <f t="shared" si="364"/>
        <v>257</v>
      </c>
      <c r="AE535" s="3">
        <f t="shared" si="363"/>
        <v>1400</v>
      </c>
      <c r="AF535" s="3"/>
      <c r="AH535" s="20">
        <f t="shared" si="367"/>
        <v>257.36</v>
      </c>
      <c r="AI535">
        <f t="shared" si="352"/>
        <v>2</v>
      </c>
      <c r="AJ535">
        <f t="shared" si="353"/>
        <v>1</v>
      </c>
      <c r="AK535">
        <f t="shared" si="354"/>
        <v>0</v>
      </c>
      <c r="AL535">
        <f t="shared" si="355"/>
        <v>0</v>
      </c>
      <c r="AM535">
        <f t="shared" si="356"/>
        <v>1</v>
      </c>
      <c r="AN535">
        <f t="shared" si="357"/>
        <v>2</v>
      </c>
      <c r="AO535">
        <f t="shared" si="358"/>
        <v>0</v>
      </c>
      <c r="AP535">
        <f t="shared" si="359"/>
        <v>1</v>
      </c>
      <c r="AQ535">
        <f t="shared" si="360"/>
        <v>0</v>
      </c>
      <c r="AR535">
        <f t="shared" si="361"/>
        <v>4</v>
      </c>
      <c r="AS535">
        <f t="shared" si="362"/>
        <v>1440.0000000000546</v>
      </c>
      <c r="AT535" s="12">
        <f t="shared" si="368"/>
        <v>-2.6722222222222221</v>
      </c>
      <c r="AU535" s="13">
        <f t="shared" si="343"/>
        <v>0</v>
      </c>
      <c r="AV535" s="13">
        <f t="shared" si="365"/>
        <v>0</v>
      </c>
      <c r="AW535" s="27">
        <v>0</v>
      </c>
      <c r="AX535" s="1">
        <f t="shared" si="369"/>
        <v>0</v>
      </c>
      <c r="AY535" s="20">
        <f t="shared" si="370"/>
        <v>244.61538461538464</v>
      </c>
    </row>
    <row r="536" spans="1:51" ht="35.25" customHeight="1" x14ac:dyDescent="0.65">
      <c r="A536" s="2">
        <v>530</v>
      </c>
      <c r="B536" s="2" t="s">
        <v>1336</v>
      </c>
      <c r="C536" s="44" t="s">
        <v>1356</v>
      </c>
      <c r="D536" s="47" t="s">
        <v>1357</v>
      </c>
      <c r="E536" s="48" t="s">
        <v>300</v>
      </c>
      <c r="F536" s="15">
        <v>45187</v>
      </c>
      <c r="G536" s="2">
        <f t="shared" si="350"/>
        <v>23</v>
      </c>
      <c r="H536" s="16">
        <v>22</v>
      </c>
      <c r="I536" s="2"/>
      <c r="J536" s="16"/>
      <c r="K536" s="16">
        <v>3</v>
      </c>
      <c r="L536" s="2">
        <v>200</v>
      </c>
      <c r="M536" s="2">
        <v>0</v>
      </c>
      <c r="N536" s="2">
        <v>0</v>
      </c>
      <c r="O536" s="16"/>
      <c r="P536" s="2">
        <v>0</v>
      </c>
      <c r="Q536" s="2">
        <f t="shared" si="395"/>
        <v>0</v>
      </c>
      <c r="R536" s="2">
        <f t="shared" si="336"/>
        <v>0</v>
      </c>
      <c r="S536" s="17">
        <f t="shared" si="342"/>
        <v>31.73076923076923</v>
      </c>
      <c r="T536" s="17">
        <v>5.5</v>
      </c>
      <c r="U536" s="17">
        <v>4.4230769230769234</v>
      </c>
      <c r="V536" s="18">
        <v>7</v>
      </c>
      <c r="W536" s="19">
        <f t="shared" si="351"/>
        <v>248.65384615384616</v>
      </c>
      <c r="X536" s="17">
        <f t="shared" si="366"/>
        <v>0</v>
      </c>
      <c r="Y536" s="17">
        <f t="shared" si="344"/>
        <v>23.076923076923077</v>
      </c>
      <c r="Z536" s="29"/>
      <c r="AA536" s="43">
        <f t="shared" si="396"/>
        <v>0</v>
      </c>
      <c r="AB536" s="17">
        <f t="shared" si="397"/>
        <v>4.9730769230769232</v>
      </c>
      <c r="AC536" s="17">
        <f t="shared" si="398"/>
        <v>28.05</v>
      </c>
      <c r="AD536" s="3">
        <f t="shared" si="364"/>
        <v>220</v>
      </c>
      <c r="AE536" s="3">
        <f t="shared" si="363"/>
        <v>2300</v>
      </c>
      <c r="AF536" s="3"/>
      <c r="AH536" s="20">
        <f t="shared" si="367"/>
        <v>220.6</v>
      </c>
      <c r="AI536">
        <f t="shared" si="352"/>
        <v>2</v>
      </c>
      <c r="AJ536">
        <f t="shared" si="353"/>
        <v>0</v>
      </c>
      <c r="AK536">
        <f t="shared" si="354"/>
        <v>1</v>
      </c>
      <c r="AL536">
        <f t="shared" si="355"/>
        <v>0</v>
      </c>
      <c r="AM536">
        <f t="shared" si="356"/>
        <v>0</v>
      </c>
      <c r="AN536">
        <f t="shared" si="357"/>
        <v>0</v>
      </c>
      <c r="AO536">
        <f t="shared" si="358"/>
        <v>1</v>
      </c>
      <c r="AP536">
        <f t="shared" si="359"/>
        <v>0</v>
      </c>
      <c r="AQ536">
        <f t="shared" si="360"/>
        <v>0</v>
      </c>
      <c r="AR536">
        <f t="shared" si="361"/>
        <v>3</v>
      </c>
      <c r="AS536">
        <f t="shared" si="362"/>
        <v>2399.9999999999773</v>
      </c>
      <c r="AT536" s="12">
        <f t="shared" si="368"/>
        <v>-2.6722222222222221</v>
      </c>
      <c r="AU536" s="13">
        <f t="shared" si="343"/>
        <v>0</v>
      </c>
      <c r="AV536" s="13">
        <f t="shared" si="365"/>
        <v>0</v>
      </c>
      <c r="AW536" s="27">
        <v>0</v>
      </c>
      <c r="AX536" s="1">
        <f t="shared" si="369"/>
        <v>0</v>
      </c>
      <c r="AY536" s="20">
        <f t="shared" si="370"/>
        <v>208.65384615384616</v>
      </c>
    </row>
    <row r="537" spans="1:51" ht="35.25" customHeight="1" x14ac:dyDescent="0.65">
      <c r="A537" s="39">
        <v>531</v>
      </c>
      <c r="B537" s="2" t="s">
        <v>1336</v>
      </c>
      <c r="C537" s="37" t="s">
        <v>1358</v>
      </c>
      <c r="D537" s="47" t="s">
        <v>577</v>
      </c>
      <c r="E537" s="48" t="s">
        <v>1359</v>
      </c>
      <c r="F537" s="15">
        <v>45187</v>
      </c>
      <c r="G537" s="2">
        <f t="shared" si="350"/>
        <v>26</v>
      </c>
      <c r="H537" s="16">
        <v>24</v>
      </c>
      <c r="I537" s="2"/>
      <c r="J537" s="16"/>
      <c r="K537" s="16"/>
      <c r="L537" s="2">
        <v>200</v>
      </c>
      <c r="M537" s="2">
        <v>0</v>
      </c>
      <c r="N537" s="2">
        <v>0</v>
      </c>
      <c r="O537" s="16"/>
      <c r="P537" s="2">
        <v>0</v>
      </c>
      <c r="Q537" s="2">
        <f t="shared" si="395"/>
        <v>10</v>
      </c>
      <c r="R537" s="2">
        <f t="shared" si="336"/>
        <v>0</v>
      </c>
      <c r="S537" s="17">
        <f>(((L537/26/8)*1.5)*H537)+(((L537/26)*2)*I537)</f>
        <v>34.615384615384613</v>
      </c>
      <c r="T537" s="17">
        <v>6</v>
      </c>
      <c r="U537" s="17">
        <v>5</v>
      </c>
      <c r="V537" s="18">
        <v>7</v>
      </c>
      <c r="W537" s="19">
        <f t="shared" si="351"/>
        <v>262.61538461538464</v>
      </c>
      <c r="X537" s="17">
        <f t="shared" si="366"/>
        <v>0</v>
      </c>
      <c r="Y537" s="17">
        <f t="shared" si="344"/>
        <v>0</v>
      </c>
      <c r="Z537" s="29"/>
      <c r="AA537" s="43">
        <f t="shared" si="396"/>
        <v>0</v>
      </c>
      <c r="AB537" s="17">
        <f t="shared" si="397"/>
        <v>5.252307692307693</v>
      </c>
      <c r="AC537" s="17">
        <f t="shared" si="398"/>
        <v>5.252307692307693</v>
      </c>
      <c r="AD537" s="3">
        <f t="shared" si="364"/>
        <v>257</v>
      </c>
      <c r="AE537" s="3">
        <f t="shared" si="363"/>
        <v>1400</v>
      </c>
      <c r="AF537" s="3"/>
      <c r="AH537" s="20">
        <f t="shared" si="367"/>
        <v>257.36</v>
      </c>
      <c r="AI537">
        <f t="shared" si="352"/>
        <v>2</v>
      </c>
      <c r="AJ537">
        <f t="shared" si="353"/>
        <v>1</v>
      </c>
      <c r="AK537">
        <f t="shared" si="354"/>
        <v>0</v>
      </c>
      <c r="AL537">
        <f t="shared" si="355"/>
        <v>0</v>
      </c>
      <c r="AM537">
        <f t="shared" si="356"/>
        <v>1</v>
      </c>
      <c r="AN537">
        <f t="shared" si="357"/>
        <v>2</v>
      </c>
      <c r="AO537">
        <f t="shared" si="358"/>
        <v>0</v>
      </c>
      <c r="AP537">
        <f t="shared" si="359"/>
        <v>1</v>
      </c>
      <c r="AQ537">
        <f t="shared" si="360"/>
        <v>0</v>
      </c>
      <c r="AR537">
        <f t="shared" si="361"/>
        <v>4</v>
      </c>
      <c r="AS537">
        <f t="shared" si="362"/>
        <v>1440.0000000000546</v>
      </c>
      <c r="AT537" s="12">
        <f t="shared" si="368"/>
        <v>-2.6722222222222221</v>
      </c>
      <c r="AU537" s="13">
        <f t="shared" si="343"/>
        <v>0</v>
      </c>
      <c r="AV537" s="13">
        <f t="shared" si="365"/>
        <v>0</v>
      </c>
      <c r="AW537" s="27">
        <v>0</v>
      </c>
      <c r="AX537" s="1">
        <f t="shared" si="369"/>
        <v>0</v>
      </c>
      <c r="AY537" s="20">
        <f t="shared" si="370"/>
        <v>244.61538461538464</v>
      </c>
    </row>
    <row r="538" spans="1:51" ht="35.25" customHeight="1" x14ac:dyDescent="0.65">
      <c r="A538" s="2">
        <v>532</v>
      </c>
      <c r="B538" s="2" t="s">
        <v>1336</v>
      </c>
      <c r="C538" s="44" t="s">
        <v>1360</v>
      </c>
      <c r="D538" s="47" t="s">
        <v>282</v>
      </c>
      <c r="E538" s="48" t="s">
        <v>420</v>
      </c>
      <c r="F538" s="15">
        <v>45217</v>
      </c>
      <c r="G538" s="2">
        <f t="shared" si="350"/>
        <v>26</v>
      </c>
      <c r="H538" s="16">
        <v>16</v>
      </c>
      <c r="I538" s="2"/>
      <c r="J538" s="16"/>
      <c r="K538" s="16"/>
      <c r="L538" s="2">
        <v>198</v>
      </c>
      <c r="M538" s="2">
        <v>0</v>
      </c>
      <c r="N538" s="2">
        <v>0</v>
      </c>
      <c r="O538" s="16"/>
      <c r="P538" s="2">
        <v>0</v>
      </c>
      <c r="Q538" s="2">
        <f t="shared" si="395"/>
        <v>10</v>
      </c>
      <c r="R538" s="2">
        <f t="shared" si="336"/>
        <v>0</v>
      </c>
      <c r="S538" s="17">
        <f>(((L538/26/8)*1.5)*H538)+(((L538/26)*2)*I538)</f>
        <v>22.846153846153847</v>
      </c>
      <c r="T538" s="17">
        <v>4</v>
      </c>
      <c r="U538" s="17">
        <v>5</v>
      </c>
      <c r="V538" s="18">
        <v>7</v>
      </c>
      <c r="W538" s="19">
        <f t="shared" si="351"/>
        <v>246.84615384615384</v>
      </c>
      <c r="X538" s="17">
        <f t="shared" si="366"/>
        <v>0</v>
      </c>
      <c r="Y538" s="17">
        <f t="shared" si="344"/>
        <v>0</v>
      </c>
      <c r="Z538" s="29"/>
      <c r="AA538" s="43">
        <f t="shared" si="396"/>
        <v>0</v>
      </c>
      <c r="AB538" s="17">
        <f t="shared" si="397"/>
        <v>4.936923076923077</v>
      </c>
      <c r="AC538" s="17">
        <f t="shared" si="398"/>
        <v>4.936923076923077</v>
      </c>
      <c r="AD538" s="3">
        <f t="shared" si="364"/>
        <v>241</v>
      </c>
      <c r="AE538" s="3">
        <f t="shared" si="363"/>
        <v>3600</v>
      </c>
      <c r="AF538" s="3"/>
      <c r="AH538" s="20">
        <f t="shared" si="367"/>
        <v>241.91</v>
      </c>
      <c r="AI538">
        <f t="shared" si="352"/>
        <v>2</v>
      </c>
      <c r="AJ538">
        <f t="shared" si="353"/>
        <v>0</v>
      </c>
      <c r="AK538">
        <f t="shared" si="354"/>
        <v>2</v>
      </c>
      <c r="AL538">
        <f t="shared" si="355"/>
        <v>0</v>
      </c>
      <c r="AM538">
        <f t="shared" si="356"/>
        <v>0</v>
      </c>
      <c r="AN538">
        <f t="shared" si="357"/>
        <v>1</v>
      </c>
      <c r="AO538">
        <f t="shared" si="358"/>
        <v>1</v>
      </c>
      <c r="AP538">
        <f t="shared" si="359"/>
        <v>1</v>
      </c>
      <c r="AQ538">
        <f t="shared" si="360"/>
        <v>1</v>
      </c>
      <c r="AR538">
        <f t="shared" si="361"/>
        <v>1</v>
      </c>
      <c r="AS538">
        <f t="shared" si="362"/>
        <v>3639.9999999999864</v>
      </c>
      <c r="AT538" s="12">
        <f t="shared" si="368"/>
        <v>-2.7555555555555555</v>
      </c>
      <c r="AU538" s="13">
        <f t="shared" si="343"/>
        <v>0</v>
      </c>
      <c r="AV538" s="13">
        <f t="shared" si="365"/>
        <v>0</v>
      </c>
      <c r="AW538" s="27">
        <v>0</v>
      </c>
      <c r="AX538" s="1">
        <f t="shared" si="369"/>
        <v>0</v>
      </c>
      <c r="AY538" s="20">
        <f t="shared" si="370"/>
        <v>230.84615384615384</v>
      </c>
    </row>
    <row r="539" spans="1:51" ht="36.75" customHeight="1" x14ac:dyDescent="0.65">
      <c r="A539" s="39">
        <v>533</v>
      </c>
      <c r="B539" s="2" t="s">
        <v>1361</v>
      </c>
      <c r="C539" s="44" t="s">
        <v>1362</v>
      </c>
      <c r="D539" s="47" t="s">
        <v>1363</v>
      </c>
      <c r="E539" s="48" t="s">
        <v>1364</v>
      </c>
      <c r="F539" s="15">
        <v>44228</v>
      </c>
      <c r="G539" s="2">
        <f t="shared" si="350"/>
        <v>26</v>
      </c>
      <c r="H539" s="16">
        <v>24</v>
      </c>
      <c r="I539" s="2"/>
      <c r="J539" s="16"/>
      <c r="K539" s="16"/>
      <c r="L539" s="2">
        <v>200</v>
      </c>
      <c r="M539" s="2">
        <v>0</v>
      </c>
      <c r="N539" s="2">
        <v>1</v>
      </c>
      <c r="O539" s="16"/>
      <c r="P539" s="2">
        <v>0</v>
      </c>
      <c r="Q539" s="2">
        <f>IF(AND($K$4&lt;=G539,K539&lt;0.01),10,IF(AND(G539&gt;=$K$4-1,K539&lt;0.01),5,0))</f>
        <v>10</v>
      </c>
      <c r="R539" s="2">
        <f t="shared" si="336"/>
        <v>0</v>
      </c>
      <c r="S539" s="17">
        <f t="shared" ref="S539:S602" si="399">(((L539/26/8)*1.5)*H539)+(((L539/26)*2)*I539)</f>
        <v>34.615384615384613</v>
      </c>
      <c r="T539" s="17">
        <v>6</v>
      </c>
      <c r="U539" s="17">
        <v>5</v>
      </c>
      <c r="V539" s="18">
        <v>7</v>
      </c>
      <c r="W539" s="19">
        <f t="shared" si="351"/>
        <v>263.61538461538464</v>
      </c>
      <c r="X539" s="17">
        <f t="shared" si="366"/>
        <v>0</v>
      </c>
      <c r="Y539" s="17">
        <f t="shared" si="344"/>
        <v>0</v>
      </c>
      <c r="Z539" s="29"/>
      <c r="AA539" s="43">
        <f>IF(AY539&lt;=(1500000/4000),0,IF(AY539&lt;=(2000000/4000),(AY539-(1500000/4000))*5%,IF(AY539&lt;=(8500000/4000),(AY539-(2000000/4000))*10%+(25000/4000),IF(AY539&lt;=(12500000/4000),(AY539-(8500000/4000))*15%+(675000/4000),(AY539-(12500000/4000))*20%+(1275000/4000)))))</f>
        <v>0</v>
      </c>
      <c r="AB539" s="17">
        <f>IF((W539*4000)&lt;=1200000,(W539*2%),(1200000/4000*2%))</f>
        <v>5.2723076923076926</v>
      </c>
      <c r="AC539" s="17">
        <f>X539+Y539+Z539+AA539+AB539</f>
        <v>5.2723076923076926</v>
      </c>
      <c r="AD539" s="3">
        <f t="shared" si="364"/>
        <v>258</v>
      </c>
      <c r="AE539" s="3">
        <f t="shared" si="363"/>
        <v>1300</v>
      </c>
      <c r="AF539" s="3"/>
      <c r="AH539" s="20">
        <f t="shared" si="367"/>
        <v>258.33999999999997</v>
      </c>
      <c r="AI539">
        <f t="shared" si="352"/>
        <v>2</v>
      </c>
      <c r="AJ539">
        <f t="shared" si="353"/>
        <v>1</v>
      </c>
      <c r="AK539">
        <f t="shared" si="354"/>
        <v>0</v>
      </c>
      <c r="AL539">
        <f t="shared" si="355"/>
        <v>0</v>
      </c>
      <c r="AM539">
        <f t="shared" si="356"/>
        <v>1</v>
      </c>
      <c r="AN539">
        <f t="shared" si="357"/>
        <v>3</v>
      </c>
      <c r="AO539">
        <f t="shared" si="358"/>
        <v>0</v>
      </c>
      <c r="AP539">
        <f t="shared" si="359"/>
        <v>1</v>
      </c>
      <c r="AQ539">
        <f t="shared" si="360"/>
        <v>0</v>
      </c>
      <c r="AR539">
        <f t="shared" si="361"/>
        <v>3</v>
      </c>
      <c r="AS539">
        <f t="shared" si="362"/>
        <v>1359.9999999999</v>
      </c>
      <c r="AT539" s="12">
        <f t="shared" si="368"/>
        <v>-4.1666666666666664E-2</v>
      </c>
      <c r="AU539" s="13">
        <f t="shared" si="343"/>
        <v>0</v>
      </c>
      <c r="AV539" s="13">
        <f t="shared" si="365"/>
        <v>0</v>
      </c>
      <c r="AW539" s="27">
        <v>0</v>
      </c>
      <c r="AX539" s="1">
        <f t="shared" si="369"/>
        <v>0</v>
      </c>
      <c r="AY539" s="20">
        <f t="shared" si="370"/>
        <v>245.61538461538464</v>
      </c>
    </row>
    <row r="540" spans="1:51" ht="36.75" customHeight="1" x14ac:dyDescent="0.8">
      <c r="A540" s="2">
        <v>534</v>
      </c>
      <c r="B540" s="2" t="s">
        <v>1361</v>
      </c>
      <c r="C540" s="44" t="s">
        <v>1365</v>
      </c>
      <c r="D540" s="40" t="s">
        <v>949</v>
      </c>
      <c r="E540" s="40" t="s">
        <v>262</v>
      </c>
      <c r="F540" s="15">
        <v>44228</v>
      </c>
      <c r="G540" s="2">
        <f t="shared" si="350"/>
        <v>26</v>
      </c>
      <c r="H540" s="16">
        <v>20</v>
      </c>
      <c r="I540" s="2"/>
      <c r="J540" s="16"/>
      <c r="K540" s="16"/>
      <c r="L540" s="2">
        <v>200</v>
      </c>
      <c r="M540" s="2">
        <v>0</v>
      </c>
      <c r="N540" s="2">
        <v>0</v>
      </c>
      <c r="O540" s="16"/>
      <c r="P540" s="2">
        <v>0</v>
      </c>
      <c r="Q540" s="2">
        <f t="shared" ref="Q540:Q603" si="400">IF(AND($K$4&lt;=G540,K540&lt;0.01),10,IF(AND(G540&gt;=$K$4-1,K540&lt;0.01),5,0))</f>
        <v>10</v>
      </c>
      <c r="R540" s="2">
        <f t="shared" si="336"/>
        <v>0</v>
      </c>
      <c r="S540" s="17">
        <f t="shared" si="399"/>
        <v>28.846153846153847</v>
      </c>
      <c r="T540" s="17">
        <v>5</v>
      </c>
      <c r="U540" s="17">
        <v>5</v>
      </c>
      <c r="V540" s="18"/>
      <c r="W540" s="19">
        <f t="shared" si="351"/>
        <v>248.84615384615384</v>
      </c>
      <c r="X540" s="17">
        <f t="shared" si="366"/>
        <v>0</v>
      </c>
      <c r="Y540" s="17">
        <f t="shared" si="344"/>
        <v>0</v>
      </c>
      <c r="Z540" s="29"/>
      <c r="AA540" s="43">
        <f t="shared" ref="AA540:AA560" si="401">IF(AY540&lt;=(1500000/4000),0,IF(AY540&lt;=(2000000/4000),(AY540-(1500000/4000))*5%,IF(AY540&lt;=(8500000/4000),(AY540-(2000000/4000))*10%+(25000/4000),IF(AY540&lt;=(12500000/4000),(AY540-(8500000/4000))*15%+(675000/4000),(AY540-(12500000/4000))*20%+(1275000/4000)))))</f>
        <v>0</v>
      </c>
      <c r="AB540" s="17">
        <f t="shared" ref="AB540:AB560" si="402">IF((W540*4000)&lt;=1200000,(W540*2%),(1200000/4000*2%))</f>
        <v>4.976923076923077</v>
      </c>
      <c r="AC540" s="17">
        <f t="shared" ref="AC540:AC560" si="403">X540+Y540+Z540+AA540+AB540</f>
        <v>4.976923076923077</v>
      </c>
      <c r="AD540" s="3">
        <f t="shared" si="364"/>
        <v>243</v>
      </c>
      <c r="AE540" s="3">
        <f t="shared" si="363"/>
        <v>3400</v>
      </c>
      <c r="AF540" s="3"/>
      <c r="AH540" s="20">
        <f t="shared" si="367"/>
        <v>243.87</v>
      </c>
      <c r="AI540">
        <f t="shared" si="352"/>
        <v>2</v>
      </c>
      <c r="AJ540">
        <f t="shared" si="353"/>
        <v>0</v>
      </c>
      <c r="AK540">
        <f t="shared" si="354"/>
        <v>2</v>
      </c>
      <c r="AL540">
        <f t="shared" si="355"/>
        <v>0</v>
      </c>
      <c r="AM540">
        <f t="shared" si="356"/>
        <v>0</v>
      </c>
      <c r="AN540">
        <f t="shared" si="357"/>
        <v>3</v>
      </c>
      <c r="AO540">
        <f t="shared" si="358"/>
        <v>1</v>
      </c>
      <c r="AP540">
        <f t="shared" si="359"/>
        <v>1</v>
      </c>
      <c r="AQ540">
        <f t="shared" si="360"/>
        <v>0</v>
      </c>
      <c r="AR540">
        <f t="shared" si="361"/>
        <v>4</v>
      </c>
      <c r="AS540">
        <f t="shared" si="362"/>
        <v>3480.0000000000182</v>
      </c>
      <c r="AT540" s="12">
        <f t="shared" si="368"/>
        <v>-4.1666666666666664E-2</v>
      </c>
      <c r="AU540" s="13">
        <f t="shared" si="343"/>
        <v>0</v>
      </c>
      <c r="AV540" s="13">
        <f t="shared" si="365"/>
        <v>0</v>
      </c>
      <c r="AW540" s="27">
        <v>0</v>
      </c>
      <c r="AX540" s="1">
        <f t="shared" si="369"/>
        <v>0</v>
      </c>
      <c r="AY540" s="20">
        <f t="shared" si="370"/>
        <v>238.84615384615384</v>
      </c>
    </row>
    <row r="541" spans="1:51" ht="36.75" customHeight="1" x14ac:dyDescent="0.65">
      <c r="A541" s="39">
        <v>535</v>
      </c>
      <c r="B541" s="2" t="s">
        <v>1361</v>
      </c>
      <c r="C541" s="44" t="s">
        <v>1366</v>
      </c>
      <c r="D541" s="47" t="s">
        <v>1367</v>
      </c>
      <c r="E541" s="48" t="s">
        <v>1368</v>
      </c>
      <c r="F541" s="15">
        <v>44228</v>
      </c>
      <c r="G541" s="2">
        <f t="shared" si="350"/>
        <v>26</v>
      </c>
      <c r="H541" s="16">
        <v>22</v>
      </c>
      <c r="I541" s="2"/>
      <c r="J541" s="16"/>
      <c r="K541" s="16"/>
      <c r="L541" s="2">
        <v>200</v>
      </c>
      <c r="M541" s="2">
        <v>0</v>
      </c>
      <c r="N541" s="2">
        <v>1</v>
      </c>
      <c r="O541" s="16"/>
      <c r="P541" s="2">
        <v>0</v>
      </c>
      <c r="Q541" s="2">
        <f t="shared" si="400"/>
        <v>10</v>
      </c>
      <c r="R541" s="2">
        <f t="shared" si="336"/>
        <v>0</v>
      </c>
      <c r="S541" s="17">
        <f t="shared" si="399"/>
        <v>31.73076923076923</v>
      </c>
      <c r="T541" s="17">
        <v>5.5</v>
      </c>
      <c r="U541" s="17">
        <v>5</v>
      </c>
      <c r="V541" s="18">
        <v>7</v>
      </c>
      <c r="W541" s="19">
        <f t="shared" si="351"/>
        <v>260.23076923076923</v>
      </c>
      <c r="X541" s="17">
        <f t="shared" si="366"/>
        <v>0</v>
      </c>
      <c r="Y541" s="17">
        <f t="shared" si="344"/>
        <v>0</v>
      </c>
      <c r="Z541" s="29"/>
      <c r="AA541" s="43">
        <f t="shared" si="401"/>
        <v>0</v>
      </c>
      <c r="AB541" s="17">
        <f t="shared" si="402"/>
        <v>5.2046153846153844</v>
      </c>
      <c r="AC541" s="17">
        <f t="shared" si="403"/>
        <v>5.2046153846153844</v>
      </c>
      <c r="AD541" s="3">
        <f t="shared" si="364"/>
        <v>255</v>
      </c>
      <c r="AE541" s="3">
        <f t="shared" si="363"/>
        <v>100</v>
      </c>
      <c r="AF541" s="3"/>
      <c r="AH541" s="20">
        <f t="shared" si="367"/>
        <v>255.03</v>
      </c>
      <c r="AI541">
        <f t="shared" si="352"/>
        <v>2</v>
      </c>
      <c r="AJ541">
        <f t="shared" si="353"/>
        <v>1</v>
      </c>
      <c r="AK541">
        <f t="shared" si="354"/>
        <v>0</v>
      </c>
      <c r="AL541">
        <f t="shared" si="355"/>
        <v>0</v>
      </c>
      <c r="AM541">
        <f t="shared" si="356"/>
        <v>1</v>
      </c>
      <c r="AN541">
        <f t="shared" si="357"/>
        <v>0</v>
      </c>
      <c r="AO541">
        <f t="shared" si="358"/>
        <v>0</v>
      </c>
      <c r="AP541">
        <f t="shared" si="359"/>
        <v>0</v>
      </c>
      <c r="AQ541">
        <f t="shared" si="360"/>
        <v>0</v>
      </c>
      <c r="AR541">
        <f t="shared" si="361"/>
        <v>1</v>
      </c>
      <c r="AS541">
        <f t="shared" si="362"/>
        <v>120.00000000000455</v>
      </c>
      <c r="AT541" s="12">
        <f t="shared" si="368"/>
        <v>-4.1666666666666664E-2</v>
      </c>
      <c r="AU541" s="13">
        <f t="shared" si="343"/>
        <v>0</v>
      </c>
      <c r="AV541" s="13">
        <f t="shared" si="365"/>
        <v>0</v>
      </c>
      <c r="AW541" s="27">
        <v>0</v>
      </c>
      <c r="AX541" s="1">
        <f t="shared" si="369"/>
        <v>0</v>
      </c>
      <c r="AY541" s="20">
        <f t="shared" si="370"/>
        <v>242.73076923076923</v>
      </c>
    </row>
    <row r="542" spans="1:51" ht="36.75" customHeight="1" x14ac:dyDescent="0.8">
      <c r="A542" s="2">
        <v>536</v>
      </c>
      <c r="B542" s="2" t="s">
        <v>1361</v>
      </c>
      <c r="C542" s="44" t="s">
        <v>1369</v>
      </c>
      <c r="D542" s="40" t="s">
        <v>463</v>
      </c>
      <c r="E542" s="40" t="s">
        <v>1370</v>
      </c>
      <c r="F542" s="15">
        <v>44228</v>
      </c>
      <c r="G542" s="2">
        <f t="shared" si="350"/>
        <v>26</v>
      </c>
      <c r="H542" s="16">
        <v>24</v>
      </c>
      <c r="I542" s="2"/>
      <c r="J542" s="16"/>
      <c r="K542" s="16"/>
      <c r="L542" s="2">
        <v>200</v>
      </c>
      <c r="M542" s="2">
        <v>0</v>
      </c>
      <c r="N542" s="2">
        <v>0</v>
      </c>
      <c r="O542" s="16"/>
      <c r="P542" s="2">
        <v>0</v>
      </c>
      <c r="Q542" s="2">
        <f t="shared" si="400"/>
        <v>10</v>
      </c>
      <c r="R542" s="2">
        <f t="shared" si="336"/>
        <v>0</v>
      </c>
      <c r="S542" s="17">
        <f t="shared" si="399"/>
        <v>34.615384615384613</v>
      </c>
      <c r="T542" s="17">
        <v>6</v>
      </c>
      <c r="U542" s="17">
        <v>5</v>
      </c>
      <c r="V542" s="18">
        <v>7</v>
      </c>
      <c r="W542" s="19">
        <f t="shared" si="351"/>
        <v>262.61538461538464</v>
      </c>
      <c r="X542" s="17">
        <f t="shared" si="366"/>
        <v>0</v>
      </c>
      <c r="Y542" s="17">
        <f t="shared" si="344"/>
        <v>0</v>
      </c>
      <c r="Z542" s="29"/>
      <c r="AA542" s="43">
        <f t="shared" si="401"/>
        <v>0</v>
      </c>
      <c r="AB542" s="17">
        <f t="shared" si="402"/>
        <v>5.252307692307693</v>
      </c>
      <c r="AC542" s="17">
        <f t="shared" si="403"/>
        <v>5.252307692307693</v>
      </c>
      <c r="AD542" s="3">
        <f t="shared" si="364"/>
        <v>257</v>
      </c>
      <c r="AE542" s="3">
        <f t="shared" si="363"/>
        <v>1400</v>
      </c>
      <c r="AF542" s="3"/>
      <c r="AH542" s="20">
        <f t="shared" si="367"/>
        <v>257.36</v>
      </c>
      <c r="AI542">
        <f t="shared" si="352"/>
        <v>2</v>
      </c>
      <c r="AJ542">
        <f t="shared" si="353"/>
        <v>1</v>
      </c>
      <c r="AK542">
        <f t="shared" si="354"/>
        <v>0</v>
      </c>
      <c r="AL542">
        <f t="shared" si="355"/>
        <v>0</v>
      </c>
      <c r="AM542">
        <f t="shared" si="356"/>
        <v>1</v>
      </c>
      <c r="AN542">
        <f t="shared" si="357"/>
        <v>2</v>
      </c>
      <c r="AO542">
        <f t="shared" si="358"/>
        <v>0</v>
      </c>
      <c r="AP542">
        <f t="shared" si="359"/>
        <v>1</v>
      </c>
      <c r="AQ542">
        <f t="shared" si="360"/>
        <v>0</v>
      </c>
      <c r="AR542">
        <f t="shared" si="361"/>
        <v>4</v>
      </c>
      <c r="AS542">
        <f t="shared" si="362"/>
        <v>1440.0000000000546</v>
      </c>
      <c r="AT542" s="12">
        <f t="shared" si="368"/>
        <v>-4.1666666666666664E-2</v>
      </c>
      <c r="AU542" s="13">
        <f t="shared" si="343"/>
        <v>0</v>
      </c>
      <c r="AV542" s="13">
        <f t="shared" si="365"/>
        <v>0</v>
      </c>
      <c r="AW542" s="27">
        <v>0</v>
      </c>
      <c r="AX542" s="1">
        <f t="shared" si="369"/>
        <v>0</v>
      </c>
      <c r="AY542" s="20">
        <f t="shared" si="370"/>
        <v>244.61538461538464</v>
      </c>
    </row>
    <row r="543" spans="1:51" ht="36.75" customHeight="1" x14ac:dyDescent="0.65">
      <c r="A543" s="39">
        <v>537</v>
      </c>
      <c r="B543" s="2" t="s">
        <v>1361</v>
      </c>
      <c r="C543" s="44" t="s">
        <v>1371</v>
      </c>
      <c r="D543" s="47" t="s">
        <v>1372</v>
      </c>
      <c r="E543" s="48" t="s">
        <v>816</v>
      </c>
      <c r="F543" s="15">
        <v>44228</v>
      </c>
      <c r="G543" s="2">
        <f t="shared" si="350"/>
        <v>26</v>
      </c>
      <c r="H543" s="16">
        <v>24</v>
      </c>
      <c r="I543" s="2"/>
      <c r="J543" s="16"/>
      <c r="K543" s="16"/>
      <c r="L543" s="2">
        <v>200</v>
      </c>
      <c r="M543" s="2">
        <v>0</v>
      </c>
      <c r="N543" s="2">
        <v>0</v>
      </c>
      <c r="O543" s="16"/>
      <c r="P543" s="2">
        <v>0</v>
      </c>
      <c r="Q543" s="2">
        <f t="shared" si="400"/>
        <v>10</v>
      </c>
      <c r="R543" s="2">
        <f t="shared" si="336"/>
        <v>0</v>
      </c>
      <c r="S543" s="17">
        <f t="shared" si="399"/>
        <v>34.615384615384613</v>
      </c>
      <c r="T543" s="17">
        <v>6</v>
      </c>
      <c r="U543" s="17">
        <v>5</v>
      </c>
      <c r="V543" s="18">
        <v>7</v>
      </c>
      <c r="W543" s="19">
        <f t="shared" si="351"/>
        <v>262.61538461538464</v>
      </c>
      <c r="X543" s="17">
        <f t="shared" si="366"/>
        <v>0</v>
      </c>
      <c r="Y543" s="17">
        <f t="shared" si="344"/>
        <v>0</v>
      </c>
      <c r="Z543" s="29"/>
      <c r="AA543" s="43">
        <f t="shared" si="401"/>
        <v>0</v>
      </c>
      <c r="AB543" s="17">
        <f t="shared" si="402"/>
        <v>5.252307692307693</v>
      </c>
      <c r="AC543" s="17">
        <f t="shared" si="403"/>
        <v>5.252307692307693</v>
      </c>
      <c r="AD543" s="3">
        <f t="shared" si="364"/>
        <v>257</v>
      </c>
      <c r="AE543" s="3">
        <f t="shared" si="363"/>
        <v>1400</v>
      </c>
      <c r="AF543" s="3"/>
      <c r="AH543" s="20">
        <f t="shared" si="367"/>
        <v>257.36</v>
      </c>
      <c r="AI543">
        <f t="shared" si="352"/>
        <v>2</v>
      </c>
      <c r="AJ543">
        <f t="shared" si="353"/>
        <v>1</v>
      </c>
      <c r="AK543">
        <f t="shared" si="354"/>
        <v>0</v>
      </c>
      <c r="AL543">
        <f t="shared" si="355"/>
        <v>0</v>
      </c>
      <c r="AM543">
        <f t="shared" si="356"/>
        <v>1</v>
      </c>
      <c r="AN543">
        <f t="shared" si="357"/>
        <v>2</v>
      </c>
      <c r="AO543">
        <f t="shared" si="358"/>
        <v>0</v>
      </c>
      <c r="AP543">
        <f t="shared" si="359"/>
        <v>1</v>
      </c>
      <c r="AQ543">
        <f t="shared" si="360"/>
        <v>0</v>
      </c>
      <c r="AR543">
        <f t="shared" si="361"/>
        <v>4</v>
      </c>
      <c r="AS543">
        <f t="shared" si="362"/>
        <v>1440.0000000000546</v>
      </c>
      <c r="AT543" s="12">
        <f t="shared" si="368"/>
        <v>-4.1666666666666664E-2</v>
      </c>
      <c r="AU543" s="13">
        <f t="shared" si="343"/>
        <v>0</v>
      </c>
      <c r="AV543" s="13">
        <f t="shared" si="365"/>
        <v>0</v>
      </c>
      <c r="AW543" s="27">
        <v>0</v>
      </c>
      <c r="AX543" s="1">
        <f t="shared" si="369"/>
        <v>0</v>
      </c>
      <c r="AY543" s="20">
        <f t="shared" si="370"/>
        <v>244.61538461538464</v>
      </c>
    </row>
    <row r="544" spans="1:51" ht="36.75" customHeight="1" x14ac:dyDescent="0.65">
      <c r="A544" s="2">
        <v>538</v>
      </c>
      <c r="B544" s="2" t="s">
        <v>1361</v>
      </c>
      <c r="C544" s="44" t="s">
        <v>1373</v>
      </c>
      <c r="D544" s="47" t="s">
        <v>204</v>
      </c>
      <c r="E544" s="48" t="s">
        <v>1363</v>
      </c>
      <c r="F544" s="15">
        <v>44228</v>
      </c>
      <c r="G544" s="2">
        <f t="shared" si="350"/>
        <v>26</v>
      </c>
      <c r="H544" s="16">
        <v>24</v>
      </c>
      <c r="I544" s="2"/>
      <c r="J544" s="16"/>
      <c r="K544" s="16"/>
      <c r="L544" s="2">
        <v>200</v>
      </c>
      <c r="M544" s="2">
        <v>0</v>
      </c>
      <c r="N544" s="2">
        <v>0</v>
      </c>
      <c r="O544" s="16"/>
      <c r="P544" s="2">
        <v>0</v>
      </c>
      <c r="Q544" s="2">
        <f t="shared" si="400"/>
        <v>10</v>
      </c>
      <c r="R544" s="2">
        <f t="shared" si="336"/>
        <v>0</v>
      </c>
      <c r="S544" s="17">
        <f t="shared" si="399"/>
        <v>34.615384615384613</v>
      </c>
      <c r="T544" s="17">
        <v>6</v>
      </c>
      <c r="U544" s="17">
        <v>5</v>
      </c>
      <c r="V544" s="18">
        <v>7</v>
      </c>
      <c r="W544" s="19">
        <f t="shared" si="351"/>
        <v>262.61538461538464</v>
      </c>
      <c r="X544" s="17">
        <f t="shared" si="366"/>
        <v>0</v>
      </c>
      <c r="Y544" s="17">
        <f t="shared" si="344"/>
        <v>0</v>
      </c>
      <c r="Z544" s="29"/>
      <c r="AA544" s="43">
        <f t="shared" si="401"/>
        <v>0</v>
      </c>
      <c r="AB544" s="17">
        <f t="shared" si="402"/>
        <v>5.252307692307693</v>
      </c>
      <c r="AC544" s="17">
        <f t="shared" si="403"/>
        <v>5.252307692307693</v>
      </c>
      <c r="AD544" s="3">
        <f t="shared" si="364"/>
        <v>257</v>
      </c>
      <c r="AE544" s="3">
        <f t="shared" si="363"/>
        <v>1400</v>
      </c>
      <c r="AF544" s="3"/>
      <c r="AH544" s="20">
        <f t="shared" si="367"/>
        <v>257.36</v>
      </c>
      <c r="AI544">
        <f t="shared" si="352"/>
        <v>2</v>
      </c>
      <c r="AJ544">
        <f t="shared" si="353"/>
        <v>1</v>
      </c>
      <c r="AK544">
        <f t="shared" si="354"/>
        <v>0</v>
      </c>
      <c r="AL544">
        <f t="shared" si="355"/>
        <v>0</v>
      </c>
      <c r="AM544">
        <f t="shared" si="356"/>
        <v>1</v>
      </c>
      <c r="AN544">
        <f t="shared" si="357"/>
        <v>2</v>
      </c>
      <c r="AO544">
        <f t="shared" si="358"/>
        <v>0</v>
      </c>
      <c r="AP544">
        <f t="shared" si="359"/>
        <v>1</v>
      </c>
      <c r="AQ544">
        <f t="shared" si="360"/>
        <v>0</v>
      </c>
      <c r="AR544">
        <f t="shared" si="361"/>
        <v>4</v>
      </c>
      <c r="AS544">
        <f t="shared" si="362"/>
        <v>1440.0000000000546</v>
      </c>
      <c r="AT544" s="12">
        <f t="shared" si="368"/>
        <v>-4.1666666666666664E-2</v>
      </c>
      <c r="AU544" s="13">
        <f t="shared" si="343"/>
        <v>0</v>
      </c>
      <c r="AV544" s="13">
        <f t="shared" si="365"/>
        <v>0</v>
      </c>
      <c r="AW544" s="27">
        <v>0</v>
      </c>
      <c r="AX544" s="1">
        <f t="shared" si="369"/>
        <v>0</v>
      </c>
      <c r="AY544" s="20">
        <f t="shared" si="370"/>
        <v>244.61538461538464</v>
      </c>
    </row>
    <row r="545" spans="1:51" ht="36.75" customHeight="1" x14ac:dyDescent="0.65">
      <c r="A545" s="39">
        <v>539</v>
      </c>
      <c r="B545" s="2" t="s">
        <v>1361</v>
      </c>
      <c r="C545" s="44" t="s">
        <v>1374</v>
      </c>
      <c r="D545" s="47" t="s">
        <v>595</v>
      </c>
      <c r="E545" s="48" t="s">
        <v>838</v>
      </c>
      <c r="F545" s="15">
        <v>44228</v>
      </c>
      <c r="G545" s="2">
        <f t="shared" si="350"/>
        <v>26</v>
      </c>
      <c r="H545" s="16">
        <v>24</v>
      </c>
      <c r="I545" s="2"/>
      <c r="J545" s="16"/>
      <c r="K545" s="16"/>
      <c r="L545" s="2">
        <v>200</v>
      </c>
      <c r="M545" s="2">
        <v>0</v>
      </c>
      <c r="N545" s="2">
        <v>11</v>
      </c>
      <c r="O545" s="16"/>
      <c r="P545" s="2">
        <v>0</v>
      </c>
      <c r="Q545" s="2">
        <f t="shared" si="400"/>
        <v>10</v>
      </c>
      <c r="R545" s="2">
        <f t="shared" si="336"/>
        <v>0</v>
      </c>
      <c r="S545" s="17">
        <f t="shared" si="399"/>
        <v>34.615384615384613</v>
      </c>
      <c r="T545" s="17">
        <v>6</v>
      </c>
      <c r="U545" s="17">
        <v>5</v>
      </c>
      <c r="V545" s="18">
        <v>7</v>
      </c>
      <c r="W545" s="19">
        <f t="shared" si="351"/>
        <v>273.61538461538464</v>
      </c>
      <c r="X545" s="17">
        <f t="shared" si="366"/>
        <v>0</v>
      </c>
      <c r="Y545" s="17">
        <f t="shared" si="344"/>
        <v>0</v>
      </c>
      <c r="Z545" s="29"/>
      <c r="AA545" s="43">
        <f t="shared" si="401"/>
        <v>0</v>
      </c>
      <c r="AB545" s="17">
        <f t="shared" si="402"/>
        <v>5.4723076923076928</v>
      </c>
      <c r="AC545" s="17">
        <f t="shared" si="403"/>
        <v>5.4723076923076928</v>
      </c>
      <c r="AD545" s="3">
        <f t="shared" si="364"/>
        <v>268</v>
      </c>
      <c r="AE545" s="3">
        <f t="shared" si="363"/>
        <v>500</v>
      </c>
      <c r="AF545" s="3"/>
      <c r="AH545" s="20">
        <f t="shared" si="367"/>
        <v>268.14</v>
      </c>
      <c r="AI545">
        <f t="shared" si="352"/>
        <v>2</v>
      </c>
      <c r="AJ545">
        <f t="shared" si="353"/>
        <v>1</v>
      </c>
      <c r="AK545">
        <f t="shared" si="354"/>
        <v>0</v>
      </c>
      <c r="AL545">
        <f t="shared" si="355"/>
        <v>1</v>
      </c>
      <c r="AM545">
        <f t="shared" si="356"/>
        <v>1</v>
      </c>
      <c r="AN545">
        <f t="shared" si="357"/>
        <v>3</v>
      </c>
      <c r="AO545">
        <f t="shared" si="358"/>
        <v>0</v>
      </c>
      <c r="AP545">
        <f t="shared" si="359"/>
        <v>0</v>
      </c>
      <c r="AQ545">
        <f t="shared" si="360"/>
        <v>1</v>
      </c>
      <c r="AR545">
        <f t="shared" si="361"/>
        <v>0</v>
      </c>
      <c r="AS545">
        <f t="shared" si="362"/>
        <v>559.99999999994543</v>
      </c>
      <c r="AT545" s="12">
        <f t="shared" si="368"/>
        <v>-4.1666666666666664E-2</v>
      </c>
      <c r="AU545" s="13">
        <f t="shared" si="343"/>
        <v>0</v>
      </c>
      <c r="AV545" s="13">
        <f t="shared" si="365"/>
        <v>0</v>
      </c>
      <c r="AW545" s="27">
        <v>0</v>
      </c>
      <c r="AX545" s="1">
        <f t="shared" si="369"/>
        <v>0</v>
      </c>
      <c r="AY545" s="20">
        <f t="shared" si="370"/>
        <v>255.61538461538464</v>
      </c>
    </row>
    <row r="546" spans="1:51" ht="36.75" customHeight="1" x14ac:dyDescent="0.65">
      <c r="A546" s="2">
        <v>540</v>
      </c>
      <c r="B546" s="2" t="s">
        <v>1361</v>
      </c>
      <c r="C546" s="44" t="s">
        <v>1375</v>
      </c>
      <c r="D546" s="47" t="s">
        <v>556</v>
      </c>
      <c r="E546" s="48" t="s">
        <v>846</v>
      </c>
      <c r="F546" s="15">
        <v>44331</v>
      </c>
      <c r="G546" s="2">
        <f t="shared" si="350"/>
        <v>24.625</v>
      </c>
      <c r="H546" s="16">
        <v>0</v>
      </c>
      <c r="I546" s="2"/>
      <c r="J546" s="16">
        <v>1.375</v>
      </c>
      <c r="K546" s="16"/>
      <c r="L546" s="2">
        <v>200</v>
      </c>
      <c r="M546" s="2">
        <v>0</v>
      </c>
      <c r="N546" s="2">
        <v>0</v>
      </c>
      <c r="O546" s="16"/>
      <c r="P546" s="2">
        <v>0</v>
      </c>
      <c r="Q546" s="2">
        <f t="shared" si="400"/>
        <v>0</v>
      </c>
      <c r="R546" s="2">
        <f t="shared" si="336"/>
        <v>0</v>
      </c>
      <c r="S546" s="17">
        <f t="shared" si="399"/>
        <v>0</v>
      </c>
      <c r="T546" s="17">
        <v>0</v>
      </c>
      <c r="U546" s="17">
        <v>4.7355769230769234</v>
      </c>
      <c r="V546" s="18">
        <v>7</v>
      </c>
      <c r="W546" s="19">
        <f t="shared" si="351"/>
        <v>211.73557692307693</v>
      </c>
      <c r="X546" s="17">
        <f t="shared" si="366"/>
        <v>10.576923076923077</v>
      </c>
      <c r="Y546" s="17">
        <f t="shared" si="344"/>
        <v>0</v>
      </c>
      <c r="Z546" s="29"/>
      <c r="AA546" s="43">
        <f t="shared" si="401"/>
        <v>0</v>
      </c>
      <c r="AB546" s="17">
        <f t="shared" si="402"/>
        <v>4.2347115384615384</v>
      </c>
      <c r="AC546" s="17">
        <f t="shared" si="403"/>
        <v>14.811634615384616</v>
      </c>
      <c r="AD546" s="3">
        <f t="shared" si="364"/>
        <v>196</v>
      </c>
      <c r="AE546" s="3">
        <f t="shared" si="363"/>
        <v>3600</v>
      </c>
      <c r="AF546" s="3"/>
      <c r="AH546" s="20">
        <f t="shared" si="367"/>
        <v>196.92</v>
      </c>
      <c r="AI546">
        <f t="shared" si="352"/>
        <v>1</v>
      </c>
      <c r="AJ546">
        <f t="shared" si="353"/>
        <v>1</v>
      </c>
      <c r="AK546">
        <f t="shared" si="354"/>
        <v>2</v>
      </c>
      <c r="AL546">
        <f t="shared" si="355"/>
        <v>0</v>
      </c>
      <c r="AM546">
        <f t="shared" si="356"/>
        <v>1</v>
      </c>
      <c r="AN546">
        <f t="shared" si="357"/>
        <v>1</v>
      </c>
      <c r="AO546">
        <f t="shared" si="358"/>
        <v>1</v>
      </c>
      <c r="AP546">
        <f t="shared" si="359"/>
        <v>1</v>
      </c>
      <c r="AQ546">
        <f t="shared" si="360"/>
        <v>1</v>
      </c>
      <c r="AR546">
        <f t="shared" si="361"/>
        <v>1</v>
      </c>
      <c r="AS546">
        <f t="shared" si="362"/>
        <v>3679.99999999995</v>
      </c>
      <c r="AT546" s="12">
        <f t="shared" si="368"/>
        <v>-0.33055555555555555</v>
      </c>
      <c r="AU546" s="13">
        <f t="shared" si="343"/>
        <v>0</v>
      </c>
      <c r="AV546" s="13">
        <f t="shared" si="365"/>
        <v>0</v>
      </c>
      <c r="AW546" s="27">
        <v>0</v>
      </c>
      <c r="AX546" s="1">
        <f t="shared" si="369"/>
        <v>0</v>
      </c>
      <c r="AY546" s="20">
        <f t="shared" si="370"/>
        <v>189.42307692307693</v>
      </c>
    </row>
    <row r="547" spans="1:51" ht="36.75" customHeight="1" x14ac:dyDescent="0.65">
      <c r="A547" s="39">
        <v>541</v>
      </c>
      <c r="B547" s="2" t="s">
        <v>1361</v>
      </c>
      <c r="C547" s="44" t="s">
        <v>1376</v>
      </c>
      <c r="D547" s="47" t="s">
        <v>1272</v>
      </c>
      <c r="E547" s="48" t="s">
        <v>1377</v>
      </c>
      <c r="F547" s="15">
        <v>44372</v>
      </c>
      <c r="G547" s="2">
        <f t="shared" si="350"/>
        <v>26</v>
      </c>
      <c r="H547" s="16">
        <v>24</v>
      </c>
      <c r="I547" s="2"/>
      <c r="J547" s="16"/>
      <c r="K547" s="16"/>
      <c r="L547" s="2">
        <v>200</v>
      </c>
      <c r="M547" s="2">
        <v>0</v>
      </c>
      <c r="N547" s="2">
        <v>0</v>
      </c>
      <c r="O547" s="16"/>
      <c r="P547" s="2">
        <v>0</v>
      </c>
      <c r="Q547" s="2">
        <f t="shared" si="400"/>
        <v>10</v>
      </c>
      <c r="R547" s="2">
        <f t="shared" si="336"/>
        <v>0</v>
      </c>
      <c r="S547" s="17">
        <f t="shared" si="399"/>
        <v>34.615384615384613</v>
      </c>
      <c r="T547" s="17">
        <v>6</v>
      </c>
      <c r="U547" s="17">
        <v>5</v>
      </c>
      <c r="V547" s="18">
        <v>7</v>
      </c>
      <c r="W547" s="19">
        <f t="shared" si="351"/>
        <v>262.61538461538464</v>
      </c>
      <c r="X547" s="17">
        <f t="shared" si="366"/>
        <v>0</v>
      </c>
      <c r="Y547" s="17">
        <f t="shared" si="344"/>
        <v>0</v>
      </c>
      <c r="Z547" s="29"/>
      <c r="AA547" s="43">
        <f t="shared" si="401"/>
        <v>0</v>
      </c>
      <c r="AB547" s="17">
        <f t="shared" si="402"/>
        <v>5.252307692307693</v>
      </c>
      <c r="AC547" s="17">
        <f t="shared" si="403"/>
        <v>5.252307692307693</v>
      </c>
      <c r="AD547" s="3">
        <f t="shared" si="364"/>
        <v>257</v>
      </c>
      <c r="AE547" s="3">
        <f t="shared" si="363"/>
        <v>1400</v>
      </c>
      <c r="AF547" s="3"/>
      <c r="AH547" s="20">
        <f t="shared" si="367"/>
        <v>257.36</v>
      </c>
      <c r="AI547">
        <f t="shared" si="352"/>
        <v>2</v>
      </c>
      <c r="AJ547">
        <f t="shared" si="353"/>
        <v>1</v>
      </c>
      <c r="AK547">
        <f t="shared" si="354"/>
        <v>0</v>
      </c>
      <c r="AL547">
        <f t="shared" si="355"/>
        <v>0</v>
      </c>
      <c r="AM547">
        <f t="shared" si="356"/>
        <v>1</v>
      </c>
      <c r="AN547">
        <f t="shared" si="357"/>
        <v>2</v>
      </c>
      <c r="AO547">
        <f t="shared" si="358"/>
        <v>0</v>
      </c>
      <c r="AP547">
        <f t="shared" si="359"/>
        <v>1</v>
      </c>
      <c r="AQ547">
        <f t="shared" si="360"/>
        <v>0</v>
      </c>
      <c r="AR547">
        <f t="shared" si="361"/>
        <v>4</v>
      </c>
      <c r="AS547">
        <f t="shared" si="362"/>
        <v>1440.0000000000546</v>
      </c>
      <c r="AT547" s="12">
        <f t="shared" si="368"/>
        <v>-0.44166666666666665</v>
      </c>
      <c r="AU547" s="13">
        <f t="shared" si="343"/>
        <v>0</v>
      </c>
      <c r="AV547" s="13">
        <f t="shared" si="365"/>
        <v>0</v>
      </c>
      <c r="AW547" s="27">
        <v>0</v>
      </c>
      <c r="AX547" s="1">
        <f t="shared" si="369"/>
        <v>0</v>
      </c>
      <c r="AY547" s="20">
        <f t="shared" si="370"/>
        <v>244.61538461538464</v>
      </c>
    </row>
    <row r="548" spans="1:51" ht="36.75" customHeight="1" x14ac:dyDescent="0.65">
      <c r="A548" s="2">
        <v>542</v>
      </c>
      <c r="B548" s="2" t="s">
        <v>1361</v>
      </c>
      <c r="C548" s="36" t="s">
        <v>1378</v>
      </c>
      <c r="D548" s="47" t="s">
        <v>1379</v>
      </c>
      <c r="E548" s="48" t="s">
        <v>192</v>
      </c>
      <c r="F548" s="15">
        <v>44564</v>
      </c>
      <c r="G548" s="2">
        <f t="shared" si="350"/>
        <v>25</v>
      </c>
      <c r="H548" s="16">
        <v>22</v>
      </c>
      <c r="I548" s="2"/>
      <c r="J548" s="16"/>
      <c r="K548" s="16">
        <v>1</v>
      </c>
      <c r="L548" s="2">
        <v>200</v>
      </c>
      <c r="M548" s="2">
        <v>0</v>
      </c>
      <c r="N548" s="2">
        <v>0</v>
      </c>
      <c r="O548" s="16"/>
      <c r="P548" s="2">
        <v>0</v>
      </c>
      <c r="Q548" s="2">
        <f t="shared" si="400"/>
        <v>0</v>
      </c>
      <c r="R548" s="2">
        <f t="shared" si="336"/>
        <v>0</v>
      </c>
      <c r="S548" s="17">
        <f t="shared" si="399"/>
        <v>31.73076923076923</v>
      </c>
      <c r="T548" s="17">
        <v>5.5</v>
      </c>
      <c r="U548" s="17">
        <v>4.8076923076923084</v>
      </c>
      <c r="V548" s="18">
        <v>7</v>
      </c>
      <c r="W548" s="19">
        <f t="shared" si="351"/>
        <v>249.03846153846155</v>
      </c>
      <c r="X548" s="17">
        <f t="shared" si="366"/>
        <v>0</v>
      </c>
      <c r="Y548" s="17">
        <f t="shared" si="344"/>
        <v>7.6923076923076925</v>
      </c>
      <c r="Z548" s="29"/>
      <c r="AA548" s="43">
        <f t="shared" si="401"/>
        <v>0</v>
      </c>
      <c r="AB548" s="17">
        <f t="shared" si="402"/>
        <v>4.9807692307692308</v>
      </c>
      <c r="AC548" s="17">
        <f t="shared" si="403"/>
        <v>12.673076923076923</v>
      </c>
      <c r="AD548" s="3">
        <f t="shared" si="364"/>
        <v>236</v>
      </c>
      <c r="AE548" s="3">
        <f t="shared" si="363"/>
        <v>1400</v>
      </c>
      <c r="AF548" s="3"/>
      <c r="AH548" s="20">
        <f t="shared" si="367"/>
        <v>236.37</v>
      </c>
      <c r="AI548">
        <f t="shared" si="352"/>
        <v>2</v>
      </c>
      <c r="AJ548">
        <f t="shared" si="353"/>
        <v>0</v>
      </c>
      <c r="AK548">
        <f t="shared" si="354"/>
        <v>1</v>
      </c>
      <c r="AL548">
        <f t="shared" si="355"/>
        <v>1</v>
      </c>
      <c r="AM548">
        <f t="shared" si="356"/>
        <v>1</v>
      </c>
      <c r="AN548">
        <f t="shared" si="357"/>
        <v>1</v>
      </c>
      <c r="AO548">
        <f t="shared" si="358"/>
        <v>0</v>
      </c>
      <c r="AP548">
        <f t="shared" si="359"/>
        <v>1</v>
      </c>
      <c r="AQ548">
        <f t="shared" si="360"/>
        <v>0</v>
      </c>
      <c r="AR548">
        <f t="shared" si="361"/>
        <v>4</v>
      </c>
      <c r="AS548">
        <f t="shared" si="362"/>
        <v>1480.0000000000182</v>
      </c>
      <c r="AT548" s="12">
        <f t="shared" si="368"/>
        <v>-0.96388888888888891</v>
      </c>
      <c r="AU548" s="13">
        <f t="shared" si="343"/>
        <v>0</v>
      </c>
      <c r="AV548" s="13">
        <f t="shared" si="365"/>
        <v>0</v>
      </c>
      <c r="AW548" s="27">
        <v>0</v>
      </c>
      <c r="AX548" s="1">
        <f t="shared" si="369"/>
        <v>0</v>
      </c>
      <c r="AY548" s="20">
        <f t="shared" si="370"/>
        <v>224.03846153846155</v>
      </c>
    </row>
    <row r="549" spans="1:51" ht="36.75" customHeight="1" x14ac:dyDescent="0.65">
      <c r="A549" s="39">
        <v>543</v>
      </c>
      <c r="B549" s="2" t="s">
        <v>1361</v>
      </c>
      <c r="C549" s="44" t="s">
        <v>1380</v>
      </c>
      <c r="D549" s="47" t="s">
        <v>969</v>
      </c>
      <c r="E549" s="48" t="s">
        <v>1381</v>
      </c>
      <c r="F549" s="15">
        <v>44564</v>
      </c>
      <c r="G549" s="2">
        <f t="shared" si="350"/>
        <v>26</v>
      </c>
      <c r="H549" s="16">
        <v>20</v>
      </c>
      <c r="I549" s="2"/>
      <c r="J549" s="16"/>
      <c r="K549" s="16"/>
      <c r="L549" s="2">
        <v>200</v>
      </c>
      <c r="M549" s="2">
        <v>0</v>
      </c>
      <c r="N549" s="2">
        <v>0</v>
      </c>
      <c r="O549" s="16"/>
      <c r="P549" s="2">
        <v>0</v>
      </c>
      <c r="Q549" s="2">
        <f t="shared" si="400"/>
        <v>10</v>
      </c>
      <c r="R549" s="2">
        <f t="shared" si="336"/>
        <v>0</v>
      </c>
      <c r="S549" s="17">
        <f t="shared" si="399"/>
        <v>28.846153846153847</v>
      </c>
      <c r="T549" s="17">
        <v>5</v>
      </c>
      <c r="U549" s="17">
        <v>5</v>
      </c>
      <c r="V549" s="18">
        <v>7</v>
      </c>
      <c r="W549" s="19">
        <f t="shared" si="351"/>
        <v>255.84615384615384</v>
      </c>
      <c r="X549" s="17">
        <f t="shared" si="366"/>
        <v>0</v>
      </c>
      <c r="Y549" s="17">
        <f t="shared" si="344"/>
        <v>0</v>
      </c>
      <c r="Z549" s="29"/>
      <c r="AA549" s="43">
        <f t="shared" si="401"/>
        <v>0</v>
      </c>
      <c r="AB549" s="17">
        <f t="shared" si="402"/>
        <v>5.1169230769230767</v>
      </c>
      <c r="AC549" s="17">
        <f t="shared" si="403"/>
        <v>5.1169230769230767</v>
      </c>
      <c r="AD549" s="3">
        <f t="shared" si="364"/>
        <v>250</v>
      </c>
      <c r="AE549" s="3">
        <f t="shared" si="363"/>
        <v>2900</v>
      </c>
      <c r="AF549" s="3"/>
      <c r="AH549" s="20">
        <f t="shared" si="367"/>
        <v>250.73</v>
      </c>
      <c r="AI549">
        <f t="shared" si="352"/>
        <v>2</v>
      </c>
      <c r="AJ549">
        <f t="shared" si="353"/>
        <v>1</v>
      </c>
      <c r="AK549">
        <f t="shared" si="354"/>
        <v>0</v>
      </c>
      <c r="AL549">
        <f t="shared" si="355"/>
        <v>0</v>
      </c>
      <c r="AM549">
        <f t="shared" si="356"/>
        <v>0</v>
      </c>
      <c r="AN549">
        <f t="shared" si="357"/>
        <v>0</v>
      </c>
      <c r="AO549">
        <f t="shared" si="358"/>
        <v>1</v>
      </c>
      <c r="AP549">
        <f t="shared" si="359"/>
        <v>0</v>
      </c>
      <c r="AQ549">
        <f t="shared" si="360"/>
        <v>1</v>
      </c>
      <c r="AR549">
        <f t="shared" si="361"/>
        <v>4</v>
      </c>
      <c r="AS549">
        <f t="shared" si="362"/>
        <v>2919.9999999999591</v>
      </c>
      <c r="AT549" s="12">
        <f t="shared" si="368"/>
        <v>-0.96388888888888891</v>
      </c>
      <c r="AU549" s="13">
        <f t="shared" si="343"/>
        <v>0</v>
      </c>
      <c r="AV549" s="13">
        <f t="shared" si="365"/>
        <v>0</v>
      </c>
      <c r="AW549" s="27">
        <v>0</v>
      </c>
      <c r="AX549" s="1">
        <f t="shared" si="369"/>
        <v>0</v>
      </c>
      <c r="AY549" s="20">
        <f t="shared" si="370"/>
        <v>238.84615384615384</v>
      </c>
    </row>
    <row r="550" spans="1:51" ht="36.75" customHeight="1" x14ac:dyDescent="0.65">
      <c r="A550" s="2">
        <v>544</v>
      </c>
      <c r="B550" s="2" t="s">
        <v>1361</v>
      </c>
      <c r="C550" s="44" t="s">
        <v>1382</v>
      </c>
      <c r="D550" s="47" t="s">
        <v>249</v>
      </c>
      <c r="E550" s="48" t="s">
        <v>1383</v>
      </c>
      <c r="F550" s="15">
        <v>44564</v>
      </c>
      <c r="G550" s="2">
        <f t="shared" si="350"/>
        <v>26</v>
      </c>
      <c r="H550" s="16">
        <v>20</v>
      </c>
      <c r="I550" s="2"/>
      <c r="J550" s="16"/>
      <c r="K550" s="16"/>
      <c r="L550" s="2">
        <v>200</v>
      </c>
      <c r="M550" s="2">
        <v>0</v>
      </c>
      <c r="N550" s="2">
        <v>0</v>
      </c>
      <c r="O550" s="16"/>
      <c r="P550" s="2">
        <v>0</v>
      </c>
      <c r="Q550" s="2">
        <f t="shared" si="400"/>
        <v>10</v>
      </c>
      <c r="R550" s="2">
        <f t="shared" si="336"/>
        <v>0</v>
      </c>
      <c r="S550" s="17">
        <f t="shared" si="399"/>
        <v>28.846153846153847</v>
      </c>
      <c r="T550" s="17">
        <v>5</v>
      </c>
      <c r="U550" s="17">
        <v>5</v>
      </c>
      <c r="V550" s="18">
        <v>7</v>
      </c>
      <c r="W550" s="19">
        <f t="shared" si="351"/>
        <v>255.84615384615384</v>
      </c>
      <c r="X550" s="17">
        <f t="shared" si="366"/>
        <v>0</v>
      </c>
      <c r="Y550" s="17">
        <f t="shared" si="344"/>
        <v>0</v>
      </c>
      <c r="Z550" s="29"/>
      <c r="AA550" s="43">
        <f t="shared" si="401"/>
        <v>0</v>
      </c>
      <c r="AB550" s="17">
        <f t="shared" si="402"/>
        <v>5.1169230769230767</v>
      </c>
      <c r="AC550" s="17">
        <f t="shared" si="403"/>
        <v>5.1169230769230767</v>
      </c>
      <c r="AD550" s="3">
        <f t="shared" si="364"/>
        <v>250</v>
      </c>
      <c r="AE550" s="3">
        <f t="shared" si="363"/>
        <v>2900</v>
      </c>
      <c r="AF550" s="3"/>
      <c r="AH550" s="20">
        <f t="shared" si="367"/>
        <v>250.73</v>
      </c>
      <c r="AI550">
        <f t="shared" si="352"/>
        <v>2</v>
      </c>
      <c r="AJ550">
        <f t="shared" si="353"/>
        <v>1</v>
      </c>
      <c r="AK550">
        <f t="shared" si="354"/>
        <v>0</v>
      </c>
      <c r="AL550">
        <f t="shared" si="355"/>
        <v>0</v>
      </c>
      <c r="AM550">
        <f t="shared" si="356"/>
        <v>0</v>
      </c>
      <c r="AN550">
        <f t="shared" si="357"/>
        <v>0</v>
      </c>
      <c r="AO550">
        <f t="shared" si="358"/>
        <v>1</v>
      </c>
      <c r="AP550">
        <f t="shared" si="359"/>
        <v>0</v>
      </c>
      <c r="AQ550">
        <f t="shared" si="360"/>
        <v>1</v>
      </c>
      <c r="AR550">
        <f t="shared" si="361"/>
        <v>4</v>
      </c>
      <c r="AS550">
        <f t="shared" si="362"/>
        <v>2919.9999999999591</v>
      </c>
      <c r="AT550" s="12">
        <f t="shared" si="368"/>
        <v>-0.96388888888888891</v>
      </c>
      <c r="AU550" s="13">
        <f t="shared" si="343"/>
        <v>0</v>
      </c>
      <c r="AV550" s="13">
        <f t="shared" si="365"/>
        <v>0</v>
      </c>
      <c r="AW550" s="27">
        <v>0</v>
      </c>
      <c r="AX550" s="1">
        <f t="shared" si="369"/>
        <v>0</v>
      </c>
      <c r="AY550" s="20">
        <f t="shared" si="370"/>
        <v>238.84615384615384</v>
      </c>
    </row>
    <row r="551" spans="1:51" ht="36.75" customHeight="1" x14ac:dyDescent="0.65">
      <c r="A551" s="39">
        <v>545</v>
      </c>
      <c r="B551" s="2" t="s">
        <v>1361</v>
      </c>
      <c r="C551" s="44" t="s">
        <v>1384</v>
      </c>
      <c r="D551" s="47" t="s">
        <v>1385</v>
      </c>
      <c r="E551" s="48" t="s">
        <v>1370</v>
      </c>
      <c r="F551" s="15">
        <v>44564</v>
      </c>
      <c r="G551" s="2">
        <f>$J$4-K551-J551</f>
        <v>26</v>
      </c>
      <c r="H551" s="16">
        <v>12</v>
      </c>
      <c r="I551" s="2"/>
      <c r="J551" s="16"/>
      <c r="K551" s="16"/>
      <c r="L551" s="2">
        <v>200</v>
      </c>
      <c r="M551" s="2">
        <v>0</v>
      </c>
      <c r="N551" s="2">
        <v>0</v>
      </c>
      <c r="O551" s="16"/>
      <c r="P551" s="2">
        <v>0</v>
      </c>
      <c r="Q551" s="2">
        <f t="shared" si="400"/>
        <v>10</v>
      </c>
      <c r="R551" s="2">
        <f t="shared" si="336"/>
        <v>0</v>
      </c>
      <c r="S551" s="17">
        <f t="shared" si="399"/>
        <v>17.307692307692307</v>
      </c>
      <c r="T551" s="17">
        <v>3</v>
      </c>
      <c r="U551" s="17">
        <v>5</v>
      </c>
      <c r="V551" s="18">
        <v>7</v>
      </c>
      <c r="W551" s="19">
        <f t="shared" si="351"/>
        <v>242.30769230769232</v>
      </c>
      <c r="X551" s="17">
        <f>(L551+N551)/$J$4*J551</f>
        <v>0</v>
      </c>
      <c r="Y551" s="17">
        <f>(L551+N551)/$J$4*K551</f>
        <v>0</v>
      </c>
      <c r="Z551" s="29"/>
      <c r="AA551" s="43">
        <f t="shared" si="401"/>
        <v>0</v>
      </c>
      <c r="AB551" s="17">
        <f t="shared" si="402"/>
        <v>4.8461538461538467</v>
      </c>
      <c r="AC551" s="17">
        <f t="shared" si="403"/>
        <v>4.8461538461538467</v>
      </c>
      <c r="AD551" s="3">
        <f t="shared" si="364"/>
        <v>237</v>
      </c>
      <c r="AE551" s="3">
        <f t="shared" si="363"/>
        <v>1800</v>
      </c>
      <c r="AF551" s="3"/>
      <c r="AH551" s="20">
        <f t="shared" si="367"/>
        <v>237.46</v>
      </c>
      <c r="AI551">
        <f t="shared" si="352"/>
        <v>2</v>
      </c>
      <c r="AJ551">
        <f t="shared" si="353"/>
        <v>0</v>
      </c>
      <c r="AK551">
        <f t="shared" si="354"/>
        <v>1</v>
      </c>
      <c r="AL551">
        <f t="shared" si="355"/>
        <v>1</v>
      </c>
      <c r="AM551">
        <f t="shared" si="356"/>
        <v>1</v>
      </c>
      <c r="AN551">
        <f t="shared" si="357"/>
        <v>2</v>
      </c>
      <c r="AO551">
        <f t="shared" si="358"/>
        <v>0</v>
      </c>
      <c r="AP551">
        <f t="shared" si="359"/>
        <v>1</v>
      </c>
      <c r="AQ551">
        <f t="shared" si="360"/>
        <v>1</v>
      </c>
      <c r="AR551">
        <f t="shared" si="361"/>
        <v>3</v>
      </c>
      <c r="AS551">
        <f t="shared" si="362"/>
        <v>1840.0000000000318</v>
      </c>
      <c r="AT551" s="12">
        <f t="shared" si="368"/>
        <v>-0.96388888888888891</v>
      </c>
      <c r="AU551" s="13">
        <f t="shared" si="343"/>
        <v>0</v>
      </c>
      <c r="AV551" s="13">
        <f t="shared" si="365"/>
        <v>0</v>
      </c>
      <c r="AW551" s="27">
        <v>0</v>
      </c>
      <c r="AX551" s="1">
        <f t="shared" si="369"/>
        <v>0</v>
      </c>
      <c r="AY551" s="20">
        <f t="shared" si="370"/>
        <v>227.30769230769232</v>
      </c>
    </row>
    <row r="552" spans="1:51" ht="36.75" customHeight="1" x14ac:dyDescent="0.65">
      <c r="A552" s="2">
        <v>546</v>
      </c>
      <c r="B552" s="2" t="s">
        <v>1361</v>
      </c>
      <c r="C552" s="44" t="s">
        <v>1386</v>
      </c>
      <c r="D552" s="47" t="s">
        <v>1387</v>
      </c>
      <c r="E552" s="48" t="s">
        <v>1388</v>
      </c>
      <c r="F552" s="15">
        <v>44645</v>
      </c>
      <c r="G552" s="2">
        <f>$J$4-K552-J552</f>
        <v>25</v>
      </c>
      <c r="H552" s="16">
        <v>6</v>
      </c>
      <c r="I552" s="2"/>
      <c r="J552" s="16"/>
      <c r="K552" s="16">
        <v>1</v>
      </c>
      <c r="L552" s="2">
        <v>200</v>
      </c>
      <c r="M552" s="2">
        <v>0</v>
      </c>
      <c r="N552" s="2">
        <v>0</v>
      </c>
      <c r="O552" s="16"/>
      <c r="P552" s="2">
        <v>0</v>
      </c>
      <c r="Q552" s="2">
        <f t="shared" si="400"/>
        <v>0</v>
      </c>
      <c r="R552" s="2">
        <f t="shared" si="336"/>
        <v>0</v>
      </c>
      <c r="S552" s="17">
        <f t="shared" si="399"/>
        <v>8.6538461538461533</v>
      </c>
      <c r="T552" s="17">
        <v>1.5</v>
      </c>
      <c r="U552" s="17">
        <v>4.8076923076923084</v>
      </c>
      <c r="V552" s="18">
        <v>7</v>
      </c>
      <c r="W552" s="19">
        <f t="shared" si="351"/>
        <v>221.96153846153848</v>
      </c>
      <c r="X552" s="17">
        <f>(L552+N552)/$J$4*J552</f>
        <v>0</v>
      </c>
      <c r="Y552" s="17">
        <f>(L552+N552)/$J$4*K552</f>
        <v>7.6923076923076925</v>
      </c>
      <c r="Z552" s="29"/>
      <c r="AA552" s="43">
        <f t="shared" si="401"/>
        <v>0</v>
      </c>
      <c r="AB552" s="17">
        <f t="shared" si="402"/>
        <v>4.43923076923077</v>
      </c>
      <c r="AC552" s="17">
        <f t="shared" si="403"/>
        <v>12.131538461538462</v>
      </c>
      <c r="AD552" s="3">
        <f t="shared" si="364"/>
        <v>209</v>
      </c>
      <c r="AE552" s="3">
        <f t="shared" si="363"/>
        <v>3300</v>
      </c>
      <c r="AF552" s="3"/>
      <c r="AH552" s="20">
        <f t="shared" si="367"/>
        <v>209.83</v>
      </c>
      <c r="AI552">
        <f t="shared" si="352"/>
        <v>2</v>
      </c>
      <c r="AJ552">
        <f t="shared" si="353"/>
        <v>0</v>
      </c>
      <c r="AK552">
        <f t="shared" si="354"/>
        <v>0</v>
      </c>
      <c r="AL552">
        <f t="shared" si="355"/>
        <v>0</v>
      </c>
      <c r="AM552">
        <f t="shared" si="356"/>
        <v>1</v>
      </c>
      <c r="AN552">
        <f t="shared" si="357"/>
        <v>4</v>
      </c>
      <c r="AO552">
        <f t="shared" si="358"/>
        <v>1</v>
      </c>
      <c r="AP552">
        <f t="shared" si="359"/>
        <v>1</v>
      </c>
      <c r="AQ552">
        <f t="shared" si="360"/>
        <v>0</v>
      </c>
      <c r="AR552">
        <f t="shared" si="361"/>
        <v>3</v>
      </c>
      <c r="AS552">
        <f t="shared" si="362"/>
        <v>3320.00000000005</v>
      </c>
      <c r="AT552" s="12">
        <f t="shared" si="368"/>
        <v>-1.1916666666666667</v>
      </c>
      <c r="AU552" s="13">
        <f t="shared" si="343"/>
        <v>0</v>
      </c>
      <c r="AV552" s="13">
        <f t="shared" si="365"/>
        <v>0</v>
      </c>
      <c r="AW552" s="27">
        <v>0</v>
      </c>
      <c r="AX552" s="1">
        <f t="shared" si="369"/>
        <v>0</v>
      </c>
      <c r="AY552" s="20">
        <f t="shared" si="370"/>
        <v>200.96153846153848</v>
      </c>
    </row>
    <row r="553" spans="1:51" ht="36.75" customHeight="1" x14ac:dyDescent="0.65">
      <c r="A553" s="39">
        <v>547</v>
      </c>
      <c r="B553" s="2" t="s">
        <v>1361</v>
      </c>
      <c r="C553" s="44" t="s">
        <v>1389</v>
      </c>
      <c r="D553" s="47" t="s">
        <v>1390</v>
      </c>
      <c r="E553" s="48" t="s">
        <v>1391</v>
      </c>
      <c r="F553" s="15">
        <v>44645</v>
      </c>
      <c r="G553" s="2">
        <f>$J$4-K553-J553</f>
        <v>26</v>
      </c>
      <c r="H553" s="16">
        <v>24</v>
      </c>
      <c r="I553" s="2"/>
      <c r="J553" s="16"/>
      <c r="K553" s="16"/>
      <c r="L553" s="2">
        <v>200</v>
      </c>
      <c r="M553" s="2">
        <v>0</v>
      </c>
      <c r="N553" s="2">
        <v>0</v>
      </c>
      <c r="O553" s="16"/>
      <c r="P553" s="2">
        <v>0</v>
      </c>
      <c r="Q553" s="2">
        <f t="shared" si="400"/>
        <v>10</v>
      </c>
      <c r="R553" s="2">
        <f t="shared" si="336"/>
        <v>0</v>
      </c>
      <c r="S553" s="17">
        <f t="shared" si="399"/>
        <v>34.615384615384613</v>
      </c>
      <c r="T553" s="17">
        <v>6</v>
      </c>
      <c r="U553" s="17">
        <v>5</v>
      </c>
      <c r="V553" s="18">
        <v>7</v>
      </c>
      <c r="W553" s="19">
        <f t="shared" si="351"/>
        <v>262.61538461538464</v>
      </c>
      <c r="X553" s="17">
        <f>(L553+N553)/$J$4*J553</f>
        <v>0</v>
      </c>
      <c r="Y553" s="17">
        <f>(L553+N553)/$J$4*K553</f>
        <v>0</v>
      </c>
      <c r="Z553" s="29"/>
      <c r="AA553" s="43">
        <f t="shared" si="401"/>
        <v>0</v>
      </c>
      <c r="AB553" s="17">
        <f t="shared" si="402"/>
        <v>5.252307692307693</v>
      </c>
      <c r="AC553" s="17">
        <f t="shared" si="403"/>
        <v>5.252307692307693</v>
      </c>
      <c r="AD553" s="3">
        <f t="shared" si="364"/>
        <v>257</v>
      </c>
      <c r="AE553" s="3">
        <f t="shared" si="363"/>
        <v>1400</v>
      </c>
      <c r="AF553" s="3"/>
      <c r="AH553" s="20">
        <f t="shared" si="367"/>
        <v>257.36</v>
      </c>
      <c r="AI553">
        <f t="shared" si="352"/>
        <v>2</v>
      </c>
      <c r="AJ553">
        <f t="shared" si="353"/>
        <v>1</v>
      </c>
      <c r="AK553">
        <f t="shared" si="354"/>
        <v>0</v>
      </c>
      <c r="AL553">
        <f t="shared" si="355"/>
        <v>0</v>
      </c>
      <c r="AM553">
        <f t="shared" si="356"/>
        <v>1</v>
      </c>
      <c r="AN553">
        <f t="shared" si="357"/>
        <v>2</v>
      </c>
      <c r="AO553">
        <f t="shared" si="358"/>
        <v>0</v>
      </c>
      <c r="AP553">
        <f t="shared" si="359"/>
        <v>1</v>
      </c>
      <c r="AQ553">
        <f t="shared" si="360"/>
        <v>0</v>
      </c>
      <c r="AR553">
        <f t="shared" si="361"/>
        <v>4</v>
      </c>
      <c r="AS553">
        <f t="shared" si="362"/>
        <v>1440.0000000000546</v>
      </c>
      <c r="AT553" s="12">
        <f t="shared" si="368"/>
        <v>-1.1916666666666667</v>
      </c>
      <c r="AU553" s="13">
        <f t="shared" si="343"/>
        <v>0</v>
      </c>
      <c r="AV553" s="13">
        <f t="shared" si="365"/>
        <v>0</v>
      </c>
      <c r="AW553" s="27">
        <v>0</v>
      </c>
      <c r="AX553" s="1">
        <f t="shared" si="369"/>
        <v>0</v>
      </c>
      <c r="AY553" s="20">
        <f t="shared" si="370"/>
        <v>244.61538461538464</v>
      </c>
    </row>
    <row r="554" spans="1:51" ht="36.75" customHeight="1" x14ac:dyDescent="0.65">
      <c r="A554" s="2">
        <v>548</v>
      </c>
      <c r="B554" s="2" t="s">
        <v>1361</v>
      </c>
      <c r="C554" s="44" t="s">
        <v>1392</v>
      </c>
      <c r="D554" s="47" t="s">
        <v>1393</v>
      </c>
      <c r="E554" s="48" t="s">
        <v>1394</v>
      </c>
      <c r="F554" s="15">
        <v>44774</v>
      </c>
      <c r="G554" s="2">
        <f t="shared" ref="G554:G559" si="404">$J$4-K554-J554</f>
        <v>25.375</v>
      </c>
      <c r="H554" s="16">
        <v>14</v>
      </c>
      <c r="I554" s="2"/>
      <c r="J554" s="16"/>
      <c r="K554" s="16">
        <v>0.625</v>
      </c>
      <c r="L554" s="2">
        <v>200</v>
      </c>
      <c r="M554" s="2">
        <v>0</v>
      </c>
      <c r="N554" s="2">
        <v>0</v>
      </c>
      <c r="O554" s="16"/>
      <c r="P554" s="2">
        <v>0</v>
      </c>
      <c r="Q554" s="2">
        <f t="shared" si="400"/>
        <v>0</v>
      </c>
      <c r="R554" s="2">
        <f t="shared" si="336"/>
        <v>0</v>
      </c>
      <c r="S554" s="17">
        <f t="shared" si="399"/>
        <v>20.192307692307693</v>
      </c>
      <c r="T554" s="17">
        <v>3.5</v>
      </c>
      <c r="U554" s="17">
        <v>4.8798076923076925</v>
      </c>
      <c r="V554" s="18">
        <v>7</v>
      </c>
      <c r="W554" s="19">
        <f t="shared" si="351"/>
        <v>235.57211538461536</v>
      </c>
      <c r="X554" s="17">
        <f t="shared" ref="X554:X559" si="405">(L554+N554)/$J$4*J554</f>
        <v>0</v>
      </c>
      <c r="Y554" s="17">
        <f t="shared" ref="Y554:Y559" si="406">(L554+N554)/$J$4*K554</f>
        <v>4.8076923076923075</v>
      </c>
      <c r="Z554" s="29"/>
      <c r="AA554" s="43">
        <f t="shared" si="401"/>
        <v>0</v>
      </c>
      <c r="AB554" s="17">
        <f t="shared" si="402"/>
        <v>4.7114423076923071</v>
      </c>
      <c r="AC554" s="17">
        <f t="shared" si="403"/>
        <v>9.5191346153846155</v>
      </c>
      <c r="AD554" s="3">
        <f t="shared" si="364"/>
        <v>226</v>
      </c>
      <c r="AE554" s="3">
        <f t="shared" si="363"/>
        <v>200</v>
      </c>
      <c r="AF554" s="3"/>
      <c r="AH554" s="20">
        <f t="shared" si="367"/>
        <v>226.05</v>
      </c>
      <c r="AI554">
        <f t="shared" si="352"/>
        <v>2</v>
      </c>
      <c r="AJ554">
        <f t="shared" si="353"/>
        <v>0</v>
      </c>
      <c r="AK554">
        <f t="shared" si="354"/>
        <v>1</v>
      </c>
      <c r="AL554">
        <f t="shared" si="355"/>
        <v>0</v>
      </c>
      <c r="AM554">
        <f t="shared" si="356"/>
        <v>1</v>
      </c>
      <c r="AN554">
        <f t="shared" si="357"/>
        <v>1</v>
      </c>
      <c r="AO554">
        <f t="shared" si="358"/>
        <v>0</v>
      </c>
      <c r="AP554">
        <f t="shared" si="359"/>
        <v>0</v>
      </c>
      <c r="AQ554">
        <f t="shared" si="360"/>
        <v>0</v>
      </c>
      <c r="AR554">
        <f t="shared" si="361"/>
        <v>2</v>
      </c>
      <c r="AS554">
        <f t="shared" si="362"/>
        <v>200.00000000004547</v>
      </c>
      <c r="AT554" s="12">
        <f t="shared" si="368"/>
        <v>-1.5416666666666667</v>
      </c>
      <c r="AU554" s="13">
        <f t="shared" si="343"/>
        <v>0</v>
      </c>
      <c r="AV554" s="13">
        <f t="shared" si="365"/>
        <v>0</v>
      </c>
      <c r="AW554" s="27">
        <v>0</v>
      </c>
      <c r="AX554" s="1">
        <f t="shared" si="369"/>
        <v>0</v>
      </c>
      <c r="AY554" s="20">
        <f t="shared" si="370"/>
        <v>215.38461538461536</v>
      </c>
    </row>
    <row r="555" spans="1:51" ht="36.75" customHeight="1" x14ac:dyDescent="0.65">
      <c r="A555" s="39">
        <v>549</v>
      </c>
      <c r="B555" s="2" t="s">
        <v>1361</v>
      </c>
      <c r="C555" s="44" t="s">
        <v>1395</v>
      </c>
      <c r="D555" s="47" t="s">
        <v>1396</v>
      </c>
      <c r="E555" s="48" t="s">
        <v>1397</v>
      </c>
      <c r="F555" s="15">
        <v>45036</v>
      </c>
      <c r="G555" s="2">
        <f t="shared" si="404"/>
        <v>26</v>
      </c>
      <c r="H555" s="16">
        <v>24</v>
      </c>
      <c r="I555" s="2"/>
      <c r="J555" s="16"/>
      <c r="K555" s="16"/>
      <c r="L555" s="2">
        <v>200</v>
      </c>
      <c r="M555" s="2">
        <v>0</v>
      </c>
      <c r="N555" s="2">
        <v>0</v>
      </c>
      <c r="O555" s="16"/>
      <c r="P555" s="2">
        <v>0</v>
      </c>
      <c r="Q555" s="2">
        <f t="shared" si="400"/>
        <v>10</v>
      </c>
      <c r="R555" s="2">
        <f t="shared" si="336"/>
        <v>0</v>
      </c>
      <c r="S555" s="17">
        <f t="shared" si="399"/>
        <v>34.615384615384613</v>
      </c>
      <c r="T555" s="17">
        <v>6</v>
      </c>
      <c r="U555" s="17">
        <v>5</v>
      </c>
      <c r="V555" s="18">
        <v>7</v>
      </c>
      <c r="W555" s="19">
        <f t="shared" si="351"/>
        <v>262.61538461538464</v>
      </c>
      <c r="X555" s="17">
        <f t="shared" si="405"/>
        <v>0</v>
      </c>
      <c r="Y555" s="17">
        <f t="shared" si="406"/>
        <v>0</v>
      </c>
      <c r="Z555" s="29"/>
      <c r="AA555" s="43">
        <f t="shared" si="401"/>
        <v>0</v>
      </c>
      <c r="AB555" s="17">
        <f t="shared" si="402"/>
        <v>5.252307692307693</v>
      </c>
      <c r="AC555" s="17">
        <f t="shared" si="403"/>
        <v>5.252307692307693</v>
      </c>
      <c r="AD555" s="3">
        <f t="shared" si="364"/>
        <v>257</v>
      </c>
      <c r="AE555" s="3">
        <f t="shared" si="363"/>
        <v>1400</v>
      </c>
      <c r="AF555" s="3"/>
      <c r="AH555" s="20">
        <f t="shared" si="367"/>
        <v>257.36</v>
      </c>
      <c r="AI555">
        <f t="shared" si="352"/>
        <v>2</v>
      </c>
      <c r="AJ555">
        <f t="shared" si="353"/>
        <v>1</v>
      </c>
      <c r="AK555">
        <f t="shared" si="354"/>
        <v>0</v>
      </c>
      <c r="AL555">
        <f t="shared" si="355"/>
        <v>0</v>
      </c>
      <c r="AM555">
        <f t="shared" si="356"/>
        <v>1</v>
      </c>
      <c r="AN555">
        <f t="shared" si="357"/>
        <v>2</v>
      </c>
      <c r="AO555">
        <f t="shared" si="358"/>
        <v>0</v>
      </c>
      <c r="AP555">
        <f t="shared" si="359"/>
        <v>1</v>
      </c>
      <c r="AQ555">
        <f t="shared" si="360"/>
        <v>0</v>
      </c>
      <c r="AR555">
        <f t="shared" si="361"/>
        <v>4</v>
      </c>
      <c r="AS555">
        <f t="shared" si="362"/>
        <v>1440.0000000000546</v>
      </c>
      <c r="AT555" s="12">
        <f t="shared" si="368"/>
        <v>-2.2611111111111111</v>
      </c>
      <c r="AU555" s="13">
        <f t="shared" si="343"/>
        <v>0</v>
      </c>
      <c r="AV555" s="13">
        <f t="shared" si="365"/>
        <v>0</v>
      </c>
      <c r="AW555" s="27">
        <v>0</v>
      </c>
      <c r="AX555" s="1">
        <f t="shared" si="369"/>
        <v>0</v>
      </c>
      <c r="AY555" s="20">
        <f t="shared" si="370"/>
        <v>244.61538461538464</v>
      </c>
    </row>
    <row r="556" spans="1:51" ht="36.75" customHeight="1" x14ac:dyDescent="0.65">
      <c r="A556" s="2">
        <v>550</v>
      </c>
      <c r="B556" s="2" t="s">
        <v>1361</v>
      </c>
      <c r="C556" s="44" t="s">
        <v>1398</v>
      </c>
      <c r="D556" s="47" t="s">
        <v>601</v>
      </c>
      <c r="E556" s="48" t="s">
        <v>1399</v>
      </c>
      <c r="F556" s="15">
        <v>45036</v>
      </c>
      <c r="G556" s="2">
        <f t="shared" si="404"/>
        <v>26</v>
      </c>
      <c r="H556" s="16">
        <v>24</v>
      </c>
      <c r="I556" s="2"/>
      <c r="J556" s="16"/>
      <c r="K556" s="16"/>
      <c r="L556" s="2">
        <v>200</v>
      </c>
      <c r="M556" s="2">
        <v>0</v>
      </c>
      <c r="N556" s="2">
        <v>0</v>
      </c>
      <c r="O556" s="16"/>
      <c r="P556" s="2">
        <v>0</v>
      </c>
      <c r="Q556" s="2">
        <f t="shared" si="400"/>
        <v>10</v>
      </c>
      <c r="R556" s="2">
        <f t="shared" ref="R556:R599" si="407">IF(AT556&lt;=8,AU556,AV556)</f>
        <v>0</v>
      </c>
      <c r="S556" s="17">
        <f t="shared" si="399"/>
        <v>34.615384615384613</v>
      </c>
      <c r="T556" s="17">
        <v>6</v>
      </c>
      <c r="U556" s="17">
        <v>5</v>
      </c>
      <c r="V556" s="18">
        <v>7</v>
      </c>
      <c r="W556" s="19">
        <f t="shared" si="351"/>
        <v>262.61538461538464</v>
      </c>
      <c r="X556" s="17">
        <f t="shared" si="405"/>
        <v>0</v>
      </c>
      <c r="Y556" s="17">
        <f t="shared" si="406"/>
        <v>0</v>
      </c>
      <c r="Z556" s="29"/>
      <c r="AA556" s="43">
        <f t="shared" si="401"/>
        <v>0</v>
      </c>
      <c r="AB556" s="17">
        <f t="shared" si="402"/>
        <v>5.252307692307693</v>
      </c>
      <c r="AC556" s="17">
        <f t="shared" si="403"/>
        <v>5.252307692307693</v>
      </c>
      <c r="AD556" s="3">
        <f t="shared" si="364"/>
        <v>257</v>
      </c>
      <c r="AE556" s="3">
        <f t="shared" si="363"/>
        <v>1400</v>
      </c>
      <c r="AF556" s="3"/>
      <c r="AH556" s="20">
        <f t="shared" si="367"/>
        <v>257.36</v>
      </c>
      <c r="AI556">
        <f t="shared" si="352"/>
        <v>2</v>
      </c>
      <c r="AJ556">
        <f t="shared" si="353"/>
        <v>1</v>
      </c>
      <c r="AK556">
        <f t="shared" si="354"/>
        <v>0</v>
      </c>
      <c r="AL556">
        <f t="shared" si="355"/>
        <v>0</v>
      </c>
      <c r="AM556">
        <f t="shared" si="356"/>
        <v>1</v>
      </c>
      <c r="AN556">
        <f t="shared" si="357"/>
        <v>2</v>
      </c>
      <c r="AO556">
        <f t="shared" si="358"/>
        <v>0</v>
      </c>
      <c r="AP556">
        <f t="shared" si="359"/>
        <v>1</v>
      </c>
      <c r="AQ556">
        <f t="shared" si="360"/>
        <v>0</v>
      </c>
      <c r="AR556">
        <f t="shared" si="361"/>
        <v>4</v>
      </c>
      <c r="AS556">
        <f t="shared" si="362"/>
        <v>1440.0000000000546</v>
      </c>
      <c r="AT556" s="12">
        <f t="shared" si="368"/>
        <v>-2.2611111111111111</v>
      </c>
      <c r="AU556" s="13">
        <f t="shared" si="343"/>
        <v>0</v>
      </c>
      <c r="AV556" s="13">
        <f t="shared" si="365"/>
        <v>0</v>
      </c>
      <c r="AW556" s="27">
        <v>0</v>
      </c>
      <c r="AX556" s="1">
        <f t="shared" si="369"/>
        <v>0</v>
      </c>
      <c r="AY556" s="20">
        <f t="shared" si="370"/>
        <v>244.61538461538464</v>
      </c>
    </row>
    <row r="557" spans="1:51" ht="36.75" customHeight="1" x14ac:dyDescent="0.65">
      <c r="A557" s="39">
        <v>551</v>
      </c>
      <c r="B557" s="2" t="s">
        <v>1361</v>
      </c>
      <c r="C557" s="44" t="s">
        <v>1400</v>
      </c>
      <c r="D557" s="47" t="s">
        <v>334</v>
      </c>
      <c r="E557" s="48" t="s">
        <v>1401</v>
      </c>
      <c r="F557" s="15">
        <v>45139</v>
      </c>
      <c r="G557" s="2">
        <f t="shared" si="404"/>
        <v>26</v>
      </c>
      <c r="H557" s="16">
        <v>26</v>
      </c>
      <c r="I557" s="2"/>
      <c r="J557" s="16"/>
      <c r="K557" s="16"/>
      <c r="L557" s="2">
        <v>200</v>
      </c>
      <c r="M557" s="2">
        <v>0</v>
      </c>
      <c r="N557" s="2">
        <v>0</v>
      </c>
      <c r="O557" s="16"/>
      <c r="P557" s="2">
        <v>0</v>
      </c>
      <c r="Q557" s="2">
        <f t="shared" si="400"/>
        <v>10</v>
      </c>
      <c r="R557" s="2">
        <f t="shared" si="407"/>
        <v>0</v>
      </c>
      <c r="S557" s="17">
        <f t="shared" si="399"/>
        <v>37.5</v>
      </c>
      <c r="T557" s="17">
        <v>6.5</v>
      </c>
      <c r="U557" s="17">
        <v>5</v>
      </c>
      <c r="V557" s="18">
        <v>7</v>
      </c>
      <c r="W557" s="19">
        <f t="shared" si="351"/>
        <v>266</v>
      </c>
      <c r="X557" s="17">
        <f t="shared" si="405"/>
        <v>0</v>
      </c>
      <c r="Y557" s="17">
        <f t="shared" si="406"/>
        <v>0</v>
      </c>
      <c r="Z557" s="29"/>
      <c r="AA557" s="43">
        <f t="shared" si="401"/>
        <v>0</v>
      </c>
      <c r="AB557" s="17">
        <f t="shared" si="402"/>
        <v>5.32</v>
      </c>
      <c r="AC557" s="17">
        <f t="shared" si="403"/>
        <v>5.32</v>
      </c>
      <c r="AD557" s="3">
        <f t="shared" si="364"/>
        <v>260</v>
      </c>
      <c r="AE557" s="3">
        <f t="shared" si="363"/>
        <v>2700</v>
      </c>
      <c r="AF557" s="3"/>
      <c r="AH557" s="20">
        <f t="shared" si="367"/>
        <v>260.68</v>
      </c>
      <c r="AI557">
        <f t="shared" si="352"/>
        <v>2</v>
      </c>
      <c r="AJ557">
        <f t="shared" si="353"/>
        <v>1</v>
      </c>
      <c r="AK557">
        <f t="shared" si="354"/>
        <v>0</v>
      </c>
      <c r="AL557">
        <f t="shared" si="355"/>
        <v>1</v>
      </c>
      <c r="AM557">
        <f t="shared" si="356"/>
        <v>0</v>
      </c>
      <c r="AN557">
        <f t="shared" si="357"/>
        <v>0</v>
      </c>
      <c r="AO557">
        <f t="shared" si="358"/>
        <v>1</v>
      </c>
      <c r="AP557">
        <f t="shared" si="359"/>
        <v>0</v>
      </c>
      <c r="AQ557">
        <f t="shared" si="360"/>
        <v>1</v>
      </c>
      <c r="AR557">
        <f t="shared" si="361"/>
        <v>2</v>
      </c>
      <c r="AS557">
        <f t="shared" si="362"/>
        <v>2720.0000000000273</v>
      </c>
      <c r="AT557" s="12">
        <f t="shared" si="368"/>
        <v>-2.5416666666666665</v>
      </c>
      <c r="AU557" s="13">
        <f t="shared" si="343"/>
        <v>0</v>
      </c>
      <c r="AV557" s="13">
        <f t="shared" si="365"/>
        <v>0</v>
      </c>
      <c r="AW557" s="27">
        <v>0</v>
      </c>
      <c r="AX557" s="1">
        <f t="shared" si="369"/>
        <v>0</v>
      </c>
      <c r="AY557" s="20">
        <f t="shared" si="370"/>
        <v>247.5</v>
      </c>
    </row>
    <row r="558" spans="1:51" ht="36.75" customHeight="1" x14ac:dyDescent="0.65">
      <c r="A558" s="2">
        <v>552</v>
      </c>
      <c r="B558" s="2" t="s">
        <v>1361</v>
      </c>
      <c r="C558" s="36" t="s">
        <v>1402</v>
      </c>
      <c r="D558" s="47" t="s">
        <v>1403</v>
      </c>
      <c r="E558" s="48" t="s">
        <v>1306</v>
      </c>
      <c r="F558" s="15">
        <v>45156</v>
      </c>
      <c r="G558" s="2">
        <f t="shared" si="404"/>
        <v>25.625</v>
      </c>
      <c r="H558" s="16">
        <v>24</v>
      </c>
      <c r="I558" s="2"/>
      <c r="J558" s="16">
        <v>0.375</v>
      </c>
      <c r="K558" s="16"/>
      <c r="L558" s="2">
        <v>200</v>
      </c>
      <c r="M558" s="2">
        <v>0</v>
      </c>
      <c r="N558" s="2">
        <v>0</v>
      </c>
      <c r="O558" s="16"/>
      <c r="P558" s="2">
        <v>0</v>
      </c>
      <c r="Q558" s="2">
        <f t="shared" si="400"/>
        <v>5</v>
      </c>
      <c r="R558" s="2">
        <f t="shared" si="407"/>
        <v>0</v>
      </c>
      <c r="S558" s="17">
        <f t="shared" si="399"/>
        <v>34.615384615384613</v>
      </c>
      <c r="T558" s="17">
        <v>6</v>
      </c>
      <c r="U558" s="17">
        <v>4.9278846153846159</v>
      </c>
      <c r="V558" s="18">
        <v>7</v>
      </c>
      <c r="W558" s="19">
        <f t="shared" si="351"/>
        <v>257.54326923076923</v>
      </c>
      <c r="X558" s="17">
        <f t="shared" si="405"/>
        <v>2.8846153846153846</v>
      </c>
      <c r="Y558" s="17">
        <f t="shared" si="406"/>
        <v>0</v>
      </c>
      <c r="Z558" s="29"/>
      <c r="AA558" s="43">
        <f t="shared" si="401"/>
        <v>0</v>
      </c>
      <c r="AB558" s="17">
        <f t="shared" si="402"/>
        <v>5.1508653846153845</v>
      </c>
      <c r="AC558" s="17">
        <f t="shared" si="403"/>
        <v>8.0354807692307695</v>
      </c>
      <c r="AD558" s="3">
        <f t="shared" si="364"/>
        <v>249</v>
      </c>
      <c r="AE558" s="3">
        <f t="shared" si="363"/>
        <v>2000</v>
      </c>
      <c r="AF558" s="3"/>
      <c r="AH558" s="20">
        <f t="shared" si="367"/>
        <v>249.51</v>
      </c>
      <c r="AI558">
        <f t="shared" si="352"/>
        <v>2</v>
      </c>
      <c r="AJ558">
        <f t="shared" si="353"/>
        <v>0</v>
      </c>
      <c r="AK558">
        <f t="shared" si="354"/>
        <v>2</v>
      </c>
      <c r="AL558">
        <f t="shared" si="355"/>
        <v>0</v>
      </c>
      <c r="AM558">
        <f t="shared" si="356"/>
        <v>1</v>
      </c>
      <c r="AN558">
        <f t="shared" si="357"/>
        <v>4</v>
      </c>
      <c r="AO558">
        <f t="shared" si="358"/>
        <v>1</v>
      </c>
      <c r="AP558">
        <f t="shared" si="359"/>
        <v>0</v>
      </c>
      <c r="AQ558">
        <f t="shared" si="360"/>
        <v>0</v>
      </c>
      <c r="AR558">
        <f t="shared" si="361"/>
        <v>0</v>
      </c>
      <c r="AS558">
        <f t="shared" si="362"/>
        <v>2039.9999999999636</v>
      </c>
      <c r="AT558" s="12">
        <f t="shared" si="368"/>
        <v>-2.588888888888889</v>
      </c>
      <c r="AU558" s="13">
        <f t="shared" si="343"/>
        <v>0</v>
      </c>
      <c r="AV558" s="13">
        <f t="shared" si="365"/>
        <v>0</v>
      </c>
      <c r="AW558" s="27">
        <v>0</v>
      </c>
      <c r="AX558" s="1">
        <f t="shared" si="369"/>
        <v>0</v>
      </c>
      <c r="AY558" s="20">
        <f t="shared" si="370"/>
        <v>236.73076923076923</v>
      </c>
    </row>
    <row r="559" spans="1:51" ht="36.75" customHeight="1" x14ac:dyDescent="0.65">
      <c r="A559" s="39">
        <v>553</v>
      </c>
      <c r="B559" s="2" t="s">
        <v>1361</v>
      </c>
      <c r="C559" s="44" t="s">
        <v>1404</v>
      </c>
      <c r="D559" s="47" t="s">
        <v>522</v>
      </c>
      <c r="E559" s="48" t="s">
        <v>578</v>
      </c>
      <c r="F559" s="15">
        <v>45217</v>
      </c>
      <c r="G559" s="2">
        <f t="shared" si="404"/>
        <v>26</v>
      </c>
      <c r="H559" s="16">
        <v>24</v>
      </c>
      <c r="I559" s="2"/>
      <c r="J559" s="16"/>
      <c r="K559" s="16"/>
      <c r="L559" s="2">
        <v>198</v>
      </c>
      <c r="M559" s="2">
        <v>0</v>
      </c>
      <c r="N559" s="2">
        <v>0</v>
      </c>
      <c r="O559" s="16"/>
      <c r="P559" s="2">
        <v>0</v>
      </c>
      <c r="Q559" s="2">
        <f t="shared" si="400"/>
        <v>10</v>
      </c>
      <c r="R559" s="2">
        <f t="shared" si="407"/>
        <v>0</v>
      </c>
      <c r="S559" s="17">
        <f t="shared" si="399"/>
        <v>34.269230769230774</v>
      </c>
      <c r="T559" s="17">
        <v>6</v>
      </c>
      <c r="U559" s="17">
        <v>5</v>
      </c>
      <c r="V559" s="18">
        <v>7</v>
      </c>
      <c r="W559" s="19">
        <f t="shared" si="351"/>
        <v>260.26923076923077</v>
      </c>
      <c r="X559" s="17">
        <f t="shared" si="405"/>
        <v>0</v>
      </c>
      <c r="Y559" s="17">
        <f t="shared" si="406"/>
        <v>0</v>
      </c>
      <c r="Z559" s="29"/>
      <c r="AA559" s="43">
        <f t="shared" si="401"/>
        <v>0</v>
      </c>
      <c r="AB559" s="17">
        <f t="shared" si="402"/>
        <v>5.2053846153846157</v>
      </c>
      <c r="AC559" s="17">
        <f t="shared" si="403"/>
        <v>5.2053846153846157</v>
      </c>
      <c r="AD559" s="3">
        <f t="shared" si="364"/>
        <v>255</v>
      </c>
      <c r="AE559" s="3">
        <f t="shared" si="363"/>
        <v>200</v>
      </c>
      <c r="AF559" s="3"/>
      <c r="AH559" s="20">
        <f t="shared" si="367"/>
        <v>255.06</v>
      </c>
      <c r="AI559">
        <f t="shared" si="352"/>
        <v>2</v>
      </c>
      <c r="AJ559">
        <f t="shared" si="353"/>
        <v>1</v>
      </c>
      <c r="AK559">
        <f t="shared" si="354"/>
        <v>0</v>
      </c>
      <c r="AL559">
        <f t="shared" si="355"/>
        <v>0</v>
      </c>
      <c r="AM559">
        <f t="shared" si="356"/>
        <v>1</v>
      </c>
      <c r="AN559">
        <f t="shared" si="357"/>
        <v>0</v>
      </c>
      <c r="AO559">
        <f t="shared" si="358"/>
        <v>0</v>
      </c>
      <c r="AP559">
        <f t="shared" si="359"/>
        <v>0</v>
      </c>
      <c r="AQ559">
        <f t="shared" si="360"/>
        <v>0</v>
      </c>
      <c r="AR559">
        <f t="shared" si="361"/>
        <v>2</v>
      </c>
      <c r="AS559">
        <f t="shared" si="362"/>
        <v>240.00000000000909</v>
      </c>
      <c r="AT559" s="12">
        <f t="shared" si="368"/>
        <v>-2.7555555555555555</v>
      </c>
      <c r="AU559" s="13">
        <f t="shared" si="343"/>
        <v>0</v>
      </c>
      <c r="AV559" s="13">
        <f t="shared" si="365"/>
        <v>0</v>
      </c>
      <c r="AW559" s="27">
        <v>0</v>
      </c>
      <c r="AX559" s="1">
        <f t="shared" si="369"/>
        <v>0</v>
      </c>
      <c r="AY559" s="20">
        <f t="shared" si="370"/>
        <v>242.26923076923077</v>
      </c>
    </row>
    <row r="560" spans="1:51" ht="36.75" customHeight="1" x14ac:dyDescent="0.65">
      <c r="A560" s="2">
        <v>554</v>
      </c>
      <c r="B560" s="2" t="s">
        <v>1361</v>
      </c>
      <c r="C560" s="44" t="s">
        <v>1405</v>
      </c>
      <c r="D560" s="47" t="s">
        <v>577</v>
      </c>
      <c r="E560" s="48" t="s">
        <v>1406</v>
      </c>
      <c r="F560" s="15">
        <v>45223</v>
      </c>
      <c r="G560" s="2">
        <f>$J$4-K560-J560</f>
        <v>26</v>
      </c>
      <c r="H560" s="16">
        <v>28</v>
      </c>
      <c r="I560" s="2"/>
      <c r="J560" s="16"/>
      <c r="K560" s="16"/>
      <c r="L560" s="2">
        <v>198</v>
      </c>
      <c r="M560" s="2">
        <v>0</v>
      </c>
      <c r="N560" s="2">
        <v>0</v>
      </c>
      <c r="O560" s="16"/>
      <c r="P560" s="2">
        <v>0</v>
      </c>
      <c r="Q560" s="2">
        <f t="shared" si="400"/>
        <v>10</v>
      </c>
      <c r="R560" s="2">
        <f t="shared" si="407"/>
        <v>0</v>
      </c>
      <c r="S560" s="17">
        <f t="shared" si="399"/>
        <v>39.980769230769234</v>
      </c>
      <c r="T560" s="17">
        <v>7</v>
      </c>
      <c r="U560" s="17">
        <v>5</v>
      </c>
      <c r="V560" s="18">
        <v>7</v>
      </c>
      <c r="W560" s="19">
        <f t="shared" si="351"/>
        <v>266.98076923076923</v>
      </c>
      <c r="X560" s="17">
        <f>(L560+N560)/$J$4*J560</f>
        <v>0</v>
      </c>
      <c r="Y560" s="17">
        <f>(L560+N560)/$J$4*K560</f>
        <v>0</v>
      </c>
      <c r="Z560" s="29"/>
      <c r="AA560" s="43">
        <f t="shared" si="401"/>
        <v>0</v>
      </c>
      <c r="AB560" s="17">
        <f t="shared" si="402"/>
        <v>5.3396153846153842</v>
      </c>
      <c r="AC560" s="17">
        <f t="shared" si="403"/>
        <v>5.3396153846153842</v>
      </c>
      <c r="AD560" s="3">
        <f t="shared" si="364"/>
        <v>261</v>
      </c>
      <c r="AE560" s="3">
        <f t="shared" si="363"/>
        <v>2500</v>
      </c>
      <c r="AF560" s="3"/>
      <c r="AH560" s="20">
        <f t="shared" si="367"/>
        <v>261.64</v>
      </c>
      <c r="AI560">
        <f t="shared" si="352"/>
        <v>2</v>
      </c>
      <c r="AJ560">
        <f t="shared" si="353"/>
        <v>1</v>
      </c>
      <c r="AK560">
        <f t="shared" si="354"/>
        <v>0</v>
      </c>
      <c r="AL560">
        <f t="shared" si="355"/>
        <v>1</v>
      </c>
      <c r="AM560">
        <f t="shared" si="356"/>
        <v>0</v>
      </c>
      <c r="AN560">
        <f t="shared" si="357"/>
        <v>1</v>
      </c>
      <c r="AO560">
        <f t="shared" si="358"/>
        <v>1</v>
      </c>
      <c r="AP560">
        <f t="shared" si="359"/>
        <v>0</v>
      </c>
      <c r="AQ560">
        <f t="shared" si="360"/>
        <v>1</v>
      </c>
      <c r="AR560">
        <f t="shared" si="361"/>
        <v>0</v>
      </c>
      <c r="AS560">
        <f t="shared" si="362"/>
        <v>2559.9999999999454</v>
      </c>
      <c r="AT560" s="12">
        <f t="shared" si="368"/>
        <v>-2.7722222222222221</v>
      </c>
      <c r="AU560" s="13">
        <f t="shared" si="343"/>
        <v>0</v>
      </c>
      <c r="AV560" s="13">
        <f t="shared" si="365"/>
        <v>0</v>
      </c>
      <c r="AW560" s="27">
        <v>0</v>
      </c>
      <c r="AX560" s="1">
        <f t="shared" si="369"/>
        <v>0</v>
      </c>
      <c r="AY560" s="20">
        <f t="shared" si="370"/>
        <v>247.98076923076923</v>
      </c>
    </row>
    <row r="561" spans="1:51" ht="36" customHeight="1" x14ac:dyDescent="0.65">
      <c r="A561" s="39">
        <v>555</v>
      </c>
      <c r="B561" s="2" t="s">
        <v>1407</v>
      </c>
      <c r="C561" s="44" t="s">
        <v>1408</v>
      </c>
      <c r="D561" s="47" t="s">
        <v>490</v>
      </c>
      <c r="E561" s="48" t="s">
        <v>1409</v>
      </c>
      <c r="F561" s="15">
        <v>44228</v>
      </c>
      <c r="G561" s="2">
        <f t="shared" ref="G561:G624" si="408">$J$4-K561-J561</f>
        <v>26</v>
      </c>
      <c r="H561" s="16">
        <v>24</v>
      </c>
      <c r="I561" s="2"/>
      <c r="J561" s="16"/>
      <c r="K561" s="16"/>
      <c r="L561" s="2">
        <v>200</v>
      </c>
      <c r="M561" s="2">
        <v>0</v>
      </c>
      <c r="N561" s="2">
        <v>4.5</v>
      </c>
      <c r="O561" s="16"/>
      <c r="P561" s="2">
        <v>0</v>
      </c>
      <c r="Q561" s="2">
        <f t="shared" si="400"/>
        <v>10</v>
      </c>
      <c r="R561" s="2">
        <f t="shared" si="407"/>
        <v>0</v>
      </c>
      <c r="S561" s="17">
        <f t="shared" si="399"/>
        <v>34.615384615384613</v>
      </c>
      <c r="T561" s="17">
        <v>6</v>
      </c>
      <c r="U561" s="17">
        <v>5</v>
      </c>
      <c r="V561" s="18">
        <v>7</v>
      </c>
      <c r="W561" s="19">
        <f t="shared" si="351"/>
        <v>267.11538461538464</v>
      </c>
      <c r="X561" s="17">
        <f t="shared" ref="X561:X624" si="409">(L561+N561)/$J$4*J561</f>
        <v>0</v>
      </c>
      <c r="Y561" s="17">
        <f t="shared" ref="Y561:Y624" si="410">(L561+N561)/$J$4*K561</f>
        <v>0</v>
      </c>
      <c r="Z561" s="29"/>
      <c r="AA561" s="43">
        <f>IF(AY561&lt;=(1500000/4000),0,IF(AY561&lt;=(2000000/4000),(AY561-(1500000/4000))*5%,IF(AY561&lt;=(8500000/4000),(AY561-(2000000/4000))*10%+(25000/4000),IF(AY561&lt;=(12500000/4000),(AY561-(8500000/4000))*15%+(675000/4000),(AY561-(12500000/4000))*20%+(1275000/4000)))))</f>
        <v>0</v>
      </c>
      <c r="AB561" s="17">
        <f>IF((W561*4000)&lt;=1200000,(W561*2%),(1200000/4000*2%))</f>
        <v>5.3423076923076929</v>
      </c>
      <c r="AC561" s="17">
        <f>X561+Y561+Z561+AA561+AB561</f>
        <v>5.3423076923076929</v>
      </c>
      <c r="AD561" s="3">
        <f t="shared" si="364"/>
        <v>261</v>
      </c>
      <c r="AE561" s="3">
        <f t="shared" si="363"/>
        <v>3000</v>
      </c>
      <c r="AF561" s="3"/>
      <c r="AH561" s="20">
        <f t="shared" si="367"/>
        <v>261.77</v>
      </c>
      <c r="AI561">
        <f t="shared" si="352"/>
        <v>2</v>
      </c>
      <c r="AJ561">
        <f t="shared" si="353"/>
        <v>1</v>
      </c>
      <c r="AK561">
        <f t="shared" si="354"/>
        <v>0</v>
      </c>
      <c r="AL561">
        <f t="shared" si="355"/>
        <v>1</v>
      </c>
      <c r="AM561">
        <f t="shared" si="356"/>
        <v>0</v>
      </c>
      <c r="AN561">
        <f t="shared" si="357"/>
        <v>1</v>
      </c>
      <c r="AO561">
        <f t="shared" si="358"/>
        <v>1</v>
      </c>
      <c r="AP561">
        <f t="shared" si="359"/>
        <v>1</v>
      </c>
      <c r="AQ561">
        <f t="shared" si="360"/>
        <v>0</v>
      </c>
      <c r="AR561">
        <f t="shared" si="361"/>
        <v>0</v>
      </c>
      <c r="AS561">
        <f t="shared" si="362"/>
        <v>3079.9999999999272</v>
      </c>
      <c r="AT561" s="12">
        <f t="shared" si="368"/>
        <v>-4.1666666666666664E-2</v>
      </c>
      <c r="AU561" s="13">
        <f t="shared" ref="AU561:AU624" si="411">IF(AT561&lt;=1,0,IF(AT561&lt;=2,2,IF(AT561&lt;=3,3,IF(AT561&lt;=4,4,IF(AT561&lt;=5,5,IF(AT561&lt;=6,6,IF(AT561&lt;=7,7,IF(AT561&lt;=8,8,10))))))))</f>
        <v>0</v>
      </c>
      <c r="AV561" s="13">
        <f t="shared" si="365"/>
        <v>0</v>
      </c>
      <c r="AW561" s="27">
        <v>0</v>
      </c>
      <c r="AX561" s="1">
        <f t="shared" si="369"/>
        <v>0</v>
      </c>
      <c r="AY561" s="20">
        <f t="shared" si="370"/>
        <v>249.11538461538464</v>
      </c>
    </row>
    <row r="562" spans="1:51" ht="36" customHeight="1" x14ac:dyDescent="0.65">
      <c r="A562" s="2">
        <v>556</v>
      </c>
      <c r="B562" s="2" t="s">
        <v>1407</v>
      </c>
      <c r="C562" s="44" t="s">
        <v>1410</v>
      </c>
      <c r="D562" s="47" t="s">
        <v>1411</v>
      </c>
      <c r="E562" s="48" t="s">
        <v>1238</v>
      </c>
      <c r="F562" s="15">
        <v>44389</v>
      </c>
      <c r="G562" s="2">
        <f t="shared" si="408"/>
        <v>25</v>
      </c>
      <c r="H562" s="16">
        <v>26</v>
      </c>
      <c r="I562" s="2"/>
      <c r="J562" s="16"/>
      <c r="K562" s="16">
        <v>1</v>
      </c>
      <c r="L562" s="2">
        <v>200</v>
      </c>
      <c r="M562" s="2">
        <v>0</v>
      </c>
      <c r="N562" s="2">
        <v>4.5</v>
      </c>
      <c r="O562" s="16"/>
      <c r="P562" s="2">
        <v>0</v>
      </c>
      <c r="Q562" s="2">
        <f t="shared" si="400"/>
        <v>0</v>
      </c>
      <c r="R562" s="2">
        <f t="shared" si="407"/>
        <v>0</v>
      </c>
      <c r="S562" s="17">
        <f t="shared" si="399"/>
        <v>37.5</v>
      </c>
      <c r="T562" s="17">
        <v>6.5</v>
      </c>
      <c r="U562" s="17">
        <v>4.8076923076923084</v>
      </c>
      <c r="V562" s="18">
        <v>7</v>
      </c>
      <c r="W562" s="19">
        <f t="shared" si="351"/>
        <v>260.30769230769232</v>
      </c>
      <c r="X562" s="17">
        <f t="shared" si="409"/>
        <v>0</v>
      </c>
      <c r="Y562" s="17">
        <f t="shared" si="410"/>
        <v>7.865384615384615</v>
      </c>
      <c r="Z562" s="29"/>
      <c r="AA562" s="43">
        <f t="shared" ref="AA562:AA610" si="412">IF(AY562&lt;=(1500000/4000),0,IF(AY562&lt;=(2000000/4000),(AY562-(1500000/4000))*5%,IF(AY562&lt;=(8500000/4000),(AY562-(2000000/4000))*10%+(25000/4000),IF(AY562&lt;=(12500000/4000),(AY562-(8500000/4000))*15%+(675000/4000),(AY562-(12500000/4000))*20%+(1275000/4000)))))</f>
        <v>0</v>
      </c>
      <c r="AB562" s="17">
        <f t="shared" ref="AB562:AB610" si="413">IF((W562*4000)&lt;=1200000,(W562*2%),(1200000/4000*2%))</f>
        <v>5.2061538461538461</v>
      </c>
      <c r="AC562" s="17">
        <f t="shared" ref="AC562:AC610" si="414">X562+Y562+Z562+AA562+AB562</f>
        <v>13.071538461538461</v>
      </c>
      <c r="AD562" s="3">
        <f t="shared" si="364"/>
        <v>247</v>
      </c>
      <c r="AE562" s="3">
        <f t="shared" si="363"/>
        <v>900</v>
      </c>
      <c r="AF562" s="3"/>
      <c r="AH562" s="20">
        <f t="shared" si="367"/>
        <v>247.24</v>
      </c>
      <c r="AI562">
        <f t="shared" si="352"/>
        <v>2</v>
      </c>
      <c r="AJ562">
        <f t="shared" si="353"/>
        <v>0</v>
      </c>
      <c r="AK562">
        <f t="shared" si="354"/>
        <v>2</v>
      </c>
      <c r="AL562">
        <f t="shared" si="355"/>
        <v>0</v>
      </c>
      <c r="AM562">
        <f t="shared" si="356"/>
        <v>1</v>
      </c>
      <c r="AN562">
        <f t="shared" si="357"/>
        <v>2</v>
      </c>
      <c r="AO562">
        <f t="shared" si="358"/>
        <v>0</v>
      </c>
      <c r="AP562">
        <f t="shared" si="359"/>
        <v>0</v>
      </c>
      <c r="AQ562">
        <f t="shared" si="360"/>
        <v>1</v>
      </c>
      <c r="AR562">
        <f t="shared" si="361"/>
        <v>4</v>
      </c>
      <c r="AS562">
        <f t="shared" si="362"/>
        <v>960.00000000003638</v>
      </c>
      <c r="AT562" s="12">
        <f t="shared" si="368"/>
        <v>-0.48888888888888887</v>
      </c>
      <c r="AU562" s="13">
        <f t="shared" si="411"/>
        <v>0</v>
      </c>
      <c r="AV562" s="13">
        <f t="shared" si="365"/>
        <v>0</v>
      </c>
      <c r="AW562" s="27">
        <v>0</v>
      </c>
      <c r="AX562" s="1">
        <f t="shared" si="369"/>
        <v>0</v>
      </c>
      <c r="AY562" s="20">
        <f t="shared" si="370"/>
        <v>234.13461538461539</v>
      </c>
    </row>
    <row r="563" spans="1:51" ht="36" customHeight="1" x14ac:dyDescent="0.65">
      <c r="A563" s="39">
        <v>557</v>
      </c>
      <c r="B563" s="2" t="s">
        <v>1407</v>
      </c>
      <c r="C563" s="44" t="s">
        <v>1412</v>
      </c>
      <c r="D563" s="47" t="s">
        <v>1413</v>
      </c>
      <c r="E563" s="48" t="s">
        <v>1414</v>
      </c>
      <c r="F563" s="15">
        <v>44228</v>
      </c>
      <c r="G563" s="2">
        <f t="shared" si="408"/>
        <v>26</v>
      </c>
      <c r="H563" s="16">
        <v>26</v>
      </c>
      <c r="I563" s="2"/>
      <c r="J563" s="16"/>
      <c r="K563" s="16"/>
      <c r="L563" s="2">
        <v>200</v>
      </c>
      <c r="M563" s="2">
        <v>0</v>
      </c>
      <c r="N563" s="2">
        <v>1.5</v>
      </c>
      <c r="O563" s="16"/>
      <c r="P563" s="2">
        <v>0</v>
      </c>
      <c r="Q563" s="2">
        <f t="shared" si="400"/>
        <v>10</v>
      </c>
      <c r="R563" s="2">
        <f t="shared" si="407"/>
        <v>0</v>
      </c>
      <c r="S563" s="17">
        <f t="shared" si="399"/>
        <v>37.5</v>
      </c>
      <c r="T563" s="17">
        <v>6.5</v>
      </c>
      <c r="U563" s="17">
        <v>5</v>
      </c>
      <c r="V563" s="18">
        <v>7</v>
      </c>
      <c r="W563" s="19">
        <f t="shared" si="351"/>
        <v>267.5</v>
      </c>
      <c r="X563" s="17">
        <f t="shared" si="409"/>
        <v>0</v>
      </c>
      <c r="Y563" s="17">
        <f t="shared" si="410"/>
        <v>0</v>
      </c>
      <c r="Z563" s="29"/>
      <c r="AA563" s="43">
        <f t="shared" si="412"/>
        <v>0</v>
      </c>
      <c r="AB563" s="17">
        <f t="shared" si="413"/>
        <v>5.3500000000000005</v>
      </c>
      <c r="AC563" s="17">
        <f t="shared" si="414"/>
        <v>5.3500000000000005</v>
      </c>
      <c r="AD563" s="3">
        <f t="shared" si="364"/>
        <v>262</v>
      </c>
      <c r="AE563" s="3">
        <f t="shared" si="363"/>
        <v>500</v>
      </c>
      <c r="AF563" s="3"/>
      <c r="AH563" s="20">
        <f t="shared" si="367"/>
        <v>262.14999999999998</v>
      </c>
      <c r="AI563">
        <f t="shared" si="352"/>
        <v>2</v>
      </c>
      <c r="AJ563">
        <f t="shared" si="353"/>
        <v>1</v>
      </c>
      <c r="AK563">
        <f t="shared" si="354"/>
        <v>0</v>
      </c>
      <c r="AL563">
        <f t="shared" si="355"/>
        <v>1</v>
      </c>
      <c r="AM563">
        <f t="shared" si="356"/>
        <v>0</v>
      </c>
      <c r="AN563">
        <f t="shared" si="357"/>
        <v>2</v>
      </c>
      <c r="AO563">
        <f t="shared" si="358"/>
        <v>0</v>
      </c>
      <c r="AP563">
        <f t="shared" si="359"/>
        <v>0</v>
      </c>
      <c r="AQ563">
        <f t="shared" si="360"/>
        <v>1</v>
      </c>
      <c r="AR563">
        <f t="shared" si="361"/>
        <v>0</v>
      </c>
      <c r="AS563">
        <f t="shared" si="362"/>
        <v>599.99999999990905</v>
      </c>
      <c r="AT563" s="12">
        <f t="shared" si="368"/>
        <v>-4.1666666666666664E-2</v>
      </c>
      <c r="AU563" s="13">
        <f t="shared" si="411"/>
        <v>0</v>
      </c>
      <c r="AV563" s="13">
        <f t="shared" si="365"/>
        <v>0</v>
      </c>
      <c r="AW563" s="27">
        <v>0</v>
      </c>
      <c r="AX563" s="1">
        <f t="shared" si="369"/>
        <v>0</v>
      </c>
      <c r="AY563" s="20">
        <f t="shared" si="370"/>
        <v>249</v>
      </c>
    </row>
    <row r="564" spans="1:51" ht="36" customHeight="1" x14ac:dyDescent="0.65">
      <c r="A564" s="2">
        <v>558</v>
      </c>
      <c r="B564" s="2" t="s">
        <v>1407</v>
      </c>
      <c r="C564" s="44" t="s">
        <v>1415</v>
      </c>
      <c r="D564" s="47" t="s">
        <v>264</v>
      </c>
      <c r="E564" s="48" t="s">
        <v>970</v>
      </c>
      <c r="F564" s="15">
        <v>44228</v>
      </c>
      <c r="G564" s="2">
        <f t="shared" si="408"/>
        <v>26</v>
      </c>
      <c r="H564" s="16">
        <v>24</v>
      </c>
      <c r="I564" s="2"/>
      <c r="J564" s="16"/>
      <c r="K564" s="16"/>
      <c r="L564" s="2">
        <v>200</v>
      </c>
      <c r="M564" s="2">
        <v>0</v>
      </c>
      <c r="N564" s="2">
        <v>0</v>
      </c>
      <c r="O564" s="16"/>
      <c r="P564" s="2">
        <v>0</v>
      </c>
      <c r="Q564" s="2">
        <f t="shared" si="400"/>
        <v>10</v>
      </c>
      <c r="R564" s="2">
        <f t="shared" si="407"/>
        <v>0</v>
      </c>
      <c r="S564" s="17">
        <f t="shared" si="399"/>
        <v>34.615384615384613</v>
      </c>
      <c r="T564" s="17">
        <v>6</v>
      </c>
      <c r="U564" s="17">
        <v>5</v>
      </c>
      <c r="V564" s="18">
        <v>7</v>
      </c>
      <c r="W564" s="19">
        <f t="shared" si="351"/>
        <v>262.61538461538464</v>
      </c>
      <c r="X564" s="17">
        <f t="shared" si="409"/>
        <v>0</v>
      </c>
      <c r="Y564" s="17">
        <f t="shared" si="410"/>
        <v>0</v>
      </c>
      <c r="Z564" s="29"/>
      <c r="AA564" s="43">
        <f t="shared" si="412"/>
        <v>0</v>
      </c>
      <c r="AB564" s="17">
        <f t="shared" si="413"/>
        <v>5.252307692307693</v>
      </c>
      <c r="AC564" s="17">
        <f t="shared" si="414"/>
        <v>5.252307692307693</v>
      </c>
      <c r="AD564" s="3">
        <f t="shared" si="364"/>
        <v>257</v>
      </c>
      <c r="AE564" s="3">
        <f t="shared" si="363"/>
        <v>1400</v>
      </c>
      <c r="AF564" s="3"/>
      <c r="AH564" s="20">
        <f t="shared" si="367"/>
        <v>257.36</v>
      </c>
      <c r="AI564">
        <f t="shared" si="352"/>
        <v>2</v>
      </c>
      <c r="AJ564">
        <f t="shared" si="353"/>
        <v>1</v>
      </c>
      <c r="AK564">
        <f t="shared" si="354"/>
        <v>0</v>
      </c>
      <c r="AL564">
        <f t="shared" si="355"/>
        <v>0</v>
      </c>
      <c r="AM564">
        <f t="shared" si="356"/>
        <v>1</v>
      </c>
      <c r="AN564">
        <f t="shared" si="357"/>
        <v>2</v>
      </c>
      <c r="AO564">
        <f t="shared" si="358"/>
        <v>0</v>
      </c>
      <c r="AP564">
        <f t="shared" si="359"/>
        <v>1</v>
      </c>
      <c r="AQ564">
        <f t="shared" si="360"/>
        <v>0</v>
      </c>
      <c r="AR564">
        <f t="shared" si="361"/>
        <v>4</v>
      </c>
      <c r="AS564">
        <f t="shared" si="362"/>
        <v>1440.0000000000546</v>
      </c>
      <c r="AT564" s="12">
        <f t="shared" si="368"/>
        <v>-4.1666666666666664E-2</v>
      </c>
      <c r="AU564" s="13">
        <f t="shared" si="411"/>
        <v>0</v>
      </c>
      <c r="AV564" s="13">
        <f t="shared" si="365"/>
        <v>0</v>
      </c>
      <c r="AW564" s="27">
        <v>0</v>
      </c>
      <c r="AX564" s="1">
        <f t="shared" si="369"/>
        <v>0</v>
      </c>
      <c r="AY564" s="20">
        <f t="shared" si="370"/>
        <v>244.61538461538464</v>
      </c>
    </row>
    <row r="565" spans="1:51" ht="36" customHeight="1" x14ac:dyDescent="0.65">
      <c r="A565" s="39">
        <v>559</v>
      </c>
      <c r="B565" s="2" t="s">
        <v>1407</v>
      </c>
      <c r="C565" s="44" t="s">
        <v>1416</v>
      </c>
      <c r="D565" s="47" t="s">
        <v>231</v>
      </c>
      <c r="E565" s="48" t="s">
        <v>1417</v>
      </c>
      <c r="F565" s="15">
        <v>44228</v>
      </c>
      <c r="G565" s="2">
        <f t="shared" si="408"/>
        <v>26</v>
      </c>
      <c r="H565" s="16">
        <v>6</v>
      </c>
      <c r="I565" s="2"/>
      <c r="J565" s="16"/>
      <c r="K565" s="16"/>
      <c r="L565" s="2">
        <v>210</v>
      </c>
      <c r="M565" s="2">
        <v>15</v>
      </c>
      <c r="N565" s="2">
        <v>24.5</v>
      </c>
      <c r="O565" s="16"/>
      <c r="P565" s="2">
        <v>0</v>
      </c>
      <c r="Q565" s="2">
        <f t="shared" si="400"/>
        <v>10</v>
      </c>
      <c r="R565" s="2">
        <f t="shared" si="407"/>
        <v>0</v>
      </c>
      <c r="S565" s="17">
        <f t="shared" si="399"/>
        <v>9.0865384615384617</v>
      </c>
      <c r="T565" s="17">
        <v>1.5</v>
      </c>
      <c r="U565" s="17">
        <v>5</v>
      </c>
      <c r="V565" s="18">
        <v>7</v>
      </c>
      <c r="W565" s="19">
        <f t="shared" si="351"/>
        <v>282.08653846153845</v>
      </c>
      <c r="X565" s="17">
        <f t="shared" si="409"/>
        <v>0</v>
      </c>
      <c r="Y565" s="17">
        <f t="shared" si="410"/>
        <v>0</v>
      </c>
      <c r="Z565" s="29"/>
      <c r="AA565" s="43">
        <f t="shared" si="412"/>
        <v>0</v>
      </c>
      <c r="AB565" s="17">
        <f t="shared" si="413"/>
        <v>5.6417307692307688</v>
      </c>
      <c r="AC565" s="17">
        <f t="shared" si="414"/>
        <v>5.6417307692307688</v>
      </c>
      <c r="AD565" s="3">
        <f t="shared" si="364"/>
        <v>276</v>
      </c>
      <c r="AE565" s="3">
        <f t="shared" si="363"/>
        <v>1700</v>
      </c>
      <c r="AF565" s="3"/>
      <c r="AH565" s="20">
        <f t="shared" si="367"/>
        <v>276.44</v>
      </c>
      <c r="AI565">
        <f t="shared" si="352"/>
        <v>2</v>
      </c>
      <c r="AJ565">
        <f t="shared" si="353"/>
        <v>1</v>
      </c>
      <c r="AK565">
        <f t="shared" si="354"/>
        <v>1</v>
      </c>
      <c r="AL565">
        <f t="shared" si="355"/>
        <v>0</v>
      </c>
      <c r="AM565">
        <f t="shared" si="356"/>
        <v>1</v>
      </c>
      <c r="AN565">
        <f t="shared" si="357"/>
        <v>1</v>
      </c>
      <c r="AO565">
        <f t="shared" si="358"/>
        <v>0</v>
      </c>
      <c r="AP565">
        <f t="shared" si="359"/>
        <v>1</v>
      </c>
      <c r="AQ565">
        <f t="shared" si="360"/>
        <v>1</v>
      </c>
      <c r="AR565">
        <f t="shared" si="361"/>
        <v>2</v>
      </c>
      <c r="AS565">
        <f t="shared" si="362"/>
        <v>1759.9999999999909</v>
      </c>
      <c r="AT565" s="12">
        <f t="shared" si="368"/>
        <v>-4.1666666666666664E-2</v>
      </c>
      <c r="AU565" s="13">
        <f t="shared" si="411"/>
        <v>0</v>
      </c>
      <c r="AV565" s="13">
        <f t="shared" si="365"/>
        <v>0</v>
      </c>
      <c r="AW565" s="27">
        <v>0</v>
      </c>
      <c r="AX565" s="1">
        <f t="shared" si="369"/>
        <v>0</v>
      </c>
      <c r="AY565" s="20">
        <f t="shared" si="370"/>
        <v>268.58653846153845</v>
      </c>
    </row>
    <row r="566" spans="1:51" ht="36" customHeight="1" x14ac:dyDescent="0.8">
      <c r="A566" s="2">
        <v>560</v>
      </c>
      <c r="B566" s="2" t="s">
        <v>1407</v>
      </c>
      <c r="C566" s="44" t="s">
        <v>1418</v>
      </c>
      <c r="D566" s="40" t="s">
        <v>1419</v>
      </c>
      <c r="E566" s="40" t="s">
        <v>1420</v>
      </c>
      <c r="F566" s="15">
        <v>44228</v>
      </c>
      <c r="G566" s="2">
        <f t="shared" si="408"/>
        <v>26</v>
      </c>
      <c r="H566" s="16">
        <v>24</v>
      </c>
      <c r="I566" s="2"/>
      <c r="J566" s="16"/>
      <c r="K566" s="16"/>
      <c r="L566" s="2">
        <v>200</v>
      </c>
      <c r="M566" s="2">
        <v>0</v>
      </c>
      <c r="N566" s="2">
        <v>10.5</v>
      </c>
      <c r="O566" s="16"/>
      <c r="P566" s="2">
        <v>0</v>
      </c>
      <c r="Q566" s="2">
        <f t="shared" si="400"/>
        <v>10</v>
      </c>
      <c r="R566" s="2">
        <f t="shared" si="407"/>
        <v>0</v>
      </c>
      <c r="S566" s="17">
        <f t="shared" si="399"/>
        <v>34.615384615384613</v>
      </c>
      <c r="T566" s="17">
        <v>6</v>
      </c>
      <c r="U566" s="17">
        <v>5</v>
      </c>
      <c r="V566" s="18">
        <v>7</v>
      </c>
      <c r="W566" s="19">
        <f t="shared" si="351"/>
        <v>273.11538461538464</v>
      </c>
      <c r="X566" s="17">
        <f t="shared" si="409"/>
        <v>0</v>
      </c>
      <c r="Y566" s="17">
        <f t="shared" si="410"/>
        <v>0</v>
      </c>
      <c r="Z566" s="29"/>
      <c r="AA566" s="43">
        <f t="shared" si="412"/>
        <v>0</v>
      </c>
      <c r="AB566" s="17">
        <f t="shared" si="413"/>
        <v>5.462307692307693</v>
      </c>
      <c r="AC566" s="17">
        <f t="shared" si="414"/>
        <v>5.462307692307693</v>
      </c>
      <c r="AD566" s="3">
        <f t="shared" si="364"/>
        <v>267</v>
      </c>
      <c r="AE566" s="3">
        <f t="shared" si="363"/>
        <v>2500</v>
      </c>
      <c r="AF566" s="3"/>
      <c r="AH566" s="20">
        <f t="shared" si="367"/>
        <v>267.64999999999998</v>
      </c>
      <c r="AI566">
        <f t="shared" si="352"/>
        <v>2</v>
      </c>
      <c r="AJ566">
        <f t="shared" si="353"/>
        <v>1</v>
      </c>
      <c r="AK566">
        <f t="shared" si="354"/>
        <v>0</v>
      </c>
      <c r="AL566">
        <f t="shared" si="355"/>
        <v>1</v>
      </c>
      <c r="AM566">
        <f t="shared" si="356"/>
        <v>1</v>
      </c>
      <c r="AN566">
        <f t="shared" si="357"/>
        <v>2</v>
      </c>
      <c r="AO566">
        <f t="shared" si="358"/>
        <v>1</v>
      </c>
      <c r="AP566">
        <f t="shared" si="359"/>
        <v>0</v>
      </c>
      <c r="AQ566">
        <f t="shared" si="360"/>
        <v>1</v>
      </c>
      <c r="AR566">
        <f t="shared" si="361"/>
        <v>0</v>
      </c>
      <c r="AS566">
        <f t="shared" si="362"/>
        <v>2599.9999999999091</v>
      </c>
      <c r="AT566" s="12">
        <f t="shared" si="368"/>
        <v>-4.1666666666666664E-2</v>
      </c>
      <c r="AU566" s="13">
        <f t="shared" si="411"/>
        <v>0</v>
      </c>
      <c r="AV566" s="13">
        <f t="shared" si="365"/>
        <v>0</v>
      </c>
      <c r="AW566" s="27">
        <v>0</v>
      </c>
      <c r="AX566" s="1">
        <f t="shared" si="369"/>
        <v>0</v>
      </c>
      <c r="AY566" s="20">
        <f t="shared" si="370"/>
        <v>255.11538461538464</v>
      </c>
    </row>
    <row r="567" spans="1:51" ht="36" customHeight="1" x14ac:dyDescent="0.65">
      <c r="A567" s="39">
        <v>561</v>
      </c>
      <c r="B567" s="2" t="s">
        <v>1407</v>
      </c>
      <c r="C567" s="44" t="s">
        <v>1421</v>
      </c>
      <c r="D567" s="47" t="s">
        <v>1277</v>
      </c>
      <c r="E567" s="48" t="s">
        <v>1422</v>
      </c>
      <c r="F567" s="15">
        <v>44228</v>
      </c>
      <c r="G567" s="2">
        <f t="shared" si="408"/>
        <v>26</v>
      </c>
      <c r="H567" s="16">
        <v>18</v>
      </c>
      <c r="I567" s="2"/>
      <c r="J567" s="16"/>
      <c r="K567" s="16"/>
      <c r="L567" s="2">
        <v>200</v>
      </c>
      <c r="M567" s="2">
        <v>0</v>
      </c>
      <c r="N567" s="2">
        <v>0</v>
      </c>
      <c r="O567" s="16"/>
      <c r="P567" s="2">
        <v>0</v>
      </c>
      <c r="Q567" s="2">
        <f t="shared" si="400"/>
        <v>10</v>
      </c>
      <c r="R567" s="2">
        <f t="shared" si="407"/>
        <v>0</v>
      </c>
      <c r="S567" s="17">
        <f t="shared" si="399"/>
        <v>25.96153846153846</v>
      </c>
      <c r="T567" s="17">
        <v>4.5</v>
      </c>
      <c r="U567" s="17">
        <v>5</v>
      </c>
      <c r="V567" s="18">
        <v>7</v>
      </c>
      <c r="W567" s="19">
        <f t="shared" si="351"/>
        <v>252.46153846153845</v>
      </c>
      <c r="X567" s="17">
        <f t="shared" si="409"/>
        <v>0</v>
      </c>
      <c r="Y567" s="17">
        <f t="shared" si="410"/>
        <v>0</v>
      </c>
      <c r="Z567" s="29"/>
      <c r="AA567" s="43">
        <f t="shared" si="412"/>
        <v>0</v>
      </c>
      <c r="AB567" s="17">
        <f t="shared" si="413"/>
        <v>5.0492307692307694</v>
      </c>
      <c r="AC567" s="17">
        <f t="shared" si="414"/>
        <v>5.0492307692307694</v>
      </c>
      <c r="AD567" s="3">
        <f t="shared" si="364"/>
        <v>247</v>
      </c>
      <c r="AE567" s="3">
        <f t="shared" si="363"/>
        <v>1600</v>
      </c>
      <c r="AF567" s="3"/>
      <c r="AH567" s="20">
        <f t="shared" si="367"/>
        <v>247.41</v>
      </c>
      <c r="AI567">
        <f t="shared" si="352"/>
        <v>2</v>
      </c>
      <c r="AJ567">
        <f t="shared" si="353"/>
        <v>0</v>
      </c>
      <c r="AK567">
        <f t="shared" si="354"/>
        <v>2</v>
      </c>
      <c r="AL567">
        <f t="shared" si="355"/>
        <v>0</v>
      </c>
      <c r="AM567">
        <f t="shared" si="356"/>
        <v>1</v>
      </c>
      <c r="AN567">
        <f t="shared" si="357"/>
        <v>2</v>
      </c>
      <c r="AO567">
        <f t="shared" si="358"/>
        <v>0</v>
      </c>
      <c r="AP567">
        <f t="shared" si="359"/>
        <v>1</v>
      </c>
      <c r="AQ567">
        <f t="shared" si="360"/>
        <v>1</v>
      </c>
      <c r="AR567">
        <f t="shared" si="361"/>
        <v>1</v>
      </c>
      <c r="AS567">
        <f t="shared" si="362"/>
        <v>1639.9999999999864</v>
      </c>
      <c r="AT567" s="12">
        <f t="shared" si="368"/>
        <v>-4.1666666666666664E-2</v>
      </c>
      <c r="AU567" s="13">
        <f t="shared" si="411"/>
        <v>0</v>
      </c>
      <c r="AV567" s="13">
        <f t="shared" si="365"/>
        <v>0</v>
      </c>
      <c r="AW567" s="27">
        <v>0</v>
      </c>
      <c r="AX567" s="1">
        <f t="shared" si="369"/>
        <v>0</v>
      </c>
      <c r="AY567" s="20">
        <f t="shared" si="370"/>
        <v>235.96153846153845</v>
      </c>
    </row>
    <row r="568" spans="1:51" ht="36" customHeight="1" x14ac:dyDescent="0.65">
      <c r="A568" s="2">
        <v>562</v>
      </c>
      <c r="B568" s="2" t="s">
        <v>1407</v>
      </c>
      <c r="C568" s="44" t="s">
        <v>1423</v>
      </c>
      <c r="D568" s="47" t="s">
        <v>1424</v>
      </c>
      <c r="E568" s="48" t="s">
        <v>1425</v>
      </c>
      <c r="F568" s="15">
        <v>44670</v>
      </c>
      <c r="G568" s="2">
        <f t="shared" si="408"/>
        <v>26</v>
      </c>
      <c r="H568" s="16">
        <v>24</v>
      </c>
      <c r="I568" s="2"/>
      <c r="J568" s="16"/>
      <c r="K568" s="16"/>
      <c r="L568" s="2">
        <v>200</v>
      </c>
      <c r="M568" s="2">
        <v>0</v>
      </c>
      <c r="N568" s="2">
        <v>0</v>
      </c>
      <c r="O568" s="16"/>
      <c r="P568" s="2">
        <v>0</v>
      </c>
      <c r="Q568" s="2">
        <f t="shared" si="400"/>
        <v>10</v>
      </c>
      <c r="R568" s="2">
        <f t="shared" si="407"/>
        <v>0</v>
      </c>
      <c r="S568" s="17">
        <f t="shared" si="399"/>
        <v>34.615384615384613</v>
      </c>
      <c r="T568" s="17">
        <v>6</v>
      </c>
      <c r="U568" s="17">
        <v>5</v>
      </c>
      <c r="V568" s="18"/>
      <c r="W568" s="19">
        <f t="shared" si="351"/>
        <v>255.61538461538461</v>
      </c>
      <c r="X568" s="17">
        <f t="shared" si="409"/>
        <v>0</v>
      </c>
      <c r="Y568" s="17">
        <f t="shared" si="410"/>
        <v>0</v>
      </c>
      <c r="Z568" s="29"/>
      <c r="AA568" s="43">
        <f t="shared" si="412"/>
        <v>0</v>
      </c>
      <c r="AB568" s="17">
        <f t="shared" si="413"/>
        <v>5.1123076923076924</v>
      </c>
      <c r="AC568" s="17">
        <f t="shared" si="414"/>
        <v>5.1123076923076924</v>
      </c>
      <c r="AD568" s="3">
        <f t="shared" si="364"/>
        <v>250</v>
      </c>
      <c r="AE568" s="3">
        <f t="shared" si="363"/>
        <v>2000</v>
      </c>
      <c r="AF568" s="3"/>
      <c r="AH568" s="20">
        <f t="shared" si="367"/>
        <v>250.5</v>
      </c>
      <c r="AI568">
        <f t="shared" si="352"/>
        <v>2</v>
      </c>
      <c r="AJ568">
        <f t="shared" si="353"/>
        <v>1</v>
      </c>
      <c r="AK568">
        <f t="shared" si="354"/>
        <v>0</v>
      </c>
      <c r="AL568">
        <f t="shared" si="355"/>
        <v>0</v>
      </c>
      <c r="AM568">
        <f t="shared" si="356"/>
        <v>0</v>
      </c>
      <c r="AN568">
        <f t="shared" si="357"/>
        <v>0</v>
      </c>
      <c r="AO568">
        <f t="shared" si="358"/>
        <v>1</v>
      </c>
      <c r="AP568">
        <f t="shared" si="359"/>
        <v>0</v>
      </c>
      <c r="AQ568">
        <f t="shared" si="360"/>
        <v>0</v>
      </c>
      <c r="AR568">
        <f t="shared" si="361"/>
        <v>0</v>
      </c>
      <c r="AS568">
        <f t="shared" si="362"/>
        <v>2000</v>
      </c>
      <c r="AT568" s="12">
        <f t="shared" si="368"/>
        <v>-1.2583333333333333</v>
      </c>
      <c r="AU568" s="13">
        <f t="shared" si="411"/>
        <v>0</v>
      </c>
      <c r="AV568" s="13">
        <f t="shared" si="365"/>
        <v>0</v>
      </c>
      <c r="AW568" s="27">
        <v>0</v>
      </c>
      <c r="AX568" s="1">
        <f t="shared" si="369"/>
        <v>0</v>
      </c>
      <c r="AY568" s="20">
        <f t="shared" si="370"/>
        <v>244.61538461538461</v>
      </c>
    </row>
    <row r="569" spans="1:51" ht="36" customHeight="1" x14ac:dyDescent="0.65">
      <c r="A569" s="39">
        <v>563</v>
      </c>
      <c r="B569" s="2" t="s">
        <v>1407</v>
      </c>
      <c r="C569" s="44" t="s">
        <v>1426</v>
      </c>
      <c r="D569" s="47" t="s">
        <v>185</v>
      </c>
      <c r="E569" s="48" t="s">
        <v>167</v>
      </c>
      <c r="F569" s="15">
        <v>44726</v>
      </c>
      <c r="G569" s="2">
        <f t="shared" si="408"/>
        <v>26</v>
      </c>
      <c r="H569" s="16">
        <v>24</v>
      </c>
      <c r="I569" s="2"/>
      <c r="J569" s="16"/>
      <c r="K569" s="16"/>
      <c r="L569" s="2">
        <v>200</v>
      </c>
      <c r="M569" s="2">
        <v>0</v>
      </c>
      <c r="N569" s="2">
        <v>0</v>
      </c>
      <c r="O569" s="16"/>
      <c r="P569" s="2">
        <v>0</v>
      </c>
      <c r="Q569" s="2">
        <f t="shared" si="400"/>
        <v>10</v>
      </c>
      <c r="R569" s="2">
        <f t="shared" si="407"/>
        <v>0</v>
      </c>
      <c r="S569" s="17">
        <f t="shared" si="399"/>
        <v>34.615384615384613</v>
      </c>
      <c r="T569" s="17">
        <v>6</v>
      </c>
      <c r="U569" s="17">
        <v>5</v>
      </c>
      <c r="V569" s="18">
        <v>7</v>
      </c>
      <c r="W569" s="19">
        <f t="shared" si="351"/>
        <v>262.61538461538464</v>
      </c>
      <c r="X569" s="17">
        <f t="shared" si="409"/>
        <v>0</v>
      </c>
      <c r="Y569" s="17">
        <f t="shared" si="410"/>
        <v>0</v>
      </c>
      <c r="Z569" s="29"/>
      <c r="AA569" s="43">
        <f t="shared" si="412"/>
        <v>0</v>
      </c>
      <c r="AB569" s="17">
        <f t="shared" si="413"/>
        <v>5.252307692307693</v>
      </c>
      <c r="AC569" s="17">
        <f t="shared" si="414"/>
        <v>5.252307692307693</v>
      </c>
      <c r="AD569" s="3">
        <f t="shared" si="364"/>
        <v>257</v>
      </c>
      <c r="AE569" s="3">
        <f t="shared" si="363"/>
        <v>1400</v>
      </c>
      <c r="AF569" s="3"/>
      <c r="AH569" s="20">
        <f t="shared" si="367"/>
        <v>257.36</v>
      </c>
      <c r="AI569">
        <f t="shared" si="352"/>
        <v>2</v>
      </c>
      <c r="AJ569">
        <f t="shared" si="353"/>
        <v>1</v>
      </c>
      <c r="AK569">
        <f t="shared" si="354"/>
        <v>0</v>
      </c>
      <c r="AL569">
        <f t="shared" si="355"/>
        <v>0</v>
      </c>
      <c r="AM569">
        <f t="shared" si="356"/>
        <v>1</v>
      </c>
      <c r="AN569">
        <f t="shared" si="357"/>
        <v>2</v>
      </c>
      <c r="AO569">
        <f t="shared" si="358"/>
        <v>0</v>
      </c>
      <c r="AP569">
        <f t="shared" si="359"/>
        <v>1</v>
      </c>
      <c r="AQ569">
        <f t="shared" si="360"/>
        <v>0</v>
      </c>
      <c r="AR569">
        <f t="shared" si="361"/>
        <v>4</v>
      </c>
      <c r="AS569">
        <f t="shared" si="362"/>
        <v>1440.0000000000546</v>
      </c>
      <c r="AT569" s="12">
        <f t="shared" si="368"/>
        <v>-1.4111111111111112</v>
      </c>
      <c r="AU569" s="13">
        <f t="shared" si="411"/>
        <v>0</v>
      </c>
      <c r="AV569" s="13">
        <f t="shared" si="365"/>
        <v>0</v>
      </c>
      <c r="AW569" s="27">
        <v>0</v>
      </c>
      <c r="AX569" s="1">
        <f t="shared" si="369"/>
        <v>0</v>
      </c>
      <c r="AY569" s="20">
        <f t="shared" si="370"/>
        <v>244.61538461538464</v>
      </c>
    </row>
    <row r="570" spans="1:51" ht="36" customHeight="1" x14ac:dyDescent="0.65">
      <c r="A570" s="2">
        <v>564</v>
      </c>
      <c r="B570" s="2" t="s">
        <v>1407</v>
      </c>
      <c r="C570" s="44" t="s">
        <v>1427</v>
      </c>
      <c r="D570" s="47" t="s">
        <v>1428</v>
      </c>
      <c r="E570" s="48" t="s">
        <v>1429</v>
      </c>
      <c r="F570" s="15">
        <v>44726</v>
      </c>
      <c r="G570" s="2">
        <f t="shared" si="408"/>
        <v>26</v>
      </c>
      <c r="H570" s="16">
        <v>0</v>
      </c>
      <c r="I570" s="2"/>
      <c r="J570" s="16"/>
      <c r="K570" s="16"/>
      <c r="L570" s="2">
        <v>200</v>
      </c>
      <c r="M570" s="2">
        <v>0</v>
      </c>
      <c r="N570" s="2">
        <v>0</v>
      </c>
      <c r="O570" s="16"/>
      <c r="P570" s="2">
        <v>0</v>
      </c>
      <c r="Q570" s="2">
        <f t="shared" si="400"/>
        <v>10</v>
      </c>
      <c r="R570" s="2">
        <f t="shared" si="407"/>
        <v>0</v>
      </c>
      <c r="S570" s="17">
        <f t="shared" si="399"/>
        <v>0</v>
      </c>
      <c r="T570" s="17">
        <v>0</v>
      </c>
      <c r="U570" s="17">
        <v>5</v>
      </c>
      <c r="V570" s="18">
        <v>7</v>
      </c>
      <c r="W570" s="19">
        <f t="shared" si="351"/>
        <v>222</v>
      </c>
      <c r="X570" s="17">
        <f t="shared" si="409"/>
        <v>0</v>
      </c>
      <c r="Y570" s="17">
        <f t="shared" si="410"/>
        <v>0</v>
      </c>
      <c r="Z570" s="29"/>
      <c r="AA570" s="43">
        <f t="shared" si="412"/>
        <v>0</v>
      </c>
      <c r="AB570" s="17">
        <f t="shared" si="413"/>
        <v>4.4400000000000004</v>
      </c>
      <c r="AC570" s="17">
        <f t="shared" si="414"/>
        <v>4.4400000000000004</v>
      </c>
      <c r="AD570" s="3">
        <f t="shared" si="364"/>
        <v>217</v>
      </c>
      <c r="AE570" s="3">
        <f t="shared" si="363"/>
        <v>2200</v>
      </c>
      <c r="AF570" s="3"/>
      <c r="AH570" s="20">
        <f t="shared" si="367"/>
        <v>217.56</v>
      </c>
      <c r="AI570">
        <f t="shared" si="352"/>
        <v>2</v>
      </c>
      <c r="AJ570">
        <f t="shared" si="353"/>
        <v>0</v>
      </c>
      <c r="AK570">
        <f t="shared" si="354"/>
        <v>0</v>
      </c>
      <c r="AL570">
        <f t="shared" si="355"/>
        <v>1</v>
      </c>
      <c r="AM570">
        <f t="shared" si="356"/>
        <v>1</v>
      </c>
      <c r="AN570">
        <f t="shared" si="357"/>
        <v>2</v>
      </c>
      <c r="AO570">
        <f t="shared" si="358"/>
        <v>1</v>
      </c>
      <c r="AP570">
        <f t="shared" si="359"/>
        <v>0</v>
      </c>
      <c r="AQ570">
        <f t="shared" si="360"/>
        <v>0</v>
      </c>
      <c r="AR570">
        <f t="shared" si="361"/>
        <v>2</v>
      </c>
      <c r="AS570">
        <f t="shared" si="362"/>
        <v>2240.0000000000091</v>
      </c>
      <c r="AT570" s="12">
        <f t="shared" si="368"/>
        <v>-1.4111111111111112</v>
      </c>
      <c r="AU570" s="13">
        <f t="shared" si="411"/>
        <v>0</v>
      </c>
      <c r="AV570" s="13">
        <f t="shared" si="365"/>
        <v>0</v>
      </c>
      <c r="AW570" s="27">
        <v>0</v>
      </c>
      <c r="AX570" s="1">
        <f t="shared" si="369"/>
        <v>0</v>
      </c>
      <c r="AY570" s="20">
        <f t="shared" si="370"/>
        <v>210</v>
      </c>
    </row>
    <row r="571" spans="1:51" ht="36" customHeight="1" x14ac:dyDescent="0.65">
      <c r="A571" s="39">
        <v>565</v>
      </c>
      <c r="B571" s="2" t="s">
        <v>1407</v>
      </c>
      <c r="C571" s="44" t="s">
        <v>1430</v>
      </c>
      <c r="D571" s="47" t="s">
        <v>1431</v>
      </c>
      <c r="E571" s="48" t="s">
        <v>184</v>
      </c>
      <c r="F571" s="15">
        <v>44767</v>
      </c>
      <c r="G571" s="2">
        <f t="shared" si="408"/>
        <v>26</v>
      </c>
      <c r="H571" s="16">
        <v>28</v>
      </c>
      <c r="I571" s="2"/>
      <c r="J571" s="16"/>
      <c r="K571" s="16"/>
      <c r="L571" s="2">
        <v>200</v>
      </c>
      <c r="M571" s="2">
        <v>0</v>
      </c>
      <c r="N571" s="2">
        <v>7.5</v>
      </c>
      <c r="O571" s="16"/>
      <c r="P571" s="2">
        <v>0</v>
      </c>
      <c r="Q571" s="2">
        <f t="shared" si="400"/>
        <v>10</v>
      </c>
      <c r="R571" s="2">
        <f t="shared" si="407"/>
        <v>0</v>
      </c>
      <c r="S571" s="17">
        <f t="shared" si="399"/>
        <v>40.384615384615387</v>
      </c>
      <c r="T571" s="17">
        <v>7</v>
      </c>
      <c r="U571" s="17">
        <v>5</v>
      </c>
      <c r="V571" s="18">
        <v>7</v>
      </c>
      <c r="W571" s="19">
        <f t="shared" si="351"/>
        <v>276.88461538461536</v>
      </c>
      <c r="X571" s="17">
        <f t="shared" si="409"/>
        <v>0</v>
      </c>
      <c r="Y571" s="17">
        <f t="shared" si="410"/>
        <v>0</v>
      </c>
      <c r="Z571" s="29"/>
      <c r="AA571" s="43">
        <f t="shared" si="412"/>
        <v>0</v>
      </c>
      <c r="AB571" s="17">
        <f t="shared" si="413"/>
        <v>5.537692307692307</v>
      </c>
      <c r="AC571" s="17">
        <f t="shared" si="414"/>
        <v>5.537692307692307</v>
      </c>
      <c r="AD571" s="3">
        <f t="shared" si="364"/>
        <v>271</v>
      </c>
      <c r="AE571" s="3">
        <f t="shared" si="363"/>
        <v>1400</v>
      </c>
      <c r="AF571" s="3"/>
      <c r="AH571" s="20">
        <f t="shared" si="367"/>
        <v>271.35000000000002</v>
      </c>
      <c r="AI571">
        <f t="shared" si="352"/>
        <v>2</v>
      </c>
      <c r="AJ571">
        <f t="shared" si="353"/>
        <v>1</v>
      </c>
      <c r="AK571">
        <f t="shared" si="354"/>
        <v>1</v>
      </c>
      <c r="AL571">
        <f t="shared" si="355"/>
        <v>0</v>
      </c>
      <c r="AM571">
        <f t="shared" si="356"/>
        <v>0</v>
      </c>
      <c r="AN571">
        <f t="shared" si="357"/>
        <v>1</v>
      </c>
      <c r="AO571">
        <f t="shared" si="358"/>
        <v>0</v>
      </c>
      <c r="AP571">
        <f t="shared" si="359"/>
        <v>1</v>
      </c>
      <c r="AQ571">
        <f t="shared" si="360"/>
        <v>0</v>
      </c>
      <c r="AR571">
        <f t="shared" si="361"/>
        <v>4</v>
      </c>
      <c r="AS571">
        <f t="shared" si="362"/>
        <v>1400.0000000000909</v>
      </c>
      <c r="AT571" s="12">
        <f t="shared" si="368"/>
        <v>-1.5249999999999999</v>
      </c>
      <c r="AU571" s="13">
        <f t="shared" si="411"/>
        <v>0</v>
      </c>
      <c r="AV571" s="13">
        <f t="shared" si="365"/>
        <v>0</v>
      </c>
      <c r="AW571" s="27">
        <v>0</v>
      </c>
      <c r="AX571" s="1">
        <f t="shared" si="369"/>
        <v>0</v>
      </c>
      <c r="AY571" s="20">
        <f t="shared" si="370"/>
        <v>257.88461538461536</v>
      </c>
    </row>
    <row r="572" spans="1:51" ht="36" customHeight="1" x14ac:dyDescent="0.65">
      <c r="A572" s="2">
        <v>566</v>
      </c>
      <c r="B572" s="2" t="s">
        <v>1407</v>
      </c>
      <c r="C572" s="44" t="s">
        <v>1432</v>
      </c>
      <c r="D572" s="47" t="s">
        <v>1433</v>
      </c>
      <c r="E572" s="48" t="s">
        <v>184</v>
      </c>
      <c r="F572" s="15">
        <v>44788</v>
      </c>
      <c r="G572" s="2">
        <f t="shared" si="408"/>
        <v>26</v>
      </c>
      <c r="H572" s="16">
        <v>24</v>
      </c>
      <c r="I572" s="2"/>
      <c r="J572" s="16"/>
      <c r="K572" s="16"/>
      <c r="L572" s="2">
        <v>200</v>
      </c>
      <c r="M572" s="2">
        <v>0</v>
      </c>
      <c r="N572" s="2">
        <v>0</v>
      </c>
      <c r="O572" s="16"/>
      <c r="P572" s="2">
        <v>0</v>
      </c>
      <c r="Q572" s="2">
        <f t="shared" si="400"/>
        <v>10</v>
      </c>
      <c r="R572" s="2">
        <f t="shared" si="407"/>
        <v>0</v>
      </c>
      <c r="S572" s="17">
        <f t="shared" si="399"/>
        <v>34.615384615384613</v>
      </c>
      <c r="T572" s="17">
        <v>6</v>
      </c>
      <c r="U572" s="17">
        <v>5</v>
      </c>
      <c r="V572" s="18">
        <v>7</v>
      </c>
      <c r="W572" s="19">
        <f t="shared" si="351"/>
        <v>262.61538461538464</v>
      </c>
      <c r="X572" s="17">
        <f t="shared" si="409"/>
        <v>0</v>
      </c>
      <c r="Y572" s="17">
        <f t="shared" si="410"/>
        <v>0</v>
      </c>
      <c r="Z572" s="29"/>
      <c r="AA572" s="43">
        <f t="shared" si="412"/>
        <v>0</v>
      </c>
      <c r="AB572" s="17">
        <f t="shared" si="413"/>
        <v>5.252307692307693</v>
      </c>
      <c r="AC572" s="17">
        <f t="shared" si="414"/>
        <v>5.252307692307693</v>
      </c>
      <c r="AD572" s="3">
        <f t="shared" si="364"/>
        <v>257</v>
      </c>
      <c r="AE572" s="3">
        <f t="shared" si="363"/>
        <v>1400</v>
      </c>
      <c r="AF572" s="3"/>
      <c r="AH572" s="20">
        <f t="shared" si="367"/>
        <v>257.36</v>
      </c>
      <c r="AI572">
        <f t="shared" si="352"/>
        <v>2</v>
      </c>
      <c r="AJ572">
        <f t="shared" si="353"/>
        <v>1</v>
      </c>
      <c r="AK572">
        <f t="shared" si="354"/>
        <v>0</v>
      </c>
      <c r="AL572">
        <f t="shared" si="355"/>
        <v>0</v>
      </c>
      <c r="AM572">
        <f t="shared" si="356"/>
        <v>1</v>
      </c>
      <c r="AN572">
        <f t="shared" si="357"/>
        <v>2</v>
      </c>
      <c r="AO572">
        <f t="shared" si="358"/>
        <v>0</v>
      </c>
      <c r="AP572">
        <f t="shared" si="359"/>
        <v>1</v>
      </c>
      <c r="AQ572">
        <f t="shared" si="360"/>
        <v>0</v>
      </c>
      <c r="AR572">
        <f t="shared" si="361"/>
        <v>4</v>
      </c>
      <c r="AS572">
        <f t="shared" si="362"/>
        <v>1440.0000000000546</v>
      </c>
      <c r="AT572" s="12">
        <f t="shared" si="368"/>
        <v>-1.5805555555555555</v>
      </c>
      <c r="AU572" s="13">
        <f t="shared" si="411"/>
        <v>0</v>
      </c>
      <c r="AV572" s="13">
        <f t="shared" si="365"/>
        <v>0</v>
      </c>
      <c r="AW572" s="27">
        <v>0</v>
      </c>
      <c r="AX572" s="1">
        <f t="shared" si="369"/>
        <v>0</v>
      </c>
      <c r="AY572" s="20">
        <f t="shared" si="370"/>
        <v>244.61538461538464</v>
      </c>
    </row>
    <row r="573" spans="1:51" ht="36" customHeight="1" x14ac:dyDescent="0.65">
      <c r="A573" s="39">
        <v>567</v>
      </c>
      <c r="B573" s="2" t="s">
        <v>1407</v>
      </c>
      <c r="C573" s="44" t="s">
        <v>1434</v>
      </c>
      <c r="D573" s="47" t="s">
        <v>318</v>
      </c>
      <c r="E573" s="48" t="s">
        <v>1435</v>
      </c>
      <c r="F573" s="15">
        <v>44837</v>
      </c>
      <c r="G573" s="2">
        <f t="shared" si="408"/>
        <v>24</v>
      </c>
      <c r="H573" s="16">
        <v>20</v>
      </c>
      <c r="I573" s="2"/>
      <c r="J573" s="16"/>
      <c r="K573" s="16">
        <v>2</v>
      </c>
      <c r="L573" s="2">
        <v>200</v>
      </c>
      <c r="M573" s="2">
        <v>0</v>
      </c>
      <c r="N573" s="2">
        <v>0</v>
      </c>
      <c r="O573" s="16"/>
      <c r="P573" s="2">
        <v>0</v>
      </c>
      <c r="Q573" s="2">
        <f t="shared" si="400"/>
        <v>0</v>
      </c>
      <c r="R573" s="2">
        <f t="shared" si="407"/>
        <v>0</v>
      </c>
      <c r="S573" s="17">
        <f t="shared" si="399"/>
        <v>28.846153846153847</v>
      </c>
      <c r="T573" s="17">
        <v>5</v>
      </c>
      <c r="U573" s="17">
        <v>4.6153846153846159</v>
      </c>
      <c r="V573" s="18">
        <v>7</v>
      </c>
      <c r="W573" s="19">
        <f t="shared" si="351"/>
        <v>245.46153846153845</v>
      </c>
      <c r="X573" s="17">
        <f t="shared" si="409"/>
        <v>0</v>
      </c>
      <c r="Y573" s="17">
        <f t="shared" si="410"/>
        <v>15.384615384615385</v>
      </c>
      <c r="Z573" s="29"/>
      <c r="AA573" s="43">
        <f t="shared" si="412"/>
        <v>0</v>
      </c>
      <c r="AB573" s="17">
        <f t="shared" si="413"/>
        <v>4.9092307692307688</v>
      </c>
      <c r="AC573" s="17">
        <f t="shared" si="414"/>
        <v>20.293846153846154</v>
      </c>
      <c r="AD573" s="3">
        <f t="shared" si="364"/>
        <v>225</v>
      </c>
      <c r="AE573" s="3">
        <f t="shared" si="363"/>
        <v>600</v>
      </c>
      <c r="AF573" s="3"/>
      <c r="AH573" s="20">
        <f t="shared" si="367"/>
        <v>225.17</v>
      </c>
      <c r="AI573">
        <f t="shared" si="352"/>
        <v>2</v>
      </c>
      <c r="AJ573">
        <f t="shared" si="353"/>
        <v>0</v>
      </c>
      <c r="AK573">
        <f t="shared" si="354"/>
        <v>1</v>
      </c>
      <c r="AL573">
        <f t="shared" si="355"/>
        <v>0</v>
      </c>
      <c r="AM573">
        <f t="shared" si="356"/>
        <v>1</v>
      </c>
      <c r="AN573">
        <f t="shared" si="357"/>
        <v>0</v>
      </c>
      <c r="AO573">
        <f t="shared" si="358"/>
        <v>0</v>
      </c>
      <c r="AP573">
        <f t="shared" si="359"/>
        <v>0</v>
      </c>
      <c r="AQ573">
        <f t="shared" si="360"/>
        <v>1</v>
      </c>
      <c r="AR573">
        <f t="shared" si="361"/>
        <v>1</v>
      </c>
      <c r="AS573">
        <f t="shared" si="362"/>
        <v>679.99999999994998</v>
      </c>
      <c r="AT573" s="12">
        <f t="shared" si="368"/>
        <v>-1.7138888888888888</v>
      </c>
      <c r="AU573" s="13">
        <f t="shared" si="411"/>
        <v>0</v>
      </c>
      <c r="AV573" s="13">
        <f t="shared" si="365"/>
        <v>0</v>
      </c>
      <c r="AW573" s="27">
        <v>0</v>
      </c>
      <c r="AX573" s="1">
        <f t="shared" si="369"/>
        <v>0</v>
      </c>
      <c r="AY573" s="20">
        <f t="shared" si="370"/>
        <v>213.46153846153845</v>
      </c>
    </row>
    <row r="574" spans="1:51" ht="36" customHeight="1" x14ac:dyDescent="0.65">
      <c r="A574" s="2">
        <v>568</v>
      </c>
      <c r="B574" s="2" t="s">
        <v>1407</v>
      </c>
      <c r="C574" s="44" t="s">
        <v>1436</v>
      </c>
      <c r="D574" s="47" t="s">
        <v>264</v>
      </c>
      <c r="E574" s="48" t="s">
        <v>185</v>
      </c>
      <c r="F574" s="15">
        <v>44845</v>
      </c>
      <c r="G574" s="2">
        <f t="shared" si="408"/>
        <v>26</v>
      </c>
      <c r="H574" s="16">
        <v>24</v>
      </c>
      <c r="I574" s="2"/>
      <c r="J574" s="16"/>
      <c r="K574" s="16"/>
      <c r="L574" s="2">
        <v>200</v>
      </c>
      <c r="M574" s="2">
        <v>0</v>
      </c>
      <c r="N574" s="2">
        <v>0</v>
      </c>
      <c r="O574" s="16"/>
      <c r="P574" s="2">
        <v>0</v>
      </c>
      <c r="Q574" s="2">
        <f t="shared" si="400"/>
        <v>10</v>
      </c>
      <c r="R574" s="2">
        <f t="shared" si="407"/>
        <v>0</v>
      </c>
      <c r="S574" s="17">
        <f t="shared" si="399"/>
        <v>34.615384615384613</v>
      </c>
      <c r="T574" s="17">
        <v>6</v>
      </c>
      <c r="U574" s="17">
        <v>5</v>
      </c>
      <c r="V574" s="18">
        <v>7</v>
      </c>
      <c r="W574" s="19">
        <f t="shared" si="351"/>
        <v>262.61538461538464</v>
      </c>
      <c r="X574" s="17">
        <f t="shared" si="409"/>
        <v>0</v>
      </c>
      <c r="Y574" s="17">
        <f t="shared" si="410"/>
        <v>0</v>
      </c>
      <c r="Z574" s="29"/>
      <c r="AA574" s="43">
        <f t="shared" si="412"/>
        <v>0</v>
      </c>
      <c r="AB574" s="17">
        <f t="shared" si="413"/>
        <v>5.252307692307693</v>
      </c>
      <c r="AC574" s="17">
        <f t="shared" si="414"/>
        <v>5.252307692307693</v>
      </c>
      <c r="AD574" s="3">
        <f t="shared" si="364"/>
        <v>257</v>
      </c>
      <c r="AE574" s="3">
        <f t="shared" si="363"/>
        <v>1400</v>
      </c>
      <c r="AF574" s="3"/>
      <c r="AH574" s="20">
        <f t="shared" si="367"/>
        <v>257.36</v>
      </c>
      <c r="AI574">
        <f t="shared" si="352"/>
        <v>2</v>
      </c>
      <c r="AJ574">
        <f t="shared" si="353"/>
        <v>1</v>
      </c>
      <c r="AK574">
        <f t="shared" si="354"/>
        <v>0</v>
      </c>
      <c r="AL574">
        <f t="shared" si="355"/>
        <v>0</v>
      </c>
      <c r="AM574">
        <f t="shared" si="356"/>
        <v>1</v>
      </c>
      <c r="AN574">
        <f t="shared" si="357"/>
        <v>2</v>
      </c>
      <c r="AO574">
        <f t="shared" si="358"/>
        <v>0</v>
      </c>
      <c r="AP574">
        <f t="shared" si="359"/>
        <v>1</v>
      </c>
      <c r="AQ574">
        <f t="shared" si="360"/>
        <v>0</v>
      </c>
      <c r="AR574">
        <f t="shared" si="361"/>
        <v>4</v>
      </c>
      <c r="AS574">
        <f t="shared" si="362"/>
        <v>1440.0000000000546</v>
      </c>
      <c r="AT574" s="12">
        <f t="shared" si="368"/>
        <v>-1.7361111111111112</v>
      </c>
      <c r="AU574" s="13">
        <f t="shared" si="411"/>
        <v>0</v>
      </c>
      <c r="AV574" s="13">
        <f t="shared" si="365"/>
        <v>0</v>
      </c>
      <c r="AW574" s="27">
        <v>0</v>
      </c>
      <c r="AX574" s="1">
        <f t="shared" si="369"/>
        <v>0</v>
      </c>
      <c r="AY574" s="20">
        <f t="shared" si="370"/>
        <v>244.61538461538464</v>
      </c>
    </row>
    <row r="575" spans="1:51" ht="36" customHeight="1" x14ac:dyDescent="0.65">
      <c r="A575" s="39">
        <v>569</v>
      </c>
      <c r="B575" s="2" t="s">
        <v>1407</v>
      </c>
      <c r="C575" s="44" t="s">
        <v>1437</v>
      </c>
      <c r="D575" s="47" t="s">
        <v>89</v>
      </c>
      <c r="E575" s="48" t="s">
        <v>1438</v>
      </c>
      <c r="F575" s="15">
        <v>44986</v>
      </c>
      <c r="G575" s="2">
        <f t="shared" si="408"/>
        <v>24.625</v>
      </c>
      <c r="H575" s="16">
        <v>20</v>
      </c>
      <c r="I575" s="2"/>
      <c r="J575" s="16"/>
      <c r="K575" s="16">
        <v>1.375</v>
      </c>
      <c r="L575" s="2">
        <v>200</v>
      </c>
      <c r="M575" s="2">
        <v>0</v>
      </c>
      <c r="N575" s="2">
        <v>0</v>
      </c>
      <c r="O575" s="16"/>
      <c r="P575" s="2">
        <v>0</v>
      </c>
      <c r="Q575" s="2">
        <f t="shared" si="400"/>
        <v>0</v>
      </c>
      <c r="R575" s="2">
        <f t="shared" si="407"/>
        <v>0</v>
      </c>
      <c r="S575" s="17">
        <f t="shared" si="399"/>
        <v>28.846153846153847</v>
      </c>
      <c r="T575" s="17">
        <v>5</v>
      </c>
      <c r="U575" s="17">
        <v>4.7355769230769234</v>
      </c>
      <c r="V575" s="18">
        <v>7</v>
      </c>
      <c r="W575" s="19">
        <f t="shared" si="351"/>
        <v>245.58173076923077</v>
      </c>
      <c r="X575" s="17">
        <f t="shared" si="409"/>
        <v>0</v>
      </c>
      <c r="Y575" s="17">
        <f t="shared" si="410"/>
        <v>10.576923076923077</v>
      </c>
      <c r="Z575" s="29"/>
      <c r="AA575" s="43">
        <f t="shared" si="412"/>
        <v>0</v>
      </c>
      <c r="AB575" s="17">
        <f t="shared" si="413"/>
        <v>4.9116346153846155</v>
      </c>
      <c r="AC575" s="17">
        <f t="shared" si="414"/>
        <v>15.488557692307692</v>
      </c>
      <c r="AD575" s="3">
        <f t="shared" si="364"/>
        <v>230</v>
      </c>
      <c r="AE575" s="3">
        <f t="shared" si="363"/>
        <v>300</v>
      </c>
      <c r="AF575" s="3"/>
      <c r="AH575" s="20">
        <f t="shared" si="367"/>
        <v>230.09</v>
      </c>
      <c r="AI575">
        <f t="shared" si="352"/>
        <v>2</v>
      </c>
      <c r="AJ575">
        <f t="shared" si="353"/>
        <v>0</v>
      </c>
      <c r="AK575">
        <f t="shared" si="354"/>
        <v>1</v>
      </c>
      <c r="AL575">
        <f t="shared" si="355"/>
        <v>1</v>
      </c>
      <c r="AM575">
        <f t="shared" si="356"/>
        <v>0</v>
      </c>
      <c r="AN575">
        <f t="shared" si="357"/>
        <v>0</v>
      </c>
      <c r="AO575">
        <f t="shared" si="358"/>
        <v>0</v>
      </c>
      <c r="AP575">
        <f t="shared" si="359"/>
        <v>0</v>
      </c>
      <c r="AQ575">
        <f t="shared" si="360"/>
        <v>0</v>
      </c>
      <c r="AR575">
        <f t="shared" si="361"/>
        <v>3</v>
      </c>
      <c r="AS575">
        <f t="shared" si="362"/>
        <v>360.00000000001364</v>
      </c>
      <c r="AT575" s="12">
        <f t="shared" si="368"/>
        <v>-2.125</v>
      </c>
      <c r="AU575" s="13">
        <f t="shared" si="411"/>
        <v>0</v>
      </c>
      <c r="AV575" s="13">
        <f t="shared" si="365"/>
        <v>0</v>
      </c>
      <c r="AW575" s="27">
        <v>0</v>
      </c>
      <c r="AX575" s="1">
        <f t="shared" si="369"/>
        <v>0</v>
      </c>
      <c r="AY575" s="20">
        <f t="shared" si="370"/>
        <v>218.26923076923077</v>
      </c>
    </row>
    <row r="576" spans="1:51" ht="36" customHeight="1" x14ac:dyDescent="0.65">
      <c r="A576" s="2">
        <v>570</v>
      </c>
      <c r="B576" s="2" t="s">
        <v>1407</v>
      </c>
      <c r="C576" s="44" t="s">
        <v>1439</v>
      </c>
      <c r="D576" s="47" t="s">
        <v>1440</v>
      </c>
      <c r="E576" s="48" t="s">
        <v>1441</v>
      </c>
      <c r="F576" s="15">
        <v>44987</v>
      </c>
      <c r="G576" s="2">
        <f t="shared" si="408"/>
        <v>26</v>
      </c>
      <c r="H576" s="16">
        <v>24</v>
      </c>
      <c r="I576" s="2"/>
      <c r="J576" s="16"/>
      <c r="K576" s="16"/>
      <c r="L576" s="2">
        <v>200</v>
      </c>
      <c r="M576" s="2">
        <v>0</v>
      </c>
      <c r="N576" s="2">
        <v>0</v>
      </c>
      <c r="O576" s="16"/>
      <c r="P576" s="2">
        <v>0</v>
      </c>
      <c r="Q576" s="2">
        <f t="shared" si="400"/>
        <v>10</v>
      </c>
      <c r="R576" s="2">
        <f t="shared" si="407"/>
        <v>0</v>
      </c>
      <c r="S576" s="17">
        <f t="shared" si="399"/>
        <v>34.615384615384613</v>
      </c>
      <c r="T576" s="17">
        <v>6</v>
      </c>
      <c r="U576" s="17">
        <v>5</v>
      </c>
      <c r="V576" s="18">
        <v>7</v>
      </c>
      <c r="W576" s="19">
        <f t="shared" si="351"/>
        <v>262.61538461538464</v>
      </c>
      <c r="X576" s="17">
        <f t="shared" si="409"/>
        <v>0</v>
      </c>
      <c r="Y576" s="17">
        <f t="shared" si="410"/>
        <v>0</v>
      </c>
      <c r="Z576" s="29"/>
      <c r="AA576" s="43">
        <f t="shared" si="412"/>
        <v>0</v>
      </c>
      <c r="AB576" s="17">
        <f t="shared" si="413"/>
        <v>5.252307692307693</v>
      </c>
      <c r="AC576" s="17">
        <f t="shared" si="414"/>
        <v>5.252307692307693</v>
      </c>
      <c r="AD576" s="3">
        <f t="shared" si="364"/>
        <v>257</v>
      </c>
      <c r="AE576" s="3">
        <f t="shared" si="363"/>
        <v>1400</v>
      </c>
      <c r="AF576" s="3"/>
      <c r="AH576" s="20">
        <f t="shared" si="367"/>
        <v>257.36</v>
      </c>
      <c r="AI576">
        <f t="shared" si="352"/>
        <v>2</v>
      </c>
      <c r="AJ576">
        <f t="shared" si="353"/>
        <v>1</v>
      </c>
      <c r="AK576">
        <f t="shared" si="354"/>
        <v>0</v>
      </c>
      <c r="AL576">
        <f t="shared" si="355"/>
        <v>0</v>
      </c>
      <c r="AM576">
        <f t="shared" si="356"/>
        <v>1</v>
      </c>
      <c r="AN576">
        <f t="shared" si="357"/>
        <v>2</v>
      </c>
      <c r="AO576">
        <f t="shared" si="358"/>
        <v>0</v>
      </c>
      <c r="AP576">
        <f t="shared" si="359"/>
        <v>1</v>
      </c>
      <c r="AQ576">
        <f t="shared" si="360"/>
        <v>0</v>
      </c>
      <c r="AR576">
        <f t="shared" si="361"/>
        <v>4</v>
      </c>
      <c r="AS576">
        <f t="shared" si="362"/>
        <v>1440.0000000000546</v>
      </c>
      <c r="AT576" s="12">
        <f t="shared" si="368"/>
        <v>-2.1277777777777778</v>
      </c>
      <c r="AU576" s="13">
        <f t="shared" si="411"/>
        <v>0</v>
      </c>
      <c r="AV576" s="13">
        <f t="shared" si="365"/>
        <v>0</v>
      </c>
      <c r="AW576" s="27">
        <v>0</v>
      </c>
      <c r="AX576" s="1">
        <f t="shared" si="369"/>
        <v>0</v>
      </c>
      <c r="AY576" s="20">
        <f t="shared" si="370"/>
        <v>244.61538461538464</v>
      </c>
    </row>
    <row r="577" spans="1:51" ht="36" customHeight="1" x14ac:dyDescent="0.65">
      <c r="A577" s="39">
        <v>571</v>
      </c>
      <c r="B577" s="2" t="s">
        <v>1407</v>
      </c>
      <c r="C577" s="44" t="s">
        <v>1442</v>
      </c>
      <c r="D577" s="47" t="s">
        <v>1284</v>
      </c>
      <c r="E577" s="48" t="s">
        <v>678</v>
      </c>
      <c r="F577" s="15">
        <v>44991</v>
      </c>
      <c r="G577" s="2">
        <f t="shared" si="408"/>
        <v>26</v>
      </c>
      <c r="H577" s="16">
        <v>18</v>
      </c>
      <c r="I577" s="2"/>
      <c r="J577" s="16"/>
      <c r="K577" s="16"/>
      <c r="L577" s="2">
        <v>200</v>
      </c>
      <c r="M577" s="2">
        <v>0</v>
      </c>
      <c r="N577" s="2">
        <v>0</v>
      </c>
      <c r="O577" s="16"/>
      <c r="P577" s="2">
        <v>0</v>
      </c>
      <c r="Q577" s="2">
        <f t="shared" si="400"/>
        <v>10</v>
      </c>
      <c r="R577" s="2">
        <f t="shared" si="407"/>
        <v>0</v>
      </c>
      <c r="S577" s="17">
        <f t="shared" si="399"/>
        <v>25.96153846153846</v>
      </c>
      <c r="T577" s="17">
        <v>4.5</v>
      </c>
      <c r="U577" s="17">
        <v>5</v>
      </c>
      <c r="V577" s="18">
        <v>7</v>
      </c>
      <c r="W577" s="19">
        <f t="shared" si="351"/>
        <v>252.46153846153845</v>
      </c>
      <c r="X577" s="17">
        <f t="shared" si="409"/>
        <v>0</v>
      </c>
      <c r="Y577" s="17">
        <f t="shared" si="410"/>
        <v>0</v>
      </c>
      <c r="Z577" s="29"/>
      <c r="AA577" s="43">
        <f t="shared" si="412"/>
        <v>0</v>
      </c>
      <c r="AB577" s="17">
        <f t="shared" si="413"/>
        <v>5.0492307692307694</v>
      </c>
      <c r="AC577" s="17">
        <f t="shared" si="414"/>
        <v>5.0492307692307694</v>
      </c>
      <c r="AD577" s="3">
        <f t="shared" si="364"/>
        <v>247</v>
      </c>
      <c r="AE577" s="3">
        <f t="shared" si="363"/>
        <v>1600</v>
      </c>
      <c r="AF577" s="3"/>
      <c r="AH577" s="20">
        <f t="shared" si="367"/>
        <v>247.41</v>
      </c>
      <c r="AI577">
        <f t="shared" si="352"/>
        <v>2</v>
      </c>
      <c r="AJ577">
        <f t="shared" si="353"/>
        <v>0</v>
      </c>
      <c r="AK577">
        <f t="shared" si="354"/>
        <v>2</v>
      </c>
      <c r="AL577">
        <f t="shared" si="355"/>
        <v>0</v>
      </c>
      <c r="AM577">
        <f t="shared" si="356"/>
        <v>1</v>
      </c>
      <c r="AN577">
        <f t="shared" si="357"/>
        <v>2</v>
      </c>
      <c r="AO577">
        <f t="shared" si="358"/>
        <v>0</v>
      </c>
      <c r="AP577">
        <f t="shared" si="359"/>
        <v>1</v>
      </c>
      <c r="AQ577">
        <f t="shared" si="360"/>
        <v>1</v>
      </c>
      <c r="AR577">
        <f t="shared" si="361"/>
        <v>1</v>
      </c>
      <c r="AS577">
        <f t="shared" si="362"/>
        <v>1639.9999999999864</v>
      </c>
      <c r="AT577" s="12">
        <f t="shared" si="368"/>
        <v>-2.1388888888888888</v>
      </c>
      <c r="AU577" s="13">
        <f t="shared" si="411"/>
        <v>0</v>
      </c>
      <c r="AV577" s="13">
        <f t="shared" si="365"/>
        <v>0</v>
      </c>
      <c r="AW577" s="27">
        <v>0</v>
      </c>
      <c r="AX577" s="1">
        <f t="shared" si="369"/>
        <v>0</v>
      </c>
      <c r="AY577" s="20">
        <f t="shared" si="370"/>
        <v>235.96153846153845</v>
      </c>
    </row>
    <row r="578" spans="1:51" ht="36" customHeight="1" x14ac:dyDescent="0.65">
      <c r="A578" s="2">
        <v>572</v>
      </c>
      <c r="B578" s="2" t="s">
        <v>1407</v>
      </c>
      <c r="C578" s="44" t="s">
        <v>1443</v>
      </c>
      <c r="D578" s="47" t="s">
        <v>117</v>
      </c>
      <c r="E578" s="48" t="s">
        <v>1444</v>
      </c>
      <c r="F578" s="15">
        <v>45035</v>
      </c>
      <c r="G578" s="2">
        <f t="shared" si="408"/>
        <v>26</v>
      </c>
      <c r="H578" s="16">
        <v>24</v>
      </c>
      <c r="I578" s="2"/>
      <c r="J578" s="16"/>
      <c r="K578" s="16"/>
      <c r="L578" s="2">
        <v>200</v>
      </c>
      <c r="M578" s="2">
        <v>0</v>
      </c>
      <c r="N578" s="2">
        <v>0</v>
      </c>
      <c r="O578" s="16"/>
      <c r="P578" s="2">
        <v>0</v>
      </c>
      <c r="Q578" s="2">
        <f t="shared" si="400"/>
        <v>10</v>
      </c>
      <c r="R578" s="2">
        <f t="shared" si="407"/>
        <v>0</v>
      </c>
      <c r="S578" s="17">
        <f t="shared" si="399"/>
        <v>34.615384615384613</v>
      </c>
      <c r="T578" s="17">
        <v>6</v>
      </c>
      <c r="U578" s="17">
        <v>5</v>
      </c>
      <c r="V578" s="18">
        <v>7</v>
      </c>
      <c r="W578" s="19">
        <f t="shared" si="351"/>
        <v>262.61538461538464</v>
      </c>
      <c r="X578" s="17">
        <f t="shared" si="409"/>
        <v>0</v>
      </c>
      <c r="Y578" s="17">
        <f t="shared" si="410"/>
        <v>0</v>
      </c>
      <c r="Z578" s="29"/>
      <c r="AA578" s="43">
        <f t="shared" si="412"/>
        <v>0</v>
      </c>
      <c r="AB578" s="17">
        <f t="shared" si="413"/>
        <v>5.252307692307693</v>
      </c>
      <c r="AC578" s="17">
        <f t="shared" si="414"/>
        <v>5.252307692307693</v>
      </c>
      <c r="AD578" s="3">
        <f t="shared" si="364"/>
        <v>257</v>
      </c>
      <c r="AE578" s="3">
        <f t="shared" si="363"/>
        <v>1400</v>
      </c>
      <c r="AF578" s="3"/>
      <c r="AH578" s="20">
        <f t="shared" si="367"/>
        <v>257.36</v>
      </c>
      <c r="AI578">
        <f t="shared" si="352"/>
        <v>2</v>
      </c>
      <c r="AJ578">
        <f t="shared" si="353"/>
        <v>1</v>
      </c>
      <c r="AK578">
        <f t="shared" si="354"/>
        <v>0</v>
      </c>
      <c r="AL578">
        <f t="shared" si="355"/>
        <v>0</v>
      </c>
      <c r="AM578">
        <f t="shared" si="356"/>
        <v>1</v>
      </c>
      <c r="AN578">
        <f t="shared" si="357"/>
        <v>2</v>
      </c>
      <c r="AO578">
        <f t="shared" si="358"/>
        <v>0</v>
      </c>
      <c r="AP578">
        <f t="shared" si="359"/>
        <v>1</v>
      </c>
      <c r="AQ578">
        <f t="shared" si="360"/>
        <v>0</v>
      </c>
      <c r="AR578">
        <f t="shared" si="361"/>
        <v>4</v>
      </c>
      <c r="AS578">
        <f t="shared" si="362"/>
        <v>1440.0000000000546</v>
      </c>
      <c r="AT578" s="12">
        <f t="shared" si="368"/>
        <v>-2.2583333333333333</v>
      </c>
      <c r="AU578" s="13">
        <f t="shared" si="411"/>
        <v>0</v>
      </c>
      <c r="AV578" s="13">
        <f t="shared" si="365"/>
        <v>0</v>
      </c>
      <c r="AW578" s="27">
        <v>0</v>
      </c>
      <c r="AX578" s="1">
        <f t="shared" si="369"/>
        <v>0</v>
      </c>
      <c r="AY578" s="20">
        <f t="shared" si="370"/>
        <v>244.61538461538464</v>
      </c>
    </row>
    <row r="579" spans="1:51" ht="36" customHeight="1" x14ac:dyDescent="0.65">
      <c r="A579" s="39">
        <v>573</v>
      </c>
      <c r="B579" s="2" t="s">
        <v>1407</v>
      </c>
      <c r="C579" s="44" t="s">
        <v>1445</v>
      </c>
      <c r="D579" s="47" t="s">
        <v>1446</v>
      </c>
      <c r="E579" s="48" t="s">
        <v>1447</v>
      </c>
      <c r="F579" s="15">
        <v>45048</v>
      </c>
      <c r="G579" s="2">
        <f t="shared" si="408"/>
        <v>26</v>
      </c>
      <c r="H579" s="16">
        <v>24</v>
      </c>
      <c r="I579" s="2"/>
      <c r="J579" s="16"/>
      <c r="K579" s="16"/>
      <c r="L579" s="2">
        <v>200</v>
      </c>
      <c r="M579" s="2">
        <v>0</v>
      </c>
      <c r="N579" s="2">
        <v>0</v>
      </c>
      <c r="O579" s="16"/>
      <c r="P579" s="2">
        <v>0</v>
      </c>
      <c r="Q579" s="2">
        <f t="shared" si="400"/>
        <v>10</v>
      </c>
      <c r="R579" s="2">
        <f t="shared" si="407"/>
        <v>0</v>
      </c>
      <c r="S579" s="17">
        <f t="shared" si="399"/>
        <v>34.615384615384613</v>
      </c>
      <c r="T579" s="17">
        <v>6</v>
      </c>
      <c r="U579" s="17">
        <v>5</v>
      </c>
      <c r="V579" s="18">
        <v>7</v>
      </c>
      <c r="W579" s="19">
        <f t="shared" si="351"/>
        <v>262.61538461538464</v>
      </c>
      <c r="X579" s="17">
        <f t="shared" si="409"/>
        <v>0</v>
      </c>
      <c r="Y579" s="17">
        <f t="shared" si="410"/>
        <v>0</v>
      </c>
      <c r="Z579" s="29"/>
      <c r="AA579" s="43">
        <f t="shared" si="412"/>
        <v>0</v>
      </c>
      <c r="AB579" s="17">
        <f t="shared" si="413"/>
        <v>5.252307692307693</v>
      </c>
      <c r="AC579" s="17">
        <f t="shared" si="414"/>
        <v>5.252307692307693</v>
      </c>
      <c r="AD579" s="3">
        <f t="shared" si="364"/>
        <v>257</v>
      </c>
      <c r="AE579" s="3">
        <f t="shared" si="363"/>
        <v>1400</v>
      </c>
      <c r="AF579" s="3"/>
      <c r="AH579" s="20">
        <f t="shared" si="367"/>
        <v>257.36</v>
      </c>
      <c r="AI579">
        <f t="shared" si="352"/>
        <v>2</v>
      </c>
      <c r="AJ579">
        <f t="shared" si="353"/>
        <v>1</v>
      </c>
      <c r="AK579">
        <f t="shared" si="354"/>
        <v>0</v>
      </c>
      <c r="AL579">
        <f t="shared" si="355"/>
        <v>0</v>
      </c>
      <c r="AM579">
        <f t="shared" si="356"/>
        <v>1</v>
      </c>
      <c r="AN579">
        <f t="shared" si="357"/>
        <v>2</v>
      </c>
      <c r="AO579">
        <f t="shared" si="358"/>
        <v>0</v>
      </c>
      <c r="AP579">
        <f t="shared" si="359"/>
        <v>1</v>
      </c>
      <c r="AQ579">
        <f t="shared" si="360"/>
        <v>0</v>
      </c>
      <c r="AR579">
        <f t="shared" si="361"/>
        <v>4</v>
      </c>
      <c r="AS579">
        <f t="shared" si="362"/>
        <v>1440.0000000000546</v>
      </c>
      <c r="AT579" s="12">
        <f t="shared" si="368"/>
        <v>-2.2944444444444443</v>
      </c>
      <c r="AU579" s="13">
        <f t="shared" si="411"/>
        <v>0</v>
      </c>
      <c r="AV579" s="13">
        <f t="shared" si="365"/>
        <v>0</v>
      </c>
      <c r="AW579" s="27">
        <v>0</v>
      </c>
      <c r="AX579" s="1">
        <f t="shared" si="369"/>
        <v>0</v>
      </c>
      <c r="AY579" s="20">
        <f t="shared" si="370"/>
        <v>244.61538461538464</v>
      </c>
    </row>
    <row r="580" spans="1:51" ht="36" customHeight="1" x14ac:dyDescent="0.65">
      <c r="A580" s="2">
        <v>574</v>
      </c>
      <c r="B580" s="2" t="s">
        <v>1407</v>
      </c>
      <c r="C580" s="36" t="s">
        <v>1448</v>
      </c>
      <c r="D580" s="47" t="s">
        <v>1026</v>
      </c>
      <c r="E580" s="48" t="s">
        <v>1449</v>
      </c>
      <c r="F580" s="15">
        <v>45168</v>
      </c>
      <c r="G580" s="2">
        <f t="shared" si="408"/>
        <v>25</v>
      </c>
      <c r="H580" s="16">
        <v>0</v>
      </c>
      <c r="I580" s="2"/>
      <c r="J580" s="16"/>
      <c r="K580" s="16">
        <v>1</v>
      </c>
      <c r="L580" s="2">
        <v>200</v>
      </c>
      <c r="M580" s="2">
        <v>0</v>
      </c>
      <c r="N580" s="2">
        <v>0</v>
      </c>
      <c r="O580" s="16"/>
      <c r="P580" s="2">
        <v>0</v>
      </c>
      <c r="Q580" s="2">
        <f t="shared" si="400"/>
        <v>0</v>
      </c>
      <c r="R580" s="2">
        <f t="shared" si="407"/>
        <v>0</v>
      </c>
      <c r="S580" s="17">
        <f t="shared" si="399"/>
        <v>0</v>
      </c>
      <c r="T580" s="17">
        <v>0</v>
      </c>
      <c r="U580" s="17">
        <v>4.8076923076923084</v>
      </c>
      <c r="V580" s="18">
        <v>7</v>
      </c>
      <c r="W580" s="19">
        <f t="shared" si="351"/>
        <v>211.80769230769232</v>
      </c>
      <c r="X580" s="17">
        <f t="shared" si="409"/>
        <v>0</v>
      </c>
      <c r="Y580" s="17">
        <f t="shared" si="410"/>
        <v>7.6923076923076925</v>
      </c>
      <c r="Z580" s="29"/>
      <c r="AA580" s="43">
        <f t="shared" si="412"/>
        <v>0</v>
      </c>
      <c r="AB580" s="17">
        <f t="shared" si="413"/>
        <v>4.2361538461538464</v>
      </c>
      <c r="AC580" s="17">
        <f t="shared" si="414"/>
        <v>11.928461538461539</v>
      </c>
      <c r="AD580" s="3">
        <f t="shared" si="364"/>
        <v>199</v>
      </c>
      <c r="AE580" s="3">
        <f t="shared" si="363"/>
        <v>3500</v>
      </c>
      <c r="AF580" s="3"/>
      <c r="AH580" s="20">
        <f t="shared" si="367"/>
        <v>199.88</v>
      </c>
      <c r="AI580">
        <f t="shared" si="352"/>
        <v>1</v>
      </c>
      <c r="AJ580">
        <f t="shared" si="353"/>
        <v>1</v>
      </c>
      <c r="AK580">
        <f t="shared" si="354"/>
        <v>2</v>
      </c>
      <c r="AL580">
        <f t="shared" si="355"/>
        <v>0</v>
      </c>
      <c r="AM580">
        <f t="shared" si="356"/>
        <v>1</v>
      </c>
      <c r="AN580">
        <f t="shared" si="357"/>
        <v>4</v>
      </c>
      <c r="AO580">
        <f t="shared" si="358"/>
        <v>1</v>
      </c>
      <c r="AP580">
        <f t="shared" si="359"/>
        <v>1</v>
      </c>
      <c r="AQ580">
        <f t="shared" si="360"/>
        <v>1</v>
      </c>
      <c r="AR580">
        <f t="shared" si="361"/>
        <v>0</v>
      </c>
      <c r="AS580">
        <f t="shared" si="362"/>
        <v>3519.9999999999818</v>
      </c>
      <c r="AT580" s="12">
        <f t="shared" si="368"/>
        <v>-2.6222222222222222</v>
      </c>
      <c r="AU580" s="13">
        <f t="shared" si="411"/>
        <v>0</v>
      </c>
      <c r="AV580" s="13">
        <f t="shared" si="365"/>
        <v>0</v>
      </c>
      <c r="AW580" s="27">
        <v>0</v>
      </c>
      <c r="AX580" s="1">
        <f t="shared" si="369"/>
        <v>0</v>
      </c>
      <c r="AY580" s="20">
        <f t="shared" si="370"/>
        <v>192.30769230769232</v>
      </c>
    </row>
    <row r="581" spans="1:51" ht="36" customHeight="1" x14ac:dyDescent="0.65">
      <c r="A581" s="39">
        <v>575</v>
      </c>
      <c r="B581" s="2" t="s">
        <v>1407</v>
      </c>
      <c r="C581" s="44" t="s">
        <v>1450</v>
      </c>
      <c r="D581" s="47" t="s">
        <v>1451</v>
      </c>
      <c r="E581" s="48" t="s">
        <v>1452</v>
      </c>
      <c r="F581" s="15">
        <v>45217</v>
      </c>
      <c r="G581" s="2">
        <f t="shared" si="408"/>
        <v>23.625</v>
      </c>
      <c r="H581" s="16">
        <v>16</v>
      </c>
      <c r="I581" s="2"/>
      <c r="J581" s="16"/>
      <c r="K581" s="16">
        <v>2.375</v>
      </c>
      <c r="L581" s="2">
        <v>198</v>
      </c>
      <c r="M581" s="2">
        <v>0</v>
      </c>
      <c r="N581" s="2">
        <v>0</v>
      </c>
      <c r="O581" s="16"/>
      <c r="P581" s="2">
        <v>0</v>
      </c>
      <c r="Q581" s="2">
        <f t="shared" si="400"/>
        <v>0</v>
      </c>
      <c r="R581" s="2">
        <f t="shared" si="407"/>
        <v>0</v>
      </c>
      <c r="S581" s="17">
        <f t="shared" si="399"/>
        <v>22.846153846153847</v>
      </c>
      <c r="T581" s="17">
        <v>4</v>
      </c>
      <c r="U581" s="17">
        <v>4.5432692307692308</v>
      </c>
      <c r="V581" s="18"/>
      <c r="W581" s="19">
        <f t="shared" ref="W581:W646" si="415">L581+M581+N581+O581+P581+Q581+R581+S581+T581+U581+V581</f>
        <v>229.38942307692307</v>
      </c>
      <c r="X581" s="17">
        <f t="shared" si="409"/>
        <v>0</v>
      </c>
      <c r="Y581" s="17">
        <f t="shared" si="410"/>
        <v>18.08653846153846</v>
      </c>
      <c r="Z581" s="29"/>
      <c r="AA581" s="43">
        <f t="shared" si="412"/>
        <v>0</v>
      </c>
      <c r="AB581" s="17">
        <f t="shared" si="413"/>
        <v>4.5877884615384614</v>
      </c>
      <c r="AC581" s="17">
        <f t="shared" si="414"/>
        <v>22.674326923076922</v>
      </c>
      <c r="AD581" s="3">
        <f t="shared" si="364"/>
        <v>206</v>
      </c>
      <c r="AE581" s="3">
        <f t="shared" si="363"/>
        <v>2800</v>
      </c>
      <c r="AF581" s="3"/>
      <c r="AH581" s="20">
        <f t="shared" si="367"/>
        <v>206.72</v>
      </c>
      <c r="AI581">
        <f t="shared" ref="AI581:AI646" si="416">INT(AH581/$AI$5)</f>
        <v>2</v>
      </c>
      <c r="AJ581">
        <f t="shared" ref="AJ581:AJ646" si="417">INT((AH581-$AI$5*AI581)/50)</f>
        <v>0</v>
      </c>
      <c r="AK581">
        <f t="shared" ref="AK581:AK646" si="418">INT((AH581-$AI$5*AI581-$AJ$5*AJ581)/20)</f>
        <v>0</v>
      </c>
      <c r="AL581">
        <f t="shared" ref="AL581:AL646" si="419">INT((AH581-$AI$5*AI581-$AJ$5*AJ581-$AK$5*AK581)/10)</f>
        <v>0</v>
      </c>
      <c r="AM581">
        <f t="shared" ref="AM581:AM646" si="420">INT((AH581-$AI$5*AI581-$AJ$5*AJ581-$AK$5*AK581-$AL$5*AL581)/5)</f>
        <v>1</v>
      </c>
      <c r="AN581">
        <f t="shared" ref="AN581:AN646" si="421">INT((AH581-$AI$5*AI581-$AJ$5*AJ581-$AK$5*AK581-$AL$5*AL581-$AM$5*AM581)/1)</f>
        <v>1</v>
      </c>
      <c r="AO581">
        <f t="shared" ref="AO581:AO646" si="422">INT(AS581/$AO$5)</f>
        <v>1</v>
      </c>
      <c r="AP581">
        <f t="shared" ref="AP581:AP646" si="423">INT((AS581-AO581*$AO$5)/1000)</f>
        <v>0</v>
      </c>
      <c r="AQ581">
        <f t="shared" ref="AQ581:AQ646" si="424">INT((AS581-AO581*$AO$5-AP581*$AP$5)/500)</f>
        <v>1</v>
      </c>
      <c r="AR581">
        <f t="shared" ref="AR581:AR646" si="425">INT((AS581-AO581*$AO$5-AP581*$AP$5-AQ581*$AQ$5)/100)</f>
        <v>3</v>
      </c>
      <c r="AS581">
        <f t="shared" ref="AS581:AS646" si="426">(AH581-$AI$5*AI581-$AJ$5*AJ581-$AK$5*AK581-$AL$5*AL581-$AM$5*AM581-$AN$5*AN581)*4000</f>
        <v>2879.9999999999955</v>
      </c>
      <c r="AT581" s="12">
        <f t="shared" si="368"/>
        <v>-2.7555555555555555</v>
      </c>
      <c r="AU581" s="13">
        <f t="shared" si="411"/>
        <v>0</v>
      </c>
      <c r="AV581" s="13">
        <f t="shared" si="365"/>
        <v>0</v>
      </c>
      <c r="AW581" s="27">
        <v>0</v>
      </c>
      <c r="AX581" s="1">
        <f t="shared" si="369"/>
        <v>0</v>
      </c>
      <c r="AY581" s="20">
        <f t="shared" si="370"/>
        <v>202.75961538461539</v>
      </c>
    </row>
    <row r="582" spans="1:51" ht="36" customHeight="1" x14ac:dyDescent="0.65">
      <c r="A582" s="2">
        <v>576</v>
      </c>
      <c r="B582" s="2" t="s">
        <v>1407</v>
      </c>
      <c r="C582" s="44" t="s">
        <v>1453</v>
      </c>
      <c r="D582" s="47" t="s">
        <v>1238</v>
      </c>
      <c r="E582" s="48" t="s">
        <v>1454</v>
      </c>
      <c r="F582" s="15">
        <v>45218</v>
      </c>
      <c r="G582" s="2">
        <f t="shared" si="408"/>
        <v>26</v>
      </c>
      <c r="H582" s="16">
        <v>22</v>
      </c>
      <c r="I582" s="2"/>
      <c r="J582" s="16"/>
      <c r="K582" s="16"/>
      <c r="L582" s="2">
        <v>198</v>
      </c>
      <c r="M582" s="2">
        <v>0</v>
      </c>
      <c r="N582" s="2">
        <v>0</v>
      </c>
      <c r="O582" s="16"/>
      <c r="P582" s="2">
        <v>0</v>
      </c>
      <c r="Q582" s="2">
        <f t="shared" si="400"/>
        <v>10</v>
      </c>
      <c r="R582" s="2">
        <f t="shared" si="407"/>
        <v>0</v>
      </c>
      <c r="S582" s="17">
        <f t="shared" si="399"/>
        <v>31.41346153846154</v>
      </c>
      <c r="T582" s="17">
        <v>5.5</v>
      </c>
      <c r="U582" s="17">
        <v>5</v>
      </c>
      <c r="V582" s="18"/>
      <c r="W582" s="19">
        <f t="shared" si="415"/>
        <v>249.91346153846155</v>
      </c>
      <c r="X582" s="17">
        <f t="shared" si="409"/>
        <v>0</v>
      </c>
      <c r="Y582" s="17">
        <f t="shared" si="410"/>
        <v>0</v>
      </c>
      <c r="Z582" s="29"/>
      <c r="AA582" s="43">
        <f t="shared" si="412"/>
        <v>0</v>
      </c>
      <c r="AB582" s="17">
        <f t="shared" si="413"/>
        <v>4.9982692307692309</v>
      </c>
      <c r="AC582" s="17">
        <f t="shared" si="414"/>
        <v>4.9982692307692309</v>
      </c>
      <c r="AD582" s="3">
        <f t="shared" si="364"/>
        <v>244</v>
      </c>
      <c r="AE582" s="3">
        <f t="shared" si="363"/>
        <v>3600</v>
      </c>
      <c r="AF582" s="3"/>
      <c r="AH582" s="20">
        <f t="shared" si="367"/>
        <v>244.92</v>
      </c>
      <c r="AI582">
        <f t="shared" si="416"/>
        <v>2</v>
      </c>
      <c r="AJ582">
        <f t="shared" si="417"/>
        <v>0</v>
      </c>
      <c r="AK582">
        <f t="shared" si="418"/>
        <v>2</v>
      </c>
      <c r="AL582">
        <f t="shared" si="419"/>
        <v>0</v>
      </c>
      <c r="AM582">
        <f t="shared" si="420"/>
        <v>0</v>
      </c>
      <c r="AN582">
        <f t="shared" si="421"/>
        <v>4</v>
      </c>
      <c r="AO582">
        <f t="shared" si="422"/>
        <v>1</v>
      </c>
      <c r="AP582">
        <f t="shared" si="423"/>
        <v>1</v>
      </c>
      <c r="AQ582">
        <f t="shared" si="424"/>
        <v>1</v>
      </c>
      <c r="AR582">
        <f t="shared" si="425"/>
        <v>1</v>
      </c>
      <c r="AS582">
        <f t="shared" si="426"/>
        <v>3679.99999999995</v>
      </c>
      <c r="AT582" s="12">
        <f t="shared" si="368"/>
        <v>-2.7583333333333333</v>
      </c>
      <c r="AU582" s="13">
        <f t="shared" si="411"/>
        <v>0</v>
      </c>
      <c r="AV582" s="13">
        <f t="shared" si="365"/>
        <v>0</v>
      </c>
      <c r="AW582" s="27">
        <v>0</v>
      </c>
      <c r="AX582" s="1">
        <f t="shared" si="369"/>
        <v>0</v>
      </c>
      <c r="AY582" s="20">
        <f t="shared" si="370"/>
        <v>239.41346153846155</v>
      </c>
    </row>
    <row r="583" spans="1:51" ht="35.25" customHeight="1" x14ac:dyDescent="0.65">
      <c r="A583" s="39">
        <v>577</v>
      </c>
      <c r="B583" s="2" t="s">
        <v>1455</v>
      </c>
      <c r="C583" s="44" t="s">
        <v>1456</v>
      </c>
      <c r="D583" s="47" t="s">
        <v>1457</v>
      </c>
      <c r="E583" s="48" t="s">
        <v>1458</v>
      </c>
      <c r="F583" s="15">
        <v>44228</v>
      </c>
      <c r="G583" s="2">
        <f t="shared" si="408"/>
        <v>26</v>
      </c>
      <c r="H583" s="16">
        <v>24</v>
      </c>
      <c r="I583" s="2"/>
      <c r="J583" s="16"/>
      <c r="K583" s="16"/>
      <c r="L583" s="2">
        <v>200</v>
      </c>
      <c r="M583" s="2">
        <v>0</v>
      </c>
      <c r="N583" s="2">
        <v>0</v>
      </c>
      <c r="O583" s="16"/>
      <c r="P583" s="2">
        <v>0</v>
      </c>
      <c r="Q583" s="2">
        <f t="shared" si="400"/>
        <v>10</v>
      </c>
      <c r="R583" s="2">
        <f t="shared" si="407"/>
        <v>0</v>
      </c>
      <c r="S583" s="17">
        <f t="shared" si="399"/>
        <v>34.615384615384613</v>
      </c>
      <c r="T583" s="17">
        <v>6</v>
      </c>
      <c r="U583" s="17">
        <v>5</v>
      </c>
      <c r="V583" s="18">
        <v>7</v>
      </c>
      <c r="W583" s="19">
        <f t="shared" si="415"/>
        <v>262.61538461538464</v>
      </c>
      <c r="X583" s="17">
        <f t="shared" si="409"/>
        <v>0</v>
      </c>
      <c r="Y583" s="17">
        <f t="shared" si="410"/>
        <v>0</v>
      </c>
      <c r="Z583" s="29"/>
      <c r="AA583" s="43">
        <f t="shared" si="412"/>
        <v>0</v>
      </c>
      <c r="AB583" s="17">
        <f t="shared" si="413"/>
        <v>5.252307692307693</v>
      </c>
      <c r="AC583" s="17">
        <f t="shared" si="414"/>
        <v>5.252307692307693</v>
      </c>
      <c r="AD583" s="3">
        <f t="shared" si="364"/>
        <v>257</v>
      </c>
      <c r="AE583" s="3">
        <f t="shared" si="363"/>
        <v>1400</v>
      </c>
      <c r="AF583" s="3"/>
      <c r="AH583" s="20">
        <f t="shared" si="367"/>
        <v>257.36</v>
      </c>
      <c r="AI583">
        <f t="shared" si="416"/>
        <v>2</v>
      </c>
      <c r="AJ583">
        <f t="shared" si="417"/>
        <v>1</v>
      </c>
      <c r="AK583">
        <f t="shared" si="418"/>
        <v>0</v>
      </c>
      <c r="AL583">
        <f t="shared" si="419"/>
        <v>0</v>
      </c>
      <c r="AM583">
        <f t="shared" si="420"/>
        <v>1</v>
      </c>
      <c r="AN583">
        <f t="shared" si="421"/>
        <v>2</v>
      </c>
      <c r="AO583">
        <f t="shared" si="422"/>
        <v>0</v>
      </c>
      <c r="AP583">
        <f t="shared" si="423"/>
        <v>1</v>
      </c>
      <c r="AQ583">
        <f t="shared" si="424"/>
        <v>0</v>
      </c>
      <c r="AR583">
        <f t="shared" si="425"/>
        <v>4</v>
      </c>
      <c r="AS583">
        <f t="shared" si="426"/>
        <v>1440.0000000000546</v>
      </c>
      <c r="AT583" s="12">
        <f t="shared" si="368"/>
        <v>-4.1666666666666664E-2</v>
      </c>
      <c r="AU583" s="13">
        <f t="shared" si="411"/>
        <v>0</v>
      </c>
      <c r="AV583" s="13">
        <f t="shared" si="365"/>
        <v>0</v>
      </c>
      <c r="AW583" s="27">
        <v>0</v>
      </c>
      <c r="AX583" s="1">
        <f t="shared" si="369"/>
        <v>0</v>
      </c>
      <c r="AY583" s="20">
        <f t="shared" si="370"/>
        <v>244.61538461538464</v>
      </c>
    </row>
    <row r="584" spans="1:51" ht="35.25" customHeight="1" x14ac:dyDescent="0.65">
      <c r="A584" s="2">
        <v>578</v>
      </c>
      <c r="B584" s="2" t="s">
        <v>1455</v>
      </c>
      <c r="C584" s="44" t="s">
        <v>1459</v>
      </c>
      <c r="D584" s="47" t="s">
        <v>92</v>
      </c>
      <c r="E584" s="48" t="s">
        <v>1460</v>
      </c>
      <c r="F584" s="15">
        <v>44228</v>
      </c>
      <c r="G584" s="2">
        <f t="shared" si="408"/>
        <v>26</v>
      </c>
      <c r="H584" s="16">
        <v>0</v>
      </c>
      <c r="I584" s="2"/>
      <c r="J584" s="16"/>
      <c r="K584" s="16"/>
      <c r="L584" s="2">
        <v>200</v>
      </c>
      <c r="M584" s="2">
        <v>0</v>
      </c>
      <c r="N584" s="2">
        <v>0</v>
      </c>
      <c r="O584" s="16"/>
      <c r="P584" s="2">
        <v>0</v>
      </c>
      <c r="Q584" s="2">
        <f t="shared" si="400"/>
        <v>10</v>
      </c>
      <c r="R584" s="2">
        <f t="shared" si="407"/>
        <v>0</v>
      </c>
      <c r="S584" s="17">
        <f t="shared" si="399"/>
        <v>0</v>
      </c>
      <c r="T584" s="17">
        <v>0</v>
      </c>
      <c r="U584" s="17">
        <v>5</v>
      </c>
      <c r="V584" s="18">
        <v>7</v>
      </c>
      <c r="W584" s="19">
        <f t="shared" si="415"/>
        <v>222</v>
      </c>
      <c r="X584" s="17">
        <f t="shared" si="409"/>
        <v>0</v>
      </c>
      <c r="Y584" s="17">
        <f t="shared" si="410"/>
        <v>0</v>
      </c>
      <c r="Z584" s="29"/>
      <c r="AA584" s="43">
        <f t="shared" si="412"/>
        <v>0</v>
      </c>
      <c r="AB584" s="17">
        <f t="shared" si="413"/>
        <v>4.4400000000000004</v>
      </c>
      <c r="AC584" s="17">
        <f t="shared" si="414"/>
        <v>4.4400000000000004</v>
      </c>
      <c r="AD584" s="3">
        <f t="shared" si="364"/>
        <v>217</v>
      </c>
      <c r="AE584" s="3">
        <f t="shared" ref="AE584:AE649" si="427">(AO584*$AO$5+AP584*$AP$5+AQ584*$AQ$5+AR584*$AR$5)</f>
        <v>2200</v>
      </c>
      <c r="AF584" s="3"/>
      <c r="AH584" s="20">
        <f t="shared" si="367"/>
        <v>217.56</v>
      </c>
      <c r="AI584">
        <f t="shared" si="416"/>
        <v>2</v>
      </c>
      <c r="AJ584">
        <f t="shared" si="417"/>
        <v>0</v>
      </c>
      <c r="AK584">
        <f t="shared" si="418"/>
        <v>0</v>
      </c>
      <c r="AL584">
        <f t="shared" si="419"/>
        <v>1</v>
      </c>
      <c r="AM584">
        <f t="shared" si="420"/>
        <v>1</v>
      </c>
      <c r="AN584">
        <f t="shared" si="421"/>
        <v>2</v>
      </c>
      <c r="AO584">
        <f t="shared" si="422"/>
        <v>1</v>
      </c>
      <c r="AP584">
        <f t="shared" si="423"/>
        <v>0</v>
      </c>
      <c r="AQ584">
        <f t="shared" si="424"/>
        <v>0</v>
      </c>
      <c r="AR584">
        <f t="shared" si="425"/>
        <v>2</v>
      </c>
      <c r="AS584">
        <f t="shared" si="426"/>
        <v>2240.0000000000091</v>
      </c>
      <c r="AT584" s="12">
        <f t="shared" si="368"/>
        <v>-4.1666666666666664E-2</v>
      </c>
      <c r="AU584" s="13">
        <f t="shared" si="411"/>
        <v>0</v>
      </c>
      <c r="AV584" s="13">
        <f t="shared" si="365"/>
        <v>0</v>
      </c>
      <c r="AW584" s="27">
        <v>0</v>
      </c>
      <c r="AX584" s="1">
        <f t="shared" si="369"/>
        <v>0</v>
      </c>
      <c r="AY584" s="20">
        <f t="shared" si="370"/>
        <v>210</v>
      </c>
    </row>
    <row r="585" spans="1:51" ht="35.25" customHeight="1" x14ac:dyDescent="0.65">
      <c r="A585" s="39">
        <v>579</v>
      </c>
      <c r="B585" s="2" t="s">
        <v>1455</v>
      </c>
      <c r="C585" s="44" t="s">
        <v>1461</v>
      </c>
      <c r="D585" s="47" t="s">
        <v>1462</v>
      </c>
      <c r="E585" s="48" t="s">
        <v>1463</v>
      </c>
      <c r="F585" s="15">
        <v>44228</v>
      </c>
      <c r="G585" s="2">
        <f t="shared" si="408"/>
        <v>26</v>
      </c>
      <c r="H585" s="16">
        <v>24</v>
      </c>
      <c r="I585" s="2"/>
      <c r="J585" s="16"/>
      <c r="K585" s="16"/>
      <c r="L585" s="2">
        <v>210</v>
      </c>
      <c r="M585" s="2">
        <v>15</v>
      </c>
      <c r="N585" s="2">
        <v>20</v>
      </c>
      <c r="O585" s="16"/>
      <c r="P585" s="2">
        <v>0</v>
      </c>
      <c r="Q585" s="2">
        <f t="shared" si="400"/>
        <v>10</v>
      </c>
      <c r="R585" s="2">
        <f t="shared" si="407"/>
        <v>0</v>
      </c>
      <c r="S585" s="17">
        <f t="shared" si="399"/>
        <v>36.346153846153847</v>
      </c>
      <c r="T585" s="17">
        <v>6</v>
      </c>
      <c r="U585" s="17">
        <v>5</v>
      </c>
      <c r="V585" s="18">
        <v>7</v>
      </c>
      <c r="W585" s="19">
        <f t="shared" si="415"/>
        <v>309.34615384615387</v>
      </c>
      <c r="X585" s="17">
        <f t="shared" si="409"/>
        <v>0</v>
      </c>
      <c r="Y585" s="17">
        <f t="shared" si="410"/>
        <v>0</v>
      </c>
      <c r="Z585" s="29"/>
      <c r="AA585" s="43">
        <f t="shared" si="412"/>
        <v>0</v>
      </c>
      <c r="AB585" s="17">
        <f t="shared" si="413"/>
        <v>6</v>
      </c>
      <c r="AC585" s="17">
        <f t="shared" si="414"/>
        <v>6</v>
      </c>
      <c r="AD585" s="3">
        <f t="shared" ref="AD585:AD650" si="428">(AI585*$AI$5+AJ585*$AJ$5+AK585*$AK$5+AL585*$AL$5+AM585*$AM$5+AN585*$AN$5)</f>
        <v>303</v>
      </c>
      <c r="AE585" s="3">
        <f t="shared" si="427"/>
        <v>1400</v>
      </c>
      <c r="AF585" s="3"/>
      <c r="AH585" s="20">
        <f t="shared" si="367"/>
        <v>303.35000000000002</v>
      </c>
      <c r="AI585">
        <f t="shared" si="416"/>
        <v>3</v>
      </c>
      <c r="AJ585">
        <f t="shared" si="417"/>
        <v>0</v>
      </c>
      <c r="AK585">
        <f t="shared" si="418"/>
        <v>0</v>
      </c>
      <c r="AL585">
        <f t="shared" si="419"/>
        <v>0</v>
      </c>
      <c r="AM585">
        <f t="shared" si="420"/>
        <v>0</v>
      </c>
      <c r="AN585">
        <f t="shared" si="421"/>
        <v>3</v>
      </c>
      <c r="AO585">
        <f t="shared" si="422"/>
        <v>0</v>
      </c>
      <c r="AP585">
        <f t="shared" si="423"/>
        <v>1</v>
      </c>
      <c r="AQ585">
        <f t="shared" si="424"/>
        <v>0</v>
      </c>
      <c r="AR585">
        <f t="shared" si="425"/>
        <v>4</v>
      </c>
      <c r="AS585">
        <f t="shared" si="426"/>
        <v>1400.0000000000909</v>
      </c>
      <c r="AT585" s="12">
        <f t="shared" si="368"/>
        <v>-4.1666666666666664E-2</v>
      </c>
      <c r="AU585" s="13">
        <f t="shared" si="411"/>
        <v>0</v>
      </c>
      <c r="AV585" s="13">
        <f t="shared" si="365"/>
        <v>0</v>
      </c>
      <c r="AW585" s="27">
        <v>0</v>
      </c>
      <c r="AX585" s="1">
        <f t="shared" si="369"/>
        <v>0</v>
      </c>
      <c r="AY585" s="20">
        <f t="shared" si="370"/>
        <v>291.34615384615387</v>
      </c>
    </row>
    <row r="586" spans="1:51" ht="35.25" customHeight="1" x14ac:dyDescent="0.65">
      <c r="A586" s="2">
        <v>580</v>
      </c>
      <c r="B586" s="2" t="s">
        <v>1455</v>
      </c>
      <c r="C586" s="44" t="s">
        <v>1464</v>
      </c>
      <c r="D586" s="47" t="s">
        <v>1465</v>
      </c>
      <c r="E586" s="48" t="s">
        <v>167</v>
      </c>
      <c r="F586" s="15">
        <v>44963</v>
      </c>
      <c r="G586" s="2">
        <f t="shared" si="408"/>
        <v>26</v>
      </c>
      <c r="H586" s="16">
        <v>24</v>
      </c>
      <c r="I586" s="2"/>
      <c r="J586" s="16"/>
      <c r="K586" s="16"/>
      <c r="L586" s="2">
        <v>200</v>
      </c>
      <c r="M586" s="2">
        <v>0</v>
      </c>
      <c r="N586" s="2">
        <v>0</v>
      </c>
      <c r="O586" s="16"/>
      <c r="P586" s="2">
        <v>0</v>
      </c>
      <c r="Q586" s="2">
        <f t="shared" si="400"/>
        <v>10</v>
      </c>
      <c r="R586" s="2">
        <f t="shared" si="407"/>
        <v>0</v>
      </c>
      <c r="S586" s="17">
        <f t="shared" si="399"/>
        <v>34.615384615384613</v>
      </c>
      <c r="T586" s="17">
        <v>6</v>
      </c>
      <c r="U586" s="17">
        <v>5</v>
      </c>
      <c r="V586" s="18">
        <v>7</v>
      </c>
      <c r="W586" s="19">
        <f t="shared" si="415"/>
        <v>262.61538461538464</v>
      </c>
      <c r="X586" s="17">
        <f t="shared" si="409"/>
        <v>0</v>
      </c>
      <c r="Y586" s="17">
        <f t="shared" si="410"/>
        <v>0</v>
      </c>
      <c r="Z586" s="29"/>
      <c r="AA586" s="43">
        <f t="shared" si="412"/>
        <v>0</v>
      </c>
      <c r="AB586" s="17">
        <f t="shared" si="413"/>
        <v>5.252307692307693</v>
      </c>
      <c r="AC586" s="17">
        <f t="shared" si="414"/>
        <v>5.252307692307693</v>
      </c>
      <c r="AD586" s="3">
        <f t="shared" si="428"/>
        <v>257</v>
      </c>
      <c r="AE586" s="3">
        <f t="shared" si="427"/>
        <v>1400</v>
      </c>
      <c r="AF586" s="3"/>
      <c r="AH586" s="20">
        <f t="shared" si="367"/>
        <v>257.36</v>
      </c>
      <c r="AI586">
        <f t="shared" si="416"/>
        <v>2</v>
      </c>
      <c r="AJ586">
        <f t="shared" si="417"/>
        <v>1</v>
      </c>
      <c r="AK586">
        <f t="shared" si="418"/>
        <v>0</v>
      </c>
      <c r="AL586">
        <f t="shared" si="419"/>
        <v>0</v>
      </c>
      <c r="AM586">
        <f t="shared" si="420"/>
        <v>1</v>
      </c>
      <c r="AN586">
        <f t="shared" si="421"/>
        <v>2</v>
      </c>
      <c r="AO586">
        <f t="shared" si="422"/>
        <v>0</v>
      </c>
      <c r="AP586">
        <f t="shared" si="423"/>
        <v>1</v>
      </c>
      <c r="AQ586">
        <f t="shared" si="424"/>
        <v>0</v>
      </c>
      <c r="AR586">
        <f t="shared" si="425"/>
        <v>4</v>
      </c>
      <c r="AS586">
        <f t="shared" si="426"/>
        <v>1440.0000000000546</v>
      </c>
      <c r="AT586" s="12">
        <f t="shared" si="368"/>
        <v>-2.0555555555555554</v>
      </c>
      <c r="AU586" s="13">
        <f t="shared" si="411"/>
        <v>0</v>
      </c>
      <c r="AV586" s="13">
        <f t="shared" ref="AV586:AV651" si="429">IF(AT586&lt;=3,0,IF(AT586&lt;=4,4,IF(AT586&lt;=5,5,IF(AT586&lt;=6,6,IF(AT586&lt;=7,7,IF(AT586&lt;=8,8,IF(AT586&lt;=9,9,10)))))))</f>
        <v>0</v>
      </c>
      <c r="AW586" s="27">
        <v>0</v>
      </c>
      <c r="AX586" s="1">
        <f t="shared" si="369"/>
        <v>0</v>
      </c>
      <c r="AY586" s="20">
        <f t="shared" si="370"/>
        <v>244.61538461538464</v>
      </c>
    </row>
    <row r="587" spans="1:51" ht="35.25" customHeight="1" x14ac:dyDescent="0.65">
      <c r="A587" s="39">
        <v>581</v>
      </c>
      <c r="B587" s="2" t="s">
        <v>1455</v>
      </c>
      <c r="C587" s="44" t="s">
        <v>1466</v>
      </c>
      <c r="D587" s="47" t="s">
        <v>1467</v>
      </c>
      <c r="E587" s="48" t="s">
        <v>1468</v>
      </c>
      <c r="F587" s="15">
        <v>44963</v>
      </c>
      <c r="G587" s="2">
        <f t="shared" si="408"/>
        <v>25</v>
      </c>
      <c r="H587" s="16">
        <v>24</v>
      </c>
      <c r="I587" s="2"/>
      <c r="J587" s="16">
        <v>1</v>
      </c>
      <c r="K587" s="16"/>
      <c r="L587" s="2">
        <v>200</v>
      </c>
      <c r="M587" s="2">
        <v>0</v>
      </c>
      <c r="N587" s="2">
        <v>0</v>
      </c>
      <c r="O587" s="16"/>
      <c r="P587" s="2">
        <v>0</v>
      </c>
      <c r="Q587" s="2">
        <f t="shared" si="400"/>
        <v>5</v>
      </c>
      <c r="R587" s="2">
        <f t="shared" si="407"/>
        <v>0</v>
      </c>
      <c r="S587" s="17">
        <f t="shared" si="399"/>
        <v>34.615384615384613</v>
      </c>
      <c r="T587" s="17">
        <v>6</v>
      </c>
      <c r="U587" s="17">
        <v>4.8076923076923084</v>
      </c>
      <c r="V587" s="18">
        <v>7</v>
      </c>
      <c r="W587" s="19">
        <f t="shared" si="415"/>
        <v>257.42307692307691</v>
      </c>
      <c r="X587" s="17">
        <f t="shared" si="409"/>
        <v>7.6923076923076925</v>
      </c>
      <c r="Y587" s="17">
        <f t="shared" si="410"/>
        <v>0</v>
      </c>
      <c r="Z587" s="29"/>
      <c r="AA587" s="43">
        <f t="shared" si="412"/>
        <v>0</v>
      </c>
      <c r="AB587" s="17">
        <f t="shared" si="413"/>
        <v>5.1484615384615386</v>
      </c>
      <c r="AC587" s="17">
        <f t="shared" si="414"/>
        <v>12.840769230769231</v>
      </c>
      <c r="AD587" s="3">
        <f t="shared" si="428"/>
        <v>244</v>
      </c>
      <c r="AE587" s="3">
        <f t="shared" si="427"/>
        <v>2300</v>
      </c>
      <c r="AF587" s="3"/>
      <c r="AH587" s="20">
        <f t="shared" ref="AH587:AH652" si="430">ROUND( W587-AC587,2)</f>
        <v>244.58</v>
      </c>
      <c r="AI587">
        <f t="shared" si="416"/>
        <v>2</v>
      </c>
      <c r="AJ587">
        <f t="shared" si="417"/>
        <v>0</v>
      </c>
      <c r="AK587">
        <f t="shared" si="418"/>
        <v>2</v>
      </c>
      <c r="AL587">
        <f t="shared" si="419"/>
        <v>0</v>
      </c>
      <c r="AM587">
        <f t="shared" si="420"/>
        <v>0</v>
      </c>
      <c r="AN587">
        <f t="shared" si="421"/>
        <v>4</v>
      </c>
      <c r="AO587">
        <f t="shared" si="422"/>
        <v>1</v>
      </c>
      <c r="AP587">
        <f t="shared" si="423"/>
        <v>0</v>
      </c>
      <c r="AQ587">
        <f t="shared" si="424"/>
        <v>0</v>
      </c>
      <c r="AR587">
        <f t="shared" si="425"/>
        <v>3</v>
      </c>
      <c r="AS587">
        <f t="shared" si="426"/>
        <v>2320.00000000005</v>
      </c>
      <c r="AT587" s="12">
        <f t="shared" ref="AT587:AT652" si="431">+DAYS360(F587,$J$3)/360</f>
        <v>-2.0555555555555554</v>
      </c>
      <c r="AU587" s="13">
        <f t="shared" si="411"/>
        <v>0</v>
      </c>
      <c r="AV587" s="13">
        <f t="shared" si="429"/>
        <v>0</v>
      </c>
      <c r="AW587" s="27">
        <v>0</v>
      </c>
      <c r="AX587" s="1">
        <f t="shared" ref="AX587:AX652" si="432">+AW587*150000/4000</f>
        <v>0</v>
      </c>
      <c r="AY587" s="20">
        <f t="shared" ref="AY587:AY652" si="433">W587-X587-Y587-T587-U587-V587-AX587</f>
        <v>231.92307692307691</v>
      </c>
    </row>
    <row r="588" spans="1:51" ht="35.25" customHeight="1" x14ac:dyDescent="0.65">
      <c r="A588" s="2">
        <v>582</v>
      </c>
      <c r="B588" s="2" t="s">
        <v>1455</v>
      </c>
      <c r="C588" s="44" t="s">
        <v>1469</v>
      </c>
      <c r="D588" s="47" t="s">
        <v>724</v>
      </c>
      <c r="E588" s="48" t="s">
        <v>1470</v>
      </c>
      <c r="F588" s="15">
        <v>44970</v>
      </c>
      <c r="G588" s="2">
        <f t="shared" si="408"/>
        <v>26</v>
      </c>
      <c r="H588" s="16">
        <v>24</v>
      </c>
      <c r="I588" s="2"/>
      <c r="J588" s="16"/>
      <c r="K588" s="16"/>
      <c r="L588" s="2">
        <v>200</v>
      </c>
      <c r="M588" s="2">
        <v>0</v>
      </c>
      <c r="N588" s="2">
        <v>0</v>
      </c>
      <c r="O588" s="16"/>
      <c r="P588" s="2">
        <v>0</v>
      </c>
      <c r="Q588" s="2">
        <f t="shared" si="400"/>
        <v>10</v>
      </c>
      <c r="R588" s="2">
        <f t="shared" si="407"/>
        <v>0</v>
      </c>
      <c r="S588" s="17">
        <f t="shared" si="399"/>
        <v>34.615384615384613</v>
      </c>
      <c r="T588" s="17">
        <v>6</v>
      </c>
      <c r="U588" s="17">
        <v>5</v>
      </c>
      <c r="V588" s="18">
        <v>7</v>
      </c>
      <c r="W588" s="19">
        <f t="shared" si="415"/>
        <v>262.61538461538464</v>
      </c>
      <c r="X588" s="17">
        <f t="shared" si="409"/>
        <v>0</v>
      </c>
      <c r="Y588" s="17">
        <f t="shared" si="410"/>
        <v>0</v>
      </c>
      <c r="Z588" s="29"/>
      <c r="AA588" s="43">
        <f t="shared" si="412"/>
        <v>0</v>
      </c>
      <c r="AB588" s="17">
        <f t="shared" si="413"/>
        <v>5.252307692307693</v>
      </c>
      <c r="AC588" s="17">
        <f t="shared" si="414"/>
        <v>5.252307692307693</v>
      </c>
      <c r="AD588" s="3">
        <f t="shared" si="428"/>
        <v>257</v>
      </c>
      <c r="AE588" s="3">
        <f t="shared" si="427"/>
        <v>1400</v>
      </c>
      <c r="AF588" s="3"/>
      <c r="AH588" s="20">
        <f t="shared" si="430"/>
        <v>257.36</v>
      </c>
      <c r="AI588">
        <f t="shared" si="416"/>
        <v>2</v>
      </c>
      <c r="AJ588">
        <f t="shared" si="417"/>
        <v>1</v>
      </c>
      <c r="AK588">
        <f t="shared" si="418"/>
        <v>0</v>
      </c>
      <c r="AL588">
        <f t="shared" si="419"/>
        <v>0</v>
      </c>
      <c r="AM588">
        <f t="shared" si="420"/>
        <v>1</v>
      </c>
      <c r="AN588">
        <f t="shared" si="421"/>
        <v>2</v>
      </c>
      <c r="AO588">
        <f t="shared" si="422"/>
        <v>0</v>
      </c>
      <c r="AP588">
        <f t="shared" si="423"/>
        <v>1</v>
      </c>
      <c r="AQ588">
        <f t="shared" si="424"/>
        <v>0</v>
      </c>
      <c r="AR588">
        <f t="shared" si="425"/>
        <v>4</v>
      </c>
      <c r="AS588">
        <f t="shared" si="426"/>
        <v>1440.0000000000546</v>
      </c>
      <c r="AT588" s="12">
        <f t="shared" si="431"/>
        <v>-2.0750000000000002</v>
      </c>
      <c r="AU588" s="13">
        <f t="shared" si="411"/>
        <v>0</v>
      </c>
      <c r="AV588" s="13">
        <f t="shared" si="429"/>
        <v>0</v>
      </c>
      <c r="AW588" s="27">
        <v>0</v>
      </c>
      <c r="AX588" s="1">
        <f t="shared" si="432"/>
        <v>0</v>
      </c>
      <c r="AY588" s="20">
        <f t="shared" si="433"/>
        <v>244.61538461538464</v>
      </c>
    </row>
    <row r="589" spans="1:51" ht="35.25" customHeight="1" x14ac:dyDescent="0.65">
      <c r="A589" s="39">
        <v>583</v>
      </c>
      <c r="B589" s="2" t="s">
        <v>1455</v>
      </c>
      <c r="C589" s="44" t="s">
        <v>1471</v>
      </c>
      <c r="D589" s="47" t="s">
        <v>840</v>
      </c>
      <c r="E589" s="48" t="s">
        <v>1472</v>
      </c>
      <c r="F589" s="15">
        <v>44972</v>
      </c>
      <c r="G589" s="2">
        <f t="shared" si="408"/>
        <v>26</v>
      </c>
      <c r="H589" s="16">
        <v>24</v>
      </c>
      <c r="I589" s="2"/>
      <c r="J589" s="16"/>
      <c r="K589" s="16"/>
      <c r="L589" s="2">
        <v>210</v>
      </c>
      <c r="M589" s="2">
        <v>15</v>
      </c>
      <c r="N589" s="2">
        <v>20</v>
      </c>
      <c r="O589" s="16"/>
      <c r="P589" s="2">
        <v>0</v>
      </c>
      <c r="Q589" s="2">
        <f t="shared" si="400"/>
        <v>10</v>
      </c>
      <c r="R589" s="2">
        <f t="shared" si="407"/>
        <v>0</v>
      </c>
      <c r="S589" s="17">
        <f t="shared" si="399"/>
        <v>36.346153846153847</v>
      </c>
      <c r="T589" s="17">
        <v>6</v>
      </c>
      <c r="U589" s="17">
        <v>5</v>
      </c>
      <c r="V589" s="18">
        <v>7</v>
      </c>
      <c r="W589" s="19">
        <f t="shared" si="415"/>
        <v>309.34615384615387</v>
      </c>
      <c r="X589" s="17">
        <f t="shared" si="409"/>
        <v>0</v>
      </c>
      <c r="Y589" s="17">
        <f t="shared" si="410"/>
        <v>0</v>
      </c>
      <c r="Z589" s="29"/>
      <c r="AA589" s="43">
        <f t="shared" si="412"/>
        <v>0</v>
      </c>
      <c r="AB589" s="17">
        <f t="shared" si="413"/>
        <v>6</v>
      </c>
      <c r="AC589" s="17">
        <f t="shared" si="414"/>
        <v>6</v>
      </c>
      <c r="AD589" s="3">
        <f t="shared" si="428"/>
        <v>303</v>
      </c>
      <c r="AE589" s="3">
        <f t="shared" si="427"/>
        <v>1400</v>
      </c>
      <c r="AF589" s="3"/>
      <c r="AH589" s="20">
        <f t="shared" si="430"/>
        <v>303.35000000000002</v>
      </c>
      <c r="AI589">
        <f t="shared" si="416"/>
        <v>3</v>
      </c>
      <c r="AJ589">
        <f t="shared" si="417"/>
        <v>0</v>
      </c>
      <c r="AK589">
        <f t="shared" si="418"/>
        <v>0</v>
      </c>
      <c r="AL589">
        <f t="shared" si="419"/>
        <v>0</v>
      </c>
      <c r="AM589">
        <f t="shared" si="420"/>
        <v>0</v>
      </c>
      <c r="AN589">
        <f t="shared" si="421"/>
        <v>3</v>
      </c>
      <c r="AO589">
        <f t="shared" si="422"/>
        <v>0</v>
      </c>
      <c r="AP589">
        <f t="shared" si="423"/>
        <v>1</v>
      </c>
      <c r="AQ589">
        <f t="shared" si="424"/>
        <v>0</v>
      </c>
      <c r="AR589">
        <f t="shared" si="425"/>
        <v>4</v>
      </c>
      <c r="AS589">
        <f t="shared" si="426"/>
        <v>1400.0000000000909</v>
      </c>
      <c r="AT589" s="12">
        <f t="shared" si="431"/>
        <v>-2.0805555555555557</v>
      </c>
      <c r="AU589" s="13">
        <f t="shared" si="411"/>
        <v>0</v>
      </c>
      <c r="AV589" s="13">
        <f t="shared" si="429"/>
        <v>0</v>
      </c>
      <c r="AW589" s="27">
        <v>0</v>
      </c>
      <c r="AX589" s="1">
        <f t="shared" si="432"/>
        <v>0</v>
      </c>
      <c r="AY589" s="20">
        <f t="shared" si="433"/>
        <v>291.34615384615387</v>
      </c>
    </row>
    <row r="590" spans="1:51" ht="35.25" customHeight="1" x14ac:dyDescent="0.65">
      <c r="A590" s="2">
        <v>584</v>
      </c>
      <c r="B590" s="2" t="s">
        <v>1455</v>
      </c>
      <c r="C590" s="44" t="s">
        <v>1473</v>
      </c>
      <c r="D590" s="47" t="s">
        <v>1440</v>
      </c>
      <c r="E590" s="48" t="s">
        <v>1474</v>
      </c>
      <c r="F590" s="15">
        <v>44977</v>
      </c>
      <c r="G590" s="2">
        <f t="shared" si="408"/>
        <v>26</v>
      </c>
      <c r="H590" s="16">
        <v>24</v>
      </c>
      <c r="I590" s="2"/>
      <c r="J590" s="16"/>
      <c r="K590" s="16"/>
      <c r="L590" s="2">
        <v>200</v>
      </c>
      <c r="M590" s="2">
        <v>0</v>
      </c>
      <c r="N590" s="2">
        <v>0</v>
      </c>
      <c r="O590" s="16"/>
      <c r="P590" s="2">
        <v>0</v>
      </c>
      <c r="Q590" s="2">
        <f t="shared" si="400"/>
        <v>10</v>
      </c>
      <c r="R590" s="2">
        <f t="shared" si="407"/>
        <v>0</v>
      </c>
      <c r="S590" s="17">
        <f t="shared" si="399"/>
        <v>34.615384615384613</v>
      </c>
      <c r="T590" s="17">
        <v>6</v>
      </c>
      <c r="U590" s="17">
        <v>5</v>
      </c>
      <c r="V590" s="18">
        <v>7</v>
      </c>
      <c r="W590" s="19">
        <f t="shared" si="415"/>
        <v>262.61538461538464</v>
      </c>
      <c r="X590" s="17">
        <f t="shared" si="409"/>
        <v>0</v>
      </c>
      <c r="Y590" s="17">
        <f t="shared" si="410"/>
        <v>0</v>
      </c>
      <c r="Z590" s="29"/>
      <c r="AA590" s="43">
        <f t="shared" si="412"/>
        <v>0</v>
      </c>
      <c r="AB590" s="17">
        <f t="shared" si="413"/>
        <v>5.252307692307693</v>
      </c>
      <c r="AC590" s="17">
        <f t="shared" si="414"/>
        <v>5.252307692307693</v>
      </c>
      <c r="AD590" s="3">
        <f t="shared" si="428"/>
        <v>257</v>
      </c>
      <c r="AE590" s="3">
        <f t="shared" si="427"/>
        <v>1400</v>
      </c>
      <c r="AF590" s="3"/>
      <c r="AH590" s="20">
        <f t="shared" si="430"/>
        <v>257.36</v>
      </c>
      <c r="AI590">
        <f t="shared" si="416"/>
        <v>2</v>
      </c>
      <c r="AJ590">
        <f t="shared" si="417"/>
        <v>1</v>
      </c>
      <c r="AK590">
        <f t="shared" si="418"/>
        <v>0</v>
      </c>
      <c r="AL590">
        <f t="shared" si="419"/>
        <v>0</v>
      </c>
      <c r="AM590">
        <f t="shared" si="420"/>
        <v>1</v>
      </c>
      <c r="AN590">
        <f t="shared" si="421"/>
        <v>2</v>
      </c>
      <c r="AO590">
        <f t="shared" si="422"/>
        <v>0</v>
      </c>
      <c r="AP590">
        <f t="shared" si="423"/>
        <v>1</v>
      </c>
      <c r="AQ590">
        <f t="shared" si="424"/>
        <v>0</v>
      </c>
      <c r="AR590">
        <f t="shared" si="425"/>
        <v>4</v>
      </c>
      <c r="AS590">
        <f t="shared" si="426"/>
        <v>1440.0000000000546</v>
      </c>
      <c r="AT590" s="12">
        <f t="shared" si="431"/>
        <v>-2.0944444444444446</v>
      </c>
      <c r="AU590" s="13">
        <f t="shared" si="411"/>
        <v>0</v>
      </c>
      <c r="AV590" s="13">
        <f t="shared" si="429"/>
        <v>0</v>
      </c>
      <c r="AW590" s="27">
        <v>0</v>
      </c>
      <c r="AX590" s="1">
        <f t="shared" si="432"/>
        <v>0</v>
      </c>
      <c r="AY590" s="20">
        <f t="shared" si="433"/>
        <v>244.61538461538464</v>
      </c>
    </row>
    <row r="591" spans="1:51" ht="35.25" customHeight="1" x14ac:dyDescent="0.65">
      <c r="A591" s="39">
        <v>585</v>
      </c>
      <c r="B591" s="2" t="s">
        <v>1455</v>
      </c>
      <c r="C591" s="44" t="s">
        <v>1475</v>
      </c>
      <c r="D591" s="47" t="s">
        <v>185</v>
      </c>
      <c r="E591" s="48" t="s">
        <v>1476</v>
      </c>
      <c r="F591" s="15">
        <v>44977</v>
      </c>
      <c r="G591" s="2">
        <f t="shared" si="408"/>
        <v>26</v>
      </c>
      <c r="H591" s="16">
        <v>22</v>
      </c>
      <c r="I591" s="2"/>
      <c r="J591" s="16"/>
      <c r="K591" s="16"/>
      <c r="L591" s="2">
        <v>200</v>
      </c>
      <c r="M591" s="2">
        <v>0</v>
      </c>
      <c r="N591" s="2">
        <v>0</v>
      </c>
      <c r="O591" s="16"/>
      <c r="P591" s="2">
        <v>0</v>
      </c>
      <c r="Q591" s="2">
        <f t="shared" si="400"/>
        <v>10</v>
      </c>
      <c r="R591" s="2">
        <f t="shared" si="407"/>
        <v>0</v>
      </c>
      <c r="S591" s="17">
        <f t="shared" si="399"/>
        <v>31.73076923076923</v>
      </c>
      <c r="T591" s="17">
        <v>5.5</v>
      </c>
      <c r="U591" s="17">
        <v>5</v>
      </c>
      <c r="V591" s="18">
        <v>7</v>
      </c>
      <c r="W591" s="19">
        <f t="shared" si="415"/>
        <v>259.23076923076923</v>
      </c>
      <c r="X591" s="17">
        <f t="shared" si="409"/>
        <v>0</v>
      </c>
      <c r="Y591" s="17">
        <f t="shared" si="410"/>
        <v>0</v>
      </c>
      <c r="Z591" s="29"/>
      <c r="AA591" s="43">
        <f t="shared" si="412"/>
        <v>0</v>
      </c>
      <c r="AB591" s="17">
        <f t="shared" si="413"/>
        <v>5.1846153846153848</v>
      </c>
      <c r="AC591" s="17">
        <f t="shared" si="414"/>
        <v>5.1846153846153848</v>
      </c>
      <c r="AD591" s="3">
        <f t="shared" si="428"/>
        <v>254</v>
      </c>
      <c r="AE591" s="3">
        <f t="shared" si="427"/>
        <v>200</v>
      </c>
      <c r="AF591" s="3"/>
      <c r="AH591" s="20">
        <f t="shared" si="430"/>
        <v>254.05</v>
      </c>
      <c r="AI591">
        <f t="shared" si="416"/>
        <v>2</v>
      </c>
      <c r="AJ591">
        <f t="shared" si="417"/>
        <v>1</v>
      </c>
      <c r="AK591">
        <f t="shared" si="418"/>
        <v>0</v>
      </c>
      <c r="AL591">
        <f t="shared" si="419"/>
        <v>0</v>
      </c>
      <c r="AM591">
        <f t="shared" si="420"/>
        <v>0</v>
      </c>
      <c r="AN591">
        <f t="shared" si="421"/>
        <v>4</v>
      </c>
      <c r="AO591">
        <f t="shared" si="422"/>
        <v>0</v>
      </c>
      <c r="AP591">
        <f t="shared" si="423"/>
        <v>0</v>
      </c>
      <c r="AQ591">
        <f t="shared" si="424"/>
        <v>0</v>
      </c>
      <c r="AR591">
        <f t="shared" si="425"/>
        <v>2</v>
      </c>
      <c r="AS591">
        <f t="shared" si="426"/>
        <v>200.00000000004547</v>
      </c>
      <c r="AT591" s="12">
        <f t="shared" si="431"/>
        <v>-2.0944444444444446</v>
      </c>
      <c r="AU591" s="13">
        <f t="shared" si="411"/>
        <v>0</v>
      </c>
      <c r="AV591" s="13">
        <f t="shared" si="429"/>
        <v>0</v>
      </c>
      <c r="AW591" s="27">
        <v>0</v>
      </c>
      <c r="AX591" s="1">
        <f t="shared" si="432"/>
        <v>0</v>
      </c>
      <c r="AY591" s="20">
        <f t="shared" si="433"/>
        <v>241.73076923076923</v>
      </c>
    </row>
    <row r="592" spans="1:51" ht="35.25" customHeight="1" x14ac:dyDescent="0.65">
      <c r="A592" s="2">
        <v>586</v>
      </c>
      <c r="B592" s="2" t="s">
        <v>1455</v>
      </c>
      <c r="C592" s="44" t="s">
        <v>1477</v>
      </c>
      <c r="D592" s="47" t="s">
        <v>431</v>
      </c>
      <c r="E592" s="48" t="s">
        <v>1478</v>
      </c>
      <c r="F592" s="15">
        <v>44977</v>
      </c>
      <c r="G592" s="2">
        <f t="shared" si="408"/>
        <v>26</v>
      </c>
      <c r="H592" s="16">
        <v>24</v>
      </c>
      <c r="I592" s="2"/>
      <c r="J592" s="16"/>
      <c r="K592" s="16"/>
      <c r="L592" s="2">
        <v>200</v>
      </c>
      <c r="M592" s="2">
        <v>0</v>
      </c>
      <c r="N592" s="2">
        <v>0</v>
      </c>
      <c r="O592" s="16"/>
      <c r="P592" s="2">
        <v>0</v>
      </c>
      <c r="Q592" s="2">
        <f t="shared" si="400"/>
        <v>10</v>
      </c>
      <c r="R592" s="2">
        <f t="shared" si="407"/>
        <v>0</v>
      </c>
      <c r="S592" s="17">
        <f t="shared" si="399"/>
        <v>34.615384615384613</v>
      </c>
      <c r="T592" s="17">
        <v>6</v>
      </c>
      <c r="U592" s="17">
        <v>5</v>
      </c>
      <c r="V592" s="18">
        <v>7</v>
      </c>
      <c r="W592" s="19">
        <f t="shared" si="415"/>
        <v>262.61538461538464</v>
      </c>
      <c r="X592" s="17">
        <f t="shared" si="409"/>
        <v>0</v>
      </c>
      <c r="Y592" s="17">
        <f t="shared" si="410"/>
        <v>0</v>
      </c>
      <c r="Z592" s="29"/>
      <c r="AA592" s="43">
        <f t="shared" si="412"/>
        <v>0</v>
      </c>
      <c r="AB592" s="17">
        <f t="shared" si="413"/>
        <v>5.252307692307693</v>
      </c>
      <c r="AC592" s="17">
        <f t="shared" si="414"/>
        <v>5.252307692307693</v>
      </c>
      <c r="AD592" s="3">
        <f t="shared" si="428"/>
        <v>257</v>
      </c>
      <c r="AE592" s="3">
        <f t="shared" si="427"/>
        <v>1400</v>
      </c>
      <c r="AF592" s="3"/>
      <c r="AH592" s="20">
        <f t="shared" si="430"/>
        <v>257.36</v>
      </c>
      <c r="AI592">
        <f t="shared" si="416"/>
        <v>2</v>
      </c>
      <c r="AJ592">
        <f t="shared" si="417"/>
        <v>1</v>
      </c>
      <c r="AK592">
        <f t="shared" si="418"/>
        <v>0</v>
      </c>
      <c r="AL592">
        <f t="shared" si="419"/>
        <v>0</v>
      </c>
      <c r="AM592">
        <f t="shared" si="420"/>
        <v>1</v>
      </c>
      <c r="AN592">
        <f t="shared" si="421"/>
        <v>2</v>
      </c>
      <c r="AO592">
        <f t="shared" si="422"/>
        <v>0</v>
      </c>
      <c r="AP592">
        <f t="shared" si="423"/>
        <v>1</v>
      </c>
      <c r="AQ592">
        <f t="shared" si="424"/>
        <v>0</v>
      </c>
      <c r="AR592">
        <f t="shared" si="425"/>
        <v>4</v>
      </c>
      <c r="AS592">
        <f t="shared" si="426"/>
        <v>1440.0000000000546</v>
      </c>
      <c r="AT592" s="12">
        <f t="shared" si="431"/>
        <v>-2.0944444444444446</v>
      </c>
      <c r="AU592" s="13">
        <f t="shared" si="411"/>
        <v>0</v>
      </c>
      <c r="AV592" s="13">
        <f t="shared" si="429"/>
        <v>0</v>
      </c>
      <c r="AW592" s="27">
        <v>0</v>
      </c>
      <c r="AX592" s="1">
        <f t="shared" si="432"/>
        <v>0</v>
      </c>
      <c r="AY592" s="20">
        <f t="shared" si="433"/>
        <v>244.61538461538464</v>
      </c>
    </row>
    <row r="593" spans="1:51" ht="35.25" customHeight="1" x14ac:dyDescent="0.65">
      <c r="A593" s="39">
        <v>587</v>
      </c>
      <c r="B593" s="2" t="s">
        <v>1455</v>
      </c>
      <c r="C593" s="44" t="s">
        <v>1479</v>
      </c>
      <c r="D593" s="47" t="s">
        <v>195</v>
      </c>
      <c r="E593" s="48" t="s">
        <v>1480</v>
      </c>
      <c r="F593" s="15">
        <v>44986</v>
      </c>
      <c r="G593" s="2">
        <f t="shared" si="408"/>
        <v>26</v>
      </c>
      <c r="H593" s="16">
        <v>22</v>
      </c>
      <c r="I593" s="2"/>
      <c r="J593" s="16"/>
      <c r="K593" s="16"/>
      <c r="L593" s="2">
        <v>200</v>
      </c>
      <c r="M593" s="2">
        <v>0</v>
      </c>
      <c r="N593" s="2">
        <v>0</v>
      </c>
      <c r="O593" s="16"/>
      <c r="P593" s="2">
        <v>0</v>
      </c>
      <c r="Q593" s="2">
        <f t="shared" si="400"/>
        <v>10</v>
      </c>
      <c r="R593" s="2">
        <f t="shared" si="407"/>
        <v>0</v>
      </c>
      <c r="S593" s="17">
        <f t="shared" si="399"/>
        <v>31.73076923076923</v>
      </c>
      <c r="T593" s="17">
        <v>5.5</v>
      </c>
      <c r="U593" s="17">
        <v>5</v>
      </c>
      <c r="V593" s="18">
        <v>7</v>
      </c>
      <c r="W593" s="19">
        <f t="shared" si="415"/>
        <v>259.23076923076923</v>
      </c>
      <c r="X593" s="17">
        <f t="shared" si="409"/>
        <v>0</v>
      </c>
      <c r="Y593" s="17">
        <f t="shared" si="410"/>
        <v>0</v>
      </c>
      <c r="Z593" s="29"/>
      <c r="AA593" s="43">
        <f t="shared" si="412"/>
        <v>0</v>
      </c>
      <c r="AB593" s="17">
        <f t="shared" si="413"/>
        <v>5.1846153846153848</v>
      </c>
      <c r="AC593" s="17">
        <f t="shared" si="414"/>
        <v>5.1846153846153848</v>
      </c>
      <c r="AD593" s="3">
        <f t="shared" si="428"/>
        <v>254</v>
      </c>
      <c r="AE593" s="3">
        <f t="shared" si="427"/>
        <v>200</v>
      </c>
      <c r="AF593" s="3"/>
      <c r="AH593" s="20">
        <f t="shared" si="430"/>
        <v>254.05</v>
      </c>
      <c r="AI593">
        <f t="shared" si="416"/>
        <v>2</v>
      </c>
      <c r="AJ593">
        <f t="shared" si="417"/>
        <v>1</v>
      </c>
      <c r="AK593">
        <f t="shared" si="418"/>
        <v>0</v>
      </c>
      <c r="AL593">
        <f t="shared" si="419"/>
        <v>0</v>
      </c>
      <c r="AM593">
        <f t="shared" si="420"/>
        <v>0</v>
      </c>
      <c r="AN593">
        <f t="shared" si="421"/>
        <v>4</v>
      </c>
      <c r="AO593">
        <f t="shared" si="422"/>
        <v>0</v>
      </c>
      <c r="AP593">
        <f t="shared" si="423"/>
        <v>0</v>
      </c>
      <c r="AQ593">
        <f t="shared" si="424"/>
        <v>0</v>
      </c>
      <c r="AR593">
        <f t="shared" si="425"/>
        <v>2</v>
      </c>
      <c r="AS593">
        <f t="shared" si="426"/>
        <v>200.00000000004547</v>
      </c>
      <c r="AT593" s="12">
        <f t="shared" si="431"/>
        <v>-2.125</v>
      </c>
      <c r="AU593" s="13">
        <f t="shared" si="411"/>
        <v>0</v>
      </c>
      <c r="AV593" s="13">
        <f t="shared" si="429"/>
        <v>0</v>
      </c>
      <c r="AW593" s="27">
        <v>0</v>
      </c>
      <c r="AX593" s="1">
        <f t="shared" si="432"/>
        <v>0</v>
      </c>
      <c r="AY593" s="20">
        <f t="shared" si="433"/>
        <v>241.73076923076923</v>
      </c>
    </row>
    <row r="594" spans="1:51" ht="35.25" customHeight="1" x14ac:dyDescent="0.65">
      <c r="A594" s="2">
        <v>588</v>
      </c>
      <c r="B594" s="2" t="s">
        <v>1455</v>
      </c>
      <c r="C594" s="44" t="s">
        <v>1481</v>
      </c>
      <c r="D594" s="47" t="s">
        <v>1372</v>
      </c>
      <c r="E594" s="48" t="s">
        <v>211</v>
      </c>
      <c r="F594" s="15">
        <v>44986</v>
      </c>
      <c r="G594" s="2">
        <f t="shared" si="408"/>
        <v>26</v>
      </c>
      <c r="H594" s="16">
        <v>24</v>
      </c>
      <c r="I594" s="2"/>
      <c r="J594" s="16"/>
      <c r="K594" s="16"/>
      <c r="L594" s="2">
        <v>200</v>
      </c>
      <c r="M594" s="2">
        <v>0</v>
      </c>
      <c r="N594" s="2">
        <v>0</v>
      </c>
      <c r="O594" s="16"/>
      <c r="P594" s="2">
        <v>0</v>
      </c>
      <c r="Q594" s="2">
        <f t="shared" si="400"/>
        <v>10</v>
      </c>
      <c r="R594" s="2">
        <f t="shared" si="407"/>
        <v>0</v>
      </c>
      <c r="S594" s="17">
        <f t="shared" si="399"/>
        <v>34.615384615384613</v>
      </c>
      <c r="T594" s="17">
        <v>6</v>
      </c>
      <c r="U594" s="17">
        <v>5</v>
      </c>
      <c r="V594" s="18">
        <v>7</v>
      </c>
      <c r="W594" s="19">
        <f t="shared" si="415"/>
        <v>262.61538461538464</v>
      </c>
      <c r="X594" s="17">
        <f t="shared" si="409"/>
        <v>0</v>
      </c>
      <c r="Y594" s="17">
        <f t="shared" si="410"/>
        <v>0</v>
      </c>
      <c r="Z594" s="29"/>
      <c r="AA594" s="43">
        <f t="shared" si="412"/>
        <v>0</v>
      </c>
      <c r="AB594" s="17">
        <f t="shared" si="413"/>
        <v>5.252307692307693</v>
      </c>
      <c r="AC594" s="17">
        <f t="shared" si="414"/>
        <v>5.252307692307693</v>
      </c>
      <c r="AD594" s="3">
        <f t="shared" si="428"/>
        <v>257</v>
      </c>
      <c r="AE594" s="3">
        <f t="shared" si="427"/>
        <v>1400</v>
      </c>
      <c r="AF594" s="3"/>
      <c r="AH594" s="20">
        <f t="shared" si="430"/>
        <v>257.36</v>
      </c>
      <c r="AI594">
        <f t="shared" si="416"/>
        <v>2</v>
      </c>
      <c r="AJ594">
        <f t="shared" si="417"/>
        <v>1</v>
      </c>
      <c r="AK594">
        <f t="shared" si="418"/>
        <v>0</v>
      </c>
      <c r="AL594">
        <f t="shared" si="419"/>
        <v>0</v>
      </c>
      <c r="AM594">
        <f t="shared" si="420"/>
        <v>1</v>
      </c>
      <c r="AN594">
        <f t="shared" si="421"/>
        <v>2</v>
      </c>
      <c r="AO594">
        <f t="shared" si="422"/>
        <v>0</v>
      </c>
      <c r="AP594">
        <f t="shared" si="423"/>
        <v>1</v>
      </c>
      <c r="AQ594">
        <f t="shared" si="424"/>
        <v>0</v>
      </c>
      <c r="AR594">
        <f t="shared" si="425"/>
        <v>4</v>
      </c>
      <c r="AS594">
        <f t="shared" si="426"/>
        <v>1440.0000000000546</v>
      </c>
      <c r="AT594" s="12">
        <f t="shared" si="431"/>
        <v>-2.125</v>
      </c>
      <c r="AU594" s="13">
        <f t="shared" si="411"/>
        <v>0</v>
      </c>
      <c r="AV594" s="13">
        <f t="shared" si="429"/>
        <v>0</v>
      </c>
      <c r="AW594" s="27">
        <v>0</v>
      </c>
      <c r="AX594" s="1">
        <f t="shared" si="432"/>
        <v>0</v>
      </c>
      <c r="AY594" s="20">
        <f t="shared" si="433"/>
        <v>244.61538461538464</v>
      </c>
    </row>
    <row r="595" spans="1:51" ht="35.25" customHeight="1" x14ac:dyDescent="0.65">
      <c r="A595" s="39">
        <v>589</v>
      </c>
      <c r="B595" s="2" t="s">
        <v>1455</v>
      </c>
      <c r="C595" s="37" t="s">
        <v>1482</v>
      </c>
      <c r="D595" s="47" t="s">
        <v>1217</v>
      </c>
      <c r="E595" s="48" t="s">
        <v>1483</v>
      </c>
      <c r="F595" s="15">
        <v>44986</v>
      </c>
      <c r="G595" s="2">
        <f t="shared" si="408"/>
        <v>26</v>
      </c>
      <c r="H595" s="16">
        <v>24</v>
      </c>
      <c r="I595" s="2"/>
      <c r="J595" s="16"/>
      <c r="K595" s="16"/>
      <c r="L595" s="2">
        <v>200</v>
      </c>
      <c r="M595" s="2">
        <v>0</v>
      </c>
      <c r="N595" s="2">
        <v>0</v>
      </c>
      <c r="O595" s="16"/>
      <c r="P595" s="2">
        <v>0</v>
      </c>
      <c r="Q595" s="2">
        <f t="shared" si="400"/>
        <v>10</v>
      </c>
      <c r="R595" s="2">
        <f t="shared" si="407"/>
        <v>0</v>
      </c>
      <c r="S595" s="17">
        <f t="shared" si="399"/>
        <v>34.615384615384613</v>
      </c>
      <c r="T595" s="17">
        <v>6</v>
      </c>
      <c r="U595" s="17">
        <v>5</v>
      </c>
      <c r="V595" s="18">
        <v>7</v>
      </c>
      <c r="W595" s="19">
        <f t="shared" si="415"/>
        <v>262.61538461538464</v>
      </c>
      <c r="X595" s="17">
        <f t="shared" si="409"/>
        <v>0</v>
      </c>
      <c r="Y595" s="17">
        <f t="shared" si="410"/>
        <v>0</v>
      </c>
      <c r="Z595" s="29"/>
      <c r="AA595" s="43">
        <f t="shared" si="412"/>
        <v>0</v>
      </c>
      <c r="AB595" s="17">
        <f t="shared" si="413"/>
        <v>5.252307692307693</v>
      </c>
      <c r="AC595" s="17">
        <f t="shared" si="414"/>
        <v>5.252307692307693</v>
      </c>
      <c r="AD595" s="3">
        <f t="shared" si="428"/>
        <v>257</v>
      </c>
      <c r="AE595" s="3">
        <f t="shared" si="427"/>
        <v>1400</v>
      </c>
      <c r="AF595" s="3"/>
      <c r="AH595" s="20">
        <f t="shared" si="430"/>
        <v>257.36</v>
      </c>
      <c r="AI595">
        <f t="shared" si="416"/>
        <v>2</v>
      </c>
      <c r="AJ595">
        <f t="shared" si="417"/>
        <v>1</v>
      </c>
      <c r="AK595">
        <f t="shared" si="418"/>
        <v>0</v>
      </c>
      <c r="AL595">
        <f t="shared" si="419"/>
        <v>0</v>
      </c>
      <c r="AM595">
        <f t="shared" si="420"/>
        <v>1</v>
      </c>
      <c r="AN595">
        <f t="shared" si="421"/>
        <v>2</v>
      </c>
      <c r="AO595">
        <f t="shared" si="422"/>
        <v>0</v>
      </c>
      <c r="AP595">
        <f t="shared" si="423"/>
        <v>1</v>
      </c>
      <c r="AQ595">
        <f t="shared" si="424"/>
        <v>0</v>
      </c>
      <c r="AR595">
        <f t="shared" si="425"/>
        <v>4</v>
      </c>
      <c r="AS595">
        <f t="shared" si="426"/>
        <v>1440.0000000000546</v>
      </c>
      <c r="AT595" s="12">
        <f t="shared" si="431"/>
        <v>-2.125</v>
      </c>
      <c r="AU595" s="13">
        <f t="shared" si="411"/>
        <v>0</v>
      </c>
      <c r="AV595" s="13">
        <f t="shared" si="429"/>
        <v>0</v>
      </c>
      <c r="AW595" s="27">
        <v>0</v>
      </c>
      <c r="AX595" s="1">
        <f t="shared" si="432"/>
        <v>0</v>
      </c>
      <c r="AY595" s="20">
        <f t="shared" si="433"/>
        <v>244.61538461538464</v>
      </c>
    </row>
    <row r="596" spans="1:51" ht="35.25" customHeight="1" x14ac:dyDescent="0.65">
      <c r="A596" s="2">
        <v>590</v>
      </c>
      <c r="B596" s="2" t="s">
        <v>1455</v>
      </c>
      <c r="C596" s="44" t="s">
        <v>1484</v>
      </c>
      <c r="D596" s="47" t="s">
        <v>522</v>
      </c>
      <c r="E596" s="48" t="s">
        <v>1485</v>
      </c>
      <c r="F596" s="15">
        <v>45034</v>
      </c>
      <c r="G596" s="2">
        <f t="shared" si="408"/>
        <v>26</v>
      </c>
      <c r="H596" s="16">
        <v>24</v>
      </c>
      <c r="I596" s="2"/>
      <c r="J596" s="16"/>
      <c r="K596" s="16"/>
      <c r="L596" s="2">
        <v>200</v>
      </c>
      <c r="M596" s="2">
        <v>0</v>
      </c>
      <c r="N596" s="2">
        <v>0</v>
      </c>
      <c r="O596" s="16"/>
      <c r="P596" s="2">
        <v>0</v>
      </c>
      <c r="Q596" s="2">
        <f t="shared" si="400"/>
        <v>10</v>
      </c>
      <c r="R596" s="2">
        <f t="shared" si="407"/>
        <v>0</v>
      </c>
      <c r="S596" s="17">
        <f t="shared" si="399"/>
        <v>34.615384615384613</v>
      </c>
      <c r="T596" s="17">
        <v>6</v>
      </c>
      <c r="U596" s="17">
        <v>5</v>
      </c>
      <c r="V596" s="18">
        <v>7</v>
      </c>
      <c r="W596" s="19">
        <f t="shared" si="415"/>
        <v>262.61538461538464</v>
      </c>
      <c r="X596" s="17">
        <f t="shared" si="409"/>
        <v>0</v>
      </c>
      <c r="Y596" s="17">
        <f t="shared" si="410"/>
        <v>0</v>
      </c>
      <c r="Z596" s="29"/>
      <c r="AA596" s="43">
        <f t="shared" si="412"/>
        <v>0</v>
      </c>
      <c r="AB596" s="17">
        <f t="shared" si="413"/>
        <v>5.252307692307693</v>
      </c>
      <c r="AC596" s="17">
        <f t="shared" si="414"/>
        <v>5.252307692307693</v>
      </c>
      <c r="AD596" s="3">
        <f t="shared" si="428"/>
        <v>257</v>
      </c>
      <c r="AE596" s="3">
        <f t="shared" si="427"/>
        <v>1400</v>
      </c>
      <c r="AF596" s="3"/>
      <c r="AH596" s="20">
        <f t="shared" si="430"/>
        <v>257.36</v>
      </c>
      <c r="AI596">
        <f t="shared" si="416"/>
        <v>2</v>
      </c>
      <c r="AJ596">
        <f t="shared" si="417"/>
        <v>1</v>
      </c>
      <c r="AK596">
        <f t="shared" si="418"/>
        <v>0</v>
      </c>
      <c r="AL596">
        <f t="shared" si="419"/>
        <v>0</v>
      </c>
      <c r="AM596">
        <f t="shared" si="420"/>
        <v>1</v>
      </c>
      <c r="AN596">
        <f t="shared" si="421"/>
        <v>2</v>
      </c>
      <c r="AO596">
        <f t="shared" si="422"/>
        <v>0</v>
      </c>
      <c r="AP596">
        <f t="shared" si="423"/>
        <v>1</v>
      </c>
      <c r="AQ596">
        <f t="shared" si="424"/>
        <v>0</v>
      </c>
      <c r="AR596">
        <f t="shared" si="425"/>
        <v>4</v>
      </c>
      <c r="AS596">
        <f t="shared" si="426"/>
        <v>1440.0000000000546</v>
      </c>
      <c r="AT596" s="12">
        <f t="shared" si="431"/>
        <v>-2.2555555555555555</v>
      </c>
      <c r="AU596" s="13">
        <f t="shared" si="411"/>
        <v>0</v>
      </c>
      <c r="AV596" s="13">
        <f t="shared" si="429"/>
        <v>0</v>
      </c>
      <c r="AW596" s="27">
        <v>0</v>
      </c>
      <c r="AX596" s="1">
        <f t="shared" si="432"/>
        <v>0</v>
      </c>
      <c r="AY596" s="20">
        <f t="shared" si="433"/>
        <v>244.61538461538464</v>
      </c>
    </row>
    <row r="597" spans="1:51" ht="35.25" customHeight="1" x14ac:dyDescent="0.65">
      <c r="A597" s="39">
        <v>591</v>
      </c>
      <c r="B597" s="2" t="s">
        <v>1455</v>
      </c>
      <c r="C597" s="44" t="s">
        <v>1486</v>
      </c>
      <c r="D597" s="47" t="s">
        <v>279</v>
      </c>
      <c r="E597" s="48" t="s">
        <v>1487</v>
      </c>
      <c r="F597" s="15">
        <v>45035</v>
      </c>
      <c r="G597" s="2">
        <f t="shared" si="408"/>
        <v>26</v>
      </c>
      <c r="H597" s="16">
        <v>20</v>
      </c>
      <c r="I597" s="2"/>
      <c r="J597" s="16"/>
      <c r="K597" s="16"/>
      <c r="L597" s="2">
        <v>200</v>
      </c>
      <c r="M597" s="2">
        <v>0</v>
      </c>
      <c r="N597" s="2">
        <v>0</v>
      </c>
      <c r="O597" s="16"/>
      <c r="P597" s="2">
        <v>0</v>
      </c>
      <c r="Q597" s="2">
        <f t="shared" si="400"/>
        <v>10</v>
      </c>
      <c r="R597" s="2">
        <f t="shared" si="407"/>
        <v>0</v>
      </c>
      <c r="S597" s="17">
        <f t="shared" si="399"/>
        <v>28.846153846153847</v>
      </c>
      <c r="T597" s="17">
        <v>5</v>
      </c>
      <c r="U597" s="17">
        <v>5</v>
      </c>
      <c r="V597" s="18">
        <v>7</v>
      </c>
      <c r="W597" s="19">
        <f t="shared" si="415"/>
        <v>255.84615384615384</v>
      </c>
      <c r="X597" s="17">
        <f t="shared" si="409"/>
        <v>0</v>
      </c>
      <c r="Y597" s="17">
        <f t="shared" si="410"/>
        <v>0</v>
      </c>
      <c r="Z597" s="29"/>
      <c r="AA597" s="43">
        <f t="shared" si="412"/>
        <v>0</v>
      </c>
      <c r="AB597" s="17">
        <f t="shared" si="413"/>
        <v>5.1169230769230767</v>
      </c>
      <c r="AC597" s="17">
        <f t="shared" si="414"/>
        <v>5.1169230769230767</v>
      </c>
      <c r="AD597" s="3">
        <f t="shared" si="428"/>
        <v>250</v>
      </c>
      <c r="AE597" s="3">
        <f t="shared" si="427"/>
        <v>2900</v>
      </c>
      <c r="AF597" s="3"/>
      <c r="AH597" s="20">
        <f t="shared" si="430"/>
        <v>250.73</v>
      </c>
      <c r="AI597">
        <f t="shared" si="416"/>
        <v>2</v>
      </c>
      <c r="AJ597">
        <f t="shared" si="417"/>
        <v>1</v>
      </c>
      <c r="AK597">
        <f t="shared" si="418"/>
        <v>0</v>
      </c>
      <c r="AL597">
        <f t="shared" si="419"/>
        <v>0</v>
      </c>
      <c r="AM597">
        <f t="shared" si="420"/>
        <v>0</v>
      </c>
      <c r="AN597">
        <f t="shared" si="421"/>
        <v>0</v>
      </c>
      <c r="AO597">
        <f t="shared" si="422"/>
        <v>1</v>
      </c>
      <c r="AP597">
        <f t="shared" si="423"/>
        <v>0</v>
      </c>
      <c r="AQ597">
        <f t="shared" si="424"/>
        <v>1</v>
      </c>
      <c r="AR597">
        <f t="shared" si="425"/>
        <v>4</v>
      </c>
      <c r="AS597">
        <f t="shared" si="426"/>
        <v>2919.9999999999591</v>
      </c>
      <c r="AT597" s="12">
        <f t="shared" si="431"/>
        <v>-2.2583333333333333</v>
      </c>
      <c r="AU597" s="13">
        <f t="shared" si="411"/>
        <v>0</v>
      </c>
      <c r="AV597" s="13">
        <f t="shared" si="429"/>
        <v>0</v>
      </c>
      <c r="AW597" s="27">
        <v>0</v>
      </c>
      <c r="AX597" s="1">
        <f t="shared" si="432"/>
        <v>0</v>
      </c>
      <c r="AY597" s="20">
        <f t="shared" si="433"/>
        <v>238.84615384615384</v>
      </c>
    </row>
    <row r="598" spans="1:51" ht="35.25" customHeight="1" x14ac:dyDescent="0.65">
      <c r="A598" s="2">
        <v>592</v>
      </c>
      <c r="B598" s="2" t="s">
        <v>1455</v>
      </c>
      <c r="C598" s="44" t="s">
        <v>1488</v>
      </c>
      <c r="D598" s="47" t="s">
        <v>1489</v>
      </c>
      <c r="E598" s="48" t="s">
        <v>1490</v>
      </c>
      <c r="F598" s="15">
        <v>45057</v>
      </c>
      <c r="G598" s="2">
        <f t="shared" si="408"/>
        <v>26</v>
      </c>
      <c r="H598" s="16">
        <v>22</v>
      </c>
      <c r="I598" s="2"/>
      <c r="J598" s="16"/>
      <c r="K598" s="16"/>
      <c r="L598" s="2">
        <v>200</v>
      </c>
      <c r="M598" s="2">
        <v>0</v>
      </c>
      <c r="N598" s="2">
        <v>0</v>
      </c>
      <c r="O598" s="16"/>
      <c r="P598" s="2">
        <v>0</v>
      </c>
      <c r="Q598" s="2">
        <f t="shared" si="400"/>
        <v>10</v>
      </c>
      <c r="R598" s="2">
        <f t="shared" si="407"/>
        <v>0</v>
      </c>
      <c r="S598" s="17">
        <f t="shared" si="399"/>
        <v>31.73076923076923</v>
      </c>
      <c r="T598" s="17">
        <v>5.5</v>
      </c>
      <c r="U598" s="17">
        <v>5</v>
      </c>
      <c r="V598" s="18">
        <v>7</v>
      </c>
      <c r="W598" s="19">
        <f t="shared" si="415"/>
        <v>259.23076923076923</v>
      </c>
      <c r="X598" s="17">
        <f t="shared" si="409"/>
        <v>0</v>
      </c>
      <c r="Y598" s="17">
        <f t="shared" si="410"/>
        <v>0</v>
      </c>
      <c r="Z598" s="29"/>
      <c r="AA598" s="43">
        <f t="shared" si="412"/>
        <v>0</v>
      </c>
      <c r="AB598" s="17">
        <f t="shared" si="413"/>
        <v>5.1846153846153848</v>
      </c>
      <c r="AC598" s="17">
        <f t="shared" si="414"/>
        <v>5.1846153846153848</v>
      </c>
      <c r="AD598" s="3">
        <f t="shared" si="428"/>
        <v>254</v>
      </c>
      <c r="AE598" s="3">
        <f t="shared" si="427"/>
        <v>200</v>
      </c>
      <c r="AF598" s="3"/>
      <c r="AH598" s="20">
        <f t="shared" si="430"/>
        <v>254.05</v>
      </c>
      <c r="AI598">
        <f t="shared" si="416"/>
        <v>2</v>
      </c>
      <c r="AJ598">
        <f t="shared" si="417"/>
        <v>1</v>
      </c>
      <c r="AK598">
        <f t="shared" si="418"/>
        <v>0</v>
      </c>
      <c r="AL598">
        <f t="shared" si="419"/>
        <v>0</v>
      </c>
      <c r="AM598">
        <f t="shared" si="420"/>
        <v>0</v>
      </c>
      <c r="AN598">
        <f t="shared" si="421"/>
        <v>4</v>
      </c>
      <c r="AO598">
        <f t="shared" si="422"/>
        <v>0</v>
      </c>
      <c r="AP598">
        <f t="shared" si="423"/>
        <v>0</v>
      </c>
      <c r="AQ598">
        <f t="shared" si="424"/>
        <v>0</v>
      </c>
      <c r="AR598">
        <f t="shared" si="425"/>
        <v>2</v>
      </c>
      <c r="AS598">
        <f t="shared" si="426"/>
        <v>200.00000000004547</v>
      </c>
      <c r="AT598" s="12">
        <f t="shared" si="431"/>
        <v>-2.3194444444444446</v>
      </c>
      <c r="AU598" s="13">
        <f t="shared" si="411"/>
        <v>0</v>
      </c>
      <c r="AV598" s="13">
        <f t="shared" si="429"/>
        <v>0</v>
      </c>
      <c r="AW598" s="27">
        <v>0</v>
      </c>
      <c r="AX598" s="1">
        <f t="shared" si="432"/>
        <v>0</v>
      </c>
      <c r="AY598" s="20">
        <f t="shared" si="433"/>
        <v>241.73076923076923</v>
      </c>
    </row>
    <row r="599" spans="1:51" ht="35.25" customHeight="1" x14ac:dyDescent="0.65">
      <c r="A599" s="39">
        <v>593</v>
      </c>
      <c r="B599" s="2" t="s">
        <v>1455</v>
      </c>
      <c r="C599" s="44" t="s">
        <v>1491</v>
      </c>
      <c r="D599" s="47" t="s">
        <v>400</v>
      </c>
      <c r="E599" s="48" t="s">
        <v>1492</v>
      </c>
      <c r="F599" s="15">
        <v>45090</v>
      </c>
      <c r="G599" s="2">
        <f t="shared" si="408"/>
        <v>26</v>
      </c>
      <c r="H599" s="16">
        <v>24</v>
      </c>
      <c r="I599" s="2"/>
      <c r="J599" s="16"/>
      <c r="K599" s="16"/>
      <c r="L599" s="2">
        <v>200</v>
      </c>
      <c r="M599" s="2">
        <v>0</v>
      </c>
      <c r="N599" s="2">
        <v>0</v>
      </c>
      <c r="O599" s="16"/>
      <c r="P599" s="2">
        <v>0</v>
      </c>
      <c r="Q599" s="2">
        <f t="shared" si="400"/>
        <v>10</v>
      </c>
      <c r="R599" s="2">
        <f t="shared" si="407"/>
        <v>0</v>
      </c>
      <c r="S599" s="17">
        <f t="shared" si="399"/>
        <v>34.615384615384613</v>
      </c>
      <c r="T599" s="17">
        <v>6</v>
      </c>
      <c r="U599" s="17">
        <v>5</v>
      </c>
      <c r="V599" s="18">
        <v>7</v>
      </c>
      <c r="W599" s="19">
        <f t="shared" si="415"/>
        <v>262.61538461538464</v>
      </c>
      <c r="X599" s="17">
        <f t="shared" si="409"/>
        <v>0</v>
      </c>
      <c r="Y599" s="17">
        <f t="shared" si="410"/>
        <v>0</v>
      </c>
      <c r="Z599" s="29"/>
      <c r="AA599" s="43">
        <f t="shared" si="412"/>
        <v>0</v>
      </c>
      <c r="AB599" s="17">
        <f t="shared" si="413"/>
        <v>5.252307692307693</v>
      </c>
      <c r="AC599" s="17">
        <f t="shared" si="414"/>
        <v>5.252307692307693</v>
      </c>
      <c r="AD599" s="3">
        <f t="shared" si="428"/>
        <v>257</v>
      </c>
      <c r="AE599" s="3">
        <f t="shared" si="427"/>
        <v>1400</v>
      </c>
      <c r="AF599" s="3"/>
      <c r="AH599" s="20">
        <f t="shared" si="430"/>
        <v>257.36</v>
      </c>
      <c r="AI599">
        <f t="shared" si="416"/>
        <v>2</v>
      </c>
      <c r="AJ599">
        <f t="shared" si="417"/>
        <v>1</v>
      </c>
      <c r="AK599">
        <f t="shared" si="418"/>
        <v>0</v>
      </c>
      <c r="AL599">
        <f t="shared" si="419"/>
        <v>0</v>
      </c>
      <c r="AM599">
        <f t="shared" si="420"/>
        <v>1</v>
      </c>
      <c r="AN599">
        <f t="shared" si="421"/>
        <v>2</v>
      </c>
      <c r="AO599">
        <f t="shared" si="422"/>
        <v>0</v>
      </c>
      <c r="AP599">
        <f t="shared" si="423"/>
        <v>1</v>
      </c>
      <c r="AQ599">
        <f t="shared" si="424"/>
        <v>0</v>
      </c>
      <c r="AR599">
        <f t="shared" si="425"/>
        <v>4</v>
      </c>
      <c r="AS599">
        <f t="shared" si="426"/>
        <v>1440.0000000000546</v>
      </c>
      <c r="AT599" s="12">
        <f t="shared" si="431"/>
        <v>-2.4083333333333332</v>
      </c>
      <c r="AU599" s="13">
        <f t="shared" si="411"/>
        <v>0</v>
      </c>
      <c r="AV599" s="13">
        <f t="shared" si="429"/>
        <v>0</v>
      </c>
      <c r="AW599" s="27">
        <v>0</v>
      </c>
      <c r="AX599" s="1">
        <f t="shared" si="432"/>
        <v>0</v>
      </c>
      <c r="AY599" s="20">
        <f t="shared" si="433"/>
        <v>244.61538461538464</v>
      </c>
    </row>
    <row r="600" spans="1:51" ht="33" customHeight="1" x14ac:dyDescent="0.65">
      <c r="A600" s="2">
        <v>594</v>
      </c>
      <c r="B600" s="2" t="s">
        <v>1455</v>
      </c>
      <c r="C600" s="36" t="s">
        <v>1493</v>
      </c>
      <c r="D600" s="47" t="s">
        <v>228</v>
      </c>
      <c r="E600" s="48" t="s">
        <v>1494</v>
      </c>
      <c r="F600" s="15">
        <v>45180</v>
      </c>
      <c r="G600" s="2">
        <f t="shared" si="408"/>
        <v>26</v>
      </c>
      <c r="H600" s="16">
        <v>22</v>
      </c>
      <c r="I600" s="2"/>
      <c r="J600" s="16"/>
      <c r="K600" s="16"/>
      <c r="L600" s="2">
        <v>200</v>
      </c>
      <c r="M600" s="2">
        <v>0</v>
      </c>
      <c r="N600" s="2">
        <v>0</v>
      </c>
      <c r="O600" s="2"/>
      <c r="P600" s="2">
        <v>0</v>
      </c>
      <c r="Q600" s="2">
        <f t="shared" si="400"/>
        <v>10</v>
      </c>
      <c r="R600" s="2">
        <v>0</v>
      </c>
      <c r="S600" s="17">
        <f t="shared" si="399"/>
        <v>31.73076923076923</v>
      </c>
      <c r="T600" s="17">
        <v>5.5</v>
      </c>
      <c r="U600" s="17">
        <v>5</v>
      </c>
      <c r="V600" s="18">
        <v>7</v>
      </c>
      <c r="W600" s="19">
        <f t="shared" si="415"/>
        <v>259.23076923076923</v>
      </c>
      <c r="X600" s="17">
        <f t="shared" si="409"/>
        <v>0</v>
      </c>
      <c r="Y600" s="17">
        <f t="shared" si="410"/>
        <v>0</v>
      </c>
      <c r="Z600" s="29"/>
      <c r="AA600" s="43">
        <f t="shared" si="412"/>
        <v>0</v>
      </c>
      <c r="AB600" s="17">
        <f t="shared" si="413"/>
        <v>5.1846153846153848</v>
      </c>
      <c r="AC600" s="17">
        <f t="shared" si="414"/>
        <v>5.1846153846153848</v>
      </c>
      <c r="AD600" s="3">
        <f t="shared" si="428"/>
        <v>254</v>
      </c>
      <c r="AE600" s="3">
        <f t="shared" si="427"/>
        <v>200</v>
      </c>
      <c r="AF600" s="3"/>
      <c r="AH600" s="20">
        <f t="shared" si="430"/>
        <v>254.05</v>
      </c>
      <c r="AI600">
        <f t="shared" si="416"/>
        <v>2</v>
      </c>
      <c r="AJ600">
        <f t="shared" si="417"/>
        <v>1</v>
      </c>
      <c r="AK600">
        <f t="shared" si="418"/>
        <v>0</v>
      </c>
      <c r="AL600">
        <f t="shared" si="419"/>
        <v>0</v>
      </c>
      <c r="AM600">
        <f t="shared" si="420"/>
        <v>0</v>
      </c>
      <c r="AN600">
        <f t="shared" si="421"/>
        <v>4</v>
      </c>
      <c r="AO600">
        <f t="shared" si="422"/>
        <v>0</v>
      </c>
      <c r="AP600">
        <f t="shared" si="423"/>
        <v>0</v>
      </c>
      <c r="AQ600">
        <f t="shared" si="424"/>
        <v>0</v>
      </c>
      <c r="AR600">
        <f t="shared" si="425"/>
        <v>2</v>
      </c>
      <c r="AS600">
        <f t="shared" si="426"/>
        <v>200.00000000004547</v>
      </c>
      <c r="AT600" s="12">
        <f t="shared" si="431"/>
        <v>-2.6527777777777777</v>
      </c>
      <c r="AU600" s="13">
        <f t="shared" si="411"/>
        <v>0</v>
      </c>
      <c r="AV600" s="13">
        <f t="shared" si="429"/>
        <v>0</v>
      </c>
      <c r="AW600" s="27">
        <v>0</v>
      </c>
      <c r="AX600" s="1">
        <f t="shared" si="432"/>
        <v>0</v>
      </c>
      <c r="AY600" s="20">
        <f t="shared" si="433"/>
        <v>241.73076923076923</v>
      </c>
    </row>
    <row r="601" spans="1:51" ht="35.25" customHeight="1" x14ac:dyDescent="0.65">
      <c r="A601" s="39">
        <v>595</v>
      </c>
      <c r="B601" s="2" t="s">
        <v>1455</v>
      </c>
      <c r="C601" s="37" t="s">
        <v>1495</v>
      </c>
      <c r="D601" s="47" t="s">
        <v>648</v>
      </c>
      <c r="E601" s="48" t="s">
        <v>244</v>
      </c>
      <c r="F601" s="15">
        <v>45152</v>
      </c>
      <c r="G601" s="2">
        <f t="shared" si="408"/>
        <v>26</v>
      </c>
      <c r="H601" s="16">
        <v>8</v>
      </c>
      <c r="I601" s="2"/>
      <c r="J601" s="16"/>
      <c r="K601" s="16"/>
      <c r="L601" s="2">
        <v>200</v>
      </c>
      <c r="M601" s="2">
        <v>0</v>
      </c>
      <c r="N601" s="2">
        <v>0</v>
      </c>
      <c r="O601" s="16"/>
      <c r="P601" s="2">
        <v>0</v>
      </c>
      <c r="Q601" s="2">
        <f t="shared" si="400"/>
        <v>10</v>
      </c>
      <c r="R601" s="2">
        <f t="shared" ref="R601:R666" si="434">IF(AT601&lt;=8,AU601,AV601)</f>
        <v>0</v>
      </c>
      <c r="S601" s="17">
        <f t="shared" si="399"/>
        <v>11.538461538461538</v>
      </c>
      <c r="T601" s="17">
        <v>2</v>
      </c>
      <c r="U601" s="17">
        <v>5</v>
      </c>
      <c r="V601" s="18">
        <v>7</v>
      </c>
      <c r="W601" s="19">
        <f t="shared" si="415"/>
        <v>235.53846153846155</v>
      </c>
      <c r="X601" s="17">
        <f t="shared" si="409"/>
        <v>0</v>
      </c>
      <c r="Y601" s="17">
        <f t="shared" si="410"/>
        <v>0</v>
      </c>
      <c r="Z601" s="29"/>
      <c r="AA601" s="43">
        <f t="shared" si="412"/>
        <v>0</v>
      </c>
      <c r="AB601" s="17">
        <f t="shared" si="413"/>
        <v>4.7107692307692313</v>
      </c>
      <c r="AC601" s="17">
        <f t="shared" si="414"/>
        <v>4.7107692307692313</v>
      </c>
      <c r="AD601" s="3">
        <f t="shared" si="428"/>
        <v>230</v>
      </c>
      <c r="AE601" s="3">
        <f t="shared" si="427"/>
        <v>3300</v>
      </c>
      <c r="AF601" s="3"/>
      <c r="AH601" s="20">
        <f t="shared" si="430"/>
        <v>230.83</v>
      </c>
      <c r="AI601">
        <f t="shared" si="416"/>
        <v>2</v>
      </c>
      <c r="AJ601">
        <f t="shared" si="417"/>
        <v>0</v>
      </c>
      <c r="AK601">
        <f t="shared" si="418"/>
        <v>1</v>
      </c>
      <c r="AL601">
        <f t="shared" si="419"/>
        <v>1</v>
      </c>
      <c r="AM601">
        <f t="shared" si="420"/>
        <v>0</v>
      </c>
      <c r="AN601">
        <f t="shared" si="421"/>
        <v>0</v>
      </c>
      <c r="AO601">
        <f t="shared" si="422"/>
        <v>1</v>
      </c>
      <c r="AP601">
        <f t="shared" si="423"/>
        <v>1</v>
      </c>
      <c r="AQ601">
        <f t="shared" si="424"/>
        <v>0</v>
      </c>
      <c r="AR601">
        <f t="shared" si="425"/>
        <v>3</v>
      </c>
      <c r="AS601">
        <f t="shared" si="426"/>
        <v>3320.00000000005</v>
      </c>
      <c r="AT601" s="12">
        <f t="shared" si="431"/>
        <v>-2.5777777777777779</v>
      </c>
      <c r="AU601" s="13">
        <f t="shared" si="411"/>
        <v>0</v>
      </c>
      <c r="AV601" s="13">
        <f t="shared" si="429"/>
        <v>0</v>
      </c>
      <c r="AW601" s="27">
        <v>0</v>
      </c>
      <c r="AX601" s="1">
        <f t="shared" si="432"/>
        <v>0</v>
      </c>
      <c r="AY601" s="20">
        <f t="shared" si="433"/>
        <v>221.53846153846155</v>
      </c>
    </row>
    <row r="602" spans="1:51" ht="35.25" customHeight="1" x14ac:dyDescent="0.65">
      <c r="A602" s="2">
        <v>596</v>
      </c>
      <c r="B602" s="2" t="s">
        <v>1455</v>
      </c>
      <c r="C602" s="37" t="s">
        <v>1496</v>
      </c>
      <c r="D602" s="47" t="s">
        <v>1497</v>
      </c>
      <c r="E602" s="48" t="s">
        <v>472</v>
      </c>
      <c r="F602" s="15">
        <v>45170</v>
      </c>
      <c r="G602" s="2">
        <f t="shared" si="408"/>
        <v>26</v>
      </c>
      <c r="H602" s="16">
        <v>24</v>
      </c>
      <c r="I602" s="2"/>
      <c r="J602" s="16"/>
      <c r="K602" s="16"/>
      <c r="L602" s="2">
        <v>200</v>
      </c>
      <c r="M602" s="2">
        <v>0</v>
      </c>
      <c r="N602" s="2">
        <v>0</v>
      </c>
      <c r="O602" s="16"/>
      <c r="P602" s="2">
        <v>0</v>
      </c>
      <c r="Q602" s="2">
        <f t="shared" si="400"/>
        <v>10</v>
      </c>
      <c r="R602" s="2">
        <f t="shared" si="434"/>
        <v>0</v>
      </c>
      <c r="S602" s="17">
        <f t="shared" si="399"/>
        <v>34.615384615384613</v>
      </c>
      <c r="T602" s="17">
        <v>6</v>
      </c>
      <c r="U602" s="17">
        <v>5</v>
      </c>
      <c r="V602" s="18">
        <v>7</v>
      </c>
      <c r="W602" s="19">
        <f t="shared" si="415"/>
        <v>262.61538461538464</v>
      </c>
      <c r="X602" s="17">
        <f t="shared" si="409"/>
        <v>0</v>
      </c>
      <c r="Y602" s="17">
        <f t="shared" si="410"/>
        <v>0</v>
      </c>
      <c r="Z602" s="29"/>
      <c r="AA602" s="43">
        <f t="shared" si="412"/>
        <v>0</v>
      </c>
      <c r="AB602" s="17">
        <f t="shared" si="413"/>
        <v>5.252307692307693</v>
      </c>
      <c r="AC602" s="17">
        <f t="shared" si="414"/>
        <v>5.252307692307693</v>
      </c>
      <c r="AD602" s="3">
        <f t="shared" si="428"/>
        <v>257</v>
      </c>
      <c r="AE602" s="3">
        <f t="shared" si="427"/>
        <v>1400</v>
      </c>
      <c r="AF602" s="3"/>
      <c r="AH602" s="20">
        <f t="shared" si="430"/>
        <v>257.36</v>
      </c>
      <c r="AI602">
        <f t="shared" si="416"/>
        <v>2</v>
      </c>
      <c r="AJ602">
        <f t="shared" si="417"/>
        <v>1</v>
      </c>
      <c r="AK602">
        <f t="shared" si="418"/>
        <v>0</v>
      </c>
      <c r="AL602">
        <f t="shared" si="419"/>
        <v>0</v>
      </c>
      <c r="AM602">
        <f t="shared" si="420"/>
        <v>1</v>
      </c>
      <c r="AN602">
        <f t="shared" si="421"/>
        <v>2</v>
      </c>
      <c r="AO602">
        <f t="shared" si="422"/>
        <v>0</v>
      </c>
      <c r="AP602">
        <f t="shared" si="423"/>
        <v>1</v>
      </c>
      <c r="AQ602">
        <f t="shared" si="424"/>
        <v>0</v>
      </c>
      <c r="AR602">
        <f t="shared" si="425"/>
        <v>4</v>
      </c>
      <c r="AS602">
        <f t="shared" si="426"/>
        <v>1440.0000000000546</v>
      </c>
      <c r="AT602" s="12">
        <f t="shared" si="431"/>
        <v>-2.625</v>
      </c>
      <c r="AU602" s="13">
        <f t="shared" si="411"/>
        <v>0</v>
      </c>
      <c r="AV602" s="13">
        <f t="shared" si="429"/>
        <v>0</v>
      </c>
      <c r="AW602" s="27">
        <v>0</v>
      </c>
      <c r="AX602" s="1">
        <f t="shared" si="432"/>
        <v>0</v>
      </c>
      <c r="AY602" s="20">
        <f t="shared" si="433"/>
        <v>244.61538461538464</v>
      </c>
    </row>
    <row r="603" spans="1:51" ht="35.25" customHeight="1" x14ac:dyDescent="0.65">
      <c r="A603" s="39">
        <v>597</v>
      </c>
      <c r="B603" s="2" t="s">
        <v>1455</v>
      </c>
      <c r="C603" s="44" t="s">
        <v>1498</v>
      </c>
      <c r="D603" s="47" t="s">
        <v>1499</v>
      </c>
      <c r="E603" s="48" t="s">
        <v>367</v>
      </c>
      <c r="F603" s="15">
        <v>45181</v>
      </c>
      <c r="G603" s="2">
        <f t="shared" si="408"/>
        <v>20</v>
      </c>
      <c r="H603" s="16">
        <v>16</v>
      </c>
      <c r="I603" s="2"/>
      <c r="J603" s="16">
        <v>5</v>
      </c>
      <c r="K603" s="16">
        <v>1</v>
      </c>
      <c r="L603" s="2">
        <v>200</v>
      </c>
      <c r="M603" s="2">
        <v>0</v>
      </c>
      <c r="N603" s="2">
        <v>0</v>
      </c>
      <c r="O603" s="16"/>
      <c r="P603" s="2">
        <v>0</v>
      </c>
      <c r="Q603" s="2">
        <f t="shared" si="400"/>
        <v>0</v>
      </c>
      <c r="R603" s="2">
        <f t="shared" si="434"/>
        <v>0</v>
      </c>
      <c r="S603" s="17">
        <f t="shared" ref="S603:S610" si="435">(((L603/26/8)*1.5)*H603)+(((L603/26)*2)*I603)</f>
        <v>23.076923076923077</v>
      </c>
      <c r="T603" s="17">
        <v>4</v>
      </c>
      <c r="U603" s="17">
        <v>3.8461538461538463</v>
      </c>
      <c r="V603" s="18">
        <v>7</v>
      </c>
      <c r="W603" s="19">
        <f t="shared" si="415"/>
        <v>237.92307692307691</v>
      </c>
      <c r="X603" s="17">
        <f t="shared" si="409"/>
        <v>38.46153846153846</v>
      </c>
      <c r="Y603" s="17">
        <f t="shared" si="410"/>
        <v>7.6923076923076925</v>
      </c>
      <c r="Z603" s="29"/>
      <c r="AA603" s="43">
        <f t="shared" si="412"/>
        <v>0</v>
      </c>
      <c r="AB603" s="17">
        <f t="shared" si="413"/>
        <v>4.7584615384615381</v>
      </c>
      <c r="AC603" s="17">
        <f t="shared" si="414"/>
        <v>50.912307692307692</v>
      </c>
      <c r="AD603" s="3">
        <f t="shared" si="428"/>
        <v>187</v>
      </c>
      <c r="AE603" s="3">
        <f t="shared" si="427"/>
        <v>0</v>
      </c>
      <c r="AF603" s="3"/>
      <c r="AH603" s="20">
        <f t="shared" si="430"/>
        <v>187.01</v>
      </c>
      <c r="AI603">
        <f t="shared" si="416"/>
        <v>1</v>
      </c>
      <c r="AJ603">
        <f t="shared" si="417"/>
        <v>1</v>
      </c>
      <c r="AK603">
        <f t="shared" si="418"/>
        <v>1</v>
      </c>
      <c r="AL603">
        <f t="shared" si="419"/>
        <v>1</v>
      </c>
      <c r="AM603">
        <f t="shared" si="420"/>
        <v>1</v>
      </c>
      <c r="AN603">
        <f t="shared" si="421"/>
        <v>2</v>
      </c>
      <c r="AO603">
        <f t="shared" si="422"/>
        <v>0</v>
      </c>
      <c r="AP603">
        <f t="shared" si="423"/>
        <v>0</v>
      </c>
      <c r="AQ603">
        <f t="shared" si="424"/>
        <v>0</v>
      </c>
      <c r="AR603">
        <f t="shared" si="425"/>
        <v>0</v>
      </c>
      <c r="AS603">
        <f t="shared" si="426"/>
        <v>39.99999999996362</v>
      </c>
      <c r="AT603" s="12">
        <f t="shared" si="431"/>
        <v>-2.6555555555555554</v>
      </c>
      <c r="AU603" s="13">
        <f t="shared" si="411"/>
        <v>0</v>
      </c>
      <c r="AV603" s="13">
        <f t="shared" si="429"/>
        <v>0</v>
      </c>
      <c r="AW603" s="27">
        <v>0</v>
      </c>
      <c r="AX603" s="1">
        <f t="shared" si="432"/>
        <v>0</v>
      </c>
      <c r="AY603" s="20">
        <f t="shared" si="433"/>
        <v>176.92307692307693</v>
      </c>
    </row>
    <row r="604" spans="1:51" ht="35.25" customHeight="1" x14ac:dyDescent="0.65">
      <c r="A604" s="2">
        <v>598</v>
      </c>
      <c r="B604" s="2" t="s">
        <v>1455</v>
      </c>
      <c r="C604" s="44" t="s">
        <v>1500</v>
      </c>
      <c r="D604" s="47" t="s">
        <v>588</v>
      </c>
      <c r="E604" s="48" t="s">
        <v>994</v>
      </c>
      <c r="F604" s="15">
        <v>45217</v>
      </c>
      <c r="G604" s="2">
        <f t="shared" si="408"/>
        <v>26</v>
      </c>
      <c r="H604" s="16">
        <v>24</v>
      </c>
      <c r="I604" s="2"/>
      <c r="J604" s="16"/>
      <c r="K604" s="16"/>
      <c r="L604" s="2">
        <v>198</v>
      </c>
      <c r="M604" s="2">
        <v>0</v>
      </c>
      <c r="N604" s="2">
        <v>0</v>
      </c>
      <c r="O604" s="16"/>
      <c r="P604" s="2">
        <v>0</v>
      </c>
      <c r="Q604" s="2">
        <f t="shared" ref="Q604:Q610" si="436">IF(AND($K$4&lt;=G604,K604&lt;0.01),10,IF(AND(G604&gt;=$K$4-1,K604&lt;0.01),5,0))</f>
        <v>10</v>
      </c>
      <c r="R604" s="2">
        <f t="shared" si="434"/>
        <v>0</v>
      </c>
      <c r="S604" s="17">
        <f t="shared" si="435"/>
        <v>34.269230769230774</v>
      </c>
      <c r="T604" s="17">
        <v>6</v>
      </c>
      <c r="U604" s="17">
        <v>5</v>
      </c>
      <c r="V604" s="18">
        <v>7</v>
      </c>
      <c r="W604" s="19">
        <f t="shared" si="415"/>
        <v>260.26923076923077</v>
      </c>
      <c r="X604" s="17">
        <f t="shared" si="409"/>
        <v>0</v>
      </c>
      <c r="Y604" s="17">
        <f t="shared" si="410"/>
        <v>0</v>
      </c>
      <c r="Z604" s="29"/>
      <c r="AA604" s="43">
        <f t="shared" si="412"/>
        <v>0</v>
      </c>
      <c r="AB604" s="17">
        <f t="shared" si="413"/>
        <v>5.2053846153846157</v>
      </c>
      <c r="AC604" s="17">
        <f t="shared" si="414"/>
        <v>5.2053846153846157</v>
      </c>
      <c r="AD604" s="3">
        <f t="shared" si="428"/>
        <v>255</v>
      </c>
      <c r="AE604" s="3">
        <f t="shared" si="427"/>
        <v>200</v>
      </c>
      <c r="AF604" s="3"/>
      <c r="AH604" s="20">
        <f t="shared" si="430"/>
        <v>255.06</v>
      </c>
      <c r="AI604">
        <f t="shared" si="416"/>
        <v>2</v>
      </c>
      <c r="AJ604">
        <f t="shared" si="417"/>
        <v>1</v>
      </c>
      <c r="AK604">
        <f t="shared" si="418"/>
        <v>0</v>
      </c>
      <c r="AL604">
        <f t="shared" si="419"/>
        <v>0</v>
      </c>
      <c r="AM604">
        <f t="shared" si="420"/>
        <v>1</v>
      </c>
      <c r="AN604">
        <f t="shared" si="421"/>
        <v>0</v>
      </c>
      <c r="AO604">
        <f t="shared" si="422"/>
        <v>0</v>
      </c>
      <c r="AP604">
        <f t="shared" si="423"/>
        <v>0</v>
      </c>
      <c r="AQ604">
        <f t="shared" si="424"/>
        <v>0</v>
      </c>
      <c r="AR604">
        <f t="shared" si="425"/>
        <v>2</v>
      </c>
      <c r="AS604">
        <f t="shared" si="426"/>
        <v>240.00000000000909</v>
      </c>
      <c r="AT604" s="12">
        <f t="shared" si="431"/>
        <v>-2.7555555555555555</v>
      </c>
      <c r="AU604" s="13">
        <f t="shared" si="411"/>
        <v>0</v>
      </c>
      <c r="AV604" s="13">
        <f t="shared" si="429"/>
        <v>0</v>
      </c>
      <c r="AW604" s="27">
        <v>0</v>
      </c>
      <c r="AX604" s="1">
        <f t="shared" si="432"/>
        <v>0</v>
      </c>
      <c r="AY604" s="20">
        <f t="shared" si="433"/>
        <v>242.26923076923077</v>
      </c>
    </row>
    <row r="605" spans="1:51" ht="35.25" customHeight="1" x14ac:dyDescent="0.65">
      <c r="A605" s="39">
        <v>599</v>
      </c>
      <c r="B605" s="2" t="s">
        <v>1455</v>
      </c>
      <c r="C605" s="44" t="s">
        <v>1501</v>
      </c>
      <c r="D605" s="47" t="s">
        <v>1502</v>
      </c>
      <c r="E605" s="48" t="s">
        <v>326</v>
      </c>
      <c r="F605" s="15">
        <v>45218</v>
      </c>
      <c r="G605" s="2">
        <f t="shared" si="408"/>
        <v>26</v>
      </c>
      <c r="H605" s="16">
        <v>24</v>
      </c>
      <c r="I605" s="2"/>
      <c r="J605" s="16"/>
      <c r="K605" s="16"/>
      <c r="L605" s="2">
        <v>198</v>
      </c>
      <c r="M605" s="2">
        <v>0</v>
      </c>
      <c r="N605" s="2">
        <v>0</v>
      </c>
      <c r="O605" s="16"/>
      <c r="P605" s="2">
        <v>0</v>
      </c>
      <c r="Q605" s="2">
        <f t="shared" si="436"/>
        <v>10</v>
      </c>
      <c r="R605" s="2">
        <f t="shared" si="434"/>
        <v>0</v>
      </c>
      <c r="S605" s="17">
        <f t="shared" si="435"/>
        <v>34.269230769230774</v>
      </c>
      <c r="T605" s="17">
        <v>6</v>
      </c>
      <c r="U605" s="17">
        <v>5</v>
      </c>
      <c r="V605" s="18">
        <v>7</v>
      </c>
      <c r="W605" s="19">
        <f t="shared" si="415"/>
        <v>260.26923076923077</v>
      </c>
      <c r="X605" s="17">
        <f t="shared" si="409"/>
        <v>0</v>
      </c>
      <c r="Y605" s="17">
        <f t="shared" si="410"/>
        <v>0</v>
      </c>
      <c r="Z605" s="29"/>
      <c r="AA605" s="43">
        <f t="shared" si="412"/>
        <v>0</v>
      </c>
      <c r="AB605" s="17">
        <f t="shared" si="413"/>
        <v>5.2053846153846157</v>
      </c>
      <c r="AC605" s="17">
        <f t="shared" si="414"/>
        <v>5.2053846153846157</v>
      </c>
      <c r="AD605" s="3">
        <f t="shared" si="428"/>
        <v>255</v>
      </c>
      <c r="AE605" s="3">
        <f t="shared" si="427"/>
        <v>200</v>
      </c>
      <c r="AF605" s="3"/>
      <c r="AH605" s="20">
        <f t="shared" si="430"/>
        <v>255.06</v>
      </c>
      <c r="AI605">
        <f t="shared" si="416"/>
        <v>2</v>
      </c>
      <c r="AJ605">
        <f t="shared" si="417"/>
        <v>1</v>
      </c>
      <c r="AK605">
        <f t="shared" si="418"/>
        <v>0</v>
      </c>
      <c r="AL605">
        <f t="shared" si="419"/>
        <v>0</v>
      </c>
      <c r="AM605">
        <f t="shared" si="420"/>
        <v>1</v>
      </c>
      <c r="AN605">
        <f t="shared" si="421"/>
        <v>0</v>
      </c>
      <c r="AO605">
        <f t="shared" si="422"/>
        <v>0</v>
      </c>
      <c r="AP605">
        <f t="shared" si="423"/>
        <v>0</v>
      </c>
      <c r="AQ605">
        <f t="shared" si="424"/>
        <v>0</v>
      </c>
      <c r="AR605">
        <f t="shared" si="425"/>
        <v>2</v>
      </c>
      <c r="AS605">
        <f t="shared" si="426"/>
        <v>240.00000000000909</v>
      </c>
      <c r="AT605" s="12">
        <f t="shared" si="431"/>
        <v>-2.7583333333333333</v>
      </c>
      <c r="AU605" s="13">
        <f t="shared" si="411"/>
        <v>0</v>
      </c>
      <c r="AV605" s="13">
        <f t="shared" si="429"/>
        <v>0</v>
      </c>
      <c r="AW605" s="27">
        <v>0</v>
      </c>
      <c r="AX605" s="1">
        <f t="shared" si="432"/>
        <v>0</v>
      </c>
      <c r="AY605" s="20">
        <f t="shared" si="433"/>
        <v>242.26923076923077</v>
      </c>
    </row>
    <row r="606" spans="1:51" ht="35.25" customHeight="1" x14ac:dyDescent="0.65">
      <c r="A606" s="2">
        <v>600</v>
      </c>
      <c r="B606" s="2" t="s">
        <v>1455</v>
      </c>
      <c r="C606" s="44" t="s">
        <v>1503</v>
      </c>
      <c r="D606" s="47" t="s">
        <v>1504</v>
      </c>
      <c r="E606" s="48" t="s">
        <v>622</v>
      </c>
      <c r="F606" s="15">
        <v>45222</v>
      </c>
      <c r="G606" s="2">
        <f t="shared" si="408"/>
        <v>26</v>
      </c>
      <c r="H606" s="16">
        <v>24</v>
      </c>
      <c r="I606" s="2"/>
      <c r="J606" s="16"/>
      <c r="K606" s="16"/>
      <c r="L606" s="2">
        <v>198</v>
      </c>
      <c r="M606" s="2">
        <v>0</v>
      </c>
      <c r="N606" s="2">
        <v>0</v>
      </c>
      <c r="O606" s="16"/>
      <c r="P606" s="2">
        <v>0</v>
      </c>
      <c r="Q606" s="2">
        <f t="shared" si="436"/>
        <v>10</v>
      </c>
      <c r="R606" s="2">
        <f t="shared" si="434"/>
        <v>0</v>
      </c>
      <c r="S606" s="17">
        <f t="shared" si="435"/>
        <v>34.269230769230774</v>
      </c>
      <c r="T606" s="17">
        <v>6</v>
      </c>
      <c r="U606" s="17">
        <v>5</v>
      </c>
      <c r="V606" s="18">
        <v>7</v>
      </c>
      <c r="W606" s="19">
        <f t="shared" si="415"/>
        <v>260.26923076923077</v>
      </c>
      <c r="X606" s="17">
        <f t="shared" si="409"/>
        <v>0</v>
      </c>
      <c r="Y606" s="17">
        <f t="shared" si="410"/>
        <v>0</v>
      </c>
      <c r="Z606" s="29"/>
      <c r="AA606" s="43">
        <f t="shared" si="412"/>
        <v>0</v>
      </c>
      <c r="AB606" s="17">
        <f t="shared" si="413"/>
        <v>5.2053846153846157</v>
      </c>
      <c r="AC606" s="17">
        <f t="shared" si="414"/>
        <v>5.2053846153846157</v>
      </c>
      <c r="AD606" s="3">
        <f t="shared" si="428"/>
        <v>255</v>
      </c>
      <c r="AE606" s="3">
        <f t="shared" si="427"/>
        <v>200</v>
      </c>
      <c r="AF606" s="3"/>
      <c r="AH606" s="20">
        <f t="shared" si="430"/>
        <v>255.06</v>
      </c>
      <c r="AI606">
        <f t="shared" si="416"/>
        <v>2</v>
      </c>
      <c r="AJ606">
        <f t="shared" si="417"/>
        <v>1</v>
      </c>
      <c r="AK606">
        <f t="shared" si="418"/>
        <v>0</v>
      </c>
      <c r="AL606">
        <f t="shared" si="419"/>
        <v>0</v>
      </c>
      <c r="AM606">
        <f t="shared" si="420"/>
        <v>1</v>
      </c>
      <c r="AN606">
        <f t="shared" si="421"/>
        <v>0</v>
      </c>
      <c r="AO606">
        <f t="shared" si="422"/>
        <v>0</v>
      </c>
      <c r="AP606">
        <f t="shared" si="423"/>
        <v>0</v>
      </c>
      <c r="AQ606">
        <f t="shared" si="424"/>
        <v>0</v>
      </c>
      <c r="AR606">
        <f t="shared" si="425"/>
        <v>2</v>
      </c>
      <c r="AS606">
        <f t="shared" si="426"/>
        <v>240.00000000000909</v>
      </c>
      <c r="AT606" s="12">
        <f t="shared" si="431"/>
        <v>-2.7694444444444444</v>
      </c>
      <c r="AU606" s="13">
        <f t="shared" si="411"/>
        <v>0</v>
      </c>
      <c r="AV606" s="13">
        <f t="shared" si="429"/>
        <v>0</v>
      </c>
      <c r="AW606" s="27">
        <v>0</v>
      </c>
      <c r="AX606" s="1">
        <f t="shared" si="432"/>
        <v>0</v>
      </c>
      <c r="AY606" s="20">
        <f t="shared" si="433"/>
        <v>242.26923076923077</v>
      </c>
    </row>
    <row r="607" spans="1:51" ht="35.25" customHeight="1" x14ac:dyDescent="0.65">
      <c r="A607" s="39">
        <v>601</v>
      </c>
      <c r="B607" s="2" t="s">
        <v>1455</v>
      </c>
      <c r="C607" s="44" t="s">
        <v>1505</v>
      </c>
      <c r="D607" s="47" t="s">
        <v>1506</v>
      </c>
      <c r="E607" s="48" t="s">
        <v>1507</v>
      </c>
      <c r="F607" s="15">
        <v>45222</v>
      </c>
      <c r="G607" s="2">
        <f t="shared" si="408"/>
        <v>26</v>
      </c>
      <c r="H607" s="16">
        <v>0</v>
      </c>
      <c r="I607" s="2"/>
      <c r="J607" s="16"/>
      <c r="K607" s="16"/>
      <c r="L607" s="2">
        <v>198</v>
      </c>
      <c r="M607" s="2">
        <v>0</v>
      </c>
      <c r="N607" s="2">
        <v>0</v>
      </c>
      <c r="O607" s="16"/>
      <c r="P607" s="2">
        <v>0</v>
      </c>
      <c r="Q607" s="2">
        <f t="shared" si="436"/>
        <v>10</v>
      </c>
      <c r="R607" s="2">
        <f t="shared" si="434"/>
        <v>0</v>
      </c>
      <c r="S607" s="17">
        <f t="shared" si="435"/>
        <v>0</v>
      </c>
      <c r="T607" s="17">
        <v>0</v>
      </c>
      <c r="U607" s="17">
        <v>5</v>
      </c>
      <c r="V607" s="18">
        <v>7</v>
      </c>
      <c r="W607" s="19">
        <f t="shared" si="415"/>
        <v>220</v>
      </c>
      <c r="X607" s="17">
        <f t="shared" si="409"/>
        <v>0</v>
      </c>
      <c r="Y607" s="17">
        <f t="shared" si="410"/>
        <v>0</v>
      </c>
      <c r="Z607" s="29"/>
      <c r="AA607" s="43">
        <f t="shared" si="412"/>
        <v>0</v>
      </c>
      <c r="AB607" s="17">
        <f t="shared" si="413"/>
        <v>4.4000000000000004</v>
      </c>
      <c r="AC607" s="17">
        <f t="shared" si="414"/>
        <v>4.4000000000000004</v>
      </c>
      <c r="AD607" s="3">
        <f t="shared" si="428"/>
        <v>215</v>
      </c>
      <c r="AE607" s="3">
        <f t="shared" si="427"/>
        <v>2300</v>
      </c>
      <c r="AF607" s="3"/>
      <c r="AH607" s="20">
        <f t="shared" si="430"/>
        <v>215.6</v>
      </c>
      <c r="AI607">
        <f t="shared" si="416"/>
        <v>2</v>
      </c>
      <c r="AJ607">
        <f t="shared" si="417"/>
        <v>0</v>
      </c>
      <c r="AK607">
        <f t="shared" si="418"/>
        <v>0</v>
      </c>
      <c r="AL607">
        <f t="shared" si="419"/>
        <v>1</v>
      </c>
      <c r="AM607">
        <f t="shared" si="420"/>
        <v>1</v>
      </c>
      <c r="AN607">
        <f t="shared" si="421"/>
        <v>0</v>
      </c>
      <c r="AO607">
        <f t="shared" si="422"/>
        <v>1</v>
      </c>
      <c r="AP607">
        <f t="shared" si="423"/>
        <v>0</v>
      </c>
      <c r="AQ607">
        <f t="shared" si="424"/>
        <v>0</v>
      </c>
      <c r="AR607">
        <f t="shared" si="425"/>
        <v>3</v>
      </c>
      <c r="AS607">
        <f t="shared" si="426"/>
        <v>2399.9999999999773</v>
      </c>
      <c r="AT607" s="12">
        <f t="shared" si="431"/>
        <v>-2.7694444444444444</v>
      </c>
      <c r="AU607" s="13">
        <f t="shared" si="411"/>
        <v>0</v>
      </c>
      <c r="AV607" s="13">
        <f t="shared" si="429"/>
        <v>0</v>
      </c>
      <c r="AW607" s="27">
        <v>0</v>
      </c>
      <c r="AX607" s="1">
        <f t="shared" si="432"/>
        <v>0</v>
      </c>
      <c r="AY607" s="20">
        <f t="shared" si="433"/>
        <v>208</v>
      </c>
    </row>
    <row r="608" spans="1:51" ht="35.25" customHeight="1" x14ac:dyDescent="0.65">
      <c r="A608" s="2">
        <v>602</v>
      </c>
      <c r="B608" s="2" t="s">
        <v>1455</v>
      </c>
      <c r="C608" s="44" t="s">
        <v>1508</v>
      </c>
      <c r="D608" s="47" t="s">
        <v>559</v>
      </c>
      <c r="E608" s="48" t="s">
        <v>326</v>
      </c>
      <c r="F608" s="15">
        <v>45223</v>
      </c>
      <c r="G608" s="2">
        <f t="shared" si="408"/>
        <v>25</v>
      </c>
      <c r="H608" s="16">
        <v>22</v>
      </c>
      <c r="I608" s="2"/>
      <c r="J608" s="16">
        <v>1</v>
      </c>
      <c r="K608" s="16"/>
      <c r="L608" s="2">
        <v>198</v>
      </c>
      <c r="M608" s="2">
        <v>0</v>
      </c>
      <c r="N608" s="2">
        <v>0</v>
      </c>
      <c r="O608" s="16"/>
      <c r="P608" s="2">
        <v>0</v>
      </c>
      <c r="Q608" s="2">
        <f t="shared" si="436"/>
        <v>5</v>
      </c>
      <c r="R608" s="2">
        <f t="shared" si="434"/>
        <v>0</v>
      </c>
      <c r="S608" s="17">
        <f t="shared" si="435"/>
        <v>31.41346153846154</v>
      </c>
      <c r="T608" s="17">
        <v>5.5</v>
      </c>
      <c r="U608" s="17">
        <v>4.8076923076923084</v>
      </c>
      <c r="V608" s="18">
        <v>7</v>
      </c>
      <c r="W608" s="19">
        <f t="shared" si="415"/>
        <v>251.72115384615387</v>
      </c>
      <c r="X608" s="17">
        <f t="shared" si="409"/>
        <v>7.615384615384615</v>
      </c>
      <c r="Y608" s="17">
        <f t="shared" si="410"/>
        <v>0</v>
      </c>
      <c r="Z608" s="29"/>
      <c r="AA608" s="43">
        <f t="shared" si="412"/>
        <v>0</v>
      </c>
      <c r="AB608" s="17">
        <f t="shared" si="413"/>
        <v>5.0344230769230771</v>
      </c>
      <c r="AC608" s="17">
        <f t="shared" si="414"/>
        <v>12.649807692307693</v>
      </c>
      <c r="AD608" s="3">
        <f t="shared" si="428"/>
        <v>239</v>
      </c>
      <c r="AE608" s="3">
        <f t="shared" si="427"/>
        <v>200</v>
      </c>
      <c r="AF608" s="3"/>
      <c r="AH608" s="20">
        <f t="shared" si="430"/>
        <v>239.07</v>
      </c>
      <c r="AI608">
        <f t="shared" si="416"/>
        <v>2</v>
      </c>
      <c r="AJ608">
        <f t="shared" si="417"/>
        <v>0</v>
      </c>
      <c r="AK608">
        <f t="shared" si="418"/>
        <v>1</v>
      </c>
      <c r="AL608">
        <f t="shared" si="419"/>
        <v>1</v>
      </c>
      <c r="AM608">
        <f t="shared" si="420"/>
        <v>1</v>
      </c>
      <c r="AN608">
        <f t="shared" si="421"/>
        <v>4</v>
      </c>
      <c r="AO608">
        <f t="shared" si="422"/>
        <v>0</v>
      </c>
      <c r="AP608">
        <f t="shared" si="423"/>
        <v>0</v>
      </c>
      <c r="AQ608">
        <f t="shared" si="424"/>
        <v>0</v>
      </c>
      <c r="AR608">
        <f t="shared" si="425"/>
        <v>2</v>
      </c>
      <c r="AS608">
        <f t="shared" si="426"/>
        <v>279.99999999997272</v>
      </c>
      <c r="AT608" s="12">
        <f t="shared" si="431"/>
        <v>-2.7722222222222221</v>
      </c>
      <c r="AU608" s="13">
        <f t="shared" si="411"/>
        <v>0</v>
      </c>
      <c r="AV608" s="13">
        <f t="shared" si="429"/>
        <v>0</v>
      </c>
      <c r="AW608" s="27">
        <v>0</v>
      </c>
      <c r="AX608" s="1">
        <f t="shared" si="432"/>
        <v>0</v>
      </c>
      <c r="AY608" s="20">
        <f t="shared" si="433"/>
        <v>226.79807692307693</v>
      </c>
    </row>
    <row r="609" spans="1:51" ht="35.25" customHeight="1" x14ac:dyDescent="0.65">
      <c r="A609" s="39">
        <v>603</v>
      </c>
      <c r="B609" s="2" t="s">
        <v>1455</v>
      </c>
      <c r="C609" s="37" t="s">
        <v>1509</v>
      </c>
      <c r="D609" s="47" t="s">
        <v>522</v>
      </c>
      <c r="E609" s="48" t="s">
        <v>216</v>
      </c>
      <c r="F609" s="15">
        <v>45231</v>
      </c>
      <c r="G609" s="2">
        <f t="shared" si="408"/>
        <v>26</v>
      </c>
      <c r="H609" s="16">
        <v>0</v>
      </c>
      <c r="I609" s="2"/>
      <c r="J609" s="16"/>
      <c r="K609" s="16"/>
      <c r="L609" s="2">
        <v>200</v>
      </c>
      <c r="M609" s="2">
        <v>0</v>
      </c>
      <c r="N609" s="2">
        <v>0</v>
      </c>
      <c r="O609" s="16"/>
      <c r="P609" s="2">
        <v>0</v>
      </c>
      <c r="Q609" s="2">
        <f t="shared" si="436"/>
        <v>10</v>
      </c>
      <c r="R609" s="2">
        <f t="shared" si="434"/>
        <v>0</v>
      </c>
      <c r="S609" s="17">
        <f t="shared" si="435"/>
        <v>0</v>
      </c>
      <c r="T609" s="17">
        <v>0</v>
      </c>
      <c r="U609" s="17">
        <v>5</v>
      </c>
      <c r="V609" s="18">
        <v>7</v>
      </c>
      <c r="W609" s="19">
        <f t="shared" si="415"/>
        <v>222</v>
      </c>
      <c r="X609" s="17">
        <f t="shared" si="409"/>
        <v>0</v>
      </c>
      <c r="Y609" s="17">
        <f t="shared" si="410"/>
        <v>0</v>
      </c>
      <c r="Z609" s="29"/>
      <c r="AA609" s="43">
        <f t="shared" si="412"/>
        <v>0</v>
      </c>
      <c r="AB609" s="17">
        <f t="shared" si="413"/>
        <v>4.4400000000000004</v>
      </c>
      <c r="AC609" s="17">
        <f t="shared" si="414"/>
        <v>4.4400000000000004</v>
      </c>
      <c r="AD609" s="3">
        <f t="shared" si="428"/>
        <v>217</v>
      </c>
      <c r="AE609" s="3">
        <f t="shared" si="427"/>
        <v>2200</v>
      </c>
      <c r="AF609" s="3"/>
      <c r="AH609" s="20">
        <f t="shared" si="430"/>
        <v>217.56</v>
      </c>
      <c r="AI609">
        <f t="shared" si="416"/>
        <v>2</v>
      </c>
      <c r="AJ609">
        <f t="shared" si="417"/>
        <v>0</v>
      </c>
      <c r="AK609">
        <f t="shared" si="418"/>
        <v>0</v>
      </c>
      <c r="AL609">
        <f t="shared" si="419"/>
        <v>1</v>
      </c>
      <c r="AM609">
        <f t="shared" si="420"/>
        <v>1</v>
      </c>
      <c r="AN609">
        <f t="shared" si="421"/>
        <v>2</v>
      </c>
      <c r="AO609">
        <f t="shared" si="422"/>
        <v>1</v>
      </c>
      <c r="AP609">
        <f t="shared" si="423"/>
        <v>0</v>
      </c>
      <c r="AQ609">
        <f t="shared" si="424"/>
        <v>0</v>
      </c>
      <c r="AR609">
        <f t="shared" si="425"/>
        <v>2</v>
      </c>
      <c r="AS609">
        <f t="shared" si="426"/>
        <v>2240.0000000000091</v>
      </c>
      <c r="AT609" s="12">
        <f t="shared" si="431"/>
        <v>-2.7916666666666665</v>
      </c>
      <c r="AU609" s="13">
        <f t="shared" si="411"/>
        <v>0</v>
      </c>
      <c r="AV609" s="13">
        <f t="shared" si="429"/>
        <v>0</v>
      </c>
      <c r="AW609" s="27">
        <v>0</v>
      </c>
      <c r="AX609" s="1">
        <f t="shared" si="432"/>
        <v>0</v>
      </c>
      <c r="AY609" s="20">
        <f t="shared" si="433"/>
        <v>210</v>
      </c>
    </row>
    <row r="610" spans="1:51" ht="35.25" customHeight="1" x14ac:dyDescent="0.65">
      <c r="A610" s="2">
        <v>604</v>
      </c>
      <c r="B610" s="2" t="s">
        <v>1455</v>
      </c>
      <c r="C610" s="37" t="s">
        <v>1510</v>
      </c>
      <c r="D610" s="47" t="s">
        <v>490</v>
      </c>
      <c r="E610" s="48" t="s">
        <v>1511</v>
      </c>
      <c r="F610" s="15">
        <v>45231</v>
      </c>
      <c r="G610" s="2">
        <f t="shared" si="408"/>
        <v>14</v>
      </c>
      <c r="H610" s="16">
        <v>0</v>
      </c>
      <c r="I610" s="2"/>
      <c r="J610" s="16"/>
      <c r="K610" s="16">
        <v>12</v>
      </c>
      <c r="L610" s="2">
        <v>198</v>
      </c>
      <c r="M610" s="2">
        <v>0</v>
      </c>
      <c r="N610" s="2">
        <v>0</v>
      </c>
      <c r="O610" s="16"/>
      <c r="P610" s="2">
        <v>0</v>
      </c>
      <c r="Q610" s="2">
        <f t="shared" si="436"/>
        <v>0</v>
      </c>
      <c r="R610" s="2">
        <f t="shared" si="434"/>
        <v>0</v>
      </c>
      <c r="S610" s="17">
        <f t="shared" si="435"/>
        <v>0</v>
      </c>
      <c r="T610" s="17">
        <v>0</v>
      </c>
      <c r="U610" s="17">
        <v>2.6923076923076925</v>
      </c>
      <c r="V610" s="18">
        <v>7</v>
      </c>
      <c r="W610" s="19">
        <f t="shared" si="415"/>
        <v>207.69230769230768</v>
      </c>
      <c r="X610" s="17">
        <f t="shared" si="409"/>
        <v>0</v>
      </c>
      <c r="Y610" s="17">
        <f t="shared" si="410"/>
        <v>91.384615384615387</v>
      </c>
      <c r="Z610" s="29"/>
      <c r="AA610" s="43">
        <f t="shared" si="412"/>
        <v>0</v>
      </c>
      <c r="AB610" s="17">
        <f t="shared" si="413"/>
        <v>4.1538461538461533</v>
      </c>
      <c r="AC610" s="17">
        <f t="shared" si="414"/>
        <v>95.538461538461547</v>
      </c>
      <c r="AD610" s="3">
        <f t="shared" si="428"/>
        <v>112</v>
      </c>
      <c r="AE610" s="3">
        <f t="shared" si="427"/>
        <v>600</v>
      </c>
      <c r="AF610" s="3"/>
      <c r="AH610" s="20">
        <f t="shared" si="430"/>
        <v>112.15</v>
      </c>
      <c r="AI610">
        <f t="shared" si="416"/>
        <v>1</v>
      </c>
      <c r="AJ610">
        <f t="shared" si="417"/>
        <v>0</v>
      </c>
      <c r="AK610">
        <f t="shared" si="418"/>
        <v>0</v>
      </c>
      <c r="AL610">
        <f t="shared" si="419"/>
        <v>1</v>
      </c>
      <c r="AM610">
        <f t="shared" si="420"/>
        <v>0</v>
      </c>
      <c r="AN610">
        <f t="shared" si="421"/>
        <v>2</v>
      </c>
      <c r="AO610">
        <f t="shared" si="422"/>
        <v>0</v>
      </c>
      <c r="AP610">
        <f t="shared" si="423"/>
        <v>0</v>
      </c>
      <c r="AQ610">
        <f t="shared" si="424"/>
        <v>1</v>
      </c>
      <c r="AR610">
        <f t="shared" si="425"/>
        <v>1</v>
      </c>
      <c r="AS610">
        <f t="shared" si="426"/>
        <v>600.00000000002274</v>
      </c>
      <c r="AT610" s="12">
        <f t="shared" si="431"/>
        <v>-2.7916666666666665</v>
      </c>
      <c r="AU610" s="13">
        <f t="shared" si="411"/>
        <v>0</v>
      </c>
      <c r="AV610" s="13">
        <f t="shared" si="429"/>
        <v>0</v>
      </c>
      <c r="AW610" s="27">
        <v>0</v>
      </c>
      <c r="AX610" s="1">
        <f t="shared" si="432"/>
        <v>0</v>
      </c>
      <c r="AY610" s="20">
        <f t="shared" si="433"/>
        <v>106.6153846153846</v>
      </c>
    </row>
    <row r="611" spans="1:51" ht="33" customHeight="1" x14ac:dyDescent="0.65">
      <c r="A611" s="39">
        <v>605</v>
      </c>
      <c r="B611" s="2" t="s">
        <v>1512</v>
      </c>
      <c r="C611" s="44" t="s">
        <v>1513</v>
      </c>
      <c r="D611" s="47" t="s">
        <v>370</v>
      </c>
      <c r="E611" s="48" t="s">
        <v>1300</v>
      </c>
      <c r="F611" s="15">
        <v>44228</v>
      </c>
      <c r="G611" s="2">
        <f t="shared" si="408"/>
        <v>26</v>
      </c>
      <c r="H611" s="16">
        <v>26</v>
      </c>
      <c r="I611" s="2"/>
      <c r="J611" s="16"/>
      <c r="K611" s="16"/>
      <c r="L611" s="2">
        <v>200</v>
      </c>
      <c r="M611" s="2">
        <v>0</v>
      </c>
      <c r="N611" s="2">
        <v>2.5</v>
      </c>
      <c r="O611" s="16"/>
      <c r="P611" s="2">
        <v>0</v>
      </c>
      <c r="Q611" s="2">
        <f>IF(AND($K$4&lt;=G611,K611&lt;0.01),10,IF(AND(G611&gt;=$K$4-1,K611&lt;0.01),5,0))</f>
        <v>10</v>
      </c>
      <c r="R611" s="2">
        <f t="shared" si="434"/>
        <v>0</v>
      </c>
      <c r="S611" s="17">
        <f>(((L611/26/8)*1.5)*H611)+(((L611/26)*2)*I611)</f>
        <v>37.5</v>
      </c>
      <c r="T611" s="17">
        <v>6.5</v>
      </c>
      <c r="U611" s="17">
        <v>5</v>
      </c>
      <c r="V611" s="18">
        <v>7</v>
      </c>
      <c r="W611" s="19">
        <f t="shared" si="415"/>
        <v>268.5</v>
      </c>
      <c r="X611" s="17">
        <f t="shared" si="409"/>
        <v>0</v>
      </c>
      <c r="Y611" s="17">
        <f t="shared" si="410"/>
        <v>0</v>
      </c>
      <c r="Z611" s="29"/>
      <c r="AA611" s="43">
        <f>IF(AY611&lt;=(1500000/4000),0,IF(AY611&lt;=(2000000/4000),(AY611-(1500000/4000))*5%,IF(AY611&lt;=(8500000/4000),(AY611-(2000000/4000))*10%+(25000/4000),IF(AY611&lt;=(12500000/4000),(AY611-(8500000/4000))*15%+(675000/4000),(AY611-(12500000/4000))*20%+(1275000/4000)))))</f>
        <v>0</v>
      </c>
      <c r="AB611" s="17">
        <f>IF((W611*4000)&lt;=1200000,(W611*2%),(1200000/4000*2%))</f>
        <v>5.37</v>
      </c>
      <c r="AC611" s="17">
        <f>X611+Y611+Z611+AA611+AB611</f>
        <v>5.37</v>
      </c>
      <c r="AD611" s="3">
        <f t="shared" si="428"/>
        <v>263</v>
      </c>
      <c r="AE611" s="3">
        <f t="shared" si="427"/>
        <v>500</v>
      </c>
      <c r="AF611" s="3"/>
      <c r="AH611" s="20">
        <f t="shared" si="430"/>
        <v>263.13</v>
      </c>
      <c r="AI611">
        <f t="shared" si="416"/>
        <v>2</v>
      </c>
      <c r="AJ611">
        <f t="shared" si="417"/>
        <v>1</v>
      </c>
      <c r="AK611">
        <f t="shared" si="418"/>
        <v>0</v>
      </c>
      <c r="AL611">
        <f t="shared" si="419"/>
        <v>1</v>
      </c>
      <c r="AM611">
        <f t="shared" si="420"/>
        <v>0</v>
      </c>
      <c r="AN611">
        <f t="shared" si="421"/>
        <v>3</v>
      </c>
      <c r="AO611">
        <f t="shared" si="422"/>
        <v>0</v>
      </c>
      <c r="AP611">
        <f t="shared" si="423"/>
        <v>0</v>
      </c>
      <c r="AQ611">
        <f t="shared" si="424"/>
        <v>1</v>
      </c>
      <c r="AR611">
        <f t="shared" si="425"/>
        <v>0</v>
      </c>
      <c r="AS611">
        <f t="shared" si="426"/>
        <v>519.99999999998181</v>
      </c>
      <c r="AT611" s="12">
        <f t="shared" si="431"/>
        <v>-4.1666666666666664E-2</v>
      </c>
      <c r="AU611" s="13">
        <f t="shared" si="411"/>
        <v>0</v>
      </c>
      <c r="AV611" s="13">
        <f t="shared" si="429"/>
        <v>0</v>
      </c>
      <c r="AW611" s="27">
        <v>0</v>
      </c>
      <c r="AX611" s="1">
        <f t="shared" si="432"/>
        <v>0</v>
      </c>
      <c r="AY611" s="20">
        <f t="shared" si="433"/>
        <v>250</v>
      </c>
    </row>
    <row r="612" spans="1:51" ht="33" customHeight="1" x14ac:dyDescent="0.65">
      <c r="A612" s="2">
        <v>606</v>
      </c>
      <c r="B612" s="2" t="s">
        <v>1512</v>
      </c>
      <c r="C612" s="44" t="s">
        <v>1514</v>
      </c>
      <c r="D612" s="47" t="s">
        <v>1515</v>
      </c>
      <c r="E612" s="48" t="s">
        <v>185</v>
      </c>
      <c r="F612" s="15">
        <v>44228</v>
      </c>
      <c r="G612" s="2">
        <f t="shared" si="408"/>
        <v>26</v>
      </c>
      <c r="H612" s="16">
        <v>26</v>
      </c>
      <c r="I612" s="2"/>
      <c r="J612" s="16"/>
      <c r="K612" s="16"/>
      <c r="L612" s="2">
        <v>200</v>
      </c>
      <c r="M612" s="2">
        <v>0</v>
      </c>
      <c r="N612" s="2">
        <v>7.5</v>
      </c>
      <c r="O612" s="16"/>
      <c r="P612" s="2">
        <v>0</v>
      </c>
      <c r="Q612" s="2">
        <f t="shared" ref="Q612:Q660" si="437">IF(AND($K$4&lt;=G612,K612&lt;0.01),10,IF(AND(G612&gt;=$K$4-1,K612&lt;0.01),5,0))</f>
        <v>10</v>
      </c>
      <c r="R612" s="2">
        <f t="shared" si="434"/>
        <v>0</v>
      </c>
      <c r="S612" s="17">
        <f t="shared" ref="S612:S677" si="438">(((L612/26/8)*1.5)*H612)+(((L612/26)*2)*I612)</f>
        <v>37.5</v>
      </c>
      <c r="T612" s="17">
        <v>6.5</v>
      </c>
      <c r="U612" s="17">
        <v>5</v>
      </c>
      <c r="V612" s="18">
        <v>7</v>
      </c>
      <c r="W612" s="19">
        <f t="shared" si="415"/>
        <v>273.5</v>
      </c>
      <c r="X612" s="17">
        <f t="shared" si="409"/>
        <v>0</v>
      </c>
      <c r="Y612" s="17">
        <f t="shared" si="410"/>
        <v>0</v>
      </c>
      <c r="Z612" s="29"/>
      <c r="AA612" s="43">
        <f t="shared" ref="AA612:AA660" si="439">IF(AY612&lt;=(1500000/4000),0,IF(AY612&lt;=(2000000/4000),(AY612-(1500000/4000))*5%,IF(AY612&lt;=(8500000/4000),(AY612-(2000000/4000))*10%+(25000/4000),IF(AY612&lt;=(12500000/4000),(AY612-(8500000/4000))*15%+(675000/4000),(AY612-(12500000/4000))*20%+(1275000/4000)))))</f>
        <v>0</v>
      </c>
      <c r="AB612" s="17">
        <f t="shared" ref="AB612:AB660" si="440">IF((W612*4000)&lt;=1200000,(W612*2%),(1200000/4000*2%))</f>
        <v>5.47</v>
      </c>
      <c r="AC612" s="17">
        <f t="shared" ref="AC612:AC660" si="441">X612+Y612+Z612+AA612+AB612</f>
        <v>5.47</v>
      </c>
      <c r="AD612" s="3">
        <f t="shared" si="428"/>
        <v>268</v>
      </c>
      <c r="AE612" s="3">
        <f t="shared" si="427"/>
        <v>100</v>
      </c>
      <c r="AF612" s="3"/>
      <c r="AH612" s="20">
        <f t="shared" si="430"/>
        <v>268.02999999999997</v>
      </c>
      <c r="AI612">
        <f t="shared" si="416"/>
        <v>2</v>
      </c>
      <c r="AJ612">
        <f t="shared" si="417"/>
        <v>1</v>
      </c>
      <c r="AK612">
        <f t="shared" si="418"/>
        <v>0</v>
      </c>
      <c r="AL612">
        <f t="shared" si="419"/>
        <v>1</v>
      </c>
      <c r="AM612">
        <f t="shared" si="420"/>
        <v>1</v>
      </c>
      <c r="AN612">
        <f t="shared" si="421"/>
        <v>3</v>
      </c>
      <c r="AO612">
        <f t="shared" si="422"/>
        <v>0</v>
      </c>
      <c r="AP612">
        <f t="shared" si="423"/>
        <v>0</v>
      </c>
      <c r="AQ612">
        <f t="shared" si="424"/>
        <v>0</v>
      </c>
      <c r="AR612">
        <f t="shared" si="425"/>
        <v>1</v>
      </c>
      <c r="AS612">
        <f t="shared" si="426"/>
        <v>119.99999999989086</v>
      </c>
      <c r="AT612" s="12">
        <f t="shared" si="431"/>
        <v>-4.1666666666666664E-2</v>
      </c>
      <c r="AU612" s="13">
        <f t="shared" si="411"/>
        <v>0</v>
      </c>
      <c r="AV612" s="13">
        <f t="shared" si="429"/>
        <v>0</v>
      </c>
      <c r="AW612" s="27">
        <v>3</v>
      </c>
      <c r="AX612" s="1">
        <f t="shared" si="432"/>
        <v>112.5</v>
      </c>
      <c r="AY612" s="20">
        <f t="shared" si="433"/>
        <v>142.5</v>
      </c>
    </row>
    <row r="613" spans="1:51" ht="33" customHeight="1" x14ac:dyDescent="0.65">
      <c r="A613" s="39">
        <v>607</v>
      </c>
      <c r="B613" s="2" t="s">
        <v>1512</v>
      </c>
      <c r="C613" s="44" t="s">
        <v>1516</v>
      </c>
      <c r="D613" s="47" t="s">
        <v>337</v>
      </c>
      <c r="E613" s="48" t="s">
        <v>247</v>
      </c>
      <c r="F613" s="15">
        <v>44228</v>
      </c>
      <c r="G613" s="2">
        <f t="shared" si="408"/>
        <v>26</v>
      </c>
      <c r="H613" s="16">
        <v>22</v>
      </c>
      <c r="I613" s="2"/>
      <c r="J613" s="16"/>
      <c r="K613" s="16"/>
      <c r="L613" s="2">
        <v>200</v>
      </c>
      <c r="M613" s="2">
        <v>0</v>
      </c>
      <c r="N613" s="2">
        <v>1.5</v>
      </c>
      <c r="O613" s="16"/>
      <c r="P613" s="2">
        <v>0</v>
      </c>
      <c r="Q613" s="2">
        <f t="shared" si="437"/>
        <v>10</v>
      </c>
      <c r="R613" s="2">
        <f t="shared" si="434"/>
        <v>0</v>
      </c>
      <c r="S613" s="17">
        <f t="shared" si="438"/>
        <v>31.73076923076923</v>
      </c>
      <c r="T613" s="17">
        <v>5.5</v>
      </c>
      <c r="U613" s="17">
        <v>5</v>
      </c>
      <c r="V613" s="18">
        <v>7</v>
      </c>
      <c r="W613" s="19">
        <f t="shared" si="415"/>
        <v>260.73076923076923</v>
      </c>
      <c r="X613" s="17">
        <f t="shared" si="409"/>
        <v>0</v>
      </c>
      <c r="Y613" s="17">
        <f t="shared" si="410"/>
        <v>0</v>
      </c>
      <c r="Z613" s="29"/>
      <c r="AA613" s="43">
        <f t="shared" si="439"/>
        <v>0</v>
      </c>
      <c r="AB613" s="17">
        <f t="shared" si="440"/>
        <v>5.2146153846153842</v>
      </c>
      <c r="AC613" s="17">
        <f t="shared" si="441"/>
        <v>5.2146153846153842</v>
      </c>
      <c r="AD613" s="3">
        <f t="shared" si="428"/>
        <v>255</v>
      </c>
      <c r="AE613" s="3">
        <f t="shared" si="427"/>
        <v>2000</v>
      </c>
      <c r="AF613" s="3"/>
      <c r="AH613" s="20">
        <f t="shared" si="430"/>
        <v>255.52</v>
      </c>
      <c r="AI613">
        <f t="shared" si="416"/>
        <v>2</v>
      </c>
      <c r="AJ613">
        <f t="shared" si="417"/>
        <v>1</v>
      </c>
      <c r="AK613">
        <f t="shared" si="418"/>
        <v>0</v>
      </c>
      <c r="AL613">
        <f t="shared" si="419"/>
        <v>0</v>
      </c>
      <c r="AM613">
        <f t="shared" si="420"/>
        <v>1</v>
      </c>
      <c r="AN613">
        <f t="shared" si="421"/>
        <v>0</v>
      </c>
      <c r="AO613">
        <f t="shared" si="422"/>
        <v>1</v>
      </c>
      <c r="AP613">
        <f t="shared" si="423"/>
        <v>0</v>
      </c>
      <c r="AQ613">
        <f t="shared" si="424"/>
        <v>0</v>
      </c>
      <c r="AR613">
        <f t="shared" si="425"/>
        <v>0</v>
      </c>
      <c r="AS613">
        <f t="shared" si="426"/>
        <v>2080.0000000000409</v>
      </c>
      <c r="AT613" s="12">
        <f t="shared" si="431"/>
        <v>-4.1666666666666664E-2</v>
      </c>
      <c r="AU613" s="13">
        <f t="shared" si="411"/>
        <v>0</v>
      </c>
      <c r="AV613" s="13">
        <f t="shared" si="429"/>
        <v>0</v>
      </c>
      <c r="AW613" s="27">
        <v>0</v>
      </c>
      <c r="AX613" s="1">
        <f t="shared" si="432"/>
        <v>0</v>
      </c>
      <c r="AY613" s="20">
        <f t="shared" si="433"/>
        <v>243.23076923076923</v>
      </c>
    </row>
    <row r="614" spans="1:51" ht="33" customHeight="1" x14ac:dyDescent="0.65">
      <c r="A614" s="2">
        <v>608</v>
      </c>
      <c r="B614" s="2" t="s">
        <v>1512</v>
      </c>
      <c r="C614" s="44" t="s">
        <v>1517</v>
      </c>
      <c r="D614" s="47" t="s">
        <v>1518</v>
      </c>
      <c r="E614" s="48" t="s">
        <v>1519</v>
      </c>
      <c r="F614" s="15">
        <v>44228</v>
      </c>
      <c r="G614" s="2">
        <f t="shared" si="408"/>
        <v>26</v>
      </c>
      <c r="H614" s="16">
        <v>24</v>
      </c>
      <c r="I614" s="2"/>
      <c r="J614" s="16"/>
      <c r="K614" s="16"/>
      <c r="L614" s="2">
        <v>200</v>
      </c>
      <c r="M614" s="2">
        <v>0</v>
      </c>
      <c r="N614" s="2">
        <v>1</v>
      </c>
      <c r="O614" s="16"/>
      <c r="P614" s="2">
        <v>0</v>
      </c>
      <c r="Q614" s="2">
        <f t="shared" si="437"/>
        <v>10</v>
      </c>
      <c r="R614" s="2">
        <f t="shared" si="434"/>
        <v>0</v>
      </c>
      <c r="S614" s="17">
        <f t="shared" si="438"/>
        <v>34.615384615384613</v>
      </c>
      <c r="T614" s="17">
        <v>6</v>
      </c>
      <c r="U614" s="17">
        <v>5</v>
      </c>
      <c r="V614" s="18">
        <v>7</v>
      </c>
      <c r="W614" s="19">
        <f t="shared" si="415"/>
        <v>263.61538461538464</v>
      </c>
      <c r="X614" s="17">
        <f t="shared" si="409"/>
        <v>0</v>
      </c>
      <c r="Y614" s="17">
        <f t="shared" si="410"/>
        <v>0</v>
      </c>
      <c r="Z614" s="29"/>
      <c r="AA614" s="43">
        <f t="shared" si="439"/>
        <v>0</v>
      </c>
      <c r="AB614" s="17">
        <f t="shared" si="440"/>
        <v>5.2723076923076926</v>
      </c>
      <c r="AC614" s="17">
        <f t="shared" si="441"/>
        <v>5.2723076923076926</v>
      </c>
      <c r="AD614" s="3">
        <f t="shared" si="428"/>
        <v>258</v>
      </c>
      <c r="AE614" s="3">
        <f t="shared" si="427"/>
        <v>1300</v>
      </c>
      <c r="AF614" s="3"/>
      <c r="AH614" s="20">
        <f t="shared" si="430"/>
        <v>258.33999999999997</v>
      </c>
      <c r="AI614">
        <f t="shared" si="416"/>
        <v>2</v>
      </c>
      <c r="AJ614">
        <f t="shared" si="417"/>
        <v>1</v>
      </c>
      <c r="AK614">
        <f t="shared" si="418"/>
        <v>0</v>
      </c>
      <c r="AL614">
        <f t="shared" si="419"/>
        <v>0</v>
      </c>
      <c r="AM614">
        <f t="shared" si="420"/>
        <v>1</v>
      </c>
      <c r="AN614">
        <f t="shared" si="421"/>
        <v>3</v>
      </c>
      <c r="AO614">
        <f t="shared" si="422"/>
        <v>0</v>
      </c>
      <c r="AP614">
        <f t="shared" si="423"/>
        <v>1</v>
      </c>
      <c r="AQ614">
        <f t="shared" si="424"/>
        <v>0</v>
      </c>
      <c r="AR614">
        <f t="shared" si="425"/>
        <v>3</v>
      </c>
      <c r="AS614">
        <f t="shared" si="426"/>
        <v>1359.9999999999</v>
      </c>
      <c r="AT614" s="12">
        <f t="shared" si="431"/>
        <v>-4.1666666666666664E-2</v>
      </c>
      <c r="AU614" s="13">
        <f t="shared" si="411"/>
        <v>0</v>
      </c>
      <c r="AV614" s="13">
        <f t="shared" si="429"/>
        <v>0</v>
      </c>
      <c r="AW614" s="27">
        <v>0</v>
      </c>
      <c r="AX614" s="1">
        <f t="shared" si="432"/>
        <v>0</v>
      </c>
      <c r="AY614" s="20">
        <f t="shared" si="433"/>
        <v>245.61538461538464</v>
      </c>
    </row>
    <row r="615" spans="1:51" ht="33" customHeight="1" x14ac:dyDescent="0.65">
      <c r="A615" s="39">
        <v>609</v>
      </c>
      <c r="B615" s="2" t="s">
        <v>1512</v>
      </c>
      <c r="C615" s="44" t="s">
        <v>1520</v>
      </c>
      <c r="D615" s="47" t="s">
        <v>459</v>
      </c>
      <c r="E615" s="48" t="s">
        <v>1521</v>
      </c>
      <c r="F615" s="15">
        <v>44228</v>
      </c>
      <c r="G615" s="2">
        <f t="shared" si="408"/>
        <v>26</v>
      </c>
      <c r="H615" s="16">
        <v>26</v>
      </c>
      <c r="I615" s="2"/>
      <c r="J615" s="16"/>
      <c r="K615" s="16"/>
      <c r="L615" s="2">
        <v>200</v>
      </c>
      <c r="M615" s="2">
        <v>0</v>
      </c>
      <c r="N615" s="2">
        <v>13.5</v>
      </c>
      <c r="O615" s="16"/>
      <c r="P615" s="2">
        <v>0</v>
      </c>
      <c r="Q615" s="2">
        <f t="shared" si="437"/>
        <v>10</v>
      </c>
      <c r="R615" s="2">
        <f t="shared" si="434"/>
        <v>0</v>
      </c>
      <c r="S615" s="17">
        <f t="shared" si="438"/>
        <v>37.5</v>
      </c>
      <c r="T615" s="17">
        <v>6.5</v>
      </c>
      <c r="U615" s="17">
        <v>5</v>
      </c>
      <c r="V615" s="18">
        <v>7</v>
      </c>
      <c r="W615" s="19">
        <f t="shared" si="415"/>
        <v>279.5</v>
      </c>
      <c r="X615" s="17">
        <f t="shared" si="409"/>
        <v>0</v>
      </c>
      <c r="Y615" s="17">
        <f t="shared" si="410"/>
        <v>0</v>
      </c>
      <c r="Z615" s="29"/>
      <c r="AA615" s="43">
        <f t="shared" si="439"/>
        <v>0</v>
      </c>
      <c r="AB615" s="17">
        <f t="shared" si="440"/>
        <v>5.59</v>
      </c>
      <c r="AC615" s="17">
        <f t="shared" si="441"/>
        <v>5.59</v>
      </c>
      <c r="AD615" s="3">
        <f t="shared" si="428"/>
        <v>273</v>
      </c>
      <c r="AE615" s="3">
        <f t="shared" si="427"/>
        <v>3600</v>
      </c>
      <c r="AF615" s="3"/>
      <c r="AH615" s="20">
        <f t="shared" si="430"/>
        <v>273.91000000000003</v>
      </c>
      <c r="AI615">
        <f t="shared" si="416"/>
        <v>2</v>
      </c>
      <c r="AJ615">
        <f t="shared" si="417"/>
        <v>1</v>
      </c>
      <c r="AK615">
        <f t="shared" si="418"/>
        <v>1</v>
      </c>
      <c r="AL615">
        <f t="shared" si="419"/>
        <v>0</v>
      </c>
      <c r="AM615">
        <f t="shared" si="420"/>
        <v>0</v>
      </c>
      <c r="AN615">
        <f t="shared" si="421"/>
        <v>3</v>
      </c>
      <c r="AO615">
        <f t="shared" si="422"/>
        <v>1</v>
      </c>
      <c r="AP615">
        <f t="shared" si="423"/>
        <v>1</v>
      </c>
      <c r="AQ615">
        <f t="shared" si="424"/>
        <v>1</v>
      </c>
      <c r="AR615">
        <f t="shared" si="425"/>
        <v>1</v>
      </c>
      <c r="AS615">
        <f t="shared" si="426"/>
        <v>3640.0000000001</v>
      </c>
      <c r="AT615" s="12">
        <f t="shared" si="431"/>
        <v>-4.1666666666666664E-2</v>
      </c>
      <c r="AU615" s="13">
        <f t="shared" si="411"/>
        <v>0</v>
      </c>
      <c r="AV615" s="13">
        <f t="shared" si="429"/>
        <v>0</v>
      </c>
      <c r="AW615" s="27">
        <v>0</v>
      </c>
      <c r="AX615" s="1">
        <f t="shared" si="432"/>
        <v>0</v>
      </c>
      <c r="AY615" s="20">
        <f t="shared" si="433"/>
        <v>261</v>
      </c>
    </row>
    <row r="616" spans="1:51" ht="33.75" customHeight="1" x14ac:dyDescent="0.65">
      <c r="A616" s="2">
        <v>610</v>
      </c>
      <c r="B616" s="2" t="s">
        <v>1512</v>
      </c>
      <c r="C616" s="37" t="s">
        <v>1522</v>
      </c>
      <c r="D616" s="47" t="s">
        <v>246</v>
      </c>
      <c r="E616" s="48" t="s">
        <v>1523</v>
      </c>
      <c r="F616" s="15">
        <v>44228</v>
      </c>
      <c r="G616" s="2">
        <f t="shared" si="408"/>
        <v>26</v>
      </c>
      <c r="H616" s="16">
        <v>24</v>
      </c>
      <c r="I616" s="2"/>
      <c r="J616" s="16"/>
      <c r="K616" s="16"/>
      <c r="L616" s="2">
        <v>200</v>
      </c>
      <c r="M616" s="2">
        <v>0</v>
      </c>
      <c r="N616" s="2">
        <v>0</v>
      </c>
      <c r="O616" s="16"/>
      <c r="P616" s="2">
        <v>0</v>
      </c>
      <c r="Q616" s="2">
        <f t="shared" si="437"/>
        <v>10</v>
      </c>
      <c r="R616" s="2">
        <f t="shared" si="434"/>
        <v>0</v>
      </c>
      <c r="S616" s="17">
        <f t="shared" si="438"/>
        <v>34.615384615384613</v>
      </c>
      <c r="T616" s="17">
        <v>6</v>
      </c>
      <c r="U616" s="17">
        <v>5</v>
      </c>
      <c r="V616" s="18">
        <v>7</v>
      </c>
      <c r="W616" s="19">
        <f t="shared" si="415"/>
        <v>262.61538461538464</v>
      </c>
      <c r="X616" s="17">
        <f t="shared" si="409"/>
        <v>0</v>
      </c>
      <c r="Y616" s="17">
        <f t="shared" si="410"/>
        <v>0</v>
      </c>
      <c r="Z616" s="29"/>
      <c r="AA616" s="43">
        <f t="shared" si="439"/>
        <v>0</v>
      </c>
      <c r="AB616" s="17">
        <f t="shared" si="440"/>
        <v>5.252307692307693</v>
      </c>
      <c r="AC616" s="17">
        <f t="shared" si="441"/>
        <v>5.252307692307693</v>
      </c>
      <c r="AD616" s="3">
        <f t="shared" si="428"/>
        <v>257</v>
      </c>
      <c r="AE616" s="3">
        <f t="shared" si="427"/>
        <v>1400</v>
      </c>
      <c r="AF616" s="3"/>
      <c r="AH616" s="20">
        <f t="shared" si="430"/>
        <v>257.36</v>
      </c>
      <c r="AI616">
        <f t="shared" si="416"/>
        <v>2</v>
      </c>
      <c r="AJ616">
        <f t="shared" si="417"/>
        <v>1</v>
      </c>
      <c r="AK616">
        <f t="shared" si="418"/>
        <v>0</v>
      </c>
      <c r="AL616">
        <f t="shared" si="419"/>
        <v>0</v>
      </c>
      <c r="AM616">
        <f t="shared" si="420"/>
        <v>1</v>
      </c>
      <c r="AN616">
        <f t="shared" si="421"/>
        <v>2</v>
      </c>
      <c r="AO616">
        <f t="shared" si="422"/>
        <v>0</v>
      </c>
      <c r="AP616">
        <f t="shared" si="423"/>
        <v>1</v>
      </c>
      <c r="AQ616">
        <f t="shared" si="424"/>
        <v>0</v>
      </c>
      <c r="AR616">
        <f t="shared" si="425"/>
        <v>4</v>
      </c>
      <c r="AS616">
        <f t="shared" si="426"/>
        <v>1440.0000000000546</v>
      </c>
      <c r="AT616" s="12">
        <f t="shared" si="431"/>
        <v>-4.1666666666666664E-2</v>
      </c>
      <c r="AU616" s="13">
        <f t="shared" si="411"/>
        <v>0</v>
      </c>
      <c r="AV616" s="13">
        <f t="shared" si="429"/>
        <v>0</v>
      </c>
      <c r="AW616" s="27">
        <v>0</v>
      </c>
      <c r="AX616" s="1">
        <f t="shared" si="432"/>
        <v>0</v>
      </c>
      <c r="AY616" s="20">
        <f t="shared" si="433"/>
        <v>244.61538461538464</v>
      </c>
    </row>
    <row r="617" spans="1:51" ht="33.75" customHeight="1" x14ac:dyDescent="0.65">
      <c r="A617" s="39">
        <v>611</v>
      </c>
      <c r="B617" s="2" t="s">
        <v>1512</v>
      </c>
      <c r="C617" s="44" t="s">
        <v>1524</v>
      </c>
      <c r="D617" s="47" t="s">
        <v>1525</v>
      </c>
      <c r="E617" s="48" t="s">
        <v>1036</v>
      </c>
      <c r="F617" s="15">
        <v>44228</v>
      </c>
      <c r="G617" s="2">
        <f t="shared" si="408"/>
        <v>26</v>
      </c>
      <c r="H617" s="16">
        <v>26</v>
      </c>
      <c r="I617" s="2"/>
      <c r="J617" s="16"/>
      <c r="K617" s="16"/>
      <c r="L617" s="2">
        <v>200</v>
      </c>
      <c r="M617" s="2">
        <v>0</v>
      </c>
      <c r="N617" s="2">
        <v>0</v>
      </c>
      <c r="O617" s="16"/>
      <c r="P617" s="63">
        <v>0</v>
      </c>
      <c r="Q617" s="2">
        <f t="shared" si="437"/>
        <v>10</v>
      </c>
      <c r="R617" s="2">
        <f t="shared" si="434"/>
        <v>0</v>
      </c>
      <c r="S617" s="17">
        <f t="shared" si="438"/>
        <v>37.5</v>
      </c>
      <c r="T617" s="17">
        <v>6.5</v>
      </c>
      <c r="U617" s="17">
        <v>5</v>
      </c>
      <c r="V617" s="18">
        <v>7</v>
      </c>
      <c r="W617" s="19">
        <f t="shared" si="415"/>
        <v>266</v>
      </c>
      <c r="X617" s="17">
        <f t="shared" si="409"/>
        <v>0</v>
      </c>
      <c r="Y617" s="17">
        <f t="shared" si="410"/>
        <v>0</v>
      </c>
      <c r="Z617" s="29"/>
      <c r="AA617" s="43">
        <f t="shared" si="439"/>
        <v>0</v>
      </c>
      <c r="AB617" s="17">
        <f t="shared" si="440"/>
        <v>5.32</v>
      </c>
      <c r="AC617" s="17">
        <f t="shared" si="441"/>
        <v>5.32</v>
      </c>
      <c r="AD617" s="3">
        <f t="shared" si="428"/>
        <v>260</v>
      </c>
      <c r="AE617" s="3">
        <f t="shared" si="427"/>
        <v>2700</v>
      </c>
      <c r="AF617" s="3"/>
      <c r="AH617" s="20">
        <f t="shared" si="430"/>
        <v>260.68</v>
      </c>
      <c r="AI617">
        <f t="shared" si="416"/>
        <v>2</v>
      </c>
      <c r="AJ617">
        <f t="shared" si="417"/>
        <v>1</v>
      </c>
      <c r="AK617">
        <f t="shared" si="418"/>
        <v>0</v>
      </c>
      <c r="AL617">
        <f t="shared" si="419"/>
        <v>1</v>
      </c>
      <c r="AM617">
        <f t="shared" si="420"/>
        <v>0</v>
      </c>
      <c r="AN617">
        <f t="shared" si="421"/>
        <v>0</v>
      </c>
      <c r="AO617">
        <f t="shared" si="422"/>
        <v>1</v>
      </c>
      <c r="AP617">
        <f t="shared" si="423"/>
        <v>0</v>
      </c>
      <c r="AQ617">
        <f t="shared" si="424"/>
        <v>1</v>
      </c>
      <c r="AR617">
        <f t="shared" si="425"/>
        <v>2</v>
      </c>
      <c r="AS617">
        <f t="shared" si="426"/>
        <v>2720.0000000000273</v>
      </c>
      <c r="AT617" s="12">
        <f t="shared" si="431"/>
        <v>-4.1666666666666664E-2</v>
      </c>
      <c r="AU617" s="13">
        <f t="shared" si="411"/>
        <v>0</v>
      </c>
      <c r="AV617" s="13">
        <f t="shared" si="429"/>
        <v>0</v>
      </c>
      <c r="AW617" s="27">
        <v>0</v>
      </c>
      <c r="AX617" s="1">
        <f t="shared" si="432"/>
        <v>0</v>
      </c>
      <c r="AY617" s="20">
        <f t="shared" si="433"/>
        <v>247.5</v>
      </c>
    </row>
    <row r="618" spans="1:51" ht="33.75" customHeight="1" x14ac:dyDescent="0.65">
      <c r="A618" s="2">
        <v>612</v>
      </c>
      <c r="B618" s="2" t="s">
        <v>1512</v>
      </c>
      <c r="C618" s="44" t="s">
        <v>1526</v>
      </c>
      <c r="D618" s="47" t="s">
        <v>420</v>
      </c>
      <c r="E618" s="48" t="s">
        <v>1527</v>
      </c>
      <c r="F618" s="15">
        <v>44228</v>
      </c>
      <c r="G618" s="2">
        <f t="shared" si="408"/>
        <v>26</v>
      </c>
      <c r="H618" s="16">
        <v>26</v>
      </c>
      <c r="I618" s="2"/>
      <c r="J618" s="16"/>
      <c r="K618" s="16"/>
      <c r="L618" s="2">
        <v>200</v>
      </c>
      <c r="M618" s="2">
        <v>0</v>
      </c>
      <c r="N618" s="2">
        <v>0</v>
      </c>
      <c r="O618" s="16"/>
      <c r="P618" s="2">
        <v>0</v>
      </c>
      <c r="Q618" s="2">
        <f t="shared" si="437"/>
        <v>10</v>
      </c>
      <c r="R618" s="2">
        <f t="shared" si="434"/>
        <v>0</v>
      </c>
      <c r="S618" s="17">
        <f t="shared" si="438"/>
        <v>37.5</v>
      </c>
      <c r="T618" s="17">
        <v>6.5</v>
      </c>
      <c r="U618" s="17">
        <v>5</v>
      </c>
      <c r="V618" s="18">
        <v>7</v>
      </c>
      <c r="W618" s="19">
        <f t="shared" si="415"/>
        <v>266</v>
      </c>
      <c r="X618" s="17">
        <f t="shared" si="409"/>
        <v>0</v>
      </c>
      <c r="Y618" s="17">
        <f t="shared" si="410"/>
        <v>0</v>
      </c>
      <c r="Z618" s="29"/>
      <c r="AA618" s="43">
        <f t="shared" si="439"/>
        <v>0</v>
      </c>
      <c r="AB618" s="17">
        <f t="shared" si="440"/>
        <v>5.32</v>
      </c>
      <c r="AC618" s="17">
        <f t="shared" si="441"/>
        <v>5.32</v>
      </c>
      <c r="AD618" s="3">
        <f t="shared" si="428"/>
        <v>260</v>
      </c>
      <c r="AE618" s="3">
        <f t="shared" si="427"/>
        <v>2700</v>
      </c>
      <c r="AF618" s="3"/>
      <c r="AH618" s="20">
        <f t="shared" si="430"/>
        <v>260.68</v>
      </c>
      <c r="AI618">
        <f t="shared" si="416"/>
        <v>2</v>
      </c>
      <c r="AJ618">
        <f t="shared" si="417"/>
        <v>1</v>
      </c>
      <c r="AK618">
        <f t="shared" si="418"/>
        <v>0</v>
      </c>
      <c r="AL618">
        <f t="shared" si="419"/>
        <v>1</v>
      </c>
      <c r="AM618">
        <f t="shared" si="420"/>
        <v>0</v>
      </c>
      <c r="AN618">
        <f t="shared" si="421"/>
        <v>0</v>
      </c>
      <c r="AO618">
        <f t="shared" si="422"/>
        <v>1</v>
      </c>
      <c r="AP618">
        <f t="shared" si="423"/>
        <v>0</v>
      </c>
      <c r="AQ618">
        <f t="shared" si="424"/>
        <v>1</v>
      </c>
      <c r="AR618">
        <f t="shared" si="425"/>
        <v>2</v>
      </c>
      <c r="AS618">
        <f t="shared" si="426"/>
        <v>2720.0000000000273</v>
      </c>
      <c r="AT618" s="12">
        <f t="shared" si="431"/>
        <v>-4.1666666666666664E-2</v>
      </c>
      <c r="AU618" s="13">
        <f t="shared" si="411"/>
        <v>0</v>
      </c>
      <c r="AV618" s="13">
        <f t="shared" si="429"/>
        <v>0</v>
      </c>
      <c r="AW618" s="27">
        <v>0</v>
      </c>
      <c r="AX618" s="1">
        <f t="shared" si="432"/>
        <v>0</v>
      </c>
      <c r="AY618" s="20">
        <f t="shared" si="433"/>
        <v>247.5</v>
      </c>
    </row>
    <row r="619" spans="1:51" ht="33.75" customHeight="1" x14ac:dyDescent="0.65">
      <c r="A619" s="39">
        <v>613</v>
      </c>
      <c r="B619" s="2" t="s">
        <v>1512</v>
      </c>
      <c r="C619" s="44" t="s">
        <v>1528</v>
      </c>
      <c r="D619" s="47" t="s">
        <v>43</v>
      </c>
      <c r="E619" s="48" t="s">
        <v>1529</v>
      </c>
      <c r="F619" s="15">
        <v>44481</v>
      </c>
      <c r="G619" s="2">
        <f t="shared" si="408"/>
        <v>26</v>
      </c>
      <c r="H619" s="16">
        <v>22</v>
      </c>
      <c r="I619" s="2"/>
      <c r="J619" s="16"/>
      <c r="K619" s="16"/>
      <c r="L619" s="2">
        <v>200</v>
      </c>
      <c r="M619" s="2">
        <v>0</v>
      </c>
      <c r="N619" s="2">
        <v>0</v>
      </c>
      <c r="O619" s="16"/>
      <c r="P619" s="2">
        <v>0</v>
      </c>
      <c r="Q619" s="2">
        <f t="shared" si="437"/>
        <v>10</v>
      </c>
      <c r="R619" s="2">
        <f t="shared" si="434"/>
        <v>0</v>
      </c>
      <c r="S619" s="17">
        <f t="shared" si="438"/>
        <v>31.73076923076923</v>
      </c>
      <c r="T619" s="17">
        <v>5.5</v>
      </c>
      <c r="U619" s="17">
        <v>5</v>
      </c>
      <c r="V619" s="18">
        <v>7</v>
      </c>
      <c r="W619" s="19">
        <f t="shared" si="415"/>
        <v>259.23076923076923</v>
      </c>
      <c r="X619" s="17">
        <f t="shared" si="409"/>
        <v>0</v>
      </c>
      <c r="Y619" s="17">
        <f t="shared" si="410"/>
        <v>0</v>
      </c>
      <c r="Z619" s="29"/>
      <c r="AA619" s="43">
        <f t="shared" si="439"/>
        <v>0</v>
      </c>
      <c r="AB619" s="17">
        <f t="shared" si="440"/>
        <v>5.1846153846153848</v>
      </c>
      <c r="AC619" s="17">
        <f t="shared" si="441"/>
        <v>5.1846153846153848</v>
      </c>
      <c r="AD619" s="3">
        <f t="shared" si="428"/>
        <v>254</v>
      </c>
      <c r="AE619" s="3">
        <f t="shared" si="427"/>
        <v>200</v>
      </c>
      <c r="AF619" s="3"/>
      <c r="AH619" s="20">
        <f t="shared" si="430"/>
        <v>254.05</v>
      </c>
      <c r="AI619">
        <f t="shared" si="416"/>
        <v>2</v>
      </c>
      <c r="AJ619">
        <f t="shared" si="417"/>
        <v>1</v>
      </c>
      <c r="AK619">
        <f t="shared" si="418"/>
        <v>0</v>
      </c>
      <c r="AL619">
        <f t="shared" si="419"/>
        <v>0</v>
      </c>
      <c r="AM619">
        <f t="shared" si="420"/>
        <v>0</v>
      </c>
      <c r="AN619">
        <f t="shared" si="421"/>
        <v>4</v>
      </c>
      <c r="AO619">
        <f t="shared" si="422"/>
        <v>0</v>
      </c>
      <c r="AP619">
        <f t="shared" si="423"/>
        <v>0</v>
      </c>
      <c r="AQ619">
        <f t="shared" si="424"/>
        <v>0</v>
      </c>
      <c r="AR619">
        <f t="shared" si="425"/>
        <v>2</v>
      </c>
      <c r="AS619">
        <f t="shared" si="426"/>
        <v>200.00000000004547</v>
      </c>
      <c r="AT619" s="12">
        <f t="shared" si="431"/>
        <v>-0.73888888888888893</v>
      </c>
      <c r="AU619" s="13">
        <f t="shared" si="411"/>
        <v>0</v>
      </c>
      <c r="AV619" s="13">
        <f t="shared" si="429"/>
        <v>0</v>
      </c>
      <c r="AW619" s="27">
        <v>0</v>
      </c>
      <c r="AX619" s="1">
        <f t="shared" si="432"/>
        <v>0</v>
      </c>
      <c r="AY619" s="20">
        <f t="shared" si="433"/>
        <v>241.73076923076923</v>
      </c>
    </row>
    <row r="620" spans="1:51" ht="33.75" customHeight="1" x14ac:dyDescent="0.65">
      <c r="A620" s="2">
        <v>614</v>
      </c>
      <c r="B620" s="2" t="s">
        <v>1512</v>
      </c>
      <c r="C620" s="44" t="s">
        <v>1530</v>
      </c>
      <c r="D620" s="47" t="s">
        <v>119</v>
      </c>
      <c r="E620" s="48" t="s">
        <v>1531</v>
      </c>
      <c r="F620" s="15">
        <v>44481</v>
      </c>
      <c r="G620" s="2">
        <f t="shared" si="408"/>
        <v>26</v>
      </c>
      <c r="H620" s="16">
        <v>24</v>
      </c>
      <c r="I620" s="2"/>
      <c r="J620" s="16"/>
      <c r="K620" s="16"/>
      <c r="L620" s="2">
        <v>200</v>
      </c>
      <c r="M620" s="2">
        <v>0</v>
      </c>
      <c r="N620" s="2">
        <v>0</v>
      </c>
      <c r="O620" s="16"/>
      <c r="P620" s="2">
        <v>0</v>
      </c>
      <c r="Q620" s="2">
        <f t="shared" si="437"/>
        <v>10</v>
      </c>
      <c r="R620" s="2">
        <f t="shared" si="434"/>
        <v>0</v>
      </c>
      <c r="S620" s="17">
        <f t="shared" si="438"/>
        <v>34.615384615384613</v>
      </c>
      <c r="T620" s="17">
        <v>6</v>
      </c>
      <c r="U620" s="17">
        <v>5</v>
      </c>
      <c r="V620" s="18">
        <v>7</v>
      </c>
      <c r="W620" s="19">
        <f t="shared" si="415"/>
        <v>262.61538461538464</v>
      </c>
      <c r="X620" s="17">
        <f t="shared" si="409"/>
        <v>0</v>
      </c>
      <c r="Y620" s="17">
        <f t="shared" si="410"/>
        <v>0</v>
      </c>
      <c r="Z620" s="29"/>
      <c r="AA620" s="43">
        <f t="shared" si="439"/>
        <v>0</v>
      </c>
      <c r="AB620" s="17">
        <f t="shared" si="440"/>
        <v>5.252307692307693</v>
      </c>
      <c r="AC620" s="17">
        <f t="shared" si="441"/>
        <v>5.252307692307693</v>
      </c>
      <c r="AD620" s="3">
        <f t="shared" si="428"/>
        <v>257</v>
      </c>
      <c r="AE620" s="3">
        <f t="shared" si="427"/>
        <v>1400</v>
      </c>
      <c r="AF620" s="3"/>
      <c r="AH620" s="20">
        <f t="shared" si="430"/>
        <v>257.36</v>
      </c>
      <c r="AI620">
        <f t="shared" si="416"/>
        <v>2</v>
      </c>
      <c r="AJ620">
        <f t="shared" si="417"/>
        <v>1</v>
      </c>
      <c r="AK620">
        <f t="shared" si="418"/>
        <v>0</v>
      </c>
      <c r="AL620">
        <f t="shared" si="419"/>
        <v>0</v>
      </c>
      <c r="AM620">
        <f t="shared" si="420"/>
        <v>1</v>
      </c>
      <c r="AN620">
        <f t="shared" si="421"/>
        <v>2</v>
      </c>
      <c r="AO620">
        <f t="shared" si="422"/>
        <v>0</v>
      </c>
      <c r="AP620">
        <f t="shared" si="423"/>
        <v>1</v>
      </c>
      <c r="AQ620">
        <f t="shared" si="424"/>
        <v>0</v>
      </c>
      <c r="AR620">
        <f t="shared" si="425"/>
        <v>4</v>
      </c>
      <c r="AS620">
        <f t="shared" si="426"/>
        <v>1440.0000000000546</v>
      </c>
      <c r="AT620" s="12">
        <f t="shared" si="431"/>
        <v>-0.73888888888888893</v>
      </c>
      <c r="AU620" s="13">
        <f t="shared" si="411"/>
        <v>0</v>
      </c>
      <c r="AV620" s="13">
        <f t="shared" si="429"/>
        <v>0</v>
      </c>
      <c r="AW620" s="27">
        <v>0</v>
      </c>
      <c r="AX620" s="1">
        <f t="shared" si="432"/>
        <v>0</v>
      </c>
      <c r="AY620" s="20">
        <f t="shared" si="433"/>
        <v>244.61538461538464</v>
      </c>
    </row>
    <row r="621" spans="1:51" ht="33.75" customHeight="1" x14ac:dyDescent="0.65">
      <c r="A621" s="39">
        <v>615</v>
      </c>
      <c r="B621" s="2" t="s">
        <v>1512</v>
      </c>
      <c r="C621" s="44" t="s">
        <v>1532</v>
      </c>
      <c r="D621" s="47" t="s">
        <v>1533</v>
      </c>
      <c r="E621" s="48" t="s">
        <v>1534</v>
      </c>
      <c r="F621" s="15">
        <v>44562</v>
      </c>
      <c r="G621" s="2">
        <f t="shared" si="408"/>
        <v>26</v>
      </c>
      <c r="H621" s="16">
        <v>20</v>
      </c>
      <c r="I621" s="2"/>
      <c r="J621" s="16"/>
      <c r="K621" s="16"/>
      <c r="L621" s="2">
        <v>200</v>
      </c>
      <c r="M621" s="2">
        <v>0</v>
      </c>
      <c r="N621" s="2">
        <v>0</v>
      </c>
      <c r="O621" s="16"/>
      <c r="P621" s="2">
        <v>0</v>
      </c>
      <c r="Q621" s="2">
        <f t="shared" si="437"/>
        <v>10</v>
      </c>
      <c r="R621" s="2">
        <f t="shared" si="434"/>
        <v>0</v>
      </c>
      <c r="S621" s="17">
        <f t="shared" si="438"/>
        <v>28.846153846153847</v>
      </c>
      <c r="T621" s="17">
        <v>5</v>
      </c>
      <c r="U621" s="17">
        <v>5</v>
      </c>
      <c r="V621" s="18">
        <v>7</v>
      </c>
      <c r="W621" s="19">
        <f t="shared" si="415"/>
        <v>255.84615384615384</v>
      </c>
      <c r="X621" s="17">
        <f t="shared" si="409"/>
        <v>0</v>
      </c>
      <c r="Y621" s="17">
        <f t="shared" si="410"/>
        <v>0</v>
      </c>
      <c r="Z621" s="29"/>
      <c r="AA621" s="43">
        <f t="shared" si="439"/>
        <v>0</v>
      </c>
      <c r="AB621" s="17">
        <f t="shared" si="440"/>
        <v>5.1169230769230767</v>
      </c>
      <c r="AC621" s="17">
        <f t="shared" si="441"/>
        <v>5.1169230769230767</v>
      </c>
      <c r="AD621" s="3">
        <f t="shared" si="428"/>
        <v>250</v>
      </c>
      <c r="AE621" s="3">
        <f t="shared" si="427"/>
        <v>2900</v>
      </c>
      <c r="AF621" s="3"/>
      <c r="AH621" s="20">
        <f t="shared" si="430"/>
        <v>250.73</v>
      </c>
      <c r="AI621">
        <f t="shared" si="416"/>
        <v>2</v>
      </c>
      <c r="AJ621">
        <f t="shared" si="417"/>
        <v>1</v>
      </c>
      <c r="AK621">
        <f t="shared" si="418"/>
        <v>0</v>
      </c>
      <c r="AL621">
        <f t="shared" si="419"/>
        <v>0</v>
      </c>
      <c r="AM621">
        <f t="shared" si="420"/>
        <v>0</v>
      </c>
      <c r="AN621">
        <f t="shared" si="421"/>
        <v>0</v>
      </c>
      <c r="AO621">
        <f t="shared" si="422"/>
        <v>1</v>
      </c>
      <c r="AP621">
        <f t="shared" si="423"/>
        <v>0</v>
      </c>
      <c r="AQ621">
        <f t="shared" si="424"/>
        <v>1</v>
      </c>
      <c r="AR621">
        <f t="shared" si="425"/>
        <v>4</v>
      </c>
      <c r="AS621">
        <f t="shared" si="426"/>
        <v>2919.9999999999591</v>
      </c>
      <c r="AT621" s="12">
        <f t="shared" si="431"/>
        <v>-0.95833333333333337</v>
      </c>
      <c r="AU621" s="13">
        <f t="shared" si="411"/>
        <v>0</v>
      </c>
      <c r="AV621" s="13">
        <f t="shared" si="429"/>
        <v>0</v>
      </c>
      <c r="AW621" s="27">
        <v>0</v>
      </c>
      <c r="AX621" s="1">
        <f t="shared" si="432"/>
        <v>0</v>
      </c>
      <c r="AY621" s="20">
        <f t="shared" si="433"/>
        <v>238.84615384615384</v>
      </c>
    </row>
    <row r="622" spans="1:51" ht="33.75" customHeight="1" x14ac:dyDescent="0.65">
      <c r="A622" s="2">
        <v>616</v>
      </c>
      <c r="B622" s="2" t="s">
        <v>1512</v>
      </c>
      <c r="C622" s="44" t="s">
        <v>1535</v>
      </c>
      <c r="D622" s="47" t="s">
        <v>1536</v>
      </c>
      <c r="E622" s="48" t="s">
        <v>1399</v>
      </c>
      <c r="F622" s="15">
        <v>44571</v>
      </c>
      <c r="G622" s="2">
        <f t="shared" si="408"/>
        <v>26</v>
      </c>
      <c r="H622" s="16">
        <v>24</v>
      </c>
      <c r="I622" s="2"/>
      <c r="J622" s="16"/>
      <c r="K622" s="16"/>
      <c r="L622" s="2">
        <v>200</v>
      </c>
      <c r="M622" s="2">
        <v>0</v>
      </c>
      <c r="N622" s="2">
        <v>0</v>
      </c>
      <c r="O622" s="16"/>
      <c r="P622" s="2">
        <v>0</v>
      </c>
      <c r="Q622" s="2">
        <f t="shared" si="437"/>
        <v>10</v>
      </c>
      <c r="R622" s="2">
        <f t="shared" si="434"/>
        <v>0</v>
      </c>
      <c r="S622" s="17">
        <f t="shared" si="438"/>
        <v>34.615384615384613</v>
      </c>
      <c r="T622" s="17">
        <v>6</v>
      </c>
      <c r="U622" s="17">
        <v>5</v>
      </c>
      <c r="V622" s="18">
        <v>7</v>
      </c>
      <c r="W622" s="19">
        <f t="shared" si="415"/>
        <v>262.61538461538464</v>
      </c>
      <c r="X622" s="17">
        <f t="shared" si="409"/>
        <v>0</v>
      </c>
      <c r="Y622" s="17">
        <f t="shared" si="410"/>
        <v>0</v>
      </c>
      <c r="Z622" s="29"/>
      <c r="AA622" s="43">
        <f t="shared" si="439"/>
        <v>0</v>
      </c>
      <c r="AB622" s="17">
        <f t="shared" si="440"/>
        <v>5.252307692307693</v>
      </c>
      <c r="AC622" s="17">
        <f t="shared" si="441"/>
        <v>5.252307692307693</v>
      </c>
      <c r="AD622" s="3">
        <f t="shared" si="428"/>
        <v>257</v>
      </c>
      <c r="AE622" s="3">
        <f t="shared" si="427"/>
        <v>1400</v>
      </c>
      <c r="AF622" s="3"/>
      <c r="AH622" s="20">
        <f t="shared" si="430"/>
        <v>257.36</v>
      </c>
      <c r="AI622">
        <f t="shared" si="416"/>
        <v>2</v>
      </c>
      <c r="AJ622">
        <f t="shared" si="417"/>
        <v>1</v>
      </c>
      <c r="AK622">
        <f t="shared" si="418"/>
        <v>0</v>
      </c>
      <c r="AL622">
        <f t="shared" si="419"/>
        <v>0</v>
      </c>
      <c r="AM622">
        <f t="shared" si="420"/>
        <v>1</v>
      </c>
      <c r="AN622">
        <f t="shared" si="421"/>
        <v>2</v>
      </c>
      <c r="AO622">
        <f t="shared" si="422"/>
        <v>0</v>
      </c>
      <c r="AP622">
        <f t="shared" si="423"/>
        <v>1</v>
      </c>
      <c r="AQ622">
        <f t="shared" si="424"/>
        <v>0</v>
      </c>
      <c r="AR622">
        <f t="shared" si="425"/>
        <v>4</v>
      </c>
      <c r="AS622">
        <f t="shared" si="426"/>
        <v>1440.0000000000546</v>
      </c>
      <c r="AT622" s="12">
        <f t="shared" si="431"/>
        <v>-0.98333333333333328</v>
      </c>
      <c r="AU622" s="13">
        <f t="shared" si="411"/>
        <v>0</v>
      </c>
      <c r="AV622" s="13">
        <f t="shared" si="429"/>
        <v>0</v>
      </c>
      <c r="AW622" s="27">
        <v>0</v>
      </c>
      <c r="AX622" s="1">
        <f t="shared" si="432"/>
        <v>0</v>
      </c>
      <c r="AY622" s="20">
        <f t="shared" si="433"/>
        <v>244.61538461538464</v>
      </c>
    </row>
    <row r="623" spans="1:51" ht="33.75" customHeight="1" x14ac:dyDescent="0.65">
      <c r="A623" s="39">
        <v>617</v>
      </c>
      <c r="B623" s="2" t="s">
        <v>1512</v>
      </c>
      <c r="C623" s="36" t="s">
        <v>1537</v>
      </c>
      <c r="D623" s="47" t="s">
        <v>577</v>
      </c>
      <c r="E623" s="48" t="s">
        <v>413</v>
      </c>
      <c r="F623" s="15">
        <v>44678</v>
      </c>
      <c r="G623" s="2">
        <f t="shared" si="408"/>
        <v>26</v>
      </c>
      <c r="H623" s="16">
        <v>24</v>
      </c>
      <c r="I623" s="2"/>
      <c r="J623" s="16"/>
      <c r="K623" s="16"/>
      <c r="L623" s="2">
        <v>200</v>
      </c>
      <c r="M623" s="2">
        <v>0</v>
      </c>
      <c r="N623" s="2">
        <v>0</v>
      </c>
      <c r="O623" s="16"/>
      <c r="P623" s="2">
        <v>0</v>
      </c>
      <c r="Q623" s="2">
        <f t="shared" si="437"/>
        <v>10</v>
      </c>
      <c r="R623" s="2">
        <f t="shared" si="434"/>
        <v>0</v>
      </c>
      <c r="S623" s="17">
        <f t="shared" si="438"/>
        <v>34.615384615384613</v>
      </c>
      <c r="T623" s="17">
        <v>6</v>
      </c>
      <c r="U623" s="17">
        <v>5</v>
      </c>
      <c r="V623" s="18">
        <v>7</v>
      </c>
      <c r="W623" s="19">
        <f t="shared" si="415"/>
        <v>262.61538461538464</v>
      </c>
      <c r="X623" s="17">
        <f t="shared" si="409"/>
        <v>0</v>
      </c>
      <c r="Y623" s="17">
        <f t="shared" si="410"/>
        <v>0</v>
      </c>
      <c r="Z623" s="29"/>
      <c r="AA623" s="43">
        <f t="shared" si="439"/>
        <v>0</v>
      </c>
      <c r="AB623" s="17">
        <f t="shared" si="440"/>
        <v>5.252307692307693</v>
      </c>
      <c r="AC623" s="17">
        <f t="shared" si="441"/>
        <v>5.252307692307693</v>
      </c>
      <c r="AD623" s="3">
        <f t="shared" si="428"/>
        <v>257</v>
      </c>
      <c r="AE623" s="3">
        <f t="shared" si="427"/>
        <v>1400</v>
      </c>
      <c r="AF623" s="3"/>
      <c r="AH623" s="20">
        <f t="shared" si="430"/>
        <v>257.36</v>
      </c>
      <c r="AI623">
        <f t="shared" si="416"/>
        <v>2</v>
      </c>
      <c r="AJ623">
        <f t="shared" si="417"/>
        <v>1</v>
      </c>
      <c r="AK623">
        <f t="shared" si="418"/>
        <v>0</v>
      </c>
      <c r="AL623">
        <f t="shared" si="419"/>
        <v>0</v>
      </c>
      <c r="AM623">
        <f t="shared" si="420"/>
        <v>1</v>
      </c>
      <c r="AN623">
        <f t="shared" si="421"/>
        <v>2</v>
      </c>
      <c r="AO623">
        <f t="shared" si="422"/>
        <v>0</v>
      </c>
      <c r="AP623">
        <f t="shared" si="423"/>
        <v>1</v>
      </c>
      <c r="AQ623">
        <f t="shared" si="424"/>
        <v>0</v>
      </c>
      <c r="AR623">
        <f t="shared" si="425"/>
        <v>4</v>
      </c>
      <c r="AS623">
        <f t="shared" si="426"/>
        <v>1440.0000000000546</v>
      </c>
      <c r="AT623" s="12">
        <f t="shared" si="431"/>
        <v>-1.2805555555555554</v>
      </c>
      <c r="AU623" s="13">
        <f t="shared" si="411"/>
        <v>0</v>
      </c>
      <c r="AV623" s="13">
        <f t="shared" si="429"/>
        <v>0</v>
      </c>
      <c r="AW623" s="27">
        <v>0</v>
      </c>
      <c r="AX623" s="1">
        <f t="shared" si="432"/>
        <v>0</v>
      </c>
      <c r="AY623" s="20">
        <f t="shared" si="433"/>
        <v>244.61538461538464</v>
      </c>
    </row>
    <row r="624" spans="1:51" ht="33.75" customHeight="1" x14ac:dyDescent="0.65">
      <c r="A624" s="2">
        <v>618</v>
      </c>
      <c r="B624" s="2" t="s">
        <v>1512</v>
      </c>
      <c r="C624" s="44" t="s">
        <v>1538</v>
      </c>
      <c r="D624" s="47" t="s">
        <v>955</v>
      </c>
      <c r="E624" s="48" t="s">
        <v>1539</v>
      </c>
      <c r="F624" s="15">
        <v>44692</v>
      </c>
      <c r="G624" s="2">
        <f t="shared" si="408"/>
        <v>26</v>
      </c>
      <c r="H624" s="16">
        <v>4</v>
      </c>
      <c r="I624" s="2"/>
      <c r="J624" s="16"/>
      <c r="K624" s="16"/>
      <c r="L624" s="2">
        <v>200</v>
      </c>
      <c r="M624" s="2">
        <v>0</v>
      </c>
      <c r="N624" s="2">
        <v>0</v>
      </c>
      <c r="O624" s="16"/>
      <c r="P624" s="2">
        <v>0</v>
      </c>
      <c r="Q624" s="2">
        <f t="shared" si="437"/>
        <v>10</v>
      </c>
      <c r="R624" s="2">
        <f t="shared" si="434"/>
        <v>0</v>
      </c>
      <c r="S624" s="17">
        <f t="shared" si="438"/>
        <v>5.7692307692307692</v>
      </c>
      <c r="T624" s="17">
        <v>1</v>
      </c>
      <c r="U624" s="17">
        <v>5</v>
      </c>
      <c r="V624" s="18">
        <v>7</v>
      </c>
      <c r="W624" s="19">
        <f t="shared" si="415"/>
        <v>228.76923076923077</v>
      </c>
      <c r="X624" s="17">
        <f t="shared" si="409"/>
        <v>0</v>
      </c>
      <c r="Y624" s="17">
        <f t="shared" si="410"/>
        <v>0</v>
      </c>
      <c r="Z624" s="29"/>
      <c r="AA624" s="43">
        <f t="shared" si="439"/>
        <v>0</v>
      </c>
      <c r="AB624" s="17">
        <f t="shared" si="440"/>
        <v>4.5753846153846158</v>
      </c>
      <c r="AC624" s="17">
        <f t="shared" si="441"/>
        <v>4.5753846153846158</v>
      </c>
      <c r="AD624" s="3">
        <f t="shared" si="428"/>
        <v>224</v>
      </c>
      <c r="AE624" s="3">
        <f t="shared" si="427"/>
        <v>700</v>
      </c>
      <c r="AF624" s="3"/>
      <c r="AH624" s="20">
        <f t="shared" si="430"/>
        <v>224.19</v>
      </c>
      <c r="AI624">
        <f t="shared" si="416"/>
        <v>2</v>
      </c>
      <c r="AJ624">
        <f t="shared" si="417"/>
        <v>0</v>
      </c>
      <c r="AK624">
        <f t="shared" si="418"/>
        <v>1</v>
      </c>
      <c r="AL624">
        <f t="shared" si="419"/>
        <v>0</v>
      </c>
      <c r="AM624">
        <f t="shared" si="420"/>
        <v>0</v>
      </c>
      <c r="AN624">
        <f t="shared" si="421"/>
        <v>4</v>
      </c>
      <c r="AO624">
        <f t="shared" si="422"/>
        <v>0</v>
      </c>
      <c r="AP624">
        <f t="shared" si="423"/>
        <v>0</v>
      </c>
      <c r="AQ624">
        <f t="shared" si="424"/>
        <v>1</v>
      </c>
      <c r="AR624">
        <f t="shared" si="425"/>
        <v>2</v>
      </c>
      <c r="AS624">
        <f t="shared" si="426"/>
        <v>759.99999999999091</v>
      </c>
      <c r="AT624" s="12">
        <f t="shared" si="431"/>
        <v>-1.3194444444444444</v>
      </c>
      <c r="AU624" s="13">
        <f t="shared" si="411"/>
        <v>0</v>
      </c>
      <c r="AV624" s="13">
        <f t="shared" si="429"/>
        <v>0</v>
      </c>
      <c r="AW624" s="27">
        <v>0</v>
      </c>
      <c r="AX624" s="1">
        <f t="shared" si="432"/>
        <v>0</v>
      </c>
      <c r="AY624" s="20">
        <f t="shared" si="433"/>
        <v>215.76923076923077</v>
      </c>
    </row>
    <row r="625" spans="1:51" ht="33.75" customHeight="1" x14ac:dyDescent="0.65">
      <c r="A625" s="39">
        <v>619</v>
      </c>
      <c r="B625" s="2" t="s">
        <v>1512</v>
      </c>
      <c r="C625" s="44" t="s">
        <v>1540</v>
      </c>
      <c r="D625" s="47" t="s">
        <v>1541</v>
      </c>
      <c r="E625" s="48" t="s">
        <v>1542</v>
      </c>
      <c r="F625" s="15">
        <v>44917</v>
      </c>
      <c r="G625" s="2">
        <f t="shared" ref="G625:G690" si="442">$J$4-K625-J625</f>
        <v>25</v>
      </c>
      <c r="H625" s="16">
        <v>0</v>
      </c>
      <c r="I625" s="2"/>
      <c r="J625" s="16">
        <v>1</v>
      </c>
      <c r="K625" s="16"/>
      <c r="L625" s="2">
        <v>210</v>
      </c>
      <c r="M625" s="2">
        <v>35</v>
      </c>
      <c r="N625" s="2">
        <v>30</v>
      </c>
      <c r="O625" s="16"/>
      <c r="P625" s="2">
        <v>30</v>
      </c>
      <c r="Q625" s="2">
        <f t="shared" si="437"/>
        <v>5</v>
      </c>
      <c r="R625" s="2">
        <f t="shared" si="434"/>
        <v>0</v>
      </c>
      <c r="S625" s="17">
        <f t="shared" si="438"/>
        <v>0</v>
      </c>
      <c r="T625" s="17">
        <v>0</v>
      </c>
      <c r="U625" s="17">
        <v>4.8076923076923084</v>
      </c>
      <c r="V625" s="18"/>
      <c r="W625" s="19">
        <f t="shared" si="415"/>
        <v>314.80769230769232</v>
      </c>
      <c r="X625" s="17">
        <f t="shared" ref="X625:X690" si="443">(L625+N625)/$J$4*J625</f>
        <v>9.2307692307692299</v>
      </c>
      <c r="Y625" s="17">
        <f t="shared" ref="Y625:Y690" si="444">(L625+N625)/$J$4*K625</f>
        <v>0</v>
      </c>
      <c r="Z625" s="29"/>
      <c r="AA625" s="43">
        <f t="shared" si="439"/>
        <v>0</v>
      </c>
      <c r="AB625" s="17">
        <f t="shared" si="440"/>
        <v>6</v>
      </c>
      <c r="AC625" s="17">
        <f t="shared" si="441"/>
        <v>15.23076923076923</v>
      </c>
      <c r="AD625" s="3">
        <f t="shared" si="428"/>
        <v>299</v>
      </c>
      <c r="AE625" s="3">
        <f t="shared" si="427"/>
        <v>2300</v>
      </c>
      <c r="AF625" s="3"/>
      <c r="AH625" s="20">
        <f t="shared" si="430"/>
        <v>299.58</v>
      </c>
      <c r="AI625">
        <f t="shared" si="416"/>
        <v>2</v>
      </c>
      <c r="AJ625">
        <f t="shared" si="417"/>
        <v>1</v>
      </c>
      <c r="AK625">
        <f t="shared" si="418"/>
        <v>2</v>
      </c>
      <c r="AL625">
        <f t="shared" si="419"/>
        <v>0</v>
      </c>
      <c r="AM625">
        <f t="shared" si="420"/>
        <v>1</v>
      </c>
      <c r="AN625">
        <f t="shared" si="421"/>
        <v>4</v>
      </c>
      <c r="AO625">
        <f t="shared" si="422"/>
        <v>1</v>
      </c>
      <c r="AP625">
        <f t="shared" si="423"/>
        <v>0</v>
      </c>
      <c r="AQ625">
        <f t="shared" si="424"/>
        <v>0</v>
      </c>
      <c r="AR625">
        <f t="shared" si="425"/>
        <v>3</v>
      </c>
      <c r="AS625">
        <f t="shared" si="426"/>
        <v>2319.9999999999363</v>
      </c>
      <c r="AT625" s="12">
        <f t="shared" si="431"/>
        <v>-1.9333333333333333</v>
      </c>
      <c r="AU625" s="13">
        <f t="shared" ref="AU625:AU690" si="445">IF(AT625&lt;=1,0,IF(AT625&lt;=2,2,IF(AT625&lt;=3,3,IF(AT625&lt;=4,4,IF(AT625&lt;=5,5,IF(AT625&lt;=6,6,IF(AT625&lt;=7,7,IF(AT625&lt;=8,8,10))))))))</f>
        <v>0</v>
      </c>
      <c r="AV625" s="13">
        <f t="shared" si="429"/>
        <v>0</v>
      </c>
      <c r="AW625" s="27">
        <v>0</v>
      </c>
      <c r="AX625" s="1">
        <f t="shared" si="432"/>
        <v>0</v>
      </c>
      <c r="AY625" s="20">
        <f t="shared" si="433"/>
        <v>300.76923076923077</v>
      </c>
    </row>
    <row r="626" spans="1:51" ht="33" customHeight="1" x14ac:dyDescent="0.65">
      <c r="A626" s="2">
        <v>620</v>
      </c>
      <c r="B626" s="2" t="s">
        <v>1512</v>
      </c>
      <c r="C626" s="44" t="s">
        <v>1543</v>
      </c>
      <c r="D626" s="47" t="s">
        <v>500</v>
      </c>
      <c r="E626" s="48" t="s">
        <v>1544</v>
      </c>
      <c r="F626" s="15">
        <v>44228</v>
      </c>
      <c r="G626" s="2">
        <f t="shared" si="442"/>
        <v>26</v>
      </c>
      <c r="H626" s="16">
        <v>24</v>
      </c>
      <c r="I626" s="2"/>
      <c r="J626" s="16"/>
      <c r="K626" s="16"/>
      <c r="L626" s="2">
        <v>200</v>
      </c>
      <c r="M626" s="2">
        <v>0</v>
      </c>
      <c r="N626" s="2">
        <v>0</v>
      </c>
      <c r="O626" s="16"/>
      <c r="P626" s="2">
        <v>0</v>
      </c>
      <c r="Q626" s="2">
        <f t="shared" si="437"/>
        <v>10</v>
      </c>
      <c r="R626" s="2">
        <f t="shared" si="434"/>
        <v>0</v>
      </c>
      <c r="S626" s="17">
        <f t="shared" si="438"/>
        <v>34.615384615384613</v>
      </c>
      <c r="T626" s="17">
        <v>6</v>
      </c>
      <c r="U626" s="17">
        <v>5</v>
      </c>
      <c r="V626" s="18">
        <v>7</v>
      </c>
      <c r="W626" s="19">
        <f t="shared" si="415"/>
        <v>262.61538461538464</v>
      </c>
      <c r="X626" s="17">
        <f t="shared" si="443"/>
        <v>0</v>
      </c>
      <c r="Y626" s="17">
        <f t="shared" si="444"/>
        <v>0</v>
      </c>
      <c r="Z626" s="29"/>
      <c r="AA626" s="43">
        <f t="shared" si="439"/>
        <v>0</v>
      </c>
      <c r="AB626" s="17">
        <f t="shared" si="440"/>
        <v>5.252307692307693</v>
      </c>
      <c r="AC626" s="17">
        <f t="shared" si="441"/>
        <v>5.252307692307693</v>
      </c>
      <c r="AD626" s="3">
        <f t="shared" si="428"/>
        <v>257</v>
      </c>
      <c r="AE626" s="3">
        <f t="shared" si="427"/>
        <v>1400</v>
      </c>
      <c r="AF626" s="3"/>
      <c r="AH626" s="20">
        <f t="shared" si="430"/>
        <v>257.36</v>
      </c>
      <c r="AI626">
        <f t="shared" si="416"/>
        <v>2</v>
      </c>
      <c r="AJ626">
        <f t="shared" si="417"/>
        <v>1</v>
      </c>
      <c r="AK626">
        <f t="shared" si="418"/>
        <v>0</v>
      </c>
      <c r="AL626">
        <f t="shared" si="419"/>
        <v>0</v>
      </c>
      <c r="AM626">
        <f t="shared" si="420"/>
        <v>1</v>
      </c>
      <c r="AN626">
        <f t="shared" si="421"/>
        <v>2</v>
      </c>
      <c r="AO626">
        <f t="shared" si="422"/>
        <v>0</v>
      </c>
      <c r="AP626">
        <f t="shared" si="423"/>
        <v>1</v>
      </c>
      <c r="AQ626">
        <f t="shared" si="424"/>
        <v>0</v>
      </c>
      <c r="AR626">
        <f t="shared" si="425"/>
        <v>4</v>
      </c>
      <c r="AS626">
        <f t="shared" si="426"/>
        <v>1440.0000000000546</v>
      </c>
      <c r="AT626" s="12">
        <f t="shared" si="431"/>
        <v>-4.1666666666666664E-2</v>
      </c>
      <c r="AU626" s="13">
        <f t="shared" si="445"/>
        <v>0</v>
      </c>
      <c r="AV626" s="13">
        <f t="shared" si="429"/>
        <v>0</v>
      </c>
      <c r="AW626" s="27">
        <v>0</v>
      </c>
      <c r="AX626" s="1">
        <f t="shared" si="432"/>
        <v>0</v>
      </c>
      <c r="AY626" s="20">
        <f t="shared" si="433"/>
        <v>244.61538461538464</v>
      </c>
    </row>
    <row r="627" spans="1:51" ht="33" customHeight="1" x14ac:dyDescent="0.65">
      <c r="A627" s="39">
        <v>621</v>
      </c>
      <c r="B627" s="2" t="s">
        <v>1512</v>
      </c>
      <c r="C627" s="44" t="s">
        <v>1545</v>
      </c>
      <c r="D627" s="47" t="s">
        <v>1546</v>
      </c>
      <c r="E627" s="48" t="s">
        <v>1547</v>
      </c>
      <c r="F627" s="15">
        <v>44228</v>
      </c>
      <c r="G627" s="2">
        <f t="shared" si="442"/>
        <v>26</v>
      </c>
      <c r="H627" s="16">
        <v>2</v>
      </c>
      <c r="I627" s="2"/>
      <c r="J627" s="16"/>
      <c r="K627" s="16"/>
      <c r="L627" s="2">
        <v>200</v>
      </c>
      <c r="M627" s="2">
        <v>0</v>
      </c>
      <c r="N627" s="2">
        <v>0</v>
      </c>
      <c r="O627" s="16"/>
      <c r="P627" s="2">
        <v>0</v>
      </c>
      <c r="Q627" s="2">
        <f t="shared" si="437"/>
        <v>10</v>
      </c>
      <c r="R627" s="2">
        <f t="shared" si="434"/>
        <v>0</v>
      </c>
      <c r="S627" s="17">
        <f t="shared" si="438"/>
        <v>2.8846153846153846</v>
      </c>
      <c r="T627" s="17">
        <v>0.5</v>
      </c>
      <c r="U627" s="17">
        <v>5</v>
      </c>
      <c r="V627" s="18">
        <v>7</v>
      </c>
      <c r="W627" s="19">
        <f t="shared" si="415"/>
        <v>225.38461538461539</v>
      </c>
      <c r="X627" s="17">
        <f t="shared" si="443"/>
        <v>0</v>
      </c>
      <c r="Y627" s="17">
        <f t="shared" si="444"/>
        <v>0</v>
      </c>
      <c r="Z627" s="29"/>
      <c r="AA627" s="43">
        <f t="shared" si="439"/>
        <v>0</v>
      </c>
      <c r="AB627" s="17">
        <f t="shared" si="440"/>
        <v>4.5076923076923077</v>
      </c>
      <c r="AC627" s="17">
        <f t="shared" si="441"/>
        <v>4.5076923076923077</v>
      </c>
      <c r="AD627" s="3">
        <f t="shared" si="428"/>
        <v>220</v>
      </c>
      <c r="AE627" s="3">
        <f t="shared" si="427"/>
        <v>3500</v>
      </c>
      <c r="AF627" s="3"/>
      <c r="AH627" s="20">
        <f t="shared" si="430"/>
        <v>220.88</v>
      </c>
      <c r="AI627">
        <f t="shared" si="416"/>
        <v>2</v>
      </c>
      <c r="AJ627">
        <f t="shared" si="417"/>
        <v>0</v>
      </c>
      <c r="AK627">
        <f t="shared" si="418"/>
        <v>1</v>
      </c>
      <c r="AL627">
        <f t="shared" si="419"/>
        <v>0</v>
      </c>
      <c r="AM627">
        <f t="shared" si="420"/>
        <v>0</v>
      </c>
      <c r="AN627">
        <f t="shared" si="421"/>
        <v>0</v>
      </c>
      <c r="AO627">
        <f t="shared" si="422"/>
        <v>1</v>
      </c>
      <c r="AP627">
        <f t="shared" si="423"/>
        <v>1</v>
      </c>
      <c r="AQ627">
        <f t="shared" si="424"/>
        <v>1</v>
      </c>
      <c r="AR627">
        <f t="shared" si="425"/>
        <v>0</v>
      </c>
      <c r="AS627">
        <f t="shared" si="426"/>
        <v>3519.9999999999818</v>
      </c>
      <c r="AT627" s="12">
        <f t="shared" si="431"/>
        <v>-4.1666666666666664E-2</v>
      </c>
      <c r="AU627" s="13">
        <f t="shared" si="445"/>
        <v>0</v>
      </c>
      <c r="AV627" s="13">
        <f t="shared" si="429"/>
        <v>0</v>
      </c>
      <c r="AW627" s="27">
        <v>0</v>
      </c>
      <c r="AX627" s="1">
        <f t="shared" si="432"/>
        <v>0</v>
      </c>
      <c r="AY627" s="20">
        <f t="shared" si="433"/>
        <v>212.88461538461539</v>
      </c>
    </row>
    <row r="628" spans="1:51" ht="33" customHeight="1" x14ac:dyDescent="0.65">
      <c r="A628" s="2">
        <v>622</v>
      </c>
      <c r="B628" s="2" t="s">
        <v>1512</v>
      </c>
      <c r="C628" s="44" t="s">
        <v>1548</v>
      </c>
      <c r="D628" s="47" t="s">
        <v>1549</v>
      </c>
      <c r="E628" s="48" t="s">
        <v>854</v>
      </c>
      <c r="F628" s="15">
        <v>44480</v>
      </c>
      <c r="G628" s="2">
        <f t="shared" si="442"/>
        <v>26</v>
      </c>
      <c r="H628" s="16">
        <v>24</v>
      </c>
      <c r="I628" s="2"/>
      <c r="J628" s="16"/>
      <c r="K628" s="16"/>
      <c r="L628" s="2">
        <v>200</v>
      </c>
      <c r="M628" s="2">
        <v>0</v>
      </c>
      <c r="N628" s="2">
        <v>0</v>
      </c>
      <c r="O628" s="16"/>
      <c r="P628" s="2">
        <v>0</v>
      </c>
      <c r="Q628" s="2">
        <f t="shared" si="437"/>
        <v>10</v>
      </c>
      <c r="R628" s="2">
        <f t="shared" si="434"/>
        <v>0</v>
      </c>
      <c r="S628" s="17">
        <f t="shared" si="438"/>
        <v>34.615384615384613</v>
      </c>
      <c r="T628" s="17">
        <v>6</v>
      </c>
      <c r="U628" s="17">
        <v>5</v>
      </c>
      <c r="V628" s="18">
        <v>7</v>
      </c>
      <c r="W628" s="19">
        <f t="shared" si="415"/>
        <v>262.61538461538464</v>
      </c>
      <c r="X628" s="17">
        <f t="shared" si="443"/>
        <v>0</v>
      </c>
      <c r="Y628" s="17">
        <f t="shared" si="444"/>
        <v>0</v>
      </c>
      <c r="Z628" s="29"/>
      <c r="AA628" s="43">
        <f t="shared" si="439"/>
        <v>0</v>
      </c>
      <c r="AB628" s="17">
        <f t="shared" si="440"/>
        <v>5.252307692307693</v>
      </c>
      <c r="AC628" s="17">
        <f t="shared" si="441"/>
        <v>5.252307692307693</v>
      </c>
      <c r="AD628" s="3">
        <f t="shared" si="428"/>
        <v>257</v>
      </c>
      <c r="AE628" s="3">
        <f t="shared" si="427"/>
        <v>1400</v>
      </c>
      <c r="AF628" s="3"/>
      <c r="AH628" s="20">
        <f t="shared" si="430"/>
        <v>257.36</v>
      </c>
      <c r="AI628">
        <f t="shared" si="416"/>
        <v>2</v>
      </c>
      <c r="AJ628">
        <f t="shared" si="417"/>
        <v>1</v>
      </c>
      <c r="AK628">
        <f t="shared" si="418"/>
        <v>0</v>
      </c>
      <c r="AL628">
        <f t="shared" si="419"/>
        <v>0</v>
      </c>
      <c r="AM628">
        <f t="shared" si="420"/>
        <v>1</v>
      </c>
      <c r="AN628">
        <f t="shared" si="421"/>
        <v>2</v>
      </c>
      <c r="AO628">
        <f t="shared" si="422"/>
        <v>0</v>
      </c>
      <c r="AP628">
        <f t="shared" si="423"/>
        <v>1</v>
      </c>
      <c r="AQ628">
        <f t="shared" si="424"/>
        <v>0</v>
      </c>
      <c r="AR628">
        <f t="shared" si="425"/>
        <v>4</v>
      </c>
      <c r="AS628">
        <f t="shared" si="426"/>
        <v>1440.0000000000546</v>
      </c>
      <c r="AT628" s="12">
        <f t="shared" si="431"/>
        <v>-0.73611111111111116</v>
      </c>
      <c r="AU628" s="13">
        <f t="shared" si="445"/>
        <v>0</v>
      </c>
      <c r="AV628" s="13">
        <f t="shared" si="429"/>
        <v>0</v>
      </c>
      <c r="AW628" s="27">
        <v>0</v>
      </c>
      <c r="AX628" s="1">
        <f t="shared" si="432"/>
        <v>0</v>
      </c>
      <c r="AY628" s="20">
        <f t="shared" si="433"/>
        <v>244.61538461538464</v>
      </c>
    </row>
    <row r="629" spans="1:51" ht="33" customHeight="1" x14ac:dyDescent="0.65">
      <c r="A629" s="39">
        <v>623</v>
      </c>
      <c r="B629" s="2" t="s">
        <v>1512</v>
      </c>
      <c r="C629" s="44" t="s">
        <v>1550</v>
      </c>
      <c r="D629" s="47" t="s">
        <v>1551</v>
      </c>
      <c r="E629" s="48" t="s">
        <v>577</v>
      </c>
      <c r="F629" s="15">
        <v>44566</v>
      </c>
      <c r="G629" s="2">
        <f t="shared" si="442"/>
        <v>26</v>
      </c>
      <c r="H629" s="16">
        <v>24</v>
      </c>
      <c r="I629" s="2"/>
      <c r="J629" s="16"/>
      <c r="K629" s="16"/>
      <c r="L629" s="2">
        <v>200</v>
      </c>
      <c r="M629" s="2">
        <v>0</v>
      </c>
      <c r="N629" s="2">
        <v>0</v>
      </c>
      <c r="O629" s="16"/>
      <c r="P629" s="2">
        <v>0</v>
      </c>
      <c r="Q629" s="2">
        <f t="shared" si="437"/>
        <v>10</v>
      </c>
      <c r="R629" s="2">
        <f t="shared" si="434"/>
        <v>0</v>
      </c>
      <c r="S629" s="17">
        <f t="shared" si="438"/>
        <v>34.615384615384613</v>
      </c>
      <c r="T629" s="17">
        <v>6</v>
      </c>
      <c r="U629" s="17">
        <v>5</v>
      </c>
      <c r="V629" s="18">
        <v>7</v>
      </c>
      <c r="W629" s="19">
        <f t="shared" si="415"/>
        <v>262.61538461538464</v>
      </c>
      <c r="X629" s="17">
        <f t="shared" si="443"/>
        <v>0</v>
      </c>
      <c r="Y629" s="17">
        <f t="shared" si="444"/>
        <v>0</v>
      </c>
      <c r="Z629" s="29"/>
      <c r="AA629" s="43">
        <f t="shared" si="439"/>
        <v>0</v>
      </c>
      <c r="AB629" s="17">
        <f t="shared" si="440"/>
        <v>5.252307692307693</v>
      </c>
      <c r="AC629" s="17">
        <f t="shared" si="441"/>
        <v>5.252307692307693</v>
      </c>
      <c r="AD629" s="3">
        <f t="shared" si="428"/>
        <v>257</v>
      </c>
      <c r="AE629" s="3">
        <f t="shared" si="427"/>
        <v>1400</v>
      </c>
      <c r="AF629" s="3"/>
      <c r="AH629" s="20">
        <f t="shared" si="430"/>
        <v>257.36</v>
      </c>
      <c r="AI629">
        <f t="shared" si="416"/>
        <v>2</v>
      </c>
      <c r="AJ629">
        <f t="shared" si="417"/>
        <v>1</v>
      </c>
      <c r="AK629">
        <f t="shared" si="418"/>
        <v>0</v>
      </c>
      <c r="AL629">
        <f t="shared" si="419"/>
        <v>0</v>
      </c>
      <c r="AM629">
        <f t="shared" si="420"/>
        <v>1</v>
      </c>
      <c r="AN629">
        <f t="shared" si="421"/>
        <v>2</v>
      </c>
      <c r="AO629">
        <f t="shared" si="422"/>
        <v>0</v>
      </c>
      <c r="AP629">
        <f t="shared" si="423"/>
        <v>1</v>
      </c>
      <c r="AQ629">
        <f t="shared" si="424"/>
        <v>0</v>
      </c>
      <c r="AR629">
        <f t="shared" si="425"/>
        <v>4</v>
      </c>
      <c r="AS629">
        <f t="shared" si="426"/>
        <v>1440.0000000000546</v>
      </c>
      <c r="AT629" s="12">
        <f t="shared" si="431"/>
        <v>-0.96944444444444444</v>
      </c>
      <c r="AU629" s="13">
        <f t="shared" si="445"/>
        <v>0</v>
      </c>
      <c r="AV629" s="13">
        <f t="shared" si="429"/>
        <v>0</v>
      </c>
      <c r="AW629" s="27">
        <v>0</v>
      </c>
      <c r="AX629" s="1">
        <f t="shared" si="432"/>
        <v>0</v>
      </c>
      <c r="AY629" s="20">
        <f t="shared" si="433"/>
        <v>244.61538461538464</v>
      </c>
    </row>
    <row r="630" spans="1:51" ht="30.75" customHeight="1" x14ac:dyDescent="0.65">
      <c r="A630" s="2">
        <v>624</v>
      </c>
      <c r="B630" s="2" t="s">
        <v>1512</v>
      </c>
      <c r="C630" s="44" t="s">
        <v>1552</v>
      </c>
      <c r="D630" s="47" t="s">
        <v>551</v>
      </c>
      <c r="E630" s="48" t="s">
        <v>313</v>
      </c>
      <c r="F630" s="15">
        <v>44606</v>
      </c>
      <c r="G630" s="2">
        <f t="shared" si="442"/>
        <v>26</v>
      </c>
      <c r="H630" s="16">
        <v>24</v>
      </c>
      <c r="I630" s="2"/>
      <c r="J630" s="16"/>
      <c r="K630" s="16"/>
      <c r="L630" s="2">
        <v>200</v>
      </c>
      <c r="M630" s="2">
        <v>0</v>
      </c>
      <c r="N630" s="2">
        <v>0</v>
      </c>
      <c r="O630" s="16"/>
      <c r="P630" s="2">
        <v>0</v>
      </c>
      <c r="Q630" s="2">
        <f t="shared" si="437"/>
        <v>10</v>
      </c>
      <c r="R630" s="2">
        <f t="shared" si="434"/>
        <v>0</v>
      </c>
      <c r="S630" s="17">
        <f t="shared" si="438"/>
        <v>34.615384615384613</v>
      </c>
      <c r="T630" s="17">
        <v>6</v>
      </c>
      <c r="U630" s="17">
        <v>5</v>
      </c>
      <c r="V630" s="18">
        <v>7</v>
      </c>
      <c r="W630" s="19">
        <f t="shared" si="415"/>
        <v>262.61538461538464</v>
      </c>
      <c r="X630" s="17">
        <f t="shared" si="443"/>
        <v>0</v>
      </c>
      <c r="Y630" s="17">
        <f t="shared" si="444"/>
        <v>0</v>
      </c>
      <c r="Z630" s="29"/>
      <c r="AA630" s="43">
        <f t="shared" si="439"/>
        <v>0</v>
      </c>
      <c r="AB630" s="17">
        <f t="shared" si="440"/>
        <v>5.252307692307693</v>
      </c>
      <c r="AC630" s="17">
        <f t="shared" si="441"/>
        <v>5.252307692307693</v>
      </c>
      <c r="AD630" s="3">
        <f t="shared" si="428"/>
        <v>257</v>
      </c>
      <c r="AE630" s="3">
        <f t="shared" si="427"/>
        <v>1400</v>
      </c>
      <c r="AF630" s="3"/>
      <c r="AH630" s="20">
        <f t="shared" si="430"/>
        <v>257.36</v>
      </c>
      <c r="AI630">
        <f t="shared" si="416"/>
        <v>2</v>
      </c>
      <c r="AJ630">
        <f t="shared" si="417"/>
        <v>1</v>
      </c>
      <c r="AK630">
        <f t="shared" si="418"/>
        <v>0</v>
      </c>
      <c r="AL630">
        <f t="shared" si="419"/>
        <v>0</v>
      </c>
      <c r="AM630">
        <f t="shared" si="420"/>
        <v>1</v>
      </c>
      <c r="AN630">
        <f t="shared" si="421"/>
        <v>2</v>
      </c>
      <c r="AO630">
        <f t="shared" si="422"/>
        <v>0</v>
      </c>
      <c r="AP630">
        <f t="shared" si="423"/>
        <v>1</v>
      </c>
      <c r="AQ630">
        <f t="shared" si="424"/>
        <v>0</v>
      </c>
      <c r="AR630">
        <f t="shared" si="425"/>
        <v>4</v>
      </c>
      <c r="AS630">
        <f t="shared" si="426"/>
        <v>1440.0000000000546</v>
      </c>
      <c r="AT630" s="12">
        <f t="shared" si="431"/>
        <v>-1.0777777777777777</v>
      </c>
      <c r="AU630" s="13">
        <f t="shared" si="445"/>
        <v>0</v>
      </c>
      <c r="AV630" s="13">
        <f t="shared" si="429"/>
        <v>0</v>
      </c>
      <c r="AW630" s="27">
        <v>0</v>
      </c>
      <c r="AX630" s="1">
        <f t="shared" si="432"/>
        <v>0</v>
      </c>
      <c r="AY630" s="20">
        <f t="shared" si="433"/>
        <v>244.61538461538464</v>
      </c>
    </row>
    <row r="631" spans="1:51" ht="33" customHeight="1" x14ac:dyDescent="0.65">
      <c r="A631" s="39">
        <v>625</v>
      </c>
      <c r="B631" s="2" t="s">
        <v>1512</v>
      </c>
      <c r="C631" s="44" t="s">
        <v>1553</v>
      </c>
      <c r="D631" s="47" t="s">
        <v>273</v>
      </c>
      <c r="E631" s="48" t="s">
        <v>1211</v>
      </c>
      <c r="F631" s="15">
        <v>44627</v>
      </c>
      <c r="G631" s="2">
        <f t="shared" si="442"/>
        <v>25</v>
      </c>
      <c r="H631" s="16">
        <v>0</v>
      </c>
      <c r="I631" s="2"/>
      <c r="J631" s="16"/>
      <c r="K631" s="16">
        <v>1</v>
      </c>
      <c r="L631" s="2">
        <v>200</v>
      </c>
      <c r="M631" s="2">
        <v>0</v>
      </c>
      <c r="N631" s="2">
        <v>0</v>
      </c>
      <c r="O631" s="16"/>
      <c r="P631" s="2">
        <v>0</v>
      </c>
      <c r="Q631" s="2">
        <f t="shared" si="437"/>
        <v>0</v>
      </c>
      <c r="R631" s="2">
        <f t="shared" si="434"/>
        <v>0</v>
      </c>
      <c r="S631" s="17">
        <f t="shared" si="438"/>
        <v>0</v>
      </c>
      <c r="T631" s="17">
        <v>0</v>
      </c>
      <c r="U631" s="17">
        <v>4.8076923076923084</v>
      </c>
      <c r="V631" s="18">
        <v>7</v>
      </c>
      <c r="W631" s="19">
        <f t="shared" si="415"/>
        <v>211.80769230769232</v>
      </c>
      <c r="X631" s="17">
        <f t="shared" si="443"/>
        <v>0</v>
      </c>
      <c r="Y631" s="17">
        <f t="shared" si="444"/>
        <v>7.6923076923076925</v>
      </c>
      <c r="Z631" s="29"/>
      <c r="AA631" s="43">
        <f t="shared" si="439"/>
        <v>0</v>
      </c>
      <c r="AB631" s="17">
        <f t="shared" si="440"/>
        <v>4.2361538461538464</v>
      </c>
      <c r="AC631" s="17">
        <f t="shared" si="441"/>
        <v>11.928461538461539</v>
      </c>
      <c r="AD631" s="3">
        <f t="shared" si="428"/>
        <v>199</v>
      </c>
      <c r="AE631" s="3">
        <f t="shared" si="427"/>
        <v>3500</v>
      </c>
      <c r="AF631" s="3"/>
      <c r="AH631" s="20">
        <f t="shared" si="430"/>
        <v>199.88</v>
      </c>
      <c r="AI631">
        <f t="shared" si="416"/>
        <v>1</v>
      </c>
      <c r="AJ631">
        <f t="shared" si="417"/>
        <v>1</v>
      </c>
      <c r="AK631">
        <f t="shared" si="418"/>
        <v>2</v>
      </c>
      <c r="AL631">
        <f t="shared" si="419"/>
        <v>0</v>
      </c>
      <c r="AM631">
        <f t="shared" si="420"/>
        <v>1</v>
      </c>
      <c r="AN631">
        <f t="shared" si="421"/>
        <v>4</v>
      </c>
      <c r="AO631">
        <f t="shared" si="422"/>
        <v>1</v>
      </c>
      <c r="AP631">
        <f t="shared" si="423"/>
        <v>1</v>
      </c>
      <c r="AQ631">
        <f t="shared" si="424"/>
        <v>1</v>
      </c>
      <c r="AR631">
        <f t="shared" si="425"/>
        <v>0</v>
      </c>
      <c r="AS631">
        <f t="shared" si="426"/>
        <v>3519.9999999999818</v>
      </c>
      <c r="AT631" s="12">
        <f t="shared" si="431"/>
        <v>-1.1416666666666666</v>
      </c>
      <c r="AU631" s="13">
        <f t="shared" si="445"/>
        <v>0</v>
      </c>
      <c r="AV631" s="13">
        <f t="shared" si="429"/>
        <v>0</v>
      </c>
      <c r="AW631" s="27">
        <v>0</v>
      </c>
      <c r="AX631" s="1">
        <f t="shared" si="432"/>
        <v>0</v>
      </c>
      <c r="AY631" s="20">
        <f t="shared" si="433"/>
        <v>192.30769230769232</v>
      </c>
    </row>
    <row r="632" spans="1:51" ht="33" customHeight="1" x14ac:dyDescent="0.65">
      <c r="A632" s="2">
        <v>626</v>
      </c>
      <c r="B632" s="2" t="s">
        <v>1512</v>
      </c>
      <c r="C632" s="44" t="s">
        <v>1554</v>
      </c>
      <c r="D632" s="47" t="s">
        <v>1515</v>
      </c>
      <c r="E632" s="48" t="s">
        <v>1555</v>
      </c>
      <c r="F632" s="15">
        <v>44953</v>
      </c>
      <c r="G632" s="2">
        <f t="shared" si="442"/>
        <v>26</v>
      </c>
      <c r="H632" s="16">
        <v>24</v>
      </c>
      <c r="I632" s="2"/>
      <c r="J632" s="16"/>
      <c r="K632" s="16"/>
      <c r="L632" s="2">
        <v>200</v>
      </c>
      <c r="M632" s="2">
        <v>0</v>
      </c>
      <c r="N632" s="2">
        <v>0</v>
      </c>
      <c r="O632" s="16"/>
      <c r="P632" s="2">
        <v>0</v>
      </c>
      <c r="Q632" s="2">
        <f t="shared" si="437"/>
        <v>10</v>
      </c>
      <c r="R632" s="2">
        <f t="shared" si="434"/>
        <v>0</v>
      </c>
      <c r="S632" s="17">
        <f t="shared" si="438"/>
        <v>34.615384615384613</v>
      </c>
      <c r="T632" s="17">
        <v>6</v>
      </c>
      <c r="U632" s="17">
        <v>5</v>
      </c>
      <c r="V632" s="18">
        <v>7</v>
      </c>
      <c r="W632" s="19">
        <f t="shared" si="415"/>
        <v>262.61538461538464</v>
      </c>
      <c r="X632" s="17">
        <f t="shared" si="443"/>
        <v>0</v>
      </c>
      <c r="Y632" s="17">
        <f t="shared" si="444"/>
        <v>0</v>
      </c>
      <c r="Z632" s="29"/>
      <c r="AA632" s="43">
        <f t="shared" si="439"/>
        <v>0</v>
      </c>
      <c r="AB632" s="17">
        <f t="shared" si="440"/>
        <v>5.252307692307693</v>
      </c>
      <c r="AC632" s="17">
        <f t="shared" si="441"/>
        <v>5.252307692307693</v>
      </c>
      <c r="AD632" s="3">
        <f t="shared" si="428"/>
        <v>257</v>
      </c>
      <c r="AE632" s="3">
        <f t="shared" si="427"/>
        <v>1400</v>
      </c>
      <c r="AF632" s="3"/>
      <c r="AH632" s="20">
        <f t="shared" si="430"/>
        <v>257.36</v>
      </c>
      <c r="AI632">
        <f t="shared" si="416"/>
        <v>2</v>
      </c>
      <c r="AJ632">
        <f t="shared" si="417"/>
        <v>1</v>
      </c>
      <c r="AK632">
        <f t="shared" si="418"/>
        <v>0</v>
      </c>
      <c r="AL632">
        <f t="shared" si="419"/>
        <v>0</v>
      </c>
      <c r="AM632">
        <f t="shared" si="420"/>
        <v>1</v>
      </c>
      <c r="AN632">
        <f t="shared" si="421"/>
        <v>2</v>
      </c>
      <c r="AO632">
        <f t="shared" si="422"/>
        <v>0</v>
      </c>
      <c r="AP632">
        <f t="shared" si="423"/>
        <v>1</v>
      </c>
      <c r="AQ632">
        <f t="shared" si="424"/>
        <v>0</v>
      </c>
      <c r="AR632">
        <f t="shared" si="425"/>
        <v>4</v>
      </c>
      <c r="AS632">
        <f t="shared" si="426"/>
        <v>1440.0000000000546</v>
      </c>
      <c r="AT632" s="12">
        <f t="shared" si="431"/>
        <v>-2.0305555555555554</v>
      </c>
      <c r="AU632" s="13">
        <f t="shared" si="445"/>
        <v>0</v>
      </c>
      <c r="AV632" s="13">
        <f t="shared" si="429"/>
        <v>0</v>
      </c>
      <c r="AW632" s="27">
        <v>0</v>
      </c>
      <c r="AX632" s="1">
        <f t="shared" si="432"/>
        <v>0</v>
      </c>
      <c r="AY632" s="20">
        <f t="shared" si="433"/>
        <v>244.61538461538464</v>
      </c>
    </row>
    <row r="633" spans="1:51" ht="33" customHeight="1" x14ac:dyDescent="0.65">
      <c r="A633" s="39">
        <v>627</v>
      </c>
      <c r="B633" s="2" t="s">
        <v>1512</v>
      </c>
      <c r="C633" s="44" t="s">
        <v>1556</v>
      </c>
      <c r="D633" s="47" t="s">
        <v>358</v>
      </c>
      <c r="E633" s="48" t="s">
        <v>416</v>
      </c>
      <c r="F633" s="15">
        <v>44953</v>
      </c>
      <c r="G633" s="2">
        <f t="shared" si="442"/>
        <v>26</v>
      </c>
      <c r="H633" s="16">
        <v>26</v>
      </c>
      <c r="I633" s="2"/>
      <c r="J633" s="16"/>
      <c r="K633" s="16"/>
      <c r="L633" s="2">
        <v>200</v>
      </c>
      <c r="M633" s="2">
        <v>0</v>
      </c>
      <c r="N633" s="2">
        <v>0</v>
      </c>
      <c r="O633" s="16"/>
      <c r="P633" s="2">
        <v>0</v>
      </c>
      <c r="Q633" s="2">
        <f t="shared" si="437"/>
        <v>10</v>
      </c>
      <c r="R633" s="2">
        <f t="shared" si="434"/>
        <v>0</v>
      </c>
      <c r="S633" s="17">
        <f t="shared" si="438"/>
        <v>37.5</v>
      </c>
      <c r="T633" s="17">
        <v>6.5</v>
      </c>
      <c r="U633" s="17">
        <v>5</v>
      </c>
      <c r="V633" s="18">
        <v>7</v>
      </c>
      <c r="W633" s="19">
        <f t="shared" si="415"/>
        <v>266</v>
      </c>
      <c r="X633" s="17">
        <f t="shared" si="443"/>
        <v>0</v>
      </c>
      <c r="Y633" s="17">
        <f t="shared" si="444"/>
        <v>0</v>
      </c>
      <c r="Z633" s="29"/>
      <c r="AA633" s="43">
        <f t="shared" si="439"/>
        <v>0</v>
      </c>
      <c r="AB633" s="17">
        <f t="shared" si="440"/>
        <v>5.32</v>
      </c>
      <c r="AC633" s="17">
        <f t="shared" si="441"/>
        <v>5.32</v>
      </c>
      <c r="AD633" s="3">
        <f t="shared" si="428"/>
        <v>260</v>
      </c>
      <c r="AE633" s="3">
        <f t="shared" si="427"/>
        <v>2700</v>
      </c>
      <c r="AF633" s="3"/>
      <c r="AH633" s="20">
        <f t="shared" si="430"/>
        <v>260.68</v>
      </c>
      <c r="AI633">
        <f t="shared" si="416"/>
        <v>2</v>
      </c>
      <c r="AJ633">
        <f t="shared" si="417"/>
        <v>1</v>
      </c>
      <c r="AK633">
        <f t="shared" si="418"/>
        <v>0</v>
      </c>
      <c r="AL633">
        <f t="shared" si="419"/>
        <v>1</v>
      </c>
      <c r="AM633">
        <f t="shared" si="420"/>
        <v>0</v>
      </c>
      <c r="AN633">
        <f t="shared" si="421"/>
        <v>0</v>
      </c>
      <c r="AO633">
        <f t="shared" si="422"/>
        <v>1</v>
      </c>
      <c r="AP633">
        <f t="shared" si="423"/>
        <v>0</v>
      </c>
      <c r="AQ633">
        <f t="shared" si="424"/>
        <v>1</v>
      </c>
      <c r="AR633">
        <f t="shared" si="425"/>
        <v>2</v>
      </c>
      <c r="AS633">
        <f t="shared" si="426"/>
        <v>2720.0000000000273</v>
      </c>
      <c r="AT633" s="12">
        <f t="shared" si="431"/>
        <v>-2.0305555555555554</v>
      </c>
      <c r="AU633" s="13">
        <f t="shared" si="445"/>
        <v>0</v>
      </c>
      <c r="AV633" s="13">
        <f t="shared" si="429"/>
        <v>0</v>
      </c>
      <c r="AW633" s="27">
        <v>0</v>
      </c>
      <c r="AX633" s="1">
        <f t="shared" si="432"/>
        <v>0</v>
      </c>
      <c r="AY633" s="20">
        <f t="shared" si="433"/>
        <v>247.5</v>
      </c>
    </row>
    <row r="634" spans="1:51" ht="36" customHeight="1" x14ac:dyDescent="0.65">
      <c r="A634" s="2">
        <v>628</v>
      </c>
      <c r="B634" s="2" t="s">
        <v>1512</v>
      </c>
      <c r="C634" s="44" t="s">
        <v>1557</v>
      </c>
      <c r="D634" s="47" t="s">
        <v>1558</v>
      </c>
      <c r="E634" s="48" t="s">
        <v>678</v>
      </c>
      <c r="F634" s="15">
        <v>45108</v>
      </c>
      <c r="G634" s="2">
        <f t="shared" si="442"/>
        <v>25</v>
      </c>
      <c r="H634" s="16">
        <v>26</v>
      </c>
      <c r="I634" s="2"/>
      <c r="J634" s="16"/>
      <c r="K634" s="16">
        <v>1</v>
      </c>
      <c r="L634" s="2">
        <v>200</v>
      </c>
      <c r="M634" s="2">
        <v>0</v>
      </c>
      <c r="N634" s="2">
        <v>0</v>
      </c>
      <c r="O634" s="16"/>
      <c r="P634" s="2">
        <v>0</v>
      </c>
      <c r="Q634" s="2">
        <f t="shared" si="437"/>
        <v>0</v>
      </c>
      <c r="R634" s="2">
        <f t="shared" si="434"/>
        <v>0</v>
      </c>
      <c r="S634" s="17">
        <f t="shared" si="438"/>
        <v>37.5</v>
      </c>
      <c r="T634" s="17">
        <v>6.5</v>
      </c>
      <c r="U634" s="17">
        <v>4.8076923076923084</v>
      </c>
      <c r="V634" s="18">
        <v>7</v>
      </c>
      <c r="W634" s="19">
        <f t="shared" si="415"/>
        <v>255.80769230769232</v>
      </c>
      <c r="X634" s="17">
        <f t="shared" si="443"/>
        <v>0</v>
      </c>
      <c r="Y634" s="17">
        <f t="shared" si="444"/>
        <v>7.6923076923076925</v>
      </c>
      <c r="Z634" s="29"/>
      <c r="AA634" s="43">
        <f t="shared" si="439"/>
        <v>0</v>
      </c>
      <c r="AB634" s="17">
        <f t="shared" si="440"/>
        <v>5.1161538461538463</v>
      </c>
      <c r="AC634" s="17">
        <f t="shared" si="441"/>
        <v>12.80846153846154</v>
      </c>
      <c r="AD634" s="3">
        <f t="shared" si="428"/>
        <v>243</v>
      </c>
      <c r="AE634" s="3">
        <f t="shared" si="427"/>
        <v>0</v>
      </c>
      <c r="AF634" s="3"/>
      <c r="AH634" s="20">
        <f t="shared" si="430"/>
        <v>243</v>
      </c>
      <c r="AI634">
        <f t="shared" si="416"/>
        <v>2</v>
      </c>
      <c r="AJ634">
        <f t="shared" si="417"/>
        <v>0</v>
      </c>
      <c r="AK634">
        <f t="shared" si="418"/>
        <v>2</v>
      </c>
      <c r="AL634">
        <f t="shared" si="419"/>
        <v>0</v>
      </c>
      <c r="AM634">
        <f t="shared" si="420"/>
        <v>0</v>
      </c>
      <c r="AN634">
        <f t="shared" si="421"/>
        <v>3</v>
      </c>
      <c r="AO634">
        <f t="shared" si="422"/>
        <v>0</v>
      </c>
      <c r="AP634">
        <f t="shared" si="423"/>
        <v>0</v>
      </c>
      <c r="AQ634">
        <f t="shared" si="424"/>
        <v>0</v>
      </c>
      <c r="AR634">
        <f t="shared" si="425"/>
        <v>0</v>
      </c>
      <c r="AS634">
        <f t="shared" si="426"/>
        <v>0</v>
      </c>
      <c r="AT634" s="12">
        <f t="shared" si="431"/>
        <v>-2.4583333333333335</v>
      </c>
      <c r="AU634" s="13">
        <f t="shared" si="445"/>
        <v>0</v>
      </c>
      <c r="AV634" s="13">
        <f t="shared" si="429"/>
        <v>0</v>
      </c>
      <c r="AW634" s="27">
        <v>0</v>
      </c>
      <c r="AX634" s="1">
        <f t="shared" si="432"/>
        <v>0</v>
      </c>
      <c r="AY634" s="20">
        <f t="shared" si="433"/>
        <v>229.80769230769232</v>
      </c>
    </row>
    <row r="635" spans="1:51" ht="36" customHeight="1" x14ac:dyDescent="0.65">
      <c r="A635" s="39">
        <v>629</v>
      </c>
      <c r="B635" s="2" t="s">
        <v>1512</v>
      </c>
      <c r="C635" s="44" t="s">
        <v>1559</v>
      </c>
      <c r="D635" s="47" t="s">
        <v>1560</v>
      </c>
      <c r="E635" s="48" t="s">
        <v>678</v>
      </c>
      <c r="F635" s="15">
        <v>45139</v>
      </c>
      <c r="G635" s="2">
        <f t="shared" si="442"/>
        <v>26</v>
      </c>
      <c r="H635" s="16">
        <v>24</v>
      </c>
      <c r="I635" s="2"/>
      <c r="J635" s="16"/>
      <c r="K635" s="16"/>
      <c r="L635" s="2">
        <v>200</v>
      </c>
      <c r="M635" s="2">
        <v>0</v>
      </c>
      <c r="N635" s="2">
        <v>0</v>
      </c>
      <c r="O635" s="16"/>
      <c r="P635" s="2">
        <v>0</v>
      </c>
      <c r="Q635" s="2">
        <f t="shared" si="437"/>
        <v>10</v>
      </c>
      <c r="R635" s="2">
        <f t="shared" si="434"/>
        <v>0</v>
      </c>
      <c r="S635" s="17">
        <f t="shared" si="438"/>
        <v>34.615384615384613</v>
      </c>
      <c r="T635" s="17">
        <v>6</v>
      </c>
      <c r="U635" s="17">
        <v>5</v>
      </c>
      <c r="V635" s="18">
        <v>7</v>
      </c>
      <c r="W635" s="19">
        <f t="shared" si="415"/>
        <v>262.61538461538464</v>
      </c>
      <c r="X635" s="17">
        <f t="shared" si="443"/>
        <v>0</v>
      </c>
      <c r="Y635" s="17">
        <f t="shared" si="444"/>
        <v>0</v>
      </c>
      <c r="Z635" s="29"/>
      <c r="AA635" s="43">
        <f t="shared" si="439"/>
        <v>0</v>
      </c>
      <c r="AB635" s="17">
        <f t="shared" si="440"/>
        <v>5.252307692307693</v>
      </c>
      <c r="AC635" s="17">
        <f t="shared" si="441"/>
        <v>5.252307692307693</v>
      </c>
      <c r="AD635" s="3">
        <f t="shared" si="428"/>
        <v>257</v>
      </c>
      <c r="AE635" s="3">
        <f t="shared" si="427"/>
        <v>1400</v>
      </c>
      <c r="AF635" s="3"/>
      <c r="AH635" s="20">
        <f t="shared" si="430"/>
        <v>257.36</v>
      </c>
      <c r="AI635">
        <f t="shared" si="416"/>
        <v>2</v>
      </c>
      <c r="AJ635">
        <f t="shared" si="417"/>
        <v>1</v>
      </c>
      <c r="AK635">
        <f t="shared" si="418"/>
        <v>0</v>
      </c>
      <c r="AL635">
        <f t="shared" si="419"/>
        <v>0</v>
      </c>
      <c r="AM635">
        <f t="shared" si="420"/>
        <v>1</v>
      </c>
      <c r="AN635">
        <f t="shared" si="421"/>
        <v>2</v>
      </c>
      <c r="AO635">
        <f t="shared" si="422"/>
        <v>0</v>
      </c>
      <c r="AP635">
        <f t="shared" si="423"/>
        <v>1</v>
      </c>
      <c r="AQ635">
        <f t="shared" si="424"/>
        <v>0</v>
      </c>
      <c r="AR635">
        <f t="shared" si="425"/>
        <v>4</v>
      </c>
      <c r="AS635">
        <f t="shared" si="426"/>
        <v>1440.0000000000546</v>
      </c>
      <c r="AT635" s="12">
        <f t="shared" si="431"/>
        <v>-2.5416666666666665</v>
      </c>
      <c r="AU635" s="13">
        <f t="shared" si="445"/>
        <v>0</v>
      </c>
      <c r="AV635" s="13">
        <f t="shared" si="429"/>
        <v>0</v>
      </c>
      <c r="AW635" s="27">
        <v>0</v>
      </c>
      <c r="AX635" s="1">
        <f t="shared" si="432"/>
        <v>0</v>
      </c>
      <c r="AY635" s="20">
        <f t="shared" si="433"/>
        <v>244.61538461538464</v>
      </c>
    </row>
    <row r="636" spans="1:51" ht="36" customHeight="1" x14ac:dyDescent="0.65">
      <c r="A636" s="2">
        <v>630</v>
      </c>
      <c r="B636" s="2" t="s">
        <v>1512</v>
      </c>
      <c r="C636" s="44" t="s">
        <v>1561</v>
      </c>
      <c r="D636" s="47" t="s">
        <v>1562</v>
      </c>
      <c r="E636" s="48" t="s">
        <v>399</v>
      </c>
      <c r="F636" s="15">
        <v>45163</v>
      </c>
      <c r="G636" s="2">
        <f t="shared" si="442"/>
        <v>26</v>
      </c>
      <c r="H636" s="16">
        <v>24</v>
      </c>
      <c r="I636" s="2"/>
      <c r="J636" s="16"/>
      <c r="K636" s="16"/>
      <c r="L636" s="2">
        <v>200</v>
      </c>
      <c r="M636" s="2">
        <v>0</v>
      </c>
      <c r="N636" s="2">
        <v>0</v>
      </c>
      <c r="O636" s="16"/>
      <c r="P636" s="2">
        <v>0</v>
      </c>
      <c r="Q636" s="2">
        <f t="shared" si="437"/>
        <v>10</v>
      </c>
      <c r="R636" s="2">
        <f t="shared" si="434"/>
        <v>0</v>
      </c>
      <c r="S636" s="17">
        <f t="shared" si="438"/>
        <v>34.615384615384613</v>
      </c>
      <c r="T636" s="17">
        <v>6</v>
      </c>
      <c r="U636" s="17">
        <v>5</v>
      </c>
      <c r="V636" s="18">
        <v>7</v>
      </c>
      <c r="W636" s="19">
        <f t="shared" si="415"/>
        <v>262.61538461538464</v>
      </c>
      <c r="X636" s="17">
        <f t="shared" si="443"/>
        <v>0</v>
      </c>
      <c r="Y636" s="17">
        <f t="shared" si="444"/>
        <v>0</v>
      </c>
      <c r="Z636" s="29"/>
      <c r="AA636" s="43">
        <f t="shared" si="439"/>
        <v>0</v>
      </c>
      <c r="AB636" s="17">
        <f t="shared" si="440"/>
        <v>5.252307692307693</v>
      </c>
      <c r="AC636" s="17">
        <f t="shared" si="441"/>
        <v>5.252307692307693</v>
      </c>
      <c r="AD636" s="3">
        <f t="shared" si="428"/>
        <v>257</v>
      </c>
      <c r="AE636" s="3">
        <f t="shared" si="427"/>
        <v>1400</v>
      </c>
      <c r="AF636" s="3"/>
      <c r="AH636" s="20">
        <f t="shared" si="430"/>
        <v>257.36</v>
      </c>
      <c r="AI636">
        <f t="shared" si="416"/>
        <v>2</v>
      </c>
      <c r="AJ636">
        <f t="shared" si="417"/>
        <v>1</v>
      </c>
      <c r="AK636">
        <f t="shared" si="418"/>
        <v>0</v>
      </c>
      <c r="AL636">
        <f t="shared" si="419"/>
        <v>0</v>
      </c>
      <c r="AM636">
        <f t="shared" si="420"/>
        <v>1</v>
      </c>
      <c r="AN636">
        <f t="shared" si="421"/>
        <v>2</v>
      </c>
      <c r="AO636">
        <f t="shared" si="422"/>
        <v>0</v>
      </c>
      <c r="AP636">
        <f t="shared" si="423"/>
        <v>1</v>
      </c>
      <c r="AQ636">
        <f t="shared" si="424"/>
        <v>0</v>
      </c>
      <c r="AR636">
        <f t="shared" si="425"/>
        <v>4</v>
      </c>
      <c r="AS636">
        <f t="shared" si="426"/>
        <v>1440.0000000000546</v>
      </c>
      <c r="AT636" s="12">
        <f t="shared" si="431"/>
        <v>-2.6083333333333334</v>
      </c>
      <c r="AU636" s="13">
        <f t="shared" si="445"/>
        <v>0</v>
      </c>
      <c r="AV636" s="13">
        <f t="shared" si="429"/>
        <v>0</v>
      </c>
      <c r="AW636" s="27">
        <v>0</v>
      </c>
      <c r="AX636" s="1">
        <f t="shared" si="432"/>
        <v>0</v>
      </c>
      <c r="AY636" s="20">
        <f t="shared" si="433"/>
        <v>244.61538461538464</v>
      </c>
    </row>
    <row r="637" spans="1:51" ht="36" customHeight="1" x14ac:dyDescent="0.65">
      <c r="A637" s="39">
        <v>631</v>
      </c>
      <c r="B637" s="2" t="s">
        <v>1512</v>
      </c>
      <c r="C637" s="44" t="s">
        <v>1563</v>
      </c>
      <c r="D637" s="47" t="s">
        <v>901</v>
      </c>
      <c r="E637" s="48" t="s">
        <v>1564</v>
      </c>
      <c r="F637" s="15">
        <v>45222</v>
      </c>
      <c r="G637" s="2">
        <f t="shared" si="442"/>
        <v>26</v>
      </c>
      <c r="H637" s="16">
        <v>24</v>
      </c>
      <c r="I637" s="2"/>
      <c r="J637" s="16"/>
      <c r="K637" s="16"/>
      <c r="L637" s="2">
        <v>198</v>
      </c>
      <c r="M637" s="2">
        <v>0</v>
      </c>
      <c r="N637" s="2">
        <v>0</v>
      </c>
      <c r="O637" s="16"/>
      <c r="P637" s="2">
        <v>0</v>
      </c>
      <c r="Q637" s="2">
        <f t="shared" si="437"/>
        <v>10</v>
      </c>
      <c r="R637" s="2">
        <f t="shared" si="434"/>
        <v>0</v>
      </c>
      <c r="S637" s="17">
        <f t="shared" si="438"/>
        <v>34.269230769230774</v>
      </c>
      <c r="T637" s="17">
        <v>6</v>
      </c>
      <c r="U637" s="17">
        <v>5</v>
      </c>
      <c r="V637" s="18">
        <v>7</v>
      </c>
      <c r="W637" s="19">
        <f t="shared" si="415"/>
        <v>260.26923076923077</v>
      </c>
      <c r="X637" s="17">
        <f t="shared" si="443"/>
        <v>0</v>
      </c>
      <c r="Y637" s="17">
        <f t="shared" si="444"/>
        <v>0</v>
      </c>
      <c r="Z637" s="29"/>
      <c r="AA637" s="43">
        <f t="shared" si="439"/>
        <v>0</v>
      </c>
      <c r="AB637" s="17">
        <f t="shared" si="440"/>
        <v>5.2053846153846157</v>
      </c>
      <c r="AC637" s="17">
        <f t="shared" si="441"/>
        <v>5.2053846153846157</v>
      </c>
      <c r="AD637" s="3">
        <f t="shared" si="428"/>
        <v>255</v>
      </c>
      <c r="AE637" s="3">
        <f t="shared" si="427"/>
        <v>200</v>
      </c>
      <c r="AF637" s="3"/>
      <c r="AH637" s="20">
        <f t="shared" si="430"/>
        <v>255.06</v>
      </c>
      <c r="AI637">
        <f t="shared" si="416"/>
        <v>2</v>
      </c>
      <c r="AJ637">
        <f t="shared" si="417"/>
        <v>1</v>
      </c>
      <c r="AK637">
        <f t="shared" si="418"/>
        <v>0</v>
      </c>
      <c r="AL637">
        <f t="shared" si="419"/>
        <v>0</v>
      </c>
      <c r="AM637">
        <f t="shared" si="420"/>
        <v>1</v>
      </c>
      <c r="AN637">
        <f t="shared" si="421"/>
        <v>0</v>
      </c>
      <c r="AO637">
        <f t="shared" si="422"/>
        <v>0</v>
      </c>
      <c r="AP637">
        <f t="shared" si="423"/>
        <v>0</v>
      </c>
      <c r="AQ637">
        <f t="shared" si="424"/>
        <v>0</v>
      </c>
      <c r="AR637">
        <f t="shared" si="425"/>
        <v>2</v>
      </c>
      <c r="AS637">
        <f t="shared" si="426"/>
        <v>240.00000000000909</v>
      </c>
      <c r="AT637" s="12">
        <f t="shared" si="431"/>
        <v>-2.7694444444444444</v>
      </c>
      <c r="AU637" s="13">
        <f t="shared" si="445"/>
        <v>0</v>
      </c>
      <c r="AV637" s="13">
        <f t="shared" si="429"/>
        <v>0</v>
      </c>
      <c r="AW637" s="27">
        <v>0</v>
      </c>
      <c r="AX637" s="1">
        <f t="shared" si="432"/>
        <v>0</v>
      </c>
      <c r="AY637" s="20">
        <f t="shared" si="433"/>
        <v>242.26923076923077</v>
      </c>
    </row>
    <row r="638" spans="1:51" ht="36" customHeight="1" x14ac:dyDescent="0.65">
      <c r="A638" s="2">
        <v>632</v>
      </c>
      <c r="B638" s="2" t="s">
        <v>1512</v>
      </c>
      <c r="C638" s="44" t="s">
        <v>1565</v>
      </c>
      <c r="D638" s="47" t="s">
        <v>231</v>
      </c>
      <c r="E638" s="48" t="s">
        <v>503</v>
      </c>
      <c r="F638" s="15">
        <v>45231</v>
      </c>
      <c r="G638" s="2">
        <f t="shared" si="442"/>
        <v>26</v>
      </c>
      <c r="H638" s="16">
        <v>24</v>
      </c>
      <c r="I638" s="2"/>
      <c r="J638" s="16"/>
      <c r="K638" s="16"/>
      <c r="L638" s="2">
        <v>198</v>
      </c>
      <c r="M638" s="2">
        <v>0</v>
      </c>
      <c r="N638" s="2">
        <v>0</v>
      </c>
      <c r="O638" s="16"/>
      <c r="P638" s="2">
        <v>0</v>
      </c>
      <c r="Q638" s="2">
        <f t="shared" si="437"/>
        <v>10</v>
      </c>
      <c r="R638" s="2">
        <f t="shared" si="434"/>
        <v>0</v>
      </c>
      <c r="S638" s="17">
        <f t="shared" si="438"/>
        <v>34.269230769230774</v>
      </c>
      <c r="T638" s="17">
        <v>6</v>
      </c>
      <c r="U638" s="17">
        <v>5</v>
      </c>
      <c r="V638" s="18">
        <v>7</v>
      </c>
      <c r="W638" s="19">
        <f t="shared" si="415"/>
        <v>260.26923076923077</v>
      </c>
      <c r="X638" s="17">
        <f t="shared" si="443"/>
        <v>0</v>
      </c>
      <c r="Y638" s="17">
        <f t="shared" si="444"/>
        <v>0</v>
      </c>
      <c r="Z638" s="29"/>
      <c r="AA638" s="43">
        <f t="shared" si="439"/>
        <v>0</v>
      </c>
      <c r="AB638" s="17">
        <f t="shared" si="440"/>
        <v>5.2053846153846157</v>
      </c>
      <c r="AC638" s="17">
        <f t="shared" si="441"/>
        <v>5.2053846153846157</v>
      </c>
      <c r="AD638" s="3">
        <f t="shared" si="428"/>
        <v>255</v>
      </c>
      <c r="AE638" s="3">
        <f t="shared" si="427"/>
        <v>200</v>
      </c>
      <c r="AF638" s="3"/>
      <c r="AH638" s="20">
        <f t="shared" si="430"/>
        <v>255.06</v>
      </c>
      <c r="AI638">
        <f t="shared" si="416"/>
        <v>2</v>
      </c>
      <c r="AJ638">
        <f t="shared" si="417"/>
        <v>1</v>
      </c>
      <c r="AK638">
        <f t="shared" si="418"/>
        <v>0</v>
      </c>
      <c r="AL638">
        <f t="shared" si="419"/>
        <v>0</v>
      </c>
      <c r="AM638">
        <f t="shared" si="420"/>
        <v>1</v>
      </c>
      <c r="AN638">
        <f t="shared" si="421"/>
        <v>0</v>
      </c>
      <c r="AO638">
        <f t="shared" si="422"/>
        <v>0</v>
      </c>
      <c r="AP638">
        <f t="shared" si="423"/>
        <v>0</v>
      </c>
      <c r="AQ638">
        <f t="shared" si="424"/>
        <v>0</v>
      </c>
      <c r="AR638">
        <f t="shared" si="425"/>
        <v>2</v>
      </c>
      <c r="AS638">
        <f t="shared" si="426"/>
        <v>240.00000000000909</v>
      </c>
      <c r="AT638" s="12">
        <f t="shared" si="431"/>
        <v>-2.7916666666666665</v>
      </c>
      <c r="AU638" s="13">
        <f t="shared" si="445"/>
        <v>0</v>
      </c>
      <c r="AV638" s="13">
        <f t="shared" si="429"/>
        <v>0</v>
      </c>
      <c r="AW638" s="27">
        <v>0</v>
      </c>
      <c r="AX638" s="1">
        <f t="shared" si="432"/>
        <v>0</v>
      </c>
      <c r="AY638" s="20">
        <f t="shared" si="433"/>
        <v>242.26923076923077</v>
      </c>
    </row>
    <row r="639" spans="1:51" ht="36" customHeight="1" x14ac:dyDescent="0.65">
      <c r="A639" s="39">
        <v>633</v>
      </c>
      <c r="B639" s="2" t="s">
        <v>1512</v>
      </c>
      <c r="C639" s="36" t="s">
        <v>1566</v>
      </c>
      <c r="D639" s="47" t="s">
        <v>43</v>
      </c>
      <c r="E639" s="48" t="s">
        <v>1567</v>
      </c>
      <c r="F639" s="15">
        <v>45245</v>
      </c>
      <c r="G639" s="2">
        <f t="shared" si="442"/>
        <v>14</v>
      </c>
      <c r="H639" s="16">
        <v>4</v>
      </c>
      <c r="I639" s="2"/>
      <c r="J639" s="16"/>
      <c r="K639" s="16">
        <v>12</v>
      </c>
      <c r="L639" s="2">
        <v>198</v>
      </c>
      <c r="M639" s="2">
        <v>0</v>
      </c>
      <c r="N639" s="2">
        <v>0</v>
      </c>
      <c r="O639" s="16"/>
      <c r="P639" s="2">
        <v>0</v>
      </c>
      <c r="Q639" s="2">
        <f t="shared" si="437"/>
        <v>0</v>
      </c>
      <c r="R639" s="2">
        <f t="shared" si="434"/>
        <v>0</v>
      </c>
      <c r="S639" s="17">
        <f t="shared" si="438"/>
        <v>5.7115384615384617</v>
      </c>
      <c r="T639" s="17">
        <v>1</v>
      </c>
      <c r="U639" s="17">
        <v>2.6923076923076925</v>
      </c>
      <c r="V639" s="18">
        <v>7</v>
      </c>
      <c r="W639" s="19">
        <f t="shared" si="415"/>
        <v>214.40384615384613</v>
      </c>
      <c r="X639" s="17">
        <f t="shared" si="443"/>
        <v>0</v>
      </c>
      <c r="Y639" s="17">
        <f t="shared" si="444"/>
        <v>91.384615384615387</v>
      </c>
      <c r="Z639" s="29"/>
      <c r="AA639" s="43">
        <f t="shared" si="439"/>
        <v>0</v>
      </c>
      <c r="AB639" s="17">
        <f t="shared" si="440"/>
        <v>4.2880769230769227</v>
      </c>
      <c r="AC639" s="17">
        <f t="shared" si="441"/>
        <v>95.672692307692316</v>
      </c>
      <c r="AD639" s="3">
        <f t="shared" si="428"/>
        <v>118</v>
      </c>
      <c r="AE639" s="3">
        <f t="shared" si="427"/>
        <v>2900</v>
      </c>
      <c r="AF639" s="3"/>
      <c r="AH639" s="20">
        <f t="shared" si="430"/>
        <v>118.73</v>
      </c>
      <c r="AI639">
        <f t="shared" si="416"/>
        <v>1</v>
      </c>
      <c r="AJ639">
        <f t="shared" si="417"/>
        <v>0</v>
      </c>
      <c r="AK639">
        <f t="shared" si="418"/>
        <v>0</v>
      </c>
      <c r="AL639">
        <f t="shared" si="419"/>
        <v>1</v>
      </c>
      <c r="AM639">
        <f t="shared" si="420"/>
        <v>1</v>
      </c>
      <c r="AN639">
        <f t="shared" si="421"/>
        <v>3</v>
      </c>
      <c r="AO639">
        <f t="shared" si="422"/>
        <v>1</v>
      </c>
      <c r="AP639">
        <f t="shared" si="423"/>
        <v>0</v>
      </c>
      <c r="AQ639">
        <f t="shared" si="424"/>
        <v>1</v>
      </c>
      <c r="AR639">
        <f t="shared" si="425"/>
        <v>4</v>
      </c>
      <c r="AS639">
        <f t="shared" si="426"/>
        <v>2920.0000000000159</v>
      </c>
      <c r="AT639" s="12">
        <f t="shared" si="431"/>
        <v>-2.8305555555555557</v>
      </c>
      <c r="AU639" s="13">
        <f t="shared" si="445"/>
        <v>0</v>
      </c>
      <c r="AV639" s="13">
        <f t="shared" si="429"/>
        <v>0</v>
      </c>
      <c r="AW639" s="27">
        <v>0</v>
      </c>
      <c r="AX639" s="1">
        <f t="shared" si="432"/>
        <v>0</v>
      </c>
      <c r="AY639" s="20">
        <f t="shared" si="433"/>
        <v>112.32692307692305</v>
      </c>
    </row>
    <row r="640" spans="1:51" ht="36" customHeight="1" x14ac:dyDescent="0.65">
      <c r="A640" s="2">
        <v>634</v>
      </c>
      <c r="B640" s="2" t="s">
        <v>1568</v>
      </c>
      <c r="C640" t="s">
        <v>2380</v>
      </c>
      <c r="D640" s="31" t="s">
        <v>2381</v>
      </c>
      <c r="E640" s="48"/>
      <c r="F640" s="15">
        <v>45245</v>
      </c>
      <c r="G640" s="2">
        <f t="shared" ref="G640:G641" si="446">$J$4-K640-J640</f>
        <v>14</v>
      </c>
      <c r="H640" s="16">
        <v>4</v>
      </c>
      <c r="I640" s="2"/>
      <c r="J640" s="16"/>
      <c r="K640" s="16">
        <v>12</v>
      </c>
      <c r="L640" s="2">
        <v>198</v>
      </c>
      <c r="M640" s="2">
        <v>0</v>
      </c>
      <c r="N640" s="2">
        <v>0</v>
      </c>
      <c r="O640" s="16"/>
      <c r="P640" s="2">
        <v>0</v>
      </c>
      <c r="Q640" s="2">
        <f t="shared" ref="Q640:Q641" si="447">IF(AND($K$4&lt;=G640,K640&lt;0.01),10,IF(AND(G640&gt;=$K$4-1,K640&lt;0.01),5,0))</f>
        <v>0</v>
      </c>
      <c r="R640" s="2">
        <f t="shared" ref="R640:R641" si="448">IF(AT640&lt;=8,AU640,AV640)</f>
        <v>0</v>
      </c>
      <c r="S640" s="17">
        <f t="shared" ref="S640:S641" si="449">(((L640/26/8)*1.5)*H640)+(((L640/26)*2)*I640)</f>
        <v>5.7115384615384617</v>
      </c>
      <c r="T640" s="17">
        <v>1</v>
      </c>
      <c r="U640" s="17">
        <v>2.6923076923076925</v>
      </c>
      <c r="V640" s="18">
        <v>7</v>
      </c>
      <c r="W640" s="19">
        <f t="shared" ref="W640:W641" si="450">L640+M640+N640+O640+P640+Q640+R640+S640+T640+U640+V640</f>
        <v>214.40384615384613</v>
      </c>
      <c r="X640" s="17">
        <f t="shared" ref="X640:X641" si="451">(L640+N640)/$J$4*J640</f>
        <v>0</v>
      </c>
      <c r="Y640" s="17">
        <f t="shared" ref="Y640:Y641" si="452">(L640+N640)/$J$4*K640</f>
        <v>91.384615384615387</v>
      </c>
      <c r="Z640" s="29"/>
      <c r="AA640" s="43">
        <f t="shared" ref="AA640:AA641" si="453">IF(AY640&lt;=(1500000/4000),0,IF(AY640&lt;=(2000000/4000),(AY640-(1500000/4000))*5%,IF(AY640&lt;=(8500000/4000),(AY640-(2000000/4000))*10%+(25000/4000),IF(AY640&lt;=(12500000/4000),(AY640-(8500000/4000))*15%+(675000/4000),(AY640-(12500000/4000))*20%+(1275000/4000)))))</f>
        <v>0</v>
      </c>
      <c r="AB640" s="17">
        <f t="shared" ref="AB640:AB641" si="454">IF((W640*4000)&lt;=1200000,(W640*2%),(1200000/4000*2%))</f>
        <v>4.2880769230769227</v>
      </c>
      <c r="AC640" s="17">
        <f t="shared" ref="AC640:AC641" si="455">X640+Y640+Z640+AA640+AB640</f>
        <v>95.672692307692316</v>
      </c>
      <c r="AD640" s="3">
        <f t="shared" ref="AD640:AD641" si="456">(AI640*$AI$5+AJ640*$AJ$5+AK640*$AK$5+AL640*$AL$5+AM640*$AM$5+AN640*$AN$5)</f>
        <v>118</v>
      </c>
      <c r="AE640" s="3">
        <f t="shared" ref="AE640:AE641" si="457">(AO640*$AO$5+AP640*$AP$5+AQ640*$AQ$5+AR640*$AR$5)</f>
        <v>2900</v>
      </c>
      <c r="AF640" s="3"/>
      <c r="AH640" s="20">
        <f t="shared" ref="AH640:AH641" si="458">ROUND( W640-AC640,2)</f>
        <v>118.73</v>
      </c>
      <c r="AI640">
        <f t="shared" ref="AI640:AI641" si="459">INT(AH640/$AI$5)</f>
        <v>1</v>
      </c>
      <c r="AJ640">
        <f t="shared" ref="AJ640:AJ641" si="460">INT((AH640-$AI$5*AI640)/50)</f>
        <v>0</v>
      </c>
      <c r="AK640">
        <f t="shared" ref="AK640:AK641" si="461">INT((AH640-$AI$5*AI640-$AJ$5*AJ640)/20)</f>
        <v>0</v>
      </c>
      <c r="AL640">
        <f t="shared" ref="AL640:AL641" si="462">INT((AH640-$AI$5*AI640-$AJ$5*AJ640-$AK$5*AK640)/10)</f>
        <v>1</v>
      </c>
      <c r="AM640">
        <f t="shared" ref="AM640:AM641" si="463">INT((AH640-$AI$5*AI640-$AJ$5*AJ640-$AK$5*AK640-$AL$5*AL640)/5)</f>
        <v>1</v>
      </c>
      <c r="AN640">
        <f t="shared" ref="AN640:AN641" si="464">INT((AH640-$AI$5*AI640-$AJ$5*AJ640-$AK$5*AK640-$AL$5*AL640-$AM$5*AM640)/1)</f>
        <v>3</v>
      </c>
      <c r="AO640">
        <f t="shared" ref="AO640:AO641" si="465">INT(AS640/$AO$5)</f>
        <v>1</v>
      </c>
      <c r="AP640">
        <f t="shared" ref="AP640:AP641" si="466">INT((AS640-AO640*$AO$5)/1000)</f>
        <v>0</v>
      </c>
      <c r="AQ640">
        <f t="shared" ref="AQ640:AQ641" si="467">INT((AS640-AO640*$AO$5-AP640*$AP$5)/500)</f>
        <v>1</v>
      </c>
      <c r="AR640">
        <f t="shared" ref="AR640:AR641" si="468">INT((AS640-AO640*$AO$5-AP640*$AP$5-AQ640*$AQ$5)/100)</f>
        <v>4</v>
      </c>
      <c r="AS640">
        <f t="shared" ref="AS640:AS641" si="469">(AH640-$AI$5*AI640-$AJ$5*AJ640-$AK$5*AK640-$AL$5*AL640-$AM$5*AM640-$AN$5*AN640)*4000</f>
        <v>2920.0000000000159</v>
      </c>
      <c r="AT640" s="12"/>
      <c r="AU640" s="13"/>
      <c r="AV640" s="13"/>
      <c r="AW640" s="27"/>
      <c r="AX640" s="1"/>
      <c r="AY640" s="20"/>
    </row>
    <row r="641" spans="1:51" ht="36" customHeight="1" x14ac:dyDescent="0.65">
      <c r="A641" s="39">
        <v>635</v>
      </c>
      <c r="B641" s="2" t="s">
        <v>1604</v>
      </c>
      <c r="C641" t="s">
        <v>2382</v>
      </c>
      <c r="D641" s="31" t="s">
        <v>2383</v>
      </c>
      <c r="E641" s="48"/>
      <c r="F641" s="15">
        <v>45245</v>
      </c>
      <c r="G641" s="2">
        <f t="shared" si="446"/>
        <v>14</v>
      </c>
      <c r="H641" s="16">
        <v>4</v>
      </c>
      <c r="I641" s="2"/>
      <c r="J641" s="16"/>
      <c r="K641" s="16">
        <v>12</v>
      </c>
      <c r="L641" s="2">
        <v>198</v>
      </c>
      <c r="M641" s="2">
        <v>0</v>
      </c>
      <c r="N641" s="2">
        <v>0</v>
      </c>
      <c r="O641" s="16"/>
      <c r="P641" s="2">
        <v>0</v>
      </c>
      <c r="Q641" s="2">
        <f t="shared" si="447"/>
        <v>0</v>
      </c>
      <c r="R641" s="2">
        <f t="shared" si="448"/>
        <v>0</v>
      </c>
      <c r="S641" s="17">
        <f t="shared" si="449"/>
        <v>5.7115384615384617</v>
      </c>
      <c r="T641" s="17">
        <v>1</v>
      </c>
      <c r="U641" s="17">
        <v>2.6923076923076925</v>
      </c>
      <c r="V641" s="18">
        <v>7</v>
      </c>
      <c r="W641" s="19">
        <f t="shared" si="450"/>
        <v>214.40384615384613</v>
      </c>
      <c r="X641" s="17">
        <f t="shared" si="451"/>
        <v>0</v>
      </c>
      <c r="Y641" s="17">
        <f t="shared" si="452"/>
        <v>91.384615384615387</v>
      </c>
      <c r="Z641" s="29"/>
      <c r="AA641" s="43">
        <f t="shared" si="453"/>
        <v>0</v>
      </c>
      <c r="AB641" s="17">
        <f t="shared" si="454"/>
        <v>4.2880769230769227</v>
      </c>
      <c r="AC641" s="17">
        <f t="shared" si="455"/>
        <v>95.672692307692316</v>
      </c>
      <c r="AD641" s="3">
        <f t="shared" si="456"/>
        <v>118</v>
      </c>
      <c r="AE641" s="3">
        <f t="shared" si="457"/>
        <v>2900</v>
      </c>
      <c r="AF641" s="3"/>
      <c r="AH641" s="20">
        <f t="shared" si="458"/>
        <v>118.73</v>
      </c>
      <c r="AI641">
        <f t="shared" si="459"/>
        <v>1</v>
      </c>
      <c r="AJ641">
        <f t="shared" si="460"/>
        <v>0</v>
      </c>
      <c r="AK641">
        <f t="shared" si="461"/>
        <v>0</v>
      </c>
      <c r="AL641">
        <f t="shared" si="462"/>
        <v>1</v>
      </c>
      <c r="AM641">
        <f t="shared" si="463"/>
        <v>1</v>
      </c>
      <c r="AN641">
        <f t="shared" si="464"/>
        <v>3</v>
      </c>
      <c r="AO641">
        <f t="shared" si="465"/>
        <v>1</v>
      </c>
      <c r="AP641">
        <f t="shared" si="466"/>
        <v>0</v>
      </c>
      <c r="AQ641">
        <f t="shared" si="467"/>
        <v>1</v>
      </c>
      <c r="AR641">
        <f t="shared" si="468"/>
        <v>4</v>
      </c>
      <c r="AS641">
        <f t="shared" si="469"/>
        <v>2920.0000000000159</v>
      </c>
      <c r="AT641" s="12"/>
      <c r="AU641" s="13"/>
      <c r="AV641" s="13"/>
      <c r="AW641" s="27"/>
      <c r="AX641" s="1"/>
      <c r="AY641" s="20"/>
    </row>
    <row r="642" spans="1:51" ht="36" customHeight="1" x14ac:dyDescent="0.65">
      <c r="A642" s="2">
        <v>636</v>
      </c>
      <c r="B642" s="2" t="s">
        <v>1568</v>
      </c>
      <c r="C642" s="44" t="s">
        <v>1569</v>
      </c>
      <c r="D642" s="47" t="s">
        <v>385</v>
      </c>
      <c r="E642" s="48" t="s">
        <v>1570</v>
      </c>
      <c r="F642" s="15">
        <v>44228</v>
      </c>
      <c r="G642" s="2">
        <f t="shared" si="442"/>
        <v>26</v>
      </c>
      <c r="H642" s="16">
        <v>24</v>
      </c>
      <c r="I642" s="2"/>
      <c r="J642" s="16"/>
      <c r="K642" s="16"/>
      <c r="L642" s="2">
        <v>200</v>
      </c>
      <c r="M642" s="2">
        <v>0</v>
      </c>
      <c r="N642" s="2">
        <v>4.5</v>
      </c>
      <c r="O642" s="16"/>
      <c r="P642" s="2">
        <v>0</v>
      </c>
      <c r="Q642" s="2">
        <f t="shared" si="437"/>
        <v>10</v>
      </c>
      <c r="R642" s="2">
        <f t="shared" si="434"/>
        <v>0</v>
      </c>
      <c r="S642" s="17">
        <f t="shared" si="438"/>
        <v>34.615384615384613</v>
      </c>
      <c r="T642" s="17">
        <v>6</v>
      </c>
      <c r="U642" s="17">
        <v>5</v>
      </c>
      <c r="V642" s="18">
        <v>7</v>
      </c>
      <c r="W642" s="19">
        <f t="shared" si="415"/>
        <v>267.11538461538464</v>
      </c>
      <c r="X642" s="17">
        <f t="shared" si="443"/>
        <v>0</v>
      </c>
      <c r="Y642" s="17">
        <f t="shared" si="444"/>
        <v>0</v>
      </c>
      <c r="Z642" s="29"/>
      <c r="AA642" s="43">
        <f t="shared" si="439"/>
        <v>0</v>
      </c>
      <c r="AB642" s="17">
        <f t="shared" si="440"/>
        <v>5.3423076923076929</v>
      </c>
      <c r="AC642" s="17">
        <f t="shared" si="441"/>
        <v>5.3423076923076929</v>
      </c>
      <c r="AD642" s="3">
        <f t="shared" si="428"/>
        <v>261</v>
      </c>
      <c r="AE642" s="3">
        <f t="shared" si="427"/>
        <v>3000</v>
      </c>
      <c r="AF642" s="3"/>
      <c r="AH642" s="20">
        <f t="shared" si="430"/>
        <v>261.77</v>
      </c>
      <c r="AI642">
        <f t="shared" si="416"/>
        <v>2</v>
      </c>
      <c r="AJ642">
        <f t="shared" si="417"/>
        <v>1</v>
      </c>
      <c r="AK642">
        <f t="shared" si="418"/>
        <v>0</v>
      </c>
      <c r="AL642">
        <f t="shared" si="419"/>
        <v>1</v>
      </c>
      <c r="AM642">
        <f t="shared" si="420"/>
        <v>0</v>
      </c>
      <c r="AN642">
        <f t="shared" si="421"/>
        <v>1</v>
      </c>
      <c r="AO642">
        <f t="shared" si="422"/>
        <v>1</v>
      </c>
      <c r="AP642">
        <f t="shared" si="423"/>
        <v>1</v>
      </c>
      <c r="AQ642">
        <f t="shared" si="424"/>
        <v>0</v>
      </c>
      <c r="AR642">
        <f t="shared" si="425"/>
        <v>0</v>
      </c>
      <c r="AS642">
        <f t="shared" si="426"/>
        <v>3079.9999999999272</v>
      </c>
      <c r="AT642" s="12">
        <f t="shared" si="431"/>
        <v>-4.1666666666666664E-2</v>
      </c>
      <c r="AU642" s="13">
        <f t="shared" si="445"/>
        <v>0</v>
      </c>
      <c r="AV642" s="13">
        <f t="shared" si="429"/>
        <v>0</v>
      </c>
      <c r="AW642" s="27">
        <v>0</v>
      </c>
      <c r="AX642" s="1">
        <f t="shared" si="432"/>
        <v>0</v>
      </c>
      <c r="AY642" s="20">
        <f t="shared" si="433"/>
        <v>249.11538461538464</v>
      </c>
    </row>
    <row r="643" spans="1:51" ht="36" customHeight="1" x14ac:dyDescent="0.65">
      <c r="A643" s="39">
        <v>637</v>
      </c>
      <c r="B643" s="2" t="s">
        <v>1568</v>
      </c>
      <c r="C643" s="44" t="s">
        <v>1571</v>
      </c>
      <c r="D643" s="47" t="s">
        <v>1507</v>
      </c>
      <c r="E643" s="48" t="s">
        <v>1572</v>
      </c>
      <c r="F643" s="15">
        <v>44228</v>
      </c>
      <c r="G643" s="2">
        <f t="shared" si="442"/>
        <v>26</v>
      </c>
      <c r="H643" s="16">
        <v>18</v>
      </c>
      <c r="I643" s="2"/>
      <c r="J643" s="16"/>
      <c r="K643" s="16"/>
      <c r="L643" s="2">
        <v>200</v>
      </c>
      <c r="M643" s="2">
        <v>0</v>
      </c>
      <c r="N643" s="2">
        <v>1.5</v>
      </c>
      <c r="O643" s="16"/>
      <c r="P643" s="2">
        <v>0</v>
      </c>
      <c r="Q643" s="2">
        <f t="shared" si="437"/>
        <v>10</v>
      </c>
      <c r="R643" s="2">
        <f t="shared" si="434"/>
        <v>0</v>
      </c>
      <c r="S643" s="17">
        <f t="shared" si="438"/>
        <v>25.96153846153846</v>
      </c>
      <c r="T643" s="17">
        <v>4.5</v>
      </c>
      <c r="U643" s="17">
        <v>5</v>
      </c>
      <c r="V643" s="18">
        <v>7</v>
      </c>
      <c r="W643" s="19">
        <f t="shared" si="415"/>
        <v>253.96153846153845</v>
      </c>
      <c r="X643" s="17">
        <f t="shared" si="443"/>
        <v>0</v>
      </c>
      <c r="Y643" s="17">
        <f t="shared" si="444"/>
        <v>0</v>
      </c>
      <c r="Z643" s="29"/>
      <c r="AA643" s="43">
        <f t="shared" si="439"/>
        <v>0</v>
      </c>
      <c r="AB643" s="17">
        <f t="shared" si="440"/>
        <v>5.0792307692307688</v>
      </c>
      <c r="AC643" s="17">
        <f t="shared" si="441"/>
        <v>5.0792307692307688</v>
      </c>
      <c r="AD643" s="3">
        <f t="shared" si="428"/>
        <v>248</v>
      </c>
      <c r="AE643" s="3">
        <f t="shared" si="427"/>
        <v>3500</v>
      </c>
      <c r="AF643" s="3"/>
      <c r="AH643" s="20">
        <f t="shared" si="430"/>
        <v>248.88</v>
      </c>
      <c r="AI643">
        <f t="shared" si="416"/>
        <v>2</v>
      </c>
      <c r="AJ643">
        <f t="shared" si="417"/>
        <v>0</v>
      </c>
      <c r="AK643">
        <f t="shared" si="418"/>
        <v>2</v>
      </c>
      <c r="AL643">
        <f t="shared" si="419"/>
        <v>0</v>
      </c>
      <c r="AM643">
        <f t="shared" si="420"/>
        <v>1</v>
      </c>
      <c r="AN643">
        <f t="shared" si="421"/>
        <v>3</v>
      </c>
      <c r="AO643">
        <f t="shared" si="422"/>
        <v>1</v>
      </c>
      <c r="AP643">
        <f t="shared" si="423"/>
        <v>1</v>
      </c>
      <c r="AQ643">
        <f t="shared" si="424"/>
        <v>1</v>
      </c>
      <c r="AR643">
        <f t="shared" si="425"/>
        <v>0</v>
      </c>
      <c r="AS643">
        <f t="shared" si="426"/>
        <v>3519.9999999999818</v>
      </c>
      <c r="AT643" s="12">
        <f t="shared" si="431"/>
        <v>-4.1666666666666664E-2</v>
      </c>
      <c r="AU643" s="13">
        <f t="shared" si="445"/>
        <v>0</v>
      </c>
      <c r="AV643" s="13">
        <f t="shared" si="429"/>
        <v>0</v>
      </c>
      <c r="AW643" s="27">
        <v>0</v>
      </c>
      <c r="AX643" s="1">
        <f t="shared" si="432"/>
        <v>0</v>
      </c>
      <c r="AY643" s="20">
        <f t="shared" si="433"/>
        <v>237.46153846153845</v>
      </c>
    </row>
    <row r="644" spans="1:51" ht="36" customHeight="1" x14ac:dyDescent="0.65">
      <c r="A644" s="2">
        <v>638</v>
      </c>
      <c r="B644" s="2" t="s">
        <v>1568</v>
      </c>
      <c r="C644" s="44" t="s">
        <v>1573</v>
      </c>
      <c r="D644" s="47" t="s">
        <v>1234</v>
      </c>
      <c r="E644" s="48" t="s">
        <v>575</v>
      </c>
      <c r="F644" s="15">
        <v>44228</v>
      </c>
      <c r="G644" s="2">
        <f t="shared" si="442"/>
        <v>23</v>
      </c>
      <c r="H644" s="16">
        <v>24</v>
      </c>
      <c r="I644" s="2"/>
      <c r="J644" s="16">
        <v>1</v>
      </c>
      <c r="K644" s="16">
        <v>2</v>
      </c>
      <c r="L644" s="2">
        <v>200</v>
      </c>
      <c r="M644" s="2">
        <v>0</v>
      </c>
      <c r="N644" s="2">
        <v>0</v>
      </c>
      <c r="O644" s="16"/>
      <c r="P644" s="2">
        <v>0</v>
      </c>
      <c r="Q644" s="2">
        <f t="shared" si="437"/>
        <v>0</v>
      </c>
      <c r="R644" s="2">
        <f t="shared" si="434"/>
        <v>0</v>
      </c>
      <c r="S644" s="17">
        <f t="shared" si="438"/>
        <v>34.615384615384613</v>
      </c>
      <c r="T644" s="17">
        <v>6</v>
      </c>
      <c r="U644" s="17">
        <v>4.4230769230769234</v>
      </c>
      <c r="V644" s="18">
        <v>7</v>
      </c>
      <c r="W644" s="19">
        <f t="shared" si="415"/>
        <v>252.03846153846155</v>
      </c>
      <c r="X644" s="17">
        <f t="shared" si="443"/>
        <v>7.6923076923076925</v>
      </c>
      <c r="Y644" s="17">
        <f t="shared" si="444"/>
        <v>15.384615384615385</v>
      </c>
      <c r="Z644" s="29"/>
      <c r="AA644" s="43">
        <f t="shared" si="439"/>
        <v>0</v>
      </c>
      <c r="AB644" s="17">
        <f t="shared" si="440"/>
        <v>5.0407692307692313</v>
      </c>
      <c r="AC644" s="17">
        <f t="shared" si="441"/>
        <v>28.117692307692309</v>
      </c>
      <c r="AD644" s="3">
        <f t="shared" si="428"/>
        <v>223</v>
      </c>
      <c r="AE644" s="3">
        <f t="shared" si="427"/>
        <v>3600</v>
      </c>
      <c r="AF644" s="3"/>
      <c r="AH644" s="20">
        <f t="shared" si="430"/>
        <v>223.92</v>
      </c>
      <c r="AI644">
        <f t="shared" si="416"/>
        <v>2</v>
      </c>
      <c r="AJ644">
        <f t="shared" si="417"/>
        <v>0</v>
      </c>
      <c r="AK644">
        <f t="shared" si="418"/>
        <v>1</v>
      </c>
      <c r="AL644">
        <f t="shared" si="419"/>
        <v>0</v>
      </c>
      <c r="AM644">
        <f t="shared" si="420"/>
        <v>0</v>
      </c>
      <c r="AN644">
        <f t="shared" si="421"/>
        <v>3</v>
      </c>
      <c r="AO644">
        <f t="shared" si="422"/>
        <v>1</v>
      </c>
      <c r="AP644">
        <f t="shared" si="423"/>
        <v>1</v>
      </c>
      <c r="AQ644">
        <f t="shared" si="424"/>
        <v>1</v>
      </c>
      <c r="AR644">
        <f t="shared" si="425"/>
        <v>1</v>
      </c>
      <c r="AS644">
        <f t="shared" si="426"/>
        <v>3679.99999999995</v>
      </c>
      <c r="AT644" s="12">
        <f t="shared" si="431"/>
        <v>-4.1666666666666664E-2</v>
      </c>
      <c r="AU644" s="13">
        <f t="shared" si="445"/>
        <v>0</v>
      </c>
      <c r="AV644" s="13">
        <f t="shared" si="429"/>
        <v>0</v>
      </c>
      <c r="AW644" s="27">
        <v>0</v>
      </c>
      <c r="AX644" s="1">
        <f t="shared" si="432"/>
        <v>0</v>
      </c>
      <c r="AY644" s="20">
        <f t="shared" si="433"/>
        <v>211.53846153846155</v>
      </c>
    </row>
    <row r="645" spans="1:51" ht="36" customHeight="1" x14ac:dyDescent="0.65">
      <c r="A645" s="39">
        <v>639</v>
      </c>
      <c r="B645" s="2" t="s">
        <v>1568</v>
      </c>
      <c r="C645" s="37" t="s">
        <v>1574</v>
      </c>
      <c r="D645" s="47" t="s">
        <v>595</v>
      </c>
      <c r="E645" s="48" t="s">
        <v>1519</v>
      </c>
      <c r="F645" s="15">
        <v>44228</v>
      </c>
      <c r="G645" s="2">
        <f t="shared" si="442"/>
        <v>26</v>
      </c>
      <c r="H645" s="16">
        <v>22</v>
      </c>
      <c r="I645" s="2"/>
      <c r="J645" s="16"/>
      <c r="K645" s="16"/>
      <c r="L645" s="2">
        <v>200</v>
      </c>
      <c r="M645" s="2">
        <v>0</v>
      </c>
      <c r="N645" s="2">
        <v>0</v>
      </c>
      <c r="O645" s="16"/>
      <c r="P645" s="2">
        <v>0</v>
      </c>
      <c r="Q645" s="2">
        <f t="shared" si="437"/>
        <v>10</v>
      </c>
      <c r="R645" s="2">
        <f t="shared" si="434"/>
        <v>0</v>
      </c>
      <c r="S645" s="17">
        <f t="shared" si="438"/>
        <v>31.73076923076923</v>
      </c>
      <c r="T645" s="17">
        <v>5.5</v>
      </c>
      <c r="U645" s="17">
        <v>5</v>
      </c>
      <c r="V645" s="18">
        <v>7</v>
      </c>
      <c r="W645" s="19">
        <f t="shared" si="415"/>
        <v>259.23076923076923</v>
      </c>
      <c r="X645" s="17">
        <f t="shared" si="443"/>
        <v>0</v>
      </c>
      <c r="Y645" s="17">
        <f t="shared" si="444"/>
        <v>0</v>
      </c>
      <c r="Z645" s="29"/>
      <c r="AA645" s="43">
        <f t="shared" si="439"/>
        <v>0</v>
      </c>
      <c r="AB645" s="17">
        <f t="shared" si="440"/>
        <v>5.1846153846153848</v>
      </c>
      <c r="AC645" s="17">
        <f t="shared" si="441"/>
        <v>5.1846153846153848</v>
      </c>
      <c r="AD645" s="3">
        <f t="shared" si="428"/>
        <v>254</v>
      </c>
      <c r="AE645" s="3">
        <f t="shared" si="427"/>
        <v>200</v>
      </c>
      <c r="AF645" s="3"/>
      <c r="AH645" s="20">
        <f t="shared" si="430"/>
        <v>254.05</v>
      </c>
      <c r="AI645">
        <f t="shared" si="416"/>
        <v>2</v>
      </c>
      <c r="AJ645">
        <f t="shared" si="417"/>
        <v>1</v>
      </c>
      <c r="AK645">
        <f t="shared" si="418"/>
        <v>0</v>
      </c>
      <c r="AL645">
        <f t="shared" si="419"/>
        <v>0</v>
      </c>
      <c r="AM645">
        <f t="shared" si="420"/>
        <v>0</v>
      </c>
      <c r="AN645">
        <f t="shared" si="421"/>
        <v>4</v>
      </c>
      <c r="AO645">
        <f t="shared" si="422"/>
        <v>0</v>
      </c>
      <c r="AP645">
        <f t="shared" si="423"/>
        <v>0</v>
      </c>
      <c r="AQ645">
        <f t="shared" si="424"/>
        <v>0</v>
      </c>
      <c r="AR645">
        <f t="shared" si="425"/>
        <v>2</v>
      </c>
      <c r="AS645">
        <f t="shared" si="426"/>
        <v>200.00000000004547</v>
      </c>
      <c r="AT645" s="12">
        <f t="shared" si="431"/>
        <v>-4.1666666666666664E-2</v>
      </c>
      <c r="AU645" s="13">
        <f t="shared" si="445"/>
        <v>0</v>
      </c>
      <c r="AV645" s="13">
        <f t="shared" si="429"/>
        <v>0</v>
      </c>
      <c r="AW645" s="27">
        <v>0</v>
      </c>
      <c r="AX645" s="1">
        <f t="shared" si="432"/>
        <v>0</v>
      </c>
      <c r="AY645" s="20">
        <f t="shared" si="433"/>
        <v>241.73076923076923</v>
      </c>
    </row>
    <row r="646" spans="1:51" ht="36" customHeight="1" x14ac:dyDescent="0.8">
      <c r="A646" s="2">
        <v>640</v>
      </c>
      <c r="B646" s="2" t="s">
        <v>1568</v>
      </c>
      <c r="C646" s="44" t="s">
        <v>1575</v>
      </c>
      <c r="D646" s="40" t="s">
        <v>734</v>
      </c>
      <c r="E646" s="40" t="s">
        <v>622</v>
      </c>
      <c r="F646" s="15">
        <v>44228</v>
      </c>
      <c r="G646" s="2">
        <f t="shared" si="442"/>
        <v>26</v>
      </c>
      <c r="H646" s="16">
        <v>18</v>
      </c>
      <c r="I646" s="2"/>
      <c r="J646" s="16"/>
      <c r="K646" s="16"/>
      <c r="L646" s="2">
        <v>200</v>
      </c>
      <c r="M646" s="2">
        <v>0</v>
      </c>
      <c r="N646" s="2">
        <v>12.5</v>
      </c>
      <c r="O646" s="16"/>
      <c r="P646" s="2">
        <v>0</v>
      </c>
      <c r="Q646" s="2">
        <f t="shared" si="437"/>
        <v>10</v>
      </c>
      <c r="R646" s="2">
        <f t="shared" si="434"/>
        <v>0</v>
      </c>
      <c r="S646" s="17">
        <f t="shared" si="438"/>
        <v>25.96153846153846</v>
      </c>
      <c r="T646" s="17">
        <v>4.5</v>
      </c>
      <c r="U646" s="17">
        <v>5</v>
      </c>
      <c r="V646" s="18">
        <v>7</v>
      </c>
      <c r="W646" s="19">
        <f t="shared" si="415"/>
        <v>264.96153846153845</v>
      </c>
      <c r="X646" s="17">
        <f t="shared" si="443"/>
        <v>0</v>
      </c>
      <c r="Y646" s="17">
        <f t="shared" si="444"/>
        <v>0</v>
      </c>
      <c r="Z646" s="29"/>
      <c r="AA646" s="43">
        <f t="shared" si="439"/>
        <v>0</v>
      </c>
      <c r="AB646" s="17">
        <f t="shared" si="440"/>
        <v>5.2992307692307694</v>
      </c>
      <c r="AC646" s="17">
        <f t="shared" si="441"/>
        <v>5.2992307692307694</v>
      </c>
      <c r="AD646" s="3">
        <f t="shared" si="428"/>
        <v>259</v>
      </c>
      <c r="AE646" s="3">
        <f t="shared" si="427"/>
        <v>2600</v>
      </c>
      <c r="AF646" s="3"/>
      <c r="AH646" s="20">
        <f t="shared" si="430"/>
        <v>259.66000000000003</v>
      </c>
      <c r="AI646">
        <f t="shared" si="416"/>
        <v>2</v>
      </c>
      <c r="AJ646">
        <f t="shared" si="417"/>
        <v>1</v>
      </c>
      <c r="AK646">
        <f t="shared" si="418"/>
        <v>0</v>
      </c>
      <c r="AL646">
        <f t="shared" si="419"/>
        <v>0</v>
      </c>
      <c r="AM646">
        <f t="shared" si="420"/>
        <v>1</v>
      </c>
      <c r="AN646">
        <f t="shared" si="421"/>
        <v>4</v>
      </c>
      <c r="AO646">
        <f t="shared" si="422"/>
        <v>1</v>
      </c>
      <c r="AP646">
        <f t="shared" si="423"/>
        <v>0</v>
      </c>
      <c r="AQ646">
        <f t="shared" si="424"/>
        <v>1</v>
      </c>
      <c r="AR646">
        <f t="shared" si="425"/>
        <v>1</v>
      </c>
      <c r="AS646">
        <f t="shared" si="426"/>
        <v>2640.0000000001</v>
      </c>
      <c r="AT646" s="12">
        <f t="shared" si="431"/>
        <v>-4.1666666666666664E-2</v>
      </c>
      <c r="AU646" s="13">
        <f t="shared" si="445"/>
        <v>0</v>
      </c>
      <c r="AV646" s="13">
        <f t="shared" si="429"/>
        <v>0</v>
      </c>
      <c r="AW646" s="27">
        <v>0</v>
      </c>
      <c r="AX646" s="1">
        <f t="shared" si="432"/>
        <v>0</v>
      </c>
      <c r="AY646" s="20">
        <f t="shared" si="433"/>
        <v>248.46153846153845</v>
      </c>
    </row>
    <row r="647" spans="1:51" ht="36" customHeight="1" x14ac:dyDescent="0.65">
      <c r="A647" s="39">
        <v>641</v>
      </c>
      <c r="B647" s="2" t="s">
        <v>1568</v>
      </c>
      <c r="C647" s="44" t="s">
        <v>1576</v>
      </c>
      <c r="D647" s="47" t="s">
        <v>1577</v>
      </c>
      <c r="E647" s="48" t="s">
        <v>400</v>
      </c>
      <c r="F647" s="15">
        <v>44228</v>
      </c>
      <c r="G647" s="2">
        <f t="shared" si="442"/>
        <v>26</v>
      </c>
      <c r="H647" s="16">
        <v>26</v>
      </c>
      <c r="I647" s="2"/>
      <c r="J647" s="16"/>
      <c r="K647" s="16"/>
      <c r="L647" s="2">
        <v>200</v>
      </c>
      <c r="M647" s="2">
        <v>0</v>
      </c>
      <c r="N647" s="2">
        <v>8</v>
      </c>
      <c r="O647" s="16"/>
      <c r="P647" s="2">
        <v>0</v>
      </c>
      <c r="Q647" s="2">
        <f t="shared" si="437"/>
        <v>10</v>
      </c>
      <c r="R647" s="2">
        <f t="shared" si="434"/>
        <v>0</v>
      </c>
      <c r="S647" s="17">
        <f t="shared" si="438"/>
        <v>37.5</v>
      </c>
      <c r="T647" s="17">
        <v>6.5</v>
      </c>
      <c r="U647" s="17">
        <v>5</v>
      </c>
      <c r="V647" s="18">
        <v>7</v>
      </c>
      <c r="W647" s="19">
        <f t="shared" ref="W647:W710" si="470">L647+M647+N647+O647+P647+Q647+R647+S647+T647+U647+V647</f>
        <v>274</v>
      </c>
      <c r="X647" s="17">
        <f t="shared" si="443"/>
        <v>0</v>
      </c>
      <c r="Y647" s="17">
        <f t="shared" si="444"/>
        <v>0</v>
      </c>
      <c r="Z647" s="29"/>
      <c r="AA647" s="43">
        <f t="shared" si="439"/>
        <v>0</v>
      </c>
      <c r="AB647" s="17">
        <f t="shared" si="440"/>
        <v>5.48</v>
      </c>
      <c r="AC647" s="17">
        <f t="shared" si="441"/>
        <v>5.48</v>
      </c>
      <c r="AD647" s="3">
        <f t="shared" si="428"/>
        <v>268</v>
      </c>
      <c r="AE647" s="3">
        <f t="shared" si="427"/>
        <v>2000</v>
      </c>
      <c r="AF647" s="3"/>
      <c r="AH647" s="20">
        <f t="shared" si="430"/>
        <v>268.52</v>
      </c>
      <c r="AI647">
        <f t="shared" ref="AI647:AI710" si="471">INT(AH647/$AI$5)</f>
        <v>2</v>
      </c>
      <c r="AJ647">
        <f t="shared" ref="AJ647:AJ710" si="472">INT((AH647-$AI$5*AI647)/50)</f>
        <v>1</v>
      </c>
      <c r="AK647">
        <f t="shared" ref="AK647:AK710" si="473">INT((AH647-$AI$5*AI647-$AJ$5*AJ647)/20)</f>
        <v>0</v>
      </c>
      <c r="AL647">
        <f t="shared" ref="AL647:AL710" si="474">INT((AH647-$AI$5*AI647-$AJ$5*AJ647-$AK$5*AK647)/10)</f>
        <v>1</v>
      </c>
      <c r="AM647">
        <f t="shared" ref="AM647:AM710" si="475">INT((AH647-$AI$5*AI647-$AJ$5*AJ647-$AK$5*AK647-$AL$5*AL647)/5)</f>
        <v>1</v>
      </c>
      <c r="AN647">
        <f t="shared" ref="AN647:AN710" si="476">INT((AH647-$AI$5*AI647-$AJ$5*AJ647-$AK$5*AK647-$AL$5*AL647-$AM$5*AM647)/1)</f>
        <v>3</v>
      </c>
      <c r="AO647">
        <f t="shared" ref="AO647:AO710" si="477">INT(AS647/$AO$5)</f>
        <v>1</v>
      </c>
      <c r="AP647">
        <f t="shared" ref="AP647:AP710" si="478">INT((AS647-AO647*$AO$5)/1000)</f>
        <v>0</v>
      </c>
      <c r="AQ647">
        <f t="shared" ref="AQ647:AQ710" si="479">INT((AS647-AO647*$AO$5-AP647*$AP$5)/500)</f>
        <v>0</v>
      </c>
      <c r="AR647">
        <f t="shared" ref="AR647:AR710" si="480">INT((AS647-AO647*$AO$5-AP647*$AP$5-AQ647*$AQ$5)/100)</f>
        <v>0</v>
      </c>
      <c r="AS647">
        <f t="shared" ref="AS647:AS710" si="481">(AH647-$AI$5*AI647-$AJ$5*AJ647-$AK$5*AK647-$AL$5*AL647-$AM$5*AM647-$AN$5*AN647)*4000</f>
        <v>2079.9999999999272</v>
      </c>
      <c r="AT647" s="12">
        <f t="shared" si="431"/>
        <v>-4.1666666666666664E-2</v>
      </c>
      <c r="AU647" s="13">
        <f t="shared" si="445"/>
        <v>0</v>
      </c>
      <c r="AV647" s="13">
        <f t="shared" si="429"/>
        <v>0</v>
      </c>
      <c r="AW647" s="27">
        <v>0</v>
      </c>
      <c r="AX647" s="1">
        <f t="shared" si="432"/>
        <v>0</v>
      </c>
      <c r="AY647" s="20">
        <f t="shared" si="433"/>
        <v>255.5</v>
      </c>
    </row>
    <row r="648" spans="1:51" ht="36" customHeight="1" x14ac:dyDescent="0.65">
      <c r="A648" s="2">
        <v>642</v>
      </c>
      <c r="B648" s="2" t="s">
        <v>1568</v>
      </c>
      <c r="C648" s="44" t="s">
        <v>1578</v>
      </c>
      <c r="D648" s="47" t="s">
        <v>185</v>
      </c>
      <c r="E648" s="48" t="s">
        <v>1523</v>
      </c>
      <c r="F648" s="15">
        <v>44228</v>
      </c>
      <c r="G648" s="2">
        <f t="shared" si="442"/>
        <v>26</v>
      </c>
      <c r="H648" s="16">
        <v>24</v>
      </c>
      <c r="I648" s="2"/>
      <c r="J648" s="16"/>
      <c r="K648" s="16"/>
      <c r="L648" s="2">
        <v>200</v>
      </c>
      <c r="M648" s="2">
        <v>0</v>
      </c>
      <c r="N648" s="2">
        <v>4</v>
      </c>
      <c r="O648" s="16"/>
      <c r="P648" s="2">
        <v>0</v>
      </c>
      <c r="Q648" s="2">
        <f t="shared" si="437"/>
        <v>10</v>
      </c>
      <c r="R648" s="2">
        <f t="shared" si="434"/>
        <v>0</v>
      </c>
      <c r="S648" s="17">
        <f t="shared" si="438"/>
        <v>34.615384615384613</v>
      </c>
      <c r="T648" s="17">
        <v>6</v>
      </c>
      <c r="U648" s="17">
        <v>5</v>
      </c>
      <c r="V648" s="18">
        <v>7</v>
      </c>
      <c r="W648" s="19">
        <f t="shared" si="470"/>
        <v>266.61538461538464</v>
      </c>
      <c r="X648" s="17">
        <f t="shared" si="443"/>
        <v>0</v>
      </c>
      <c r="Y648" s="17">
        <f t="shared" si="444"/>
        <v>0</v>
      </c>
      <c r="Z648" s="29"/>
      <c r="AA648" s="43">
        <f t="shared" si="439"/>
        <v>0</v>
      </c>
      <c r="AB648" s="17">
        <f t="shared" si="440"/>
        <v>5.3323076923076931</v>
      </c>
      <c r="AC648" s="17">
        <f t="shared" si="441"/>
        <v>5.3323076923076931</v>
      </c>
      <c r="AD648" s="3">
        <f t="shared" si="428"/>
        <v>261</v>
      </c>
      <c r="AE648" s="3">
        <f t="shared" si="427"/>
        <v>1100</v>
      </c>
      <c r="AF648" s="3"/>
      <c r="AH648" s="20">
        <f t="shared" si="430"/>
        <v>261.27999999999997</v>
      </c>
      <c r="AI648">
        <f t="shared" si="471"/>
        <v>2</v>
      </c>
      <c r="AJ648">
        <f t="shared" si="472"/>
        <v>1</v>
      </c>
      <c r="AK648">
        <f t="shared" si="473"/>
        <v>0</v>
      </c>
      <c r="AL648">
        <f t="shared" si="474"/>
        <v>1</v>
      </c>
      <c r="AM648">
        <f t="shared" si="475"/>
        <v>0</v>
      </c>
      <c r="AN648">
        <f t="shared" si="476"/>
        <v>1</v>
      </c>
      <c r="AO648">
        <f t="shared" si="477"/>
        <v>0</v>
      </c>
      <c r="AP648">
        <f t="shared" si="478"/>
        <v>1</v>
      </c>
      <c r="AQ648">
        <f t="shared" si="479"/>
        <v>0</v>
      </c>
      <c r="AR648">
        <f t="shared" si="480"/>
        <v>1</v>
      </c>
      <c r="AS648">
        <f t="shared" si="481"/>
        <v>1119.9999999998909</v>
      </c>
      <c r="AT648" s="12">
        <f t="shared" si="431"/>
        <v>-4.1666666666666664E-2</v>
      </c>
      <c r="AU648" s="13">
        <f t="shared" si="445"/>
        <v>0</v>
      </c>
      <c r="AV648" s="13">
        <f t="shared" si="429"/>
        <v>0</v>
      </c>
      <c r="AW648" s="27">
        <v>0</v>
      </c>
      <c r="AX648" s="1">
        <f t="shared" si="432"/>
        <v>0</v>
      </c>
      <c r="AY648" s="20">
        <f t="shared" si="433"/>
        <v>248.61538461538464</v>
      </c>
    </row>
    <row r="649" spans="1:51" ht="36" customHeight="1" x14ac:dyDescent="0.8">
      <c r="A649" s="39">
        <v>643</v>
      </c>
      <c r="B649" s="2" t="s">
        <v>1568</v>
      </c>
      <c r="C649" s="44" t="s">
        <v>1579</v>
      </c>
      <c r="D649" s="40" t="s">
        <v>399</v>
      </c>
      <c r="E649" s="40" t="s">
        <v>1580</v>
      </c>
      <c r="F649" s="15">
        <v>44228</v>
      </c>
      <c r="G649" s="2">
        <f t="shared" si="442"/>
        <v>26</v>
      </c>
      <c r="H649" s="16">
        <v>0</v>
      </c>
      <c r="I649" s="2"/>
      <c r="J649" s="16"/>
      <c r="K649" s="16"/>
      <c r="L649" s="2">
        <v>200</v>
      </c>
      <c r="M649" s="2">
        <v>0</v>
      </c>
      <c r="N649" s="2">
        <v>7.5</v>
      </c>
      <c r="O649" s="16"/>
      <c r="P649" s="2">
        <v>0</v>
      </c>
      <c r="Q649" s="2">
        <f t="shared" si="437"/>
        <v>10</v>
      </c>
      <c r="R649" s="2">
        <f t="shared" si="434"/>
        <v>0</v>
      </c>
      <c r="S649" s="17">
        <f t="shared" si="438"/>
        <v>0</v>
      </c>
      <c r="T649" s="17">
        <v>0</v>
      </c>
      <c r="U649" s="17">
        <v>5</v>
      </c>
      <c r="V649" s="18">
        <v>7</v>
      </c>
      <c r="W649" s="19">
        <f t="shared" si="470"/>
        <v>229.5</v>
      </c>
      <c r="X649" s="17">
        <f t="shared" si="443"/>
        <v>0</v>
      </c>
      <c r="Y649" s="17">
        <f t="shared" si="444"/>
        <v>0</v>
      </c>
      <c r="Z649" s="29"/>
      <c r="AA649" s="43">
        <f t="shared" si="439"/>
        <v>0</v>
      </c>
      <c r="AB649" s="17">
        <f t="shared" si="440"/>
        <v>4.59</v>
      </c>
      <c r="AC649" s="17">
        <f t="shared" si="441"/>
        <v>4.59</v>
      </c>
      <c r="AD649" s="3">
        <f t="shared" si="428"/>
        <v>224</v>
      </c>
      <c r="AE649" s="3">
        <f t="shared" si="427"/>
        <v>3600</v>
      </c>
      <c r="AF649" s="3"/>
      <c r="AH649" s="20">
        <f t="shared" si="430"/>
        <v>224.91</v>
      </c>
      <c r="AI649">
        <f t="shared" si="471"/>
        <v>2</v>
      </c>
      <c r="AJ649">
        <f t="shared" si="472"/>
        <v>0</v>
      </c>
      <c r="AK649">
        <f t="shared" si="473"/>
        <v>1</v>
      </c>
      <c r="AL649">
        <f t="shared" si="474"/>
        <v>0</v>
      </c>
      <c r="AM649">
        <f t="shared" si="475"/>
        <v>0</v>
      </c>
      <c r="AN649">
        <f t="shared" si="476"/>
        <v>4</v>
      </c>
      <c r="AO649">
        <f t="shared" si="477"/>
        <v>1</v>
      </c>
      <c r="AP649">
        <f t="shared" si="478"/>
        <v>1</v>
      </c>
      <c r="AQ649">
        <f t="shared" si="479"/>
        <v>1</v>
      </c>
      <c r="AR649">
        <f t="shared" si="480"/>
        <v>1</v>
      </c>
      <c r="AS649">
        <f t="shared" si="481"/>
        <v>3639.9999999999864</v>
      </c>
      <c r="AT649" s="12">
        <f t="shared" si="431"/>
        <v>-4.1666666666666664E-2</v>
      </c>
      <c r="AU649" s="13">
        <f t="shared" si="445"/>
        <v>0</v>
      </c>
      <c r="AV649" s="13">
        <f t="shared" si="429"/>
        <v>0</v>
      </c>
      <c r="AW649" s="27">
        <v>0</v>
      </c>
      <c r="AX649" s="1">
        <f t="shared" si="432"/>
        <v>0</v>
      </c>
      <c r="AY649" s="20">
        <f t="shared" si="433"/>
        <v>217.5</v>
      </c>
    </row>
    <row r="650" spans="1:51" ht="36" customHeight="1" x14ac:dyDescent="0.8">
      <c r="A650" s="2">
        <v>644</v>
      </c>
      <c r="B650" s="2" t="s">
        <v>1568</v>
      </c>
      <c r="C650" s="44" t="s">
        <v>1581</v>
      </c>
      <c r="D650" s="40" t="s">
        <v>996</v>
      </c>
      <c r="E650" s="40" t="s">
        <v>1582</v>
      </c>
      <c r="F650" s="15">
        <v>44228</v>
      </c>
      <c r="G650" s="2">
        <f t="shared" si="442"/>
        <v>26</v>
      </c>
      <c r="H650" s="16">
        <v>22</v>
      </c>
      <c r="I650" s="2"/>
      <c r="J650" s="16"/>
      <c r="K650" s="16"/>
      <c r="L650" s="2">
        <v>200</v>
      </c>
      <c r="M650" s="2">
        <v>0</v>
      </c>
      <c r="N650" s="2">
        <v>0</v>
      </c>
      <c r="O650" s="16"/>
      <c r="P650" s="2">
        <v>0</v>
      </c>
      <c r="Q650" s="2">
        <f t="shared" si="437"/>
        <v>10</v>
      </c>
      <c r="R650" s="2">
        <f t="shared" si="434"/>
        <v>0</v>
      </c>
      <c r="S650" s="17">
        <f t="shared" si="438"/>
        <v>31.73076923076923</v>
      </c>
      <c r="T650" s="17">
        <v>5.5</v>
      </c>
      <c r="U650" s="17">
        <v>5</v>
      </c>
      <c r="V650" s="18">
        <v>7</v>
      </c>
      <c r="W650" s="19">
        <f t="shared" si="470"/>
        <v>259.23076923076923</v>
      </c>
      <c r="X650" s="17">
        <f t="shared" si="443"/>
        <v>0</v>
      </c>
      <c r="Y650" s="17">
        <f t="shared" si="444"/>
        <v>0</v>
      </c>
      <c r="Z650" s="29"/>
      <c r="AA650" s="43">
        <f t="shared" si="439"/>
        <v>0</v>
      </c>
      <c r="AB650" s="17">
        <f t="shared" si="440"/>
        <v>5.1846153846153848</v>
      </c>
      <c r="AC650" s="17">
        <f t="shared" si="441"/>
        <v>5.1846153846153848</v>
      </c>
      <c r="AD650" s="3">
        <f t="shared" si="428"/>
        <v>254</v>
      </c>
      <c r="AE650" s="3">
        <f t="shared" ref="AE650:AE713" si="482">(AO650*$AO$5+AP650*$AP$5+AQ650*$AQ$5+AR650*$AR$5)</f>
        <v>200</v>
      </c>
      <c r="AF650" s="3"/>
      <c r="AH650" s="20">
        <f t="shared" si="430"/>
        <v>254.05</v>
      </c>
      <c r="AI650">
        <f t="shared" si="471"/>
        <v>2</v>
      </c>
      <c r="AJ650">
        <f t="shared" si="472"/>
        <v>1</v>
      </c>
      <c r="AK650">
        <f t="shared" si="473"/>
        <v>0</v>
      </c>
      <c r="AL650">
        <f t="shared" si="474"/>
        <v>0</v>
      </c>
      <c r="AM650">
        <f t="shared" si="475"/>
        <v>0</v>
      </c>
      <c r="AN650">
        <f t="shared" si="476"/>
        <v>4</v>
      </c>
      <c r="AO650">
        <f t="shared" si="477"/>
        <v>0</v>
      </c>
      <c r="AP650">
        <f t="shared" si="478"/>
        <v>0</v>
      </c>
      <c r="AQ650">
        <f t="shared" si="479"/>
        <v>0</v>
      </c>
      <c r="AR650">
        <f t="shared" si="480"/>
        <v>2</v>
      </c>
      <c r="AS650">
        <f t="shared" si="481"/>
        <v>200.00000000004547</v>
      </c>
      <c r="AT650" s="12">
        <f t="shared" si="431"/>
        <v>-4.1666666666666664E-2</v>
      </c>
      <c r="AU650" s="13">
        <f t="shared" si="445"/>
        <v>0</v>
      </c>
      <c r="AV650" s="13">
        <f t="shared" si="429"/>
        <v>0</v>
      </c>
      <c r="AW650" s="27">
        <v>0</v>
      </c>
      <c r="AX650" s="1">
        <f t="shared" si="432"/>
        <v>0</v>
      </c>
      <c r="AY650" s="20">
        <f t="shared" si="433"/>
        <v>241.73076923076923</v>
      </c>
    </row>
    <row r="651" spans="1:51" ht="36" customHeight="1" x14ac:dyDescent="0.8">
      <c r="A651" s="39">
        <v>645</v>
      </c>
      <c r="B651" s="2" t="s">
        <v>1568</v>
      </c>
      <c r="C651" s="44" t="s">
        <v>1583</v>
      </c>
      <c r="D651" s="40" t="s">
        <v>500</v>
      </c>
      <c r="E651" s="40" t="s">
        <v>1584</v>
      </c>
      <c r="F651" s="15">
        <v>44391</v>
      </c>
      <c r="G651" s="2">
        <f t="shared" si="442"/>
        <v>26</v>
      </c>
      <c r="H651" s="16">
        <v>26</v>
      </c>
      <c r="I651" s="2"/>
      <c r="J651" s="16"/>
      <c r="K651" s="16"/>
      <c r="L651" s="2">
        <v>200</v>
      </c>
      <c r="M651" s="2">
        <v>0</v>
      </c>
      <c r="N651" s="2">
        <v>0</v>
      </c>
      <c r="O651" s="16"/>
      <c r="P651" s="2">
        <v>0</v>
      </c>
      <c r="Q651" s="2">
        <f t="shared" si="437"/>
        <v>10</v>
      </c>
      <c r="R651" s="2">
        <f t="shared" si="434"/>
        <v>0</v>
      </c>
      <c r="S651" s="17">
        <f t="shared" si="438"/>
        <v>37.5</v>
      </c>
      <c r="T651" s="17">
        <v>6.5</v>
      </c>
      <c r="U651" s="17">
        <v>5</v>
      </c>
      <c r="V651" s="18">
        <v>7</v>
      </c>
      <c r="W651" s="19">
        <f t="shared" si="470"/>
        <v>266</v>
      </c>
      <c r="X651" s="17">
        <f t="shared" si="443"/>
        <v>0</v>
      </c>
      <c r="Y651" s="17">
        <f t="shared" si="444"/>
        <v>0</v>
      </c>
      <c r="Z651" s="29"/>
      <c r="AA651" s="43">
        <f t="shared" si="439"/>
        <v>0</v>
      </c>
      <c r="AB651" s="17">
        <f t="shared" si="440"/>
        <v>5.32</v>
      </c>
      <c r="AC651" s="17">
        <f t="shared" si="441"/>
        <v>5.32</v>
      </c>
      <c r="AD651" s="3">
        <f t="shared" ref="AD651:AD714" si="483">(AI651*$AI$5+AJ651*$AJ$5+AK651*$AK$5+AL651*$AL$5+AM651*$AM$5+AN651*$AN$5)</f>
        <v>260</v>
      </c>
      <c r="AE651" s="3">
        <f t="shared" si="482"/>
        <v>2700</v>
      </c>
      <c r="AF651" s="3"/>
      <c r="AH651" s="20">
        <f t="shared" si="430"/>
        <v>260.68</v>
      </c>
      <c r="AI651">
        <f t="shared" si="471"/>
        <v>2</v>
      </c>
      <c r="AJ651">
        <f t="shared" si="472"/>
        <v>1</v>
      </c>
      <c r="AK651">
        <f t="shared" si="473"/>
        <v>0</v>
      </c>
      <c r="AL651">
        <f t="shared" si="474"/>
        <v>1</v>
      </c>
      <c r="AM651">
        <f t="shared" si="475"/>
        <v>0</v>
      </c>
      <c r="AN651">
        <f t="shared" si="476"/>
        <v>0</v>
      </c>
      <c r="AO651">
        <f t="shared" si="477"/>
        <v>1</v>
      </c>
      <c r="AP651">
        <f t="shared" si="478"/>
        <v>0</v>
      </c>
      <c r="AQ651">
        <f t="shared" si="479"/>
        <v>1</v>
      </c>
      <c r="AR651">
        <f t="shared" si="480"/>
        <v>2</v>
      </c>
      <c r="AS651">
        <f t="shared" si="481"/>
        <v>2720.0000000000273</v>
      </c>
      <c r="AT651" s="12">
        <f t="shared" si="431"/>
        <v>-0.49444444444444446</v>
      </c>
      <c r="AU651" s="13">
        <f t="shared" si="445"/>
        <v>0</v>
      </c>
      <c r="AV651" s="13">
        <f t="shared" si="429"/>
        <v>0</v>
      </c>
      <c r="AW651" s="27">
        <v>0</v>
      </c>
      <c r="AX651" s="1">
        <f t="shared" si="432"/>
        <v>0</v>
      </c>
      <c r="AY651" s="20">
        <f t="shared" si="433"/>
        <v>247.5</v>
      </c>
    </row>
    <row r="652" spans="1:51" ht="36" customHeight="1" x14ac:dyDescent="0.8">
      <c r="A652" s="2">
        <v>646</v>
      </c>
      <c r="B652" s="2" t="s">
        <v>1568</v>
      </c>
      <c r="C652" s="44" t="s">
        <v>1585</v>
      </c>
      <c r="D652" s="40" t="s">
        <v>518</v>
      </c>
      <c r="E652" s="40" t="s">
        <v>1586</v>
      </c>
      <c r="F652" s="15">
        <v>44426</v>
      </c>
      <c r="G652" s="2">
        <f t="shared" si="442"/>
        <v>26</v>
      </c>
      <c r="H652" s="16">
        <v>24</v>
      </c>
      <c r="I652" s="2"/>
      <c r="J652" s="16"/>
      <c r="K652" s="16"/>
      <c r="L652" s="2">
        <v>200</v>
      </c>
      <c r="M652" s="2">
        <v>0</v>
      </c>
      <c r="N652" s="2">
        <v>0</v>
      </c>
      <c r="O652" s="16"/>
      <c r="P652" s="2">
        <v>0</v>
      </c>
      <c r="Q652" s="2">
        <f t="shared" si="437"/>
        <v>10</v>
      </c>
      <c r="R652" s="2">
        <f t="shared" si="434"/>
        <v>0</v>
      </c>
      <c r="S652" s="17">
        <f t="shared" si="438"/>
        <v>34.615384615384613</v>
      </c>
      <c r="T652" s="17">
        <v>6</v>
      </c>
      <c r="U652" s="17">
        <v>5</v>
      </c>
      <c r="V652" s="18">
        <v>7</v>
      </c>
      <c r="W652" s="19">
        <f t="shared" si="470"/>
        <v>262.61538461538464</v>
      </c>
      <c r="X652" s="17">
        <f t="shared" si="443"/>
        <v>0</v>
      </c>
      <c r="Y652" s="17">
        <f t="shared" si="444"/>
        <v>0</v>
      </c>
      <c r="Z652" s="29"/>
      <c r="AA652" s="43">
        <f t="shared" si="439"/>
        <v>0</v>
      </c>
      <c r="AB652" s="17">
        <f t="shared" si="440"/>
        <v>5.252307692307693</v>
      </c>
      <c r="AC652" s="17">
        <f t="shared" si="441"/>
        <v>5.252307692307693</v>
      </c>
      <c r="AD652" s="3">
        <f t="shared" si="483"/>
        <v>257</v>
      </c>
      <c r="AE652" s="3">
        <f t="shared" si="482"/>
        <v>1400</v>
      </c>
      <c r="AF652" s="3"/>
      <c r="AH652" s="20">
        <f t="shared" si="430"/>
        <v>257.36</v>
      </c>
      <c r="AI652">
        <f t="shared" si="471"/>
        <v>2</v>
      </c>
      <c r="AJ652">
        <f t="shared" si="472"/>
        <v>1</v>
      </c>
      <c r="AK652">
        <f t="shared" si="473"/>
        <v>0</v>
      </c>
      <c r="AL652">
        <f t="shared" si="474"/>
        <v>0</v>
      </c>
      <c r="AM652">
        <f t="shared" si="475"/>
        <v>1</v>
      </c>
      <c r="AN652">
        <f t="shared" si="476"/>
        <v>2</v>
      </c>
      <c r="AO652">
        <f t="shared" si="477"/>
        <v>0</v>
      </c>
      <c r="AP652">
        <f t="shared" si="478"/>
        <v>1</v>
      </c>
      <c r="AQ652">
        <f t="shared" si="479"/>
        <v>0</v>
      </c>
      <c r="AR652">
        <f t="shared" si="480"/>
        <v>4</v>
      </c>
      <c r="AS652">
        <f t="shared" si="481"/>
        <v>1440.0000000000546</v>
      </c>
      <c r="AT652" s="12">
        <f t="shared" si="431"/>
        <v>-0.58888888888888891</v>
      </c>
      <c r="AU652" s="13">
        <f t="shared" si="445"/>
        <v>0</v>
      </c>
      <c r="AV652" s="13">
        <f t="shared" ref="AV652:AV715" si="484">IF(AT652&lt;=3,0,IF(AT652&lt;=4,4,IF(AT652&lt;=5,5,IF(AT652&lt;=6,6,IF(AT652&lt;=7,7,IF(AT652&lt;=8,8,IF(AT652&lt;=9,9,10)))))))</f>
        <v>0</v>
      </c>
      <c r="AW652" s="27">
        <v>0</v>
      </c>
      <c r="AX652" s="1">
        <f t="shared" si="432"/>
        <v>0</v>
      </c>
      <c r="AY652" s="20">
        <f t="shared" si="433"/>
        <v>244.61538461538464</v>
      </c>
    </row>
    <row r="653" spans="1:51" ht="36" customHeight="1" x14ac:dyDescent="0.8">
      <c r="A653" s="39">
        <v>647</v>
      </c>
      <c r="B653" s="2" t="s">
        <v>1568</v>
      </c>
      <c r="C653" s="44" t="s">
        <v>1587</v>
      </c>
      <c r="D653" s="40" t="s">
        <v>1588</v>
      </c>
      <c r="E653" s="40" t="s">
        <v>1589</v>
      </c>
      <c r="F653" s="15">
        <v>44228</v>
      </c>
      <c r="G653" s="2">
        <f t="shared" si="442"/>
        <v>26</v>
      </c>
      <c r="H653" s="16">
        <v>0</v>
      </c>
      <c r="I653" s="2"/>
      <c r="J653" s="16"/>
      <c r="K653" s="16"/>
      <c r="L653" s="2">
        <v>200</v>
      </c>
      <c r="M653" s="2">
        <v>0</v>
      </c>
      <c r="N653" s="2">
        <v>0</v>
      </c>
      <c r="O653" s="16"/>
      <c r="P653" s="2">
        <v>0</v>
      </c>
      <c r="Q653" s="2">
        <f t="shared" si="437"/>
        <v>10</v>
      </c>
      <c r="R653" s="2">
        <f t="shared" si="434"/>
        <v>0</v>
      </c>
      <c r="S653" s="17">
        <f t="shared" si="438"/>
        <v>0</v>
      </c>
      <c r="T653" s="17">
        <v>0</v>
      </c>
      <c r="U653" s="17">
        <v>5</v>
      </c>
      <c r="V653" s="18">
        <v>7</v>
      </c>
      <c r="W653" s="19">
        <f t="shared" si="470"/>
        <v>222</v>
      </c>
      <c r="X653" s="17">
        <f t="shared" si="443"/>
        <v>0</v>
      </c>
      <c r="Y653" s="17">
        <f t="shared" si="444"/>
        <v>0</v>
      </c>
      <c r="Z653" s="29"/>
      <c r="AA653" s="43">
        <f t="shared" si="439"/>
        <v>0</v>
      </c>
      <c r="AB653" s="17">
        <f t="shared" si="440"/>
        <v>4.4400000000000004</v>
      </c>
      <c r="AC653" s="17">
        <f t="shared" si="441"/>
        <v>4.4400000000000004</v>
      </c>
      <c r="AD653" s="3">
        <f t="shared" si="483"/>
        <v>217</v>
      </c>
      <c r="AE653" s="3">
        <f t="shared" si="482"/>
        <v>2200</v>
      </c>
      <c r="AF653" s="3"/>
      <c r="AH653" s="20">
        <f t="shared" ref="AH653:AH716" si="485">ROUND( W653-AC653,2)</f>
        <v>217.56</v>
      </c>
      <c r="AI653">
        <f t="shared" si="471"/>
        <v>2</v>
      </c>
      <c r="AJ653">
        <f t="shared" si="472"/>
        <v>0</v>
      </c>
      <c r="AK653">
        <f t="shared" si="473"/>
        <v>0</v>
      </c>
      <c r="AL653">
        <f t="shared" si="474"/>
        <v>1</v>
      </c>
      <c r="AM653">
        <f t="shared" si="475"/>
        <v>1</v>
      </c>
      <c r="AN653">
        <f t="shared" si="476"/>
        <v>2</v>
      </c>
      <c r="AO653">
        <f t="shared" si="477"/>
        <v>1</v>
      </c>
      <c r="AP653">
        <f t="shared" si="478"/>
        <v>0</v>
      </c>
      <c r="AQ653">
        <f t="shared" si="479"/>
        <v>0</v>
      </c>
      <c r="AR653">
        <f t="shared" si="480"/>
        <v>2</v>
      </c>
      <c r="AS653">
        <f t="shared" si="481"/>
        <v>2240.0000000000091</v>
      </c>
      <c r="AT653" s="12">
        <f t="shared" ref="AT653:AT716" si="486">+DAYS360(F653,$J$3)/360</f>
        <v>-4.1666666666666664E-2</v>
      </c>
      <c r="AU653" s="13">
        <f t="shared" si="445"/>
        <v>0</v>
      </c>
      <c r="AV653" s="13">
        <f t="shared" si="484"/>
        <v>0</v>
      </c>
      <c r="AW653" s="27">
        <v>0</v>
      </c>
      <c r="AX653" s="1">
        <f t="shared" ref="AX653:AX716" si="487">+AW653*150000/4000</f>
        <v>0</v>
      </c>
      <c r="AY653" s="20">
        <f t="shared" ref="AY653:AY716" si="488">W653-X653-Y653-T653-U653-V653-AX653</f>
        <v>210</v>
      </c>
    </row>
    <row r="654" spans="1:51" ht="36" customHeight="1" x14ac:dyDescent="0.8">
      <c r="A654" s="2">
        <v>648</v>
      </c>
      <c r="B654" s="2" t="s">
        <v>1568</v>
      </c>
      <c r="C654" s="44" t="s">
        <v>1590</v>
      </c>
      <c r="D654" s="40" t="s">
        <v>1591</v>
      </c>
      <c r="E654" s="40" t="s">
        <v>1592</v>
      </c>
      <c r="F654" s="15">
        <v>44634</v>
      </c>
      <c r="G654" s="2">
        <f t="shared" si="442"/>
        <v>24.375</v>
      </c>
      <c r="H654" s="16">
        <v>24</v>
      </c>
      <c r="I654" s="2"/>
      <c r="J654" s="16"/>
      <c r="K654" s="16">
        <v>1.625</v>
      </c>
      <c r="L654" s="2">
        <v>200</v>
      </c>
      <c r="M654" s="2">
        <v>0</v>
      </c>
      <c r="N654" s="2">
        <v>0</v>
      </c>
      <c r="O654" s="16"/>
      <c r="P654" s="2">
        <v>0</v>
      </c>
      <c r="Q654" s="2">
        <f t="shared" si="437"/>
        <v>0</v>
      </c>
      <c r="R654" s="2">
        <f t="shared" si="434"/>
        <v>0</v>
      </c>
      <c r="S654" s="17">
        <f t="shared" si="438"/>
        <v>34.615384615384613</v>
      </c>
      <c r="T654" s="17">
        <v>6</v>
      </c>
      <c r="U654" s="17">
        <v>4.6875</v>
      </c>
      <c r="V654" s="18">
        <v>7</v>
      </c>
      <c r="W654" s="19">
        <f t="shared" si="470"/>
        <v>252.30288461538461</v>
      </c>
      <c r="X654" s="17">
        <f t="shared" si="443"/>
        <v>0</v>
      </c>
      <c r="Y654" s="17">
        <f t="shared" si="444"/>
        <v>12.5</v>
      </c>
      <c r="Z654" s="29"/>
      <c r="AA654" s="43">
        <f t="shared" si="439"/>
        <v>0</v>
      </c>
      <c r="AB654" s="17">
        <f t="shared" si="440"/>
        <v>5.0460576923076923</v>
      </c>
      <c r="AC654" s="17">
        <f t="shared" si="441"/>
        <v>17.546057692307691</v>
      </c>
      <c r="AD654" s="3">
        <f t="shared" si="483"/>
        <v>234</v>
      </c>
      <c r="AE654" s="3">
        <f t="shared" si="482"/>
        <v>3000</v>
      </c>
      <c r="AF654" s="3"/>
      <c r="AH654" s="20">
        <f t="shared" si="485"/>
        <v>234.76</v>
      </c>
      <c r="AI654">
        <f t="shared" si="471"/>
        <v>2</v>
      </c>
      <c r="AJ654">
        <f t="shared" si="472"/>
        <v>0</v>
      </c>
      <c r="AK654">
        <f t="shared" si="473"/>
        <v>1</v>
      </c>
      <c r="AL654">
        <f t="shared" si="474"/>
        <v>1</v>
      </c>
      <c r="AM654">
        <f t="shared" si="475"/>
        <v>0</v>
      </c>
      <c r="AN654">
        <f t="shared" si="476"/>
        <v>4</v>
      </c>
      <c r="AO654">
        <f t="shared" si="477"/>
        <v>1</v>
      </c>
      <c r="AP654">
        <f t="shared" si="478"/>
        <v>1</v>
      </c>
      <c r="AQ654">
        <f t="shared" si="479"/>
        <v>0</v>
      </c>
      <c r="AR654">
        <f t="shared" si="480"/>
        <v>0</v>
      </c>
      <c r="AS654">
        <f t="shared" si="481"/>
        <v>3039.9999999999636</v>
      </c>
      <c r="AT654" s="12">
        <f t="shared" si="486"/>
        <v>-1.1611111111111112</v>
      </c>
      <c r="AU654" s="13">
        <f t="shared" si="445"/>
        <v>0</v>
      </c>
      <c r="AV654" s="13">
        <f t="shared" si="484"/>
        <v>0</v>
      </c>
      <c r="AW654" s="27">
        <v>0</v>
      </c>
      <c r="AX654" s="1">
        <f t="shared" si="487"/>
        <v>0</v>
      </c>
      <c r="AY654" s="20">
        <f t="shared" si="488"/>
        <v>222.11538461538461</v>
      </c>
    </row>
    <row r="655" spans="1:51" ht="36" customHeight="1" x14ac:dyDescent="0.8">
      <c r="A655" s="39">
        <v>649</v>
      </c>
      <c r="B655" s="2" t="s">
        <v>1568</v>
      </c>
      <c r="C655" s="44" t="s">
        <v>1593</v>
      </c>
      <c r="D655" s="40" t="s">
        <v>500</v>
      </c>
      <c r="E655" s="40" t="s">
        <v>1594</v>
      </c>
      <c r="F655" s="15">
        <v>44835</v>
      </c>
      <c r="G655" s="2">
        <f t="shared" si="442"/>
        <v>23</v>
      </c>
      <c r="H655" s="16">
        <v>24</v>
      </c>
      <c r="I655" s="2"/>
      <c r="J655" s="16">
        <v>1</v>
      </c>
      <c r="K655" s="16">
        <v>2</v>
      </c>
      <c r="L655" s="2">
        <v>200</v>
      </c>
      <c r="M655" s="2">
        <v>0</v>
      </c>
      <c r="N655" s="2">
        <v>0</v>
      </c>
      <c r="O655" s="16"/>
      <c r="P655" s="2">
        <v>0</v>
      </c>
      <c r="Q655" s="2">
        <f t="shared" si="437"/>
        <v>0</v>
      </c>
      <c r="R655" s="2">
        <f t="shared" si="434"/>
        <v>0</v>
      </c>
      <c r="S655" s="17">
        <f t="shared" si="438"/>
        <v>34.615384615384613</v>
      </c>
      <c r="T655" s="17">
        <v>6</v>
      </c>
      <c r="U655" s="17">
        <v>4.4230769230769234</v>
      </c>
      <c r="V655" s="18">
        <v>7</v>
      </c>
      <c r="W655" s="19">
        <f t="shared" si="470"/>
        <v>252.03846153846155</v>
      </c>
      <c r="X655" s="17">
        <f t="shared" si="443"/>
        <v>7.6923076923076925</v>
      </c>
      <c r="Y655" s="17">
        <f t="shared" si="444"/>
        <v>15.384615384615385</v>
      </c>
      <c r="Z655" s="29"/>
      <c r="AA655" s="43">
        <f t="shared" si="439"/>
        <v>0</v>
      </c>
      <c r="AB655" s="17">
        <f t="shared" si="440"/>
        <v>5.0407692307692313</v>
      </c>
      <c r="AC655" s="17">
        <f t="shared" si="441"/>
        <v>28.117692307692309</v>
      </c>
      <c r="AD655" s="3">
        <f t="shared" si="483"/>
        <v>223</v>
      </c>
      <c r="AE655" s="3">
        <f t="shared" si="482"/>
        <v>3600</v>
      </c>
      <c r="AF655" s="3"/>
      <c r="AH655" s="20">
        <f t="shared" si="485"/>
        <v>223.92</v>
      </c>
      <c r="AI655">
        <f t="shared" si="471"/>
        <v>2</v>
      </c>
      <c r="AJ655">
        <f t="shared" si="472"/>
        <v>0</v>
      </c>
      <c r="AK655">
        <f t="shared" si="473"/>
        <v>1</v>
      </c>
      <c r="AL655">
        <f t="shared" si="474"/>
        <v>0</v>
      </c>
      <c r="AM655">
        <f t="shared" si="475"/>
        <v>0</v>
      </c>
      <c r="AN655">
        <f t="shared" si="476"/>
        <v>3</v>
      </c>
      <c r="AO655">
        <f t="shared" si="477"/>
        <v>1</v>
      </c>
      <c r="AP655">
        <f t="shared" si="478"/>
        <v>1</v>
      </c>
      <c r="AQ655">
        <f t="shared" si="479"/>
        <v>1</v>
      </c>
      <c r="AR655">
        <f t="shared" si="480"/>
        <v>1</v>
      </c>
      <c r="AS655">
        <f t="shared" si="481"/>
        <v>3679.99999999995</v>
      </c>
      <c r="AT655" s="12">
        <f t="shared" si="486"/>
        <v>-1.7083333333333333</v>
      </c>
      <c r="AU655" s="13">
        <f t="shared" si="445"/>
        <v>0</v>
      </c>
      <c r="AV655" s="13">
        <f t="shared" si="484"/>
        <v>0</v>
      </c>
      <c r="AW655" s="27">
        <v>0</v>
      </c>
      <c r="AX655" s="1">
        <f t="shared" si="487"/>
        <v>0</v>
      </c>
      <c r="AY655" s="20">
        <f t="shared" si="488"/>
        <v>211.53846153846155</v>
      </c>
    </row>
    <row r="656" spans="1:51" ht="36" customHeight="1" x14ac:dyDescent="0.8">
      <c r="A656" s="2">
        <v>650</v>
      </c>
      <c r="B656" s="2" t="s">
        <v>1568</v>
      </c>
      <c r="C656" s="44" t="s">
        <v>1595</v>
      </c>
      <c r="D656" s="40" t="s">
        <v>749</v>
      </c>
      <c r="E656" s="40" t="s">
        <v>1596</v>
      </c>
      <c r="F656" s="15">
        <v>44840</v>
      </c>
      <c r="G656" s="2">
        <f t="shared" si="442"/>
        <v>26</v>
      </c>
      <c r="H656" s="16">
        <v>20</v>
      </c>
      <c r="I656" s="2"/>
      <c r="J656" s="16"/>
      <c r="K656" s="16"/>
      <c r="L656" s="2">
        <v>200</v>
      </c>
      <c r="M656" s="2">
        <v>0</v>
      </c>
      <c r="N656" s="2">
        <v>0</v>
      </c>
      <c r="O656" s="16"/>
      <c r="P656" s="2">
        <v>0</v>
      </c>
      <c r="Q656" s="2">
        <f t="shared" si="437"/>
        <v>10</v>
      </c>
      <c r="R656" s="2">
        <f t="shared" si="434"/>
        <v>0</v>
      </c>
      <c r="S656" s="17">
        <f t="shared" si="438"/>
        <v>28.846153846153847</v>
      </c>
      <c r="T656" s="17">
        <v>5</v>
      </c>
      <c r="U656" s="17">
        <v>5</v>
      </c>
      <c r="V656" s="18">
        <v>7</v>
      </c>
      <c r="W656" s="19">
        <f t="shared" si="470"/>
        <v>255.84615384615384</v>
      </c>
      <c r="X656" s="17">
        <f t="shared" si="443"/>
        <v>0</v>
      </c>
      <c r="Y656" s="17">
        <f t="shared" si="444"/>
        <v>0</v>
      </c>
      <c r="Z656" s="29"/>
      <c r="AA656" s="43">
        <f t="shared" si="439"/>
        <v>0</v>
      </c>
      <c r="AB656" s="17">
        <f t="shared" si="440"/>
        <v>5.1169230769230767</v>
      </c>
      <c r="AC656" s="17">
        <f t="shared" si="441"/>
        <v>5.1169230769230767</v>
      </c>
      <c r="AD656" s="3">
        <f t="shared" si="483"/>
        <v>250</v>
      </c>
      <c r="AE656" s="3">
        <f t="shared" si="482"/>
        <v>2900</v>
      </c>
      <c r="AF656" s="3"/>
      <c r="AH656" s="20">
        <f t="shared" si="485"/>
        <v>250.73</v>
      </c>
      <c r="AI656">
        <f t="shared" si="471"/>
        <v>2</v>
      </c>
      <c r="AJ656">
        <f t="shared" si="472"/>
        <v>1</v>
      </c>
      <c r="AK656">
        <f t="shared" si="473"/>
        <v>0</v>
      </c>
      <c r="AL656">
        <f t="shared" si="474"/>
        <v>0</v>
      </c>
      <c r="AM656">
        <f t="shared" si="475"/>
        <v>0</v>
      </c>
      <c r="AN656">
        <f t="shared" si="476"/>
        <v>0</v>
      </c>
      <c r="AO656">
        <f t="shared" si="477"/>
        <v>1</v>
      </c>
      <c r="AP656">
        <f t="shared" si="478"/>
        <v>0</v>
      </c>
      <c r="AQ656">
        <f t="shared" si="479"/>
        <v>1</v>
      </c>
      <c r="AR656">
        <f t="shared" si="480"/>
        <v>4</v>
      </c>
      <c r="AS656">
        <f t="shared" si="481"/>
        <v>2919.9999999999591</v>
      </c>
      <c r="AT656" s="12">
        <f t="shared" si="486"/>
        <v>-1.7222222222222223</v>
      </c>
      <c r="AU656" s="13">
        <f t="shared" si="445"/>
        <v>0</v>
      </c>
      <c r="AV656" s="13">
        <f t="shared" si="484"/>
        <v>0</v>
      </c>
      <c r="AW656" s="27">
        <v>0</v>
      </c>
      <c r="AX656" s="1">
        <f t="shared" si="487"/>
        <v>0</v>
      </c>
      <c r="AY656" s="20">
        <f t="shared" si="488"/>
        <v>238.84615384615384</v>
      </c>
    </row>
    <row r="657" spans="1:51" ht="36" customHeight="1" x14ac:dyDescent="0.8">
      <c r="A657" s="39">
        <v>651</v>
      </c>
      <c r="B657" s="2" t="s">
        <v>1568</v>
      </c>
      <c r="C657" s="44" t="s">
        <v>1597</v>
      </c>
      <c r="D657" s="40" t="s">
        <v>1598</v>
      </c>
      <c r="E657" s="40" t="s">
        <v>183</v>
      </c>
      <c r="F657" s="15">
        <v>44951</v>
      </c>
      <c r="G657" s="2">
        <f t="shared" si="442"/>
        <v>26</v>
      </c>
      <c r="H657" s="16">
        <v>24</v>
      </c>
      <c r="I657" s="2"/>
      <c r="J657" s="16"/>
      <c r="K657" s="16"/>
      <c r="L657" s="2">
        <v>200</v>
      </c>
      <c r="M657" s="2">
        <v>0</v>
      </c>
      <c r="N657" s="2">
        <v>0</v>
      </c>
      <c r="O657" s="16"/>
      <c r="P657" s="2">
        <v>0</v>
      </c>
      <c r="Q657" s="2">
        <f t="shared" si="437"/>
        <v>10</v>
      </c>
      <c r="R657" s="2">
        <f t="shared" si="434"/>
        <v>0</v>
      </c>
      <c r="S657" s="17">
        <f t="shared" si="438"/>
        <v>34.615384615384613</v>
      </c>
      <c r="T657" s="17">
        <v>6</v>
      </c>
      <c r="U657" s="17">
        <v>5</v>
      </c>
      <c r="V657" s="18">
        <v>7</v>
      </c>
      <c r="W657" s="19">
        <f t="shared" si="470"/>
        <v>262.61538461538464</v>
      </c>
      <c r="X657" s="17">
        <f t="shared" si="443"/>
        <v>0</v>
      </c>
      <c r="Y657" s="17">
        <f t="shared" si="444"/>
        <v>0</v>
      </c>
      <c r="Z657" s="29"/>
      <c r="AA657" s="43">
        <f t="shared" si="439"/>
        <v>0</v>
      </c>
      <c r="AB657" s="17">
        <f t="shared" si="440"/>
        <v>5.252307692307693</v>
      </c>
      <c r="AC657" s="17">
        <f t="shared" si="441"/>
        <v>5.252307692307693</v>
      </c>
      <c r="AD657" s="3">
        <f t="shared" si="483"/>
        <v>257</v>
      </c>
      <c r="AE657" s="3">
        <f t="shared" si="482"/>
        <v>1400</v>
      </c>
      <c r="AF657" s="3"/>
      <c r="AH657" s="20">
        <f t="shared" si="485"/>
        <v>257.36</v>
      </c>
      <c r="AI657">
        <f t="shared" si="471"/>
        <v>2</v>
      </c>
      <c r="AJ657">
        <f t="shared" si="472"/>
        <v>1</v>
      </c>
      <c r="AK657">
        <f t="shared" si="473"/>
        <v>0</v>
      </c>
      <c r="AL657">
        <f t="shared" si="474"/>
        <v>0</v>
      </c>
      <c r="AM657">
        <f t="shared" si="475"/>
        <v>1</v>
      </c>
      <c r="AN657">
        <f t="shared" si="476"/>
        <v>2</v>
      </c>
      <c r="AO657">
        <f t="shared" si="477"/>
        <v>0</v>
      </c>
      <c r="AP657">
        <f t="shared" si="478"/>
        <v>1</v>
      </c>
      <c r="AQ657">
        <f t="shared" si="479"/>
        <v>0</v>
      </c>
      <c r="AR657">
        <f t="shared" si="480"/>
        <v>4</v>
      </c>
      <c r="AS657">
        <f t="shared" si="481"/>
        <v>1440.0000000000546</v>
      </c>
      <c r="AT657" s="12">
        <f t="shared" si="486"/>
        <v>-2.0249999999999999</v>
      </c>
      <c r="AU657" s="13">
        <f t="shared" si="445"/>
        <v>0</v>
      </c>
      <c r="AV657" s="13">
        <f t="shared" si="484"/>
        <v>0</v>
      </c>
      <c r="AW657" s="27">
        <v>0</v>
      </c>
      <c r="AX657" s="1">
        <f t="shared" si="487"/>
        <v>0</v>
      </c>
      <c r="AY657" s="20">
        <f t="shared" si="488"/>
        <v>244.61538461538464</v>
      </c>
    </row>
    <row r="658" spans="1:51" ht="36" customHeight="1" x14ac:dyDescent="0.8">
      <c r="A658" s="2">
        <v>652</v>
      </c>
      <c r="B658" s="2" t="s">
        <v>1568</v>
      </c>
      <c r="C658" s="44" t="s">
        <v>1599</v>
      </c>
      <c r="D658" s="40" t="s">
        <v>522</v>
      </c>
      <c r="E658" s="40" t="s">
        <v>1600</v>
      </c>
      <c r="F658" s="15">
        <v>44951</v>
      </c>
      <c r="G658" s="2">
        <f t="shared" si="442"/>
        <v>25</v>
      </c>
      <c r="H658" s="16">
        <v>26</v>
      </c>
      <c r="I658" s="2"/>
      <c r="J658" s="16">
        <v>1</v>
      </c>
      <c r="K658" s="16"/>
      <c r="L658" s="2">
        <v>200</v>
      </c>
      <c r="M658" s="2">
        <v>0</v>
      </c>
      <c r="N658" s="2">
        <v>0</v>
      </c>
      <c r="O658" s="16"/>
      <c r="P658" s="2">
        <v>0</v>
      </c>
      <c r="Q658" s="2">
        <f t="shared" si="437"/>
        <v>5</v>
      </c>
      <c r="R658" s="2">
        <f t="shared" si="434"/>
        <v>0</v>
      </c>
      <c r="S658" s="17">
        <f t="shared" si="438"/>
        <v>37.5</v>
      </c>
      <c r="T658" s="17">
        <v>6.5</v>
      </c>
      <c r="U658" s="17">
        <v>4.8076923076923084</v>
      </c>
      <c r="V658" s="18">
        <v>7</v>
      </c>
      <c r="W658" s="19">
        <f t="shared" si="470"/>
        <v>260.80769230769232</v>
      </c>
      <c r="X658" s="17">
        <f t="shared" si="443"/>
        <v>7.6923076923076925</v>
      </c>
      <c r="Y658" s="17">
        <f t="shared" si="444"/>
        <v>0</v>
      </c>
      <c r="Z658" s="29"/>
      <c r="AA658" s="43">
        <f t="shared" si="439"/>
        <v>0</v>
      </c>
      <c r="AB658" s="17">
        <f t="shared" si="440"/>
        <v>5.2161538461538468</v>
      </c>
      <c r="AC658" s="17">
        <f t="shared" si="441"/>
        <v>12.908461538461539</v>
      </c>
      <c r="AD658" s="3">
        <f t="shared" si="483"/>
        <v>247</v>
      </c>
      <c r="AE658" s="3">
        <f t="shared" si="482"/>
        <v>3600</v>
      </c>
      <c r="AF658" s="3"/>
      <c r="AH658" s="20">
        <f t="shared" si="485"/>
        <v>247.9</v>
      </c>
      <c r="AI658">
        <f t="shared" si="471"/>
        <v>2</v>
      </c>
      <c r="AJ658">
        <f t="shared" si="472"/>
        <v>0</v>
      </c>
      <c r="AK658">
        <f t="shared" si="473"/>
        <v>2</v>
      </c>
      <c r="AL658">
        <f t="shared" si="474"/>
        <v>0</v>
      </c>
      <c r="AM658">
        <f t="shared" si="475"/>
        <v>1</v>
      </c>
      <c r="AN658">
        <f t="shared" si="476"/>
        <v>2</v>
      </c>
      <c r="AO658">
        <f t="shared" si="477"/>
        <v>1</v>
      </c>
      <c r="AP658">
        <f t="shared" si="478"/>
        <v>1</v>
      </c>
      <c r="AQ658">
        <f t="shared" si="479"/>
        <v>1</v>
      </c>
      <c r="AR658">
        <f t="shared" si="480"/>
        <v>1</v>
      </c>
      <c r="AS658">
        <f t="shared" si="481"/>
        <v>3600.0000000000227</v>
      </c>
      <c r="AT658" s="12">
        <f t="shared" si="486"/>
        <v>-2.0249999999999999</v>
      </c>
      <c r="AU658" s="13">
        <f t="shared" si="445"/>
        <v>0</v>
      </c>
      <c r="AV658" s="13">
        <f t="shared" si="484"/>
        <v>0</v>
      </c>
      <c r="AW658" s="27">
        <v>0</v>
      </c>
      <c r="AX658" s="1">
        <f t="shared" si="487"/>
        <v>0</v>
      </c>
      <c r="AY658" s="20">
        <f t="shared" si="488"/>
        <v>234.80769230769232</v>
      </c>
    </row>
    <row r="659" spans="1:51" ht="36" customHeight="1" x14ac:dyDescent="0.8">
      <c r="A659" s="39">
        <v>653</v>
      </c>
      <c r="B659" s="2" t="s">
        <v>1568</v>
      </c>
      <c r="C659" s="44" t="s">
        <v>1601</v>
      </c>
      <c r="D659" s="40" t="s">
        <v>718</v>
      </c>
      <c r="E659" s="40" t="s">
        <v>1602</v>
      </c>
      <c r="F659" s="15">
        <v>45048</v>
      </c>
      <c r="G659" s="2">
        <f t="shared" si="442"/>
        <v>26</v>
      </c>
      <c r="H659" s="16">
        <v>24</v>
      </c>
      <c r="I659" s="2"/>
      <c r="J659" s="16"/>
      <c r="K659" s="16"/>
      <c r="L659" s="2">
        <v>200</v>
      </c>
      <c r="M659" s="2">
        <v>0</v>
      </c>
      <c r="N659" s="2">
        <v>0</v>
      </c>
      <c r="O659" s="16"/>
      <c r="P659" s="2">
        <v>0</v>
      </c>
      <c r="Q659" s="2">
        <f t="shared" si="437"/>
        <v>10</v>
      </c>
      <c r="R659" s="2">
        <f t="shared" si="434"/>
        <v>0</v>
      </c>
      <c r="S659" s="17">
        <f t="shared" si="438"/>
        <v>34.615384615384613</v>
      </c>
      <c r="T659" s="17">
        <v>6</v>
      </c>
      <c r="U659" s="17">
        <v>5</v>
      </c>
      <c r="V659" s="18"/>
      <c r="W659" s="19">
        <f t="shared" si="470"/>
        <v>255.61538461538461</v>
      </c>
      <c r="X659" s="17">
        <f t="shared" si="443"/>
        <v>0</v>
      </c>
      <c r="Y659" s="17">
        <f t="shared" si="444"/>
        <v>0</v>
      </c>
      <c r="Z659" s="29"/>
      <c r="AA659" s="43">
        <f t="shared" si="439"/>
        <v>0</v>
      </c>
      <c r="AB659" s="17">
        <f t="shared" si="440"/>
        <v>5.1123076923076924</v>
      </c>
      <c r="AC659" s="17">
        <f t="shared" si="441"/>
        <v>5.1123076923076924</v>
      </c>
      <c r="AD659" s="3">
        <f t="shared" si="483"/>
        <v>250</v>
      </c>
      <c r="AE659" s="3">
        <f t="shared" si="482"/>
        <v>2000</v>
      </c>
      <c r="AF659" s="3"/>
      <c r="AH659" s="20">
        <f t="shared" si="485"/>
        <v>250.5</v>
      </c>
      <c r="AI659">
        <f t="shared" si="471"/>
        <v>2</v>
      </c>
      <c r="AJ659">
        <f t="shared" si="472"/>
        <v>1</v>
      </c>
      <c r="AK659">
        <f t="shared" si="473"/>
        <v>0</v>
      </c>
      <c r="AL659">
        <f t="shared" si="474"/>
        <v>0</v>
      </c>
      <c r="AM659">
        <f t="shared" si="475"/>
        <v>0</v>
      </c>
      <c r="AN659">
        <f t="shared" si="476"/>
        <v>0</v>
      </c>
      <c r="AO659">
        <f t="shared" si="477"/>
        <v>1</v>
      </c>
      <c r="AP659">
        <f t="shared" si="478"/>
        <v>0</v>
      </c>
      <c r="AQ659">
        <f t="shared" si="479"/>
        <v>0</v>
      </c>
      <c r="AR659">
        <f t="shared" si="480"/>
        <v>0</v>
      </c>
      <c r="AS659">
        <f t="shared" si="481"/>
        <v>2000</v>
      </c>
      <c r="AT659" s="12">
        <f t="shared" si="486"/>
        <v>-2.2944444444444443</v>
      </c>
      <c r="AU659" s="13">
        <f t="shared" si="445"/>
        <v>0</v>
      </c>
      <c r="AV659" s="13">
        <f t="shared" si="484"/>
        <v>0</v>
      </c>
      <c r="AW659" s="27">
        <v>0</v>
      </c>
      <c r="AX659" s="1">
        <f t="shared" si="487"/>
        <v>0</v>
      </c>
      <c r="AY659" s="20">
        <f t="shared" si="488"/>
        <v>244.61538461538461</v>
      </c>
    </row>
    <row r="660" spans="1:51" ht="36" customHeight="1" x14ac:dyDescent="0.8">
      <c r="A660" s="2">
        <v>654</v>
      </c>
      <c r="B660" s="2" t="s">
        <v>1568</v>
      </c>
      <c r="C660" s="44" t="s">
        <v>1603</v>
      </c>
      <c r="D660" s="40" t="s">
        <v>1132</v>
      </c>
      <c r="E660" s="40" t="s">
        <v>677</v>
      </c>
      <c r="F660" s="15">
        <v>45048</v>
      </c>
      <c r="G660" s="2">
        <f t="shared" si="442"/>
        <v>26</v>
      </c>
      <c r="H660" s="16">
        <v>26</v>
      </c>
      <c r="I660" s="2"/>
      <c r="J660" s="16"/>
      <c r="K660" s="16"/>
      <c r="L660" s="2">
        <v>200</v>
      </c>
      <c r="M660" s="2">
        <v>0</v>
      </c>
      <c r="N660" s="2">
        <v>0</v>
      </c>
      <c r="O660" s="16"/>
      <c r="P660" s="2">
        <v>0</v>
      </c>
      <c r="Q660" s="2">
        <f t="shared" si="437"/>
        <v>10</v>
      </c>
      <c r="R660" s="2">
        <f t="shared" si="434"/>
        <v>0</v>
      </c>
      <c r="S660" s="17">
        <f t="shared" si="438"/>
        <v>37.5</v>
      </c>
      <c r="T660" s="17">
        <v>6.5</v>
      </c>
      <c r="U660" s="17">
        <v>5</v>
      </c>
      <c r="V660" s="18">
        <v>7</v>
      </c>
      <c r="W660" s="19">
        <f t="shared" si="470"/>
        <v>266</v>
      </c>
      <c r="X660" s="17">
        <f t="shared" si="443"/>
        <v>0</v>
      </c>
      <c r="Y660" s="17">
        <f t="shared" si="444"/>
        <v>0</v>
      </c>
      <c r="Z660" s="29"/>
      <c r="AA660" s="43">
        <f t="shared" si="439"/>
        <v>0</v>
      </c>
      <c r="AB660" s="17">
        <f t="shared" si="440"/>
        <v>5.32</v>
      </c>
      <c r="AC660" s="17">
        <f t="shared" si="441"/>
        <v>5.32</v>
      </c>
      <c r="AD660" s="3">
        <f t="shared" si="483"/>
        <v>260</v>
      </c>
      <c r="AE660" s="3">
        <f t="shared" si="482"/>
        <v>2700</v>
      </c>
      <c r="AF660" s="3"/>
      <c r="AH660" s="20">
        <f t="shared" si="485"/>
        <v>260.68</v>
      </c>
      <c r="AI660">
        <f t="shared" si="471"/>
        <v>2</v>
      </c>
      <c r="AJ660">
        <f t="shared" si="472"/>
        <v>1</v>
      </c>
      <c r="AK660">
        <f t="shared" si="473"/>
        <v>0</v>
      </c>
      <c r="AL660">
        <f t="shared" si="474"/>
        <v>1</v>
      </c>
      <c r="AM660">
        <f t="shared" si="475"/>
        <v>0</v>
      </c>
      <c r="AN660">
        <f t="shared" si="476"/>
        <v>0</v>
      </c>
      <c r="AO660">
        <f t="shared" si="477"/>
        <v>1</v>
      </c>
      <c r="AP660">
        <f t="shared" si="478"/>
        <v>0</v>
      </c>
      <c r="AQ660">
        <f t="shared" si="479"/>
        <v>1</v>
      </c>
      <c r="AR660">
        <f t="shared" si="480"/>
        <v>2</v>
      </c>
      <c r="AS660">
        <f t="shared" si="481"/>
        <v>2720.0000000000273</v>
      </c>
      <c r="AT660" s="12">
        <f t="shared" si="486"/>
        <v>-2.2944444444444443</v>
      </c>
      <c r="AU660" s="13">
        <f t="shared" si="445"/>
        <v>0</v>
      </c>
      <c r="AV660" s="13">
        <f t="shared" si="484"/>
        <v>0</v>
      </c>
      <c r="AW660" s="27">
        <v>0</v>
      </c>
      <c r="AX660" s="1">
        <f t="shared" si="487"/>
        <v>0</v>
      </c>
      <c r="AY660" s="20">
        <f t="shared" si="488"/>
        <v>247.5</v>
      </c>
    </row>
    <row r="661" spans="1:51" ht="37.5" customHeight="1" x14ac:dyDescent="0.65">
      <c r="A661" s="39">
        <v>655</v>
      </c>
      <c r="B661" s="2" t="s">
        <v>1604</v>
      </c>
      <c r="C661" s="44" t="s">
        <v>1605</v>
      </c>
      <c r="D661" s="47" t="s">
        <v>1606</v>
      </c>
      <c r="E661" s="48" t="s">
        <v>1607</v>
      </c>
      <c r="F661" s="15">
        <v>44228</v>
      </c>
      <c r="G661" s="2">
        <f t="shared" si="442"/>
        <v>26</v>
      </c>
      <c r="H661" s="16">
        <v>30</v>
      </c>
      <c r="I661" s="2"/>
      <c r="J661" s="16"/>
      <c r="K661" s="16"/>
      <c r="L661" s="2">
        <v>200</v>
      </c>
      <c r="M661" s="2">
        <v>0</v>
      </c>
      <c r="N661" s="2">
        <v>5</v>
      </c>
      <c r="O661" s="16"/>
      <c r="P661" s="2">
        <v>0</v>
      </c>
      <c r="Q661" s="2">
        <f>IF(AND($K$4&lt;=G661,K661&lt;0.01),10,IF(AND(G661&gt;=$K$4-1,K661&lt;0.01),5,0))</f>
        <v>10</v>
      </c>
      <c r="R661" s="2">
        <f t="shared" si="434"/>
        <v>0</v>
      </c>
      <c r="S661" s="17">
        <f t="shared" si="438"/>
        <v>43.269230769230766</v>
      </c>
      <c r="T661" s="17">
        <v>7.5</v>
      </c>
      <c r="U661" s="17">
        <v>5</v>
      </c>
      <c r="V661" s="18">
        <v>7</v>
      </c>
      <c r="W661" s="19">
        <f t="shared" si="470"/>
        <v>277.76923076923077</v>
      </c>
      <c r="X661" s="17">
        <f t="shared" si="443"/>
        <v>0</v>
      </c>
      <c r="Y661" s="17">
        <f t="shared" si="444"/>
        <v>0</v>
      </c>
      <c r="Z661" s="29"/>
      <c r="AA661" s="43">
        <f>IF(AY661&lt;=(1500000/4000),0,IF(AY661&lt;=(2000000/4000),(AY661-(1500000/4000))*5%,IF(AY661&lt;=(8500000/4000),(AY661-(2000000/4000))*10%+(25000/4000),IF(AY661&lt;=(12500000/4000),(AY661-(8500000/4000))*15%+(675000/4000),(AY661-(12500000/4000))*20%+(1275000/4000)))))</f>
        <v>0</v>
      </c>
      <c r="AB661" s="17">
        <f>IF((W661*4000)&lt;=1200000,(W661*2%),(1200000/4000*2%))</f>
        <v>5.5553846153846154</v>
      </c>
      <c r="AC661" s="17">
        <f>X661+Y661+Z661+AA661+AB661</f>
        <v>5.5553846153846154</v>
      </c>
      <c r="AD661" s="3">
        <f t="shared" si="483"/>
        <v>272</v>
      </c>
      <c r="AE661" s="3">
        <f t="shared" si="482"/>
        <v>800</v>
      </c>
      <c r="AF661" s="3"/>
      <c r="AH661" s="20">
        <f t="shared" si="485"/>
        <v>272.20999999999998</v>
      </c>
      <c r="AI661">
        <f t="shared" si="471"/>
        <v>2</v>
      </c>
      <c r="AJ661">
        <f t="shared" si="472"/>
        <v>1</v>
      </c>
      <c r="AK661">
        <f t="shared" si="473"/>
        <v>1</v>
      </c>
      <c r="AL661">
        <f t="shared" si="474"/>
        <v>0</v>
      </c>
      <c r="AM661">
        <f t="shared" si="475"/>
        <v>0</v>
      </c>
      <c r="AN661">
        <f t="shared" si="476"/>
        <v>2</v>
      </c>
      <c r="AO661">
        <f t="shared" si="477"/>
        <v>0</v>
      </c>
      <c r="AP661">
        <f t="shared" si="478"/>
        <v>0</v>
      </c>
      <c r="AQ661">
        <f t="shared" si="479"/>
        <v>1</v>
      </c>
      <c r="AR661">
        <f t="shared" si="480"/>
        <v>3</v>
      </c>
      <c r="AS661">
        <f t="shared" si="481"/>
        <v>839.99999999991815</v>
      </c>
      <c r="AT661" s="12">
        <f t="shared" si="486"/>
        <v>-4.1666666666666664E-2</v>
      </c>
      <c r="AU661" s="13">
        <f t="shared" si="445"/>
        <v>0</v>
      </c>
      <c r="AV661" s="13">
        <f t="shared" si="484"/>
        <v>0</v>
      </c>
      <c r="AW661" s="27">
        <v>0</v>
      </c>
      <c r="AX661" s="1">
        <f t="shared" si="487"/>
        <v>0</v>
      </c>
      <c r="AY661" s="20">
        <f t="shared" si="488"/>
        <v>258.26923076923077</v>
      </c>
    </row>
    <row r="662" spans="1:51" ht="37.5" customHeight="1" x14ac:dyDescent="0.65">
      <c r="A662" s="2">
        <v>656</v>
      </c>
      <c r="B662" s="2" t="s">
        <v>1604</v>
      </c>
      <c r="C662" s="44" t="s">
        <v>1608</v>
      </c>
      <c r="D662" s="47" t="s">
        <v>1609</v>
      </c>
      <c r="E662" s="48" t="s">
        <v>1396</v>
      </c>
      <c r="F662" s="15">
        <v>44228</v>
      </c>
      <c r="G662" s="2">
        <f t="shared" si="442"/>
        <v>26</v>
      </c>
      <c r="H662" s="16">
        <v>30</v>
      </c>
      <c r="I662" s="2"/>
      <c r="J662" s="16"/>
      <c r="K662" s="16"/>
      <c r="L662" s="2">
        <v>200</v>
      </c>
      <c r="M662" s="2">
        <v>0</v>
      </c>
      <c r="N662" s="2">
        <v>8</v>
      </c>
      <c r="O662" s="16"/>
      <c r="P662" s="2">
        <v>0</v>
      </c>
      <c r="Q662" s="2">
        <f t="shared" ref="Q662:Q681" si="489">IF(AND($K$4&lt;=G662,K662&lt;0.01),10,IF(AND(G662&gt;=$K$4-1,K662&lt;0.01),5,0))</f>
        <v>10</v>
      </c>
      <c r="R662" s="2">
        <f t="shared" si="434"/>
        <v>0</v>
      </c>
      <c r="S662" s="17">
        <f t="shared" si="438"/>
        <v>43.269230769230766</v>
      </c>
      <c r="T662" s="17">
        <v>7.5</v>
      </c>
      <c r="U662" s="17">
        <v>5</v>
      </c>
      <c r="V662" s="18">
        <v>7</v>
      </c>
      <c r="W662" s="19">
        <f t="shared" si="470"/>
        <v>280.76923076923077</v>
      </c>
      <c r="X662" s="17">
        <f t="shared" si="443"/>
        <v>0</v>
      </c>
      <c r="Y662" s="17">
        <f t="shared" si="444"/>
        <v>0</v>
      </c>
      <c r="Z662" s="29"/>
      <c r="AA662" s="43">
        <f t="shared" ref="AA662:AA681" si="490">IF(AY662&lt;=(1500000/4000),0,IF(AY662&lt;=(2000000/4000),(AY662-(1500000/4000))*5%,IF(AY662&lt;=(8500000/4000),(AY662-(2000000/4000))*10%+(25000/4000),IF(AY662&lt;=(12500000/4000),(AY662-(8500000/4000))*15%+(675000/4000),(AY662-(12500000/4000))*20%+(1275000/4000)))))</f>
        <v>0</v>
      </c>
      <c r="AB662" s="17">
        <f t="shared" ref="AB662:AB681" si="491">IF((W662*4000)&lt;=1200000,(W662*2%),(1200000/4000*2%))</f>
        <v>5.6153846153846159</v>
      </c>
      <c r="AC662" s="17">
        <f t="shared" ref="AC662:AC681" si="492">X662+Y662+Z662+AA662+AB662</f>
        <v>5.6153846153846159</v>
      </c>
      <c r="AD662" s="3">
        <f t="shared" si="483"/>
        <v>275</v>
      </c>
      <c r="AE662" s="3">
        <f t="shared" si="482"/>
        <v>500</v>
      </c>
      <c r="AF662" s="3"/>
      <c r="AH662" s="20">
        <f t="shared" si="485"/>
        <v>275.14999999999998</v>
      </c>
      <c r="AI662">
        <f t="shared" si="471"/>
        <v>2</v>
      </c>
      <c r="AJ662">
        <f t="shared" si="472"/>
        <v>1</v>
      </c>
      <c r="AK662">
        <f t="shared" si="473"/>
        <v>1</v>
      </c>
      <c r="AL662">
        <f t="shared" si="474"/>
        <v>0</v>
      </c>
      <c r="AM662">
        <f t="shared" si="475"/>
        <v>1</v>
      </c>
      <c r="AN662">
        <f t="shared" si="476"/>
        <v>0</v>
      </c>
      <c r="AO662">
        <f t="shared" si="477"/>
        <v>0</v>
      </c>
      <c r="AP662">
        <f t="shared" si="478"/>
        <v>0</v>
      </c>
      <c r="AQ662">
        <f t="shared" si="479"/>
        <v>1</v>
      </c>
      <c r="AR662">
        <f t="shared" si="480"/>
        <v>0</v>
      </c>
      <c r="AS662">
        <f t="shared" si="481"/>
        <v>599.99999999990905</v>
      </c>
      <c r="AT662" s="12">
        <f t="shared" si="486"/>
        <v>-4.1666666666666664E-2</v>
      </c>
      <c r="AU662" s="13">
        <f t="shared" si="445"/>
        <v>0</v>
      </c>
      <c r="AV662" s="13">
        <f t="shared" si="484"/>
        <v>0</v>
      </c>
      <c r="AW662" s="27">
        <v>0</v>
      </c>
      <c r="AX662" s="1">
        <f t="shared" si="487"/>
        <v>0</v>
      </c>
      <c r="AY662" s="20">
        <f t="shared" si="488"/>
        <v>261.26923076923077</v>
      </c>
    </row>
    <row r="663" spans="1:51" ht="37.5" customHeight="1" x14ac:dyDescent="0.65">
      <c r="A663" s="39">
        <v>657</v>
      </c>
      <c r="B663" s="2" t="s">
        <v>1604</v>
      </c>
      <c r="C663" s="44" t="s">
        <v>1610</v>
      </c>
      <c r="D663" s="47" t="s">
        <v>1611</v>
      </c>
      <c r="E663" s="48" t="s">
        <v>1612</v>
      </c>
      <c r="F663" s="15">
        <v>44228</v>
      </c>
      <c r="G663" s="2">
        <f t="shared" si="442"/>
        <v>26</v>
      </c>
      <c r="H663" s="16">
        <v>14</v>
      </c>
      <c r="I663" s="2"/>
      <c r="J663" s="16"/>
      <c r="K663" s="16"/>
      <c r="L663" s="2">
        <v>200</v>
      </c>
      <c r="M663" s="2">
        <v>0</v>
      </c>
      <c r="N663" s="2">
        <v>10.5</v>
      </c>
      <c r="O663" s="16"/>
      <c r="P663" s="2">
        <v>0</v>
      </c>
      <c r="Q663" s="2">
        <f t="shared" si="489"/>
        <v>10</v>
      </c>
      <c r="R663" s="2">
        <f t="shared" si="434"/>
        <v>0</v>
      </c>
      <c r="S663" s="17">
        <f t="shared" si="438"/>
        <v>20.192307692307693</v>
      </c>
      <c r="T663" s="17">
        <v>3.5</v>
      </c>
      <c r="U663" s="17">
        <v>5</v>
      </c>
      <c r="V663" s="18">
        <v>7</v>
      </c>
      <c r="W663" s="19">
        <f t="shared" si="470"/>
        <v>256.19230769230768</v>
      </c>
      <c r="X663" s="17">
        <f t="shared" si="443"/>
        <v>0</v>
      </c>
      <c r="Y663" s="17">
        <f t="shared" si="444"/>
        <v>0</v>
      </c>
      <c r="Z663" s="29"/>
      <c r="AA663" s="43">
        <f t="shared" si="490"/>
        <v>0</v>
      </c>
      <c r="AB663" s="17">
        <f t="shared" si="491"/>
        <v>5.1238461538461539</v>
      </c>
      <c r="AC663" s="17">
        <f t="shared" si="492"/>
        <v>5.1238461538461539</v>
      </c>
      <c r="AD663" s="3">
        <f t="shared" si="483"/>
        <v>251</v>
      </c>
      <c r="AE663" s="3">
        <f t="shared" si="482"/>
        <v>200</v>
      </c>
      <c r="AF663" s="3"/>
      <c r="AH663" s="20">
        <f t="shared" si="485"/>
        <v>251.07</v>
      </c>
      <c r="AI663">
        <f t="shared" si="471"/>
        <v>2</v>
      </c>
      <c r="AJ663">
        <f t="shared" si="472"/>
        <v>1</v>
      </c>
      <c r="AK663">
        <f t="shared" si="473"/>
        <v>0</v>
      </c>
      <c r="AL663">
        <f t="shared" si="474"/>
        <v>0</v>
      </c>
      <c r="AM663">
        <f t="shared" si="475"/>
        <v>0</v>
      </c>
      <c r="AN663">
        <f t="shared" si="476"/>
        <v>1</v>
      </c>
      <c r="AO663">
        <f t="shared" si="477"/>
        <v>0</v>
      </c>
      <c r="AP663">
        <f t="shared" si="478"/>
        <v>0</v>
      </c>
      <c r="AQ663">
        <f t="shared" si="479"/>
        <v>0</v>
      </c>
      <c r="AR663">
        <f t="shared" si="480"/>
        <v>2</v>
      </c>
      <c r="AS663">
        <f t="shared" si="481"/>
        <v>279.99999999997272</v>
      </c>
      <c r="AT663" s="12">
        <f t="shared" si="486"/>
        <v>-4.1666666666666664E-2</v>
      </c>
      <c r="AU663" s="13">
        <f t="shared" si="445"/>
        <v>0</v>
      </c>
      <c r="AV663" s="13">
        <f t="shared" si="484"/>
        <v>0</v>
      </c>
      <c r="AW663" s="27">
        <v>3</v>
      </c>
      <c r="AX663" s="1">
        <f t="shared" si="487"/>
        <v>112.5</v>
      </c>
      <c r="AY663" s="20">
        <f t="shared" si="488"/>
        <v>128.19230769230768</v>
      </c>
    </row>
    <row r="664" spans="1:51" ht="37.5" customHeight="1" x14ac:dyDescent="0.65">
      <c r="A664" s="2">
        <v>658</v>
      </c>
      <c r="B664" s="2" t="s">
        <v>1604</v>
      </c>
      <c r="C664" s="44" t="s">
        <v>1613</v>
      </c>
      <c r="D664" s="47" t="s">
        <v>590</v>
      </c>
      <c r="E664" s="48" t="s">
        <v>1614</v>
      </c>
      <c r="F664" s="15">
        <v>44228</v>
      </c>
      <c r="G664" s="2">
        <f t="shared" si="442"/>
        <v>26</v>
      </c>
      <c r="H664" s="16">
        <v>18</v>
      </c>
      <c r="I664" s="2"/>
      <c r="J664" s="16"/>
      <c r="K664" s="16"/>
      <c r="L664" s="2">
        <v>200</v>
      </c>
      <c r="M664" s="2">
        <v>0</v>
      </c>
      <c r="N664" s="2">
        <v>0</v>
      </c>
      <c r="O664" s="16"/>
      <c r="P664" s="2">
        <v>0</v>
      </c>
      <c r="Q664" s="2">
        <f t="shared" si="489"/>
        <v>10</v>
      </c>
      <c r="R664" s="2">
        <f t="shared" si="434"/>
        <v>0</v>
      </c>
      <c r="S664" s="17">
        <f t="shared" si="438"/>
        <v>25.96153846153846</v>
      </c>
      <c r="T664" s="17">
        <v>4.5</v>
      </c>
      <c r="U664" s="17">
        <v>5</v>
      </c>
      <c r="V664" s="18">
        <v>7</v>
      </c>
      <c r="W664" s="19">
        <f t="shared" si="470"/>
        <v>252.46153846153845</v>
      </c>
      <c r="X664" s="17">
        <f t="shared" si="443"/>
        <v>0</v>
      </c>
      <c r="Y664" s="17">
        <f t="shared" si="444"/>
        <v>0</v>
      </c>
      <c r="Z664" s="29"/>
      <c r="AA664" s="43">
        <f t="shared" si="490"/>
        <v>0</v>
      </c>
      <c r="AB664" s="17">
        <f t="shared" si="491"/>
        <v>5.0492307692307694</v>
      </c>
      <c r="AC664" s="17">
        <f t="shared" si="492"/>
        <v>5.0492307692307694</v>
      </c>
      <c r="AD664" s="3">
        <f t="shared" si="483"/>
        <v>247</v>
      </c>
      <c r="AE664" s="3">
        <f t="shared" si="482"/>
        <v>1600</v>
      </c>
      <c r="AF664" s="3"/>
      <c r="AH664" s="20">
        <f t="shared" si="485"/>
        <v>247.41</v>
      </c>
      <c r="AI664">
        <f t="shared" si="471"/>
        <v>2</v>
      </c>
      <c r="AJ664">
        <f t="shared" si="472"/>
        <v>0</v>
      </c>
      <c r="AK664">
        <f t="shared" si="473"/>
        <v>2</v>
      </c>
      <c r="AL664">
        <f t="shared" si="474"/>
        <v>0</v>
      </c>
      <c r="AM664">
        <f t="shared" si="475"/>
        <v>1</v>
      </c>
      <c r="AN664">
        <f t="shared" si="476"/>
        <v>2</v>
      </c>
      <c r="AO664">
        <f t="shared" si="477"/>
        <v>0</v>
      </c>
      <c r="AP664">
        <f t="shared" si="478"/>
        <v>1</v>
      </c>
      <c r="AQ664">
        <f t="shared" si="479"/>
        <v>1</v>
      </c>
      <c r="AR664">
        <f t="shared" si="480"/>
        <v>1</v>
      </c>
      <c r="AS664">
        <f t="shared" si="481"/>
        <v>1639.9999999999864</v>
      </c>
      <c r="AT664" s="12">
        <f t="shared" si="486"/>
        <v>-4.1666666666666664E-2</v>
      </c>
      <c r="AU664" s="13">
        <f t="shared" si="445"/>
        <v>0</v>
      </c>
      <c r="AV664" s="13">
        <f t="shared" si="484"/>
        <v>0</v>
      </c>
      <c r="AW664" s="27">
        <v>0</v>
      </c>
      <c r="AX664" s="1">
        <f t="shared" si="487"/>
        <v>0</v>
      </c>
      <c r="AY664" s="20">
        <f t="shared" si="488"/>
        <v>235.96153846153845</v>
      </c>
    </row>
    <row r="665" spans="1:51" ht="37.5" customHeight="1" x14ac:dyDescent="0.65">
      <c r="A665" s="39">
        <v>659</v>
      </c>
      <c r="B665" s="2" t="s">
        <v>1604</v>
      </c>
      <c r="C665" s="44" t="s">
        <v>1615</v>
      </c>
      <c r="D665" s="47" t="s">
        <v>571</v>
      </c>
      <c r="E665" s="48" t="s">
        <v>1616</v>
      </c>
      <c r="F665" s="15">
        <v>44228</v>
      </c>
      <c r="G665" s="2">
        <f t="shared" si="442"/>
        <v>26</v>
      </c>
      <c r="H665" s="16">
        <v>26</v>
      </c>
      <c r="I665" s="2"/>
      <c r="J665" s="16"/>
      <c r="K665" s="16"/>
      <c r="L665" s="2">
        <v>200</v>
      </c>
      <c r="M665" s="2">
        <v>0</v>
      </c>
      <c r="N665" s="2">
        <v>0</v>
      </c>
      <c r="O665" s="16"/>
      <c r="P665" s="2">
        <v>0</v>
      </c>
      <c r="Q665" s="2">
        <f t="shared" si="489"/>
        <v>10</v>
      </c>
      <c r="R665" s="2">
        <f t="shared" si="434"/>
        <v>0</v>
      </c>
      <c r="S665" s="17">
        <f t="shared" si="438"/>
        <v>37.5</v>
      </c>
      <c r="T665" s="17">
        <v>6.5</v>
      </c>
      <c r="U665" s="17">
        <v>5</v>
      </c>
      <c r="V665" s="18">
        <v>7</v>
      </c>
      <c r="W665" s="19">
        <f t="shared" si="470"/>
        <v>266</v>
      </c>
      <c r="X665" s="17">
        <f t="shared" si="443"/>
        <v>0</v>
      </c>
      <c r="Y665" s="17">
        <f t="shared" si="444"/>
        <v>0</v>
      </c>
      <c r="Z665" s="29"/>
      <c r="AA665" s="43">
        <f t="shared" si="490"/>
        <v>0</v>
      </c>
      <c r="AB665" s="17">
        <f t="shared" si="491"/>
        <v>5.32</v>
      </c>
      <c r="AC665" s="17">
        <f t="shared" si="492"/>
        <v>5.32</v>
      </c>
      <c r="AD665" s="3">
        <f t="shared" si="483"/>
        <v>260</v>
      </c>
      <c r="AE665" s="3">
        <f t="shared" si="482"/>
        <v>2700</v>
      </c>
      <c r="AF665" s="3"/>
      <c r="AH665" s="20">
        <f t="shared" si="485"/>
        <v>260.68</v>
      </c>
      <c r="AI665">
        <f t="shared" si="471"/>
        <v>2</v>
      </c>
      <c r="AJ665">
        <f t="shared" si="472"/>
        <v>1</v>
      </c>
      <c r="AK665">
        <f t="shared" si="473"/>
        <v>0</v>
      </c>
      <c r="AL665">
        <f t="shared" si="474"/>
        <v>1</v>
      </c>
      <c r="AM665">
        <f t="shared" si="475"/>
        <v>0</v>
      </c>
      <c r="AN665">
        <f t="shared" si="476"/>
        <v>0</v>
      </c>
      <c r="AO665">
        <f t="shared" si="477"/>
        <v>1</v>
      </c>
      <c r="AP665">
        <f t="shared" si="478"/>
        <v>0</v>
      </c>
      <c r="AQ665">
        <f t="shared" si="479"/>
        <v>1</v>
      </c>
      <c r="AR665">
        <f t="shared" si="480"/>
        <v>2</v>
      </c>
      <c r="AS665">
        <f t="shared" si="481"/>
        <v>2720.0000000000273</v>
      </c>
      <c r="AT665" s="12">
        <f t="shared" si="486"/>
        <v>-4.1666666666666664E-2</v>
      </c>
      <c r="AU665" s="13">
        <f t="shared" si="445"/>
        <v>0</v>
      </c>
      <c r="AV665" s="13">
        <f t="shared" si="484"/>
        <v>0</v>
      </c>
      <c r="AW665" s="27">
        <v>0</v>
      </c>
      <c r="AX665" s="1">
        <f t="shared" si="487"/>
        <v>0</v>
      </c>
      <c r="AY665" s="20">
        <f t="shared" si="488"/>
        <v>247.5</v>
      </c>
    </row>
    <row r="666" spans="1:51" ht="37.5" customHeight="1" x14ac:dyDescent="0.65">
      <c r="A666" s="2">
        <v>660</v>
      </c>
      <c r="B666" s="2" t="s">
        <v>1604</v>
      </c>
      <c r="C666" s="44" t="s">
        <v>1617</v>
      </c>
      <c r="D666" s="47" t="s">
        <v>1618</v>
      </c>
      <c r="E666" s="48" t="s">
        <v>943</v>
      </c>
      <c r="F666" s="15">
        <v>44228</v>
      </c>
      <c r="G666" s="2">
        <f t="shared" si="442"/>
        <v>26</v>
      </c>
      <c r="H666" s="16">
        <v>24</v>
      </c>
      <c r="I666" s="2"/>
      <c r="J666" s="16"/>
      <c r="K666" s="16"/>
      <c r="L666" s="2">
        <v>210</v>
      </c>
      <c r="M666" s="2">
        <v>15</v>
      </c>
      <c r="N666" s="2">
        <v>0</v>
      </c>
      <c r="O666" s="16"/>
      <c r="P666" s="2">
        <v>0</v>
      </c>
      <c r="Q666" s="2">
        <f t="shared" si="489"/>
        <v>10</v>
      </c>
      <c r="R666" s="2">
        <f t="shared" si="434"/>
        <v>0</v>
      </c>
      <c r="S666" s="17">
        <f t="shared" si="438"/>
        <v>36.346153846153847</v>
      </c>
      <c r="T666" s="17">
        <v>6</v>
      </c>
      <c r="U666" s="17">
        <v>5</v>
      </c>
      <c r="V666" s="18">
        <v>7</v>
      </c>
      <c r="W666" s="19">
        <f t="shared" si="470"/>
        <v>289.34615384615387</v>
      </c>
      <c r="X666" s="17">
        <f t="shared" si="443"/>
        <v>0</v>
      </c>
      <c r="Y666" s="17">
        <f t="shared" si="444"/>
        <v>0</v>
      </c>
      <c r="Z666" s="29"/>
      <c r="AA666" s="43">
        <f t="shared" si="490"/>
        <v>0</v>
      </c>
      <c r="AB666" s="17">
        <f t="shared" si="491"/>
        <v>5.7869230769230775</v>
      </c>
      <c r="AC666" s="17">
        <f t="shared" si="492"/>
        <v>5.7869230769230775</v>
      </c>
      <c r="AD666" s="3">
        <f t="shared" si="483"/>
        <v>283</v>
      </c>
      <c r="AE666" s="3">
        <f t="shared" si="482"/>
        <v>2200</v>
      </c>
      <c r="AF666" s="3"/>
      <c r="AH666" s="20">
        <f t="shared" si="485"/>
        <v>283.56</v>
      </c>
      <c r="AI666">
        <f t="shared" si="471"/>
        <v>2</v>
      </c>
      <c r="AJ666">
        <f t="shared" si="472"/>
        <v>1</v>
      </c>
      <c r="AK666">
        <f t="shared" si="473"/>
        <v>1</v>
      </c>
      <c r="AL666">
        <f t="shared" si="474"/>
        <v>1</v>
      </c>
      <c r="AM666">
        <f t="shared" si="475"/>
        <v>0</v>
      </c>
      <c r="AN666">
        <f t="shared" si="476"/>
        <v>3</v>
      </c>
      <c r="AO666">
        <f t="shared" si="477"/>
        <v>1</v>
      </c>
      <c r="AP666">
        <f t="shared" si="478"/>
        <v>0</v>
      </c>
      <c r="AQ666">
        <f t="shared" si="479"/>
        <v>0</v>
      </c>
      <c r="AR666">
        <f t="shared" si="480"/>
        <v>2</v>
      </c>
      <c r="AS666">
        <f t="shared" si="481"/>
        <v>2240.0000000000091</v>
      </c>
      <c r="AT666" s="12">
        <f t="shared" si="486"/>
        <v>-4.1666666666666664E-2</v>
      </c>
      <c r="AU666" s="13">
        <f t="shared" si="445"/>
        <v>0</v>
      </c>
      <c r="AV666" s="13">
        <f t="shared" si="484"/>
        <v>0</v>
      </c>
      <c r="AW666" s="27">
        <v>0</v>
      </c>
      <c r="AX666" s="1">
        <f t="shared" si="487"/>
        <v>0</v>
      </c>
      <c r="AY666" s="20">
        <f t="shared" si="488"/>
        <v>271.34615384615387</v>
      </c>
    </row>
    <row r="667" spans="1:51" ht="37.5" customHeight="1" x14ac:dyDescent="0.65">
      <c r="A667" s="39">
        <v>661</v>
      </c>
      <c r="B667" s="2" t="s">
        <v>1604</v>
      </c>
      <c r="C667" s="44" t="s">
        <v>1619</v>
      </c>
      <c r="D667" s="47" t="s">
        <v>112</v>
      </c>
      <c r="E667" s="48" t="s">
        <v>840</v>
      </c>
      <c r="F667" s="15">
        <v>44228</v>
      </c>
      <c r="G667" s="2">
        <f t="shared" si="442"/>
        <v>26</v>
      </c>
      <c r="H667" s="16">
        <v>26</v>
      </c>
      <c r="I667" s="2"/>
      <c r="J667" s="16"/>
      <c r="K667" s="16"/>
      <c r="L667" s="2">
        <v>200</v>
      </c>
      <c r="M667" s="2">
        <v>0</v>
      </c>
      <c r="N667" s="2">
        <v>0</v>
      </c>
      <c r="O667" s="16"/>
      <c r="P667" s="2">
        <v>0</v>
      </c>
      <c r="Q667" s="2">
        <f t="shared" si="489"/>
        <v>10</v>
      </c>
      <c r="R667" s="2">
        <f t="shared" ref="R667:R673" si="493">IF(AT667&lt;=8,AU667,AV667)</f>
        <v>0</v>
      </c>
      <c r="S667" s="17">
        <f t="shared" si="438"/>
        <v>37.5</v>
      </c>
      <c r="T667" s="17">
        <v>6.5</v>
      </c>
      <c r="U667" s="17">
        <v>5</v>
      </c>
      <c r="V667" s="18">
        <v>7</v>
      </c>
      <c r="W667" s="19">
        <f t="shared" si="470"/>
        <v>266</v>
      </c>
      <c r="X667" s="17">
        <f t="shared" si="443"/>
        <v>0</v>
      </c>
      <c r="Y667" s="17">
        <f t="shared" si="444"/>
        <v>0</v>
      </c>
      <c r="Z667" s="29"/>
      <c r="AA667" s="43">
        <f t="shared" si="490"/>
        <v>0</v>
      </c>
      <c r="AB667" s="17">
        <f t="shared" si="491"/>
        <v>5.32</v>
      </c>
      <c r="AC667" s="17">
        <f t="shared" si="492"/>
        <v>5.32</v>
      </c>
      <c r="AD667" s="3">
        <f t="shared" si="483"/>
        <v>260</v>
      </c>
      <c r="AE667" s="3">
        <f t="shared" si="482"/>
        <v>2700</v>
      </c>
      <c r="AF667" s="3"/>
      <c r="AH667" s="20">
        <f t="shared" si="485"/>
        <v>260.68</v>
      </c>
      <c r="AI667">
        <f t="shared" si="471"/>
        <v>2</v>
      </c>
      <c r="AJ667">
        <f t="shared" si="472"/>
        <v>1</v>
      </c>
      <c r="AK667">
        <f t="shared" si="473"/>
        <v>0</v>
      </c>
      <c r="AL667">
        <f t="shared" si="474"/>
        <v>1</v>
      </c>
      <c r="AM667">
        <f t="shared" si="475"/>
        <v>0</v>
      </c>
      <c r="AN667">
        <f t="shared" si="476"/>
        <v>0</v>
      </c>
      <c r="AO667">
        <f t="shared" si="477"/>
        <v>1</v>
      </c>
      <c r="AP667">
        <f t="shared" si="478"/>
        <v>0</v>
      </c>
      <c r="AQ667">
        <f t="shared" si="479"/>
        <v>1</v>
      </c>
      <c r="AR667">
        <f t="shared" si="480"/>
        <v>2</v>
      </c>
      <c r="AS667">
        <f t="shared" si="481"/>
        <v>2720.0000000000273</v>
      </c>
      <c r="AT667" s="12">
        <f t="shared" si="486"/>
        <v>-4.1666666666666664E-2</v>
      </c>
      <c r="AU667" s="13">
        <f t="shared" si="445"/>
        <v>0</v>
      </c>
      <c r="AV667" s="13">
        <f t="shared" si="484"/>
        <v>0</v>
      </c>
      <c r="AW667" s="27">
        <v>0</v>
      </c>
      <c r="AX667" s="1">
        <f t="shared" si="487"/>
        <v>0</v>
      </c>
      <c r="AY667" s="20">
        <f t="shared" si="488"/>
        <v>247.5</v>
      </c>
    </row>
    <row r="668" spans="1:51" ht="37.5" customHeight="1" x14ac:dyDescent="0.65">
      <c r="A668" s="2">
        <v>662</v>
      </c>
      <c r="B668" s="2" t="s">
        <v>1604</v>
      </c>
      <c r="C668" s="44" t="s">
        <v>1620</v>
      </c>
      <c r="D668" s="47" t="s">
        <v>1621</v>
      </c>
      <c r="E668" s="48" t="s">
        <v>1622</v>
      </c>
      <c r="F668" s="15">
        <v>44228</v>
      </c>
      <c r="G668" s="2">
        <f t="shared" si="442"/>
        <v>26</v>
      </c>
      <c r="H668" s="16">
        <v>24</v>
      </c>
      <c r="I668" s="2"/>
      <c r="J668" s="16"/>
      <c r="K668" s="16"/>
      <c r="L668" s="2">
        <v>200</v>
      </c>
      <c r="M668" s="2">
        <v>0</v>
      </c>
      <c r="N668" s="2">
        <v>0</v>
      </c>
      <c r="O668" s="16"/>
      <c r="P668" s="2">
        <v>0</v>
      </c>
      <c r="Q668" s="2">
        <f t="shared" si="489"/>
        <v>10</v>
      </c>
      <c r="R668" s="2">
        <f t="shared" si="493"/>
        <v>0</v>
      </c>
      <c r="S668" s="17">
        <f t="shared" si="438"/>
        <v>34.615384615384613</v>
      </c>
      <c r="T668" s="17">
        <v>6</v>
      </c>
      <c r="U668" s="17">
        <v>5</v>
      </c>
      <c r="V668" s="18">
        <v>7</v>
      </c>
      <c r="W668" s="19">
        <f t="shared" si="470"/>
        <v>262.61538461538464</v>
      </c>
      <c r="X668" s="17">
        <f t="shared" si="443"/>
        <v>0</v>
      </c>
      <c r="Y668" s="17">
        <f t="shared" si="444"/>
        <v>0</v>
      </c>
      <c r="Z668" s="29"/>
      <c r="AA668" s="43">
        <f t="shared" si="490"/>
        <v>0</v>
      </c>
      <c r="AB668" s="17">
        <f t="shared" si="491"/>
        <v>5.252307692307693</v>
      </c>
      <c r="AC668" s="17">
        <f t="shared" si="492"/>
        <v>5.252307692307693</v>
      </c>
      <c r="AD668" s="3">
        <f t="shared" si="483"/>
        <v>257</v>
      </c>
      <c r="AE668" s="3">
        <f t="shared" si="482"/>
        <v>1400</v>
      </c>
      <c r="AF668" s="3"/>
      <c r="AH668" s="20">
        <f t="shared" si="485"/>
        <v>257.36</v>
      </c>
      <c r="AI668">
        <f t="shared" si="471"/>
        <v>2</v>
      </c>
      <c r="AJ668">
        <f t="shared" si="472"/>
        <v>1</v>
      </c>
      <c r="AK668">
        <f t="shared" si="473"/>
        <v>0</v>
      </c>
      <c r="AL668">
        <f t="shared" si="474"/>
        <v>0</v>
      </c>
      <c r="AM668">
        <f t="shared" si="475"/>
        <v>1</v>
      </c>
      <c r="AN668">
        <f t="shared" si="476"/>
        <v>2</v>
      </c>
      <c r="AO668">
        <f t="shared" si="477"/>
        <v>0</v>
      </c>
      <c r="AP668">
        <f t="shared" si="478"/>
        <v>1</v>
      </c>
      <c r="AQ668">
        <f t="shared" si="479"/>
        <v>0</v>
      </c>
      <c r="AR668">
        <f t="shared" si="480"/>
        <v>4</v>
      </c>
      <c r="AS668">
        <f t="shared" si="481"/>
        <v>1440.0000000000546</v>
      </c>
      <c r="AT668" s="12">
        <f t="shared" si="486"/>
        <v>-4.1666666666666664E-2</v>
      </c>
      <c r="AU668" s="13">
        <f t="shared" si="445"/>
        <v>0</v>
      </c>
      <c r="AV668" s="13">
        <f t="shared" si="484"/>
        <v>0</v>
      </c>
      <c r="AW668" s="27">
        <v>0</v>
      </c>
      <c r="AX668" s="1">
        <f t="shared" si="487"/>
        <v>0</v>
      </c>
      <c r="AY668" s="20">
        <f t="shared" si="488"/>
        <v>244.61538461538464</v>
      </c>
    </row>
    <row r="669" spans="1:51" ht="37.5" customHeight="1" x14ac:dyDescent="0.65">
      <c r="A669" s="39">
        <v>663</v>
      </c>
      <c r="B669" s="2" t="s">
        <v>1604</v>
      </c>
      <c r="C669" s="44" t="s">
        <v>1623</v>
      </c>
      <c r="D669" s="47" t="s">
        <v>1624</v>
      </c>
      <c r="E669" s="48" t="s">
        <v>1625</v>
      </c>
      <c r="F669" s="15">
        <v>44228</v>
      </c>
      <c r="G669" s="2">
        <f t="shared" si="442"/>
        <v>26</v>
      </c>
      <c r="H669" s="16">
        <v>10</v>
      </c>
      <c r="I669" s="2"/>
      <c r="J669" s="16"/>
      <c r="K669" s="16"/>
      <c r="L669" s="2">
        <v>200</v>
      </c>
      <c r="M669" s="2">
        <v>0</v>
      </c>
      <c r="N669" s="2">
        <v>0</v>
      </c>
      <c r="O669" s="16"/>
      <c r="P669" s="2">
        <v>0</v>
      </c>
      <c r="Q669" s="2">
        <f t="shared" si="489"/>
        <v>10</v>
      </c>
      <c r="R669" s="2">
        <f t="shared" si="493"/>
        <v>0</v>
      </c>
      <c r="S669" s="17">
        <f t="shared" si="438"/>
        <v>14.423076923076923</v>
      </c>
      <c r="T669" s="17">
        <v>2.5</v>
      </c>
      <c r="U669" s="17">
        <v>5</v>
      </c>
      <c r="V669" s="18">
        <v>7</v>
      </c>
      <c r="W669" s="19">
        <f t="shared" si="470"/>
        <v>238.92307692307693</v>
      </c>
      <c r="X669" s="17">
        <f t="shared" si="443"/>
        <v>0</v>
      </c>
      <c r="Y669" s="17">
        <f t="shared" si="444"/>
        <v>0</v>
      </c>
      <c r="Z669" s="29"/>
      <c r="AA669" s="43">
        <f t="shared" si="490"/>
        <v>0</v>
      </c>
      <c r="AB669" s="17">
        <f t="shared" si="491"/>
        <v>4.7784615384615385</v>
      </c>
      <c r="AC669" s="17">
        <f t="shared" si="492"/>
        <v>4.7784615384615385</v>
      </c>
      <c r="AD669" s="3">
        <f t="shared" si="483"/>
        <v>234</v>
      </c>
      <c r="AE669" s="3">
        <f t="shared" si="482"/>
        <v>500</v>
      </c>
      <c r="AF669" s="3"/>
      <c r="AH669" s="20">
        <f t="shared" si="485"/>
        <v>234.14</v>
      </c>
      <c r="AI669">
        <f t="shared" si="471"/>
        <v>2</v>
      </c>
      <c r="AJ669">
        <f t="shared" si="472"/>
        <v>0</v>
      </c>
      <c r="AK669">
        <f t="shared" si="473"/>
        <v>1</v>
      </c>
      <c r="AL669">
        <f t="shared" si="474"/>
        <v>1</v>
      </c>
      <c r="AM669">
        <f t="shared" si="475"/>
        <v>0</v>
      </c>
      <c r="AN669">
        <f t="shared" si="476"/>
        <v>4</v>
      </c>
      <c r="AO669">
        <f t="shared" si="477"/>
        <v>0</v>
      </c>
      <c r="AP669">
        <f t="shared" si="478"/>
        <v>0</v>
      </c>
      <c r="AQ669">
        <f t="shared" si="479"/>
        <v>1</v>
      </c>
      <c r="AR669">
        <f t="shared" si="480"/>
        <v>0</v>
      </c>
      <c r="AS669">
        <f t="shared" si="481"/>
        <v>559.99999999994543</v>
      </c>
      <c r="AT669" s="12">
        <f t="shared" si="486"/>
        <v>-4.1666666666666664E-2</v>
      </c>
      <c r="AU669" s="13">
        <f t="shared" si="445"/>
        <v>0</v>
      </c>
      <c r="AV669" s="13">
        <f t="shared" si="484"/>
        <v>0</v>
      </c>
      <c r="AW669" s="27">
        <v>3</v>
      </c>
      <c r="AX669" s="1">
        <f t="shared" si="487"/>
        <v>112.5</v>
      </c>
      <c r="AY669" s="20">
        <f t="shared" si="488"/>
        <v>111.92307692307693</v>
      </c>
    </row>
    <row r="670" spans="1:51" ht="37.5" customHeight="1" x14ac:dyDescent="0.65">
      <c r="A670" s="2">
        <v>664</v>
      </c>
      <c r="B670" s="2" t="s">
        <v>1604</v>
      </c>
      <c r="C670" s="44" t="s">
        <v>1626</v>
      </c>
      <c r="D670" s="47" t="s">
        <v>1627</v>
      </c>
      <c r="E670" s="48" t="s">
        <v>1628</v>
      </c>
      <c r="F670" s="15">
        <v>44372</v>
      </c>
      <c r="G670" s="2">
        <f t="shared" si="442"/>
        <v>26</v>
      </c>
      <c r="H670" s="16">
        <v>26</v>
      </c>
      <c r="I670" s="2"/>
      <c r="J670" s="16"/>
      <c r="K670" s="16"/>
      <c r="L670" s="2">
        <v>200</v>
      </c>
      <c r="M670" s="2">
        <v>0</v>
      </c>
      <c r="N670" s="2">
        <v>0</v>
      </c>
      <c r="O670" s="16"/>
      <c r="P670" s="2">
        <v>0</v>
      </c>
      <c r="Q670" s="2">
        <f t="shared" si="489"/>
        <v>10</v>
      </c>
      <c r="R670" s="2">
        <f t="shared" si="493"/>
        <v>0</v>
      </c>
      <c r="S670" s="17">
        <f t="shared" si="438"/>
        <v>37.5</v>
      </c>
      <c r="T670" s="17">
        <v>6.5</v>
      </c>
      <c r="U670" s="17">
        <v>5</v>
      </c>
      <c r="V670" s="18">
        <v>7</v>
      </c>
      <c r="W670" s="19">
        <f t="shared" si="470"/>
        <v>266</v>
      </c>
      <c r="X670" s="17">
        <f t="shared" si="443"/>
        <v>0</v>
      </c>
      <c r="Y670" s="17">
        <f t="shared" si="444"/>
        <v>0</v>
      </c>
      <c r="Z670" s="29"/>
      <c r="AA670" s="43">
        <f t="shared" si="490"/>
        <v>0</v>
      </c>
      <c r="AB670" s="17">
        <f t="shared" si="491"/>
        <v>5.32</v>
      </c>
      <c r="AC670" s="17">
        <f t="shared" si="492"/>
        <v>5.32</v>
      </c>
      <c r="AD670" s="3">
        <f t="shared" si="483"/>
        <v>260</v>
      </c>
      <c r="AE670" s="3">
        <f t="shared" si="482"/>
        <v>2700</v>
      </c>
      <c r="AF670" s="3"/>
      <c r="AH670" s="20">
        <f t="shared" si="485"/>
        <v>260.68</v>
      </c>
      <c r="AI670">
        <f t="shared" si="471"/>
        <v>2</v>
      </c>
      <c r="AJ670">
        <f t="shared" si="472"/>
        <v>1</v>
      </c>
      <c r="AK670">
        <f t="shared" si="473"/>
        <v>0</v>
      </c>
      <c r="AL670">
        <f t="shared" si="474"/>
        <v>1</v>
      </c>
      <c r="AM670">
        <f t="shared" si="475"/>
        <v>0</v>
      </c>
      <c r="AN670">
        <f t="shared" si="476"/>
        <v>0</v>
      </c>
      <c r="AO670">
        <f t="shared" si="477"/>
        <v>1</v>
      </c>
      <c r="AP670">
        <f t="shared" si="478"/>
        <v>0</v>
      </c>
      <c r="AQ670">
        <f t="shared" si="479"/>
        <v>1</v>
      </c>
      <c r="AR670">
        <f t="shared" si="480"/>
        <v>2</v>
      </c>
      <c r="AS670">
        <f t="shared" si="481"/>
        <v>2720.0000000000273</v>
      </c>
      <c r="AT670" s="12">
        <f t="shared" si="486"/>
        <v>-0.44166666666666665</v>
      </c>
      <c r="AU670" s="13">
        <f t="shared" si="445"/>
        <v>0</v>
      </c>
      <c r="AV670" s="13">
        <f t="shared" si="484"/>
        <v>0</v>
      </c>
      <c r="AW670" s="27">
        <v>3</v>
      </c>
      <c r="AX670" s="1">
        <f t="shared" si="487"/>
        <v>112.5</v>
      </c>
      <c r="AY670" s="20">
        <f t="shared" si="488"/>
        <v>135</v>
      </c>
    </row>
    <row r="671" spans="1:51" ht="37.5" customHeight="1" x14ac:dyDescent="0.65">
      <c r="A671" s="39">
        <v>665</v>
      </c>
      <c r="B671" s="2" t="s">
        <v>1604</v>
      </c>
      <c r="C671" s="44" t="s">
        <v>1629</v>
      </c>
      <c r="D671" s="47" t="s">
        <v>724</v>
      </c>
      <c r="E671" s="48" t="s">
        <v>289</v>
      </c>
      <c r="F671" s="15">
        <v>44372</v>
      </c>
      <c r="G671" s="2">
        <f t="shared" si="442"/>
        <v>26</v>
      </c>
      <c r="H671" s="16">
        <v>26</v>
      </c>
      <c r="I671" s="2"/>
      <c r="J671" s="16"/>
      <c r="K671" s="16"/>
      <c r="L671" s="2">
        <v>200</v>
      </c>
      <c r="M671" s="2">
        <v>0</v>
      </c>
      <c r="N671" s="2">
        <v>0</v>
      </c>
      <c r="O671" s="16"/>
      <c r="P671" s="2">
        <v>0</v>
      </c>
      <c r="Q671" s="2">
        <f t="shared" si="489"/>
        <v>10</v>
      </c>
      <c r="R671" s="2">
        <f t="shared" si="493"/>
        <v>0</v>
      </c>
      <c r="S671" s="17">
        <f t="shared" si="438"/>
        <v>37.5</v>
      </c>
      <c r="T671" s="17">
        <v>6.5</v>
      </c>
      <c r="U671" s="17">
        <v>5</v>
      </c>
      <c r="V671" s="18">
        <v>7</v>
      </c>
      <c r="W671" s="19">
        <f t="shared" si="470"/>
        <v>266</v>
      </c>
      <c r="X671" s="17">
        <f t="shared" si="443"/>
        <v>0</v>
      </c>
      <c r="Y671" s="17">
        <f t="shared" si="444"/>
        <v>0</v>
      </c>
      <c r="Z671" s="29"/>
      <c r="AA671" s="43">
        <f t="shared" si="490"/>
        <v>0</v>
      </c>
      <c r="AB671" s="17">
        <f t="shared" si="491"/>
        <v>5.32</v>
      </c>
      <c r="AC671" s="17">
        <f t="shared" si="492"/>
        <v>5.32</v>
      </c>
      <c r="AD671" s="3">
        <f t="shared" si="483"/>
        <v>260</v>
      </c>
      <c r="AE671" s="3">
        <f t="shared" si="482"/>
        <v>2700</v>
      </c>
      <c r="AF671" s="3"/>
      <c r="AH671" s="20">
        <f t="shared" si="485"/>
        <v>260.68</v>
      </c>
      <c r="AI671">
        <f t="shared" si="471"/>
        <v>2</v>
      </c>
      <c r="AJ671">
        <f t="shared" si="472"/>
        <v>1</v>
      </c>
      <c r="AK671">
        <f t="shared" si="473"/>
        <v>0</v>
      </c>
      <c r="AL671">
        <f t="shared" si="474"/>
        <v>1</v>
      </c>
      <c r="AM671">
        <f t="shared" si="475"/>
        <v>0</v>
      </c>
      <c r="AN671">
        <f t="shared" si="476"/>
        <v>0</v>
      </c>
      <c r="AO671">
        <f t="shared" si="477"/>
        <v>1</v>
      </c>
      <c r="AP671">
        <f t="shared" si="478"/>
        <v>0</v>
      </c>
      <c r="AQ671">
        <f t="shared" si="479"/>
        <v>1</v>
      </c>
      <c r="AR671">
        <f t="shared" si="480"/>
        <v>2</v>
      </c>
      <c r="AS671">
        <f t="shared" si="481"/>
        <v>2720.0000000000273</v>
      </c>
      <c r="AT671" s="12">
        <f t="shared" si="486"/>
        <v>-0.44166666666666665</v>
      </c>
      <c r="AU671" s="13">
        <f t="shared" si="445"/>
        <v>0</v>
      </c>
      <c r="AV671" s="13">
        <f t="shared" si="484"/>
        <v>0</v>
      </c>
      <c r="AW671" s="27">
        <v>3</v>
      </c>
      <c r="AX671" s="1">
        <f t="shared" si="487"/>
        <v>112.5</v>
      </c>
      <c r="AY671" s="20">
        <f t="shared" si="488"/>
        <v>135</v>
      </c>
    </row>
    <row r="672" spans="1:51" ht="37.5" customHeight="1" x14ac:dyDescent="0.65">
      <c r="A672" s="2">
        <v>666</v>
      </c>
      <c r="B672" s="2" t="s">
        <v>1604</v>
      </c>
      <c r="C672" s="44" t="s">
        <v>1630</v>
      </c>
      <c r="D672" s="47" t="s">
        <v>1631</v>
      </c>
      <c r="E672" s="48" t="s">
        <v>1632</v>
      </c>
      <c r="F672" s="15">
        <v>44372</v>
      </c>
      <c r="G672" s="2">
        <f t="shared" si="442"/>
        <v>26</v>
      </c>
      <c r="H672" s="16">
        <v>24</v>
      </c>
      <c r="I672" s="2"/>
      <c r="J672" s="16"/>
      <c r="K672" s="16"/>
      <c r="L672" s="2">
        <v>200</v>
      </c>
      <c r="M672" s="2">
        <v>0</v>
      </c>
      <c r="N672" s="2">
        <v>0</v>
      </c>
      <c r="O672" s="16"/>
      <c r="P672" s="2">
        <v>0</v>
      </c>
      <c r="Q672" s="2">
        <f t="shared" si="489"/>
        <v>10</v>
      </c>
      <c r="R672" s="2">
        <f t="shared" si="493"/>
        <v>0</v>
      </c>
      <c r="S672" s="17">
        <f t="shared" si="438"/>
        <v>34.615384615384613</v>
      </c>
      <c r="T672" s="17">
        <v>6</v>
      </c>
      <c r="U672" s="17">
        <v>5</v>
      </c>
      <c r="V672" s="18">
        <v>7</v>
      </c>
      <c r="W672" s="19">
        <f t="shared" si="470"/>
        <v>262.61538461538464</v>
      </c>
      <c r="X672" s="17">
        <f t="shared" si="443"/>
        <v>0</v>
      </c>
      <c r="Y672" s="17">
        <f t="shared" si="444"/>
        <v>0</v>
      </c>
      <c r="Z672" s="29"/>
      <c r="AA672" s="43">
        <f t="shared" si="490"/>
        <v>0</v>
      </c>
      <c r="AB672" s="17">
        <f t="shared" si="491"/>
        <v>5.252307692307693</v>
      </c>
      <c r="AC672" s="17">
        <f t="shared" si="492"/>
        <v>5.252307692307693</v>
      </c>
      <c r="AD672" s="3">
        <f t="shared" si="483"/>
        <v>257</v>
      </c>
      <c r="AE672" s="3">
        <f t="shared" si="482"/>
        <v>1400</v>
      </c>
      <c r="AF672" s="3"/>
      <c r="AH672" s="20">
        <f t="shared" si="485"/>
        <v>257.36</v>
      </c>
      <c r="AI672">
        <f t="shared" si="471"/>
        <v>2</v>
      </c>
      <c r="AJ672">
        <f t="shared" si="472"/>
        <v>1</v>
      </c>
      <c r="AK672">
        <f t="shared" si="473"/>
        <v>0</v>
      </c>
      <c r="AL672">
        <f t="shared" si="474"/>
        <v>0</v>
      </c>
      <c r="AM672">
        <f t="shared" si="475"/>
        <v>1</v>
      </c>
      <c r="AN672">
        <f t="shared" si="476"/>
        <v>2</v>
      </c>
      <c r="AO672">
        <f t="shared" si="477"/>
        <v>0</v>
      </c>
      <c r="AP672">
        <f t="shared" si="478"/>
        <v>1</v>
      </c>
      <c r="AQ672">
        <f t="shared" si="479"/>
        <v>0</v>
      </c>
      <c r="AR672">
        <f t="shared" si="480"/>
        <v>4</v>
      </c>
      <c r="AS672">
        <f t="shared" si="481"/>
        <v>1440.0000000000546</v>
      </c>
      <c r="AT672" s="12">
        <f t="shared" si="486"/>
        <v>-0.44166666666666665</v>
      </c>
      <c r="AU672" s="13">
        <f t="shared" si="445"/>
        <v>0</v>
      </c>
      <c r="AV672" s="13">
        <f t="shared" si="484"/>
        <v>0</v>
      </c>
      <c r="AW672" s="27">
        <v>3</v>
      </c>
      <c r="AX672" s="1">
        <f t="shared" si="487"/>
        <v>112.5</v>
      </c>
      <c r="AY672" s="20">
        <f t="shared" si="488"/>
        <v>132.11538461538464</v>
      </c>
    </row>
    <row r="673" spans="1:51" ht="37.5" customHeight="1" x14ac:dyDescent="0.65">
      <c r="A673" s="39">
        <v>667</v>
      </c>
      <c r="B673" s="2" t="s">
        <v>1604</v>
      </c>
      <c r="C673" s="44" t="s">
        <v>1633</v>
      </c>
      <c r="D673" s="47" t="s">
        <v>1634</v>
      </c>
      <c r="E673" s="48" t="s">
        <v>1635</v>
      </c>
      <c r="F673" s="15">
        <v>44555</v>
      </c>
      <c r="G673" s="2">
        <f t="shared" si="442"/>
        <v>26</v>
      </c>
      <c r="H673" s="16">
        <v>0</v>
      </c>
      <c r="I673" s="2"/>
      <c r="J673" s="16"/>
      <c r="K673" s="16"/>
      <c r="L673" s="2">
        <v>200</v>
      </c>
      <c r="M673" s="2">
        <v>0</v>
      </c>
      <c r="N673" s="2">
        <v>0</v>
      </c>
      <c r="O673" s="16"/>
      <c r="P673" s="2">
        <v>0</v>
      </c>
      <c r="Q673" s="2">
        <f t="shared" si="489"/>
        <v>10</v>
      </c>
      <c r="R673" s="2">
        <f t="shared" si="493"/>
        <v>0</v>
      </c>
      <c r="S673" s="17">
        <f t="shared" si="438"/>
        <v>0</v>
      </c>
      <c r="T673" s="17">
        <v>0</v>
      </c>
      <c r="U673" s="17">
        <v>5</v>
      </c>
      <c r="V673" s="18">
        <v>7</v>
      </c>
      <c r="W673" s="19">
        <f t="shared" si="470"/>
        <v>222</v>
      </c>
      <c r="X673" s="17">
        <f t="shared" si="443"/>
        <v>0</v>
      </c>
      <c r="Y673" s="17">
        <f t="shared" si="444"/>
        <v>0</v>
      </c>
      <c r="Z673" s="29"/>
      <c r="AA673" s="43">
        <f t="shared" si="490"/>
        <v>0</v>
      </c>
      <c r="AB673" s="17">
        <f t="shared" si="491"/>
        <v>4.4400000000000004</v>
      </c>
      <c r="AC673" s="17">
        <f t="shared" si="492"/>
        <v>4.4400000000000004</v>
      </c>
      <c r="AD673" s="3">
        <f t="shared" si="483"/>
        <v>217</v>
      </c>
      <c r="AE673" s="3">
        <f t="shared" si="482"/>
        <v>2200</v>
      </c>
      <c r="AF673" s="3"/>
      <c r="AH673" s="20">
        <f t="shared" si="485"/>
        <v>217.56</v>
      </c>
      <c r="AI673">
        <f t="shared" si="471"/>
        <v>2</v>
      </c>
      <c r="AJ673">
        <f t="shared" si="472"/>
        <v>0</v>
      </c>
      <c r="AK673">
        <f t="shared" si="473"/>
        <v>0</v>
      </c>
      <c r="AL673">
        <f t="shared" si="474"/>
        <v>1</v>
      </c>
      <c r="AM673">
        <f t="shared" si="475"/>
        <v>1</v>
      </c>
      <c r="AN673">
        <f t="shared" si="476"/>
        <v>2</v>
      </c>
      <c r="AO673">
        <f t="shared" si="477"/>
        <v>1</v>
      </c>
      <c r="AP673">
        <f t="shared" si="478"/>
        <v>0</v>
      </c>
      <c r="AQ673">
        <f t="shared" si="479"/>
        <v>0</v>
      </c>
      <c r="AR673">
        <f t="shared" si="480"/>
        <v>2</v>
      </c>
      <c r="AS673">
        <f t="shared" si="481"/>
        <v>2240.0000000000091</v>
      </c>
      <c r="AT673" s="12">
        <f t="shared" si="486"/>
        <v>-0.94166666666666665</v>
      </c>
      <c r="AU673" s="13">
        <f t="shared" si="445"/>
        <v>0</v>
      </c>
      <c r="AV673" s="13">
        <f t="shared" si="484"/>
        <v>0</v>
      </c>
      <c r="AW673" s="27">
        <v>3</v>
      </c>
      <c r="AX673" s="1">
        <f t="shared" si="487"/>
        <v>112.5</v>
      </c>
      <c r="AY673" s="20">
        <f t="shared" si="488"/>
        <v>97.5</v>
      </c>
    </row>
    <row r="674" spans="1:51" ht="37.5" customHeight="1" x14ac:dyDescent="0.65">
      <c r="A674" s="2">
        <v>668</v>
      </c>
      <c r="B674" s="2" t="s">
        <v>1604</v>
      </c>
      <c r="C674" s="44" t="s">
        <v>1636</v>
      </c>
      <c r="D674" s="47" t="s">
        <v>1637</v>
      </c>
      <c r="E674" s="48" t="s">
        <v>1638</v>
      </c>
      <c r="F674" s="15">
        <v>44670</v>
      </c>
      <c r="G674" s="2">
        <f t="shared" si="442"/>
        <v>26</v>
      </c>
      <c r="H674" s="16">
        <v>24</v>
      </c>
      <c r="I674" s="2"/>
      <c r="J674" s="16"/>
      <c r="K674" s="16"/>
      <c r="L674" s="2">
        <v>200</v>
      </c>
      <c r="M674" s="2">
        <v>0</v>
      </c>
      <c r="N674" s="2">
        <v>0</v>
      </c>
      <c r="O674" s="16"/>
      <c r="P674" s="2">
        <v>0</v>
      </c>
      <c r="Q674" s="2">
        <f t="shared" si="489"/>
        <v>10</v>
      </c>
      <c r="R674" s="2">
        <v>0</v>
      </c>
      <c r="S674" s="17">
        <f t="shared" si="438"/>
        <v>34.615384615384613</v>
      </c>
      <c r="T674" s="17">
        <v>6</v>
      </c>
      <c r="U674" s="17">
        <v>5</v>
      </c>
      <c r="V674" s="18">
        <v>7</v>
      </c>
      <c r="W674" s="19">
        <f t="shared" si="470"/>
        <v>262.61538461538464</v>
      </c>
      <c r="X674" s="17">
        <f t="shared" si="443"/>
        <v>0</v>
      </c>
      <c r="Y674" s="17">
        <f t="shared" si="444"/>
        <v>0</v>
      </c>
      <c r="Z674" s="29"/>
      <c r="AA674" s="43">
        <f t="shared" si="490"/>
        <v>0</v>
      </c>
      <c r="AB674" s="17">
        <f t="shared" si="491"/>
        <v>5.252307692307693</v>
      </c>
      <c r="AC674" s="17">
        <f t="shared" si="492"/>
        <v>5.252307692307693</v>
      </c>
      <c r="AD674" s="3">
        <f t="shared" si="483"/>
        <v>257</v>
      </c>
      <c r="AE674" s="3">
        <f t="shared" si="482"/>
        <v>1400</v>
      </c>
      <c r="AF674" s="3"/>
      <c r="AH674" s="20">
        <f t="shared" si="485"/>
        <v>257.36</v>
      </c>
      <c r="AI674">
        <f t="shared" si="471"/>
        <v>2</v>
      </c>
      <c r="AJ674">
        <f t="shared" si="472"/>
        <v>1</v>
      </c>
      <c r="AK674">
        <f t="shared" si="473"/>
        <v>0</v>
      </c>
      <c r="AL674">
        <f t="shared" si="474"/>
        <v>0</v>
      </c>
      <c r="AM674">
        <f t="shared" si="475"/>
        <v>1</v>
      </c>
      <c r="AN674">
        <f t="shared" si="476"/>
        <v>2</v>
      </c>
      <c r="AO674">
        <f t="shared" si="477"/>
        <v>0</v>
      </c>
      <c r="AP674">
        <f t="shared" si="478"/>
        <v>1</v>
      </c>
      <c r="AQ674">
        <f t="shared" si="479"/>
        <v>0</v>
      </c>
      <c r="AR674">
        <f t="shared" si="480"/>
        <v>4</v>
      </c>
      <c r="AS674">
        <f t="shared" si="481"/>
        <v>1440.0000000000546</v>
      </c>
      <c r="AT674" s="12">
        <f t="shared" si="486"/>
        <v>-1.2583333333333333</v>
      </c>
      <c r="AU674" s="13">
        <f t="shared" si="445"/>
        <v>0</v>
      </c>
      <c r="AV674" s="13">
        <f t="shared" si="484"/>
        <v>0</v>
      </c>
      <c r="AW674" s="27">
        <v>3</v>
      </c>
      <c r="AX674" s="1">
        <f t="shared" si="487"/>
        <v>112.5</v>
      </c>
      <c r="AY674" s="20">
        <f t="shared" si="488"/>
        <v>132.11538461538464</v>
      </c>
    </row>
    <row r="675" spans="1:51" ht="37.5" customHeight="1" x14ac:dyDescent="0.65">
      <c r="A675" s="39">
        <v>669</v>
      </c>
      <c r="B675" s="2" t="s">
        <v>1604</v>
      </c>
      <c r="C675" s="44" t="s">
        <v>1639</v>
      </c>
      <c r="D675" s="47" t="s">
        <v>1640</v>
      </c>
      <c r="E675" s="48" t="s">
        <v>1641</v>
      </c>
      <c r="F675" s="15">
        <v>44670</v>
      </c>
      <c r="G675" s="2">
        <f t="shared" si="442"/>
        <v>26</v>
      </c>
      <c r="H675" s="16">
        <v>26</v>
      </c>
      <c r="I675" s="2"/>
      <c r="J675" s="16"/>
      <c r="K675" s="16"/>
      <c r="L675" s="2">
        <v>200</v>
      </c>
      <c r="M675" s="2">
        <v>0</v>
      </c>
      <c r="N675" s="2">
        <v>0</v>
      </c>
      <c r="O675" s="16"/>
      <c r="P675" s="2">
        <v>0</v>
      </c>
      <c r="Q675" s="2">
        <f t="shared" si="489"/>
        <v>10</v>
      </c>
      <c r="R675" s="2">
        <v>0</v>
      </c>
      <c r="S675" s="17">
        <f t="shared" si="438"/>
        <v>37.5</v>
      </c>
      <c r="T675" s="17">
        <v>6.5</v>
      </c>
      <c r="U675" s="17">
        <v>5</v>
      </c>
      <c r="V675" s="18">
        <v>7</v>
      </c>
      <c r="W675" s="19">
        <f t="shared" si="470"/>
        <v>266</v>
      </c>
      <c r="X675" s="17">
        <f t="shared" si="443"/>
        <v>0</v>
      </c>
      <c r="Y675" s="17">
        <f t="shared" si="444"/>
        <v>0</v>
      </c>
      <c r="Z675" s="29"/>
      <c r="AA675" s="43">
        <f t="shared" si="490"/>
        <v>0</v>
      </c>
      <c r="AB675" s="17">
        <f t="shared" si="491"/>
        <v>5.32</v>
      </c>
      <c r="AC675" s="17">
        <f t="shared" si="492"/>
        <v>5.32</v>
      </c>
      <c r="AD675" s="3">
        <f t="shared" si="483"/>
        <v>260</v>
      </c>
      <c r="AE675" s="3">
        <f t="shared" si="482"/>
        <v>2700</v>
      </c>
      <c r="AF675" s="3"/>
      <c r="AH675" s="20">
        <f t="shared" si="485"/>
        <v>260.68</v>
      </c>
      <c r="AI675">
        <f t="shared" si="471"/>
        <v>2</v>
      </c>
      <c r="AJ675">
        <f t="shared" si="472"/>
        <v>1</v>
      </c>
      <c r="AK675">
        <f t="shared" si="473"/>
        <v>0</v>
      </c>
      <c r="AL675">
        <f t="shared" si="474"/>
        <v>1</v>
      </c>
      <c r="AM675">
        <f t="shared" si="475"/>
        <v>0</v>
      </c>
      <c r="AN675">
        <f t="shared" si="476"/>
        <v>0</v>
      </c>
      <c r="AO675">
        <f t="shared" si="477"/>
        <v>1</v>
      </c>
      <c r="AP675">
        <f t="shared" si="478"/>
        <v>0</v>
      </c>
      <c r="AQ675">
        <f t="shared" si="479"/>
        <v>1</v>
      </c>
      <c r="AR675">
        <f t="shared" si="480"/>
        <v>2</v>
      </c>
      <c r="AS675">
        <f t="shared" si="481"/>
        <v>2720.0000000000273</v>
      </c>
      <c r="AT675" s="12">
        <f t="shared" si="486"/>
        <v>-1.2583333333333333</v>
      </c>
      <c r="AU675" s="13">
        <f t="shared" si="445"/>
        <v>0</v>
      </c>
      <c r="AV675" s="13">
        <f t="shared" si="484"/>
        <v>0</v>
      </c>
      <c r="AW675" s="27">
        <v>3</v>
      </c>
      <c r="AX675" s="1">
        <f t="shared" si="487"/>
        <v>112.5</v>
      </c>
      <c r="AY675" s="20">
        <f t="shared" si="488"/>
        <v>135</v>
      </c>
    </row>
    <row r="676" spans="1:51" ht="37.5" customHeight="1" x14ac:dyDescent="0.65">
      <c r="A676" s="2">
        <v>670</v>
      </c>
      <c r="B676" s="2" t="s">
        <v>1604</v>
      </c>
      <c r="C676" s="36" t="s">
        <v>1642</v>
      </c>
      <c r="D676" s="47" t="s">
        <v>1643</v>
      </c>
      <c r="E676" s="48" t="s">
        <v>1644</v>
      </c>
      <c r="F676" s="15">
        <v>44670</v>
      </c>
      <c r="G676" s="2">
        <f t="shared" si="442"/>
        <v>24</v>
      </c>
      <c r="H676" s="16">
        <v>0</v>
      </c>
      <c r="I676" s="2"/>
      <c r="J676" s="16"/>
      <c r="K676" s="16">
        <v>2</v>
      </c>
      <c r="L676" s="2">
        <v>200</v>
      </c>
      <c r="M676" s="2">
        <v>0</v>
      </c>
      <c r="N676" s="2">
        <v>0</v>
      </c>
      <c r="O676" s="16"/>
      <c r="P676" s="2">
        <v>0</v>
      </c>
      <c r="Q676" s="2">
        <f t="shared" si="489"/>
        <v>0</v>
      </c>
      <c r="R676" s="2">
        <v>0</v>
      </c>
      <c r="S676" s="17">
        <f t="shared" si="438"/>
        <v>0</v>
      </c>
      <c r="T676" s="17">
        <v>0</v>
      </c>
      <c r="U676" s="17">
        <v>4.6153846153846159</v>
      </c>
      <c r="V676" s="18">
        <v>7</v>
      </c>
      <c r="W676" s="19">
        <f t="shared" si="470"/>
        <v>211.61538461538461</v>
      </c>
      <c r="X676" s="17">
        <f t="shared" si="443"/>
        <v>0</v>
      </c>
      <c r="Y676" s="17">
        <f t="shared" si="444"/>
        <v>15.384615384615385</v>
      </c>
      <c r="Z676" s="29"/>
      <c r="AA676" s="43">
        <f t="shared" si="490"/>
        <v>0</v>
      </c>
      <c r="AB676" s="17">
        <f t="shared" si="491"/>
        <v>4.2323076923076925</v>
      </c>
      <c r="AC676" s="17">
        <f t="shared" si="492"/>
        <v>19.616923076923079</v>
      </c>
      <c r="AD676" s="3">
        <f t="shared" si="483"/>
        <v>192</v>
      </c>
      <c r="AE676" s="3">
        <f t="shared" si="482"/>
        <v>0</v>
      </c>
      <c r="AF676" s="3"/>
      <c r="AH676" s="20">
        <f t="shared" si="485"/>
        <v>192</v>
      </c>
      <c r="AI676">
        <f t="shared" si="471"/>
        <v>1</v>
      </c>
      <c r="AJ676">
        <f t="shared" si="472"/>
        <v>1</v>
      </c>
      <c r="AK676">
        <f t="shared" si="473"/>
        <v>2</v>
      </c>
      <c r="AL676">
        <f t="shared" si="474"/>
        <v>0</v>
      </c>
      <c r="AM676">
        <f t="shared" si="475"/>
        <v>0</v>
      </c>
      <c r="AN676">
        <f t="shared" si="476"/>
        <v>2</v>
      </c>
      <c r="AO676">
        <f t="shared" si="477"/>
        <v>0</v>
      </c>
      <c r="AP676">
        <f t="shared" si="478"/>
        <v>0</v>
      </c>
      <c r="AQ676">
        <f t="shared" si="479"/>
        <v>0</v>
      </c>
      <c r="AR676">
        <f t="shared" si="480"/>
        <v>0</v>
      </c>
      <c r="AS676">
        <f t="shared" si="481"/>
        <v>0</v>
      </c>
      <c r="AT676" s="12">
        <f t="shared" si="486"/>
        <v>-1.2583333333333333</v>
      </c>
      <c r="AU676" s="13">
        <f t="shared" si="445"/>
        <v>0</v>
      </c>
      <c r="AV676" s="13">
        <f t="shared" si="484"/>
        <v>0</v>
      </c>
      <c r="AW676" s="27">
        <v>3</v>
      </c>
      <c r="AX676" s="1">
        <f t="shared" si="487"/>
        <v>112.5</v>
      </c>
      <c r="AY676" s="20">
        <f t="shared" si="488"/>
        <v>72.115384615384613</v>
      </c>
    </row>
    <row r="677" spans="1:51" ht="37.5" customHeight="1" x14ac:dyDescent="0.65">
      <c r="A677" s="39">
        <v>671</v>
      </c>
      <c r="B677" s="2" t="s">
        <v>1604</v>
      </c>
      <c r="C677" s="44" t="s">
        <v>1645</v>
      </c>
      <c r="D677" s="47" t="s">
        <v>1646</v>
      </c>
      <c r="E677" s="48" t="s">
        <v>1647</v>
      </c>
      <c r="F677" s="15">
        <v>44810</v>
      </c>
      <c r="G677" s="2">
        <f t="shared" si="442"/>
        <v>26</v>
      </c>
      <c r="H677" s="16">
        <v>26</v>
      </c>
      <c r="I677" s="2"/>
      <c r="J677" s="16"/>
      <c r="K677" s="16"/>
      <c r="L677" s="2">
        <v>200</v>
      </c>
      <c r="M677" s="2">
        <v>0</v>
      </c>
      <c r="N677" s="2">
        <v>0</v>
      </c>
      <c r="O677" s="16"/>
      <c r="P677" s="2">
        <v>0</v>
      </c>
      <c r="Q677" s="2">
        <f t="shared" si="489"/>
        <v>10</v>
      </c>
      <c r="R677" s="2">
        <v>0</v>
      </c>
      <c r="S677" s="17">
        <f t="shared" si="438"/>
        <v>37.5</v>
      </c>
      <c r="T677" s="17">
        <v>6.5</v>
      </c>
      <c r="U677" s="17">
        <v>5</v>
      </c>
      <c r="V677" s="18"/>
      <c r="W677" s="19">
        <f t="shared" si="470"/>
        <v>259</v>
      </c>
      <c r="X677" s="17">
        <f t="shared" si="443"/>
        <v>0</v>
      </c>
      <c r="Y677" s="17">
        <f t="shared" si="444"/>
        <v>0</v>
      </c>
      <c r="Z677" s="29"/>
      <c r="AA677" s="43">
        <f t="shared" si="490"/>
        <v>0</v>
      </c>
      <c r="AB677" s="17">
        <f t="shared" si="491"/>
        <v>5.18</v>
      </c>
      <c r="AC677" s="17">
        <f t="shared" si="492"/>
        <v>5.18</v>
      </c>
      <c r="AD677" s="3">
        <f t="shared" si="483"/>
        <v>253</v>
      </c>
      <c r="AE677" s="3">
        <f t="shared" si="482"/>
        <v>3200</v>
      </c>
      <c r="AF677" s="3"/>
      <c r="AH677" s="20">
        <f t="shared" si="485"/>
        <v>253.82</v>
      </c>
      <c r="AI677">
        <f t="shared" si="471"/>
        <v>2</v>
      </c>
      <c r="AJ677">
        <f t="shared" si="472"/>
        <v>1</v>
      </c>
      <c r="AK677">
        <f t="shared" si="473"/>
        <v>0</v>
      </c>
      <c r="AL677">
        <f t="shared" si="474"/>
        <v>0</v>
      </c>
      <c r="AM677">
        <f t="shared" si="475"/>
        <v>0</v>
      </c>
      <c r="AN677">
        <f t="shared" si="476"/>
        <v>3</v>
      </c>
      <c r="AO677">
        <f t="shared" si="477"/>
        <v>1</v>
      </c>
      <c r="AP677">
        <f t="shared" si="478"/>
        <v>1</v>
      </c>
      <c r="AQ677">
        <f t="shared" si="479"/>
        <v>0</v>
      </c>
      <c r="AR677">
        <f t="shared" si="480"/>
        <v>2</v>
      </c>
      <c r="AS677">
        <f t="shared" si="481"/>
        <v>3279.9999999999727</v>
      </c>
      <c r="AT677" s="12">
        <f t="shared" si="486"/>
        <v>-1.6388888888888888</v>
      </c>
      <c r="AU677" s="13">
        <f t="shared" si="445"/>
        <v>0</v>
      </c>
      <c r="AV677" s="13">
        <f t="shared" si="484"/>
        <v>0</v>
      </c>
      <c r="AW677" s="27">
        <v>3</v>
      </c>
      <c r="AX677" s="1">
        <f t="shared" si="487"/>
        <v>112.5</v>
      </c>
      <c r="AY677" s="20">
        <f t="shared" si="488"/>
        <v>135</v>
      </c>
    </row>
    <row r="678" spans="1:51" ht="37.5" customHeight="1" x14ac:dyDescent="0.65">
      <c r="A678" s="2">
        <v>672</v>
      </c>
      <c r="B678" s="2" t="s">
        <v>1604</v>
      </c>
      <c r="C678" s="44" t="s">
        <v>1648</v>
      </c>
      <c r="D678" s="47" t="s">
        <v>907</v>
      </c>
      <c r="E678" s="48" t="s">
        <v>1649</v>
      </c>
      <c r="F678" s="15">
        <v>45034</v>
      </c>
      <c r="G678" s="2">
        <f t="shared" si="442"/>
        <v>26</v>
      </c>
      <c r="H678" s="16">
        <v>26</v>
      </c>
      <c r="I678" s="2"/>
      <c r="J678" s="16"/>
      <c r="K678" s="16"/>
      <c r="L678" s="2">
        <v>200</v>
      </c>
      <c r="M678" s="2">
        <v>0</v>
      </c>
      <c r="N678" s="2">
        <v>0</v>
      </c>
      <c r="O678" s="16"/>
      <c r="P678" s="2">
        <v>0</v>
      </c>
      <c r="Q678" s="2">
        <f t="shared" si="489"/>
        <v>10</v>
      </c>
      <c r="R678" s="2">
        <v>0</v>
      </c>
      <c r="S678" s="17">
        <f t="shared" ref="S678:S741" si="494">(((L678/26/8)*1.5)*H678)+(((L678/26)*2)*I678)</f>
        <v>37.5</v>
      </c>
      <c r="T678" s="17">
        <v>6.5</v>
      </c>
      <c r="U678" s="17">
        <v>5</v>
      </c>
      <c r="V678" s="18">
        <v>7</v>
      </c>
      <c r="W678" s="19">
        <f t="shared" si="470"/>
        <v>266</v>
      </c>
      <c r="X678" s="17">
        <f t="shared" si="443"/>
        <v>0</v>
      </c>
      <c r="Y678" s="17">
        <f t="shared" si="444"/>
        <v>0</v>
      </c>
      <c r="Z678" s="29"/>
      <c r="AA678" s="43">
        <f t="shared" si="490"/>
        <v>0</v>
      </c>
      <c r="AB678" s="17">
        <f t="shared" si="491"/>
        <v>5.32</v>
      </c>
      <c r="AC678" s="17">
        <f t="shared" si="492"/>
        <v>5.32</v>
      </c>
      <c r="AD678" s="3">
        <f t="shared" si="483"/>
        <v>260</v>
      </c>
      <c r="AE678" s="3">
        <f t="shared" si="482"/>
        <v>2700</v>
      </c>
      <c r="AF678" s="3"/>
      <c r="AH678" s="20">
        <f t="shared" si="485"/>
        <v>260.68</v>
      </c>
      <c r="AI678">
        <f t="shared" si="471"/>
        <v>2</v>
      </c>
      <c r="AJ678">
        <f t="shared" si="472"/>
        <v>1</v>
      </c>
      <c r="AK678">
        <f t="shared" si="473"/>
        <v>0</v>
      </c>
      <c r="AL678">
        <f t="shared" si="474"/>
        <v>1</v>
      </c>
      <c r="AM678">
        <f t="shared" si="475"/>
        <v>0</v>
      </c>
      <c r="AN678">
        <f t="shared" si="476"/>
        <v>0</v>
      </c>
      <c r="AO678">
        <f t="shared" si="477"/>
        <v>1</v>
      </c>
      <c r="AP678">
        <f t="shared" si="478"/>
        <v>0</v>
      </c>
      <c r="AQ678">
        <f t="shared" si="479"/>
        <v>1</v>
      </c>
      <c r="AR678">
        <f t="shared" si="480"/>
        <v>2</v>
      </c>
      <c r="AS678">
        <f t="shared" si="481"/>
        <v>2720.0000000000273</v>
      </c>
      <c r="AT678" s="12">
        <f t="shared" si="486"/>
        <v>-2.2555555555555555</v>
      </c>
      <c r="AU678" s="13">
        <f t="shared" si="445"/>
        <v>0</v>
      </c>
      <c r="AV678" s="13">
        <f t="shared" si="484"/>
        <v>0</v>
      </c>
      <c r="AW678" s="27">
        <v>3</v>
      </c>
      <c r="AX678" s="1">
        <f t="shared" si="487"/>
        <v>112.5</v>
      </c>
      <c r="AY678" s="20">
        <f t="shared" si="488"/>
        <v>135</v>
      </c>
    </row>
    <row r="679" spans="1:51" ht="37.5" customHeight="1" x14ac:dyDescent="0.65">
      <c r="A679" s="39">
        <v>673</v>
      </c>
      <c r="B679" s="2" t="s">
        <v>1604</v>
      </c>
      <c r="C679" s="44" t="s">
        <v>1650</v>
      </c>
      <c r="D679" s="47" t="s">
        <v>231</v>
      </c>
      <c r="E679" s="48" t="s">
        <v>1651</v>
      </c>
      <c r="F679" s="15">
        <v>45188</v>
      </c>
      <c r="G679" s="2">
        <f t="shared" si="442"/>
        <v>26</v>
      </c>
      <c r="H679" s="16">
        <v>0</v>
      </c>
      <c r="I679" s="2"/>
      <c r="J679" s="16"/>
      <c r="K679" s="16"/>
      <c r="L679" s="2">
        <v>200</v>
      </c>
      <c r="M679" s="2">
        <v>0</v>
      </c>
      <c r="N679" s="2">
        <v>0</v>
      </c>
      <c r="O679" s="16"/>
      <c r="P679" s="2">
        <v>0</v>
      </c>
      <c r="Q679" s="2">
        <f t="shared" si="489"/>
        <v>10</v>
      </c>
      <c r="R679" s="2">
        <v>0</v>
      </c>
      <c r="S679" s="17">
        <f t="shared" si="494"/>
        <v>0</v>
      </c>
      <c r="T679" s="17">
        <v>0</v>
      </c>
      <c r="U679" s="17">
        <v>5</v>
      </c>
      <c r="V679" s="18">
        <v>7</v>
      </c>
      <c r="W679" s="19">
        <f t="shared" si="470"/>
        <v>222</v>
      </c>
      <c r="X679" s="17">
        <f t="shared" si="443"/>
        <v>0</v>
      </c>
      <c r="Y679" s="17">
        <f t="shared" si="444"/>
        <v>0</v>
      </c>
      <c r="Z679" s="29"/>
      <c r="AA679" s="43">
        <f t="shared" si="490"/>
        <v>0</v>
      </c>
      <c r="AB679" s="17">
        <f t="shared" si="491"/>
        <v>4.4400000000000004</v>
      </c>
      <c r="AC679" s="17">
        <f t="shared" si="492"/>
        <v>4.4400000000000004</v>
      </c>
      <c r="AD679" s="3">
        <f t="shared" si="483"/>
        <v>217</v>
      </c>
      <c r="AE679" s="3">
        <f t="shared" si="482"/>
        <v>2200</v>
      </c>
      <c r="AF679" s="3"/>
      <c r="AH679" s="20">
        <f t="shared" si="485"/>
        <v>217.56</v>
      </c>
      <c r="AI679">
        <f t="shared" si="471"/>
        <v>2</v>
      </c>
      <c r="AJ679">
        <f t="shared" si="472"/>
        <v>0</v>
      </c>
      <c r="AK679">
        <f t="shared" si="473"/>
        <v>0</v>
      </c>
      <c r="AL679">
        <f t="shared" si="474"/>
        <v>1</v>
      </c>
      <c r="AM679">
        <f t="shared" si="475"/>
        <v>1</v>
      </c>
      <c r="AN679">
        <f t="shared" si="476"/>
        <v>2</v>
      </c>
      <c r="AO679">
        <f t="shared" si="477"/>
        <v>1</v>
      </c>
      <c r="AP679">
        <f t="shared" si="478"/>
        <v>0</v>
      </c>
      <c r="AQ679">
        <f t="shared" si="479"/>
        <v>0</v>
      </c>
      <c r="AR679">
        <f t="shared" si="480"/>
        <v>2</v>
      </c>
      <c r="AS679">
        <f t="shared" si="481"/>
        <v>2240.0000000000091</v>
      </c>
      <c r="AT679" s="12">
        <f t="shared" si="486"/>
        <v>-2.6749999999999998</v>
      </c>
      <c r="AU679" s="13">
        <f t="shared" si="445"/>
        <v>0</v>
      </c>
      <c r="AV679" s="13">
        <f t="shared" si="484"/>
        <v>0</v>
      </c>
      <c r="AW679" s="27">
        <v>3</v>
      </c>
      <c r="AX679" s="1">
        <f t="shared" si="487"/>
        <v>112.5</v>
      </c>
      <c r="AY679" s="20">
        <f t="shared" si="488"/>
        <v>97.5</v>
      </c>
    </row>
    <row r="680" spans="1:51" ht="37.5" customHeight="1" x14ac:dyDescent="0.65">
      <c r="A680" s="2">
        <v>674</v>
      </c>
      <c r="B680" s="2" t="s">
        <v>1604</v>
      </c>
      <c r="C680" s="36" t="s">
        <v>1652</v>
      </c>
      <c r="D680" s="47" t="s">
        <v>1653</v>
      </c>
      <c r="E680" s="48" t="s">
        <v>283</v>
      </c>
      <c r="F680" s="15">
        <v>45243</v>
      </c>
      <c r="G680" s="2">
        <f t="shared" si="442"/>
        <v>15</v>
      </c>
      <c r="H680" s="16">
        <v>0</v>
      </c>
      <c r="I680" s="2"/>
      <c r="J680" s="16"/>
      <c r="K680" s="16">
        <v>11</v>
      </c>
      <c r="L680" s="2">
        <v>198</v>
      </c>
      <c r="M680" s="2">
        <v>0</v>
      </c>
      <c r="N680" s="2">
        <v>0</v>
      </c>
      <c r="O680" s="16"/>
      <c r="P680" s="2">
        <v>0</v>
      </c>
      <c r="Q680" s="2">
        <f t="shared" si="489"/>
        <v>0</v>
      </c>
      <c r="R680" s="2">
        <v>0</v>
      </c>
      <c r="S680" s="17">
        <f t="shared" si="494"/>
        <v>0</v>
      </c>
      <c r="T680" s="17">
        <v>0</v>
      </c>
      <c r="U680" s="17">
        <v>2.8846153846153846</v>
      </c>
      <c r="V680" s="18">
        <v>7</v>
      </c>
      <c r="W680" s="19">
        <f t="shared" si="470"/>
        <v>207.88461538461539</v>
      </c>
      <c r="X680" s="17">
        <f t="shared" si="443"/>
        <v>0</v>
      </c>
      <c r="Y680" s="17">
        <f t="shared" si="444"/>
        <v>83.769230769230759</v>
      </c>
      <c r="Z680" s="29"/>
      <c r="AA680" s="43">
        <f t="shared" si="490"/>
        <v>0</v>
      </c>
      <c r="AB680" s="17">
        <f t="shared" si="491"/>
        <v>4.157692307692308</v>
      </c>
      <c r="AC680" s="17">
        <f t="shared" si="492"/>
        <v>87.92692307692306</v>
      </c>
      <c r="AD680" s="3">
        <f t="shared" si="483"/>
        <v>119</v>
      </c>
      <c r="AE680" s="3">
        <f t="shared" si="482"/>
        <v>3800</v>
      </c>
      <c r="AF680" s="3"/>
      <c r="AH680" s="20">
        <f t="shared" si="485"/>
        <v>119.96</v>
      </c>
      <c r="AI680">
        <f t="shared" si="471"/>
        <v>1</v>
      </c>
      <c r="AJ680">
        <f t="shared" si="472"/>
        <v>0</v>
      </c>
      <c r="AK680">
        <f t="shared" si="473"/>
        <v>0</v>
      </c>
      <c r="AL680">
        <f t="shared" si="474"/>
        <v>1</v>
      </c>
      <c r="AM680">
        <f t="shared" si="475"/>
        <v>1</v>
      </c>
      <c r="AN680">
        <f t="shared" si="476"/>
        <v>4</v>
      </c>
      <c r="AO680">
        <f t="shared" si="477"/>
        <v>1</v>
      </c>
      <c r="AP680">
        <f t="shared" si="478"/>
        <v>1</v>
      </c>
      <c r="AQ680">
        <f t="shared" si="479"/>
        <v>1</v>
      </c>
      <c r="AR680">
        <f t="shared" si="480"/>
        <v>3</v>
      </c>
      <c r="AS680">
        <f t="shared" si="481"/>
        <v>3839.999999999975</v>
      </c>
      <c r="AT680" s="12">
        <f t="shared" si="486"/>
        <v>-2.8250000000000002</v>
      </c>
      <c r="AU680" s="13">
        <f t="shared" si="445"/>
        <v>0</v>
      </c>
      <c r="AV680" s="13">
        <f t="shared" si="484"/>
        <v>0</v>
      </c>
      <c r="AW680" s="27">
        <v>3</v>
      </c>
      <c r="AX680" s="1">
        <f t="shared" si="487"/>
        <v>112.5</v>
      </c>
      <c r="AY680" s="20">
        <f t="shared" si="488"/>
        <v>1.7307692307692406</v>
      </c>
    </row>
    <row r="681" spans="1:51" ht="37.5" customHeight="1" x14ac:dyDescent="0.65">
      <c r="A681" s="39">
        <v>675</v>
      </c>
      <c r="B681" s="2" t="s">
        <v>1604</v>
      </c>
      <c r="C681" s="36" t="s">
        <v>1654</v>
      </c>
      <c r="D681" s="47" t="s">
        <v>1655</v>
      </c>
      <c r="E681" s="48" t="s">
        <v>1656</v>
      </c>
      <c r="F681" s="15">
        <v>45252</v>
      </c>
      <c r="G681" s="2">
        <f t="shared" si="442"/>
        <v>7</v>
      </c>
      <c r="H681" s="16">
        <v>0</v>
      </c>
      <c r="I681" s="2"/>
      <c r="J681" s="16"/>
      <c r="K681" s="16">
        <v>19</v>
      </c>
      <c r="L681" s="2">
        <v>198</v>
      </c>
      <c r="M681" s="2">
        <v>0</v>
      </c>
      <c r="N681" s="2">
        <v>0</v>
      </c>
      <c r="O681" s="16"/>
      <c r="P681" s="2">
        <v>0</v>
      </c>
      <c r="Q681" s="2">
        <f t="shared" si="489"/>
        <v>0</v>
      </c>
      <c r="R681" s="2">
        <v>0</v>
      </c>
      <c r="S681" s="17">
        <f t="shared" si="494"/>
        <v>0</v>
      </c>
      <c r="T681" s="17">
        <v>0</v>
      </c>
      <c r="U681" s="17">
        <v>1.3461538461538463</v>
      </c>
      <c r="V681" s="18"/>
      <c r="W681" s="19">
        <f t="shared" si="470"/>
        <v>199.34615384615384</v>
      </c>
      <c r="X681" s="17">
        <f t="shared" si="443"/>
        <v>0</v>
      </c>
      <c r="Y681" s="17">
        <f t="shared" si="444"/>
        <v>144.69230769230768</v>
      </c>
      <c r="Z681" s="29"/>
      <c r="AA681" s="43">
        <f t="shared" si="490"/>
        <v>0</v>
      </c>
      <c r="AB681" s="17">
        <f t="shared" si="491"/>
        <v>3.9869230769230768</v>
      </c>
      <c r="AC681" s="17">
        <f t="shared" si="492"/>
        <v>148.67923076923074</v>
      </c>
      <c r="AD681" s="3">
        <f t="shared" si="483"/>
        <v>50</v>
      </c>
      <c r="AE681" s="3">
        <f t="shared" si="482"/>
        <v>2600</v>
      </c>
      <c r="AF681" s="3"/>
      <c r="AH681" s="20">
        <f t="shared" si="485"/>
        <v>50.67</v>
      </c>
      <c r="AI681">
        <f t="shared" si="471"/>
        <v>0</v>
      </c>
      <c r="AJ681">
        <f t="shared" si="472"/>
        <v>1</v>
      </c>
      <c r="AK681">
        <f t="shared" si="473"/>
        <v>0</v>
      </c>
      <c r="AL681">
        <f t="shared" si="474"/>
        <v>0</v>
      </c>
      <c r="AM681">
        <f t="shared" si="475"/>
        <v>0</v>
      </c>
      <c r="AN681">
        <f t="shared" si="476"/>
        <v>0</v>
      </c>
      <c r="AO681">
        <f t="shared" si="477"/>
        <v>1</v>
      </c>
      <c r="AP681">
        <f t="shared" si="478"/>
        <v>0</v>
      </c>
      <c r="AQ681">
        <f t="shared" si="479"/>
        <v>1</v>
      </c>
      <c r="AR681">
        <f t="shared" si="480"/>
        <v>1</v>
      </c>
      <c r="AS681">
        <f t="shared" si="481"/>
        <v>2680.0000000000068</v>
      </c>
      <c r="AT681" s="12">
        <f t="shared" si="486"/>
        <v>-2.85</v>
      </c>
      <c r="AU681" s="13">
        <f t="shared" si="445"/>
        <v>0</v>
      </c>
      <c r="AV681" s="13">
        <f t="shared" si="484"/>
        <v>0</v>
      </c>
      <c r="AW681" s="27">
        <v>3</v>
      </c>
      <c r="AX681" s="1">
        <f t="shared" si="487"/>
        <v>112.5</v>
      </c>
      <c r="AY681" s="20">
        <f t="shared" si="488"/>
        <v>-59.192307692307686</v>
      </c>
    </row>
    <row r="682" spans="1:51" ht="33" customHeight="1" x14ac:dyDescent="0.65">
      <c r="A682" s="2">
        <v>676</v>
      </c>
      <c r="B682" s="2" t="s">
        <v>1657</v>
      </c>
      <c r="C682" s="37" t="s">
        <v>1658</v>
      </c>
      <c r="D682" s="47" t="s">
        <v>1255</v>
      </c>
      <c r="E682" s="48" t="s">
        <v>211</v>
      </c>
      <c r="F682" s="15">
        <v>44228</v>
      </c>
      <c r="G682" s="2">
        <f t="shared" si="442"/>
        <v>26</v>
      </c>
      <c r="H682" s="16">
        <v>22</v>
      </c>
      <c r="I682" s="2"/>
      <c r="J682" s="16"/>
      <c r="K682" s="16"/>
      <c r="L682" s="2">
        <v>200</v>
      </c>
      <c r="M682" s="2">
        <v>0</v>
      </c>
      <c r="N682" s="2">
        <v>1</v>
      </c>
      <c r="O682" s="16"/>
      <c r="P682" s="2">
        <v>0</v>
      </c>
      <c r="Q682" s="2">
        <f>IF(AND($K$4&lt;=G682,K682&lt;0.01),10,IF(AND(G682&gt;=$K$4-1,K682&lt;0.01),5,0))</f>
        <v>10</v>
      </c>
      <c r="R682" s="2">
        <f t="shared" ref="R682:R716" si="495">IF(AT682&lt;=8,AU682,AV682)</f>
        <v>0</v>
      </c>
      <c r="S682" s="17">
        <f t="shared" si="494"/>
        <v>31.73076923076923</v>
      </c>
      <c r="T682" s="17">
        <v>5.5</v>
      </c>
      <c r="U682" s="17">
        <v>5</v>
      </c>
      <c r="V682" s="18">
        <v>7</v>
      </c>
      <c r="W682" s="19">
        <f t="shared" si="470"/>
        <v>260.23076923076923</v>
      </c>
      <c r="X682" s="17">
        <f t="shared" si="443"/>
        <v>0</v>
      </c>
      <c r="Y682" s="17">
        <f t="shared" si="444"/>
        <v>0</v>
      </c>
      <c r="Z682" s="29"/>
      <c r="AA682" s="43">
        <f>IF(AY682&lt;=(1500000/4000),0,IF(AY682&lt;=(2000000/4000),(AY682-(1500000/4000))*5%,IF(AY682&lt;=(8500000/4000),(AY682-(2000000/4000))*10%+(25000/4000),IF(AY682&lt;=(12500000/4000),(AY682-(8500000/4000))*15%+(675000/4000),(AY682-(12500000/4000))*20%+(1275000/4000)))))</f>
        <v>0</v>
      </c>
      <c r="AB682" s="17">
        <f>IF((W682*4000)&lt;=1200000,(W682*2%),(1200000/4000*2%))</f>
        <v>5.2046153846153844</v>
      </c>
      <c r="AC682" s="17">
        <f>X682+Y682+Z682+AA682+AB682</f>
        <v>5.2046153846153844</v>
      </c>
      <c r="AD682" s="3">
        <f t="shared" si="483"/>
        <v>255</v>
      </c>
      <c r="AE682" s="3">
        <f t="shared" si="482"/>
        <v>100</v>
      </c>
      <c r="AF682" s="3"/>
      <c r="AH682" s="20">
        <f t="shared" si="485"/>
        <v>255.03</v>
      </c>
      <c r="AI682">
        <f t="shared" si="471"/>
        <v>2</v>
      </c>
      <c r="AJ682">
        <f t="shared" si="472"/>
        <v>1</v>
      </c>
      <c r="AK682">
        <f t="shared" si="473"/>
        <v>0</v>
      </c>
      <c r="AL682">
        <f t="shared" si="474"/>
        <v>0</v>
      </c>
      <c r="AM682">
        <f t="shared" si="475"/>
        <v>1</v>
      </c>
      <c r="AN682">
        <f t="shared" si="476"/>
        <v>0</v>
      </c>
      <c r="AO682">
        <f t="shared" si="477"/>
        <v>0</v>
      </c>
      <c r="AP682">
        <f t="shared" si="478"/>
        <v>0</v>
      </c>
      <c r="AQ682">
        <f t="shared" si="479"/>
        <v>0</v>
      </c>
      <c r="AR682">
        <f t="shared" si="480"/>
        <v>1</v>
      </c>
      <c r="AS682">
        <f t="shared" si="481"/>
        <v>120.00000000000455</v>
      </c>
      <c r="AT682" s="12">
        <f t="shared" si="486"/>
        <v>-4.1666666666666664E-2</v>
      </c>
      <c r="AU682" s="13">
        <f t="shared" si="445"/>
        <v>0</v>
      </c>
      <c r="AV682" s="13">
        <f t="shared" si="484"/>
        <v>0</v>
      </c>
      <c r="AW682" s="27">
        <v>0</v>
      </c>
      <c r="AX682" s="1">
        <f t="shared" si="487"/>
        <v>0</v>
      </c>
      <c r="AY682" s="20">
        <f t="shared" si="488"/>
        <v>242.73076923076923</v>
      </c>
    </row>
    <row r="683" spans="1:51" ht="32.25" customHeight="1" x14ac:dyDescent="0.65">
      <c r="A683" s="39">
        <v>677</v>
      </c>
      <c r="B683" s="2" t="s">
        <v>1657</v>
      </c>
      <c r="C683" s="44" t="s">
        <v>1659</v>
      </c>
      <c r="D683" s="47" t="s">
        <v>385</v>
      </c>
      <c r="E683" s="48" t="s">
        <v>1660</v>
      </c>
      <c r="F683" s="15">
        <v>44228</v>
      </c>
      <c r="G683" s="2">
        <f t="shared" si="442"/>
        <v>26</v>
      </c>
      <c r="H683" s="16">
        <v>14</v>
      </c>
      <c r="I683" s="2"/>
      <c r="J683" s="16"/>
      <c r="K683" s="16"/>
      <c r="L683" s="2">
        <v>200</v>
      </c>
      <c r="M683" s="2">
        <v>0</v>
      </c>
      <c r="N683" s="2">
        <v>0</v>
      </c>
      <c r="O683" s="16"/>
      <c r="P683" s="2">
        <v>0</v>
      </c>
      <c r="Q683" s="2">
        <f t="shared" ref="Q683:Q698" si="496">IF(AND($K$4&lt;=G683,K683&lt;0.01),10,IF(AND(G683&gt;=$K$4-1,K683&lt;0.01),5,0))</f>
        <v>10</v>
      </c>
      <c r="R683" s="2">
        <f t="shared" si="495"/>
        <v>0</v>
      </c>
      <c r="S683" s="17">
        <f t="shared" si="494"/>
        <v>20.192307692307693</v>
      </c>
      <c r="T683" s="17">
        <v>3.5</v>
      </c>
      <c r="U683" s="17">
        <v>5</v>
      </c>
      <c r="V683" s="18">
        <v>7</v>
      </c>
      <c r="W683" s="19">
        <f t="shared" si="470"/>
        <v>245.69230769230768</v>
      </c>
      <c r="X683" s="17">
        <f t="shared" si="443"/>
        <v>0</v>
      </c>
      <c r="Y683" s="17">
        <f t="shared" si="444"/>
        <v>0</v>
      </c>
      <c r="Z683" s="29"/>
      <c r="AA683" s="43">
        <f t="shared" ref="AA683:AA698" si="497">IF(AY683&lt;=(1500000/4000),0,IF(AY683&lt;=(2000000/4000),(AY683-(1500000/4000))*5%,IF(AY683&lt;=(8500000/4000),(AY683-(2000000/4000))*10%+(25000/4000),IF(AY683&lt;=(12500000/4000),(AY683-(8500000/4000))*15%+(675000/4000),(AY683-(12500000/4000))*20%+(1275000/4000)))))</f>
        <v>0</v>
      </c>
      <c r="AB683" s="17">
        <f t="shared" ref="AB683:AB698" si="498">IF((W683*4000)&lt;=1200000,(W683*2%),(1200000/4000*2%))</f>
        <v>4.913846153846154</v>
      </c>
      <c r="AC683" s="17">
        <f t="shared" ref="AC683:AC698" si="499">X683+Y683+Z683+AA683+AB683</f>
        <v>4.913846153846154</v>
      </c>
      <c r="AD683" s="3">
        <f t="shared" si="483"/>
        <v>240</v>
      </c>
      <c r="AE683" s="3">
        <f t="shared" si="482"/>
        <v>3100</v>
      </c>
      <c r="AF683" s="3"/>
      <c r="AH683" s="20">
        <f t="shared" si="485"/>
        <v>240.78</v>
      </c>
      <c r="AI683">
        <f t="shared" si="471"/>
        <v>2</v>
      </c>
      <c r="AJ683">
        <f t="shared" si="472"/>
        <v>0</v>
      </c>
      <c r="AK683">
        <f t="shared" si="473"/>
        <v>2</v>
      </c>
      <c r="AL683">
        <f t="shared" si="474"/>
        <v>0</v>
      </c>
      <c r="AM683">
        <f t="shared" si="475"/>
        <v>0</v>
      </c>
      <c r="AN683">
        <f t="shared" si="476"/>
        <v>0</v>
      </c>
      <c r="AO683">
        <f t="shared" si="477"/>
        <v>1</v>
      </c>
      <c r="AP683">
        <f t="shared" si="478"/>
        <v>1</v>
      </c>
      <c r="AQ683">
        <f t="shared" si="479"/>
        <v>0</v>
      </c>
      <c r="AR683">
        <f t="shared" si="480"/>
        <v>1</v>
      </c>
      <c r="AS683">
        <f t="shared" si="481"/>
        <v>3120.0000000000045</v>
      </c>
      <c r="AT683" s="12">
        <f t="shared" si="486"/>
        <v>-4.1666666666666664E-2</v>
      </c>
      <c r="AU683" s="13">
        <f t="shared" si="445"/>
        <v>0</v>
      </c>
      <c r="AV683" s="13">
        <f t="shared" si="484"/>
        <v>0</v>
      </c>
      <c r="AW683" s="27">
        <v>0</v>
      </c>
      <c r="AX683" s="1">
        <f t="shared" si="487"/>
        <v>0</v>
      </c>
      <c r="AY683" s="20">
        <f t="shared" si="488"/>
        <v>230.19230769230768</v>
      </c>
    </row>
    <row r="684" spans="1:51" ht="32.25" customHeight="1" x14ac:dyDescent="0.65">
      <c r="A684" s="2">
        <v>678</v>
      </c>
      <c r="B684" s="2" t="s">
        <v>1657</v>
      </c>
      <c r="C684" s="44" t="s">
        <v>1661</v>
      </c>
      <c r="D684" s="47" t="s">
        <v>1662</v>
      </c>
      <c r="E684" s="48" t="s">
        <v>1663</v>
      </c>
      <c r="F684" s="15">
        <v>44228</v>
      </c>
      <c r="G684" s="2">
        <f t="shared" si="442"/>
        <v>26</v>
      </c>
      <c r="H684" s="16">
        <v>22</v>
      </c>
      <c r="I684" s="2"/>
      <c r="J684" s="16"/>
      <c r="K684" s="16"/>
      <c r="L684" s="2">
        <v>200</v>
      </c>
      <c r="M684" s="2">
        <v>0</v>
      </c>
      <c r="N684" s="2">
        <v>0</v>
      </c>
      <c r="O684" s="16"/>
      <c r="P684" s="2">
        <v>0</v>
      </c>
      <c r="Q684" s="2">
        <f t="shared" si="496"/>
        <v>10</v>
      </c>
      <c r="R684" s="2">
        <f t="shared" si="495"/>
        <v>0</v>
      </c>
      <c r="S684" s="17">
        <f t="shared" si="494"/>
        <v>31.73076923076923</v>
      </c>
      <c r="T684" s="17">
        <v>5.5</v>
      </c>
      <c r="U684" s="17">
        <v>5</v>
      </c>
      <c r="V684" s="18">
        <v>7</v>
      </c>
      <c r="W684" s="19">
        <f t="shared" si="470"/>
        <v>259.23076923076923</v>
      </c>
      <c r="X684" s="17">
        <f t="shared" si="443"/>
        <v>0</v>
      </c>
      <c r="Y684" s="17">
        <f t="shared" si="444"/>
        <v>0</v>
      </c>
      <c r="Z684" s="29"/>
      <c r="AA684" s="43">
        <f t="shared" si="497"/>
        <v>0</v>
      </c>
      <c r="AB684" s="17">
        <f t="shared" si="498"/>
        <v>5.1846153846153848</v>
      </c>
      <c r="AC684" s="17">
        <f t="shared" si="499"/>
        <v>5.1846153846153848</v>
      </c>
      <c r="AD684" s="3">
        <f t="shared" si="483"/>
        <v>254</v>
      </c>
      <c r="AE684" s="3">
        <f t="shared" si="482"/>
        <v>200</v>
      </c>
      <c r="AF684" s="3"/>
      <c r="AH684" s="20">
        <f t="shared" si="485"/>
        <v>254.05</v>
      </c>
      <c r="AI684">
        <f t="shared" si="471"/>
        <v>2</v>
      </c>
      <c r="AJ684">
        <f t="shared" si="472"/>
        <v>1</v>
      </c>
      <c r="AK684">
        <f t="shared" si="473"/>
        <v>0</v>
      </c>
      <c r="AL684">
        <f t="shared" si="474"/>
        <v>0</v>
      </c>
      <c r="AM684">
        <f t="shared" si="475"/>
        <v>0</v>
      </c>
      <c r="AN684">
        <f t="shared" si="476"/>
        <v>4</v>
      </c>
      <c r="AO684">
        <f t="shared" si="477"/>
        <v>0</v>
      </c>
      <c r="AP684">
        <f t="shared" si="478"/>
        <v>0</v>
      </c>
      <c r="AQ684">
        <f t="shared" si="479"/>
        <v>0</v>
      </c>
      <c r="AR684">
        <f t="shared" si="480"/>
        <v>2</v>
      </c>
      <c r="AS684">
        <f t="shared" si="481"/>
        <v>200.00000000004547</v>
      </c>
      <c r="AT684" s="12">
        <f t="shared" si="486"/>
        <v>-4.1666666666666664E-2</v>
      </c>
      <c r="AU684" s="13">
        <f t="shared" si="445"/>
        <v>0</v>
      </c>
      <c r="AV684" s="13">
        <f t="shared" si="484"/>
        <v>0</v>
      </c>
      <c r="AW684" s="27">
        <v>0</v>
      </c>
      <c r="AX684" s="1">
        <f t="shared" si="487"/>
        <v>0</v>
      </c>
      <c r="AY684" s="20">
        <f t="shared" si="488"/>
        <v>241.73076923076923</v>
      </c>
    </row>
    <row r="685" spans="1:51" ht="32.25" customHeight="1" x14ac:dyDescent="0.65">
      <c r="A685" s="39">
        <v>679</v>
      </c>
      <c r="B685" s="2" t="s">
        <v>1657</v>
      </c>
      <c r="C685" s="44" t="s">
        <v>1664</v>
      </c>
      <c r="D685" s="38" t="s">
        <v>249</v>
      </c>
      <c r="E685" s="38" t="s">
        <v>1665</v>
      </c>
      <c r="F685" s="15">
        <v>44228</v>
      </c>
      <c r="G685" s="2">
        <f t="shared" si="442"/>
        <v>26</v>
      </c>
      <c r="H685" s="16">
        <v>18</v>
      </c>
      <c r="I685" s="2"/>
      <c r="J685" s="16"/>
      <c r="K685" s="16"/>
      <c r="L685" s="2">
        <v>200</v>
      </c>
      <c r="M685" s="2">
        <v>0</v>
      </c>
      <c r="N685" s="2">
        <v>0</v>
      </c>
      <c r="O685" s="16"/>
      <c r="P685" s="2">
        <v>0</v>
      </c>
      <c r="Q685" s="2">
        <f t="shared" si="496"/>
        <v>10</v>
      </c>
      <c r="R685" s="2">
        <f t="shared" si="495"/>
        <v>0</v>
      </c>
      <c r="S685" s="17">
        <f t="shared" si="494"/>
        <v>25.96153846153846</v>
      </c>
      <c r="T685" s="17">
        <v>4.5</v>
      </c>
      <c r="U685" s="17">
        <v>5</v>
      </c>
      <c r="V685" s="18">
        <v>7</v>
      </c>
      <c r="W685" s="19">
        <f t="shared" si="470"/>
        <v>252.46153846153845</v>
      </c>
      <c r="X685" s="17">
        <f t="shared" si="443"/>
        <v>0</v>
      </c>
      <c r="Y685" s="17">
        <f t="shared" si="444"/>
        <v>0</v>
      </c>
      <c r="Z685" s="29"/>
      <c r="AA685" s="43">
        <f t="shared" si="497"/>
        <v>0</v>
      </c>
      <c r="AB685" s="17">
        <f t="shared" si="498"/>
        <v>5.0492307692307694</v>
      </c>
      <c r="AC685" s="17">
        <f t="shared" si="499"/>
        <v>5.0492307692307694</v>
      </c>
      <c r="AD685" s="3">
        <f t="shared" si="483"/>
        <v>247</v>
      </c>
      <c r="AE685" s="3">
        <f t="shared" si="482"/>
        <v>1600</v>
      </c>
      <c r="AF685" s="3"/>
      <c r="AH685" s="20">
        <f t="shared" si="485"/>
        <v>247.41</v>
      </c>
      <c r="AI685">
        <f t="shared" si="471"/>
        <v>2</v>
      </c>
      <c r="AJ685">
        <f t="shared" si="472"/>
        <v>0</v>
      </c>
      <c r="AK685">
        <f t="shared" si="473"/>
        <v>2</v>
      </c>
      <c r="AL685">
        <f t="shared" si="474"/>
        <v>0</v>
      </c>
      <c r="AM685">
        <f t="shared" si="475"/>
        <v>1</v>
      </c>
      <c r="AN685">
        <f t="shared" si="476"/>
        <v>2</v>
      </c>
      <c r="AO685">
        <f t="shared" si="477"/>
        <v>0</v>
      </c>
      <c r="AP685">
        <f t="shared" si="478"/>
        <v>1</v>
      </c>
      <c r="AQ685">
        <f t="shared" si="479"/>
        <v>1</v>
      </c>
      <c r="AR685">
        <f t="shared" si="480"/>
        <v>1</v>
      </c>
      <c r="AS685">
        <f t="shared" si="481"/>
        <v>1639.9999999999864</v>
      </c>
      <c r="AT685" s="12">
        <f t="shared" si="486"/>
        <v>-4.1666666666666664E-2</v>
      </c>
      <c r="AU685" s="13">
        <f t="shared" si="445"/>
        <v>0</v>
      </c>
      <c r="AV685" s="13">
        <f t="shared" si="484"/>
        <v>0</v>
      </c>
      <c r="AW685" s="27">
        <v>0</v>
      </c>
      <c r="AX685" s="1">
        <f t="shared" si="487"/>
        <v>0</v>
      </c>
      <c r="AY685" s="20">
        <f t="shared" si="488"/>
        <v>235.96153846153845</v>
      </c>
    </row>
    <row r="686" spans="1:51" ht="32.25" customHeight="1" x14ac:dyDescent="0.65">
      <c r="A686" s="2">
        <v>680</v>
      </c>
      <c r="B686" s="2" t="s">
        <v>1657</v>
      </c>
      <c r="C686" s="44" t="s">
        <v>1666</v>
      </c>
      <c r="D686" s="38" t="s">
        <v>1667</v>
      </c>
      <c r="E686" s="38" t="s">
        <v>1668</v>
      </c>
      <c r="F686" s="15">
        <v>44328</v>
      </c>
      <c r="G686" s="2">
        <f t="shared" si="442"/>
        <v>26</v>
      </c>
      <c r="H686" s="16">
        <v>24</v>
      </c>
      <c r="I686" s="2"/>
      <c r="J686" s="16"/>
      <c r="K686" s="16"/>
      <c r="L686" s="2">
        <v>200</v>
      </c>
      <c r="M686" s="2">
        <v>0</v>
      </c>
      <c r="N686" s="2">
        <v>0</v>
      </c>
      <c r="O686" s="16"/>
      <c r="P686" s="2">
        <v>0</v>
      </c>
      <c r="Q686" s="2">
        <f t="shared" si="496"/>
        <v>10</v>
      </c>
      <c r="R686" s="2">
        <f t="shared" si="495"/>
        <v>0</v>
      </c>
      <c r="S686" s="17">
        <f t="shared" si="494"/>
        <v>34.615384615384613</v>
      </c>
      <c r="T686" s="17">
        <v>6</v>
      </c>
      <c r="U686" s="17">
        <v>5</v>
      </c>
      <c r="V686" s="18">
        <v>7</v>
      </c>
      <c r="W686" s="19">
        <f t="shared" si="470"/>
        <v>262.61538461538464</v>
      </c>
      <c r="X686" s="17">
        <f t="shared" si="443"/>
        <v>0</v>
      </c>
      <c r="Y686" s="17">
        <f t="shared" si="444"/>
        <v>0</v>
      </c>
      <c r="Z686" s="29"/>
      <c r="AA686" s="43">
        <f t="shared" si="497"/>
        <v>0</v>
      </c>
      <c r="AB686" s="17">
        <f t="shared" si="498"/>
        <v>5.252307692307693</v>
      </c>
      <c r="AC686" s="17">
        <f t="shared" si="499"/>
        <v>5.252307692307693</v>
      </c>
      <c r="AD686" s="3">
        <f t="shared" si="483"/>
        <v>257</v>
      </c>
      <c r="AE686" s="3">
        <f t="shared" si="482"/>
        <v>1400</v>
      </c>
      <c r="AF686" s="3"/>
      <c r="AH686" s="20">
        <f t="shared" si="485"/>
        <v>257.36</v>
      </c>
      <c r="AI686">
        <f t="shared" si="471"/>
        <v>2</v>
      </c>
      <c r="AJ686">
        <f t="shared" si="472"/>
        <v>1</v>
      </c>
      <c r="AK686">
        <f t="shared" si="473"/>
        <v>0</v>
      </c>
      <c r="AL686">
        <f t="shared" si="474"/>
        <v>0</v>
      </c>
      <c r="AM686">
        <f t="shared" si="475"/>
        <v>1</v>
      </c>
      <c r="AN686">
        <f t="shared" si="476"/>
        <v>2</v>
      </c>
      <c r="AO686">
        <f t="shared" si="477"/>
        <v>0</v>
      </c>
      <c r="AP686">
        <f t="shared" si="478"/>
        <v>1</v>
      </c>
      <c r="AQ686">
        <f t="shared" si="479"/>
        <v>0</v>
      </c>
      <c r="AR686">
        <f t="shared" si="480"/>
        <v>4</v>
      </c>
      <c r="AS686">
        <f t="shared" si="481"/>
        <v>1440.0000000000546</v>
      </c>
      <c r="AT686" s="12">
        <f t="shared" si="486"/>
        <v>-0.32222222222222224</v>
      </c>
      <c r="AU686" s="13">
        <f t="shared" si="445"/>
        <v>0</v>
      </c>
      <c r="AV686" s="13">
        <f t="shared" si="484"/>
        <v>0</v>
      </c>
      <c r="AW686" s="27">
        <v>0</v>
      </c>
      <c r="AX686" s="1">
        <f t="shared" si="487"/>
        <v>0</v>
      </c>
      <c r="AY686" s="20">
        <f t="shared" si="488"/>
        <v>244.61538461538464</v>
      </c>
    </row>
    <row r="687" spans="1:51" ht="35.25" customHeight="1" x14ac:dyDescent="0.65">
      <c r="A687" s="39">
        <v>681</v>
      </c>
      <c r="B687" s="2" t="s">
        <v>1657</v>
      </c>
      <c r="C687" s="44" t="s">
        <v>1669</v>
      </c>
      <c r="D687" s="47" t="s">
        <v>228</v>
      </c>
      <c r="E687" s="48" t="s">
        <v>1670</v>
      </c>
      <c r="F687" s="15">
        <v>44348</v>
      </c>
      <c r="G687" s="2">
        <f t="shared" si="442"/>
        <v>26</v>
      </c>
      <c r="H687" s="16">
        <v>24</v>
      </c>
      <c r="I687" s="2"/>
      <c r="J687" s="16"/>
      <c r="K687" s="16"/>
      <c r="L687" s="2">
        <v>200</v>
      </c>
      <c r="M687" s="2">
        <v>0</v>
      </c>
      <c r="N687" s="2">
        <v>0</v>
      </c>
      <c r="O687" s="16"/>
      <c r="P687" s="2">
        <v>0</v>
      </c>
      <c r="Q687" s="2">
        <f t="shared" si="496"/>
        <v>10</v>
      </c>
      <c r="R687" s="2">
        <f t="shared" si="495"/>
        <v>0</v>
      </c>
      <c r="S687" s="17">
        <f t="shared" si="494"/>
        <v>34.615384615384613</v>
      </c>
      <c r="T687" s="17">
        <v>6</v>
      </c>
      <c r="U687" s="17">
        <v>5</v>
      </c>
      <c r="V687" s="18">
        <v>7</v>
      </c>
      <c r="W687" s="19">
        <f t="shared" si="470"/>
        <v>262.61538461538464</v>
      </c>
      <c r="X687" s="17">
        <f t="shared" si="443"/>
        <v>0</v>
      </c>
      <c r="Y687" s="17">
        <f t="shared" si="444"/>
        <v>0</v>
      </c>
      <c r="Z687" s="29"/>
      <c r="AA687" s="43">
        <f t="shared" si="497"/>
        <v>0</v>
      </c>
      <c r="AB687" s="17">
        <f t="shared" si="498"/>
        <v>5.252307692307693</v>
      </c>
      <c r="AC687" s="17">
        <f t="shared" si="499"/>
        <v>5.252307692307693</v>
      </c>
      <c r="AD687" s="3">
        <f t="shared" si="483"/>
        <v>257</v>
      </c>
      <c r="AE687" s="3">
        <f t="shared" si="482"/>
        <v>1400</v>
      </c>
      <c r="AF687" s="3"/>
      <c r="AH687" s="20">
        <f t="shared" si="485"/>
        <v>257.36</v>
      </c>
      <c r="AI687">
        <f t="shared" si="471"/>
        <v>2</v>
      </c>
      <c r="AJ687">
        <f t="shared" si="472"/>
        <v>1</v>
      </c>
      <c r="AK687">
        <f t="shared" si="473"/>
        <v>0</v>
      </c>
      <c r="AL687">
        <f t="shared" si="474"/>
        <v>0</v>
      </c>
      <c r="AM687">
        <f t="shared" si="475"/>
        <v>1</v>
      </c>
      <c r="AN687">
        <f t="shared" si="476"/>
        <v>2</v>
      </c>
      <c r="AO687">
        <f t="shared" si="477"/>
        <v>0</v>
      </c>
      <c r="AP687">
        <f t="shared" si="478"/>
        <v>1</v>
      </c>
      <c r="AQ687">
        <f t="shared" si="479"/>
        <v>0</v>
      </c>
      <c r="AR687">
        <f t="shared" si="480"/>
        <v>4</v>
      </c>
      <c r="AS687">
        <f t="shared" si="481"/>
        <v>1440.0000000000546</v>
      </c>
      <c r="AT687" s="12">
        <f t="shared" si="486"/>
        <v>-0.375</v>
      </c>
      <c r="AU687" s="13">
        <f t="shared" si="445"/>
        <v>0</v>
      </c>
      <c r="AV687" s="13">
        <f t="shared" si="484"/>
        <v>0</v>
      </c>
      <c r="AW687" s="27">
        <v>0</v>
      </c>
      <c r="AX687" s="1">
        <f t="shared" si="487"/>
        <v>0</v>
      </c>
      <c r="AY687" s="20">
        <f t="shared" si="488"/>
        <v>244.61538461538464</v>
      </c>
    </row>
    <row r="688" spans="1:51" ht="32.25" customHeight="1" x14ac:dyDescent="0.65">
      <c r="A688" s="2">
        <v>682</v>
      </c>
      <c r="B688" s="2" t="s">
        <v>1657</v>
      </c>
      <c r="C688" s="44" t="s">
        <v>1671</v>
      </c>
      <c r="D688" s="47" t="s">
        <v>942</v>
      </c>
      <c r="E688" s="48" t="s">
        <v>1672</v>
      </c>
      <c r="F688" s="15">
        <v>44482</v>
      </c>
      <c r="G688" s="2">
        <f t="shared" si="442"/>
        <v>26</v>
      </c>
      <c r="H688" s="16">
        <v>24</v>
      </c>
      <c r="I688" s="2"/>
      <c r="J688" s="16"/>
      <c r="K688" s="16"/>
      <c r="L688" s="2">
        <v>200</v>
      </c>
      <c r="M688" s="2">
        <v>0</v>
      </c>
      <c r="N688" s="2">
        <v>0</v>
      </c>
      <c r="O688" s="16"/>
      <c r="P688" s="2">
        <v>0</v>
      </c>
      <c r="Q688" s="2">
        <f t="shared" si="496"/>
        <v>10</v>
      </c>
      <c r="R688" s="2">
        <f t="shared" si="495"/>
        <v>0</v>
      </c>
      <c r="S688" s="17">
        <f t="shared" si="494"/>
        <v>34.615384615384613</v>
      </c>
      <c r="T688" s="17">
        <v>6</v>
      </c>
      <c r="U688" s="17">
        <v>5</v>
      </c>
      <c r="V688" s="18">
        <v>7</v>
      </c>
      <c r="W688" s="19">
        <f t="shared" si="470"/>
        <v>262.61538461538464</v>
      </c>
      <c r="X688" s="17">
        <f t="shared" si="443"/>
        <v>0</v>
      </c>
      <c r="Y688" s="17">
        <f t="shared" si="444"/>
        <v>0</v>
      </c>
      <c r="Z688" s="29"/>
      <c r="AA688" s="43">
        <f t="shared" si="497"/>
        <v>0</v>
      </c>
      <c r="AB688" s="17">
        <f t="shared" si="498"/>
        <v>5.252307692307693</v>
      </c>
      <c r="AC688" s="17">
        <f t="shared" si="499"/>
        <v>5.252307692307693</v>
      </c>
      <c r="AD688" s="3">
        <f t="shared" si="483"/>
        <v>257</v>
      </c>
      <c r="AE688" s="3">
        <f t="shared" si="482"/>
        <v>1400</v>
      </c>
      <c r="AF688" s="3"/>
      <c r="AH688" s="20">
        <f t="shared" si="485"/>
        <v>257.36</v>
      </c>
      <c r="AI688">
        <f t="shared" si="471"/>
        <v>2</v>
      </c>
      <c r="AJ688">
        <f t="shared" si="472"/>
        <v>1</v>
      </c>
      <c r="AK688">
        <f t="shared" si="473"/>
        <v>0</v>
      </c>
      <c r="AL688">
        <f t="shared" si="474"/>
        <v>0</v>
      </c>
      <c r="AM688">
        <f t="shared" si="475"/>
        <v>1</v>
      </c>
      <c r="AN688">
        <f t="shared" si="476"/>
        <v>2</v>
      </c>
      <c r="AO688">
        <f t="shared" si="477"/>
        <v>0</v>
      </c>
      <c r="AP688">
        <f t="shared" si="478"/>
        <v>1</v>
      </c>
      <c r="AQ688">
        <f t="shared" si="479"/>
        <v>0</v>
      </c>
      <c r="AR688">
        <f t="shared" si="480"/>
        <v>4</v>
      </c>
      <c r="AS688">
        <f t="shared" si="481"/>
        <v>1440.0000000000546</v>
      </c>
      <c r="AT688" s="12">
        <f t="shared" si="486"/>
        <v>-0.7416666666666667</v>
      </c>
      <c r="AU688" s="13">
        <f t="shared" si="445"/>
        <v>0</v>
      </c>
      <c r="AV688" s="13">
        <f t="shared" si="484"/>
        <v>0</v>
      </c>
      <c r="AW688" s="27">
        <v>0</v>
      </c>
      <c r="AX688" s="1">
        <f t="shared" si="487"/>
        <v>0</v>
      </c>
      <c r="AY688" s="20">
        <f t="shared" si="488"/>
        <v>244.61538461538464</v>
      </c>
    </row>
    <row r="689" spans="1:51" ht="32.25" customHeight="1" x14ac:dyDescent="0.65">
      <c r="A689" s="39">
        <v>683</v>
      </c>
      <c r="B689" s="2" t="s">
        <v>1657</v>
      </c>
      <c r="C689" s="44" t="s">
        <v>1673</v>
      </c>
      <c r="D689" s="47" t="s">
        <v>1536</v>
      </c>
      <c r="E689" s="48" t="s">
        <v>1674</v>
      </c>
      <c r="F689" s="15">
        <v>44482</v>
      </c>
      <c r="G689" s="2">
        <f t="shared" si="442"/>
        <v>26</v>
      </c>
      <c r="H689" s="16">
        <v>22</v>
      </c>
      <c r="I689" s="2"/>
      <c r="J689" s="16"/>
      <c r="K689" s="16"/>
      <c r="L689" s="2">
        <v>200</v>
      </c>
      <c r="M689" s="2">
        <v>0</v>
      </c>
      <c r="N689" s="2">
        <v>0</v>
      </c>
      <c r="O689" s="16"/>
      <c r="P689" s="2">
        <v>0</v>
      </c>
      <c r="Q689" s="2">
        <f t="shared" si="496"/>
        <v>10</v>
      </c>
      <c r="R689" s="2">
        <f t="shared" si="495"/>
        <v>0</v>
      </c>
      <c r="S689" s="17">
        <f t="shared" si="494"/>
        <v>31.73076923076923</v>
      </c>
      <c r="T689" s="17">
        <v>5.5</v>
      </c>
      <c r="U689" s="17">
        <v>5</v>
      </c>
      <c r="V689" s="18">
        <v>7</v>
      </c>
      <c r="W689" s="19">
        <f t="shared" si="470"/>
        <v>259.23076923076923</v>
      </c>
      <c r="X689" s="17">
        <f t="shared" si="443"/>
        <v>0</v>
      </c>
      <c r="Y689" s="17">
        <f t="shared" si="444"/>
        <v>0</v>
      </c>
      <c r="Z689" s="29"/>
      <c r="AA689" s="43">
        <f t="shared" si="497"/>
        <v>0</v>
      </c>
      <c r="AB689" s="17">
        <f t="shared" si="498"/>
        <v>5.1846153846153848</v>
      </c>
      <c r="AC689" s="17">
        <f t="shared" si="499"/>
        <v>5.1846153846153848</v>
      </c>
      <c r="AD689" s="3">
        <f t="shared" si="483"/>
        <v>254</v>
      </c>
      <c r="AE689" s="3">
        <f t="shared" si="482"/>
        <v>200</v>
      </c>
      <c r="AF689" s="3"/>
      <c r="AH689" s="20">
        <f t="shared" si="485"/>
        <v>254.05</v>
      </c>
      <c r="AI689">
        <f t="shared" si="471"/>
        <v>2</v>
      </c>
      <c r="AJ689">
        <f t="shared" si="472"/>
        <v>1</v>
      </c>
      <c r="AK689">
        <f t="shared" si="473"/>
        <v>0</v>
      </c>
      <c r="AL689">
        <f t="shared" si="474"/>
        <v>0</v>
      </c>
      <c r="AM689">
        <f t="shared" si="475"/>
        <v>0</v>
      </c>
      <c r="AN689">
        <f t="shared" si="476"/>
        <v>4</v>
      </c>
      <c r="AO689">
        <f t="shared" si="477"/>
        <v>0</v>
      </c>
      <c r="AP689">
        <f t="shared" si="478"/>
        <v>0</v>
      </c>
      <c r="AQ689">
        <f t="shared" si="479"/>
        <v>0</v>
      </c>
      <c r="AR689">
        <f t="shared" si="480"/>
        <v>2</v>
      </c>
      <c r="AS689">
        <f t="shared" si="481"/>
        <v>200.00000000004547</v>
      </c>
      <c r="AT689" s="12">
        <f t="shared" si="486"/>
        <v>-0.7416666666666667</v>
      </c>
      <c r="AU689" s="13">
        <f t="shared" si="445"/>
        <v>0</v>
      </c>
      <c r="AV689" s="13">
        <f t="shared" si="484"/>
        <v>0</v>
      </c>
      <c r="AW689" s="27">
        <v>0</v>
      </c>
      <c r="AX689" s="1">
        <f t="shared" si="487"/>
        <v>0</v>
      </c>
      <c r="AY689" s="20">
        <f t="shared" si="488"/>
        <v>241.73076923076923</v>
      </c>
    </row>
    <row r="690" spans="1:51" ht="32.25" customHeight="1" x14ac:dyDescent="0.65">
      <c r="A690" s="2">
        <v>684</v>
      </c>
      <c r="B690" s="2" t="s">
        <v>1657</v>
      </c>
      <c r="C690" s="44" t="s">
        <v>1675</v>
      </c>
      <c r="D690" s="47" t="s">
        <v>1676</v>
      </c>
      <c r="E690" s="48" t="s">
        <v>117</v>
      </c>
      <c r="F690" s="15">
        <v>44482</v>
      </c>
      <c r="G690" s="2">
        <f t="shared" si="442"/>
        <v>26</v>
      </c>
      <c r="H690" s="16">
        <v>24</v>
      </c>
      <c r="I690" s="2"/>
      <c r="J690" s="16"/>
      <c r="K690" s="16"/>
      <c r="L690" s="2">
        <v>200</v>
      </c>
      <c r="M690" s="2">
        <v>0</v>
      </c>
      <c r="N690" s="2">
        <v>0</v>
      </c>
      <c r="O690" s="16"/>
      <c r="P690" s="2">
        <v>0</v>
      </c>
      <c r="Q690" s="2">
        <f t="shared" si="496"/>
        <v>10</v>
      </c>
      <c r="R690" s="2">
        <f t="shared" si="495"/>
        <v>0</v>
      </c>
      <c r="S690" s="17">
        <f t="shared" si="494"/>
        <v>34.615384615384613</v>
      </c>
      <c r="T690" s="17">
        <v>6</v>
      </c>
      <c r="U690" s="17">
        <v>5</v>
      </c>
      <c r="V690" s="18">
        <v>7</v>
      </c>
      <c r="W690" s="19">
        <f t="shared" si="470"/>
        <v>262.61538461538464</v>
      </c>
      <c r="X690" s="17">
        <f t="shared" si="443"/>
        <v>0</v>
      </c>
      <c r="Y690" s="17">
        <f t="shared" si="444"/>
        <v>0</v>
      </c>
      <c r="Z690" s="29"/>
      <c r="AA690" s="43">
        <f t="shared" si="497"/>
        <v>0</v>
      </c>
      <c r="AB690" s="17">
        <f t="shared" si="498"/>
        <v>5.252307692307693</v>
      </c>
      <c r="AC690" s="17">
        <f t="shared" si="499"/>
        <v>5.252307692307693</v>
      </c>
      <c r="AD690" s="3">
        <f t="shared" si="483"/>
        <v>257</v>
      </c>
      <c r="AE690" s="3">
        <f t="shared" si="482"/>
        <v>1400</v>
      </c>
      <c r="AF690" s="3"/>
      <c r="AH690" s="20">
        <f t="shared" si="485"/>
        <v>257.36</v>
      </c>
      <c r="AI690">
        <f t="shared" si="471"/>
        <v>2</v>
      </c>
      <c r="AJ690">
        <f t="shared" si="472"/>
        <v>1</v>
      </c>
      <c r="AK690">
        <f t="shared" si="473"/>
        <v>0</v>
      </c>
      <c r="AL690">
        <f t="shared" si="474"/>
        <v>0</v>
      </c>
      <c r="AM690">
        <f t="shared" si="475"/>
        <v>1</v>
      </c>
      <c r="AN690">
        <f t="shared" si="476"/>
        <v>2</v>
      </c>
      <c r="AO690">
        <f t="shared" si="477"/>
        <v>0</v>
      </c>
      <c r="AP690">
        <f t="shared" si="478"/>
        <v>1</v>
      </c>
      <c r="AQ690">
        <f t="shared" si="479"/>
        <v>0</v>
      </c>
      <c r="AR690">
        <f t="shared" si="480"/>
        <v>4</v>
      </c>
      <c r="AS690">
        <f t="shared" si="481"/>
        <v>1440.0000000000546</v>
      </c>
      <c r="AT690" s="12">
        <f t="shared" si="486"/>
        <v>-0.7416666666666667</v>
      </c>
      <c r="AU690" s="13">
        <f t="shared" si="445"/>
        <v>0</v>
      </c>
      <c r="AV690" s="13">
        <f t="shared" si="484"/>
        <v>0</v>
      </c>
      <c r="AW690" s="27">
        <v>0</v>
      </c>
      <c r="AX690" s="1">
        <f t="shared" si="487"/>
        <v>0</v>
      </c>
      <c r="AY690" s="20">
        <f t="shared" si="488"/>
        <v>244.61538461538464</v>
      </c>
    </row>
    <row r="691" spans="1:51" ht="32.25" customHeight="1" x14ac:dyDescent="0.65">
      <c r="A691" s="39">
        <v>685</v>
      </c>
      <c r="B691" s="2" t="s">
        <v>1657</v>
      </c>
      <c r="C691" s="44" t="s">
        <v>1677</v>
      </c>
      <c r="D691" s="47" t="s">
        <v>1678</v>
      </c>
      <c r="E691" s="48" t="s">
        <v>1679</v>
      </c>
      <c r="F691" s="15">
        <v>44550</v>
      </c>
      <c r="G691" s="2">
        <f t="shared" ref="G691:G754" si="500">$J$4-K691-J691</f>
        <v>26</v>
      </c>
      <c r="H691" s="16">
        <v>24</v>
      </c>
      <c r="I691" s="2"/>
      <c r="J691" s="16"/>
      <c r="K691" s="16"/>
      <c r="L691" s="2">
        <v>200</v>
      </c>
      <c r="M691" s="2">
        <v>0</v>
      </c>
      <c r="N691" s="2">
        <v>0</v>
      </c>
      <c r="O691" s="16"/>
      <c r="P691" s="2">
        <v>0</v>
      </c>
      <c r="Q691" s="2">
        <f t="shared" si="496"/>
        <v>10</v>
      </c>
      <c r="R691" s="2">
        <f t="shared" si="495"/>
        <v>0</v>
      </c>
      <c r="S691" s="17">
        <f t="shared" si="494"/>
        <v>34.615384615384613</v>
      </c>
      <c r="T691" s="17">
        <v>6</v>
      </c>
      <c r="U691" s="17">
        <v>5</v>
      </c>
      <c r="V691" s="18">
        <v>7</v>
      </c>
      <c r="W691" s="19">
        <f t="shared" si="470"/>
        <v>262.61538461538464</v>
      </c>
      <c r="X691" s="17">
        <f t="shared" ref="X691:X754" si="501">(L691+N691)/$J$4*J691</f>
        <v>0</v>
      </c>
      <c r="Y691" s="17">
        <f t="shared" ref="Y691:Y754" si="502">(L691+N691)/$J$4*K691</f>
        <v>0</v>
      </c>
      <c r="Z691" s="29"/>
      <c r="AA691" s="43">
        <f t="shared" si="497"/>
        <v>0</v>
      </c>
      <c r="AB691" s="17">
        <f t="shared" si="498"/>
        <v>5.252307692307693</v>
      </c>
      <c r="AC691" s="17">
        <f t="shared" si="499"/>
        <v>5.252307692307693</v>
      </c>
      <c r="AD691" s="3">
        <f t="shared" si="483"/>
        <v>257</v>
      </c>
      <c r="AE691" s="3">
        <f t="shared" si="482"/>
        <v>1400</v>
      </c>
      <c r="AF691" s="3"/>
      <c r="AH691" s="20">
        <f t="shared" si="485"/>
        <v>257.36</v>
      </c>
      <c r="AI691">
        <f t="shared" si="471"/>
        <v>2</v>
      </c>
      <c r="AJ691">
        <f t="shared" si="472"/>
        <v>1</v>
      </c>
      <c r="AK691">
        <f t="shared" si="473"/>
        <v>0</v>
      </c>
      <c r="AL691">
        <f t="shared" si="474"/>
        <v>0</v>
      </c>
      <c r="AM691">
        <f t="shared" si="475"/>
        <v>1</v>
      </c>
      <c r="AN691">
        <f t="shared" si="476"/>
        <v>2</v>
      </c>
      <c r="AO691">
        <f t="shared" si="477"/>
        <v>0</v>
      </c>
      <c r="AP691">
        <f t="shared" si="478"/>
        <v>1</v>
      </c>
      <c r="AQ691">
        <f t="shared" si="479"/>
        <v>0</v>
      </c>
      <c r="AR691">
        <f t="shared" si="480"/>
        <v>4</v>
      </c>
      <c r="AS691">
        <f t="shared" si="481"/>
        <v>1440.0000000000546</v>
      </c>
      <c r="AT691" s="12">
        <f t="shared" si="486"/>
        <v>-0.92777777777777781</v>
      </c>
      <c r="AU691" s="13">
        <f t="shared" ref="AU691:AU754" si="503">IF(AT691&lt;=1,0,IF(AT691&lt;=2,2,IF(AT691&lt;=3,3,IF(AT691&lt;=4,4,IF(AT691&lt;=5,5,IF(AT691&lt;=6,6,IF(AT691&lt;=7,7,IF(AT691&lt;=8,8,10))))))))</f>
        <v>0</v>
      </c>
      <c r="AV691" s="13">
        <f t="shared" si="484"/>
        <v>0</v>
      </c>
      <c r="AW691" s="27">
        <v>0</v>
      </c>
      <c r="AX691" s="1">
        <f t="shared" si="487"/>
        <v>0</v>
      </c>
      <c r="AY691" s="20">
        <f t="shared" si="488"/>
        <v>244.61538461538464</v>
      </c>
    </row>
    <row r="692" spans="1:51" ht="32.25" customHeight="1" x14ac:dyDescent="0.65">
      <c r="A692" s="2">
        <v>686</v>
      </c>
      <c r="B692" s="2" t="s">
        <v>1657</v>
      </c>
      <c r="C692" s="44" t="s">
        <v>1680</v>
      </c>
      <c r="D692" s="47" t="s">
        <v>974</v>
      </c>
      <c r="E692" s="48" t="s">
        <v>810</v>
      </c>
      <c r="F692" s="15">
        <v>44805</v>
      </c>
      <c r="G692" s="2">
        <f t="shared" si="500"/>
        <v>26</v>
      </c>
      <c r="H692" s="16">
        <v>8</v>
      </c>
      <c r="I692" s="2"/>
      <c r="J692" s="16"/>
      <c r="K692" s="16"/>
      <c r="L692" s="2">
        <v>200</v>
      </c>
      <c r="M692" s="2">
        <v>0</v>
      </c>
      <c r="N692" s="2">
        <v>0</v>
      </c>
      <c r="O692" s="16"/>
      <c r="P692" s="2">
        <v>0</v>
      </c>
      <c r="Q692" s="2">
        <f t="shared" si="496"/>
        <v>10</v>
      </c>
      <c r="R692" s="2">
        <f t="shared" si="495"/>
        <v>0</v>
      </c>
      <c r="S692" s="17">
        <f t="shared" si="494"/>
        <v>11.538461538461538</v>
      </c>
      <c r="T692" s="17">
        <v>2</v>
      </c>
      <c r="U692" s="17">
        <v>5</v>
      </c>
      <c r="V692" s="18">
        <v>7</v>
      </c>
      <c r="W692" s="19">
        <f t="shared" si="470"/>
        <v>235.53846153846155</v>
      </c>
      <c r="X692" s="17">
        <f t="shared" si="501"/>
        <v>0</v>
      </c>
      <c r="Y692" s="17">
        <f t="shared" si="502"/>
        <v>0</v>
      </c>
      <c r="Z692" s="29"/>
      <c r="AA692" s="43">
        <f t="shared" si="497"/>
        <v>0</v>
      </c>
      <c r="AB692" s="17">
        <f t="shared" si="498"/>
        <v>4.7107692307692313</v>
      </c>
      <c r="AC692" s="17">
        <f t="shared" si="499"/>
        <v>4.7107692307692313</v>
      </c>
      <c r="AD692" s="3">
        <f t="shared" si="483"/>
        <v>230</v>
      </c>
      <c r="AE692" s="3">
        <f t="shared" si="482"/>
        <v>3300</v>
      </c>
      <c r="AF692" s="3"/>
      <c r="AH692" s="20">
        <f t="shared" si="485"/>
        <v>230.83</v>
      </c>
      <c r="AI692">
        <f t="shared" si="471"/>
        <v>2</v>
      </c>
      <c r="AJ692">
        <f t="shared" si="472"/>
        <v>0</v>
      </c>
      <c r="AK692">
        <f t="shared" si="473"/>
        <v>1</v>
      </c>
      <c r="AL692">
        <f t="shared" si="474"/>
        <v>1</v>
      </c>
      <c r="AM692">
        <f t="shared" si="475"/>
        <v>0</v>
      </c>
      <c r="AN692">
        <f t="shared" si="476"/>
        <v>0</v>
      </c>
      <c r="AO692">
        <f t="shared" si="477"/>
        <v>1</v>
      </c>
      <c r="AP692">
        <f t="shared" si="478"/>
        <v>1</v>
      </c>
      <c r="AQ692">
        <f t="shared" si="479"/>
        <v>0</v>
      </c>
      <c r="AR692">
        <f t="shared" si="480"/>
        <v>3</v>
      </c>
      <c r="AS692">
        <f t="shared" si="481"/>
        <v>3320.00000000005</v>
      </c>
      <c r="AT692" s="12">
        <f t="shared" si="486"/>
        <v>-1.625</v>
      </c>
      <c r="AU692" s="13">
        <f t="shared" si="503"/>
        <v>0</v>
      </c>
      <c r="AV692" s="13">
        <f t="shared" si="484"/>
        <v>0</v>
      </c>
      <c r="AW692" s="27">
        <v>0</v>
      </c>
      <c r="AX692" s="1">
        <f t="shared" si="487"/>
        <v>0</v>
      </c>
      <c r="AY692" s="20">
        <f t="shared" si="488"/>
        <v>221.53846153846155</v>
      </c>
    </row>
    <row r="693" spans="1:51" ht="32.25" customHeight="1" x14ac:dyDescent="0.65">
      <c r="A693" s="39">
        <v>687</v>
      </c>
      <c r="B693" s="2" t="s">
        <v>1657</v>
      </c>
      <c r="C693" s="44" t="s">
        <v>1681</v>
      </c>
      <c r="D693" s="47" t="s">
        <v>718</v>
      </c>
      <c r="E693" s="48" t="s">
        <v>622</v>
      </c>
      <c r="F693" s="15">
        <v>44927</v>
      </c>
      <c r="G693" s="2">
        <f t="shared" si="500"/>
        <v>26</v>
      </c>
      <c r="H693" s="16">
        <v>20</v>
      </c>
      <c r="I693" s="2"/>
      <c r="J693" s="16"/>
      <c r="K693" s="16"/>
      <c r="L693" s="2">
        <v>200</v>
      </c>
      <c r="M693" s="2">
        <v>0</v>
      </c>
      <c r="N693" s="2">
        <v>0</v>
      </c>
      <c r="O693" s="16"/>
      <c r="P693" s="2">
        <v>0</v>
      </c>
      <c r="Q693" s="2">
        <f t="shared" si="496"/>
        <v>10</v>
      </c>
      <c r="R693" s="2">
        <f t="shared" si="495"/>
        <v>0</v>
      </c>
      <c r="S693" s="17">
        <f t="shared" si="494"/>
        <v>28.846153846153847</v>
      </c>
      <c r="T693" s="17">
        <v>5</v>
      </c>
      <c r="U693" s="17">
        <v>5</v>
      </c>
      <c r="V693" s="18">
        <v>7</v>
      </c>
      <c r="W693" s="19">
        <f t="shared" si="470"/>
        <v>255.84615384615384</v>
      </c>
      <c r="X693" s="17">
        <f t="shared" si="501"/>
        <v>0</v>
      </c>
      <c r="Y693" s="17">
        <f t="shared" si="502"/>
        <v>0</v>
      </c>
      <c r="Z693" s="29"/>
      <c r="AA693" s="43">
        <f t="shared" si="497"/>
        <v>0</v>
      </c>
      <c r="AB693" s="17">
        <f t="shared" si="498"/>
        <v>5.1169230769230767</v>
      </c>
      <c r="AC693" s="17">
        <f t="shared" si="499"/>
        <v>5.1169230769230767</v>
      </c>
      <c r="AD693" s="3">
        <f t="shared" si="483"/>
        <v>250</v>
      </c>
      <c r="AE693" s="3">
        <f t="shared" si="482"/>
        <v>2900</v>
      </c>
      <c r="AF693" s="3"/>
      <c r="AH693" s="20">
        <f t="shared" si="485"/>
        <v>250.73</v>
      </c>
      <c r="AI693">
        <f t="shared" si="471"/>
        <v>2</v>
      </c>
      <c r="AJ693">
        <f t="shared" si="472"/>
        <v>1</v>
      </c>
      <c r="AK693">
        <f t="shared" si="473"/>
        <v>0</v>
      </c>
      <c r="AL693">
        <f t="shared" si="474"/>
        <v>0</v>
      </c>
      <c r="AM693">
        <f t="shared" si="475"/>
        <v>0</v>
      </c>
      <c r="AN693">
        <f t="shared" si="476"/>
        <v>0</v>
      </c>
      <c r="AO693">
        <f t="shared" si="477"/>
        <v>1</v>
      </c>
      <c r="AP693">
        <f t="shared" si="478"/>
        <v>0</v>
      </c>
      <c r="AQ693">
        <f t="shared" si="479"/>
        <v>1</v>
      </c>
      <c r="AR693">
        <f t="shared" si="480"/>
        <v>4</v>
      </c>
      <c r="AS693">
        <f t="shared" si="481"/>
        <v>2919.9999999999591</v>
      </c>
      <c r="AT693" s="12">
        <f t="shared" si="486"/>
        <v>-1.9583333333333333</v>
      </c>
      <c r="AU693" s="13">
        <f t="shared" si="503"/>
        <v>0</v>
      </c>
      <c r="AV693" s="13">
        <f t="shared" si="484"/>
        <v>0</v>
      </c>
      <c r="AW693" s="27">
        <v>0</v>
      </c>
      <c r="AX693" s="1">
        <f t="shared" si="487"/>
        <v>0</v>
      </c>
      <c r="AY693" s="20">
        <f t="shared" si="488"/>
        <v>238.84615384615384</v>
      </c>
    </row>
    <row r="694" spans="1:51" ht="32.25" customHeight="1" x14ac:dyDescent="0.65">
      <c r="A694" s="2">
        <v>688</v>
      </c>
      <c r="B694" s="2" t="s">
        <v>1657</v>
      </c>
      <c r="C694" s="44" t="s">
        <v>1682</v>
      </c>
      <c r="D694" s="47" t="s">
        <v>840</v>
      </c>
      <c r="E694" s="48" t="s">
        <v>1485</v>
      </c>
      <c r="F694" s="15">
        <v>44970</v>
      </c>
      <c r="G694" s="2">
        <f t="shared" si="500"/>
        <v>26</v>
      </c>
      <c r="H694" s="16">
        <v>20</v>
      </c>
      <c r="I694" s="2"/>
      <c r="J694" s="16"/>
      <c r="K694" s="16"/>
      <c r="L694" s="2">
        <v>200</v>
      </c>
      <c r="M694" s="2">
        <v>0</v>
      </c>
      <c r="N694" s="2">
        <v>0</v>
      </c>
      <c r="O694" s="16"/>
      <c r="P694" s="2">
        <v>0</v>
      </c>
      <c r="Q694" s="2">
        <f t="shared" si="496"/>
        <v>10</v>
      </c>
      <c r="R694" s="2">
        <f t="shared" si="495"/>
        <v>0</v>
      </c>
      <c r="S694" s="17">
        <f t="shared" si="494"/>
        <v>28.846153846153847</v>
      </c>
      <c r="T694" s="17">
        <v>5</v>
      </c>
      <c r="U694" s="17">
        <v>5</v>
      </c>
      <c r="V694" s="18">
        <v>7</v>
      </c>
      <c r="W694" s="19">
        <f t="shared" si="470"/>
        <v>255.84615384615384</v>
      </c>
      <c r="X694" s="17">
        <f t="shared" si="501"/>
        <v>0</v>
      </c>
      <c r="Y694" s="17">
        <f t="shared" si="502"/>
        <v>0</v>
      </c>
      <c r="Z694" s="29"/>
      <c r="AA694" s="43">
        <f t="shared" si="497"/>
        <v>0</v>
      </c>
      <c r="AB694" s="17">
        <f t="shared" si="498"/>
        <v>5.1169230769230767</v>
      </c>
      <c r="AC694" s="17">
        <f t="shared" si="499"/>
        <v>5.1169230769230767</v>
      </c>
      <c r="AD694" s="3">
        <f t="shared" si="483"/>
        <v>250</v>
      </c>
      <c r="AE694" s="3">
        <f t="shared" si="482"/>
        <v>2900</v>
      </c>
      <c r="AF694" s="3"/>
      <c r="AH694" s="20">
        <f t="shared" si="485"/>
        <v>250.73</v>
      </c>
      <c r="AI694">
        <f t="shared" si="471"/>
        <v>2</v>
      </c>
      <c r="AJ694">
        <f t="shared" si="472"/>
        <v>1</v>
      </c>
      <c r="AK694">
        <f t="shared" si="473"/>
        <v>0</v>
      </c>
      <c r="AL694">
        <f t="shared" si="474"/>
        <v>0</v>
      </c>
      <c r="AM694">
        <f t="shared" si="475"/>
        <v>0</v>
      </c>
      <c r="AN694">
        <f t="shared" si="476"/>
        <v>0</v>
      </c>
      <c r="AO694">
        <f t="shared" si="477"/>
        <v>1</v>
      </c>
      <c r="AP694">
        <f t="shared" si="478"/>
        <v>0</v>
      </c>
      <c r="AQ694">
        <f t="shared" si="479"/>
        <v>1</v>
      </c>
      <c r="AR694">
        <f t="shared" si="480"/>
        <v>4</v>
      </c>
      <c r="AS694">
        <f t="shared" si="481"/>
        <v>2919.9999999999591</v>
      </c>
      <c r="AT694" s="12">
        <f t="shared" si="486"/>
        <v>-2.0750000000000002</v>
      </c>
      <c r="AU694" s="13">
        <f t="shared" si="503"/>
        <v>0</v>
      </c>
      <c r="AV694" s="13">
        <f t="shared" si="484"/>
        <v>0</v>
      </c>
      <c r="AW694" s="27">
        <v>0</v>
      </c>
      <c r="AX694" s="1">
        <f t="shared" si="487"/>
        <v>0</v>
      </c>
      <c r="AY694" s="20">
        <f t="shared" si="488"/>
        <v>238.84615384615384</v>
      </c>
    </row>
    <row r="695" spans="1:51" ht="32.25" customHeight="1" x14ac:dyDescent="0.65">
      <c r="A695" s="39">
        <v>689</v>
      </c>
      <c r="B695" s="2" t="s">
        <v>1657</v>
      </c>
      <c r="C695" s="44" t="s">
        <v>1683</v>
      </c>
      <c r="D695" s="47" t="s">
        <v>1684</v>
      </c>
      <c r="E695" s="48" t="s">
        <v>125</v>
      </c>
      <c r="F695" s="15">
        <v>45071</v>
      </c>
      <c r="G695" s="2">
        <f t="shared" si="500"/>
        <v>24.625</v>
      </c>
      <c r="H695" s="16">
        <v>22</v>
      </c>
      <c r="I695" s="2"/>
      <c r="J695" s="16"/>
      <c r="K695" s="16">
        <v>1.375</v>
      </c>
      <c r="L695" s="2">
        <v>200</v>
      </c>
      <c r="M695" s="2">
        <v>0</v>
      </c>
      <c r="N695" s="2">
        <v>0</v>
      </c>
      <c r="O695" s="16"/>
      <c r="P695" s="2">
        <v>0</v>
      </c>
      <c r="Q695" s="2">
        <f t="shared" si="496"/>
        <v>0</v>
      </c>
      <c r="R695" s="2">
        <f t="shared" si="495"/>
        <v>0</v>
      </c>
      <c r="S695" s="17">
        <f t="shared" si="494"/>
        <v>31.73076923076923</v>
      </c>
      <c r="T695" s="17">
        <v>5.5</v>
      </c>
      <c r="U695" s="17">
        <v>4.7355769230769234</v>
      </c>
      <c r="V695" s="18">
        <v>7</v>
      </c>
      <c r="W695" s="19">
        <f t="shared" si="470"/>
        <v>248.96634615384616</v>
      </c>
      <c r="X695" s="17">
        <f t="shared" si="501"/>
        <v>0</v>
      </c>
      <c r="Y695" s="17">
        <f t="shared" si="502"/>
        <v>10.576923076923077</v>
      </c>
      <c r="Z695" s="29"/>
      <c r="AA695" s="43">
        <f t="shared" si="497"/>
        <v>0</v>
      </c>
      <c r="AB695" s="17">
        <f t="shared" si="498"/>
        <v>4.9793269230769237</v>
      </c>
      <c r="AC695" s="17">
        <f t="shared" si="499"/>
        <v>15.55625</v>
      </c>
      <c r="AD695" s="3">
        <f t="shared" si="483"/>
        <v>233</v>
      </c>
      <c r="AE695" s="3">
        <f t="shared" si="482"/>
        <v>1600</v>
      </c>
      <c r="AF695" s="3"/>
      <c r="AH695" s="20">
        <f t="shared" si="485"/>
        <v>233.41</v>
      </c>
      <c r="AI695">
        <f t="shared" si="471"/>
        <v>2</v>
      </c>
      <c r="AJ695">
        <f t="shared" si="472"/>
        <v>0</v>
      </c>
      <c r="AK695">
        <f t="shared" si="473"/>
        <v>1</v>
      </c>
      <c r="AL695">
        <f t="shared" si="474"/>
        <v>1</v>
      </c>
      <c r="AM695">
        <f t="shared" si="475"/>
        <v>0</v>
      </c>
      <c r="AN695">
        <f t="shared" si="476"/>
        <v>3</v>
      </c>
      <c r="AO695">
        <f t="shared" si="477"/>
        <v>0</v>
      </c>
      <c r="AP695">
        <f t="shared" si="478"/>
        <v>1</v>
      </c>
      <c r="AQ695">
        <f t="shared" si="479"/>
        <v>1</v>
      </c>
      <c r="AR695">
        <f t="shared" si="480"/>
        <v>1</v>
      </c>
      <c r="AS695">
        <f t="shared" si="481"/>
        <v>1639.9999999999864</v>
      </c>
      <c r="AT695" s="12">
        <f t="shared" si="486"/>
        <v>-2.3583333333333334</v>
      </c>
      <c r="AU695" s="13">
        <f t="shared" si="503"/>
        <v>0</v>
      </c>
      <c r="AV695" s="13">
        <f t="shared" si="484"/>
        <v>0</v>
      </c>
      <c r="AW695" s="27">
        <v>0</v>
      </c>
      <c r="AX695" s="1">
        <f t="shared" si="487"/>
        <v>0</v>
      </c>
      <c r="AY695" s="20">
        <f t="shared" si="488"/>
        <v>221.15384615384616</v>
      </c>
    </row>
    <row r="696" spans="1:51" ht="32.25" customHeight="1" x14ac:dyDescent="0.65">
      <c r="A696" s="2">
        <v>690</v>
      </c>
      <c r="B696" s="2" t="s">
        <v>1657</v>
      </c>
      <c r="C696" s="44" t="s">
        <v>1685</v>
      </c>
      <c r="D696" s="47" t="s">
        <v>1686</v>
      </c>
      <c r="E696" s="48" t="s">
        <v>1687</v>
      </c>
      <c r="F696" s="15">
        <v>45108</v>
      </c>
      <c r="G696" s="2">
        <f t="shared" si="500"/>
        <v>25.375</v>
      </c>
      <c r="H696" s="16">
        <v>12</v>
      </c>
      <c r="I696" s="2"/>
      <c r="J696" s="16">
        <v>0.625</v>
      </c>
      <c r="K696" s="16"/>
      <c r="L696" s="2">
        <v>200</v>
      </c>
      <c r="M696" s="2">
        <v>0</v>
      </c>
      <c r="N696" s="2">
        <v>0</v>
      </c>
      <c r="O696" s="16"/>
      <c r="P696" s="2">
        <v>0</v>
      </c>
      <c r="Q696" s="2">
        <f t="shared" si="496"/>
        <v>5</v>
      </c>
      <c r="R696" s="2">
        <f t="shared" si="495"/>
        <v>0</v>
      </c>
      <c r="S696" s="17">
        <f t="shared" si="494"/>
        <v>17.307692307692307</v>
      </c>
      <c r="T696" s="17">
        <v>3</v>
      </c>
      <c r="U696" s="17">
        <v>4.8798076923076925</v>
      </c>
      <c r="V696" s="18">
        <v>7</v>
      </c>
      <c r="W696" s="19">
        <f t="shared" si="470"/>
        <v>237.1875</v>
      </c>
      <c r="X696" s="17">
        <f t="shared" si="501"/>
        <v>4.8076923076923075</v>
      </c>
      <c r="Y696" s="17">
        <f t="shared" si="502"/>
        <v>0</v>
      </c>
      <c r="Z696" s="29"/>
      <c r="AA696" s="43">
        <f t="shared" si="497"/>
        <v>0</v>
      </c>
      <c r="AB696" s="17">
        <f t="shared" si="498"/>
        <v>4.7437500000000004</v>
      </c>
      <c r="AC696" s="17">
        <f t="shared" si="499"/>
        <v>9.5514423076923087</v>
      </c>
      <c r="AD696" s="3">
        <f t="shared" si="483"/>
        <v>227</v>
      </c>
      <c r="AE696" s="3">
        <f t="shared" si="482"/>
        <v>2500</v>
      </c>
      <c r="AF696" s="3"/>
      <c r="AH696" s="20">
        <f t="shared" si="485"/>
        <v>227.64</v>
      </c>
      <c r="AI696">
        <f t="shared" si="471"/>
        <v>2</v>
      </c>
      <c r="AJ696">
        <f t="shared" si="472"/>
        <v>0</v>
      </c>
      <c r="AK696">
        <f t="shared" si="473"/>
        <v>1</v>
      </c>
      <c r="AL696">
        <f t="shared" si="474"/>
        <v>0</v>
      </c>
      <c r="AM696">
        <f t="shared" si="475"/>
        <v>1</v>
      </c>
      <c r="AN696">
        <f t="shared" si="476"/>
        <v>2</v>
      </c>
      <c r="AO696">
        <f t="shared" si="477"/>
        <v>1</v>
      </c>
      <c r="AP696">
        <f t="shared" si="478"/>
        <v>0</v>
      </c>
      <c r="AQ696">
        <f t="shared" si="479"/>
        <v>1</v>
      </c>
      <c r="AR696">
        <f t="shared" si="480"/>
        <v>0</v>
      </c>
      <c r="AS696">
        <f t="shared" si="481"/>
        <v>2559.9999999999454</v>
      </c>
      <c r="AT696" s="12">
        <f t="shared" si="486"/>
        <v>-2.4583333333333335</v>
      </c>
      <c r="AU696" s="13">
        <f t="shared" si="503"/>
        <v>0</v>
      </c>
      <c r="AV696" s="13">
        <f t="shared" si="484"/>
        <v>0</v>
      </c>
      <c r="AW696" s="27">
        <v>0</v>
      </c>
      <c r="AX696" s="1">
        <f t="shared" si="487"/>
        <v>0</v>
      </c>
      <c r="AY696" s="20">
        <f t="shared" si="488"/>
        <v>217.5</v>
      </c>
    </row>
    <row r="697" spans="1:51" ht="32.25" customHeight="1" x14ac:dyDescent="0.65">
      <c r="A697" s="39">
        <v>691</v>
      </c>
      <c r="B697" s="2" t="s">
        <v>1657</v>
      </c>
      <c r="C697" s="37" t="s">
        <v>1688</v>
      </c>
      <c r="D697" s="47" t="s">
        <v>117</v>
      </c>
      <c r="E697" s="48" t="s">
        <v>1689</v>
      </c>
      <c r="F697" s="15">
        <v>45231</v>
      </c>
      <c r="G697" s="2">
        <f t="shared" si="500"/>
        <v>26</v>
      </c>
      <c r="H697" s="16">
        <v>20</v>
      </c>
      <c r="I697" s="2"/>
      <c r="J697" s="16"/>
      <c r="K697" s="16"/>
      <c r="L697" s="2">
        <v>198</v>
      </c>
      <c r="M697" s="2">
        <v>0</v>
      </c>
      <c r="N697" s="2">
        <v>0</v>
      </c>
      <c r="O697" s="16"/>
      <c r="P697" s="2">
        <v>0</v>
      </c>
      <c r="Q697" s="2">
        <f t="shared" si="496"/>
        <v>10</v>
      </c>
      <c r="R697" s="2">
        <f t="shared" si="495"/>
        <v>0</v>
      </c>
      <c r="S697" s="17">
        <f t="shared" si="494"/>
        <v>28.557692307692307</v>
      </c>
      <c r="T697" s="17">
        <v>5</v>
      </c>
      <c r="U697" s="17">
        <v>5</v>
      </c>
      <c r="V697" s="18">
        <v>7</v>
      </c>
      <c r="W697" s="19">
        <f t="shared" si="470"/>
        <v>253.55769230769232</v>
      </c>
      <c r="X697" s="17">
        <f t="shared" si="501"/>
        <v>0</v>
      </c>
      <c r="Y697" s="17">
        <f t="shared" si="502"/>
        <v>0</v>
      </c>
      <c r="Z697" s="29"/>
      <c r="AA697" s="43">
        <f t="shared" si="497"/>
        <v>0</v>
      </c>
      <c r="AB697" s="17">
        <f t="shared" si="498"/>
        <v>5.0711538461538463</v>
      </c>
      <c r="AC697" s="17">
        <f t="shared" si="499"/>
        <v>5.0711538461538463</v>
      </c>
      <c r="AD697" s="3">
        <f t="shared" si="483"/>
        <v>248</v>
      </c>
      <c r="AE697" s="3">
        <f t="shared" si="482"/>
        <v>1900</v>
      </c>
      <c r="AF697" s="3"/>
      <c r="AH697" s="20">
        <f t="shared" si="485"/>
        <v>248.49</v>
      </c>
      <c r="AI697">
        <f t="shared" si="471"/>
        <v>2</v>
      </c>
      <c r="AJ697">
        <f t="shared" si="472"/>
        <v>0</v>
      </c>
      <c r="AK697">
        <f t="shared" si="473"/>
        <v>2</v>
      </c>
      <c r="AL697">
        <f t="shared" si="474"/>
        <v>0</v>
      </c>
      <c r="AM697">
        <f t="shared" si="475"/>
        <v>1</v>
      </c>
      <c r="AN697">
        <f t="shared" si="476"/>
        <v>3</v>
      </c>
      <c r="AO697">
        <f t="shared" si="477"/>
        <v>0</v>
      </c>
      <c r="AP697">
        <f t="shared" si="478"/>
        <v>1</v>
      </c>
      <c r="AQ697">
        <f t="shared" si="479"/>
        <v>1</v>
      </c>
      <c r="AR697">
        <f t="shared" si="480"/>
        <v>4</v>
      </c>
      <c r="AS697">
        <f t="shared" si="481"/>
        <v>1960.0000000000364</v>
      </c>
      <c r="AT697" s="12">
        <f t="shared" si="486"/>
        <v>-2.7916666666666665</v>
      </c>
      <c r="AU697" s="13">
        <f t="shared" si="503"/>
        <v>0</v>
      </c>
      <c r="AV697" s="13">
        <f t="shared" si="484"/>
        <v>0</v>
      </c>
      <c r="AW697" s="27">
        <v>0</v>
      </c>
      <c r="AX697" s="1">
        <f t="shared" si="487"/>
        <v>0</v>
      </c>
      <c r="AY697" s="20">
        <f t="shared" si="488"/>
        <v>236.55769230769232</v>
      </c>
    </row>
    <row r="698" spans="1:51" ht="32.25" customHeight="1" x14ac:dyDescent="0.65">
      <c r="A698" s="2">
        <v>692</v>
      </c>
      <c r="B698" s="2" t="s">
        <v>1657</v>
      </c>
      <c r="C698" s="37" t="s">
        <v>1690</v>
      </c>
      <c r="D698" s="47" t="s">
        <v>951</v>
      </c>
      <c r="E698" s="48" t="s">
        <v>481</v>
      </c>
      <c r="F698" s="15">
        <v>45243</v>
      </c>
      <c r="G698" s="2">
        <f t="shared" si="500"/>
        <v>15</v>
      </c>
      <c r="H698" s="16">
        <v>0</v>
      </c>
      <c r="I698" s="2"/>
      <c r="J698" s="16"/>
      <c r="K698" s="16">
        <v>11</v>
      </c>
      <c r="L698" s="2">
        <v>198</v>
      </c>
      <c r="M698" s="2">
        <v>0</v>
      </c>
      <c r="N698" s="2">
        <v>0</v>
      </c>
      <c r="O698" s="16"/>
      <c r="P698" s="2">
        <v>0</v>
      </c>
      <c r="Q698" s="2">
        <f t="shared" si="496"/>
        <v>0</v>
      </c>
      <c r="R698" s="2">
        <f t="shared" si="495"/>
        <v>0</v>
      </c>
      <c r="S698" s="17">
        <f t="shared" si="494"/>
        <v>0</v>
      </c>
      <c r="T698" s="17">
        <v>0</v>
      </c>
      <c r="U698" s="17">
        <v>2.8846153846153846</v>
      </c>
      <c r="V698" s="18">
        <v>7</v>
      </c>
      <c r="W698" s="19">
        <f t="shared" si="470"/>
        <v>207.88461538461539</v>
      </c>
      <c r="X698" s="17">
        <f t="shared" si="501"/>
        <v>0</v>
      </c>
      <c r="Y698" s="17">
        <f t="shared" si="502"/>
        <v>83.769230769230759</v>
      </c>
      <c r="Z698" s="29"/>
      <c r="AA698" s="43">
        <f t="shared" si="497"/>
        <v>0</v>
      </c>
      <c r="AB698" s="17">
        <f t="shared" si="498"/>
        <v>4.157692307692308</v>
      </c>
      <c r="AC698" s="17">
        <f t="shared" si="499"/>
        <v>87.92692307692306</v>
      </c>
      <c r="AD698" s="3">
        <f t="shared" si="483"/>
        <v>119</v>
      </c>
      <c r="AE698" s="3">
        <f t="shared" si="482"/>
        <v>3800</v>
      </c>
      <c r="AF698" s="3"/>
      <c r="AH698" s="20">
        <f t="shared" si="485"/>
        <v>119.96</v>
      </c>
      <c r="AI698">
        <f t="shared" si="471"/>
        <v>1</v>
      </c>
      <c r="AJ698">
        <f t="shared" si="472"/>
        <v>0</v>
      </c>
      <c r="AK698">
        <f t="shared" si="473"/>
        <v>0</v>
      </c>
      <c r="AL698">
        <f t="shared" si="474"/>
        <v>1</v>
      </c>
      <c r="AM698">
        <f t="shared" si="475"/>
        <v>1</v>
      </c>
      <c r="AN698">
        <f t="shared" si="476"/>
        <v>4</v>
      </c>
      <c r="AO698">
        <f t="shared" si="477"/>
        <v>1</v>
      </c>
      <c r="AP698">
        <f t="shared" si="478"/>
        <v>1</v>
      </c>
      <c r="AQ698">
        <f t="shared" si="479"/>
        <v>1</v>
      </c>
      <c r="AR698">
        <f t="shared" si="480"/>
        <v>3</v>
      </c>
      <c r="AS698">
        <f t="shared" si="481"/>
        <v>3839.999999999975</v>
      </c>
      <c r="AT698" s="12">
        <f t="shared" si="486"/>
        <v>-2.8250000000000002</v>
      </c>
      <c r="AU698" s="13">
        <f t="shared" si="503"/>
        <v>0</v>
      </c>
      <c r="AV698" s="13">
        <f t="shared" si="484"/>
        <v>0</v>
      </c>
      <c r="AW698" s="27">
        <v>0</v>
      </c>
      <c r="AX698" s="1">
        <f t="shared" si="487"/>
        <v>0</v>
      </c>
      <c r="AY698" s="20">
        <f t="shared" si="488"/>
        <v>114.23076923076924</v>
      </c>
    </row>
    <row r="699" spans="1:51" ht="27" customHeight="1" x14ac:dyDescent="0.65">
      <c r="A699" s="39">
        <v>693</v>
      </c>
      <c r="B699" s="2" t="s">
        <v>1691</v>
      </c>
      <c r="C699" s="44" t="s">
        <v>1692</v>
      </c>
      <c r="D699" s="47" t="s">
        <v>1693</v>
      </c>
      <c r="E699" s="48" t="s">
        <v>1694</v>
      </c>
      <c r="F699" s="15">
        <v>44228</v>
      </c>
      <c r="G699" s="2">
        <f t="shared" si="500"/>
        <v>26</v>
      </c>
      <c r="H699" s="16">
        <v>8</v>
      </c>
      <c r="I699" s="2"/>
      <c r="J699" s="16"/>
      <c r="K699" s="16"/>
      <c r="L699" s="2">
        <v>200</v>
      </c>
      <c r="M699" s="2">
        <v>0</v>
      </c>
      <c r="N699" s="2">
        <v>2</v>
      </c>
      <c r="O699" s="16"/>
      <c r="P699" s="2">
        <v>0</v>
      </c>
      <c r="Q699" s="2">
        <f>IF(AND($K$4&lt;=G699,K699&lt;0.01),10,IF(AND(G699&gt;=$K$4-1,K699&lt;0.01),5,0))</f>
        <v>10</v>
      </c>
      <c r="R699" s="2">
        <f t="shared" si="495"/>
        <v>0</v>
      </c>
      <c r="S699" s="17">
        <f t="shared" si="494"/>
        <v>11.538461538461538</v>
      </c>
      <c r="T699" s="17">
        <v>2</v>
      </c>
      <c r="U699" s="17">
        <v>5</v>
      </c>
      <c r="V699" s="18">
        <v>7</v>
      </c>
      <c r="W699" s="19">
        <f t="shared" si="470"/>
        <v>237.53846153846155</v>
      </c>
      <c r="X699" s="17">
        <f t="shared" si="501"/>
        <v>0</v>
      </c>
      <c r="Y699" s="17">
        <f t="shared" si="502"/>
        <v>0</v>
      </c>
      <c r="Z699" s="29"/>
      <c r="AA699" s="43">
        <f>IF(AY699&lt;=(1500000/4000),0,IF(AY699&lt;=(2000000/4000),(AY699-(1500000/4000))*5%,IF(AY699&lt;=(8500000/4000),(AY699-(2000000/4000))*10%+(25000/4000),IF(AY699&lt;=(12500000/4000),(AY699-(8500000/4000))*15%+(675000/4000),(AY699-(12500000/4000))*20%+(1275000/4000)))))</f>
        <v>0</v>
      </c>
      <c r="AB699" s="17">
        <f>IF((W699*4000)&lt;=1200000,(W699*2%),(1200000/4000*2%))</f>
        <v>4.7507692307692313</v>
      </c>
      <c r="AC699" s="17">
        <f>X699+Y699+Z699+AA699+AB699</f>
        <v>4.7507692307692313</v>
      </c>
      <c r="AD699" s="3">
        <f t="shared" si="483"/>
        <v>232</v>
      </c>
      <c r="AE699" s="3">
        <f t="shared" si="482"/>
        <v>3100</v>
      </c>
      <c r="AF699" s="3"/>
      <c r="AH699" s="20">
        <f t="shared" si="485"/>
        <v>232.79</v>
      </c>
      <c r="AI699">
        <f t="shared" si="471"/>
        <v>2</v>
      </c>
      <c r="AJ699">
        <f t="shared" si="472"/>
        <v>0</v>
      </c>
      <c r="AK699">
        <f t="shared" si="473"/>
        <v>1</v>
      </c>
      <c r="AL699">
        <f t="shared" si="474"/>
        <v>1</v>
      </c>
      <c r="AM699">
        <f t="shared" si="475"/>
        <v>0</v>
      </c>
      <c r="AN699">
        <f t="shared" si="476"/>
        <v>2</v>
      </c>
      <c r="AO699">
        <f t="shared" si="477"/>
        <v>1</v>
      </c>
      <c r="AP699">
        <f t="shared" si="478"/>
        <v>1</v>
      </c>
      <c r="AQ699">
        <f t="shared" si="479"/>
        <v>0</v>
      </c>
      <c r="AR699">
        <f t="shared" si="480"/>
        <v>1</v>
      </c>
      <c r="AS699">
        <f t="shared" si="481"/>
        <v>3159.9999999999682</v>
      </c>
      <c r="AT699" s="12">
        <f t="shared" si="486"/>
        <v>-4.1666666666666664E-2</v>
      </c>
      <c r="AU699" s="13">
        <f t="shared" si="503"/>
        <v>0</v>
      </c>
      <c r="AV699" s="13">
        <f t="shared" si="484"/>
        <v>0</v>
      </c>
      <c r="AW699" s="27">
        <v>2</v>
      </c>
      <c r="AX699" s="1">
        <f t="shared" si="487"/>
        <v>75</v>
      </c>
      <c r="AY699" s="20">
        <f t="shared" si="488"/>
        <v>148.53846153846155</v>
      </c>
    </row>
    <row r="700" spans="1:51" ht="33" customHeight="1" x14ac:dyDescent="0.65">
      <c r="A700" s="2">
        <v>694</v>
      </c>
      <c r="B700" s="2" t="s">
        <v>1691</v>
      </c>
      <c r="C700" s="64" t="s">
        <v>1695</v>
      </c>
      <c r="D700" s="47" t="s">
        <v>312</v>
      </c>
      <c r="E700" s="48" t="s">
        <v>1055</v>
      </c>
      <c r="F700" s="15">
        <v>44228</v>
      </c>
      <c r="G700" s="2">
        <f t="shared" si="500"/>
        <v>26</v>
      </c>
      <c r="H700" s="16">
        <v>22</v>
      </c>
      <c r="I700" s="2"/>
      <c r="J700" s="16"/>
      <c r="K700" s="16"/>
      <c r="L700" s="2">
        <v>200</v>
      </c>
      <c r="M700" s="2">
        <v>0</v>
      </c>
      <c r="N700" s="2">
        <v>2</v>
      </c>
      <c r="O700" s="16"/>
      <c r="P700" s="2">
        <v>0</v>
      </c>
      <c r="Q700" s="2">
        <f t="shared" ref="Q700:Q716" si="504">IF(AND($K$4&lt;=G700,K700&lt;0.01),10,IF(AND(G700&gt;=$K$4-1,K700&lt;0.01),5,0))</f>
        <v>10</v>
      </c>
      <c r="R700" s="2">
        <f t="shared" si="495"/>
        <v>0</v>
      </c>
      <c r="S700" s="17">
        <f t="shared" si="494"/>
        <v>31.73076923076923</v>
      </c>
      <c r="T700" s="17">
        <v>5.5</v>
      </c>
      <c r="U700" s="17">
        <v>5</v>
      </c>
      <c r="V700" s="18">
        <v>7</v>
      </c>
      <c r="W700" s="19">
        <f t="shared" si="470"/>
        <v>261.23076923076923</v>
      </c>
      <c r="X700" s="17">
        <f t="shared" si="501"/>
        <v>0</v>
      </c>
      <c r="Y700" s="17">
        <f t="shared" si="502"/>
        <v>0</v>
      </c>
      <c r="Z700" s="29"/>
      <c r="AA700" s="43">
        <f t="shared" ref="AA700:AA716" si="505">IF(AY700&lt;=(1500000/4000),0,IF(AY700&lt;=(2000000/4000),(AY700-(1500000/4000))*5%,IF(AY700&lt;=(8500000/4000),(AY700-(2000000/4000))*10%+(25000/4000),IF(AY700&lt;=(12500000/4000),(AY700-(8500000/4000))*15%+(675000/4000),(AY700-(12500000/4000))*20%+(1275000/4000)))))</f>
        <v>0</v>
      </c>
      <c r="AB700" s="17">
        <f t="shared" ref="AB700:AB716" si="506">IF((W700*4000)&lt;=1200000,(W700*2%),(1200000/4000*2%))</f>
        <v>5.2246153846153849</v>
      </c>
      <c r="AC700" s="17">
        <f t="shared" ref="AC700:AC716" si="507">X700+Y700+Z700+AA700+AB700</f>
        <v>5.2246153846153849</v>
      </c>
      <c r="AD700" s="3">
        <f t="shared" si="483"/>
        <v>256</v>
      </c>
      <c r="AE700" s="3">
        <f t="shared" si="482"/>
        <v>0</v>
      </c>
      <c r="AF700" s="3"/>
      <c r="AH700" s="20">
        <f t="shared" si="485"/>
        <v>256.01</v>
      </c>
      <c r="AI700">
        <f t="shared" si="471"/>
        <v>2</v>
      </c>
      <c r="AJ700">
        <f t="shared" si="472"/>
        <v>1</v>
      </c>
      <c r="AK700">
        <f t="shared" si="473"/>
        <v>0</v>
      </c>
      <c r="AL700">
        <f t="shared" si="474"/>
        <v>0</v>
      </c>
      <c r="AM700">
        <f t="shared" si="475"/>
        <v>1</v>
      </c>
      <c r="AN700">
        <f t="shared" si="476"/>
        <v>1</v>
      </c>
      <c r="AO700">
        <f t="shared" si="477"/>
        <v>0</v>
      </c>
      <c r="AP700">
        <f t="shared" si="478"/>
        <v>0</v>
      </c>
      <c r="AQ700">
        <f t="shared" si="479"/>
        <v>0</v>
      </c>
      <c r="AR700">
        <f t="shared" si="480"/>
        <v>0</v>
      </c>
      <c r="AS700">
        <f t="shared" si="481"/>
        <v>39.99999999996362</v>
      </c>
      <c r="AT700" s="12">
        <f t="shared" si="486"/>
        <v>-4.1666666666666664E-2</v>
      </c>
      <c r="AU700" s="13">
        <f t="shared" si="503"/>
        <v>0</v>
      </c>
      <c r="AV700" s="13">
        <f t="shared" si="484"/>
        <v>0</v>
      </c>
      <c r="AW700" s="27">
        <v>0</v>
      </c>
      <c r="AX700" s="1">
        <f t="shared" si="487"/>
        <v>0</v>
      </c>
      <c r="AY700" s="20">
        <f t="shared" si="488"/>
        <v>243.73076923076923</v>
      </c>
    </row>
    <row r="701" spans="1:51" ht="35.25" customHeight="1" x14ac:dyDescent="0.65">
      <c r="A701" s="39">
        <v>695</v>
      </c>
      <c r="B701" s="2" t="s">
        <v>1691</v>
      </c>
      <c r="C701" s="64" t="s">
        <v>1696</v>
      </c>
      <c r="D701" s="47" t="s">
        <v>518</v>
      </c>
      <c r="E701" s="48" t="s">
        <v>1057</v>
      </c>
      <c r="F701" s="15">
        <v>44228</v>
      </c>
      <c r="G701" s="2">
        <f t="shared" si="500"/>
        <v>26</v>
      </c>
      <c r="H701" s="16">
        <v>20</v>
      </c>
      <c r="I701" s="2"/>
      <c r="J701" s="16"/>
      <c r="K701" s="16"/>
      <c r="L701" s="2">
        <v>200</v>
      </c>
      <c r="M701" s="2">
        <v>0</v>
      </c>
      <c r="N701" s="2">
        <v>0</v>
      </c>
      <c r="O701" s="16"/>
      <c r="P701" s="2">
        <v>0</v>
      </c>
      <c r="Q701" s="2">
        <f t="shared" si="504"/>
        <v>10</v>
      </c>
      <c r="R701" s="2">
        <f t="shared" si="495"/>
        <v>0</v>
      </c>
      <c r="S701" s="17">
        <f t="shared" si="494"/>
        <v>28.846153846153847</v>
      </c>
      <c r="T701" s="17">
        <v>5</v>
      </c>
      <c r="U701" s="17">
        <v>5</v>
      </c>
      <c r="V701" s="18">
        <v>7</v>
      </c>
      <c r="W701" s="19">
        <f t="shared" si="470"/>
        <v>255.84615384615384</v>
      </c>
      <c r="X701" s="17">
        <f t="shared" si="501"/>
        <v>0</v>
      </c>
      <c r="Y701" s="17">
        <f t="shared" si="502"/>
        <v>0</v>
      </c>
      <c r="Z701" s="29"/>
      <c r="AA701" s="43">
        <f t="shared" si="505"/>
        <v>0</v>
      </c>
      <c r="AB701" s="17">
        <f t="shared" si="506"/>
        <v>5.1169230769230767</v>
      </c>
      <c r="AC701" s="17">
        <f t="shared" si="507"/>
        <v>5.1169230769230767</v>
      </c>
      <c r="AD701" s="3">
        <f t="shared" si="483"/>
        <v>250</v>
      </c>
      <c r="AE701" s="3">
        <f t="shared" si="482"/>
        <v>2900</v>
      </c>
      <c r="AF701" s="3"/>
      <c r="AH701" s="20">
        <f t="shared" si="485"/>
        <v>250.73</v>
      </c>
      <c r="AI701">
        <f t="shared" si="471"/>
        <v>2</v>
      </c>
      <c r="AJ701">
        <f t="shared" si="472"/>
        <v>1</v>
      </c>
      <c r="AK701">
        <f t="shared" si="473"/>
        <v>0</v>
      </c>
      <c r="AL701">
        <f t="shared" si="474"/>
        <v>0</v>
      </c>
      <c r="AM701">
        <f t="shared" si="475"/>
        <v>0</v>
      </c>
      <c r="AN701">
        <f t="shared" si="476"/>
        <v>0</v>
      </c>
      <c r="AO701">
        <f t="shared" si="477"/>
        <v>1</v>
      </c>
      <c r="AP701">
        <f t="shared" si="478"/>
        <v>0</v>
      </c>
      <c r="AQ701">
        <f t="shared" si="479"/>
        <v>1</v>
      </c>
      <c r="AR701">
        <f t="shared" si="480"/>
        <v>4</v>
      </c>
      <c r="AS701">
        <f t="shared" si="481"/>
        <v>2919.9999999999591</v>
      </c>
      <c r="AT701" s="12">
        <f t="shared" si="486"/>
        <v>-4.1666666666666664E-2</v>
      </c>
      <c r="AU701" s="13">
        <f t="shared" si="503"/>
        <v>0</v>
      </c>
      <c r="AV701" s="13">
        <f t="shared" si="484"/>
        <v>0</v>
      </c>
      <c r="AW701" s="27">
        <v>0</v>
      </c>
      <c r="AX701" s="1">
        <f t="shared" si="487"/>
        <v>0</v>
      </c>
      <c r="AY701" s="20">
        <f t="shared" si="488"/>
        <v>238.84615384615384</v>
      </c>
    </row>
    <row r="702" spans="1:51" ht="35.25" customHeight="1" x14ac:dyDescent="0.65">
      <c r="A702" s="2">
        <v>696</v>
      </c>
      <c r="B702" s="2" t="s">
        <v>1691</v>
      </c>
      <c r="C702" s="64" t="s">
        <v>1697</v>
      </c>
      <c r="D702" s="47" t="s">
        <v>636</v>
      </c>
      <c r="E702" s="48" t="s">
        <v>125</v>
      </c>
      <c r="F702" s="15">
        <v>44228</v>
      </c>
      <c r="G702" s="2">
        <f t="shared" si="500"/>
        <v>25.375</v>
      </c>
      <c r="H702" s="16">
        <v>6</v>
      </c>
      <c r="I702" s="2"/>
      <c r="J702" s="16"/>
      <c r="K702" s="16">
        <v>0.625</v>
      </c>
      <c r="L702" s="2">
        <v>200</v>
      </c>
      <c r="M702" s="2">
        <v>0</v>
      </c>
      <c r="N702" s="2">
        <v>0</v>
      </c>
      <c r="O702" s="16"/>
      <c r="P702" s="2">
        <v>0</v>
      </c>
      <c r="Q702" s="2">
        <f t="shared" si="504"/>
        <v>0</v>
      </c>
      <c r="R702" s="2">
        <f t="shared" si="495"/>
        <v>0</v>
      </c>
      <c r="S702" s="17">
        <f t="shared" si="494"/>
        <v>8.6538461538461533</v>
      </c>
      <c r="T702" s="17">
        <v>1.5</v>
      </c>
      <c r="U702" s="17">
        <v>4.8798076923076925</v>
      </c>
      <c r="V702" s="18">
        <v>7</v>
      </c>
      <c r="W702" s="19">
        <f t="shared" si="470"/>
        <v>222.03365384615384</v>
      </c>
      <c r="X702" s="17">
        <f t="shared" si="501"/>
        <v>0</v>
      </c>
      <c r="Y702" s="17">
        <f t="shared" si="502"/>
        <v>4.8076923076923075</v>
      </c>
      <c r="Z702" s="29"/>
      <c r="AA702" s="43">
        <f t="shared" si="505"/>
        <v>0</v>
      </c>
      <c r="AB702" s="17">
        <f t="shared" si="506"/>
        <v>4.4406730769230771</v>
      </c>
      <c r="AC702" s="17">
        <f t="shared" si="507"/>
        <v>9.2483653846153846</v>
      </c>
      <c r="AD702" s="3">
        <f t="shared" si="483"/>
        <v>212</v>
      </c>
      <c r="AE702" s="3">
        <f t="shared" si="482"/>
        <v>3100</v>
      </c>
      <c r="AF702" s="3"/>
      <c r="AH702" s="20">
        <f t="shared" si="485"/>
        <v>212.79</v>
      </c>
      <c r="AI702">
        <f t="shared" si="471"/>
        <v>2</v>
      </c>
      <c r="AJ702">
        <f t="shared" si="472"/>
        <v>0</v>
      </c>
      <c r="AK702">
        <f t="shared" si="473"/>
        <v>0</v>
      </c>
      <c r="AL702">
        <f t="shared" si="474"/>
        <v>1</v>
      </c>
      <c r="AM702">
        <f t="shared" si="475"/>
        <v>0</v>
      </c>
      <c r="AN702">
        <f t="shared" si="476"/>
        <v>2</v>
      </c>
      <c r="AO702">
        <f t="shared" si="477"/>
        <v>1</v>
      </c>
      <c r="AP702">
        <f t="shared" si="478"/>
        <v>1</v>
      </c>
      <c r="AQ702">
        <f t="shared" si="479"/>
        <v>0</v>
      </c>
      <c r="AR702">
        <f t="shared" si="480"/>
        <v>1</v>
      </c>
      <c r="AS702">
        <f t="shared" si="481"/>
        <v>3159.9999999999682</v>
      </c>
      <c r="AT702" s="12">
        <f t="shared" si="486"/>
        <v>-4.1666666666666664E-2</v>
      </c>
      <c r="AU702" s="13">
        <f t="shared" si="503"/>
        <v>0</v>
      </c>
      <c r="AV702" s="13">
        <f t="shared" si="484"/>
        <v>0</v>
      </c>
      <c r="AW702" s="27">
        <v>0</v>
      </c>
      <c r="AX702" s="1">
        <f t="shared" si="487"/>
        <v>0</v>
      </c>
      <c r="AY702" s="20">
        <f t="shared" si="488"/>
        <v>203.84615384615384</v>
      </c>
    </row>
    <row r="703" spans="1:51" ht="35.25" customHeight="1" x14ac:dyDescent="0.65">
      <c r="A703" s="39">
        <v>697</v>
      </c>
      <c r="B703" s="2" t="s">
        <v>1691</v>
      </c>
      <c r="C703" s="64" t="s">
        <v>1698</v>
      </c>
      <c r="D703" s="47" t="s">
        <v>338</v>
      </c>
      <c r="E703" s="48" t="s">
        <v>222</v>
      </c>
      <c r="F703" s="15">
        <v>44228</v>
      </c>
      <c r="G703" s="2">
        <f t="shared" si="500"/>
        <v>26</v>
      </c>
      <c r="H703" s="16">
        <v>24</v>
      </c>
      <c r="I703" s="2"/>
      <c r="J703" s="16"/>
      <c r="K703" s="16"/>
      <c r="L703" s="2">
        <v>200</v>
      </c>
      <c r="M703" s="2">
        <v>0</v>
      </c>
      <c r="N703" s="2">
        <v>0</v>
      </c>
      <c r="O703" s="16"/>
      <c r="P703" s="2">
        <v>0</v>
      </c>
      <c r="Q703" s="2">
        <f t="shared" si="504"/>
        <v>10</v>
      </c>
      <c r="R703" s="2">
        <f t="shared" si="495"/>
        <v>0</v>
      </c>
      <c r="S703" s="17">
        <f t="shared" si="494"/>
        <v>34.615384615384613</v>
      </c>
      <c r="T703" s="17">
        <v>6</v>
      </c>
      <c r="U703" s="17">
        <v>5</v>
      </c>
      <c r="V703" s="18">
        <v>7</v>
      </c>
      <c r="W703" s="19">
        <f t="shared" si="470"/>
        <v>262.61538461538464</v>
      </c>
      <c r="X703" s="17">
        <f t="shared" si="501"/>
        <v>0</v>
      </c>
      <c r="Y703" s="17">
        <f t="shared" si="502"/>
        <v>0</v>
      </c>
      <c r="Z703" s="29"/>
      <c r="AA703" s="43">
        <f t="shared" si="505"/>
        <v>0</v>
      </c>
      <c r="AB703" s="17">
        <f t="shared" si="506"/>
        <v>5.252307692307693</v>
      </c>
      <c r="AC703" s="17">
        <f t="shared" si="507"/>
        <v>5.252307692307693</v>
      </c>
      <c r="AD703" s="3">
        <f t="shared" si="483"/>
        <v>257</v>
      </c>
      <c r="AE703" s="3">
        <f t="shared" si="482"/>
        <v>1400</v>
      </c>
      <c r="AF703" s="3"/>
      <c r="AH703" s="20">
        <f t="shared" si="485"/>
        <v>257.36</v>
      </c>
      <c r="AI703">
        <f t="shared" si="471"/>
        <v>2</v>
      </c>
      <c r="AJ703">
        <f t="shared" si="472"/>
        <v>1</v>
      </c>
      <c r="AK703">
        <f t="shared" si="473"/>
        <v>0</v>
      </c>
      <c r="AL703">
        <f t="shared" si="474"/>
        <v>0</v>
      </c>
      <c r="AM703">
        <f t="shared" si="475"/>
        <v>1</v>
      </c>
      <c r="AN703">
        <f t="shared" si="476"/>
        <v>2</v>
      </c>
      <c r="AO703">
        <f t="shared" si="477"/>
        <v>0</v>
      </c>
      <c r="AP703">
        <f t="shared" si="478"/>
        <v>1</v>
      </c>
      <c r="AQ703">
        <f t="shared" si="479"/>
        <v>0</v>
      </c>
      <c r="AR703">
        <f t="shared" si="480"/>
        <v>4</v>
      </c>
      <c r="AS703">
        <f t="shared" si="481"/>
        <v>1440.0000000000546</v>
      </c>
      <c r="AT703" s="12">
        <f t="shared" si="486"/>
        <v>-4.1666666666666664E-2</v>
      </c>
      <c r="AU703" s="13">
        <f t="shared" si="503"/>
        <v>0</v>
      </c>
      <c r="AV703" s="13">
        <f t="shared" si="484"/>
        <v>0</v>
      </c>
      <c r="AW703" s="27">
        <v>0</v>
      </c>
      <c r="AX703" s="1">
        <f t="shared" si="487"/>
        <v>0</v>
      </c>
      <c r="AY703" s="20">
        <f t="shared" si="488"/>
        <v>244.61538461538464</v>
      </c>
    </row>
    <row r="704" spans="1:51" ht="35.25" customHeight="1" x14ac:dyDescent="0.65">
      <c r="A704" s="2">
        <v>698</v>
      </c>
      <c r="B704" s="2" t="s">
        <v>1691</v>
      </c>
      <c r="C704" s="64" t="s">
        <v>1699</v>
      </c>
      <c r="D704" s="47" t="s">
        <v>1700</v>
      </c>
      <c r="E704" s="48" t="s">
        <v>1701</v>
      </c>
      <c r="F704" s="15">
        <v>44228</v>
      </c>
      <c r="G704" s="2">
        <f t="shared" si="500"/>
        <v>23</v>
      </c>
      <c r="H704" s="16">
        <v>12</v>
      </c>
      <c r="I704" s="2"/>
      <c r="J704" s="16">
        <v>3</v>
      </c>
      <c r="K704" s="16"/>
      <c r="L704" s="2">
        <v>200</v>
      </c>
      <c r="M704" s="2">
        <v>0</v>
      </c>
      <c r="N704" s="2">
        <v>0</v>
      </c>
      <c r="O704" s="16"/>
      <c r="P704" s="2">
        <v>0</v>
      </c>
      <c r="Q704" s="2">
        <f t="shared" si="504"/>
        <v>0</v>
      </c>
      <c r="R704" s="2">
        <f t="shared" si="495"/>
        <v>0</v>
      </c>
      <c r="S704" s="17">
        <f t="shared" si="494"/>
        <v>17.307692307692307</v>
      </c>
      <c r="T704" s="17">
        <v>3</v>
      </c>
      <c r="U704" s="17">
        <v>4.4230769230769234</v>
      </c>
      <c r="V704" s="18">
        <v>7</v>
      </c>
      <c r="W704" s="19">
        <f t="shared" si="470"/>
        <v>231.73076923076925</v>
      </c>
      <c r="X704" s="17">
        <f t="shared" si="501"/>
        <v>23.076923076923077</v>
      </c>
      <c r="Y704" s="17">
        <f t="shared" si="502"/>
        <v>0</v>
      </c>
      <c r="Z704" s="29"/>
      <c r="AA704" s="43">
        <f t="shared" si="505"/>
        <v>0</v>
      </c>
      <c r="AB704" s="17">
        <f t="shared" si="506"/>
        <v>4.634615384615385</v>
      </c>
      <c r="AC704" s="17">
        <f t="shared" si="507"/>
        <v>27.71153846153846</v>
      </c>
      <c r="AD704" s="3">
        <f t="shared" si="483"/>
        <v>204</v>
      </c>
      <c r="AE704" s="3">
        <f t="shared" si="482"/>
        <v>0</v>
      </c>
      <c r="AF704" s="3"/>
      <c r="AH704" s="20">
        <f t="shared" si="485"/>
        <v>204.02</v>
      </c>
      <c r="AI704">
        <f t="shared" si="471"/>
        <v>2</v>
      </c>
      <c r="AJ704">
        <f t="shared" si="472"/>
        <v>0</v>
      </c>
      <c r="AK704">
        <f t="shared" si="473"/>
        <v>0</v>
      </c>
      <c r="AL704">
        <f t="shared" si="474"/>
        <v>0</v>
      </c>
      <c r="AM704">
        <f t="shared" si="475"/>
        <v>0</v>
      </c>
      <c r="AN704">
        <f t="shared" si="476"/>
        <v>4</v>
      </c>
      <c r="AO704">
        <f t="shared" si="477"/>
        <v>0</v>
      </c>
      <c r="AP704">
        <f t="shared" si="478"/>
        <v>0</v>
      </c>
      <c r="AQ704">
        <f t="shared" si="479"/>
        <v>0</v>
      </c>
      <c r="AR704">
        <f t="shared" si="480"/>
        <v>0</v>
      </c>
      <c r="AS704">
        <f t="shared" si="481"/>
        <v>80.000000000040927</v>
      </c>
      <c r="AT704" s="12">
        <f t="shared" si="486"/>
        <v>-4.1666666666666664E-2</v>
      </c>
      <c r="AU704" s="13">
        <f t="shared" si="503"/>
        <v>0</v>
      </c>
      <c r="AV704" s="13">
        <f t="shared" si="484"/>
        <v>0</v>
      </c>
      <c r="AW704" s="27">
        <v>0</v>
      </c>
      <c r="AX704" s="1">
        <f t="shared" si="487"/>
        <v>0</v>
      </c>
      <c r="AY704" s="20">
        <f t="shared" si="488"/>
        <v>194.23076923076925</v>
      </c>
    </row>
    <row r="705" spans="1:51" ht="35.25" customHeight="1" x14ac:dyDescent="0.65">
      <c r="A705" s="39">
        <v>699</v>
      </c>
      <c r="B705" s="2" t="s">
        <v>1691</v>
      </c>
      <c r="C705" s="64" t="s">
        <v>1702</v>
      </c>
      <c r="D705" s="47" t="s">
        <v>399</v>
      </c>
      <c r="E705" s="48" t="s">
        <v>1703</v>
      </c>
      <c r="F705" s="15">
        <v>44228</v>
      </c>
      <c r="G705" s="2">
        <f t="shared" si="500"/>
        <v>26</v>
      </c>
      <c r="H705" s="16">
        <v>22</v>
      </c>
      <c r="I705" s="2"/>
      <c r="J705" s="16"/>
      <c r="K705" s="16"/>
      <c r="L705" s="2">
        <v>200</v>
      </c>
      <c r="M705" s="2">
        <v>0</v>
      </c>
      <c r="N705" s="2">
        <v>0</v>
      </c>
      <c r="O705" s="16"/>
      <c r="P705" s="2">
        <v>0</v>
      </c>
      <c r="Q705" s="2">
        <f t="shared" si="504"/>
        <v>10</v>
      </c>
      <c r="R705" s="2">
        <f t="shared" si="495"/>
        <v>0</v>
      </c>
      <c r="S705" s="17">
        <f t="shared" si="494"/>
        <v>31.73076923076923</v>
      </c>
      <c r="T705" s="17">
        <v>5.5</v>
      </c>
      <c r="U705" s="17">
        <v>5</v>
      </c>
      <c r="V705" s="18">
        <v>7</v>
      </c>
      <c r="W705" s="19">
        <f t="shared" si="470"/>
        <v>259.23076923076923</v>
      </c>
      <c r="X705" s="17">
        <f t="shared" si="501"/>
        <v>0</v>
      </c>
      <c r="Y705" s="17">
        <f t="shared" si="502"/>
        <v>0</v>
      </c>
      <c r="Z705" s="29"/>
      <c r="AA705" s="43">
        <f t="shared" si="505"/>
        <v>0</v>
      </c>
      <c r="AB705" s="17">
        <f t="shared" si="506"/>
        <v>5.1846153846153848</v>
      </c>
      <c r="AC705" s="17">
        <f t="shared" si="507"/>
        <v>5.1846153846153848</v>
      </c>
      <c r="AD705" s="3">
        <f t="shared" si="483"/>
        <v>254</v>
      </c>
      <c r="AE705" s="3">
        <f t="shared" si="482"/>
        <v>200</v>
      </c>
      <c r="AF705" s="3"/>
      <c r="AH705" s="20">
        <f t="shared" si="485"/>
        <v>254.05</v>
      </c>
      <c r="AI705">
        <f t="shared" si="471"/>
        <v>2</v>
      </c>
      <c r="AJ705">
        <f t="shared" si="472"/>
        <v>1</v>
      </c>
      <c r="AK705">
        <f t="shared" si="473"/>
        <v>0</v>
      </c>
      <c r="AL705">
        <f t="shared" si="474"/>
        <v>0</v>
      </c>
      <c r="AM705">
        <f t="shared" si="475"/>
        <v>0</v>
      </c>
      <c r="AN705">
        <f t="shared" si="476"/>
        <v>4</v>
      </c>
      <c r="AO705">
        <f t="shared" si="477"/>
        <v>0</v>
      </c>
      <c r="AP705">
        <f t="shared" si="478"/>
        <v>0</v>
      </c>
      <c r="AQ705">
        <f t="shared" si="479"/>
        <v>0</v>
      </c>
      <c r="AR705">
        <f t="shared" si="480"/>
        <v>2</v>
      </c>
      <c r="AS705">
        <f t="shared" si="481"/>
        <v>200.00000000004547</v>
      </c>
      <c r="AT705" s="12">
        <f t="shared" si="486"/>
        <v>-4.1666666666666664E-2</v>
      </c>
      <c r="AU705" s="13">
        <f t="shared" si="503"/>
        <v>0</v>
      </c>
      <c r="AV705" s="13">
        <f t="shared" si="484"/>
        <v>0</v>
      </c>
      <c r="AW705" s="27">
        <v>0</v>
      </c>
      <c r="AX705" s="1">
        <f t="shared" si="487"/>
        <v>0</v>
      </c>
      <c r="AY705" s="20">
        <f t="shared" si="488"/>
        <v>241.73076923076923</v>
      </c>
    </row>
    <row r="706" spans="1:51" ht="35.25" customHeight="1" x14ac:dyDescent="0.65">
      <c r="A706" s="2">
        <v>700</v>
      </c>
      <c r="B706" s="2" t="s">
        <v>1691</v>
      </c>
      <c r="C706" s="64" t="s">
        <v>1704</v>
      </c>
      <c r="D706" s="47" t="s">
        <v>858</v>
      </c>
      <c r="E706" s="48" t="s">
        <v>113</v>
      </c>
      <c r="F706" s="15">
        <v>44228</v>
      </c>
      <c r="G706" s="2">
        <f t="shared" si="500"/>
        <v>26</v>
      </c>
      <c r="H706" s="16">
        <v>18</v>
      </c>
      <c r="I706" s="2"/>
      <c r="J706" s="16"/>
      <c r="K706" s="16"/>
      <c r="L706" s="2">
        <v>200</v>
      </c>
      <c r="M706" s="2">
        <v>0</v>
      </c>
      <c r="N706" s="2">
        <v>0</v>
      </c>
      <c r="O706" s="16"/>
      <c r="P706" s="2">
        <v>0</v>
      </c>
      <c r="Q706" s="2">
        <f t="shared" si="504"/>
        <v>10</v>
      </c>
      <c r="R706" s="2">
        <f t="shared" si="495"/>
        <v>0</v>
      </c>
      <c r="S706" s="17">
        <f t="shared" si="494"/>
        <v>25.96153846153846</v>
      </c>
      <c r="T706" s="17">
        <v>4.5</v>
      </c>
      <c r="U706" s="17">
        <v>5</v>
      </c>
      <c r="V706" s="18">
        <v>7</v>
      </c>
      <c r="W706" s="19">
        <f t="shared" si="470"/>
        <v>252.46153846153845</v>
      </c>
      <c r="X706" s="17">
        <f t="shared" si="501"/>
        <v>0</v>
      </c>
      <c r="Y706" s="17">
        <f t="shared" si="502"/>
        <v>0</v>
      </c>
      <c r="Z706" s="29"/>
      <c r="AA706" s="43">
        <f t="shared" si="505"/>
        <v>0</v>
      </c>
      <c r="AB706" s="17">
        <f t="shared" si="506"/>
        <v>5.0492307692307694</v>
      </c>
      <c r="AC706" s="17">
        <f t="shared" si="507"/>
        <v>5.0492307692307694</v>
      </c>
      <c r="AD706" s="3">
        <f t="shared" si="483"/>
        <v>247</v>
      </c>
      <c r="AE706" s="3">
        <f t="shared" si="482"/>
        <v>1600</v>
      </c>
      <c r="AF706" s="3"/>
      <c r="AH706" s="20">
        <f t="shared" si="485"/>
        <v>247.41</v>
      </c>
      <c r="AI706">
        <f t="shared" si="471"/>
        <v>2</v>
      </c>
      <c r="AJ706">
        <f t="shared" si="472"/>
        <v>0</v>
      </c>
      <c r="AK706">
        <f t="shared" si="473"/>
        <v>2</v>
      </c>
      <c r="AL706">
        <f t="shared" si="474"/>
        <v>0</v>
      </c>
      <c r="AM706">
        <f t="shared" si="475"/>
        <v>1</v>
      </c>
      <c r="AN706">
        <f t="shared" si="476"/>
        <v>2</v>
      </c>
      <c r="AO706">
        <f t="shared" si="477"/>
        <v>0</v>
      </c>
      <c r="AP706">
        <f t="shared" si="478"/>
        <v>1</v>
      </c>
      <c r="AQ706">
        <f t="shared" si="479"/>
        <v>1</v>
      </c>
      <c r="AR706">
        <f t="shared" si="480"/>
        <v>1</v>
      </c>
      <c r="AS706">
        <f t="shared" si="481"/>
        <v>1639.9999999999864</v>
      </c>
      <c r="AT706" s="12">
        <f t="shared" si="486"/>
        <v>-4.1666666666666664E-2</v>
      </c>
      <c r="AU706" s="13">
        <f t="shared" si="503"/>
        <v>0</v>
      </c>
      <c r="AV706" s="13">
        <f t="shared" si="484"/>
        <v>0</v>
      </c>
      <c r="AW706" s="27">
        <v>0</v>
      </c>
      <c r="AX706" s="1">
        <f t="shared" si="487"/>
        <v>0</v>
      </c>
      <c r="AY706" s="20">
        <f t="shared" si="488"/>
        <v>235.96153846153845</v>
      </c>
    </row>
    <row r="707" spans="1:51" ht="35.25" customHeight="1" x14ac:dyDescent="0.65">
      <c r="A707" s="39">
        <v>701</v>
      </c>
      <c r="B707" s="2" t="s">
        <v>1691</v>
      </c>
      <c r="C707" s="64" t="s">
        <v>1705</v>
      </c>
      <c r="D707" s="47" t="s">
        <v>1289</v>
      </c>
      <c r="E707" s="48" t="s">
        <v>1706</v>
      </c>
      <c r="F707" s="15">
        <v>44487</v>
      </c>
      <c r="G707" s="2">
        <f t="shared" si="500"/>
        <v>26</v>
      </c>
      <c r="H707" s="16">
        <v>24</v>
      </c>
      <c r="I707" s="2"/>
      <c r="J707" s="16"/>
      <c r="K707" s="16"/>
      <c r="L707" s="2">
        <v>200</v>
      </c>
      <c r="M707" s="2">
        <v>0</v>
      </c>
      <c r="N707" s="2">
        <v>0</v>
      </c>
      <c r="O707" s="16"/>
      <c r="P707" s="2">
        <v>0</v>
      </c>
      <c r="Q707" s="2">
        <f t="shared" si="504"/>
        <v>10</v>
      </c>
      <c r="R707" s="2">
        <f t="shared" si="495"/>
        <v>0</v>
      </c>
      <c r="S707" s="17">
        <f t="shared" si="494"/>
        <v>34.615384615384613</v>
      </c>
      <c r="T707" s="17">
        <v>6</v>
      </c>
      <c r="U707" s="17">
        <v>5</v>
      </c>
      <c r="V707" s="18">
        <v>7</v>
      </c>
      <c r="W707" s="19">
        <f t="shared" si="470"/>
        <v>262.61538461538464</v>
      </c>
      <c r="X707" s="17">
        <f t="shared" si="501"/>
        <v>0</v>
      </c>
      <c r="Y707" s="17">
        <f t="shared" si="502"/>
        <v>0</v>
      </c>
      <c r="Z707" s="29"/>
      <c r="AA707" s="43">
        <f t="shared" si="505"/>
        <v>0</v>
      </c>
      <c r="AB707" s="17">
        <f t="shared" si="506"/>
        <v>5.252307692307693</v>
      </c>
      <c r="AC707" s="17">
        <f t="shared" si="507"/>
        <v>5.252307692307693</v>
      </c>
      <c r="AD707" s="3">
        <f t="shared" si="483"/>
        <v>257</v>
      </c>
      <c r="AE707" s="3">
        <f t="shared" si="482"/>
        <v>1400</v>
      </c>
      <c r="AF707" s="3"/>
      <c r="AH707" s="20">
        <f t="shared" si="485"/>
        <v>257.36</v>
      </c>
      <c r="AI707">
        <f t="shared" si="471"/>
        <v>2</v>
      </c>
      <c r="AJ707">
        <f t="shared" si="472"/>
        <v>1</v>
      </c>
      <c r="AK707">
        <f t="shared" si="473"/>
        <v>0</v>
      </c>
      <c r="AL707">
        <f t="shared" si="474"/>
        <v>0</v>
      </c>
      <c r="AM707">
        <f t="shared" si="475"/>
        <v>1</v>
      </c>
      <c r="AN707">
        <f t="shared" si="476"/>
        <v>2</v>
      </c>
      <c r="AO707">
        <f t="shared" si="477"/>
        <v>0</v>
      </c>
      <c r="AP707">
        <f t="shared" si="478"/>
        <v>1</v>
      </c>
      <c r="AQ707">
        <f t="shared" si="479"/>
        <v>0</v>
      </c>
      <c r="AR707">
        <f t="shared" si="480"/>
        <v>4</v>
      </c>
      <c r="AS707">
        <f t="shared" si="481"/>
        <v>1440.0000000000546</v>
      </c>
      <c r="AT707" s="12">
        <f t="shared" si="486"/>
        <v>-0.75555555555555554</v>
      </c>
      <c r="AU707" s="13">
        <f t="shared" si="503"/>
        <v>0</v>
      </c>
      <c r="AV707" s="13">
        <f t="shared" si="484"/>
        <v>0</v>
      </c>
      <c r="AW707" s="27">
        <v>0</v>
      </c>
      <c r="AX707" s="1">
        <f t="shared" si="487"/>
        <v>0</v>
      </c>
      <c r="AY707" s="20">
        <f t="shared" si="488"/>
        <v>244.61538461538464</v>
      </c>
    </row>
    <row r="708" spans="1:51" ht="35.25" customHeight="1" x14ac:dyDescent="0.65">
      <c r="A708" s="2">
        <v>702</v>
      </c>
      <c r="B708" s="2" t="s">
        <v>1691</v>
      </c>
      <c r="C708" s="64" t="s">
        <v>1707</v>
      </c>
      <c r="D708" s="47" t="s">
        <v>1467</v>
      </c>
      <c r="E708" s="48" t="s">
        <v>116</v>
      </c>
      <c r="F708" s="15">
        <v>44487</v>
      </c>
      <c r="G708" s="2">
        <f t="shared" si="500"/>
        <v>26</v>
      </c>
      <c r="H708" s="16">
        <v>18.5</v>
      </c>
      <c r="I708" s="2"/>
      <c r="J708" s="16"/>
      <c r="K708" s="16"/>
      <c r="L708" s="2">
        <v>200</v>
      </c>
      <c r="M708" s="2">
        <v>0</v>
      </c>
      <c r="N708" s="2">
        <v>0</v>
      </c>
      <c r="O708" s="16"/>
      <c r="P708" s="2">
        <v>0</v>
      </c>
      <c r="Q708" s="2">
        <f t="shared" si="504"/>
        <v>10</v>
      </c>
      <c r="R708" s="2">
        <f t="shared" si="495"/>
        <v>0</v>
      </c>
      <c r="S708" s="17">
        <f t="shared" si="494"/>
        <v>26.682692307692307</v>
      </c>
      <c r="T708" s="17">
        <v>4.625</v>
      </c>
      <c r="U708" s="17">
        <v>5</v>
      </c>
      <c r="V708" s="18">
        <v>7</v>
      </c>
      <c r="W708" s="19">
        <f t="shared" si="470"/>
        <v>253.30769230769232</v>
      </c>
      <c r="X708" s="17">
        <f t="shared" si="501"/>
        <v>0</v>
      </c>
      <c r="Y708" s="17">
        <f t="shared" si="502"/>
        <v>0</v>
      </c>
      <c r="Z708" s="29"/>
      <c r="AA708" s="43">
        <f t="shared" si="505"/>
        <v>0</v>
      </c>
      <c r="AB708" s="17">
        <f t="shared" si="506"/>
        <v>5.0661538461538465</v>
      </c>
      <c r="AC708" s="17">
        <f t="shared" si="507"/>
        <v>5.0661538461538465</v>
      </c>
      <c r="AD708" s="3">
        <f t="shared" si="483"/>
        <v>248</v>
      </c>
      <c r="AE708" s="3">
        <f t="shared" si="482"/>
        <v>900</v>
      </c>
      <c r="AF708" s="3"/>
      <c r="AH708" s="20">
        <f t="shared" si="485"/>
        <v>248.24</v>
      </c>
      <c r="AI708">
        <f t="shared" si="471"/>
        <v>2</v>
      </c>
      <c r="AJ708">
        <f t="shared" si="472"/>
        <v>0</v>
      </c>
      <c r="AK708">
        <f t="shared" si="473"/>
        <v>2</v>
      </c>
      <c r="AL708">
        <f t="shared" si="474"/>
        <v>0</v>
      </c>
      <c r="AM708">
        <f t="shared" si="475"/>
        <v>1</v>
      </c>
      <c r="AN708">
        <f t="shared" si="476"/>
        <v>3</v>
      </c>
      <c r="AO708">
        <f t="shared" si="477"/>
        <v>0</v>
      </c>
      <c r="AP708">
        <f t="shared" si="478"/>
        <v>0</v>
      </c>
      <c r="AQ708">
        <f t="shared" si="479"/>
        <v>1</v>
      </c>
      <c r="AR708">
        <f t="shared" si="480"/>
        <v>4</v>
      </c>
      <c r="AS708">
        <f t="shared" si="481"/>
        <v>960.00000000003638</v>
      </c>
      <c r="AT708" s="12">
        <f t="shared" si="486"/>
        <v>-0.75555555555555554</v>
      </c>
      <c r="AU708" s="13">
        <f t="shared" si="503"/>
        <v>0</v>
      </c>
      <c r="AV708" s="13">
        <f t="shared" si="484"/>
        <v>0</v>
      </c>
      <c r="AW708" s="27">
        <v>2</v>
      </c>
      <c r="AX708" s="1">
        <f t="shared" si="487"/>
        <v>75</v>
      </c>
      <c r="AY708" s="20">
        <f t="shared" si="488"/>
        <v>161.68269230769232</v>
      </c>
    </row>
    <row r="709" spans="1:51" ht="35.25" customHeight="1" x14ac:dyDescent="0.65">
      <c r="A709" s="39">
        <v>703</v>
      </c>
      <c r="B709" s="2" t="s">
        <v>1691</v>
      </c>
      <c r="C709" s="2" t="s">
        <v>1708</v>
      </c>
      <c r="D709" s="47" t="s">
        <v>313</v>
      </c>
      <c r="E709" s="48" t="s">
        <v>1709</v>
      </c>
      <c r="F709" s="15">
        <v>44613</v>
      </c>
      <c r="G709" s="2">
        <f t="shared" si="500"/>
        <v>26</v>
      </c>
      <c r="H709" s="16">
        <v>0</v>
      </c>
      <c r="I709" s="2"/>
      <c r="J709" s="16"/>
      <c r="K709" s="16"/>
      <c r="L709" s="2">
        <v>210</v>
      </c>
      <c r="M709" s="2">
        <v>15</v>
      </c>
      <c r="N709" s="2">
        <v>0</v>
      </c>
      <c r="O709" s="16"/>
      <c r="P709" s="2">
        <v>0</v>
      </c>
      <c r="Q709" s="2">
        <f t="shared" si="504"/>
        <v>10</v>
      </c>
      <c r="R709" s="2">
        <f t="shared" si="495"/>
        <v>0</v>
      </c>
      <c r="S709" s="17">
        <f t="shared" si="494"/>
        <v>0</v>
      </c>
      <c r="T709" s="17">
        <v>0</v>
      </c>
      <c r="U709" s="17">
        <v>5</v>
      </c>
      <c r="V709" s="18">
        <v>7</v>
      </c>
      <c r="W709" s="19">
        <f t="shared" si="470"/>
        <v>247</v>
      </c>
      <c r="X709" s="17">
        <f t="shared" si="501"/>
        <v>0</v>
      </c>
      <c r="Y709" s="17">
        <f t="shared" si="502"/>
        <v>0</v>
      </c>
      <c r="Z709" s="29"/>
      <c r="AA709" s="43">
        <f t="shared" si="505"/>
        <v>0</v>
      </c>
      <c r="AB709" s="17">
        <f t="shared" si="506"/>
        <v>4.9400000000000004</v>
      </c>
      <c r="AC709" s="17">
        <f t="shared" si="507"/>
        <v>4.9400000000000004</v>
      </c>
      <c r="AD709" s="3">
        <f t="shared" si="483"/>
        <v>242</v>
      </c>
      <c r="AE709" s="3">
        <f t="shared" si="482"/>
        <v>200</v>
      </c>
      <c r="AF709" s="3"/>
      <c r="AH709" s="20">
        <f t="shared" si="485"/>
        <v>242.06</v>
      </c>
      <c r="AI709">
        <f t="shared" si="471"/>
        <v>2</v>
      </c>
      <c r="AJ709">
        <f t="shared" si="472"/>
        <v>0</v>
      </c>
      <c r="AK709">
        <f t="shared" si="473"/>
        <v>2</v>
      </c>
      <c r="AL709">
        <f t="shared" si="474"/>
        <v>0</v>
      </c>
      <c r="AM709">
        <f t="shared" si="475"/>
        <v>0</v>
      </c>
      <c r="AN709">
        <f t="shared" si="476"/>
        <v>2</v>
      </c>
      <c r="AO709">
        <f t="shared" si="477"/>
        <v>0</v>
      </c>
      <c r="AP709">
        <f t="shared" si="478"/>
        <v>0</v>
      </c>
      <c r="AQ709">
        <f t="shared" si="479"/>
        <v>0</v>
      </c>
      <c r="AR709">
        <f t="shared" si="480"/>
        <v>2</v>
      </c>
      <c r="AS709">
        <f t="shared" si="481"/>
        <v>240.00000000000909</v>
      </c>
      <c r="AT709" s="12">
        <f t="shared" si="486"/>
        <v>-1.0972222222222223</v>
      </c>
      <c r="AU709" s="13">
        <f t="shared" si="503"/>
        <v>0</v>
      </c>
      <c r="AV709" s="13">
        <f t="shared" si="484"/>
        <v>0</v>
      </c>
      <c r="AW709" s="27">
        <v>0</v>
      </c>
      <c r="AX709" s="1">
        <f t="shared" si="487"/>
        <v>0</v>
      </c>
      <c r="AY709" s="20">
        <f t="shared" si="488"/>
        <v>235</v>
      </c>
    </row>
    <row r="710" spans="1:51" ht="35.25" customHeight="1" x14ac:dyDescent="0.65">
      <c r="A710" s="2">
        <v>704</v>
      </c>
      <c r="B710" s="2" t="s">
        <v>1691</v>
      </c>
      <c r="C710" s="64" t="s">
        <v>1710</v>
      </c>
      <c r="D710" s="47" t="s">
        <v>127</v>
      </c>
      <c r="E710" s="48" t="s">
        <v>1711</v>
      </c>
      <c r="F710" s="15">
        <v>44774</v>
      </c>
      <c r="G710" s="2">
        <f t="shared" si="500"/>
        <v>26</v>
      </c>
      <c r="H710" s="16">
        <v>16</v>
      </c>
      <c r="I710" s="2"/>
      <c r="J710" s="16"/>
      <c r="K710" s="16"/>
      <c r="L710" s="2">
        <v>200</v>
      </c>
      <c r="M710" s="2">
        <v>0</v>
      </c>
      <c r="N710" s="2">
        <v>0</v>
      </c>
      <c r="O710" s="16"/>
      <c r="P710" s="2">
        <v>0</v>
      </c>
      <c r="Q710" s="2">
        <f t="shared" si="504"/>
        <v>10</v>
      </c>
      <c r="R710" s="2">
        <f t="shared" si="495"/>
        <v>0</v>
      </c>
      <c r="S710" s="17">
        <f t="shared" si="494"/>
        <v>23.076923076923077</v>
      </c>
      <c r="T710" s="17">
        <v>4</v>
      </c>
      <c r="U710" s="17">
        <v>5</v>
      </c>
      <c r="V710" s="18">
        <v>7</v>
      </c>
      <c r="W710" s="19">
        <f t="shared" si="470"/>
        <v>249.07692307692307</v>
      </c>
      <c r="X710" s="17">
        <f t="shared" si="501"/>
        <v>0</v>
      </c>
      <c r="Y710" s="17">
        <f t="shared" si="502"/>
        <v>0</v>
      </c>
      <c r="Z710" s="29"/>
      <c r="AA710" s="43">
        <f t="shared" si="505"/>
        <v>0</v>
      </c>
      <c r="AB710" s="17">
        <f t="shared" si="506"/>
        <v>4.9815384615384612</v>
      </c>
      <c r="AC710" s="17">
        <f t="shared" si="507"/>
        <v>4.9815384615384612</v>
      </c>
      <c r="AD710" s="3">
        <f t="shared" si="483"/>
        <v>244</v>
      </c>
      <c r="AE710" s="3">
        <f t="shared" si="482"/>
        <v>300</v>
      </c>
      <c r="AF710" s="3"/>
      <c r="AH710" s="20">
        <f t="shared" si="485"/>
        <v>244.1</v>
      </c>
      <c r="AI710">
        <f t="shared" si="471"/>
        <v>2</v>
      </c>
      <c r="AJ710">
        <f t="shared" si="472"/>
        <v>0</v>
      </c>
      <c r="AK710">
        <f t="shared" si="473"/>
        <v>2</v>
      </c>
      <c r="AL710">
        <f t="shared" si="474"/>
        <v>0</v>
      </c>
      <c r="AM710">
        <f t="shared" si="475"/>
        <v>0</v>
      </c>
      <c r="AN710">
        <f t="shared" si="476"/>
        <v>4</v>
      </c>
      <c r="AO710">
        <f t="shared" si="477"/>
        <v>0</v>
      </c>
      <c r="AP710">
        <f t="shared" si="478"/>
        <v>0</v>
      </c>
      <c r="AQ710">
        <f t="shared" si="479"/>
        <v>0</v>
      </c>
      <c r="AR710">
        <f t="shared" si="480"/>
        <v>3</v>
      </c>
      <c r="AS710">
        <f t="shared" si="481"/>
        <v>399.99999999997726</v>
      </c>
      <c r="AT710" s="12">
        <f t="shared" si="486"/>
        <v>-1.5416666666666667</v>
      </c>
      <c r="AU710" s="13">
        <f t="shared" si="503"/>
        <v>0</v>
      </c>
      <c r="AV710" s="13">
        <f t="shared" si="484"/>
        <v>0</v>
      </c>
      <c r="AW710" s="27">
        <v>0</v>
      </c>
      <c r="AX710" s="1">
        <f t="shared" si="487"/>
        <v>0</v>
      </c>
      <c r="AY710" s="20">
        <f t="shared" si="488"/>
        <v>233.07692307692307</v>
      </c>
    </row>
    <row r="711" spans="1:51" ht="35.25" customHeight="1" x14ac:dyDescent="0.65">
      <c r="A711" s="39">
        <v>705</v>
      </c>
      <c r="B711" s="2" t="s">
        <v>1691</v>
      </c>
      <c r="C711" s="64" t="s">
        <v>1712</v>
      </c>
      <c r="D711" s="47" t="s">
        <v>1713</v>
      </c>
      <c r="E711" s="48" t="s">
        <v>277</v>
      </c>
      <c r="F711" s="15">
        <v>44774</v>
      </c>
      <c r="G711" s="2">
        <f t="shared" si="500"/>
        <v>24</v>
      </c>
      <c r="H711" s="16">
        <v>18</v>
      </c>
      <c r="I711" s="2"/>
      <c r="J711" s="16">
        <v>2</v>
      </c>
      <c r="K711" s="16"/>
      <c r="L711" s="2">
        <v>200</v>
      </c>
      <c r="M711" s="2">
        <v>0</v>
      </c>
      <c r="N711" s="2">
        <v>0</v>
      </c>
      <c r="O711" s="16"/>
      <c r="P711" s="2">
        <v>0</v>
      </c>
      <c r="Q711" s="2">
        <f t="shared" si="504"/>
        <v>0</v>
      </c>
      <c r="R711" s="2">
        <f t="shared" si="495"/>
        <v>0</v>
      </c>
      <c r="S711" s="17">
        <f t="shared" si="494"/>
        <v>25.96153846153846</v>
      </c>
      <c r="T711" s="17">
        <v>4.5</v>
      </c>
      <c r="U711" s="17">
        <v>4.6153846153846159</v>
      </c>
      <c r="V711" s="18">
        <v>7</v>
      </c>
      <c r="W711" s="19">
        <f t="shared" ref="W711:W772" si="508">L711+M711+N711+O711+P711+Q711+R711+S711+T711+U711+V711</f>
        <v>242.07692307692307</v>
      </c>
      <c r="X711" s="17">
        <f t="shared" si="501"/>
        <v>15.384615384615385</v>
      </c>
      <c r="Y711" s="17">
        <f t="shared" si="502"/>
        <v>0</v>
      </c>
      <c r="Z711" s="29"/>
      <c r="AA711" s="43">
        <f t="shared" si="505"/>
        <v>0</v>
      </c>
      <c r="AB711" s="17">
        <f t="shared" si="506"/>
        <v>4.8415384615384616</v>
      </c>
      <c r="AC711" s="17">
        <f t="shared" si="507"/>
        <v>20.226153846153846</v>
      </c>
      <c r="AD711" s="3">
        <f t="shared" si="483"/>
        <v>221</v>
      </c>
      <c r="AE711" s="3">
        <f t="shared" si="482"/>
        <v>3300</v>
      </c>
      <c r="AF711" s="3"/>
      <c r="AH711" s="20">
        <f t="shared" si="485"/>
        <v>221.85</v>
      </c>
      <c r="AI711">
        <f t="shared" ref="AI711:AI774" si="509">INT(AH711/$AI$5)</f>
        <v>2</v>
      </c>
      <c r="AJ711">
        <f t="shared" ref="AJ711:AJ774" si="510">INT((AH711-$AI$5*AI711)/50)</f>
        <v>0</v>
      </c>
      <c r="AK711">
        <f t="shared" ref="AK711:AK774" si="511">INT((AH711-$AI$5*AI711-$AJ$5*AJ711)/20)</f>
        <v>1</v>
      </c>
      <c r="AL711">
        <f t="shared" ref="AL711:AL774" si="512">INT((AH711-$AI$5*AI711-$AJ$5*AJ711-$AK$5*AK711)/10)</f>
        <v>0</v>
      </c>
      <c r="AM711">
        <f t="shared" ref="AM711:AM774" si="513">INT((AH711-$AI$5*AI711-$AJ$5*AJ711-$AK$5*AK711-$AL$5*AL711)/5)</f>
        <v>0</v>
      </c>
      <c r="AN711">
        <f t="shared" ref="AN711:AN774" si="514">INT((AH711-$AI$5*AI711-$AJ$5*AJ711-$AK$5*AK711-$AL$5*AL711-$AM$5*AM711)/1)</f>
        <v>1</v>
      </c>
      <c r="AO711">
        <f t="shared" ref="AO711:AO774" si="515">INT(AS711/$AO$5)</f>
        <v>1</v>
      </c>
      <c r="AP711">
        <f t="shared" ref="AP711:AP774" si="516">INT((AS711-AO711*$AO$5)/1000)</f>
        <v>1</v>
      </c>
      <c r="AQ711">
        <f t="shared" ref="AQ711:AQ774" si="517">INT((AS711-AO711*$AO$5-AP711*$AP$5)/500)</f>
        <v>0</v>
      </c>
      <c r="AR711">
        <f t="shared" ref="AR711:AR774" si="518">INT((AS711-AO711*$AO$5-AP711*$AP$5-AQ711*$AQ$5)/100)</f>
        <v>3</v>
      </c>
      <c r="AS711">
        <f t="shared" ref="AS711:AS774" si="519">(AH711-$AI$5*AI711-$AJ$5*AJ711-$AK$5*AK711-$AL$5*AL711-$AM$5*AM711-$AN$5*AN711)*4000</f>
        <v>3399.9999999999773</v>
      </c>
      <c r="AT711" s="12">
        <f t="shared" si="486"/>
        <v>-1.5416666666666667</v>
      </c>
      <c r="AU711" s="13">
        <f t="shared" si="503"/>
        <v>0</v>
      </c>
      <c r="AV711" s="13">
        <f t="shared" si="484"/>
        <v>0</v>
      </c>
      <c r="AW711" s="27">
        <v>0</v>
      </c>
      <c r="AX711" s="1">
        <f t="shared" si="487"/>
        <v>0</v>
      </c>
      <c r="AY711" s="20">
        <f t="shared" si="488"/>
        <v>210.57692307692307</v>
      </c>
    </row>
    <row r="712" spans="1:51" ht="35.25" customHeight="1" x14ac:dyDescent="0.65">
      <c r="A712" s="2">
        <v>706</v>
      </c>
      <c r="B712" s="2" t="s">
        <v>1691</v>
      </c>
      <c r="C712" s="64" t="s">
        <v>1714</v>
      </c>
      <c r="D712" s="47" t="s">
        <v>633</v>
      </c>
      <c r="E712" s="48" t="s">
        <v>1715</v>
      </c>
      <c r="F712" s="15">
        <v>45041</v>
      </c>
      <c r="G712" s="2">
        <f t="shared" si="500"/>
        <v>26</v>
      </c>
      <c r="H712" s="16">
        <v>24</v>
      </c>
      <c r="I712" s="2"/>
      <c r="J712" s="16"/>
      <c r="K712" s="16"/>
      <c r="L712" s="2">
        <v>200</v>
      </c>
      <c r="M712" s="2">
        <v>0</v>
      </c>
      <c r="N712" s="2">
        <v>0</v>
      </c>
      <c r="O712" s="16"/>
      <c r="P712" s="2">
        <v>0</v>
      </c>
      <c r="Q712" s="2">
        <f t="shared" si="504"/>
        <v>10</v>
      </c>
      <c r="R712" s="2">
        <f t="shared" si="495"/>
        <v>0</v>
      </c>
      <c r="S712" s="17">
        <f t="shared" si="494"/>
        <v>34.615384615384613</v>
      </c>
      <c r="T712" s="17">
        <v>6</v>
      </c>
      <c r="U712" s="17">
        <v>5</v>
      </c>
      <c r="V712" s="18">
        <v>7</v>
      </c>
      <c r="W712" s="19">
        <f t="shared" si="508"/>
        <v>262.61538461538464</v>
      </c>
      <c r="X712" s="17">
        <f t="shared" si="501"/>
        <v>0</v>
      </c>
      <c r="Y712" s="17">
        <f t="shared" si="502"/>
        <v>0</v>
      </c>
      <c r="Z712" s="29"/>
      <c r="AA712" s="43">
        <f t="shared" si="505"/>
        <v>0</v>
      </c>
      <c r="AB712" s="17">
        <f t="shared" si="506"/>
        <v>5.252307692307693</v>
      </c>
      <c r="AC712" s="17">
        <f t="shared" si="507"/>
        <v>5.252307692307693</v>
      </c>
      <c r="AD712" s="3">
        <f t="shared" si="483"/>
        <v>257</v>
      </c>
      <c r="AE712" s="3">
        <f t="shared" si="482"/>
        <v>1400</v>
      </c>
      <c r="AF712" s="3"/>
      <c r="AH712" s="20">
        <f t="shared" si="485"/>
        <v>257.36</v>
      </c>
      <c r="AI712">
        <f t="shared" si="509"/>
        <v>2</v>
      </c>
      <c r="AJ712">
        <f t="shared" si="510"/>
        <v>1</v>
      </c>
      <c r="AK712">
        <f t="shared" si="511"/>
        <v>0</v>
      </c>
      <c r="AL712">
        <f t="shared" si="512"/>
        <v>0</v>
      </c>
      <c r="AM712">
        <f t="shared" si="513"/>
        <v>1</v>
      </c>
      <c r="AN712">
        <f t="shared" si="514"/>
        <v>2</v>
      </c>
      <c r="AO712">
        <f t="shared" si="515"/>
        <v>0</v>
      </c>
      <c r="AP712">
        <f t="shared" si="516"/>
        <v>1</v>
      </c>
      <c r="AQ712">
        <f t="shared" si="517"/>
        <v>0</v>
      </c>
      <c r="AR712">
        <f t="shared" si="518"/>
        <v>4</v>
      </c>
      <c r="AS712">
        <f t="shared" si="519"/>
        <v>1440.0000000000546</v>
      </c>
      <c r="AT712" s="12">
        <f t="shared" si="486"/>
        <v>-2.2749999999999999</v>
      </c>
      <c r="AU712" s="13">
        <f t="shared" si="503"/>
        <v>0</v>
      </c>
      <c r="AV712" s="13">
        <f t="shared" si="484"/>
        <v>0</v>
      </c>
      <c r="AW712" s="27">
        <v>0</v>
      </c>
      <c r="AX712" s="1">
        <f t="shared" si="487"/>
        <v>0</v>
      </c>
      <c r="AY712" s="20">
        <f t="shared" si="488"/>
        <v>244.61538461538464</v>
      </c>
    </row>
    <row r="713" spans="1:51" ht="35.25" customHeight="1" x14ac:dyDescent="0.65">
      <c r="A713" s="39">
        <v>707</v>
      </c>
      <c r="B713" s="2" t="s">
        <v>1691</v>
      </c>
      <c r="C713" s="64" t="s">
        <v>1716</v>
      </c>
      <c r="D713" s="47" t="s">
        <v>1074</v>
      </c>
      <c r="E713" s="48" t="s">
        <v>1717</v>
      </c>
      <c r="F713" s="15">
        <v>45049</v>
      </c>
      <c r="G713" s="2">
        <f t="shared" si="500"/>
        <v>25</v>
      </c>
      <c r="H713" s="16">
        <v>24</v>
      </c>
      <c r="I713" s="2"/>
      <c r="J713" s="16"/>
      <c r="K713" s="16">
        <v>1</v>
      </c>
      <c r="L713" s="2">
        <v>200</v>
      </c>
      <c r="M713" s="2">
        <v>0</v>
      </c>
      <c r="N713" s="2">
        <v>0</v>
      </c>
      <c r="O713" s="16"/>
      <c r="P713" s="2">
        <v>0</v>
      </c>
      <c r="Q713" s="2">
        <f t="shared" si="504"/>
        <v>0</v>
      </c>
      <c r="R713" s="2">
        <f t="shared" si="495"/>
        <v>0</v>
      </c>
      <c r="S713" s="17">
        <f t="shared" si="494"/>
        <v>34.615384615384613</v>
      </c>
      <c r="T713" s="17">
        <v>6</v>
      </c>
      <c r="U713" s="17">
        <v>4.8076923076923084</v>
      </c>
      <c r="V713" s="18">
        <v>7</v>
      </c>
      <c r="W713" s="19">
        <f t="shared" si="508"/>
        <v>252.42307692307693</v>
      </c>
      <c r="X713" s="17">
        <f t="shared" si="501"/>
        <v>0</v>
      </c>
      <c r="Y713" s="17">
        <f t="shared" si="502"/>
        <v>7.6923076923076925</v>
      </c>
      <c r="Z713" s="29"/>
      <c r="AA713" s="43">
        <f t="shared" si="505"/>
        <v>0</v>
      </c>
      <c r="AB713" s="17">
        <f t="shared" si="506"/>
        <v>5.048461538461539</v>
      </c>
      <c r="AC713" s="17">
        <f t="shared" si="507"/>
        <v>12.740769230769232</v>
      </c>
      <c r="AD713" s="3">
        <f t="shared" si="483"/>
        <v>239</v>
      </c>
      <c r="AE713" s="3">
        <f t="shared" si="482"/>
        <v>2700</v>
      </c>
      <c r="AF713" s="3"/>
      <c r="AH713" s="20">
        <f t="shared" si="485"/>
        <v>239.68</v>
      </c>
      <c r="AI713">
        <f t="shared" si="509"/>
        <v>2</v>
      </c>
      <c r="AJ713">
        <f t="shared" si="510"/>
        <v>0</v>
      </c>
      <c r="AK713">
        <f t="shared" si="511"/>
        <v>1</v>
      </c>
      <c r="AL713">
        <f t="shared" si="512"/>
        <v>1</v>
      </c>
      <c r="AM713">
        <f t="shared" si="513"/>
        <v>1</v>
      </c>
      <c r="AN713">
        <f t="shared" si="514"/>
        <v>4</v>
      </c>
      <c r="AO713">
        <f t="shared" si="515"/>
        <v>1</v>
      </c>
      <c r="AP713">
        <f t="shared" si="516"/>
        <v>0</v>
      </c>
      <c r="AQ713">
        <f t="shared" si="517"/>
        <v>1</v>
      </c>
      <c r="AR713">
        <f t="shared" si="518"/>
        <v>2</v>
      </c>
      <c r="AS713">
        <f t="shared" si="519"/>
        <v>2720.0000000000273</v>
      </c>
      <c r="AT713" s="12">
        <f t="shared" si="486"/>
        <v>-2.2972222222222221</v>
      </c>
      <c r="AU713" s="13">
        <f t="shared" si="503"/>
        <v>0</v>
      </c>
      <c r="AV713" s="13">
        <f t="shared" si="484"/>
        <v>0</v>
      </c>
      <c r="AW713" s="27">
        <v>0</v>
      </c>
      <c r="AX713" s="1">
        <f t="shared" si="487"/>
        <v>0</v>
      </c>
      <c r="AY713" s="20">
        <f t="shared" si="488"/>
        <v>226.92307692307693</v>
      </c>
    </row>
    <row r="714" spans="1:51" ht="35.25" customHeight="1" x14ac:dyDescent="0.65">
      <c r="A714" s="2">
        <v>708</v>
      </c>
      <c r="B714" s="2" t="s">
        <v>1691</v>
      </c>
      <c r="C714" s="2" t="s">
        <v>1718</v>
      </c>
      <c r="D714" s="47" t="s">
        <v>1719</v>
      </c>
      <c r="E714" s="48" t="s">
        <v>1720</v>
      </c>
      <c r="F714" s="15">
        <v>45219</v>
      </c>
      <c r="G714" s="2">
        <f t="shared" si="500"/>
        <v>26</v>
      </c>
      <c r="H714" s="16">
        <v>16</v>
      </c>
      <c r="I714" s="2"/>
      <c r="J714" s="16"/>
      <c r="K714" s="16"/>
      <c r="L714" s="2">
        <v>198</v>
      </c>
      <c r="M714" s="2">
        <v>0</v>
      </c>
      <c r="N714" s="2">
        <v>0</v>
      </c>
      <c r="O714" s="16"/>
      <c r="P714" s="2">
        <v>0</v>
      </c>
      <c r="Q714" s="2">
        <f t="shared" si="504"/>
        <v>10</v>
      </c>
      <c r="R714" s="2">
        <f t="shared" si="495"/>
        <v>0</v>
      </c>
      <c r="S714" s="17">
        <f t="shared" si="494"/>
        <v>22.846153846153847</v>
      </c>
      <c r="T714" s="17">
        <v>4</v>
      </c>
      <c r="U714" s="17">
        <v>5</v>
      </c>
      <c r="V714" s="18">
        <v>7</v>
      </c>
      <c r="W714" s="19">
        <f t="shared" si="508"/>
        <v>246.84615384615384</v>
      </c>
      <c r="X714" s="17">
        <f t="shared" si="501"/>
        <v>0</v>
      </c>
      <c r="Y714" s="17">
        <f t="shared" si="502"/>
        <v>0</v>
      </c>
      <c r="Z714" s="29"/>
      <c r="AA714" s="43">
        <f t="shared" si="505"/>
        <v>0</v>
      </c>
      <c r="AB714" s="17">
        <f t="shared" si="506"/>
        <v>4.936923076923077</v>
      </c>
      <c r="AC714" s="17">
        <f t="shared" si="507"/>
        <v>4.936923076923077</v>
      </c>
      <c r="AD714" s="3">
        <f t="shared" si="483"/>
        <v>241</v>
      </c>
      <c r="AE714" s="3">
        <f t="shared" ref="AE714:AE777" si="520">(AO714*$AO$5+AP714*$AP$5+AQ714*$AQ$5+AR714*$AR$5)</f>
        <v>3600</v>
      </c>
      <c r="AF714" s="3"/>
      <c r="AH714" s="20">
        <f t="shared" si="485"/>
        <v>241.91</v>
      </c>
      <c r="AI714">
        <f t="shared" si="509"/>
        <v>2</v>
      </c>
      <c r="AJ714">
        <f t="shared" si="510"/>
        <v>0</v>
      </c>
      <c r="AK714">
        <f t="shared" si="511"/>
        <v>2</v>
      </c>
      <c r="AL714">
        <f t="shared" si="512"/>
        <v>0</v>
      </c>
      <c r="AM714">
        <f t="shared" si="513"/>
        <v>0</v>
      </c>
      <c r="AN714">
        <f t="shared" si="514"/>
        <v>1</v>
      </c>
      <c r="AO714">
        <f t="shared" si="515"/>
        <v>1</v>
      </c>
      <c r="AP714">
        <f t="shared" si="516"/>
        <v>1</v>
      </c>
      <c r="AQ714">
        <f t="shared" si="517"/>
        <v>1</v>
      </c>
      <c r="AR714">
        <f t="shared" si="518"/>
        <v>1</v>
      </c>
      <c r="AS714">
        <f t="shared" si="519"/>
        <v>3639.9999999999864</v>
      </c>
      <c r="AT714" s="12">
        <f t="shared" si="486"/>
        <v>-2.7611111111111111</v>
      </c>
      <c r="AU714" s="13">
        <f t="shared" si="503"/>
        <v>0</v>
      </c>
      <c r="AV714" s="13">
        <f t="shared" si="484"/>
        <v>0</v>
      </c>
      <c r="AW714" s="27">
        <v>0</v>
      </c>
      <c r="AX714" s="1">
        <f t="shared" si="487"/>
        <v>0</v>
      </c>
      <c r="AY714" s="20">
        <f t="shared" si="488"/>
        <v>230.84615384615384</v>
      </c>
    </row>
    <row r="715" spans="1:51" ht="35.25" customHeight="1" x14ac:dyDescent="0.65">
      <c r="A715" s="39">
        <v>709</v>
      </c>
      <c r="B715" s="2" t="s">
        <v>1691</v>
      </c>
      <c r="C715" s="2" t="s">
        <v>1721</v>
      </c>
      <c r="D715" s="47" t="s">
        <v>1722</v>
      </c>
      <c r="E715" s="48" t="s">
        <v>211</v>
      </c>
      <c r="F715" s="15">
        <v>45219</v>
      </c>
      <c r="G715" s="2">
        <f t="shared" si="500"/>
        <v>26</v>
      </c>
      <c r="H715" s="16">
        <v>24</v>
      </c>
      <c r="I715" s="2"/>
      <c r="J715" s="16"/>
      <c r="K715" s="16"/>
      <c r="L715" s="2">
        <v>198</v>
      </c>
      <c r="M715" s="2">
        <v>0</v>
      </c>
      <c r="N715" s="2">
        <v>0</v>
      </c>
      <c r="O715" s="16"/>
      <c r="P715" s="2">
        <v>0</v>
      </c>
      <c r="Q715" s="2">
        <f t="shared" si="504"/>
        <v>10</v>
      </c>
      <c r="R715" s="2">
        <f t="shared" si="495"/>
        <v>0</v>
      </c>
      <c r="S715" s="17">
        <f t="shared" si="494"/>
        <v>34.269230769230774</v>
      </c>
      <c r="T715" s="17">
        <v>6</v>
      </c>
      <c r="U715" s="17">
        <v>5</v>
      </c>
      <c r="V715" s="18">
        <v>7</v>
      </c>
      <c r="W715" s="19">
        <f t="shared" si="508"/>
        <v>260.26923076923077</v>
      </c>
      <c r="X715" s="17">
        <f t="shared" si="501"/>
        <v>0</v>
      </c>
      <c r="Y715" s="17">
        <f t="shared" si="502"/>
        <v>0</v>
      </c>
      <c r="Z715" s="29"/>
      <c r="AA715" s="43">
        <f t="shared" si="505"/>
        <v>0</v>
      </c>
      <c r="AB715" s="17">
        <f t="shared" si="506"/>
        <v>5.2053846153846157</v>
      </c>
      <c r="AC715" s="17">
        <f t="shared" si="507"/>
        <v>5.2053846153846157</v>
      </c>
      <c r="AD715" s="3">
        <f t="shared" ref="AD715:AD778" si="521">(AI715*$AI$5+AJ715*$AJ$5+AK715*$AK$5+AL715*$AL$5+AM715*$AM$5+AN715*$AN$5)</f>
        <v>255</v>
      </c>
      <c r="AE715" s="3">
        <f t="shared" si="520"/>
        <v>200</v>
      </c>
      <c r="AF715" s="3"/>
      <c r="AH715" s="20">
        <f t="shared" si="485"/>
        <v>255.06</v>
      </c>
      <c r="AI715">
        <f t="shared" si="509"/>
        <v>2</v>
      </c>
      <c r="AJ715">
        <f t="shared" si="510"/>
        <v>1</v>
      </c>
      <c r="AK715">
        <f t="shared" si="511"/>
        <v>0</v>
      </c>
      <c r="AL715">
        <f t="shared" si="512"/>
        <v>0</v>
      </c>
      <c r="AM715">
        <f t="shared" si="513"/>
        <v>1</v>
      </c>
      <c r="AN715">
        <f t="shared" si="514"/>
        <v>0</v>
      </c>
      <c r="AO715">
        <f t="shared" si="515"/>
        <v>0</v>
      </c>
      <c r="AP715">
        <f t="shared" si="516"/>
        <v>0</v>
      </c>
      <c r="AQ715">
        <f t="shared" si="517"/>
        <v>0</v>
      </c>
      <c r="AR715">
        <f t="shared" si="518"/>
        <v>2</v>
      </c>
      <c r="AS715">
        <f t="shared" si="519"/>
        <v>240.00000000000909</v>
      </c>
      <c r="AT715" s="12">
        <f t="shared" si="486"/>
        <v>-2.7611111111111111</v>
      </c>
      <c r="AU715" s="13">
        <f t="shared" si="503"/>
        <v>0</v>
      </c>
      <c r="AV715" s="13">
        <f t="shared" si="484"/>
        <v>0</v>
      </c>
      <c r="AW715" s="27">
        <v>0</v>
      </c>
      <c r="AX715" s="1">
        <f t="shared" si="487"/>
        <v>0</v>
      </c>
      <c r="AY715" s="20">
        <f t="shared" si="488"/>
        <v>242.26923076923077</v>
      </c>
    </row>
    <row r="716" spans="1:51" ht="35.25" customHeight="1" x14ac:dyDescent="0.65">
      <c r="A716" s="2">
        <v>710</v>
      </c>
      <c r="B716" s="2" t="s">
        <v>1691</v>
      </c>
      <c r="C716" s="2" t="s">
        <v>1723</v>
      </c>
      <c r="D716" s="47" t="s">
        <v>1724</v>
      </c>
      <c r="E716" s="48" t="s">
        <v>1725</v>
      </c>
      <c r="F716" s="15">
        <v>45243</v>
      </c>
      <c r="G716" s="2">
        <f t="shared" si="500"/>
        <v>14</v>
      </c>
      <c r="H716" s="16">
        <v>0</v>
      </c>
      <c r="I716" s="2"/>
      <c r="J716" s="16"/>
      <c r="K716" s="16">
        <v>12</v>
      </c>
      <c r="L716" s="2">
        <v>198</v>
      </c>
      <c r="M716" s="2">
        <v>0</v>
      </c>
      <c r="N716" s="2">
        <v>0</v>
      </c>
      <c r="O716" s="16"/>
      <c r="P716" s="2">
        <v>0</v>
      </c>
      <c r="Q716" s="2">
        <f t="shared" si="504"/>
        <v>0</v>
      </c>
      <c r="R716" s="2">
        <f t="shared" si="495"/>
        <v>0</v>
      </c>
      <c r="S716" s="17">
        <f t="shared" si="494"/>
        <v>0</v>
      </c>
      <c r="T716" s="17">
        <v>0</v>
      </c>
      <c r="U716" s="17">
        <v>2.6923076923076925</v>
      </c>
      <c r="V716" s="18">
        <v>7</v>
      </c>
      <c r="W716" s="19">
        <f t="shared" si="508"/>
        <v>207.69230769230768</v>
      </c>
      <c r="X716" s="17">
        <f t="shared" si="501"/>
        <v>0</v>
      </c>
      <c r="Y716" s="17">
        <f t="shared" si="502"/>
        <v>91.384615384615387</v>
      </c>
      <c r="Z716" s="29"/>
      <c r="AA716" s="43">
        <f t="shared" si="505"/>
        <v>0</v>
      </c>
      <c r="AB716" s="17">
        <f t="shared" si="506"/>
        <v>4.1538461538461533</v>
      </c>
      <c r="AC716" s="17">
        <f t="shared" si="507"/>
        <v>95.538461538461547</v>
      </c>
      <c r="AD716" s="3">
        <f t="shared" si="521"/>
        <v>112</v>
      </c>
      <c r="AE716" s="3">
        <f t="shared" si="520"/>
        <v>600</v>
      </c>
      <c r="AF716" s="3"/>
      <c r="AH716" s="20">
        <f t="shared" si="485"/>
        <v>112.15</v>
      </c>
      <c r="AI716">
        <f t="shared" si="509"/>
        <v>1</v>
      </c>
      <c r="AJ716">
        <f t="shared" si="510"/>
        <v>0</v>
      </c>
      <c r="AK716">
        <f t="shared" si="511"/>
        <v>0</v>
      </c>
      <c r="AL716">
        <f t="shared" si="512"/>
        <v>1</v>
      </c>
      <c r="AM716">
        <f t="shared" si="513"/>
        <v>0</v>
      </c>
      <c r="AN716">
        <f t="shared" si="514"/>
        <v>2</v>
      </c>
      <c r="AO716">
        <f t="shared" si="515"/>
        <v>0</v>
      </c>
      <c r="AP716">
        <f t="shared" si="516"/>
        <v>0</v>
      </c>
      <c r="AQ716">
        <f t="shared" si="517"/>
        <v>1</v>
      </c>
      <c r="AR716">
        <f t="shared" si="518"/>
        <v>1</v>
      </c>
      <c r="AS716">
        <f t="shared" si="519"/>
        <v>600.00000000002274</v>
      </c>
      <c r="AT716" s="12">
        <f t="shared" si="486"/>
        <v>-2.8250000000000002</v>
      </c>
      <c r="AU716" s="13">
        <f t="shared" si="503"/>
        <v>0</v>
      </c>
      <c r="AV716" s="13">
        <f t="shared" ref="AV716:AV752" si="522">IF(AT716&lt;=3,0,IF(AT716&lt;=4,4,IF(AT716&lt;=5,5,IF(AT716&lt;=6,6,IF(AT716&lt;=7,7,IF(AT716&lt;=8,8,IF(AT716&lt;=9,9,10)))))))</f>
        <v>0</v>
      </c>
      <c r="AW716" s="27">
        <v>0</v>
      </c>
      <c r="AX716" s="1">
        <f t="shared" si="487"/>
        <v>0</v>
      </c>
      <c r="AY716" s="20">
        <f t="shared" si="488"/>
        <v>106.6153846153846</v>
      </c>
    </row>
    <row r="717" spans="1:51" ht="33" customHeight="1" x14ac:dyDescent="0.65">
      <c r="A717" s="39">
        <v>711</v>
      </c>
      <c r="B717" s="2" t="s">
        <v>1726</v>
      </c>
      <c r="C717" s="44" t="s">
        <v>1727</v>
      </c>
      <c r="D717" s="47" t="s">
        <v>1728</v>
      </c>
      <c r="E717" s="48" t="s">
        <v>1729</v>
      </c>
      <c r="F717" s="15">
        <v>44228</v>
      </c>
      <c r="G717" s="2">
        <f t="shared" si="500"/>
        <v>26</v>
      </c>
      <c r="H717" s="16">
        <v>6</v>
      </c>
      <c r="I717" s="2"/>
      <c r="J717" s="16"/>
      <c r="K717" s="16"/>
      <c r="L717" s="2">
        <v>200</v>
      </c>
      <c r="M717" s="2">
        <v>0</v>
      </c>
      <c r="N717" s="2">
        <v>0</v>
      </c>
      <c r="O717" s="2"/>
      <c r="P717" s="2">
        <v>0</v>
      </c>
      <c r="Q717" s="2">
        <f>IF(AND($K$4&lt;=G717,K717&lt;0.01),10,IF(AND(G717&gt;=$K$4-1,K717&lt;0.01),5,0))</f>
        <v>10</v>
      </c>
      <c r="R717" s="2">
        <v>0</v>
      </c>
      <c r="S717" s="17">
        <f t="shared" si="494"/>
        <v>8.6538461538461533</v>
      </c>
      <c r="T717" s="17">
        <v>1.5</v>
      </c>
      <c r="U717" s="17">
        <v>5</v>
      </c>
      <c r="V717" s="18">
        <v>7</v>
      </c>
      <c r="W717" s="19">
        <f t="shared" si="508"/>
        <v>232.15384615384616</v>
      </c>
      <c r="X717" s="17">
        <f t="shared" si="501"/>
        <v>0</v>
      </c>
      <c r="Y717" s="17">
        <f t="shared" si="502"/>
        <v>0</v>
      </c>
      <c r="Z717" s="29"/>
      <c r="AA717" s="43">
        <f>IF(AY717&lt;=(1500000/4000),0,IF(AY717&lt;=(2000000/4000),(AY717-(1500000/4000))*5%,IF(AY717&lt;=(8500000/4000),(AY717-(2000000/4000))*10%+(25000/4000),IF(AY717&lt;=(12500000/4000),(AY717-(8500000/4000))*15%+(675000/4000),(AY717-(12500000/4000))*20%+(1275000/4000)))))</f>
        <v>0</v>
      </c>
      <c r="AB717" s="17">
        <f>IF((W717*4000)&lt;=1200000,(W717*2%),(1200000/4000*2%))</f>
        <v>4.6430769230769231</v>
      </c>
      <c r="AC717" s="17">
        <f>X717+Y717+Z717+AA717+AB717</f>
        <v>4.6430769230769231</v>
      </c>
      <c r="AD717" s="3">
        <f t="shared" si="521"/>
        <v>227</v>
      </c>
      <c r="AE717" s="3">
        <f t="shared" si="520"/>
        <v>2000</v>
      </c>
      <c r="AF717" s="3"/>
      <c r="AH717" s="20">
        <f t="shared" ref="AH717:AH772" si="523">ROUND( W717-AC717,2)</f>
        <v>227.51</v>
      </c>
      <c r="AI717">
        <f t="shared" si="509"/>
        <v>2</v>
      </c>
      <c r="AJ717">
        <f t="shared" si="510"/>
        <v>0</v>
      </c>
      <c r="AK717">
        <f t="shared" si="511"/>
        <v>1</v>
      </c>
      <c r="AL717">
        <f t="shared" si="512"/>
        <v>0</v>
      </c>
      <c r="AM717">
        <f t="shared" si="513"/>
        <v>1</v>
      </c>
      <c r="AN717">
        <f t="shared" si="514"/>
        <v>2</v>
      </c>
      <c r="AO717">
        <f t="shared" si="515"/>
        <v>1</v>
      </c>
      <c r="AP717">
        <f t="shared" si="516"/>
        <v>0</v>
      </c>
      <c r="AQ717">
        <f t="shared" si="517"/>
        <v>0</v>
      </c>
      <c r="AR717">
        <f t="shared" si="518"/>
        <v>0</v>
      </c>
      <c r="AS717">
        <f t="shared" si="519"/>
        <v>2039.9999999999636</v>
      </c>
      <c r="AT717" s="12">
        <f t="shared" ref="AT717:AT772" si="524">+DAYS360(F717,$J$3)/360</f>
        <v>-4.1666666666666664E-2</v>
      </c>
      <c r="AU717" s="13">
        <f t="shared" si="503"/>
        <v>0</v>
      </c>
      <c r="AV717" s="13">
        <f t="shared" si="522"/>
        <v>0</v>
      </c>
      <c r="AW717" s="27">
        <v>0</v>
      </c>
      <c r="AX717" s="1">
        <f t="shared" ref="AX717:AX772" si="525">+AW717*150000/4000</f>
        <v>0</v>
      </c>
      <c r="AY717" s="20">
        <f t="shared" ref="AY717:AY772" si="526">W717-X717-Y717-T717-U717-V717-AX717</f>
        <v>218.65384615384616</v>
      </c>
    </row>
    <row r="718" spans="1:51" ht="33" customHeight="1" x14ac:dyDescent="0.65">
      <c r="A718" s="2">
        <v>712</v>
      </c>
      <c r="B718" s="2" t="s">
        <v>1726</v>
      </c>
      <c r="C718" s="44" t="s">
        <v>1730</v>
      </c>
      <c r="D718" s="47" t="s">
        <v>228</v>
      </c>
      <c r="E718" s="48" t="s">
        <v>1731</v>
      </c>
      <c r="F718" s="15">
        <v>44228</v>
      </c>
      <c r="G718" s="2">
        <f t="shared" si="500"/>
        <v>25.375</v>
      </c>
      <c r="H718" s="16">
        <v>0</v>
      </c>
      <c r="I718" s="2"/>
      <c r="J718" s="16">
        <v>0.625</v>
      </c>
      <c r="K718" s="16"/>
      <c r="L718" s="2">
        <v>200</v>
      </c>
      <c r="M718" s="2">
        <v>0</v>
      </c>
      <c r="N718" s="2">
        <v>0</v>
      </c>
      <c r="O718" s="2"/>
      <c r="P718" s="2">
        <v>0</v>
      </c>
      <c r="Q718" s="2">
        <f t="shared" ref="Q718:Q735" si="527">IF(AND($K$4&lt;=G718,K718&lt;0.01),10,IF(AND(G718&gt;=$K$4-1,K718&lt;0.01),5,0))</f>
        <v>5</v>
      </c>
      <c r="R718" s="2">
        <v>0</v>
      </c>
      <c r="S718" s="17">
        <f t="shared" si="494"/>
        <v>0</v>
      </c>
      <c r="T718" s="17">
        <v>0</v>
      </c>
      <c r="U718" s="17">
        <v>4.8798076923076925</v>
      </c>
      <c r="V718" s="18">
        <v>7</v>
      </c>
      <c r="W718" s="19">
        <f t="shared" si="508"/>
        <v>216.87980769230768</v>
      </c>
      <c r="X718" s="17">
        <f t="shared" si="501"/>
        <v>4.8076923076923075</v>
      </c>
      <c r="Y718" s="17">
        <f t="shared" si="502"/>
        <v>0</v>
      </c>
      <c r="Z718" s="29"/>
      <c r="AA718" s="43">
        <f t="shared" ref="AA718:AA735" si="528">IF(AY718&lt;=(1500000/4000),0,IF(AY718&lt;=(2000000/4000),(AY718-(1500000/4000))*5%,IF(AY718&lt;=(8500000/4000),(AY718-(2000000/4000))*10%+(25000/4000),IF(AY718&lt;=(12500000/4000),(AY718-(8500000/4000))*15%+(675000/4000),(AY718-(12500000/4000))*20%+(1275000/4000)))))</f>
        <v>0</v>
      </c>
      <c r="AB718" s="17">
        <f t="shared" ref="AB718:AB735" si="529">IF((W718*4000)&lt;=1200000,(W718*2%),(1200000/4000*2%))</f>
        <v>4.337596153846154</v>
      </c>
      <c r="AC718" s="17">
        <f t="shared" ref="AC718:AC735" si="530">X718+Y718+Z718+AA718+AB718</f>
        <v>9.1452884615384615</v>
      </c>
      <c r="AD718" s="3">
        <f t="shared" si="521"/>
        <v>207</v>
      </c>
      <c r="AE718" s="3">
        <f t="shared" si="520"/>
        <v>2900</v>
      </c>
      <c r="AF718" s="3"/>
      <c r="AH718" s="20">
        <f t="shared" si="523"/>
        <v>207.73</v>
      </c>
      <c r="AI718">
        <f t="shared" si="509"/>
        <v>2</v>
      </c>
      <c r="AJ718">
        <f t="shared" si="510"/>
        <v>0</v>
      </c>
      <c r="AK718">
        <f t="shared" si="511"/>
        <v>0</v>
      </c>
      <c r="AL718">
        <f t="shared" si="512"/>
        <v>0</v>
      </c>
      <c r="AM718">
        <f t="shared" si="513"/>
        <v>1</v>
      </c>
      <c r="AN718">
        <f t="shared" si="514"/>
        <v>2</v>
      </c>
      <c r="AO718">
        <f t="shared" si="515"/>
        <v>1</v>
      </c>
      <c r="AP718">
        <f t="shared" si="516"/>
        <v>0</v>
      </c>
      <c r="AQ718">
        <f t="shared" si="517"/>
        <v>1</v>
      </c>
      <c r="AR718">
        <f t="shared" si="518"/>
        <v>4</v>
      </c>
      <c r="AS718">
        <f t="shared" si="519"/>
        <v>2919.9999999999591</v>
      </c>
      <c r="AT718" s="12">
        <f t="shared" si="524"/>
        <v>-4.1666666666666664E-2</v>
      </c>
      <c r="AU718" s="13">
        <f t="shared" si="503"/>
        <v>0</v>
      </c>
      <c r="AV718" s="13">
        <f t="shared" si="522"/>
        <v>0</v>
      </c>
      <c r="AW718" s="27">
        <v>0</v>
      </c>
      <c r="AX718" s="1">
        <f t="shared" si="525"/>
        <v>0</v>
      </c>
      <c r="AY718" s="20">
        <f t="shared" si="526"/>
        <v>200.19230769230768</v>
      </c>
    </row>
    <row r="719" spans="1:51" ht="33" customHeight="1" x14ac:dyDescent="0.65">
      <c r="A719" s="39">
        <v>713</v>
      </c>
      <c r="B719" s="2" t="s">
        <v>1726</v>
      </c>
      <c r="C719" s="44" t="s">
        <v>1732</v>
      </c>
      <c r="D719" s="47" t="s">
        <v>1733</v>
      </c>
      <c r="E719" s="48" t="s">
        <v>1734</v>
      </c>
      <c r="F719" s="15">
        <v>44228</v>
      </c>
      <c r="G719" s="2">
        <f t="shared" si="500"/>
        <v>26</v>
      </c>
      <c r="H719" s="16">
        <v>26</v>
      </c>
      <c r="I719" s="2"/>
      <c r="J719" s="16"/>
      <c r="K719" s="16"/>
      <c r="L719" s="2">
        <v>200</v>
      </c>
      <c r="M719" s="2">
        <v>0</v>
      </c>
      <c r="N719" s="2">
        <v>0</v>
      </c>
      <c r="O719" s="2"/>
      <c r="P719" s="2">
        <v>0</v>
      </c>
      <c r="Q719" s="2">
        <f t="shared" si="527"/>
        <v>10</v>
      </c>
      <c r="R719" s="2">
        <v>0</v>
      </c>
      <c r="S719" s="17">
        <f t="shared" si="494"/>
        <v>37.5</v>
      </c>
      <c r="T719" s="17">
        <v>6.5</v>
      </c>
      <c r="U719" s="17">
        <v>5</v>
      </c>
      <c r="V719" s="18">
        <v>7</v>
      </c>
      <c r="W719" s="19">
        <f t="shared" si="508"/>
        <v>266</v>
      </c>
      <c r="X719" s="17">
        <f t="shared" si="501"/>
        <v>0</v>
      </c>
      <c r="Y719" s="17">
        <f t="shared" si="502"/>
        <v>0</v>
      </c>
      <c r="Z719" s="29"/>
      <c r="AA719" s="43">
        <f t="shared" si="528"/>
        <v>0</v>
      </c>
      <c r="AB719" s="17">
        <f t="shared" si="529"/>
        <v>5.32</v>
      </c>
      <c r="AC719" s="17">
        <f t="shared" si="530"/>
        <v>5.32</v>
      </c>
      <c r="AD719" s="3">
        <f t="shared" si="521"/>
        <v>260</v>
      </c>
      <c r="AE719" s="3">
        <f t="shared" si="520"/>
        <v>2700</v>
      </c>
      <c r="AF719" s="3"/>
      <c r="AH719" s="20">
        <f t="shared" si="523"/>
        <v>260.68</v>
      </c>
      <c r="AI719">
        <f t="shared" si="509"/>
        <v>2</v>
      </c>
      <c r="AJ719">
        <f t="shared" si="510"/>
        <v>1</v>
      </c>
      <c r="AK719">
        <f t="shared" si="511"/>
        <v>0</v>
      </c>
      <c r="AL719">
        <f t="shared" si="512"/>
        <v>1</v>
      </c>
      <c r="AM719">
        <f t="shared" si="513"/>
        <v>0</v>
      </c>
      <c r="AN719">
        <f t="shared" si="514"/>
        <v>0</v>
      </c>
      <c r="AO719">
        <f t="shared" si="515"/>
        <v>1</v>
      </c>
      <c r="AP719">
        <f t="shared" si="516"/>
        <v>0</v>
      </c>
      <c r="AQ719">
        <f t="shared" si="517"/>
        <v>1</v>
      </c>
      <c r="AR719">
        <f t="shared" si="518"/>
        <v>2</v>
      </c>
      <c r="AS719">
        <f t="shared" si="519"/>
        <v>2720.0000000000273</v>
      </c>
      <c r="AT719" s="12">
        <f t="shared" si="524"/>
        <v>-4.1666666666666664E-2</v>
      </c>
      <c r="AU719" s="13">
        <f t="shared" si="503"/>
        <v>0</v>
      </c>
      <c r="AV719" s="13">
        <f t="shared" si="522"/>
        <v>0</v>
      </c>
      <c r="AW719" s="27">
        <v>0</v>
      </c>
      <c r="AX719" s="1">
        <f t="shared" si="525"/>
        <v>0</v>
      </c>
      <c r="AY719" s="20">
        <f t="shared" si="526"/>
        <v>247.5</v>
      </c>
    </row>
    <row r="720" spans="1:51" ht="33" customHeight="1" x14ac:dyDescent="0.65">
      <c r="A720" s="2">
        <v>714</v>
      </c>
      <c r="B720" s="2" t="s">
        <v>1726</v>
      </c>
      <c r="C720" s="36" t="s">
        <v>1735</v>
      </c>
      <c r="D720" s="47" t="s">
        <v>1736</v>
      </c>
      <c r="E720" s="48" t="s">
        <v>1737</v>
      </c>
      <c r="F720" s="15">
        <v>44354</v>
      </c>
      <c r="G720" s="2">
        <f t="shared" si="500"/>
        <v>25</v>
      </c>
      <c r="H720" s="16">
        <v>24</v>
      </c>
      <c r="I720" s="2"/>
      <c r="J720" s="16"/>
      <c r="K720" s="16">
        <v>1</v>
      </c>
      <c r="L720" s="2">
        <v>200</v>
      </c>
      <c r="M720" s="2">
        <v>0</v>
      </c>
      <c r="N720" s="2">
        <v>0</v>
      </c>
      <c r="O720" s="2"/>
      <c r="P720" s="2">
        <v>0</v>
      </c>
      <c r="Q720" s="2">
        <f t="shared" si="527"/>
        <v>0</v>
      </c>
      <c r="R720" s="2">
        <v>0</v>
      </c>
      <c r="S720" s="17">
        <f t="shared" si="494"/>
        <v>34.615384615384613</v>
      </c>
      <c r="T720" s="17">
        <v>6</v>
      </c>
      <c r="U720" s="17">
        <v>4.8076923076923084</v>
      </c>
      <c r="V720" s="18"/>
      <c r="W720" s="19">
        <f t="shared" si="508"/>
        <v>245.42307692307693</v>
      </c>
      <c r="X720" s="17">
        <f t="shared" si="501"/>
        <v>0</v>
      </c>
      <c r="Y720" s="17">
        <f t="shared" si="502"/>
        <v>7.6923076923076925</v>
      </c>
      <c r="Z720" s="29"/>
      <c r="AA720" s="43">
        <f t="shared" si="528"/>
        <v>0</v>
      </c>
      <c r="AB720" s="17">
        <f t="shared" si="529"/>
        <v>4.9084615384615384</v>
      </c>
      <c r="AC720" s="17">
        <f t="shared" si="530"/>
        <v>12.600769230769231</v>
      </c>
      <c r="AD720" s="3">
        <f t="shared" si="521"/>
        <v>232</v>
      </c>
      <c r="AE720" s="3">
        <f t="shared" si="520"/>
        <v>3200</v>
      </c>
      <c r="AF720" s="3"/>
      <c r="AH720" s="20">
        <f t="shared" si="523"/>
        <v>232.82</v>
      </c>
      <c r="AI720">
        <f t="shared" si="509"/>
        <v>2</v>
      </c>
      <c r="AJ720">
        <f t="shared" si="510"/>
        <v>0</v>
      </c>
      <c r="AK720">
        <f t="shared" si="511"/>
        <v>1</v>
      </c>
      <c r="AL720">
        <f t="shared" si="512"/>
        <v>1</v>
      </c>
      <c r="AM720">
        <f t="shared" si="513"/>
        <v>0</v>
      </c>
      <c r="AN720">
        <f t="shared" si="514"/>
        <v>2</v>
      </c>
      <c r="AO720">
        <f t="shared" si="515"/>
        <v>1</v>
      </c>
      <c r="AP720">
        <f t="shared" si="516"/>
        <v>1</v>
      </c>
      <c r="AQ720">
        <f t="shared" si="517"/>
        <v>0</v>
      </c>
      <c r="AR720">
        <f t="shared" si="518"/>
        <v>2</v>
      </c>
      <c r="AS720">
        <f t="shared" si="519"/>
        <v>3279.9999999999727</v>
      </c>
      <c r="AT720" s="12">
        <f t="shared" si="524"/>
        <v>-0.39166666666666666</v>
      </c>
      <c r="AU720" s="13">
        <f t="shared" si="503"/>
        <v>0</v>
      </c>
      <c r="AV720" s="13">
        <f t="shared" si="522"/>
        <v>0</v>
      </c>
      <c r="AW720" s="27">
        <v>0</v>
      </c>
      <c r="AX720" s="1">
        <f t="shared" si="525"/>
        <v>0</v>
      </c>
      <c r="AY720" s="20">
        <f t="shared" si="526"/>
        <v>226.92307692307693</v>
      </c>
    </row>
    <row r="721" spans="1:51" ht="33" customHeight="1" x14ac:dyDescent="0.65">
      <c r="A721" s="39">
        <v>715</v>
      </c>
      <c r="B721" s="2" t="s">
        <v>1726</v>
      </c>
      <c r="C721" s="36" t="s">
        <v>1738</v>
      </c>
      <c r="D721" s="47" t="s">
        <v>1739</v>
      </c>
      <c r="E721" s="48" t="s">
        <v>1740</v>
      </c>
      <c r="F721" s="15">
        <v>44333</v>
      </c>
      <c r="G721" s="2">
        <f t="shared" si="500"/>
        <v>26</v>
      </c>
      <c r="H721" s="16">
        <v>14</v>
      </c>
      <c r="I721" s="2"/>
      <c r="J721" s="16"/>
      <c r="K721" s="16"/>
      <c r="L721" s="2">
        <v>200</v>
      </c>
      <c r="M721" s="2">
        <v>0</v>
      </c>
      <c r="N721" s="2">
        <v>0</v>
      </c>
      <c r="O721" s="2"/>
      <c r="P721" s="2">
        <v>0</v>
      </c>
      <c r="Q721" s="2">
        <f t="shared" si="527"/>
        <v>10</v>
      </c>
      <c r="R721" s="2">
        <v>0</v>
      </c>
      <c r="S721" s="17">
        <f t="shared" si="494"/>
        <v>20.192307692307693</v>
      </c>
      <c r="T721" s="17">
        <v>3.5</v>
      </c>
      <c r="U721" s="17">
        <v>5</v>
      </c>
      <c r="V721" s="18">
        <v>7</v>
      </c>
      <c r="W721" s="19">
        <f t="shared" si="508"/>
        <v>245.69230769230768</v>
      </c>
      <c r="X721" s="17">
        <f t="shared" si="501"/>
        <v>0</v>
      </c>
      <c r="Y721" s="17">
        <f t="shared" si="502"/>
        <v>0</v>
      </c>
      <c r="Z721" s="29"/>
      <c r="AA721" s="43">
        <f t="shared" si="528"/>
        <v>0</v>
      </c>
      <c r="AB721" s="17">
        <f t="shared" si="529"/>
        <v>4.913846153846154</v>
      </c>
      <c r="AC721" s="17">
        <f t="shared" si="530"/>
        <v>4.913846153846154</v>
      </c>
      <c r="AD721" s="3">
        <f t="shared" si="521"/>
        <v>240</v>
      </c>
      <c r="AE721" s="3">
        <f t="shared" si="520"/>
        <v>3100</v>
      </c>
      <c r="AF721" s="3"/>
      <c r="AH721" s="20">
        <f t="shared" si="523"/>
        <v>240.78</v>
      </c>
      <c r="AI721">
        <f t="shared" si="509"/>
        <v>2</v>
      </c>
      <c r="AJ721">
        <f t="shared" si="510"/>
        <v>0</v>
      </c>
      <c r="AK721">
        <f t="shared" si="511"/>
        <v>2</v>
      </c>
      <c r="AL721">
        <f t="shared" si="512"/>
        <v>0</v>
      </c>
      <c r="AM721">
        <f t="shared" si="513"/>
        <v>0</v>
      </c>
      <c r="AN721">
        <f t="shared" si="514"/>
        <v>0</v>
      </c>
      <c r="AO721">
        <f t="shared" si="515"/>
        <v>1</v>
      </c>
      <c r="AP721">
        <f t="shared" si="516"/>
        <v>1</v>
      </c>
      <c r="AQ721">
        <f t="shared" si="517"/>
        <v>0</v>
      </c>
      <c r="AR721">
        <f t="shared" si="518"/>
        <v>1</v>
      </c>
      <c r="AS721">
        <f t="shared" si="519"/>
        <v>3120.0000000000045</v>
      </c>
      <c r="AT721" s="12">
        <f t="shared" si="524"/>
        <v>-0.33611111111111114</v>
      </c>
      <c r="AU721" s="13">
        <f t="shared" si="503"/>
        <v>0</v>
      </c>
      <c r="AV721" s="13">
        <f t="shared" si="522"/>
        <v>0</v>
      </c>
      <c r="AW721" s="27">
        <v>0</v>
      </c>
      <c r="AX721" s="1">
        <f t="shared" si="525"/>
        <v>0</v>
      </c>
      <c r="AY721" s="20">
        <f t="shared" si="526"/>
        <v>230.19230769230768</v>
      </c>
    </row>
    <row r="722" spans="1:51" ht="33" customHeight="1" x14ac:dyDescent="0.65">
      <c r="A722" s="2">
        <v>716</v>
      </c>
      <c r="B722" s="2" t="s">
        <v>1726</v>
      </c>
      <c r="C722" s="36" t="s">
        <v>1741</v>
      </c>
      <c r="D722" s="47" t="s">
        <v>337</v>
      </c>
      <c r="E722" s="48" t="s">
        <v>1742</v>
      </c>
      <c r="F722" s="15">
        <v>44424</v>
      </c>
      <c r="G722" s="2">
        <f t="shared" si="500"/>
        <v>26</v>
      </c>
      <c r="H722" s="16">
        <v>26</v>
      </c>
      <c r="I722" s="2"/>
      <c r="J722" s="16"/>
      <c r="K722" s="16"/>
      <c r="L722" s="2">
        <v>200</v>
      </c>
      <c r="M722" s="2">
        <v>0</v>
      </c>
      <c r="N722" s="2">
        <v>0</v>
      </c>
      <c r="O722" s="2"/>
      <c r="P722" s="2">
        <v>0</v>
      </c>
      <c r="Q722" s="2">
        <f t="shared" si="527"/>
        <v>10</v>
      </c>
      <c r="R722" s="2">
        <v>0</v>
      </c>
      <c r="S722" s="17">
        <f t="shared" si="494"/>
        <v>37.5</v>
      </c>
      <c r="T722" s="17">
        <v>6.5</v>
      </c>
      <c r="U722" s="17">
        <v>5</v>
      </c>
      <c r="V722" s="18">
        <v>7</v>
      </c>
      <c r="W722" s="19">
        <f t="shared" si="508"/>
        <v>266</v>
      </c>
      <c r="X722" s="17">
        <f t="shared" si="501"/>
        <v>0</v>
      </c>
      <c r="Y722" s="17">
        <f t="shared" si="502"/>
        <v>0</v>
      </c>
      <c r="Z722" s="29"/>
      <c r="AA722" s="43">
        <f t="shared" si="528"/>
        <v>0</v>
      </c>
      <c r="AB722" s="17">
        <f t="shared" si="529"/>
        <v>5.32</v>
      </c>
      <c r="AC722" s="17">
        <f t="shared" si="530"/>
        <v>5.32</v>
      </c>
      <c r="AD722" s="3">
        <f t="shared" si="521"/>
        <v>260</v>
      </c>
      <c r="AE722" s="3">
        <f t="shared" si="520"/>
        <v>2700</v>
      </c>
      <c r="AF722" s="3"/>
      <c r="AH722" s="20">
        <f t="shared" si="523"/>
        <v>260.68</v>
      </c>
      <c r="AI722">
        <f t="shared" si="509"/>
        <v>2</v>
      </c>
      <c r="AJ722">
        <f t="shared" si="510"/>
        <v>1</v>
      </c>
      <c r="AK722">
        <f t="shared" si="511"/>
        <v>0</v>
      </c>
      <c r="AL722">
        <f t="shared" si="512"/>
        <v>1</v>
      </c>
      <c r="AM722">
        <f t="shared" si="513"/>
        <v>0</v>
      </c>
      <c r="AN722">
        <f t="shared" si="514"/>
        <v>0</v>
      </c>
      <c r="AO722">
        <f t="shared" si="515"/>
        <v>1</v>
      </c>
      <c r="AP722">
        <f t="shared" si="516"/>
        <v>0</v>
      </c>
      <c r="AQ722">
        <f t="shared" si="517"/>
        <v>1</v>
      </c>
      <c r="AR722">
        <f t="shared" si="518"/>
        <v>2</v>
      </c>
      <c r="AS722">
        <f t="shared" si="519"/>
        <v>2720.0000000000273</v>
      </c>
      <c r="AT722" s="12">
        <f t="shared" si="524"/>
        <v>-0.58333333333333337</v>
      </c>
      <c r="AU722" s="13">
        <f t="shared" si="503"/>
        <v>0</v>
      </c>
      <c r="AV722" s="13">
        <f t="shared" si="522"/>
        <v>0</v>
      </c>
      <c r="AW722" s="27">
        <v>0</v>
      </c>
      <c r="AX722" s="1">
        <f t="shared" si="525"/>
        <v>0</v>
      </c>
      <c r="AY722" s="20">
        <f t="shared" si="526"/>
        <v>247.5</v>
      </c>
    </row>
    <row r="723" spans="1:51" ht="33" customHeight="1" x14ac:dyDescent="0.65">
      <c r="A723" s="39">
        <v>717</v>
      </c>
      <c r="B723" s="2" t="s">
        <v>1726</v>
      </c>
      <c r="C723" s="44" t="s">
        <v>1743</v>
      </c>
      <c r="D723" s="47" t="s">
        <v>1744</v>
      </c>
      <c r="E723" s="48" t="s">
        <v>1038</v>
      </c>
      <c r="F723" s="15">
        <v>44440</v>
      </c>
      <c r="G723" s="2">
        <f t="shared" si="500"/>
        <v>26</v>
      </c>
      <c r="H723" s="16">
        <v>0</v>
      </c>
      <c r="I723" s="2"/>
      <c r="J723" s="16"/>
      <c r="K723" s="16"/>
      <c r="L723" s="2">
        <v>200</v>
      </c>
      <c r="M723" s="2">
        <v>0</v>
      </c>
      <c r="N723" s="2">
        <v>0</v>
      </c>
      <c r="O723" s="2"/>
      <c r="P723" s="2">
        <v>0</v>
      </c>
      <c r="Q723" s="2">
        <f t="shared" si="527"/>
        <v>10</v>
      </c>
      <c r="R723" s="2">
        <v>0</v>
      </c>
      <c r="S723" s="17">
        <f t="shared" si="494"/>
        <v>0</v>
      </c>
      <c r="T723" s="17">
        <v>0</v>
      </c>
      <c r="U723" s="17">
        <v>5</v>
      </c>
      <c r="V723" s="18">
        <v>7</v>
      </c>
      <c r="W723" s="19">
        <f t="shared" si="508"/>
        <v>222</v>
      </c>
      <c r="X723" s="17">
        <f t="shared" si="501"/>
        <v>0</v>
      </c>
      <c r="Y723" s="17">
        <f t="shared" si="502"/>
        <v>0</v>
      </c>
      <c r="Z723" s="29"/>
      <c r="AA723" s="43">
        <f t="shared" si="528"/>
        <v>0</v>
      </c>
      <c r="AB723" s="17">
        <f t="shared" si="529"/>
        <v>4.4400000000000004</v>
      </c>
      <c r="AC723" s="17">
        <f t="shared" si="530"/>
        <v>4.4400000000000004</v>
      </c>
      <c r="AD723" s="3">
        <f t="shared" si="521"/>
        <v>217</v>
      </c>
      <c r="AE723" s="3">
        <f t="shared" si="520"/>
        <v>2200</v>
      </c>
      <c r="AF723" s="3"/>
      <c r="AH723" s="20">
        <f t="shared" si="523"/>
        <v>217.56</v>
      </c>
      <c r="AI723">
        <f t="shared" si="509"/>
        <v>2</v>
      </c>
      <c r="AJ723">
        <f t="shared" si="510"/>
        <v>0</v>
      </c>
      <c r="AK723">
        <f t="shared" si="511"/>
        <v>0</v>
      </c>
      <c r="AL723">
        <f t="shared" si="512"/>
        <v>1</v>
      </c>
      <c r="AM723">
        <f t="shared" si="513"/>
        <v>1</v>
      </c>
      <c r="AN723">
        <f t="shared" si="514"/>
        <v>2</v>
      </c>
      <c r="AO723">
        <f t="shared" si="515"/>
        <v>1</v>
      </c>
      <c r="AP723">
        <f t="shared" si="516"/>
        <v>0</v>
      </c>
      <c r="AQ723">
        <f t="shared" si="517"/>
        <v>0</v>
      </c>
      <c r="AR723">
        <f t="shared" si="518"/>
        <v>2</v>
      </c>
      <c r="AS723">
        <f t="shared" si="519"/>
        <v>2240.0000000000091</v>
      </c>
      <c r="AT723" s="12">
        <f t="shared" si="524"/>
        <v>-0.625</v>
      </c>
      <c r="AU723" s="13">
        <f t="shared" si="503"/>
        <v>0</v>
      </c>
      <c r="AV723" s="13">
        <f t="shared" si="522"/>
        <v>0</v>
      </c>
      <c r="AW723" s="27">
        <v>0</v>
      </c>
      <c r="AX723" s="1">
        <f t="shared" si="525"/>
        <v>0</v>
      </c>
      <c r="AY723" s="20">
        <f t="shared" si="526"/>
        <v>210</v>
      </c>
    </row>
    <row r="724" spans="1:51" ht="33" customHeight="1" x14ac:dyDescent="0.65">
      <c r="A724" s="2">
        <v>718</v>
      </c>
      <c r="B724" s="2" t="s">
        <v>1726</v>
      </c>
      <c r="C724" s="36" t="s">
        <v>1745</v>
      </c>
      <c r="D724" s="47" t="s">
        <v>604</v>
      </c>
      <c r="E724" s="48" t="s">
        <v>1746</v>
      </c>
      <c r="F724" s="15">
        <v>44487</v>
      </c>
      <c r="G724" s="2">
        <f t="shared" si="500"/>
        <v>26</v>
      </c>
      <c r="H724" s="16">
        <v>12</v>
      </c>
      <c r="I724" s="2"/>
      <c r="J724" s="16"/>
      <c r="K724" s="16"/>
      <c r="L724" s="2">
        <v>210</v>
      </c>
      <c r="M724" s="2">
        <v>15</v>
      </c>
      <c r="N724" s="2">
        <v>9</v>
      </c>
      <c r="O724" s="2"/>
      <c r="P724" s="2">
        <v>0</v>
      </c>
      <c r="Q724" s="2">
        <f t="shared" si="527"/>
        <v>10</v>
      </c>
      <c r="R724" s="2">
        <v>0</v>
      </c>
      <c r="S724" s="17">
        <f t="shared" si="494"/>
        <v>18.173076923076923</v>
      </c>
      <c r="T724" s="17">
        <v>3</v>
      </c>
      <c r="U724" s="17">
        <v>5</v>
      </c>
      <c r="V724" s="18">
        <v>7</v>
      </c>
      <c r="W724" s="19">
        <f t="shared" si="508"/>
        <v>277.17307692307691</v>
      </c>
      <c r="X724" s="17">
        <f t="shared" si="501"/>
        <v>0</v>
      </c>
      <c r="Y724" s="17">
        <f t="shared" si="502"/>
        <v>0</v>
      </c>
      <c r="Z724" s="29"/>
      <c r="AA724" s="43">
        <f t="shared" si="528"/>
        <v>0</v>
      </c>
      <c r="AB724" s="17">
        <f t="shared" si="529"/>
        <v>5.5434615384615382</v>
      </c>
      <c r="AC724" s="17">
        <f t="shared" si="530"/>
        <v>5.5434615384615382</v>
      </c>
      <c r="AD724" s="3">
        <f t="shared" si="521"/>
        <v>271</v>
      </c>
      <c r="AE724" s="3">
        <f t="shared" si="520"/>
        <v>2500</v>
      </c>
      <c r="AF724" s="3"/>
      <c r="AH724" s="20">
        <f t="shared" si="523"/>
        <v>271.63</v>
      </c>
      <c r="AI724">
        <f t="shared" si="509"/>
        <v>2</v>
      </c>
      <c r="AJ724">
        <f t="shared" si="510"/>
        <v>1</v>
      </c>
      <c r="AK724">
        <f t="shared" si="511"/>
        <v>1</v>
      </c>
      <c r="AL724">
        <f t="shared" si="512"/>
        <v>0</v>
      </c>
      <c r="AM724">
        <f t="shared" si="513"/>
        <v>0</v>
      </c>
      <c r="AN724">
        <f t="shared" si="514"/>
        <v>1</v>
      </c>
      <c r="AO724">
        <f t="shared" si="515"/>
        <v>1</v>
      </c>
      <c r="AP724">
        <f t="shared" si="516"/>
        <v>0</v>
      </c>
      <c r="AQ724">
        <f t="shared" si="517"/>
        <v>1</v>
      </c>
      <c r="AR724">
        <f t="shared" si="518"/>
        <v>0</v>
      </c>
      <c r="AS724">
        <f t="shared" si="519"/>
        <v>2519.9999999999818</v>
      </c>
      <c r="AT724" s="12">
        <f t="shared" si="524"/>
        <v>-0.75555555555555554</v>
      </c>
      <c r="AU724" s="13">
        <f t="shared" si="503"/>
        <v>0</v>
      </c>
      <c r="AV724" s="13">
        <f t="shared" si="522"/>
        <v>0</v>
      </c>
      <c r="AW724" s="27">
        <v>0</v>
      </c>
      <c r="AX724" s="1">
        <f t="shared" si="525"/>
        <v>0</v>
      </c>
      <c r="AY724" s="20">
        <f t="shared" si="526"/>
        <v>262.17307692307691</v>
      </c>
    </row>
    <row r="725" spans="1:51" ht="33" customHeight="1" x14ac:dyDescent="0.65">
      <c r="A725" s="39">
        <v>719</v>
      </c>
      <c r="B725" s="2" t="s">
        <v>1726</v>
      </c>
      <c r="C725" s="44" t="s">
        <v>1747</v>
      </c>
      <c r="D725" s="47" t="s">
        <v>1748</v>
      </c>
      <c r="E725" s="48" t="s">
        <v>1749</v>
      </c>
      <c r="F725" s="15">
        <v>44673</v>
      </c>
      <c r="G725" s="2">
        <f t="shared" si="500"/>
        <v>26</v>
      </c>
      <c r="H725" s="16">
        <v>26</v>
      </c>
      <c r="I725" s="2"/>
      <c r="J725" s="16"/>
      <c r="K725" s="16"/>
      <c r="L725" s="2">
        <v>200</v>
      </c>
      <c r="M725" s="2">
        <v>0</v>
      </c>
      <c r="N725" s="2">
        <v>0</v>
      </c>
      <c r="O725" s="2"/>
      <c r="P725" s="2">
        <v>0</v>
      </c>
      <c r="Q725" s="2">
        <f t="shared" si="527"/>
        <v>10</v>
      </c>
      <c r="R725" s="2">
        <v>0</v>
      </c>
      <c r="S725" s="17">
        <f t="shared" si="494"/>
        <v>37.5</v>
      </c>
      <c r="T725" s="17">
        <v>6.5</v>
      </c>
      <c r="U725" s="17">
        <v>5</v>
      </c>
      <c r="V725" s="18">
        <v>7</v>
      </c>
      <c r="W725" s="19">
        <f t="shared" si="508"/>
        <v>266</v>
      </c>
      <c r="X725" s="17">
        <f t="shared" si="501"/>
        <v>0</v>
      </c>
      <c r="Y725" s="17">
        <f t="shared" si="502"/>
        <v>0</v>
      </c>
      <c r="Z725" s="29"/>
      <c r="AA725" s="43">
        <f t="shared" si="528"/>
        <v>0</v>
      </c>
      <c r="AB725" s="17">
        <f t="shared" si="529"/>
        <v>5.32</v>
      </c>
      <c r="AC725" s="17">
        <f t="shared" si="530"/>
        <v>5.32</v>
      </c>
      <c r="AD725" s="3">
        <f t="shared" si="521"/>
        <v>260</v>
      </c>
      <c r="AE725" s="3">
        <f t="shared" si="520"/>
        <v>2700</v>
      </c>
      <c r="AF725" s="3"/>
      <c r="AH725" s="20">
        <f t="shared" si="523"/>
        <v>260.68</v>
      </c>
      <c r="AI725">
        <f t="shared" si="509"/>
        <v>2</v>
      </c>
      <c r="AJ725">
        <f t="shared" si="510"/>
        <v>1</v>
      </c>
      <c r="AK725">
        <f t="shared" si="511"/>
        <v>0</v>
      </c>
      <c r="AL725">
        <f t="shared" si="512"/>
        <v>1</v>
      </c>
      <c r="AM725">
        <f t="shared" si="513"/>
        <v>0</v>
      </c>
      <c r="AN725">
        <f t="shared" si="514"/>
        <v>0</v>
      </c>
      <c r="AO725">
        <f t="shared" si="515"/>
        <v>1</v>
      </c>
      <c r="AP725">
        <f t="shared" si="516"/>
        <v>0</v>
      </c>
      <c r="AQ725">
        <f t="shared" si="517"/>
        <v>1</v>
      </c>
      <c r="AR725">
        <f t="shared" si="518"/>
        <v>2</v>
      </c>
      <c r="AS725">
        <f t="shared" si="519"/>
        <v>2720.0000000000273</v>
      </c>
      <c r="AT725" s="12">
        <f t="shared" si="524"/>
        <v>-1.2666666666666666</v>
      </c>
      <c r="AU725" s="13">
        <f t="shared" si="503"/>
        <v>0</v>
      </c>
      <c r="AV725" s="13">
        <f t="shared" si="522"/>
        <v>0</v>
      </c>
      <c r="AW725" s="27">
        <v>0</v>
      </c>
      <c r="AX725" s="1">
        <f t="shared" si="525"/>
        <v>0</v>
      </c>
      <c r="AY725" s="20">
        <f t="shared" si="526"/>
        <v>247.5</v>
      </c>
    </row>
    <row r="726" spans="1:51" ht="33" customHeight="1" x14ac:dyDescent="0.65">
      <c r="A726" s="2">
        <v>720</v>
      </c>
      <c r="B726" s="2" t="s">
        <v>1726</v>
      </c>
      <c r="C726" s="44" t="s">
        <v>1750</v>
      </c>
      <c r="D726" s="47" t="s">
        <v>1751</v>
      </c>
      <c r="E726" s="48" t="s">
        <v>1752</v>
      </c>
      <c r="F726" s="15">
        <v>44228</v>
      </c>
      <c r="G726" s="2">
        <f t="shared" si="500"/>
        <v>25</v>
      </c>
      <c r="H726" s="16">
        <v>24</v>
      </c>
      <c r="I726" s="2"/>
      <c r="J726" s="16"/>
      <c r="K726" s="16">
        <v>1</v>
      </c>
      <c r="L726" s="2">
        <v>200</v>
      </c>
      <c r="M726" s="2">
        <v>0</v>
      </c>
      <c r="N726" s="2">
        <v>0</v>
      </c>
      <c r="O726" s="2"/>
      <c r="P726" s="2">
        <v>0</v>
      </c>
      <c r="Q726" s="2">
        <f t="shared" si="527"/>
        <v>0</v>
      </c>
      <c r="R726" s="2">
        <v>0</v>
      </c>
      <c r="S726" s="17">
        <f t="shared" si="494"/>
        <v>34.615384615384613</v>
      </c>
      <c r="T726" s="17">
        <v>6</v>
      </c>
      <c r="U726" s="17">
        <v>4.8076923076923084</v>
      </c>
      <c r="V726" s="18">
        <v>7</v>
      </c>
      <c r="W726" s="19">
        <f t="shared" si="508"/>
        <v>252.42307692307693</v>
      </c>
      <c r="X726" s="17">
        <f t="shared" si="501"/>
        <v>0</v>
      </c>
      <c r="Y726" s="17">
        <f t="shared" si="502"/>
        <v>7.6923076923076925</v>
      </c>
      <c r="Z726" s="29"/>
      <c r="AA726" s="43">
        <f t="shared" si="528"/>
        <v>0</v>
      </c>
      <c r="AB726" s="17">
        <f t="shared" si="529"/>
        <v>5.048461538461539</v>
      </c>
      <c r="AC726" s="17">
        <f t="shared" si="530"/>
        <v>12.740769230769232</v>
      </c>
      <c r="AD726" s="3">
        <f t="shared" si="521"/>
        <v>239</v>
      </c>
      <c r="AE726" s="3">
        <f t="shared" si="520"/>
        <v>2700</v>
      </c>
      <c r="AF726" s="3"/>
      <c r="AH726" s="20">
        <f t="shared" si="523"/>
        <v>239.68</v>
      </c>
      <c r="AI726">
        <f t="shared" si="509"/>
        <v>2</v>
      </c>
      <c r="AJ726">
        <f t="shared" si="510"/>
        <v>0</v>
      </c>
      <c r="AK726">
        <f t="shared" si="511"/>
        <v>1</v>
      </c>
      <c r="AL726">
        <f t="shared" si="512"/>
        <v>1</v>
      </c>
      <c r="AM726">
        <f t="shared" si="513"/>
        <v>1</v>
      </c>
      <c r="AN726">
        <f t="shared" si="514"/>
        <v>4</v>
      </c>
      <c r="AO726">
        <f t="shared" si="515"/>
        <v>1</v>
      </c>
      <c r="AP726">
        <f t="shared" si="516"/>
        <v>0</v>
      </c>
      <c r="AQ726">
        <f t="shared" si="517"/>
        <v>1</v>
      </c>
      <c r="AR726">
        <f t="shared" si="518"/>
        <v>2</v>
      </c>
      <c r="AS726">
        <f t="shared" si="519"/>
        <v>2720.0000000000273</v>
      </c>
      <c r="AT726" s="12">
        <f t="shared" si="524"/>
        <v>-4.1666666666666664E-2</v>
      </c>
      <c r="AU726" s="13">
        <f t="shared" si="503"/>
        <v>0</v>
      </c>
      <c r="AV726" s="13">
        <f t="shared" si="522"/>
        <v>0</v>
      </c>
      <c r="AW726" s="27">
        <v>0</v>
      </c>
      <c r="AX726" s="1">
        <f t="shared" si="525"/>
        <v>0</v>
      </c>
      <c r="AY726" s="20">
        <f t="shared" si="526"/>
        <v>226.92307692307693</v>
      </c>
    </row>
    <row r="727" spans="1:51" ht="33" customHeight="1" x14ac:dyDescent="0.65">
      <c r="A727" s="39">
        <v>721</v>
      </c>
      <c r="B727" s="2" t="s">
        <v>1726</v>
      </c>
      <c r="C727" s="44" t="s">
        <v>1753</v>
      </c>
      <c r="D727" s="47" t="s">
        <v>279</v>
      </c>
      <c r="E727" s="48" t="s">
        <v>1006</v>
      </c>
      <c r="F727" s="15">
        <v>44950</v>
      </c>
      <c r="G727" s="2">
        <f t="shared" si="500"/>
        <v>26</v>
      </c>
      <c r="H727" s="16">
        <v>24</v>
      </c>
      <c r="I727" s="2"/>
      <c r="J727" s="16"/>
      <c r="K727" s="16"/>
      <c r="L727" s="2">
        <v>200</v>
      </c>
      <c r="M727" s="2">
        <v>0</v>
      </c>
      <c r="N727" s="2">
        <v>0</v>
      </c>
      <c r="O727" s="2"/>
      <c r="P727" s="2">
        <v>0</v>
      </c>
      <c r="Q727" s="2">
        <f t="shared" si="527"/>
        <v>10</v>
      </c>
      <c r="R727" s="2">
        <v>0</v>
      </c>
      <c r="S727" s="17">
        <f t="shared" si="494"/>
        <v>34.615384615384613</v>
      </c>
      <c r="T727" s="17">
        <v>6</v>
      </c>
      <c r="U727" s="17">
        <v>5</v>
      </c>
      <c r="V727" s="18">
        <v>7</v>
      </c>
      <c r="W727" s="19">
        <f t="shared" si="508"/>
        <v>262.61538461538464</v>
      </c>
      <c r="X727" s="17">
        <f t="shared" si="501"/>
        <v>0</v>
      </c>
      <c r="Y727" s="17">
        <f t="shared" si="502"/>
        <v>0</v>
      </c>
      <c r="Z727" s="29"/>
      <c r="AA727" s="43">
        <f t="shared" si="528"/>
        <v>0</v>
      </c>
      <c r="AB727" s="17">
        <f t="shared" si="529"/>
        <v>5.252307692307693</v>
      </c>
      <c r="AC727" s="17">
        <f t="shared" si="530"/>
        <v>5.252307692307693</v>
      </c>
      <c r="AD727" s="3">
        <f t="shared" si="521"/>
        <v>257</v>
      </c>
      <c r="AE727" s="3">
        <f t="shared" si="520"/>
        <v>1400</v>
      </c>
      <c r="AF727" s="3"/>
      <c r="AH727" s="20">
        <f t="shared" si="523"/>
        <v>257.36</v>
      </c>
      <c r="AI727">
        <f t="shared" si="509"/>
        <v>2</v>
      </c>
      <c r="AJ727">
        <f t="shared" si="510"/>
        <v>1</v>
      </c>
      <c r="AK727">
        <f t="shared" si="511"/>
        <v>0</v>
      </c>
      <c r="AL727">
        <f t="shared" si="512"/>
        <v>0</v>
      </c>
      <c r="AM727">
        <f t="shared" si="513"/>
        <v>1</v>
      </c>
      <c r="AN727">
        <f t="shared" si="514"/>
        <v>2</v>
      </c>
      <c r="AO727">
        <f t="shared" si="515"/>
        <v>0</v>
      </c>
      <c r="AP727">
        <f t="shared" si="516"/>
        <v>1</v>
      </c>
      <c r="AQ727">
        <f t="shared" si="517"/>
        <v>0</v>
      </c>
      <c r="AR727">
        <f t="shared" si="518"/>
        <v>4</v>
      </c>
      <c r="AS727">
        <f t="shared" si="519"/>
        <v>1440.0000000000546</v>
      </c>
      <c r="AT727" s="12">
        <f t="shared" si="524"/>
        <v>-2.0222222222222221</v>
      </c>
      <c r="AU727" s="13">
        <f t="shared" si="503"/>
        <v>0</v>
      </c>
      <c r="AV727" s="13">
        <f t="shared" si="522"/>
        <v>0</v>
      </c>
      <c r="AW727" s="27">
        <v>0</v>
      </c>
      <c r="AX727" s="1">
        <f t="shared" si="525"/>
        <v>0</v>
      </c>
      <c r="AY727" s="20">
        <f t="shared" si="526"/>
        <v>244.61538461538464</v>
      </c>
    </row>
    <row r="728" spans="1:51" ht="37.5" customHeight="1" x14ac:dyDescent="0.65">
      <c r="A728" s="2">
        <v>722</v>
      </c>
      <c r="B728" s="2" t="s">
        <v>1726</v>
      </c>
      <c r="C728" s="44" t="s">
        <v>1754</v>
      </c>
      <c r="D728" s="47" t="s">
        <v>423</v>
      </c>
      <c r="E728" s="48" t="s">
        <v>1755</v>
      </c>
      <c r="F728" s="15">
        <v>45041</v>
      </c>
      <c r="G728" s="2">
        <f t="shared" si="500"/>
        <v>26</v>
      </c>
      <c r="H728" s="16">
        <v>26</v>
      </c>
      <c r="I728" s="2"/>
      <c r="J728" s="16"/>
      <c r="K728" s="16"/>
      <c r="L728" s="2">
        <v>200</v>
      </c>
      <c r="M728" s="2">
        <v>0</v>
      </c>
      <c r="N728" s="2">
        <v>0</v>
      </c>
      <c r="O728" s="2"/>
      <c r="P728" s="2">
        <v>0</v>
      </c>
      <c r="Q728" s="2">
        <f t="shared" si="527"/>
        <v>10</v>
      </c>
      <c r="R728" s="2">
        <v>0</v>
      </c>
      <c r="S728" s="17">
        <f t="shared" si="494"/>
        <v>37.5</v>
      </c>
      <c r="T728" s="17">
        <v>6.5</v>
      </c>
      <c r="U728" s="17">
        <v>5</v>
      </c>
      <c r="V728" s="18">
        <v>7</v>
      </c>
      <c r="W728" s="19">
        <f t="shared" si="508"/>
        <v>266</v>
      </c>
      <c r="X728" s="17">
        <f t="shared" si="501"/>
        <v>0</v>
      </c>
      <c r="Y728" s="17">
        <f t="shared" si="502"/>
        <v>0</v>
      </c>
      <c r="Z728" s="29"/>
      <c r="AA728" s="43">
        <f t="shared" si="528"/>
        <v>0</v>
      </c>
      <c r="AB728" s="17">
        <f t="shared" si="529"/>
        <v>5.32</v>
      </c>
      <c r="AC728" s="17">
        <f t="shared" si="530"/>
        <v>5.32</v>
      </c>
      <c r="AD728" s="3">
        <f t="shared" si="521"/>
        <v>260</v>
      </c>
      <c r="AE728" s="3">
        <f t="shared" si="520"/>
        <v>2700</v>
      </c>
      <c r="AF728" s="3"/>
      <c r="AH728" s="20">
        <f t="shared" si="523"/>
        <v>260.68</v>
      </c>
      <c r="AI728">
        <f t="shared" si="509"/>
        <v>2</v>
      </c>
      <c r="AJ728">
        <f t="shared" si="510"/>
        <v>1</v>
      </c>
      <c r="AK728">
        <f t="shared" si="511"/>
        <v>0</v>
      </c>
      <c r="AL728">
        <f t="shared" si="512"/>
        <v>1</v>
      </c>
      <c r="AM728">
        <f t="shared" si="513"/>
        <v>0</v>
      </c>
      <c r="AN728">
        <f t="shared" si="514"/>
        <v>0</v>
      </c>
      <c r="AO728">
        <f t="shared" si="515"/>
        <v>1</v>
      </c>
      <c r="AP728">
        <f t="shared" si="516"/>
        <v>0</v>
      </c>
      <c r="AQ728">
        <f t="shared" si="517"/>
        <v>1</v>
      </c>
      <c r="AR728">
        <f t="shared" si="518"/>
        <v>2</v>
      </c>
      <c r="AS728">
        <f t="shared" si="519"/>
        <v>2720.0000000000273</v>
      </c>
      <c r="AT728" s="12">
        <f t="shared" si="524"/>
        <v>-2.2749999999999999</v>
      </c>
      <c r="AU728" s="13">
        <f t="shared" si="503"/>
        <v>0</v>
      </c>
      <c r="AV728" s="13">
        <f t="shared" si="522"/>
        <v>0</v>
      </c>
      <c r="AW728" s="27">
        <v>0</v>
      </c>
      <c r="AX728" s="1">
        <f t="shared" si="525"/>
        <v>0</v>
      </c>
      <c r="AY728" s="20">
        <f t="shared" si="526"/>
        <v>247.5</v>
      </c>
    </row>
    <row r="729" spans="1:51" ht="33" customHeight="1" x14ac:dyDescent="0.65">
      <c r="A729" s="39">
        <v>723</v>
      </c>
      <c r="B729" s="2" t="s">
        <v>1726</v>
      </c>
      <c r="C729" s="44" t="s">
        <v>1756</v>
      </c>
      <c r="D729" s="47" t="s">
        <v>1757</v>
      </c>
      <c r="E729" s="48" t="s">
        <v>1758</v>
      </c>
      <c r="F729" s="15">
        <v>45041</v>
      </c>
      <c r="G729" s="2">
        <f t="shared" si="500"/>
        <v>26</v>
      </c>
      <c r="H729" s="16">
        <v>6</v>
      </c>
      <c r="I729" s="2"/>
      <c r="J729" s="16"/>
      <c r="K729" s="16"/>
      <c r="L729" s="2">
        <v>200</v>
      </c>
      <c r="M729" s="2">
        <v>0</v>
      </c>
      <c r="N729" s="2">
        <v>0</v>
      </c>
      <c r="O729" s="2"/>
      <c r="P729" s="2">
        <v>0</v>
      </c>
      <c r="Q729" s="2">
        <f t="shared" si="527"/>
        <v>10</v>
      </c>
      <c r="R729" s="2">
        <v>0</v>
      </c>
      <c r="S729" s="17">
        <f t="shared" si="494"/>
        <v>8.6538461538461533</v>
      </c>
      <c r="T729" s="17">
        <v>1.5</v>
      </c>
      <c r="U729" s="17">
        <v>5</v>
      </c>
      <c r="V729" s="18">
        <v>7</v>
      </c>
      <c r="W729" s="19">
        <f t="shared" si="508"/>
        <v>232.15384615384616</v>
      </c>
      <c r="X729" s="17">
        <f t="shared" si="501"/>
        <v>0</v>
      </c>
      <c r="Y729" s="17">
        <f t="shared" si="502"/>
        <v>0</v>
      </c>
      <c r="Z729" s="29"/>
      <c r="AA729" s="43">
        <f t="shared" si="528"/>
        <v>0</v>
      </c>
      <c r="AB729" s="17">
        <f t="shared" si="529"/>
        <v>4.6430769230769231</v>
      </c>
      <c r="AC729" s="17">
        <f t="shared" si="530"/>
        <v>4.6430769230769231</v>
      </c>
      <c r="AD729" s="3">
        <f t="shared" si="521"/>
        <v>227</v>
      </c>
      <c r="AE729" s="3">
        <f t="shared" si="520"/>
        <v>2000</v>
      </c>
      <c r="AF729" s="3"/>
      <c r="AH729" s="20">
        <f t="shared" si="523"/>
        <v>227.51</v>
      </c>
      <c r="AI729">
        <f t="shared" si="509"/>
        <v>2</v>
      </c>
      <c r="AJ729">
        <f t="shared" si="510"/>
        <v>0</v>
      </c>
      <c r="AK729">
        <f t="shared" si="511"/>
        <v>1</v>
      </c>
      <c r="AL729">
        <f t="shared" si="512"/>
        <v>0</v>
      </c>
      <c r="AM729">
        <f t="shared" si="513"/>
        <v>1</v>
      </c>
      <c r="AN729">
        <f t="shared" si="514"/>
        <v>2</v>
      </c>
      <c r="AO729">
        <f t="shared" si="515"/>
        <v>1</v>
      </c>
      <c r="AP729">
        <f t="shared" si="516"/>
        <v>0</v>
      </c>
      <c r="AQ729">
        <f t="shared" si="517"/>
        <v>0</v>
      </c>
      <c r="AR729">
        <f t="shared" si="518"/>
        <v>0</v>
      </c>
      <c r="AS729">
        <f t="shared" si="519"/>
        <v>2039.9999999999636</v>
      </c>
      <c r="AT729" s="12">
        <f t="shared" si="524"/>
        <v>-2.2749999999999999</v>
      </c>
      <c r="AU729" s="13">
        <f t="shared" si="503"/>
        <v>0</v>
      </c>
      <c r="AV729" s="13">
        <f t="shared" si="522"/>
        <v>0</v>
      </c>
      <c r="AW729" s="27">
        <v>0</v>
      </c>
      <c r="AX729" s="1">
        <f t="shared" si="525"/>
        <v>0</v>
      </c>
      <c r="AY729" s="20">
        <f t="shared" si="526"/>
        <v>218.65384615384616</v>
      </c>
    </row>
    <row r="730" spans="1:51" ht="33" customHeight="1" x14ac:dyDescent="0.65">
      <c r="A730" s="2">
        <v>724</v>
      </c>
      <c r="B730" s="2" t="s">
        <v>1726</v>
      </c>
      <c r="C730" s="44" t="s">
        <v>1759</v>
      </c>
      <c r="D730" s="47" t="s">
        <v>1760</v>
      </c>
      <c r="E730" s="48" t="s">
        <v>1279</v>
      </c>
      <c r="F730" s="15">
        <v>45108</v>
      </c>
      <c r="G730" s="2">
        <f t="shared" si="500"/>
        <v>26</v>
      </c>
      <c r="H730" s="16">
        <v>24</v>
      </c>
      <c r="I730" s="2"/>
      <c r="J730" s="16"/>
      <c r="K730" s="16"/>
      <c r="L730" s="2">
        <v>200</v>
      </c>
      <c r="M730" s="2">
        <v>0</v>
      </c>
      <c r="N730" s="2">
        <v>0</v>
      </c>
      <c r="O730" s="2"/>
      <c r="P730" s="2">
        <v>0</v>
      </c>
      <c r="Q730" s="2">
        <f t="shared" si="527"/>
        <v>10</v>
      </c>
      <c r="R730" s="2">
        <v>0</v>
      </c>
      <c r="S730" s="17">
        <f t="shared" si="494"/>
        <v>34.615384615384613</v>
      </c>
      <c r="T730" s="17">
        <v>6</v>
      </c>
      <c r="U730" s="17">
        <v>5</v>
      </c>
      <c r="V730" s="18">
        <v>7</v>
      </c>
      <c r="W730" s="19">
        <f t="shared" si="508"/>
        <v>262.61538461538464</v>
      </c>
      <c r="X730" s="17">
        <f t="shared" si="501"/>
        <v>0</v>
      </c>
      <c r="Y730" s="17">
        <f t="shared" si="502"/>
        <v>0</v>
      </c>
      <c r="Z730" s="29"/>
      <c r="AA730" s="43">
        <f t="shared" si="528"/>
        <v>0</v>
      </c>
      <c r="AB730" s="17">
        <f t="shared" si="529"/>
        <v>5.252307692307693</v>
      </c>
      <c r="AC730" s="17">
        <f t="shared" si="530"/>
        <v>5.252307692307693</v>
      </c>
      <c r="AD730" s="3">
        <f t="shared" si="521"/>
        <v>257</v>
      </c>
      <c r="AE730" s="3">
        <f t="shared" si="520"/>
        <v>1400</v>
      </c>
      <c r="AF730" s="3"/>
      <c r="AH730" s="20">
        <f t="shared" si="523"/>
        <v>257.36</v>
      </c>
      <c r="AI730">
        <f t="shared" si="509"/>
        <v>2</v>
      </c>
      <c r="AJ730">
        <f t="shared" si="510"/>
        <v>1</v>
      </c>
      <c r="AK730">
        <f t="shared" si="511"/>
        <v>0</v>
      </c>
      <c r="AL730">
        <f t="shared" si="512"/>
        <v>0</v>
      </c>
      <c r="AM730">
        <f t="shared" si="513"/>
        <v>1</v>
      </c>
      <c r="AN730">
        <f t="shared" si="514"/>
        <v>2</v>
      </c>
      <c r="AO730">
        <f t="shared" si="515"/>
        <v>0</v>
      </c>
      <c r="AP730">
        <f t="shared" si="516"/>
        <v>1</v>
      </c>
      <c r="AQ730">
        <f t="shared" si="517"/>
        <v>0</v>
      </c>
      <c r="AR730">
        <f t="shared" si="518"/>
        <v>4</v>
      </c>
      <c r="AS730">
        <f t="shared" si="519"/>
        <v>1440.0000000000546</v>
      </c>
      <c r="AT730" s="12">
        <f t="shared" si="524"/>
        <v>-2.4583333333333335</v>
      </c>
      <c r="AU730" s="13">
        <f t="shared" si="503"/>
        <v>0</v>
      </c>
      <c r="AV730" s="13">
        <f t="shared" si="522"/>
        <v>0</v>
      </c>
      <c r="AW730" s="27">
        <v>0</v>
      </c>
      <c r="AX730" s="1">
        <f t="shared" si="525"/>
        <v>0</v>
      </c>
      <c r="AY730" s="20">
        <f t="shared" si="526"/>
        <v>244.61538461538464</v>
      </c>
    </row>
    <row r="731" spans="1:51" ht="33" customHeight="1" x14ac:dyDescent="0.65">
      <c r="A731" s="39">
        <v>725</v>
      </c>
      <c r="B731" s="2" t="s">
        <v>1726</v>
      </c>
      <c r="C731" s="44" t="s">
        <v>1761</v>
      </c>
      <c r="D731" s="47" t="s">
        <v>918</v>
      </c>
      <c r="E731" s="48" t="s">
        <v>1762</v>
      </c>
      <c r="F731" s="15">
        <v>45194</v>
      </c>
      <c r="G731" s="2">
        <f t="shared" si="500"/>
        <v>26</v>
      </c>
      <c r="H731" s="16">
        <v>26</v>
      </c>
      <c r="I731" s="2"/>
      <c r="J731" s="16"/>
      <c r="K731" s="16"/>
      <c r="L731" s="2">
        <v>200</v>
      </c>
      <c r="M731" s="2">
        <v>0</v>
      </c>
      <c r="N731" s="2">
        <v>0</v>
      </c>
      <c r="O731" s="2"/>
      <c r="P731" s="2">
        <v>0</v>
      </c>
      <c r="Q731" s="2">
        <f t="shared" si="527"/>
        <v>10</v>
      </c>
      <c r="R731" s="2">
        <v>0</v>
      </c>
      <c r="S731" s="17">
        <f t="shared" si="494"/>
        <v>37.5</v>
      </c>
      <c r="T731" s="17">
        <v>6.5</v>
      </c>
      <c r="U731" s="17">
        <v>5</v>
      </c>
      <c r="V731" s="18">
        <v>7</v>
      </c>
      <c r="W731" s="19">
        <f t="shared" si="508"/>
        <v>266</v>
      </c>
      <c r="X731" s="17">
        <f t="shared" si="501"/>
        <v>0</v>
      </c>
      <c r="Y731" s="17">
        <f t="shared" si="502"/>
        <v>0</v>
      </c>
      <c r="Z731" s="29"/>
      <c r="AA731" s="43">
        <f t="shared" si="528"/>
        <v>0</v>
      </c>
      <c r="AB731" s="17">
        <f t="shared" si="529"/>
        <v>5.32</v>
      </c>
      <c r="AC731" s="17">
        <f t="shared" si="530"/>
        <v>5.32</v>
      </c>
      <c r="AD731" s="3">
        <f t="shared" si="521"/>
        <v>260</v>
      </c>
      <c r="AE731" s="3">
        <f t="shared" si="520"/>
        <v>2700</v>
      </c>
      <c r="AF731" s="3"/>
      <c r="AH731" s="20">
        <f t="shared" si="523"/>
        <v>260.68</v>
      </c>
      <c r="AI731">
        <f t="shared" si="509"/>
        <v>2</v>
      </c>
      <c r="AJ731">
        <f t="shared" si="510"/>
        <v>1</v>
      </c>
      <c r="AK731">
        <f t="shared" si="511"/>
        <v>0</v>
      </c>
      <c r="AL731">
        <f t="shared" si="512"/>
        <v>1</v>
      </c>
      <c r="AM731">
        <f t="shared" si="513"/>
        <v>0</v>
      </c>
      <c r="AN731">
        <f t="shared" si="514"/>
        <v>0</v>
      </c>
      <c r="AO731">
        <f t="shared" si="515"/>
        <v>1</v>
      </c>
      <c r="AP731">
        <f t="shared" si="516"/>
        <v>0</v>
      </c>
      <c r="AQ731">
        <f t="shared" si="517"/>
        <v>1</v>
      </c>
      <c r="AR731">
        <f t="shared" si="518"/>
        <v>2</v>
      </c>
      <c r="AS731">
        <f t="shared" si="519"/>
        <v>2720.0000000000273</v>
      </c>
      <c r="AT731" s="12">
        <f t="shared" si="524"/>
        <v>-2.6916666666666669</v>
      </c>
      <c r="AU731" s="13">
        <f t="shared" si="503"/>
        <v>0</v>
      </c>
      <c r="AV731" s="13">
        <f t="shared" si="522"/>
        <v>0</v>
      </c>
      <c r="AW731" s="27">
        <v>0</v>
      </c>
      <c r="AX731" s="1">
        <f t="shared" si="525"/>
        <v>0</v>
      </c>
      <c r="AY731" s="20">
        <f t="shared" si="526"/>
        <v>247.5</v>
      </c>
    </row>
    <row r="732" spans="1:51" ht="33" customHeight="1" x14ac:dyDescent="0.65">
      <c r="A732" s="2">
        <v>726</v>
      </c>
      <c r="B732" s="2" t="s">
        <v>1726</v>
      </c>
      <c r="C732" s="44" t="s">
        <v>1763</v>
      </c>
      <c r="D732" s="47" t="s">
        <v>228</v>
      </c>
      <c r="E732" s="48" t="s">
        <v>1764</v>
      </c>
      <c r="F732" s="15">
        <v>45218</v>
      </c>
      <c r="G732" s="2">
        <f t="shared" si="500"/>
        <v>26</v>
      </c>
      <c r="H732" s="16">
        <v>26</v>
      </c>
      <c r="I732" s="2"/>
      <c r="J732" s="16"/>
      <c r="K732" s="16"/>
      <c r="L732" s="2">
        <v>198</v>
      </c>
      <c r="M732" s="2">
        <v>0</v>
      </c>
      <c r="N732" s="2">
        <v>0</v>
      </c>
      <c r="O732" s="2"/>
      <c r="P732" s="2">
        <v>0</v>
      </c>
      <c r="Q732" s="2">
        <f t="shared" si="527"/>
        <v>10</v>
      </c>
      <c r="R732" s="2">
        <v>0</v>
      </c>
      <c r="S732" s="17">
        <f t="shared" si="494"/>
        <v>37.125</v>
      </c>
      <c r="T732" s="17">
        <v>6.5</v>
      </c>
      <c r="U732" s="17">
        <v>5</v>
      </c>
      <c r="V732" s="18">
        <v>7</v>
      </c>
      <c r="W732" s="19">
        <f t="shared" si="508"/>
        <v>263.625</v>
      </c>
      <c r="X732" s="17">
        <f t="shared" si="501"/>
        <v>0</v>
      </c>
      <c r="Y732" s="17">
        <f t="shared" si="502"/>
        <v>0</v>
      </c>
      <c r="Z732" s="29"/>
      <c r="AA732" s="43">
        <f t="shared" si="528"/>
        <v>0</v>
      </c>
      <c r="AB732" s="17">
        <f t="shared" si="529"/>
        <v>5.2725</v>
      </c>
      <c r="AC732" s="17">
        <f t="shared" si="530"/>
        <v>5.2725</v>
      </c>
      <c r="AD732" s="3">
        <f t="shared" si="521"/>
        <v>258</v>
      </c>
      <c r="AE732" s="3">
        <f t="shared" si="520"/>
        <v>1400</v>
      </c>
      <c r="AF732" s="3"/>
      <c r="AH732" s="20">
        <f t="shared" si="523"/>
        <v>258.35000000000002</v>
      </c>
      <c r="AI732">
        <f t="shared" si="509"/>
        <v>2</v>
      </c>
      <c r="AJ732">
        <f t="shared" si="510"/>
        <v>1</v>
      </c>
      <c r="AK732">
        <f t="shared" si="511"/>
        <v>0</v>
      </c>
      <c r="AL732">
        <f t="shared" si="512"/>
        <v>0</v>
      </c>
      <c r="AM732">
        <f t="shared" si="513"/>
        <v>1</v>
      </c>
      <c r="AN732">
        <f t="shared" si="514"/>
        <v>3</v>
      </c>
      <c r="AO732">
        <f t="shared" si="515"/>
        <v>0</v>
      </c>
      <c r="AP732">
        <f t="shared" si="516"/>
        <v>1</v>
      </c>
      <c r="AQ732">
        <f t="shared" si="517"/>
        <v>0</v>
      </c>
      <c r="AR732">
        <f t="shared" si="518"/>
        <v>4</v>
      </c>
      <c r="AS732">
        <f t="shared" si="519"/>
        <v>1400.0000000000909</v>
      </c>
      <c r="AT732" s="12">
        <f t="shared" si="524"/>
        <v>-2.7583333333333333</v>
      </c>
      <c r="AU732" s="13">
        <f t="shared" si="503"/>
        <v>0</v>
      </c>
      <c r="AV732" s="13">
        <f t="shared" si="522"/>
        <v>0</v>
      </c>
      <c r="AW732" s="27">
        <v>0</v>
      </c>
      <c r="AX732" s="1">
        <f t="shared" si="525"/>
        <v>0</v>
      </c>
      <c r="AY732" s="20">
        <f t="shared" si="526"/>
        <v>245.125</v>
      </c>
    </row>
    <row r="733" spans="1:51" ht="33" customHeight="1" x14ac:dyDescent="0.65">
      <c r="A733" s="39">
        <v>727</v>
      </c>
      <c r="B733" s="2" t="s">
        <v>1726</v>
      </c>
      <c r="C733" s="44" t="s">
        <v>1765</v>
      </c>
      <c r="D733" s="47" t="s">
        <v>1272</v>
      </c>
      <c r="E733" s="48" t="s">
        <v>1766</v>
      </c>
      <c r="F733" s="15">
        <v>45222</v>
      </c>
      <c r="G733" s="2">
        <f t="shared" si="500"/>
        <v>26</v>
      </c>
      <c r="H733" s="16">
        <v>26</v>
      </c>
      <c r="I733" s="2"/>
      <c r="J733" s="16"/>
      <c r="K733" s="16"/>
      <c r="L733" s="2">
        <v>198</v>
      </c>
      <c r="M733" s="2">
        <v>0</v>
      </c>
      <c r="N733" s="2">
        <v>0</v>
      </c>
      <c r="O733" s="2"/>
      <c r="P733" s="2">
        <v>0</v>
      </c>
      <c r="Q733" s="2">
        <f t="shared" si="527"/>
        <v>10</v>
      </c>
      <c r="R733" s="2">
        <v>0</v>
      </c>
      <c r="S733" s="17">
        <f t="shared" si="494"/>
        <v>37.125</v>
      </c>
      <c r="T733" s="17">
        <v>6.5</v>
      </c>
      <c r="U733" s="17">
        <v>5</v>
      </c>
      <c r="V733" s="18">
        <v>7</v>
      </c>
      <c r="W733" s="19">
        <f t="shared" si="508"/>
        <v>263.625</v>
      </c>
      <c r="X733" s="17">
        <f t="shared" si="501"/>
        <v>0</v>
      </c>
      <c r="Y733" s="17">
        <f t="shared" si="502"/>
        <v>0</v>
      </c>
      <c r="Z733" s="29"/>
      <c r="AA733" s="43">
        <f t="shared" si="528"/>
        <v>0</v>
      </c>
      <c r="AB733" s="17">
        <f t="shared" si="529"/>
        <v>5.2725</v>
      </c>
      <c r="AC733" s="17">
        <f t="shared" si="530"/>
        <v>5.2725</v>
      </c>
      <c r="AD733" s="3">
        <f t="shared" si="521"/>
        <v>258</v>
      </c>
      <c r="AE733" s="3">
        <f t="shared" si="520"/>
        <v>1400</v>
      </c>
      <c r="AF733" s="3"/>
      <c r="AH733" s="20">
        <f t="shared" si="523"/>
        <v>258.35000000000002</v>
      </c>
      <c r="AI733">
        <f t="shared" si="509"/>
        <v>2</v>
      </c>
      <c r="AJ733">
        <f t="shared" si="510"/>
        <v>1</v>
      </c>
      <c r="AK733">
        <f t="shared" si="511"/>
        <v>0</v>
      </c>
      <c r="AL733">
        <f t="shared" si="512"/>
        <v>0</v>
      </c>
      <c r="AM733">
        <f t="shared" si="513"/>
        <v>1</v>
      </c>
      <c r="AN733">
        <f t="shared" si="514"/>
        <v>3</v>
      </c>
      <c r="AO733">
        <f t="shared" si="515"/>
        <v>0</v>
      </c>
      <c r="AP733">
        <f t="shared" si="516"/>
        <v>1</v>
      </c>
      <c r="AQ733">
        <f t="shared" si="517"/>
        <v>0</v>
      </c>
      <c r="AR733">
        <f t="shared" si="518"/>
        <v>4</v>
      </c>
      <c r="AS733">
        <f t="shared" si="519"/>
        <v>1400.0000000000909</v>
      </c>
      <c r="AT733" s="12">
        <f t="shared" si="524"/>
        <v>-2.7694444444444444</v>
      </c>
      <c r="AU733" s="13">
        <f t="shared" si="503"/>
        <v>0</v>
      </c>
      <c r="AV733" s="13">
        <f t="shared" si="522"/>
        <v>0</v>
      </c>
      <c r="AW733" s="27">
        <v>0</v>
      </c>
      <c r="AX733" s="1">
        <f t="shared" si="525"/>
        <v>0</v>
      </c>
      <c r="AY733" s="20">
        <f t="shared" si="526"/>
        <v>245.125</v>
      </c>
    </row>
    <row r="734" spans="1:51" ht="33" customHeight="1" x14ac:dyDescent="0.65">
      <c r="A734" s="2">
        <v>728</v>
      </c>
      <c r="B734" s="2" t="s">
        <v>1726</v>
      </c>
      <c r="C734" s="36" t="s">
        <v>1767</v>
      </c>
      <c r="D734" s="47" t="s">
        <v>561</v>
      </c>
      <c r="E734" s="48" t="s">
        <v>1768</v>
      </c>
      <c r="F734" s="15">
        <v>45236</v>
      </c>
      <c r="G734" s="2">
        <f t="shared" si="500"/>
        <v>22</v>
      </c>
      <c r="H734" s="16">
        <v>12</v>
      </c>
      <c r="I734" s="2"/>
      <c r="J734" s="16"/>
      <c r="K734" s="16">
        <v>4</v>
      </c>
      <c r="L734" s="2">
        <v>198</v>
      </c>
      <c r="M734" s="2">
        <v>0</v>
      </c>
      <c r="N734" s="2">
        <v>0</v>
      </c>
      <c r="O734" s="2"/>
      <c r="P734" s="2">
        <v>0</v>
      </c>
      <c r="Q734" s="2">
        <f t="shared" si="527"/>
        <v>0</v>
      </c>
      <c r="R734" s="2">
        <v>0</v>
      </c>
      <c r="S734" s="17">
        <f t="shared" si="494"/>
        <v>17.134615384615387</v>
      </c>
      <c r="T734" s="17">
        <v>3</v>
      </c>
      <c r="U734" s="17">
        <v>4.2307692307692308</v>
      </c>
      <c r="V734" s="18">
        <v>7</v>
      </c>
      <c r="W734" s="19">
        <f t="shared" si="508"/>
        <v>229.36538461538461</v>
      </c>
      <c r="X734" s="17">
        <f t="shared" si="501"/>
        <v>0</v>
      </c>
      <c r="Y734" s="17">
        <f t="shared" si="502"/>
        <v>30.46153846153846</v>
      </c>
      <c r="Z734" s="29"/>
      <c r="AA734" s="43">
        <f t="shared" si="528"/>
        <v>0</v>
      </c>
      <c r="AB734" s="17">
        <f t="shared" si="529"/>
        <v>4.5873076923076921</v>
      </c>
      <c r="AC734" s="17">
        <f t="shared" si="530"/>
        <v>35.048846153846149</v>
      </c>
      <c r="AD734" s="3">
        <f t="shared" si="521"/>
        <v>194</v>
      </c>
      <c r="AE734" s="3">
        <f t="shared" si="520"/>
        <v>1200</v>
      </c>
      <c r="AF734" s="3"/>
      <c r="AH734" s="20">
        <f t="shared" si="523"/>
        <v>194.32</v>
      </c>
      <c r="AI734">
        <f t="shared" si="509"/>
        <v>1</v>
      </c>
      <c r="AJ734">
        <f t="shared" si="510"/>
        <v>1</v>
      </c>
      <c r="AK734">
        <f t="shared" si="511"/>
        <v>2</v>
      </c>
      <c r="AL734">
        <f t="shared" si="512"/>
        <v>0</v>
      </c>
      <c r="AM734">
        <f t="shared" si="513"/>
        <v>0</v>
      </c>
      <c r="AN734">
        <f t="shared" si="514"/>
        <v>4</v>
      </c>
      <c r="AO734">
        <f t="shared" si="515"/>
        <v>0</v>
      </c>
      <c r="AP734">
        <f t="shared" si="516"/>
        <v>1</v>
      </c>
      <c r="AQ734">
        <f t="shared" si="517"/>
        <v>0</v>
      </c>
      <c r="AR734">
        <f t="shared" si="518"/>
        <v>2</v>
      </c>
      <c r="AS734">
        <f t="shared" si="519"/>
        <v>1279.9999999999727</v>
      </c>
      <c r="AT734" s="12">
        <f t="shared" si="524"/>
        <v>-2.8055555555555554</v>
      </c>
      <c r="AU734" s="13">
        <f t="shared" si="503"/>
        <v>0</v>
      </c>
      <c r="AV734" s="13">
        <f t="shared" si="522"/>
        <v>0</v>
      </c>
      <c r="AW734" s="27">
        <v>0</v>
      </c>
      <c r="AX734" s="1">
        <f t="shared" si="525"/>
        <v>0</v>
      </c>
      <c r="AY734" s="20">
        <f t="shared" si="526"/>
        <v>184.67307692307693</v>
      </c>
    </row>
    <row r="735" spans="1:51" ht="33" customHeight="1" x14ac:dyDescent="0.65">
      <c r="A735" s="39">
        <v>729</v>
      </c>
      <c r="B735" s="2" t="s">
        <v>1726</v>
      </c>
      <c r="C735" s="36" t="s">
        <v>1769</v>
      </c>
      <c r="D735" s="47" t="s">
        <v>1081</v>
      </c>
      <c r="E735" s="48" t="s">
        <v>1770</v>
      </c>
      <c r="F735" s="15">
        <v>45238</v>
      </c>
      <c r="G735" s="2">
        <f t="shared" si="500"/>
        <v>20</v>
      </c>
      <c r="H735" s="16">
        <v>0</v>
      </c>
      <c r="I735" s="2"/>
      <c r="J735" s="16"/>
      <c r="K735" s="16">
        <v>6</v>
      </c>
      <c r="L735" s="2">
        <v>198</v>
      </c>
      <c r="M735" s="2">
        <v>0</v>
      </c>
      <c r="N735" s="2">
        <v>0</v>
      </c>
      <c r="O735" s="2"/>
      <c r="P735" s="2">
        <v>0</v>
      </c>
      <c r="Q735" s="2">
        <f t="shared" si="527"/>
        <v>0</v>
      </c>
      <c r="R735" s="2">
        <v>0</v>
      </c>
      <c r="S735" s="17">
        <f t="shared" si="494"/>
        <v>0</v>
      </c>
      <c r="T735" s="17">
        <v>0</v>
      </c>
      <c r="U735" s="17">
        <v>3.8461538461538463</v>
      </c>
      <c r="V735" s="18">
        <v>7</v>
      </c>
      <c r="W735" s="19">
        <f t="shared" si="508"/>
        <v>208.84615384615384</v>
      </c>
      <c r="X735" s="17">
        <f t="shared" si="501"/>
        <v>0</v>
      </c>
      <c r="Y735" s="17">
        <f t="shared" si="502"/>
        <v>45.692307692307693</v>
      </c>
      <c r="Z735" s="29"/>
      <c r="AA735" s="43">
        <f t="shared" si="528"/>
        <v>0</v>
      </c>
      <c r="AB735" s="17">
        <f t="shared" si="529"/>
        <v>4.1769230769230772</v>
      </c>
      <c r="AC735" s="17">
        <f t="shared" si="530"/>
        <v>49.869230769230768</v>
      </c>
      <c r="AD735" s="3">
        <f t="shared" si="521"/>
        <v>158</v>
      </c>
      <c r="AE735" s="3">
        <f t="shared" si="520"/>
        <v>3900</v>
      </c>
      <c r="AF735" s="3"/>
      <c r="AH735" s="20">
        <f t="shared" si="523"/>
        <v>158.97999999999999</v>
      </c>
      <c r="AI735">
        <f t="shared" si="509"/>
        <v>1</v>
      </c>
      <c r="AJ735">
        <f t="shared" si="510"/>
        <v>1</v>
      </c>
      <c r="AK735">
        <f t="shared" si="511"/>
        <v>0</v>
      </c>
      <c r="AL735">
        <f t="shared" si="512"/>
        <v>0</v>
      </c>
      <c r="AM735">
        <f t="shared" si="513"/>
        <v>1</v>
      </c>
      <c r="AN735">
        <f t="shared" si="514"/>
        <v>3</v>
      </c>
      <c r="AO735">
        <f t="shared" si="515"/>
        <v>1</v>
      </c>
      <c r="AP735">
        <f t="shared" si="516"/>
        <v>1</v>
      </c>
      <c r="AQ735">
        <f t="shared" si="517"/>
        <v>1</v>
      </c>
      <c r="AR735">
        <f t="shared" si="518"/>
        <v>4</v>
      </c>
      <c r="AS735">
        <f t="shared" si="519"/>
        <v>3919.9999999999591</v>
      </c>
      <c r="AT735" s="12">
        <f t="shared" si="524"/>
        <v>-2.8111111111111109</v>
      </c>
      <c r="AU735" s="13">
        <f t="shared" si="503"/>
        <v>0</v>
      </c>
      <c r="AV735" s="13">
        <f t="shared" si="522"/>
        <v>0</v>
      </c>
      <c r="AW735" s="27">
        <v>0</v>
      </c>
      <c r="AX735" s="1">
        <f t="shared" si="525"/>
        <v>0</v>
      </c>
      <c r="AY735" s="20">
        <f t="shared" si="526"/>
        <v>152.30769230769229</v>
      </c>
    </row>
    <row r="736" spans="1:51" ht="33" customHeight="1" x14ac:dyDescent="0.65">
      <c r="A736" s="2">
        <v>730</v>
      </c>
      <c r="B736" s="2" t="s">
        <v>1771</v>
      </c>
      <c r="C736" s="44" t="s">
        <v>1772</v>
      </c>
      <c r="D736" s="47" t="s">
        <v>399</v>
      </c>
      <c r="E736" s="48" t="s">
        <v>1773</v>
      </c>
      <c r="F736" s="15">
        <v>44228</v>
      </c>
      <c r="G736" s="2">
        <f t="shared" si="500"/>
        <v>26</v>
      </c>
      <c r="H736" s="16">
        <v>24</v>
      </c>
      <c r="I736" s="2"/>
      <c r="J736" s="16"/>
      <c r="K736" s="16"/>
      <c r="L736" s="2">
        <v>200</v>
      </c>
      <c r="M736" s="2">
        <v>0</v>
      </c>
      <c r="N736" s="2">
        <v>7.5</v>
      </c>
      <c r="O736" s="16"/>
      <c r="P736" s="2">
        <v>0</v>
      </c>
      <c r="Q736" s="2">
        <f>IF(AND($K$4&lt;=G736,K736&lt;0.01),10,IF(AND(G736&gt;=$K$4-1,K736&lt;0.01),5,0))</f>
        <v>10</v>
      </c>
      <c r="R736" s="2">
        <f t="shared" ref="R736:R799" si="531">IF(AT736&lt;=8,AU736,AV736)</f>
        <v>0</v>
      </c>
      <c r="S736" s="17">
        <f t="shared" si="494"/>
        <v>34.615384615384613</v>
      </c>
      <c r="T736" s="17">
        <v>6</v>
      </c>
      <c r="U736" s="17">
        <v>5</v>
      </c>
      <c r="V736" s="18">
        <v>7</v>
      </c>
      <c r="W736" s="19">
        <f t="shared" si="508"/>
        <v>270.11538461538464</v>
      </c>
      <c r="X736" s="17">
        <f t="shared" si="501"/>
        <v>0</v>
      </c>
      <c r="Y736" s="17">
        <f t="shared" si="502"/>
        <v>0</v>
      </c>
      <c r="Z736" s="29"/>
      <c r="AA736" s="43">
        <f>IF(AY736&lt;=(1500000/4000),0,IF(AY736&lt;=(2000000/4000),(AY736-(1500000/4000))*5%,IF(AY736&lt;=(8500000/4000),(AY736-(2000000/4000))*10%+(25000/4000),IF(AY736&lt;=(12500000/4000),(AY736-(8500000/4000))*15%+(675000/4000),(AY736-(12500000/4000))*20%+(1275000/4000)))))</f>
        <v>0</v>
      </c>
      <c r="AB736" s="17">
        <f>IF((W736*4000)&lt;=1200000,(W736*2%),(1200000/4000*2%))</f>
        <v>5.4023076923076934</v>
      </c>
      <c r="AC736" s="17">
        <f>X736+Y736+Z736+AA736+AB736</f>
        <v>5.4023076923076934</v>
      </c>
      <c r="AD736" s="3">
        <f t="shared" si="521"/>
        <v>264</v>
      </c>
      <c r="AE736" s="3">
        <f t="shared" si="520"/>
        <v>2800</v>
      </c>
      <c r="AF736" s="3"/>
      <c r="AH736" s="20">
        <f t="shared" si="523"/>
        <v>264.70999999999998</v>
      </c>
      <c r="AI736">
        <f t="shared" si="509"/>
        <v>2</v>
      </c>
      <c r="AJ736">
        <f t="shared" si="510"/>
        <v>1</v>
      </c>
      <c r="AK736">
        <f t="shared" si="511"/>
        <v>0</v>
      </c>
      <c r="AL736">
        <f t="shared" si="512"/>
        <v>1</v>
      </c>
      <c r="AM736">
        <f t="shared" si="513"/>
        <v>0</v>
      </c>
      <c r="AN736">
        <f t="shared" si="514"/>
        <v>4</v>
      </c>
      <c r="AO736">
        <f t="shared" si="515"/>
        <v>1</v>
      </c>
      <c r="AP736">
        <f t="shared" si="516"/>
        <v>0</v>
      </c>
      <c r="AQ736">
        <f t="shared" si="517"/>
        <v>1</v>
      </c>
      <c r="AR736">
        <f t="shared" si="518"/>
        <v>3</v>
      </c>
      <c r="AS736">
        <f t="shared" si="519"/>
        <v>2839.9999999999181</v>
      </c>
      <c r="AT736" s="12">
        <f t="shared" si="524"/>
        <v>-4.1666666666666664E-2</v>
      </c>
      <c r="AU736" s="13">
        <f t="shared" si="503"/>
        <v>0</v>
      </c>
      <c r="AV736" s="13">
        <f t="shared" si="522"/>
        <v>0</v>
      </c>
      <c r="AW736" s="27">
        <v>0</v>
      </c>
      <c r="AX736" s="1">
        <f t="shared" si="525"/>
        <v>0</v>
      </c>
      <c r="AY736" s="20">
        <f t="shared" si="526"/>
        <v>252.11538461538464</v>
      </c>
    </row>
    <row r="737" spans="1:51" ht="33" customHeight="1" x14ac:dyDescent="0.65">
      <c r="A737" s="39">
        <v>731</v>
      </c>
      <c r="B737" s="2" t="s">
        <v>1771</v>
      </c>
      <c r="C737" s="44" t="s">
        <v>1774</v>
      </c>
      <c r="D737" s="47" t="s">
        <v>1775</v>
      </c>
      <c r="E737" s="48" t="s">
        <v>1776</v>
      </c>
      <c r="F737" s="15">
        <v>44228</v>
      </c>
      <c r="G737" s="2">
        <f t="shared" si="500"/>
        <v>26</v>
      </c>
      <c r="H737" s="16">
        <v>18</v>
      </c>
      <c r="I737" s="2"/>
      <c r="J737" s="16"/>
      <c r="K737" s="16"/>
      <c r="L737" s="2">
        <v>200</v>
      </c>
      <c r="M737" s="2">
        <v>0</v>
      </c>
      <c r="N737" s="2">
        <v>0</v>
      </c>
      <c r="O737" s="16"/>
      <c r="P737" s="2">
        <v>0</v>
      </c>
      <c r="Q737" s="2">
        <f t="shared" ref="Q737:Q752" si="532">IF(AND($K$4&lt;=G737,K737&lt;0.01),10,IF(AND(G737&gt;=$K$4-1,K737&lt;0.01),5,0))</f>
        <v>10</v>
      </c>
      <c r="R737" s="2">
        <f t="shared" si="531"/>
        <v>0</v>
      </c>
      <c r="S737" s="17">
        <f t="shared" si="494"/>
        <v>25.96153846153846</v>
      </c>
      <c r="T737" s="17">
        <v>4.5</v>
      </c>
      <c r="U737" s="17">
        <v>5</v>
      </c>
      <c r="V737" s="18">
        <v>7</v>
      </c>
      <c r="W737" s="19">
        <f t="shared" si="508"/>
        <v>252.46153846153845</v>
      </c>
      <c r="X737" s="17">
        <f t="shared" si="501"/>
        <v>0</v>
      </c>
      <c r="Y737" s="17">
        <f t="shared" si="502"/>
        <v>0</v>
      </c>
      <c r="Z737" s="29"/>
      <c r="AA737" s="43">
        <f t="shared" ref="AA737:AA752" si="533">IF(AY737&lt;=(1500000/4000),0,IF(AY737&lt;=(2000000/4000),(AY737-(1500000/4000))*5%,IF(AY737&lt;=(8500000/4000),(AY737-(2000000/4000))*10%+(25000/4000),IF(AY737&lt;=(12500000/4000),(AY737-(8500000/4000))*15%+(675000/4000),(AY737-(12500000/4000))*20%+(1275000/4000)))))</f>
        <v>0</v>
      </c>
      <c r="AB737" s="17">
        <f t="shared" ref="AB737:AB752" si="534">IF((W737*4000)&lt;=1200000,(W737*2%),(1200000/4000*2%))</f>
        <v>5.0492307692307694</v>
      </c>
      <c r="AC737" s="17">
        <f t="shared" ref="AC737:AC752" si="535">X737+Y737+Z737+AA737+AB737</f>
        <v>5.0492307692307694</v>
      </c>
      <c r="AD737" s="3">
        <f t="shared" si="521"/>
        <v>247</v>
      </c>
      <c r="AE737" s="3">
        <f t="shared" si="520"/>
        <v>1600</v>
      </c>
      <c r="AF737" s="3"/>
      <c r="AH737" s="20">
        <f t="shared" si="523"/>
        <v>247.41</v>
      </c>
      <c r="AI737">
        <f t="shared" si="509"/>
        <v>2</v>
      </c>
      <c r="AJ737">
        <f t="shared" si="510"/>
        <v>0</v>
      </c>
      <c r="AK737">
        <f t="shared" si="511"/>
        <v>2</v>
      </c>
      <c r="AL737">
        <f t="shared" si="512"/>
        <v>0</v>
      </c>
      <c r="AM737">
        <f t="shared" si="513"/>
        <v>1</v>
      </c>
      <c r="AN737">
        <f t="shared" si="514"/>
        <v>2</v>
      </c>
      <c r="AO737">
        <f t="shared" si="515"/>
        <v>0</v>
      </c>
      <c r="AP737">
        <f t="shared" si="516"/>
        <v>1</v>
      </c>
      <c r="AQ737">
        <f t="shared" si="517"/>
        <v>1</v>
      </c>
      <c r="AR737">
        <f t="shared" si="518"/>
        <v>1</v>
      </c>
      <c r="AS737">
        <f t="shared" si="519"/>
        <v>1639.9999999999864</v>
      </c>
      <c r="AT737" s="12">
        <f t="shared" si="524"/>
        <v>-4.1666666666666664E-2</v>
      </c>
      <c r="AU737" s="13">
        <f t="shared" si="503"/>
        <v>0</v>
      </c>
      <c r="AV737" s="13">
        <f t="shared" si="522"/>
        <v>0</v>
      </c>
      <c r="AW737" s="27">
        <v>0</v>
      </c>
      <c r="AX737" s="1">
        <f t="shared" si="525"/>
        <v>0</v>
      </c>
      <c r="AY737" s="20">
        <f t="shared" si="526"/>
        <v>235.96153846153845</v>
      </c>
    </row>
    <row r="738" spans="1:51" ht="33.75" customHeight="1" x14ac:dyDescent="0.65">
      <c r="A738" s="2">
        <v>732</v>
      </c>
      <c r="B738" s="2" t="s">
        <v>1771</v>
      </c>
      <c r="C738" s="44" t="s">
        <v>1777</v>
      </c>
      <c r="D738" s="47" t="s">
        <v>1778</v>
      </c>
      <c r="E738" s="48" t="s">
        <v>167</v>
      </c>
      <c r="F738" s="15">
        <v>44228</v>
      </c>
      <c r="G738" s="2">
        <f t="shared" si="500"/>
        <v>26</v>
      </c>
      <c r="H738" s="16">
        <v>0</v>
      </c>
      <c r="I738" s="2"/>
      <c r="J738" s="16"/>
      <c r="K738" s="16"/>
      <c r="L738" s="2">
        <v>200</v>
      </c>
      <c r="M738" s="2">
        <v>0</v>
      </c>
      <c r="N738" s="2">
        <v>0</v>
      </c>
      <c r="O738" s="16"/>
      <c r="P738" s="2">
        <v>0</v>
      </c>
      <c r="Q738" s="2">
        <f t="shared" si="532"/>
        <v>10</v>
      </c>
      <c r="R738" s="2">
        <f t="shared" si="531"/>
        <v>0</v>
      </c>
      <c r="S738" s="17">
        <f t="shared" si="494"/>
        <v>0</v>
      </c>
      <c r="T738" s="17">
        <v>0</v>
      </c>
      <c r="U738" s="17">
        <v>5</v>
      </c>
      <c r="V738" s="18">
        <v>7</v>
      </c>
      <c r="W738" s="19">
        <f t="shared" si="508"/>
        <v>222</v>
      </c>
      <c r="X738" s="17">
        <f t="shared" si="501"/>
        <v>0</v>
      </c>
      <c r="Y738" s="17">
        <f t="shared" si="502"/>
        <v>0</v>
      </c>
      <c r="Z738" s="29"/>
      <c r="AA738" s="43">
        <f t="shared" si="533"/>
        <v>0</v>
      </c>
      <c r="AB738" s="17">
        <f t="shared" si="534"/>
        <v>4.4400000000000004</v>
      </c>
      <c r="AC738" s="17">
        <f t="shared" si="535"/>
        <v>4.4400000000000004</v>
      </c>
      <c r="AD738" s="3">
        <f t="shared" si="521"/>
        <v>217</v>
      </c>
      <c r="AE738" s="3">
        <f t="shared" si="520"/>
        <v>2200</v>
      </c>
      <c r="AF738" s="3"/>
      <c r="AH738" s="20">
        <f t="shared" si="523"/>
        <v>217.56</v>
      </c>
      <c r="AI738">
        <f t="shared" si="509"/>
        <v>2</v>
      </c>
      <c r="AJ738">
        <f t="shared" si="510"/>
        <v>0</v>
      </c>
      <c r="AK738">
        <f t="shared" si="511"/>
        <v>0</v>
      </c>
      <c r="AL738">
        <f t="shared" si="512"/>
        <v>1</v>
      </c>
      <c r="AM738">
        <f t="shared" si="513"/>
        <v>1</v>
      </c>
      <c r="AN738">
        <f t="shared" si="514"/>
        <v>2</v>
      </c>
      <c r="AO738">
        <f t="shared" si="515"/>
        <v>1</v>
      </c>
      <c r="AP738">
        <f t="shared" si="516"/>
        <v>0</v>
      </c>
      <c r="AQ738">
        <f t="shared" si="517"/>
        <v>0</v>
      </c>
      <c r="AR738">
        <f t="shared" si="518"/>
        <v>2</v>
      </c>
      <c r="AS738">
        <f t="shared" si="519"/>
        <v>2240.0000000000091</v>
      </c>
      <c r="AT738" s="12">
        <f t="shared" si="524"/>
        <v>-4.1666666666666664E-2</v>
      </c>
      <c r="AU738" s="13">
        <f t="shared" si="503"/>
        <v>0</v>
      </c>
      <c r="AV738" s="13">
        <f t="shared" si="522"/>
        <v>0</v>
      </c>
      <c r="AW738" s="27">
        <v>0</v>
      </c>
      <c r="AX738" s="1">
        <f t="shared" si="525"/>
        <v>0</v>
      </c>
      <c r="AY738" s="20">
        <f t="shared" si="526"/>
        <v>210</v>
      </c>
    </row>
    <row r="739" spans="1:51" ht="33.75" customHeight="1" x14ac:dyDescent="0.65">
      <c r="A739" s="39">
        <v>733</v>
      </c>
      <c r="B739" s="2" t="s">
        <v>1771</v>
      </c>
      <c r="C739" s="37" t="s">
        <v>1779</v>
      </c>
      <c r="D739" s="47" t="s">
        <v>273</v>
      </c>
      <c r="E739" s="48" t="s">
        <v>1780</v>
      </c>
      <c r="F739" s="15">
        <v>44228</v>
      </c>
      <c r="G739" s="2">
        <f t="shared" si="500"/>
        <v>26</v>
      </c>
      <c r="H739" s="16">
        <v>18</v>
      </c>
      <c r="I739" s="2"/>
      <c r="J739" s="16"/>
      <c r="K739" s="16"/>
      <c r="L739" s="2">
        <v>200</v>
      </c>
      <c r="M739" s="2">
        <v>0</v>
      </c>
      <c r="N739" s="2">
        <v>7</v>
      </c>
      <c r="O739" s="16"/>
      <c r="P739" s="2">
        <v>0</v>
      </c>
      <c r="Q739" s="2">
        <f t="shared" si="532"/>
        <v>10</v>
      </c>
      <c r="R739" s="2">
        <f t="shared" si="531"/>
        <v>0</v>
      </c>
      <c r="S739" s="17">
        <f t="shared" si="494"/>
        <v>25.96153846153846</v>
      </c>
      <c r="T739" s="17">
        <v>4.5</v>
      </c>
      <c r="U739" s="17">
        <v>5</v>
      </c>
      <c r="V739" s="18">
        <v>7</v>
      </c>
      <c r="W739" s="19">
        <f t="shared" si="508"/>
        <v>259.46153846153845</v>
      </c>
      <c r="X739" s="17">
        <f t="shared" si="501"/>
        <v>0</v>
      </c>
      <c r="Y739" s="17">
        <f t="shared" si="502"/>
        <v>0</v>
      </c>
      <c r="Z739" s="29"/>
      <c r="AA739" s="43">
        <f t="shared" si="533"/>
        <v>0</v>
      </c>
      <c r="AB739" s="17">
        <f t="shared" si="534"/>
        <v>5.1892307692307691</v>
      </c>
      <c r="AC739" s="17">
        <f t="shared" si="535"/>
        <v>5.1892307692307691</v>
      </c>
      <c r="AD739" s="3">
        <f t="shared" si="521"/>
        <v>254</v>
      </c>
      <c r="AE739" s="3">
        <f t="shared" si="520"/>
        <v>1000</v>
      </c>
      <c r="AF739" s="3"/>
      <c r="AH739" s="20">
        <f t="shared" si="523"/>
        <v>254.27</v>
      </c>
      <c r="AI739">
        <f t="shared" si="509"/>
        <v>2</v>
      </c>
      <c r="AJ739">
        <f t="shared" si="510"/>
        <v>1</v>
      </c>
      <c r="AK739">
        <f t="shared" si="511"/>
        <v>0</v>
      </c>
      <c r="AL739">
        <f t="shared" si="512"/>
        <v>0</v>
      </c>
      <c r="AM739">
        <f t="shared" si="513"/>
        <v>0</v>
      </c>
      <c r="AN739">
        <f t="shared" si="514"/>
        <v>4</v>
      </c>
      <c r="AO739">
        <f t="shared" si="515"/>
        <v>0</v>
      </c>
      <c r="AP739">
        <f t="shared" si="516"/>
        <v>1</v>
      </c>
      <c r="AQ739">
        <f t="shared" si="517"/>
        <v>0</v>
      </c>
      <c r="AR739">
        <f t="shared" si="518"/>
        <v>0</v>
      </c>
      <c r="AS739">
        <f t="shared" si="519"/>
        <v>1080.0000000000409</v>
      </c>
      <c r="AT739" s="12">
        <f t="shared" si="524"/>
        <v>-4.1666666666666664E-2</v>
      </c>
      <c r="AU739" s="13">
        <f t="shared" si="503"/>
        <v>0</v>
      </c>
      <c r="AV739" s="13">
        <f t="shared" si="522"/>
        <v>0</v>
      </c>
      <c r="AW739" s="27">
        <v>0</v>
      </c>
      <c r="AX739" s="1">
        <f t="shared" si="525"/>
        <v>0</v>
      </c>
      <c r="AY739" s="20">
        <f t="shared" si="526"/>
        <v>242.96153846153845</v>
      </c>
    </row>
    <row r="740" spans="1:51" ht="33.75" customHeight="1" x14ac:dyDescent="0.65">
      <c r="A740" s="2">
        <v>734</v>
      </c>
      <c r="B740" s="2" t="s">
        <v>1771</v>
      </c>
      <c r="C740" s="44" t="s">
        <v>1781</v>
      </c>
      <c r="D740" s="47" t="s">
        <v>92</v>
      </c>
      <c r="E740" s="48" t="s">
        <v>1782</v>
      </c>
      <c r="F740" s="15">
        <v>44331</v>
      </c>
      <c r="G740" s="2">
        <f t="shared" si="500"/>
        <v>25</v>
      </c>
      <c r="H740" s="16">
        <v>24</v>
      </c>
      <c r="I740" s="2"/>
      <c r="J740" s="16">
        <v>1</v>
      </c>
      <c r="K740" s="16"/>
      <c r="L740" s="2">
        <v>200</v>
      </c>
      <c r="M740" s="2">
        <v>0</v>
      </c>
      <c r="N740" s="2">
        <v>0</v>
      </c>
      <c r="O740" s="16"/>
      <c r="P740" s="2">
        <v>0</v>
      </c>
      <c r="Q740" s="2">
        <f t="shared" si="532"/>
        <v>5</v>
      </c>
      <c r="R740" s="2">
        <f t="shared" si="531"/>
        <v>0</v>
      </c>
      <c r="S740" s="17">
        <f t="shared" si="494"/>
        <v>34.615384615384613</v>
      </c>
      <c r="T740" s="17">
        <v>6</v>
      </c>
      <c r="U740" s="17">
        <v>4.8076923076923084</v>
      </c>
      <c r="V740" s="18">
        <v>7</v>
      </c>
      <c r="W740" s="19">
        <f t="shared" si="508"/>
        <v>257.42307692307691</v>
      </c>
      <c r="X740" s="17">
        <f t="shared" si="501"/>
        <v>7.6923076923076925</v>
      </c>
      <c r="Y740" s="17">
        <f t="shared" si="502"/>
        <v>0</v>
      </c>
      <c r="Z740" s="29"/>
      <c r="AA740" s="43">
        <f t="shared" si="533"/>
        <v>0</v>
      </c>
      <c r="AB740" s="17">
        <f t="shared" si="534"/>
        <v>5.1484615384615386</v>
      </c>
      <c r="AC740" s="17">
        <f t="shared" si="535"/>
        <v>12.840769230769231</v>
      </c>
      <c r="AD740" s="3">
        <f t="shared" si="521"/>
        <v>244</v>
      </c>
      <c r="AE740" s="3">
        <f t="shared" si="520"/>
        <v>2300</v>
      </c>
      <c r="AF740" s="3"/>
      <c r="AH740" s="20">
        <f t="shared" si="523"/>
        <v>244.58</v>
      </c>
      <c r="AI740">
        <f t="shared" si="509"/>
        <v>2</v>
      </c>
      <c r="AJ740">
        <f t="shared" si="510"/>
        <v>0</v>
      </c>
      <c r="AK740">
        <f t="shared" si="511"/>
        <v>2</v>
      </c>
      <c r="AL740">
        <f t="shared" si="512"/>
        <v>0</v>
      </c>
      <c r="AM740">
        <f t="shared" si="513"/>
        <v>0</v>
      </c>
      <c r="AN740">
        <f t="shared" si="514"/>
        <v>4</v>
      </c>
      <c r="AO740">
        <f t="shared" si="515"/>
        <v>1</v>
      </c>
      <c r="AP740">
        <f t="shared" si="516"/>
        <v>0</v>
      </c>
      <c r="AQ740">
        <f t="shared" si="517"/>
        <v>0</v>
      </c>
      <c r="AR740">
        <f t="shared" si="518"/>
        <v>3</v>
      </c>
      <c r="AS740">
        <f t="shared" si="519"/>
        <v>2320.00000000005</v>
      </c>
      <c r="AT740" s="12">
        <f t="shared" si="524"/>
        <v>-0.33055555555555555</v>
      </c>
      <c r="AU740" s="13">
        <f t="shared" si="503"/>
        <v>0</v>
      </c>
      <c r="AV740" s="13">
        <f t="shared" si="522"/>
        <v>0</v>
      </c>
      <c r="AW740" s="27">
        <v>0</v>
      </c>
      <c r="AX740" s="1">
        <f t="shared" si="525"/>
        <v>0</v>
      </c>
      <c r="AY740" s="20">
        <f t="shared" si="526"/>
        <v>231.92307692307691</v>
      </c>
    </row>
    <row r="741" spans="1:51" ht="33.75" customHeight="1" x14ac:dyDescent="0.65">
      <c r="A741" s="39">
        <v>735</v>
      </c>
      <c r="B741" s="2" t="s">
        <v>1771</v>
      </c>
      <c r="C741" s="37" t="s">
        <v>1783</v>
      </c>
      <c r="D741" s="47" t="s">
        <v>1784</v>
      </c>
      <c r="E741" s="48" t="s">
        <v>1755</v>
      </c>
      <c r="F741" s="15">
        <v>44531</v>
      </c>
      <c r="G741" s="2">
        <f t="shared" si="500"/>
        <v>26</v>
      </c>
      <c r="H741" s="16">
        <v>16</v>
      </c>
      <c r="I741" s="2"/>
      <c r="J741" s="16"/>
      <c r="K741" s="16"/>
      <c r="L741" s="2">
        <v>200</v>
      </c>
      <c r="M741" s="2">
        <v>0</v>
      </c>
      <c r="N741" s="2">
        <v>0</v>
      </c>
      <c r="O741" s="16"/>
      <c r="P741" s="2">
        <v>0</v>
      </c>
      <c r="Q741" s="2">
        <f t="shared" si="532"/>
        <v>10</v>
      </c>
      <c r="R741" s="2">
        <f t="shared" si="531"/>
        <v>0</v>
      </c>
      <c r="S741" s="17">
        <f t="shared" si="494"/>
        <v>23.076923076923077</v>
      </c>
      <c r="T741" s="17">
        <v>4</v>
      </c>
      <c r="U741" s="17">
        <v>5</v>
      </c>
      <c r="V741" s="18">
        <v>7</v>
      </c>
      <c r="W741" s="19">
        <f t="shared" si="508"/>
        <v>249.07692307692307</v>
      </c>
      <c r="X741" s="17">
        <f t="shared" si="501"/>
        <v>0</v>
      </c>
      <c r="Y741" s="17">
        <f t="shared" si="502"/>
        <v>0</v>
      </c>
      <c r="Z741" s="29"/>
      <c r="AA741" s="43">
        <f t="shared" si="533"/>
        <v>0</v>
      </c>
      <c r="AB741" s="17">
        <f t="shared" si="534"/>
        <v>4.9815384615384612</v>
      </c>
      <c r="AC741" s="17">
        <f t="shared" si="535"/>
        <v>4.9815384615384612</v>
      </c>
      <c r="AD741" s="3">
        <f t="shared" si="521"/>
        <v>244</v>
      </c>
      <c r="AE741" s="3">
        <f t="shared" si="520"/>
        <v>300</v>
      </c>
      <c r="AF741" s="3"/>
      <c r="AH741" s="20">
        <f t="shared" si="523"/>
        <v>244.1</v>
      </c>
      <c r="AI741">
        <f t="shared" si="509"/>
        <v>2</v>
      </c>
      <c r="AJ741">
        <f t="shared" si="510"/>
        <v>0</v>
      </c>
      <c r="AK741">
        <f t="shared" si="511"/>
        <v>2</v>
      </c>
      <c r="AL741">
        <f t="shared" si="512"/>
        <v>0</v>
      </c>
      <c r="AM741">
        <f t="shared" si="513"/>
        <v>0</v>
      </c>
      <c r="AN741">
        <f t="shared" si="514"/>
        <v>4</v>
      </c>
      <c r="AO741">
        <f t="shared" si="515"/>
        <v>0</v>
      </c>
      <c r="AP741">
        <f t="shared" si="516"/>
        <v>0</v>
      </c>
      <c r="AQ741">
        <f t="shared" si="517"/>
        <v>0</v>
      </c>
      <c r="AR741">
        <f t="shared" si="518"/>
        <v>3</v>
      </c>
      <c r="AS741">
        <f t="shared" si="519"/>
        <v>399.99999999997726</v>
      </c>
      <c r="AT741" s="12">
        <f t="shared" si="524"/>
        <v>-0.875</v>
      </c>
      <c r="AU741" s="13">
        <f t="shared" si="503"/>
        <v>0</v>
      </c>
      <c r="AV741" s="13">
        <f t="shared" si="522"/>
        <v>0</v>
      </c>
      <c r="AW741" s="27">
        <v>0</v>
      </c>
      <c r="AX741" s="1">
        <f t="shared" si="525"/>
        <v>0</v>
      </c>
      <c r="AY741" s="20">
        <f t="shared" si="526"/>
        <v>233.07692307692307</v>
      </c>
    </row>
    <row r="742" spans="1:51" ht="33.75" customHeight="1" x14ac:dyDescent="0.65">
      <c r="A742" s="2">
        <v>736</v>
      </c>
      <c r="B742" s="2" t="s">
        <v>1771</v>
      </c>
      <c r="C742" s="37" t="s">
        <v>1785</v>
      </c>
      <c r="D742" s="47" t="s">
        <v>595</v>
      </c>
      <c r="E742" s="48" t="s">
        <v>1786</v>
      </c>
      <c r="F742" s="15">
        <v>44607</v>
      </c>
      <c r="G742" s="2">
        <f t="shared" si="500"/>
        <v>26</v>
      </c>
      <c r="H742" s="16">
        <v>0</v>
      </c>
      <c r="I742" s="2"/>
      <c r="J742" s="16"/>
      <c r="K742" s="16"/>
      <c r="L742" s="2">
        <v>200</v>
      </c>
      <c r="M742" s="2">
        <v>0</v>
      </c>
      <c r="N742" s="2">
        <v>0</v>
      </c>
      <c r="O742" s="16"/>
      <c r="P742" s="2">
        <v>0</v>
      </c>
      <c r="Q742" s="2">
        <f t="shared" si="532"/>
        <v>10</v>
      </c>
      <c r="R742" s="2">
        <f t="shared" si="531"/>
        <v>0</v>
      </c>
      <c r="S742" s="17">
        <f t="shared" ref="S742:S772" si="536">(((L742/26/8)*1.5)*H742)+(((L742/26)*2)*I742)</f>
        <v>0</v>
      </c>
      <c r="T742" s="17">
        <v>0</v>
      </c>
      <c r="U742" s="17">
        <v>5</v>
      </c>
      <c r="V742" s="18">
        <v>7</v>
      </c>
      <c r="W742" s="19">
        <f t="shared" si="508"/>
        <v>222</v>
      </c>
      <c r="X742" s="17">
        <f t="shared" si="501"/>
        <v>0</v>
      </c>
      <c r="Y742" s="17">
        <f t="shared" si="502"/>
        <v>0</v>
      </c>
      <c r="Z742" s="29"/>
      <c r="AA742" s="43">
        <f t="shared" si="533"/>
        <v>0</v>
      </c>
      <c r="AB742" s="17">
        <f t="shared" si="534"/>
        <v>4.4400000000000004</v>
      </c>
      <c r="AC742" s="17">
        <f t="shared" si="535"/>
        <v>4.4400000000000004</v>
      </c>
      <c r="AD742" s="3">
        <f t="shared" si="521"/>
        <v>217</v>
      </c>
      <c r="AE742" s="3">
        <f t="shared" si="520"/>
        <v>2200</v>
      </c>
      <c r="AF742" s="3"/>
      <c r="AH742" s="20">
        <f t="shared" si="523"/>
        <v>217.56</v>
      </c>
      <c r="AI742">
        <f t="shared" si="509"/>
        <v>2</v>
      </c>
      <c r="AJ742">
        <f t="shared" si="510"/>
        <v>0</v>
      </c>
      <c r="AK742">
        <f t="shared" si="511"/>
        <v>0</v>
      </c>
      <c r="AL742">
        <f t="shared" si="512"/>
        <v>1</v>
      </c>
      <c r="AM742">
        <f t="shared" si="513"/>
        <v>1</v>
      </c>
      <c r="AN742">
        <f t="shared" si="514"/>
        <v>2</v>
      </c>
      <c r="AO742">
        <f t="shared" si="515"/>
        <v>1</v>
      </c>
      <c r="AP742">
        <f t="shared" si="516"/>
        <v>0</v>
      </c>
      <c r="AQ742">
        <f t="shared" si="517"/>
        <v>0</v>
      </c>
      <c r="AR742">
        <f t="shared" si="518"/>
        <v>2</v>
      </c>
      <c r="AS742">
        <f t="shared" si="519"/>
        <v>2240.0000000000091</v>
      </c>
      <c r="AT742" s="12">
        <f t="shared" si="524"/>
        <v>-1.0805555555555555</v>
      </c>
      <c r="AU742" s="13">
        <f t="shared" si="503"/>
        <v>0</v>
      </c>
      <c r="AV742" s="13">
        <f t="shared" si="522"/>
        <v>0</v>
      </c>
      <c r="AW742" s="27">
        <v>0</v>
      </c>
      <c r="AX742" s="1">
        <f t="shared" si="525"/>
        <v>0</v>
      </c>
      <c r="AY742" s="20">
        <f t="shared" si="526"/>
        <v>210</v>
      </c>
    </row>
    <row r="743" spans="1:51" ht="33.75" customHeight="1" x14ac:dyDescent="0.65">
      <c r="A743" s="39">
        <v>737</v>
      </c>
      <c r="B743" s="2" t="s">
        <v>1771</v>
      </c>
      <c r="C743" s="44" t="s">
        <v>1787</v>
      </c>
      <c r="D743" s="47" t="s">
        <v>222</v>
      </c>
      <c r="E743" s="48" t="s">
        <v>1125</v>
      </c>
      <c r="F743" s="15">
        <v>44713</v>
      </c>
      <c r="G743" s="2">
        <f t="shared" si="500"/>
        <v>26</v>
      </c>
      <c r="H743" s="16">
        <v>24</v>
      </c>
      <c r="I743" s="2"/>
      <c r="J743" s="16"/>
      <c r="K743" s="16"/>
      <c r="L743" s="2">
        <v>200</v>
      </c>
      <c r="M743" s="2">
        <v>0</v>
      </c>
      <c r="N743" s="2">
        <v>0</v>
      </c>
      <c r="O743" s="16"/>
      <c r="P743" s="2">
        <v>0</v>
      </c>
      <c r="Q743" s="2">
        <f t="shared" si="532"/>
        <v>10</v>
      </c>
      <c r="R743" s="2">
        <f t="shared" si="531"/>
        <v>0</v>
      </c>
      <c r="S743" s="17">
        <f t="shared" si="536"/>
        <v>34.615384615384613</v>
      </c>
      <c r="T743" s="17">
        <v>6</v>
      </c>
      <c r="U743" s="17">
        <v>5</v>
      </c>
      <c r="V743" s="18">
        <v>7</v>
      </c>
      <c r="W743" s="19">
        <f t="shared" si="508"/>
        <v>262.61538461538464</v>
      </c>
      <c r="X743" s="17">
        <f t="shared" si="501"/>
        <v>0</v>
      </c>
      <c r="Y743" s="17">
        <f t="shared" si="502"/>
        <v>0</v>
      </c>
      <c r="Z743" s="29"/>
      <c r="AA743" s="43">
        <f t="shared" si="533"/>
        <v>0</v>
      </c>
      <c r="AB743" s="17">
        <f t="shared" si="534"/>
        <v>5.252307692307693</v>
      </c>
      <c r="AC743" s="17">
        <f t="shared" si="535"/>
        <v>5.252307692307693</v>
      </c>
      <c r="AD743" s="3">
        <f t="shared" si="521"/>
        <v>257</v>
      </c>
      <c r="AE743" s="3">
        <f t="shared" si="520"/>
        <v>1400</v>
      </c>
      <c r="AF743" s="3"/>
      <c r="AH743" s="20">
        <f t="shared" si="523"/>
        <v>257.36</v>
      </c>
      <c r="AI743">
        <f t="shared" si="509"/>
        <v>2</v>
      </c>
      <c r="AJ743">
        <f t="shared" si="510"/>
        <v>1</v>
      </c>
      <c r="AK743">
        <f t="shared" si="511"/>
        <v>0</v>
      </c>
      <c r="AL743">
        <f t="shared" si="512"/>
        <v>0</v>
      </c>
      <c r="AM743">
        <f t="shared" si="513"/>
        <v>1</v>
      </c>
      <c r="AN743">
        <f t="shared" si="514"/>
        <v>2</v>
      </c>
      <c r="AO743">
        <f t="shared" si="515"/>
        <v>0</v>
      </c>
      <c r="AP743">
        <f t="shared" si="516"/>
        <v>1</v>
      </c>
      <c r="AQ743">
        <f t="shared" si="517"/>
        <v>0</v>
      </c>
      <c r="AR743">
        <f t="shared" si="518"/>
        <v>4</v>
      </c>
      <c r="AS743">
        <f t="shared" si="519"/>
        <v>1440.0000000000546</v>
      </c>
      <c r="AT743" s="12">
        <f t="shared" si="524"/>
        <v>-1.375</v>
      </c>
      <c r="AU743" s="13">
        <f t="shared" si="503"/>
        <v>0</v>
      </c>
      <c r="AV743" s="13">
        <f t="shared" si="522"/>
        <v>0</v>
      </c>
      <c r="AW743" s="27">
        <v>0</v>
      </c>
      <c r="AX743" s="1">
        <f t="shared" si="525"/>
        <v>0</v>
      </c>
      <c r="AY743" s="20">
        <f t="shared" si="526"/>
        <v>244.61538461538464</v>
      </c>
    </row>
    <row r="744" spans="1:51" ht="33.75" customHeight="1" x14ac:dyDescent="0.65">
      <c r="A744" s="2">
        <v>738</v>
      </c>
      <c r="B744" s="2" t="s">
        <v>1771</v>
      </c>
      <c r="C744" s="44" t="s">
        <v>1788</v>
      </c>
      <c r="D744" s="47" t="s">
        <v>1789</v>
      </c>
      <c r="E744" s="48" t="s">
        <v>1790</v>
      </c>
      <c r="F744" s="15">
        <v>44774</v>
      </c>
      <c r="G744" s="2">
        <f t="shared" si="500"/>
        <v>26</v>
      </c>
      <c r="H744" s="16">
        <v>26</v>
      </c>
      <c r="I744" s="2"/>
      <c r="J744" s="16"/>
      <c r="K744" s="16"/>
      <c r="L744" s="2">
        <v>200</v>
      </c>
      <c r="M744" s="2">
        <v>0</v>
      </c>
      <c r="N744" s="2">
        <v>0</v>
      </c>
      <c r="O744" s="16"/>
      <c r="P744" s="2">
        <v>0</v>
      </c>
      <c r="Q744" s="2">
        <f t="shared" si="532"/>
        <v>10</v>
      </c>
      <c r="R744" s="2">
        <f t="shared" si="531"/>
        <v>0</v>
      </c>
      <c r="S744" s="17">
        <f t="shared" si="536"/>
        <v>37.5</v>
      </c>
      <c r="T744" s="17">
        <v>6.5</v>
      </c>
      <c r="U744" s="17">
        <v>5</v>
      </c>
      <c r="V744" s="18">
        <v>7</v>
      </c>
      <c r="W744" s="19">
        <f t="shared" si="508"/>
        <v>266</v>
      </c>
      <c r="X744" s="17">
        <f t="shared" si="501"/>
        <v>0</v>
      </c>
      <c r="Y744" s="17">
        <f t="shared" si="502"/>
        <v>0</v>
      </c>
      <c r="Z744" s="29"/>
      <c r="AA744" s="43">
        <f t="shared" si="533"/>
        <v>0</v>
      </c>
      <c r="AB744" s="17">
        <f t="shared" si="534"/>
        <v>5.32</v>
      </c>
      <c r="AC744" s="17">
        <f t="shared" si="535"/>
        <v>5.32</v>
      </c>
      <c r="AD744" s="3">
        <f t="shared" si="521"/>
        <v>260</v>
      </c>
      <c r="AE744" s="3">
        <f t="shared" si="520"/>
        <v>2700</v>
      </c>
      <c r="AF744" s="3"/>
      <c r="AH744" s="20">
        <f t="shared" si="523"/>
        <v>260.68</v>
      </c>
      <c r="AI744">
        <f t="shared" si="509"/>
        <v>2</v>
      </c>
      <c r="AJ744">
        <f t="shared" si="510"/>
        <v>1</v>
      </c>
      <c r="AK744">
        <f t="shared" si="511"/>
        <v>0</v>
      </c>
      <c r="AL744">
        <f t="shared" si="512"/>
        <v>1</v>
      </c>
      <c r="AM744">
        <f t="shared" si="513"/>
        <v>0</v>
      </c>
      <c r="AN744">
        <f t="shared" si="514"/>
        <v>0</v>
      </c>
      <c r="AO744">
        <f t="shared" si="515"/>
        <v>1</v>
      </c>
      <c r="AP744">
        <f t="shared" si="516"/>
        <v>0</v>
      </c>
      <c r="AQ744">
        <f t="shared" si="517"/>
        <v>1</v>
      </c>
      <c r="AR744">
        <f t="shared" si="518"/>
        <v>2</v>
      </c>
      <c r="AS744">
        <f t="shared" si="519"/>
        <v>2720.0000000000273</v>
      </c>
      <c r="AT744" s="12">
        <f t="shared" si="524"/>
        <v>-1.5416666666666667</v>
      </c>
      <c r="AU744" s="13">
        <f t="shared" si="503"/>
        <v>0</v>
      </c>
      <c r="AV744" s="13">
        <f t="shared" si="522"/>
        <v>0</v>
      </c>
      <c r="AW744" s="27">
        <v>0</v>
      </c>
      <c r="AX744" s="1">
        <f t="shared" si="525"/>
        <v>0</v>
      </c>
      <c r="AY744" s="20">
        <f t="shared" si="526"/>
        <v>247.5</v>
      </c>
    </row>
    <row r="745" spans="1:51" ht="33.75" customHeight="1" x14ac:dyDescent="0.65">
      <c r="A745" s="39">
        <v>739</v>
      </c>
      <c r="B745" s="2" t="s">
        <v>1771</v>
      </c>
      <c r="C745" s="37" t="s">
        <v>1791</v>
      </c>
      <c r="D745" s="47" t="s">
        <v>385</v>
      </c>
      <c r="E745" s="48" t="s">
        <v>1792</v>
      </c>
      <c r="F745" s="15">
        <v>44838</v>
      </c>
      <c r="G745" s="2">
        <f t="shared" si="500"/>
        <v>26</v>
      </c>
      <c r="H745" s="16">
        <v>26</v>
      </c>
      <c r="I745" s="2"/>
      <c r="J745" s="16"/>
      <c r="K745" s="16"/>
      <c r="L745" s="2">
        <v>200</v>
      </c>
      <c r="M745" s="2">
        <v>0</v>
      </c>
      <c r="N745" s="2">
        <v>0</v>
      </c>
      <c r="O745" s="16"/>
      <c r="P745" s="2">
        <v>0</v>
      </c>
      <c r="Q745" s="2">
        <f t="shared" si="532"/>
        <v>10</v>
      </c>
      <c r="R745" s="2">
        <f t="shared" si="531"/>
        <v>0</v>
      </c>
      <c r="S745" s="17">
        <f t="shared" si="536"/>
        <v>37.5</v>
      </c>
      <c r="T745" s="17">
        <v>6.5</v>
      </c>
      <c r="U745" s="17">
        <v>5</v>
      </c>
      <c r="V745" s="18">
        <v>7</v>
      </c>
      <c r="W745" s="19">
        <f t="shared" si="508"/>
        <v>266</v>
      </c>
      <c r="X745" s="17">
        <f t="shared" si="501"/>
        <v>0</v>
      </c>
      <c r="Y745" s="17">
        <f t="shared" si="502"/>
        <v>0</v>
      </c>
      <c r="Z745" s="29"/>
      <c r="AA745" s="43">
        <f t="shared" si="533"/>
        <v>0</v>
      </c>
      <c r="AB745" s="17">
        <f t="shared" si="534"/>
        <v>5.32</v>
      </c>
      <c r="AC745" s="17">
        <f t="shared" si="535"/>
        <v>5.32</v>
      </c>
      <c r="AD745" s="3">
        <f t="shared" si="521"/>
        <v>260</v>
      </c>
      <c r="AE745" s="3">
        <f t="shared" si="520"/>
        <v>2700</v>
      </c>
      <c r="AF745" s="3"/>
      <c r="AH745" s="20">
        <f t="shared" si="523"/>
        <v>260.68</v>
      </c>
      <c r="AI745">
        <f t="shared" si="509"/>
        <v>2</v>
      </c>
      <c r="AJ745">
        <f t="shared" si="510"/>
        <v>1</v>
      </c>
      <c r="AK745">
        <f t="shared" si="511"/>
        <v>0</v>
      </c>
      <c r="AL745">
        <f t="shared" si="512"/>
        <v>1</v>
      </c>
      <c r="AM745">
        <f t="shared" si="513"/>
        <v>0</v>
      </c>
      <c r="AN745">
        <f t="shared" si="514"/>
        <v>0</v>
      </c>
      <c r="AO745">
        <f t="shared" si="515"/>
        <v>1</v>
      </c>
      <c r="AP745">
        <f t="shared" si="516"/>
        <v>0</v>
      </c>
      <c r="AQ745">
        <f t="shared" si="517"/>
        <v>1</v>
      </c>
      <c r="AR745">
        <f t="shared" si="518"/>
        <v>2</v>
      </c>
      <c r="AS745">
        <f t="shared" si="519"/>
        <v>2720.0000000000273</v>
      </c>
      <c r="AT745" s="12">
        <f t="shared" si="524"/>
        <v>-1.7166666666666666</v>
      </c>
      <c r="AU745" s="13">
        <f t="shared" si="503"/>
        <v>0</v>
      </c>
      <c r="AV745" s="13">
        <f t="shared" si="522"/>
        <v>0</v>
      </c>
      <c r="AW745" s="27">
        <v>0</v>
      </c>
      <c r="AX745" s="1">
        <f t="shared" si="525"/>
        <v>0</v>
      </c>
      <c r="AY745" s="20">
        <f t="shared" si="526"/>
        <v>247.5</v>
      </c>
    </row>
    <row r="746" spans="1:51" ht="33.75" customHeight="1" x14ac:dyDescent="0.65">
      <c r="A746" s="2">
        <v>740</v>
      </c>
      <c r="B746" s="2" t="s">
        <v>1771</v>
      </c>
      <c r="C746" s="44" t="s">
        <v>1793</v>
      </c>
      <c r="D746" s="47" t="s">
        <v>1525</v>
      </c>
      <c r="E746" s="48" t="s">
        <v>490</v>
      </c>
      <c r="F746" s="15">
        <v>44927</v>
      </c>
      <c r="G746" s="2">
        <f t="shared" si="500"/>
        <v>26</v>
      </c>
      <c r="H746" s="16">
        <v>26</v>
      </c>
      <c r="I746" s="2"/>
      <c r="J746" s="16"/>
      <c r="K746" s="16"/>
      <c r="L746" s="2">
        <v>200</v>
      </c>
      <c r="M746" s="2">
        <v>0</v>
      </c>
      <c r="N746" s="2">
        <v>0</v>
      </c>
      <c r="O746" s="16"/>
      <c r="P746" s="2">
        <v>0</v>
      </c>
      <c r="Q746" s="2">
        <f t="shared" si="532"/>
        <v>10</v>
      </c>
      <c r="R746" s="2">
        <f t="shared" si="531"/>
        <v>0</v>
      </c>
      <c r="S746" s="17">
        <f t="shared" si="536"/>
        <v>37.5</v>
      </c>
      <c r="T746" s="17">
        <v>6.5</v>
      </c>
      <c r="U746" s="17">
        <v>5</v>
      </c>
      <c r="V746" s="18">
        <v>7</v>
      </c>
      <c r="W746" s="19">
        <f t="shared" si="508"/>
        <v>266</v>
      </c>
      <c r="X746" s="17">
        <f t="shared" si="501"/>
        <v>0</v>
      </c>
      <c r="Y746" s="17">
        <f t="shared" si="502"/>
        <v>0</v>
      </c>
      <c r="Z746" s="29"/>
      <c r="AA746" s="43">
        <f t="shared" si="533"/>
        <v>0</v>
      </c>
      <c r="AB746" s="17">
        <f t="shared" si="534"/>
        <v>5.32</v>
      </c>
      <c r="AC746" s="17">
        <f t="shared" si="535"/>
        <v>5.32</v>
      </c>
      <c r="AD746" s="3">
        <f t="shared" si="521"/>
        <v>260</v>
      </c>
      <c r="AE746" s="3">
        <f t="shared" si="520"/>
        <v>2700</v>
      </c>
      <c r="AF746" s="3"/>
      <c r="AH746" s="20">
        <f t="shared" si="523"/>
        <v>260.68</v>
      </c>
      <c r="AI746">
        <f t="shared" si="509"/>
        <v>2</v>
      </c>
      <c r="AJ746">
        <f t="shared" si="510"/>
        <v>1</v>
      </c>
      <c r="AK746">
        <f t="shared" si="511"/>
        <v>0</v>
      </c>
      <c r="AL746">
        <f t="shared" si="512"/>
        <v>1</v>
      </c>
      <c r="AM746">
        <f t="shared" si="513"/>
        <v>0</v>
      </c>
      <c r="AN746">
        <f t="shared" si="514"/>
        <v>0</v>
      </c>
      <c r="AO746">
        <f t="shared" si="515"/>
        <v>1</v>
      </c>
      <c r="AP746">
        <f t="shared" si="516"/>
        <v>0</v>
      </c>
      <c r="AQ746">
        <f t="shared" si="517"/>
        <v>1</v>
      </c>
      <c r="AR746">
        <f t="shared" si="518"/>
        <v>2</v>
      </c>
      <c r="AS746">
        <f t="shared" si="519"/>
        <v>2720.0000000000273</v>
      </c>
      <c r="AT746" s="12">
        <f t="shared" si="524"/>
        <v>-1.9583333333333333</v>
      </c>
      <c r="AU746" s="13">
        <f t="shared" si="503"/>
        <v>0</v>
      </c>
      <c r="AV746" s="13">
        <f t="shared" si="522"/>
        <v>0</v>
      </c>
      <c r="AW746" s="27">
        <v>0</v>
      </c>
      <c r="AX746" s="1">
        <f t="shared" si="525"/>
        <v>0</v>
      </c>
      <c r="AY746" s="20">
        <f t="shared" si="526"/>
        <v>247.5</v>
      </c>
    </row>
    <row r="747" spans="1:51" ht="33.75" customHeight="1" x14ac:dyDescent="0.65">
      <c r="A747" s="39">
        <v>741</v>
      </c>
      <c r="B747" s="2" t="s">
        <v>1771</v>
      </c>
      <c r="C747" s="44" t="s">
        <v>1794</v>
      </c>
      <c r="D747" s="47" t="s">
        <v>1428</v>
      </c>
      <c r="E747" s="48" t="s">
        <v>1795</v>
      </c>
      <c r="F747" s="15">
        <v>45056</v>
      </c>
      <c r="G747" s="2">
        <f t="shared" si="500"/>
        <v>26</v>
      </c>
      <c r="H747" s="16">
        <v>24</v>
      </c>
      <c r="I747" s="2"/>
      <c r="J747" s="16"/>
      <c r="K747" s="16"/>
      <c r="L747" s="2">
        <v>200</v>
      </c>
      <c r="M747" s="2">
        <v>0</v>
      </c>
      <c r="N747" s="2">
        <v>0</v>
      </c>
      <c r="O747" s="16"/>
      <c r="P747" s="2">
        <v>0</v>
      </c>
      <c r="Q747" s="2">
        <f t="shared" si="532"/>
        <v>10</v>
      </c>
      <c r="R747" s="2">
        <f t="shared" si="531"/>
        <v>0</v>
      </c>
      <c r="S747" s="17">
        <f t="shared" si="536"/>
        <v>34.615384615384613</v>
      </c>
      <c r="T747" s="17">
        <v>6</v>
      </c>
      <c r="U747" s="17">
        <v>5</v>
      </c>
      <c r="V747" s="18">
        <v>7</v>
      </c>
      <c r="W747" s="19">
        <f t="shared" si="508"/>
        <v>262.61538461538464</v>
      </c>
      <c r="X747" s="17">
        <f t="shared" si="501"/>
        <v>0</v>
      </c>
      <c r="Y747" s="17">
        <f t="shared" si="502"/>
        <v>0</v>
      </c>
      <c r="Z747" s="29"/>
      <c r="AA747" s="43">
        <f t="shared" si="533"/>
        <v>0</v>
      </c>
      <c r="AB747" s="17">
        <f t="shared" si="534"/>
        <v>5.252307692307693</v>
      </c>
      <c r="AC747" s="17">
        <f t="shared" si="535"/>
        <v>5.252307692307693</v>
      </c>
      <c r="AD747" s="3">
        <f t="shared" si="521"/>
        <v>257</v>
      </c>
      <c r="AE747" s="3">
        <f t="shared" si="520"/>
        <v>1400</v>
      </c>
      <c r="AF747" s="3"/>
      <c r="AH747" s="20">
        <f t="shared" si="523"/>
        <v>257.36</v>
      </c>
      <c r="AI747">
        <f t="shared" si="509"/>
        <v>2</v>
      </c>
      <c r="AJ747">
        <f t="shared" si="510"/>
        <v>1</v>
      </c>
      <c r="AK747">
        <f t="shared" si="511"/>
        <v>0</v>
      </c>
      <c r="AL747">
        <f t="shared" si="512"/>
        <v>0</v>
      </c>
      <c r="AM747">
        <f t="shared" si="513"/>
        <v>1</v>
      </c>
      <c r="AN747">
        <f t="shared" si="514"/>
        <v>2</v>
      </c>
      <c r="AO747">
        <f t="shared" si="515"/>
        <v>0</v>
      </c>
      <c r="AP747">
        <f t="shared" si="516"/>
        <v>1</v>
      </c>
      <c r="AQ747">
        <f t="shared" si="517"/>
        <v>0</v>
      </c>
      <c r="AR747">
        <f t="shared" si="518"/>
        <v>4</v>
      </c>
      <c r="AS747">
        <f t="shared" si="519"/>
        <v>1440.0000000000546</v>
      </c>
      <c r="AT747" s="12">
        <f t="shared" si="524"/>
        <v>-2.3166666666666669</v>
      </c>
      <c r="AU747" s="13">
        <f t="shared" si="503"/>
        <v>0</v>
      </c>
      <c r="AV747" s="13">
        <f t="shared" si="522"/>
        <v>0</v>
      </c>
      <c r="AW747" s="27">
        <v>0</v>
      </c>
      <c r="AX747" s="1">
        <f t="shared" si="525"/>
        <v>0</v>
      </c>
      <c r="AY747" s="20">
        <f t="shared" si="526"/>
        <v>244.61538461538464</v>
      </c>
    </row>
    <row r="748" spans="1:51" ht="33.75" customHeight="1" x14ac:dyDescent="0.65">
      <c r="A748" s="2">
        <v>742</v>
      </c>
      <c r="B748" s="2" t="s">
        <v>1771</v>
      </c>
      <c r="C748" s="44" t="s">
        <v>1796</v>
      </c>
      <c r="D748" s="47" t="s">
        <v>518</v>
      </c>
      <c r="E748" s="48" t="s">
        <v>484</v>
      </c>
      <c r="F748" s="15">
        <v>45183</v>
      </c>
      <c r="G748" s="2">
        <f t="shared" si="500"/>
        <v>26</v>
      </c>
      <c r="H748" s="16">
        <v>26</v>
      </c>
      <c r="I748" s="2"/>
      <c r="J748" s="16"/>
      <c r="K748" s="16"/>
      <c r="L748" s="2">
        <v>200</v>
      </c>
      <c r="M748" s="2">
        <v>0</v>
      </c>
      <c r="N748" s="2">
        <v>0</v>
      </c>
      <c r="O748" s="16"/>
      <c r="P748" s="2">
        <v>0</v>
      </c>
      <c r="Q748" s="2">
        <f t="shared" si="532"/>
        <v>10</v>
      </c>
      <c r="R748" s="2">
        <f t="shared" si="531"/>
        <v>0</v>
      </c>
      <c r="S748" s="17">
        <f t="shared" si="536"/>
        <v>37.5</v>
      </c>
      <c r="T748" s="17">
        <v>6.5</v>
      </c>
      <c r="U748" s="17">
        <v>5</v>
      </c>
      <c r="V748" s="18">
        <v>7</v>
      </c>
      <c r="W748" s="19">
        <f t="shared" si="508"/>
        <v>266</v>
      </c>
      <c r="X748" s="17">
        <f t="shared" si="501"/>
        <v>0</v>
      </c>
      <c r="Y748" s="17">
        <f t="shared" si="502"/>
        <v>0</v>
      </c>
      <c r="Z748" s="29"/>
      <c r="AA748" s="43">
        <f t="shared" si="533"/>
        <v>0</v>
      </c>
      <c r="AB748" s="17">
        <f t="shared" si="534"/>
        <v>5.32</v>
      </c>
      <c r="AC748" s="17">
        <f t="shared" si="535"/>
        <v>5.32</v>
      </c>
      <c r="AD748" s="3">
        <f t="shared" si="521"/>
        <v>260</v>
      </c>
      <c r="AE748" s="3">
        <f t="shared" si="520"/>
        <v>2700</v>
      </c>
      <c r="AF748" s="3"/>
      <c r="AH748" s="20">
        <f t="shared" si="523"/>
        <v>260.68</v>
      </c>
      <c r="AI748">
        <f t="shared" si="509"/>
        <v>2</v>
      </c>
      <c r="AJ748">
        <f t="shared" si="510"/>
        <v>1</v>
      </c>
      <c r="AK748">
        <f t="shared" si="511"/>
        <v>0</v>
      </c>
      <c r="AL748">
        <f t="shared" si="512"/>
        <v>1</v>
      </c>
      <c r="AM748">
        <f t="shared" si="513"/>
        <v>0</v>
      </c>
      <c r="AN748">
        <f t="shared" si="514"/>
        <v>0</v>
      </c>
      <c r="AO748">
        <f t="shared" si="515"/>
        <v>1</v>
      </c>
      <c r="AP748">
        <f t="shared" si="516"/>
        <v>0</v>
      </c>
      <c r="AQ748">
        <f t="shared" si="517"/>
        <v>1</v>
      </c>
      <c r="AR748">
        <f t="shared" si="518"/>
        <v>2</v>
      </c>
      <c r="AS748">
        <f t="shared" si="519"/>
        <v>2720.0000000000273</v>
      </c>
      <c r="AT748" s="12">
        <f t="shared" si="524"/>
        <v>-2.661111111111111</v>
      </c>
      <c r="AU748" s="13">
        <f t="shared" si="503"/>
        <v>0</v>
      </c>
      <c r="AV748" s="13">
        <f t="shared" si="522"/>
        <v>0</v>
      </c>
      <c r="AW748" s="27">
        <v>0</v>
      </c>
      <c r="AX748" s="1">
        <f t="shared" si="525"/>
        <v>0</v>
      </c>
      <c r="AY748" s="20">
        <f t="shared" si="526"/>
        <v>247.5</v>
      </c>
    </row>
    <row r="749" spans="1:51" ht="33.75" customHeight="1" x14ac:dyDescent="0.65">
      <c r="A749" s="39">
        <v>743</v>
      </c>
      <c r="B749" s="2" t="s">
        <v>1771</v>
      </c>
      <c r="C749" s="44" t="s">
        <v>1797</v>
      </c>
      <c r="D749" s="47" t="s">
        <v>385</v>
      </c>
      <c r="E749" s="48" t="s">
        <v>432</v>
      </c>
      <c r="F749" s="15">
        <v>45187</v>
      </c>
      <c r="G749" s="2">
        <f t="shared" si="500"/>
        <v>24</v>
      </c>
      <c r="H749" s="16">
        <v>24</v>
      </c>
      <c r="I749" s="2"/>
      <c r="J749" s="16"/>
      <c r="K749" s="16">
        <v>2</v>
      </c>
      <c r="L749" s="2">
        <v>200</v>
      </c>
      <c r="M749" s="2">
        <v>0</v>
      </c>
      <c r="N749" s="2">
        <v>0</v>
      </c>
      <c r="O749" s="16"/>
      <c r="P749" s="2">
        <v>0</v>
      </c>
      <c r="Q749" s="2">
        <f t="shared" si="532"/>
        <v>0</v>
      </c>
      <c r="R749" s="2">
        <f t="shared" si="531"/>
        <v>0</v>
      </c>
      <c r="S749" s="17">
        <f t="shared" si="536"/>
        <v>34.615384615384613</v>
      </c>
      <c r="T749" s="17">
        <v>6</v>
      </c>
      <c r="U749" s="17">
        <v>4.6153846153846159</v>
      </c>
      <c r="V749" s="18">
        <v>7</v>
      </c>
      <c r="W749" s="19">
        <f t="shared" si="508"/>
        <v>252.23076923076923</v>
      </c>
      <c r="X749" s="17">
        <f t="shared" si="501"/>
        <v>0</v>
      </c>
      <c r="Y749" s="17">
        <f t="shared" si="502"/>
        <v>15.384615384615385</v>
      </c>
      <c r="Z749" s="29"/>
      <c r="AA749" s="43">
        <f t="shared" si="533"/>
        <v>0</v>
      </c>
      <c r="AB749" s="17">
        <f t="shared" si="534"/>
        <v>5.0446153846153843</v>
      </c>
      <c r="AC749" s="17">
        <f t="shared" si="535"/>
        <v>20.42923076923077</v>
      </c>
      <c r="AD749" s="3">
        <f t="shared" si="521"/>
        <v>231</v>
      </c>
      <c r="AE749" s="3">
        <f t="shared" si="520"/>
        <v>3200</v>
      </c>
      <c r="AF749" s="3"/>
      <c r="AH749" s="20">
        <f t="shared" si="523"/>
        <v>231.8</v>
      </c>
      <c r="AI749">
        <f t="shared" si="509"/>
        <v>2</v>
      </c>
      <c r="AJ749">
        <f t="shared" si="510"/>
        <v>0</v>
      </c>
      <c r="AK749">
        <f t="shared" si="511"/>
        <v>1</v>
      </c>
      <c r="AL749">
        <f t="shared" si="512"/>
        <v>1</v>
      </c>
      <c r="AM749">
        <f t="shared" si="513"/>
        <v>0</v>
      </c>
      <c r="AN749">
        <f t="shared" si="514"/>
        <v>1</v>
      </c>
      <c r="AO749">
        <f t="shared" si="515"/>
        <v>1</v>
      </c>
      <c r="AP749">
        <f t="shared" si="516"/>
        <v>1</v>
      </c>
      <c r="AQ749">
        <f t="shared" si="517"/>
        <v>0</v>
      </c>
      <c r="AR749">
        <f t="shared" si="518"/>
        <v>2</v>
      </c>
      <c r="AS749">
        <f t="shared" si="519"/>
        <v>3200.0000000000455</v>
      </c>
      <c r="AT749" s="12">
        <f t="shared" si="524"/>
        <v>-2.6722222222222221</v>
      </c>
      <c r="AU749" s="13">
        <f t="shared" si="503"/>
        <v>0</v>
      </c>
      <c r="AV749" s="13">
        <f t="shared" si="522"/>
        <v>0</v>
      </c>
      <c r="AW749" s="27">
        <v>0</v>
      </c>
      <c r="AX749" s="1">
        <f t="shared" si="525"/>
        <v>0</v>
      </c>
      <c r="AY749" s="20">
        <f t="shared" si="526"/>
        <v>219.23076923076923</v>
      </c>
    </row>
    <row r="750" spans="1:51" ht="33.75" customHeight="1" x14ac:dyDescent="0.65">
      <c r="A750" s="2">
        <v>744</v>
      </c>
      <c r="B750" s="2" t="s">
        <v>1771</v>
      </c>
      <c r="C750" s="44" t="s">
        <v>1798</v>
      </c>
      <c r="D750" s="47" t="s">
        <v>1379</v>
      </c>
      <c r="E750" s="48" t="s">
        <v>1799</v>
      </c>
      <c r="F750" s="15">
        <v>45187</v>
      </c>
      <c r="G750" s="2">
        <f t="shared" si="500"/>
        <v>26</v>
      </c>
      <c r="H750" s="16">
        <v>26</v>
      </c>
      <c r="I750" s="2"/>
      <c r="J750" s="16"/>
      <c r="K750" s="16"/>
      <c r="L750" s="2">
        <v>200</v>
      </c>
      <c r="M750" s="2">
        <v>0</v>
      </c>
      <c r="N750" s="2">
        <v>0</v>
      </c>
      <c r="O750" s="16"/>
      <c r="P750" s="2">
        <v>0</v>
      </c>
      <c r="Q750" s="2">
        <f t="shared" si="532"/>
        <v>10</v>
      </c>
      <c r="R750" s="2">
        <f t="shared" si="531"/>
        <v>0</v>
      </c>
      <c r="S750" s="17">
        <f t="shared" si="536"/>
        <v>37.5</v>
      </c>
      <c r="T750" s="17">
        <v>6.5</v>
      </c>
      <c r="U750" s="17">
        <v>5</v>
      </c>
      <c r="V750" s="18">
        <v>7</v>
      </c>
      <c r="W750" s="19">
        <f t="shared" si="508"/>
        <v>266</v>
      </c>
      <c r="X750" s="17">
        <f t="shared" si="501"/>
        <v>0</v>
      </c>
      <c r="Y750" s="17">
        <f t="shared" si="502"/>
        <v>0</v>
      </c>
      <c r="Z750" s="29"/>
      <c r="AA750" s="43">
        <f t="shared" si="533"/>
        <v>0</v>
      </c>
      <c r="AB750" s="17">
        <f t="shared" si="534"/>
        <v>5.32</v>
      </c>
      <c r="AC750" s="17">
        <f t="shared" si="535"/>
        <v>5.32</v>
      </c>
      <c r="AD750" s="3">
        <f t="shared" si="521"/>
        <v>260</v>
      </c>
      <c r="AE750" s="3">
        <f t="shared" si="520"/>
        <v>2700</v>
      </c>
      <c r="AF750" s="3"/>
      <c r="AH750" s="20">
        <f t="shared" si="523"/>
        <v>260.68</v>
      </c>
      <c r="AI750">
        <f t="shared" si="509"/>
        <v>2</v>
      </c>
      <c r="AJ750">
        <f t="shared" si="510"/>
        <v>1</v>
      </c>
      <c r="AK750">
        <f t="shared" si="511"/>
        <v>0</v>
      </c>
      <c r="AL750">
        <f t="shared" si="512"/>
        <v>1</v>
      </c>
      <c r="AM750">
        <f t="shared" si="513"/>
        <v>0</v>
      </c>
      <c r="AN750">
        <f t="shared" si="514"/>
        <v>0</v>
      </c>
      <c r="AO750">
        <f t="shared" si="515"/>
        <v>1</v>
      </c>
      <c r="AP750">
        <f t="shared" si="516"/>
        <v>0</v>
      </c>
      <c r="AQ750">
        <f t="shared" si="517"/>
        <v>1</v>
      </c>
      <c r="AR750">
        <f t="shared" si="518"/>
        <v>2</v>
      </c>
      <c r="AS750">
        <f t="shared" si="519"/>
        <v>2720.0000000000273</v>
      </c>
      <c r="AT750" s="12">
        <f t="shared" si="524"/>
        <v>-2.6722222222222221</v>
      </c>
      <c r="AU750" s="13">
        <f t="shared" si="503"/>
        <v>0</v>
      </c>
      <c r="AV750" s="13">
        <f t="shared" si="522"/>
        <v>0</v>
      </c>
      <c r="AW750" s="27">
        <v>0</v>
      </c>
      <c r="AX750" s="1">
        <f t="shared" si="525"/>
        <v>0</v>
      </c>
      <c r="AY750" s="20">
        <f t="shared" si="526"/>
        <v>247.5</v>
      </c>
    </row>
    <row r="751" spans="1:51" ht="33.75" customHeight="1" x14ac:dyDescent="0.65">
      <c r="A751" s="39">
        <v>745</v>
      </c>
      <c r="B751" s="2" t="s">
        <v>1771</v>
      </c>
      <c r="C751" s="37" t="s">
        <v>1800</v>
      </c>
      <c r="D751" s="47" t="s">
        <v>176</v>
      </c>
      <c r="E751" s="48" t="s">
        <v>1801</v>
      </c>
      <c r="F751" s="15">
        <v>45194</v>
      </c>
      <c r="G751" s="2">
        <f t="shared" si="500"/>
        <v>26</v>
      </c>
      <c r="H751" s="16">
        <v>26</v>
      </c>
      <c r="I751" s="2"/>
      <c r="J751" s="16"/>
      <c r="K751" s="16"/>
      <c r="L751" s="2">
        <v>200</v>
      </c>
      <c r="M751" s="2">
        <v>0</v>
      </c>
      <c r="N751" s="2">
        <v>0</v>
      </c>
      <c r="O751" s="16"/>
      <c r="P751" s="2">
        <v>0</v>
      </c>
      <c r="Q751" s="2">
        <f t="shared" si="532"/>
        <v>10</v>
      </c>
      <c r="R751" s="2">
        <f t="shared" si="531"/>
        <v>0</v>
      </c>
      <c r="S751" s="17">
        <f t="shared" si="536"/>
        <v>37.5</v>
      </c>
      <c r="T751" s="17">
        <v>6.5</v>
      </c>
      <c r="U751" s="17">
        <v>5</v>
      </c>
      <c r="V751" s="18">
        <v>7</v>
      </c>
      <c r="W751" s="19">
        <f t="shared" si="508"/>
        <v>266</v>
      </c>
      <c r="X751" s="17">
        <f t="shared" si="501"/>
        <v>0</v>
      </c>
      <c r="Y751" s="17">
        <f t="shared" si="502"/>
        <v>0</v>
      </c>
      <c r="Z751" s="29"/>
      <c r="AA751" s="43">
        <f t="shared" si="533"/>
        <v>0</v>
      </c>
      <c r="AB751" s="17">
        <f t="shared" si="534"/>
        <v>5.32</v>
      </c>
      <c r="AC751" s="17">
        <f t="shared" si="535"/>
        <v>5.32</v>
      </c>
      <c r="AD751" s="3">
        <f t="shared" si="521"/>
        <v>260</v>
      </c>
      <c r="AE751" s="3">
        <f t="shared" si="520"/>
        <v>2700</v>
      </c>
      <c r="AF751" s="3"/>
      <c r="AH751" s="20">
        <f t="shared" si="523"/>
        <v>260.68</v>
      </c>
      <c r="AI751">
        <f t="shared" si="509"/>
        <v>2</v>
      </c>
      <c r="AJ751">
        <f t="shared" si="510"/>
        <v>1</v>
      </c>
      <c r="AK751">
        <f t="shared" si="511"/>
        <v>0</v>
      </c>
      <c r="AL751">
        <f t="shared" si="512"/>
        <v>1</v>
      </c>
      <c r="AM751">
        <f t="shared" si="513"/>
        <v>0</v>
      </c>
      <c r="AN751">
        <f t="shared" si="514"/>
        <v>0</v>
      </c>
      <c r="AO751">
        <f t="shared" si="515"/>
        <v>1</v>
      </c>
      <c r="AP751">
        <f t="shared" si="516"/>
        <v>0</v>
      </c>
      <c r="AQ751">
        <f t="shared" si="517"/>
        <v>1</v>
      </c>
      <c r="AR751">
        <f t="shared" si="518"/>
        <v>2</v>
      </c>
      <c r="AS751">
        <f t="shared" si="519"/>
        <v>2720.0000000000273</v>
      </c>
      <c r="AT751" s="12">
        <f t="shared" si="524"/>
        <v>-2.6916666666666669</v>
      </c>
      <c r="AU751" s="13">
        <f t="shared" si="503"/>
        <v>0</v>
      </c>
      <c r="AV751" s="13">
        <f t="shared" si="522"/>
        <v>0</v>
      </c>
      <c r="AW751" s="27">
        <v>0</v>
      </c>
      <c r="AX751" s="1">
        <f t="shared" si="525"/>
        <v>0</v>
      </c>
      <c r="AY751" s="20">
        <f t="shared" si="526"/>
        <v>247.5</v>
      </c>
    </row>
    <row r="752" spans="1:51" ht="33.75" customHeight="1" x14ac:dyDescent="0.65">
      <c r="A752" s="2">
        <v>746</v>
      </c>
      <c r="B752" s="2" t="s">
        <v>1771</v>
      </c>
      <c r="C752" s="44" t="s">
        <v>1802</v>
      </c>
      <c r="D752" s="47" t="s">
        <v>1778</v>
      </c>
      <c r="E752" s="48" t="s">
        <v>289</v>
      </c>
      <c r="F752" s="15">
        <v>45222</v>
      </c>
      <c r="G752" s="2">
        <f t="shared" si="500"/>
        <v>26</v>
      </c>
      <c r="H752" s="16">
        <v>24</v>
      </c>
      <c r="I752" s="2"/>
      <c r="J752" s="16"/>
      <c r="K752" s="16"/>
      <c r="L752" s="2">
        <v>198</v>
      </c>
      <c r="M752" s="2">
        <v>0</v>
      </c>
      <c r="N752" s="2">
        <v>0</v>
      </c>
      <c r="O752" s="16"/>
      <c r="P752" s="2">
        <v>0</v>
      </c>
      <c r="Q752" s="2">
        <f t="shared" si="532"/>
        <v>10</v>
      </c>
      <c r="R752" s="2">
        <f t="shared" si="531"/>
        <v>0</v>
      </c>
      <c r="S752" s="17">
        <f t="shared" si="536"/>
        <v>34.269230769230774</v>
      </c>
      <c r="T752" s="17">
        <v>6</v>
      </c>
      <c r="U752" s="17">
        <v>5</v>
      </c>
      <c r="V752" s="18">
        <v>7</v>
      </c>
      <c r="W752" s="19">
        <f t="shared" si="508"/>
        <v>260.26923076923077</v>
      </c>
      <c r="X752" s="17">
        <f t="shared" si="501"/>
        <v>0</v>
      </c>
      <c r="Y752" s="17">
        <f t="shared" si="502"/>
        <v>0</v>
      </c>
      <c r="Z752" s="29"/>
      <c r="AA752" s="43">
        <f t="shared" si="533"/>
        <v>0</v>
      </c>
      <c r="AB752" s="17">
        <f t="shared" si="534"/>
        <v>5.2053846153846157</v>
      </c>
      <c r="AC752" s="17">
        <f t="shared" si="535"/>
        <v>5.2053846153846157</v>
      </c>
      <c r="AD752" s="3">
        <f t="shared" si="521"/>
        <v>255</v>
      </c>
      <c r="AE752" s="3">
        <f t="shared" si="520"/>
        <v>200</v>
      </c>
      <c r="AF752" s="3"/>
      <c r="AH752" s="20">
        <f t="shared" si="523"/>
        <v>255.06</v>
      </c>
      <c r="AI752">
        <f t="shared" si="509"/>
        <v>2</v>
      </c>
      <c r="AJ752">
        <f t="shared" si="510"/>
        <v>1</v>
      </c>
      <c r="AK752">
        <f t="shared" si="511"/>
        <v>0</v>
      </c>
      <c r="AL752">
        <f t="shared" si="512"/>
        <v>0</v>
      </c>
      <c r="AM752">
        <f t="shared" si="513"/>
        <v>1</v>
      </c>
      <c r="AN752">
        <f t="shared" si="514"/>
        <v>0</v>
      </c>
      <c r="AO752">
        <f t="shared" si="515"/>
        <v>0</v>
      </c>
      <c r="AP752">
        <f t="shared" si="516"/>
        <v>0</v>
      </c>
      <c r="AQ752">
        <f t="shared" si="517"/>
        <v>0</v>
      </c>
      <c r="AR752">
        <f t="shared" si="518"/>
        <v>2</v>
      </c>
      <c r="AS752">
        <f t="shared" si="519"/>
        <v>240.00000000000909</v>
      </c>
      <c r="AT752" s="12">
        <f t="shared" si="524"/>
        <v>-2.7694444444444444</v>
      </c>
      <c r="AU752" s="13">
        <f t="shared" si="503"/>
        <v>0</v>
      </c>
      <c r="AV752" s="13">
        <f t="shared" si="522"/>
        <v>0</v>
      </c>
      <c r="AW752" s="27">
        <v>0</v>
      </c>
      <c r="AX752" s="1">
        <f t="shared" si="525"/>
        <v>0</v>
      </c>
      <c r="AY752" s="20">
        <f t="shared" si="526"/>
        <v>242.26923076923077</v>
      </c>
    </row>
    <row r="753" spans="1:51" ht="36.75" customHeight="1" x14ac:dyDescent="0.65">
      <c r="A753" s="39">
        <v>747</v>
      </c>
      <c r="B753" s="2" t="s">
        <v>1803</v>
      </c>
      <c r="C753" s="44" t="s">
        <v>1804</v>
      </c>
      <c r="D753" s="47" t="s">
        <v>1805</v>
      </c>
      <c r="E753" s="48" t="s">
        <v>879</v>
      </c>
      <c r="F753" s="15">
        <v>44228</v>
      </c>
      <c r="G753" s="2">
        <f t="shared" si="500"/>
        <v>25</v>
      </c>
      <c r="H753" s="16">
        <v>18</v>
      </c>
      <c r="I753" s="2"/>
      <c r="J753" s="16">
        <v>1</v>
      </c>
      <c r="K753" s="16"/>
      <c r="L753" s="2">
        <v>200</v>
      </c>
      <c r="M753" s="2">
        <v>0</v>
      </c>
      <c r="N753" s="2">
        <v>1.5</v>
      </c>
      <c r="O753" s="16"/>
      <c r="P753" s="2">
        <v>0</v>
      </c>
      <c r="Q753" s="2">
        <f>IF(AND($K$4&lt;=G753,K753&lt;0.01),10,IF(AND(G753&gt;=$K$4-1,K753&lt;0.01),5,0))</f>
        <v>5</v>
      </c>
      <c r="R753" s="2">
        <f t="shared" si="531"/>
        <v>0</v>
      </c>
      <c r="S753" s="17">
        <f t="shared" si="536"/>
        <v>25.96153846153846</v>
      </c>
      <c r="T753" s="17">
        <v>4.5</v>
      </c>
      <c r="U753" s="17">
        <v>4.8076923076923084</v>
      </c>
      <c r="V753" s="18">
        <v>7</v>
      </c>
      <c r="W753" s="19">
        <f t="shared" si="508"/>
        <v>248.76923076923077</v>
      </c>
      <c r="X753" s="17">
        <f t="shared" si="501"/>
        <v>7.75</v>
      </c>
      <c r="Y753" s="17">
        <f t="shared" si="502"/>
        <v>0</v>
      </c>
      <c r="Z753" s="29"/>
      <c r="AA753" s="43">
        <f>IF(AY753&lt;=(1500000/4000),0,IF(AY753&lt;=(2000000/4000),(AY753-(1500000/4000))*5%,IF(AY753&lt;=(8500000/4000),(AY753-(2000000/4000))*10%+(25000/4000),IF(AY753&lt;=(12500000/4000),(AY753-(8500000/4000))*15%+(675000/4000),(AY753-(12500000/4000))*20%+(1275000/4000)))))</f>
        <v>0</v>
      </c>
      <c r="AB753" s="17">
        <f>IF((W753*4000)&lt;=1200000,(W753*2%),(1200000/4000*2%))</f>
        <v>4.9753846153846153</v>
      </c>
      <c r="AC753" s="17">
        <f>X753+Y753+Z753+AA753+AB753</f>
        <v>12.725384615384616</v>
      </c>
      <c r="AD753" s="3">
        <f t="shared" si="521"/>
        <v>236</v>
      </c>
      <c r="AE753" s="3">
        <f t="shared" si="520"/>
        <v>100</v>
      </c>
      <c r="AF753" s="3"/>
      <c r="AH753" s="20">
        <f t="shared" si="523"/>
        <v>236.04</v>
      </c>
      <c r="AI753">
        <f t="shared" si="509"/>
        <v>2</v>
      </c>
      <c r="AJ753">
        <f t="shared" si="510"/>
        <v>0</v>
      </c>
      <c r="AK753">
        <f t="shared" si="511"/>
        <v>1</v>
      </c>
      <c r="AL753">
        <f t="shared" si="512"/>
        <v>1</v>
      </c>
      <c r="AM753">
        <f t="shared" si="513"/>
        <v>1</v>
      </c>
      <c r="AN753">
        <f t="shared" si="514"/>
        <v>1</v>
      </c>
      <c r="AO753">
        <f t="shared" si="515"/>
        <v>0</v>
      </c>
      <c r="AP753">
        <f t="shared" si="516"/>
        <v>0</v>
      </c>
      <c r="AQ753">
        <f t="shared" si="517"/>
        <v>0</v>
      </c>
      <c r="AR753">
        <f t="shared" si="518"/>
        <v>1</v>
      </c>
      <c r="AS753">
        <f t="shared" si="519"/>
        <v>159.99999999996817</v>
      </c>
      <c r="AT753" s="12">
        <f t="shared" si="524"/>
        <v>-4.1666666666666664E-2</v>
      </c>
      <c r="AU753" s="13">
        <f t="shared" si="503"/>
        <v>0</v>
      </c>
      <c r="AV753" s="13">
        <f t="shared" ref="AV753:AV774" si="537">IF(AT753&lt;=8,0,IF(AT753&lt;=9,9,IF(AT753&lt;=10,10,IF(AT753&lt;=11,11,IF(AT753&lt;=12,12,IF(AT753&lt;=13,13,IF(AT753&lt;=14,14,IF(AT753&lt;=15,15,15))))))))</f>
        <v>0</v>
      </c>
      <c r="AW753" s="27">
        <v>0</v>
      </c>
      <c r="AX753" s="1">
        <f t="shared" si="525"/>
        <v>0</v>
      </c>
      <c r="AY753" s="20">
        <f t="shared" si="526"/>
        <v>224.71153846153845</v>
      </c>
    </row>
    <row r="754" spans="1:51" ht="36.75" customHeight="1" x14ac:dyDescent="0.65">
      <c r="A754" s="2">
        <v>748</v>
      </c>
      <c r="B754" s="2" t="s">
        <v>1803</v>
      </c>
      <c r="C754" s="44" t="s">
        <v>1806</v>
      </c>
      <c r="D754" s="47" t="s">
        <v>291</v>
      </c>
      <c r="E754" s="48" t="s">
        <v>868</v>
      </c>
      <c r="F754" s="15">
        <v>44228</v>
      </c>
      <c r="G754" s="2">
        <f t="shared" si="500"/>
        <v>25</v>
      </c>
      <c r="H754" s="16">
        <v>20</v>
      </c>
      <c r="I754" s="2"/>
      <c r="J754" s="16"/>
      <c r="K754" s="16">
        <v>1</v>
      </c>
      <c r="L754" s="2">
        <v>200</v>
      </c>
      <c r="M754" s="2">
        <v>0</v>
      </c>
      <c r="N754" s="2">
        <v>9</v>
      </c>
      <c r="O754" s="16"/>
      <c r="P754" s="2">
        <v>0</v>
      </c>
      <c r="Q754" s="2">
        <f t="shared" ref="Q754:Q772" si="538">IF(AND($K$4&lt;=G754,K754&lt;0.01),10,IF(AND(G754&gt;=$K$4-1,K754&lt;0.01),5,0))</f>
        <v>0</v>
      </c>
      <c r="R754" s="2">
        <f t="shared" si="531"/>
        <v>0</v>
      </c>
      <c r="S754" s="17">
        <f t="shared" si="536"/>
        <v>28.846153846153847</v>
      </c>
      <c r="T754" s="17">
        <v>5</v>
      </c>
      <c r="U754" s="17">
        <v>4.8076923076923084</v>
      </c>
      <c r="V754" s="18">
        <v>7</v>
      </c>
      <c r="W754" s="19">
        <f t="shared" si="508"/>
        <v>254.65384615384616</v>
      </c>
      <c r="X754" s="17">
        <f t="shared" si="501"/>
        <v>0</v>
      </c>
      <c r="Y754" s="17">
        <f t="shared" si="502"/>
        <v>8.0384615384615383</v>
      </c>
      <c r="Z754" s="29"/>
      <c r="AA754" s="43">
        <f t="shared" ref="AA754:AA772" si="539">IF(AY754&lt;=(1500000/4000),0,IF(AY754&lt;=(2000000/4000),(AY754-(1500000/4000))*5%,IF(AY754&lt;=(8500000/4000),(AY754-(2000000/4000))*10%+(25000/4000),IF(AY754&lt;=(12500000/4000),(AY754-(8500000/4000))*15%+(675000/4000),(AY754-(12500000/4000))*20%+(1275000/4000)))))</f>
        <v>0</v>
      </c>
      <c r="AB754" s="17">
        <f t="shared" ref="AB754:AB772" si="540">IF((W754*4000)&lt;=1200000,(W754*2%),(1200000/4000*2%))</f>
        <v>5.0930769230769233</v>
      </c>
      <c r="AC754" s="17">
        <f t="shared" ref="AC754:AC772" si="541">X754+Y754+Z754+AA754+AB754</f>
        <v>13.131538461538462</v>
      </c>
      <c r="AD754" s="3">
        <f t="shared" si="521"/>
        <v>241</v>
      </c>
      <c r="AE754" s="3">
        <f t="shared" si="520"/>
        <v>2000</v>
      </c>
      <c r="AF754" s="3"/>
      <c r="AH754" s="20">
        <f t="shared" si="523"/>
        <v>241.52</v>
      </c>
      <c r="AI754">
        <f t="shared" si="509"/>
        <v>2</v>
      </c>
      <c r="AJ754">
        <f t="shared" si="510"/>
        <v>0</v>
      </c>
      <c r="AK754">
        <f t="shared" si="511"/>
        <v>2</v>
      </c>
      <c r="AL754">
        <f t="shared" si="512"/>
        <v>0</v>
      </c>
      <c r="AM754">
        <f t="shared" si="513"/>
        <v>0</v>
      </c>
      <c r="AN754">
        <f t="shared" si="514"/>
        <v>1</v>
      </c>
      <c r="AO754">
        <f t="shared" si="515"/>
        <v>1</v>
      </c>
      <c r="AP754">
        <f t="shared" si="516"/>
        <v>0</v>
      </c>
      <c r="AQ754">
        <f t="shared" si="517"/>
        <v>0</v>
      </c>
      <c r="AR754">
        <f t="shared" si="518"/>
        <v>0</v>
      </c>
      <c r="AS754">
        <f t="shared" si="519"/>
        <v>2080.0000000000409</v>
      </c>
      <c r="AT754" s="12">
        <f t="shared" si="524"/>
        <v>-4.1666666666666664E-2</v>
      </c>
      <c r="AU754" s="13">
        <f t="shared" si="503"/>
        <v>0</v>
      </c>
      <c r="AV754" s="13">
        <f t="shared" si="537"/>
        <v>0</v>
      </c>
      <c r="AW754" s="27">
        <v>0</v>
      </c>
      <c r="AX754" s="1">
        <f t="shared" si="525"/>
        <v>0</v>
      </c>
      <c r="AY754" s="20">
        <f t="shared" si="526"/>
        <v>229.80769230769229</v>
      </c>
    </row>
    <row r="755" spans="1:51" ht="36.75" customHeight="1" x14ac:dyDescent="0.65">
      <c r="A755" s="39">
        <v>749</v>
      </c>
      <c r="B755" s="2" t="s">
        <v>1803</v>
      </c>
      <c r="C755" s="37" t="s">
        <v>1807</v>
      </c>
      <c r="D755" s="47" t="s">
        <v>1441</v>
      </c>
      <c r="E755" s="48" t="s">
        <v>728</v>
      </c>
      <c r="F755" s="15">
        <v>44228</v>
      </c>
      <c r="G755" s="2">
        <f t="shared" ref="G755:G774" si="542">$J$4-K755-J755</f>
        <v>25</v>
      </c>
      <c r="H755" s="16">
        <v>0</v>
      </c>
      <c r="I755" s="2"/>
      <c r="J755" s="16">
        <v>1</v>
      </c>
      <c r="K755" s="16"/>
      <c r="L755" s="2">
        <v>210</v>
      </c>
      <c r="M755" s="2">
        <v>15</v>
      </c>
      <c r="N755" s="2">
        <v>1</v>
      </c>
      <c r="O755" s="16"/>
      <c r="P755" s="2">
        <v>0</v>
      </c>
      <c r="Q755" s="2">
        <f t="shared" si="538"/>
        <v>5</v>
      </c>
      <c r="R755" s="2">
        <f t="shared" si="531"/>
        <v>0</v>
      </c>
      <c r="S755" s="17">
        <f t="shared" si="536"/>
        <v>0</v>
      </c>
      <c r="T755" s="17">
        <v>0</v>
      </c>
      <c r="U755" s="17">
        <v>4.8076923076923084</v>
      </c>
      <c r="V755" s="18">
        <v>7</v>
      </c>
      <c r="W755" s="19">
        <f t="shared" si="508"/>
        <v>242.80769230769232</v>
      </c>
      <c r="X755" s="17">
        <f t="shared" ref="X755:X772" si="543">(L755+N755)/$J$4*J755</f>
        <v>8.115384615384615</v>
      </c>
      <c r="Y755" s="17">
        <f t="shared" ref="Y755:Y772" si="544">(L755+N755)/$J$4*K755</f>
        <v>0</v>
      </c>
      <c r="Z755" s="29"/>
      <c r="AA755" s="43">
        <f t="shared" si="539"/>
        <v>0</v>
      </c>
      <c r="AB755" s="17">
        <f t="shared" si="540"/>
        <v>4.8561538461538465</v>
      </c>
      <c r="AC755" s="17">
        <f t="shared" si="541"/>
        <v>12.971538461538461</v>
      </c>
      <c r="AD755" s="3">
        <f t="shared" si="521"/>
        <v>229</v>
      </c>
      <c r="AE755" s="3">
        <f t="shared" si="520"/>
        <v>3300</v>
      </c>
      <c r="AF755" s="3"/>
      <c r="AH755" s="20">
        <f t="shared" si="523"/>
        <v>229.84</v>
      </c>
      <c r="AI755">
        <f t="shared" si="509"/>
        <v>2</v>
      </c>
      <c r="AJ755">
        <f t="shared" si="510"/>
        <v>0</v>
      </c>
      <c r="AK755">
        <f t="shared" si="511"/>
        <v>1</v>
      </c>
      <c r="AL755">
        <f t="shared" si="512"/>
        <v>0</v>
      </c>
      <c r="AM755">
        <f t="shared" si="513"/>
        <v>1</v>
      </c>
      <c r="AN755">
        <f t="shared" si="514"/>
        <v>4</v>
      </c>
      <c r="AO755">
        <f t="shared" si="515"/>
        <v>1</v>
      </c>
      <c r="AP755">
        <f t="shared" si="516"/>
        <v>1</v>
      </c>
      <c r="AQ755">
        <f t="shared" si="517"/>
        <v>0</v>
      </c>
      <c r="AR755">
        <f t="shared" si="518"/>
        <v>3</v>
      </c>
      <c r="AS755">
        <f t="shared" si="519"/>
        <v>3360.0000000000136</v>
      </c>
      <c r="AT755" s="12">
        <f t="shared" si="524"/>
        <v>-4.1666666666666664E-2</v>
      </c>
      <c r="AU755" s="13">
        <f t="shared" ref="AU755:AU818" si="545">IF(AT755&lt;=1,0,IF(AT755&lt;=2,2,IF(AT755&lt;=3,3,IF(AT755&lt;=4,4,IF(AT755&lt;=5,5,IF(AT755&lt;=6,6,IF(AT755&lt;=7,7,IF(AT755&lt;=8,8,10))))))))</f>
        <v>0</v>
      </c>
      <c r="AV755" s="13">
        <f t="shared" si="537"/>
        <v>0</v>
      </c>
      <c r="AW755" s="27">
        <v>0</v>
      </c>
      <c r="AX755" s="1">
        <f t="shared" si="525"/>
        <v>0</v>
      </c>
      <c r="AY755" s="20">
        <f t="shared" si="526"/>
        <v>222.88461538461539</v>
      </c>
    </row>
    <row r="756" spans="1:51" ht="36.75" customHeight="1" x14ac:dyDescent="0.65">
      <c r="A756" s="2">
        <v>750</v>
      </c>
      <c r="B756" s="2" t="s">
        <v>1803</v>
      </c>
      <c r="C756" s="44" t="s">
        <v>1808</v>
      </c>
      <c r="D756" s="47" t="s">
        <v>1809</v>
      </c>
      <c r="E756" s="48" t="s">
        <v>1810</v>
      </c>
      <c r="F756" s="15">
        <v>44228</v>
      </c>
      <c r="G756" s="2">
        <f t="shared" si="542"/>
        <v>26</v>
      </c>
      <c r="H756" s="16">
        <v>6</v>
      </c>
      <c r="I756" s="2"/>
      <c r="J756" s="16"/>
      <c r="K756" s="16"/>
      <c r="L756" s="2">
        <v>210</v>
      </c>
      <c r="M756" s="2">
        <v>15</v>
      </c>
      <c r="N756" s="2">
        <v>14.5</v>
      </c>
      <c r="O756" s="16"/>
      <c r="P756" s="2">
        <v>0</v>
      </c>
      <c r="Q756" s="2">
        <f t="shared" si="538"/>
        <v>10</v>
      </c>
      <c r="R756" s="2">
        <f t="shared" si="531"/>
        <v>0</v>
      </c>
      <c r="S756" s="17">
        <f t="shared" si="536"/>
        <v>9.0865384615384617</v>
      </c>
      <c r="T756" s="17">
        <v>1.5</v>
      </c>
      <c r="U756" s="17">
        <v>5</v>
      </c>
      <c r="V756" s="18">
        <v>7</v>
      </c>
      <c r="W756" s="19">
        <f t="shared" si="508"/>
        <v>272.08653846153845</v>
      </c>
      <c r="X756" s="17">
        <f t="shared" si="543"/>
        <v>0</v>
      </c>
      <c r="Y756" s="17">
        <f t="shared" si="544"/>
        <v>0</v>
      </c>
      <c r="Z756" s="29"/>
      <c r="AA756" s="43">
        <f t="shared" si="539"/>
        <v>0</v>
      </c>
      <c r="AB756" s="17">
        <f t="shared" si="540"/>
        <v>5.4417307692307695</v>
      </c>
      <c r="AC756" s="17">
        <f t="shared" si="541"/>
        <v>5.4417307692307695</v>
      </c>
      <c r="AD756" s="3">
        <f t="shared" si="521"/>
        <v>266</v>
      </c>
      <c r="AE756" s="3">
        <f t="shared" si="520"/>
        <v>2500</v>
      </c>
      <c r="AF756" s="3"/>
      <c r="AH756" s="20">
        <f t="shared" si="523"/>
        <v>266.64</v>
      </c>
      <c r="AI756">
        <f t="shared" si="509"/>
        <v>2</v>
      </c>
      <c r="AJ756">
        <f t="shared" si="510"/>
        <v>1</v>
      </c>
      <c r="AK756">
        <f t="shared" si="511"/>
        <v>0</v>
      </c>
      <c r="AL756">
        <f t="shared" si="512"/>
        <v>1</v>
      </c>
      <c r="AM756">
        <f t="shared" si="513"/>
        <v>1</v>
      </c>
      <c r="AN756">
        <f t="shared" si="514"/>
        <v>1</v>
      </c>
      <c r="AO756">
        <f t="shared" si="515"/>
        <v>1</v>
      </c>
      <c r="AP756">
        <f t="shared" si="516"/>
        <v>0</v>
      </c>
      <c r="AQ756">
        <f t="shared" si="517"/>
        <v>1</v>
      </c>
      <c r="AR756">
        <f t="shared" si="518"/>
        <v>0</v>
      </c>
      <c r="AS756">
        <f t="shared" si="519"/>
        <v>2559.9999999999454</v>
      </c>
      <c r="AT756" s="12">
        <f t="shared" si="524"/>
        <v>-4.1666666666666664E-2</v>
      </c>
      <c r="AU756" s="13">
        <f t="shared" si="545"/>
        <v>0</v>
      </c>
      <c r="AV756" s="13">
        <f t="shared" si="537"/>
        <v>0</v>
      </c>
      <c r="AW756" s="27">
        <v>0</v>
      </c>
      <c r="AX756" s="1">
        <f t="shared" si="525"/>
        <v>0</v>
      </c>
      <c r="AY756" s="20">
        <f t="shared" si="526"/>
        <v>258.58653846153845</v>
      </c>
    </row>
    <row r="757" spans="1:51" ht="36.75" customHeight="1" x14ac:dyDescent="0.65">
      <c r="A757" s="39">
        <v>751</v>
      </c>
      <c r="B757" s="2" t="s">
        <v>1803</v>
      </c>
      <c r="C757" s="44" t="s">
        <v>1811</v>
      </c>
      <c r="D757" s="47" t="s">
        <v>901</v>
      </c>
      <c r="E757" s="48" t="s">
        <v>438</v>
      </c>
      <c r="F757" s="15">
        <v>44228</v>
      </c>
      <c r="G757" s="2">
        <f t="shared" si="542"/>
        <v>26</v>
      </c>
      <c r="H757" s="16">
        <v>0</v>
      </c>
      <c r="I757" s="2"/>
      <c r="J757" s="16"/>
      <c r="K757" s="16"/>
      <c r="L757" s="2">
        <v>200</v>
      </c>
      <c r="M757" s="2">
        <v>0</v>
      </c>
      <c r="N757" s="2">
        <v>0</v>
      </c>
      <c r="O757" s="16"/>
      <c r="P757" s="2">
        <v>0</v>
      </c>
      <c r="Q757" s="2">
        <f t="shared" si="538"/>
        <v>10</v>
      </c>
      <c r="R757" s="2">
        <f t="shared" si="531"/>
        <v>0</v>
      </c>
      <c r="S757" s="17">
        <f t="shared" si="536"/>
        <v>0</v>
      </c>
      <c r="T757" s="17">
        <v>0</v>
      </c>
      <c r="U757" s="17">
        <v>5</v>
      </c>
      <c r="V757" s="18">
        <v>7</v>
      </c>
      <c r="W757" s="19">
        <f t="shared" si="508"/>
        <v>222</v>
      </c>
      <c r="X757" s="17">
        <f t="shared" si="543"/>
        <v>0</v>
      </c>
      <c r="Y757" s="17">
        <f t="shared" si="544"/>
        <v>0</v>
      </c>
      <c r="Z757" s="29"/>
      <c r="AA757" s="43">
        <f t="shared" si="539"/>
        <v>0</v>
      </c>
      <c r="AB757" s="17">
        <f t="shared" si="540"/>
        <v>4.4400000000000004</v>
      </c>
      <c r="AC757" s="17">
        <f t="shared" si="541"/>
        <v>4.4400000000000004</v>
      </c>
      <c r="AD757" s="3">
        <f t="shared" si="521"/>
        <v>217</v>
      </c>
      <c r="AE757" s="3">
        <f t="shared" si="520"/>
        <v>2200</v>
      </c>
      <c r="AF757" s="3"/>
      <c r="AH757" s="20">
        <f t="shared" si="523"/>
        <v>217.56</v>
      </c>
      <c r="AI757">
        <f t="shared" si="509"/>
        <v>2</v>
      </c>
      <c r="AJ757">
        <f t="shared" si="510"/>
        <v>0</v>
      </c>
      <c r="AK757">
        <f t="shared" si="511"/>
        <v>0</v>
      </c>
      <c r="AL757">
        <f t="shared" si="512"/>
        <v>1</v>
      </c>
      <c r="AM757">
        <f t="shared" si="513"/>
        <v>1</v>
      </c>
      <c r="AN757">
        <f t="shared" si="514"/>
        <v>2</v>
      </c>
      <c r="AO757">
        <f t="shared" si="515"/>
        <v>1</v>
      </c>
      <c r="AP757">
        <f t="shared" si="516"/>
        <v>0</v>
      </c>
      <c r="AQ757">
        <f t="shared" si="517"/>
        <v>0</v>
      </c>
      <c r="AR757">
        <f t="shared" si="518"/>
        <v>2</v>
      </c>
      <c r="AS757">
        <f t="shared" si="519"/>
        <v>2240.0000000000091</v>
      </c>
      <c r="AT757" s="12">
        <f t="shared" si="524"/>
        <v>-4.1666666666666664E-2</v>
      </c>
      <c r="AU757" s="13">
        <f t="shared" si="545"/>
        <v>0</v>
      </c>
      <c r="AV757" s="13">
        <f t="shared" si="537"/>
        <v>0</v>
      </c>
      <c r="AW757" s="27">
        <v>0</v>
      </c>
      <c r="AX757" s="1">
        <f t="shared" si="525"/>
        <v>0</v>
      </c>
      <c r="AY757" s="20">
        <f t="shared" si="526"/>
        <v>210</v>
      </c>
    </row>
    <row r="758" spans="1:51" ht="36.75" customHeight="1" x14ac:dyDescent="0.65">
      <c r="A758" s="2">
        <v>752</v>
      </c>
      <c r="B758" s="2" t="s">
        <v>1803</v>
      </c>
      <c r="C758" s="37" t="s">
        <v>1812</v>
      </c>
      <c r="D758" s="47" t="s">
        <v>901</v>
      </c>
      <c r="E758" s="48" t="s">
        <v>1212</v>
      </c>
      <c r="F758" s="15">
        <v>44228</v>
      </c>
      <c r="G758" s="2">
        <f t="shared" si="542"/>
        <v>26</v>
      </c>
      <c r="H758" s="16">
        <v>0</v>
      </c>
      <c r="I758" s="2"/>
      <c r="J758" s="16"/>
      <c r="K758" s="16"/>
      <c r="L758" s="2">
        <v>200</v>
      </c>
      <c r="M758" s="2">
        <v>0</v>
      </c>
      <c r="N758" s="2">
        <v>0</v>
      </c>
      <c r="O758" s="16"/>
      <c r="P758" s="2">
        <v>0</v>
      </c>
      <c r="Q758" s="2">
        <f t="shared" si="538"/>
        <v>10</v>
      </c>
      <c r="R758" s="2">
        <f t="shared" si="531"/>
        <v>0</v>
      </c>
      <c r="S758" s="17">
        <f t="shared" si="536"/>
        <v>0</v>
      </c>
      <c r="T758" s="17">
        <v>0</v>
      </c>
      <c r="U758" s="17">
        <v>5</v>
      </c>
      <c r="V758" s="18">
        <v>7</v>
      </c>
      <c r="W758" s="19">
        <f t="shared" si="508"/>
        <v>222</v>
      </c>
      <c r="X758" s="17">
        <f t="shared" si="543"/>
        <v>0</v>
      </c>
      <c r="Y758" s="17">
        <f t="shared" si="544"/>
        <v>0</v>
      </c>
      <c r="Z758" s="29"/>
      <c r="AA758" s="43">
        <f t="shared" si="539"/>
        <v>0</v>
      </c>
      <c r="AB758" s="17">
        <f t="shared" si="540"/>
        <v>4.4400000000000004</v>
      </c>
      <c r="AC758" s="17">
        <f t="shared" si="541"/>
        <v>4.4400000000000004</v>
      </c>
      <c r="AD758" s="3">
        <f t="shared" si="521"/>
        <v>217</v>
      </c>
      <c r="AE758" s="3">
        <f t="shared" si="520"/>
        <v>2200</v>
      </c>
      <c r="AF758" s="3"/>
      <c r="AH758" s="20">
        <f t="shared" si="523"/>
        <v>217.56</v>
      </c>
      <c r="AI758">
        <f t="shared" si="509"/>
        <v>2</v>
      </c>
      <c r="AJ758">
        <f t="shared" si="510"/>
        <v>0</v>
      </c>
      <c r="AK758">
        <f t="shared" si="511"/>
        <v>0</v>
      </c>
      <c r="AL758">
        <f t="shared" si="512"/>
        <v>1</v>
      </c>
      <c r="AM758">
        <f t="shared" si="513"/>
        <v>1</v>
      </c>
      <c r="AN758">
        <f t="shared" si="514"/>
        <v>2</v>
      </c>
      <c r="AO758">
        <f t="shared" si="515"/>
        <v>1</v>
      </c>
      <c r="AP758">
        <f t="shared" si="516"/>
        <v>0</v>
      </c>
      <c r="AQ758">
        <f t="shared" si="517"/>
        <v>0</v>
      </c>
      <c r="AR758">
        <f t="shared" si="518"/>
        <v>2</v>
      </c>
      <c r="AS758">
        <f t="shared" si="519"/>
        <v>2240.0000000000091</v>
      </c>
      <c r="AT758" s="12">
        <f t="shared" si="524"/>
        <v>-4.1666666666666664E-2</v>
      </c>
      <c r="AU758" s="13">
        <f t="shared" si="545"/>
        <v>0</v>
      </c>
      <c r="AV758" s="13">
        <f t="shared" si="537"/>
        <v>0</v>
      </c>
      <c r="AW758" s="27">
        <v>0</v>
      </c>
      <c r="AX758" s="1">
        <f t="shared" si="525"/>
        <v>0</v>
      </c>
      <c r="AY758" s="20">
        <f t="shared" si="526"/>
        <v>210</v>
      </c>
    </row>
    <row r="759" spans="1:51" ht="36.75" customHeight="1" x14ac:dyDescent="0.65">
      <c r="A759" s="39">
        <v>753</v>
      </c>
      <c r="B759" s="2" t="s">
        <v>1803</v>
      </c>
      <c r="C759" s="44" t="s">
        <v>1813</v>
      </c>
      <c r="D759" s="38" t="s">
        <v>1087</v>
      </c>
      <c r="E759" s="38" t="s">
        <v>1814</v>
      </c>
      <c r="F759" s="15">
        <v>44228</v>
      </c>
      <c r="G759" s="2">
        <f t="shared" si="542"/>
        <v>26</v>
      </c>
      <c r="H759" s="16">
        <v>24</v>
      </c>
      <c r="I759" s="2"/>
      <c r="J759" s="16"/>
      <c r="K759" s="16"/>
      <c r="L759" s="2">
        <v>200</v>
      </c>
      <c r="M759" s="2">
        <v>0</v>
      </c>
      <c r="N759" s="2">
        <v>6</v>
      </c>
      <c r="O759" s="16"/>
      <c r="P759" s="2">
        <v>0</v>
      </c>
      <c r="Q759" s="2">
        <f t="shared" si="538"/>
        <v>10</v>
      </c>
      <c r="R759" s="2">
        <f t="shared" si="531"/>
        <v>0</v>
      </c>
      <c r="S759" s="17">
        <f t="shared" si="536"/>
        <v>34.615384615384613</v>
      </c>
      <c r="T759" s="17">
        <v>6</v>
      </c>
      <c r="U759" s="17">
        <v>5</v>
      </c>
      <c r="V759" s="18">
        <v>7</v>
      </c>
      <c r="W759" s="19">
        <f t="shared" si="508"/>
        <v>268.61538461538464</v>
      </c>
      <c r="X759" s="17">
        <f t="shared" si="543"/>
        <v>0</v>
      </c>
      <c r="Y759" s="17">
        <f t="shared" si="544"/>
        <v>0</v>
      </c>
      <c r="Z759" s="29"/>
      <c r="AA759" s="43">
        <f t="shared" si="539"/>
        <v>0</v>
      </c>
      <c r="AB759" s="17">
        <f t="shared" si="540"/>
        <v>5.3723076923076931</v>
      </c>
      <c r="AC759" s="17">
        <f t="shared" si="541"/>
        <v>5.3723076923076931</v>
      </c>
      <c r="AD759" s="3">
        <f t="shared" si="521"/>
        <v>263</v>
      </c>
      <c r="AE759" s="3">
        <f t="shared" si="520"/>
        <v>900</v>
      </c>
      <c r="AF759" s="3"/>
      <c r="AH759" s="20">
        <f t="shared" si="523"/>
        <v>263.24</v>
      </c>
      <c r="AI759">
        <f t="shared" si="509"/>
        <v>2</v>
      </c>
      <c r="AJ759">
        <f t="shared" si="510"/>
        <v>1</v>
      </c>
      <c r="AK759">
        <f t="shared" si="511"/>
        <v>0</v>
      </c>
      <c r="AL759">
        <f t="shared" si="512"/>
        <v>1</v>
      </c>
      <c r="AM759">
        <f t="shared" si="513"/>
        <v>0</v>
      </c>
      <c r="AN759">
        <f t="shared" si="514"/>
        <v>3</v>
      </c>
      <c r="AO759">
        <f t="shared" si="515"/>
        <v>0</v>
      </c>
      <c r="AP759">
        <f t="shared" si="516"/>
        <v>0</v>
      </c>
      <c r="AQ759">
        <f t="shared" si="517"/>
        <v>1</v>
      </c>
      <c r="AR759">
        <f t="shared" si="518"/>
        <v>4</v>
      </c>
      <c r="AS759">
        <f t="shared" si="519"/>
        <v>960.00000000003638</v>
      </c>
      <c r="AT759" s="12">
        <f t="shared" si="524"/>
        <v>-4.1666666666666664E-2</v>
      </c>
      <c r="AU759" s="13">
        <f t="shared" si="545"/>
        <v>0</v>
      </c>
      <c r="AV759" s="13">
        <f t="shared" si="537"/>
        <v>0</v>
      </c>
      <c r="AW759" s="27">
        <v>0</v>
      </c>
      <c r="AX759" s="1">
        <f t="shared" si="525"/>
        <v>0</v>
      </c>
      <c r="AY759" s="20">
        <f t="shared" si="526"/>
        <v>250.61538461538464</v>
      </c>
    </row>
    <row r="760" spans="1:51" ht="36.75" customHeight="1" x14ac:dyDescent="0.65">
      <c r="A760" s="2">
        <v>754</v>
      </c>
      <c r="B760" s="2" t="s">
        <v>1803</v>
      </c>
      <c r="C760" s="44" t="s">
        <v>1815</v>
      </c>
      <c r="D760" s="47" t="s">
        <v>945</v>
      </c>
      <c r="E760" s="48" t="s">
        <v>1816</v>
      </c>
      <c r="F760" s="15">
        <v>44228</v>
      </c>
      <c r="G760" s="2">
        <f t="shared" si="542"/>
        <v>25</v>
      </c>
      <c r="H760" s="16">
        <v>0</v>
      </c>
      <c r="I760" s="2"/>
      <c r="J760" s="16">
        <v>1</v>
      </c>
      <c r="K760" s="16"/>
      <c r="L760" s="2">
        <v>200</v>
      </c>
      <c r="M760" s="2">
        <v>0</v>
      </c>
      <c r="N760" s="2">
        <v>0</v>
      </c>
      <c r="O760" s="16"/>
      <c r="P760" s="2">
        <v>0</v>
      </c>
      <c r="Q760" s="2">
        <f t="shared" si="538"/>
        <v>5</v>
      </c>
      <c r="R760" s="2">
        <f t="shared" si="531"/>
        <v>0</v>
      </c>
      <c r="S760" s="17">
        <f t="shared" si="536"/>
        <v>0</v>
      </c>
      <c r="T760" s="17">
        <v>0</v>
      </c>
      <c r="U760" s="17">
        <v>4.8076923076923084</v>
      </c>
      <c r="V760" s="18">
        <v>7</v>
      </c>
      <c r="W760" s="19">
        <f t="shared" si="508"/>
        <v>216.80769230769232</v>
      </c>
      <c r="X760" s="17">
        <f t="shared" si="543"/>
        <v>7.6923076923076925</v>
      </c>
      <c r="Y760" s="17">
        <f t="shared" si="544"/>
        <v>0</v>
      </c>
      <c r="Z760" s="29"/>
      <c r="AA760" s="43">
        <f t="shared" si="539"/>
        <v>0</v>
      </c>
      <c r="AB760" s="17">
        <f t="shared" si="540"/>
        <v>4.3361538461538469</v>
      </c>
      <c r="AC760" s="17">
        <f t="shared" si="541"/>
        <v>12.028461538461539</v>
      </c>
      <c r="AD760" s="3">
        <f t="shared" si="521"/>
        <v>204</v>
      </c>
      <c r="AE760" s="3">
        <f t="shared" si="520"/>
        <v>3100</v>
      </c>
      <c r="AF760" s="3"/>
      <c r="AH760" s="20">
        <f t="shared" si="523"/>
        <v>204.78</v>
      </c>
      <c r="AI760">
        <f t="shared" si="509"/>
        <v>2</v>
      </c>
      <c r="AJ760">
        <f t="shared" si="510"/>
        <v>0</v>
      </c>
      <c r="AK760">
        <f t="shared" si="511"/>
        <v>0</v>
      </c>
      <c r="AL760">
        <f t="shared" si="512"/>
        <v>0</v>
      </c>
      <c r="AM760">
        <f t="shared" si="513"/>
        <v>0</v>
      </c>
      <c r="AN760">
        <f t="shared" si="514"/>
        <v>4</v>
      </c>
      <c r="AO760">
        <f t="shared" si="515"/>
        <v>1</v>
      </c>
      <c r="AP760">
        <f t="shared" si="516"/>
        <v>1</v>
      </c>
      <c r="AQ760">
        <f t="shared" si="517"/>
        <v>0</v>
      </c>
      <c r="AR760">
        <f t="shared" si="518"/>
        <v>1</v>
      </c>
      <c r="AS760">
        <f t="shared" si="519"/>
        <v>3120.0000000000045</v>
      </c>
      <c r="AT760" s="12">
        <f t="shared" si="524"/>
        <v>-4.1666666666666664E-2</v>
      </c>
      <c r="AU760" s="13">
        <f t="shared" si="545"/>
        <v>0</v>
      </c>
      <c r="AV760" s="13">
        <f t="shared" si="537"/>
        <v>0</v>
      </c>
      <c r="AW760" s="27">
        <v>0</v>
      </c>
      <c r="AX760" s="1">
        <f t="shared" si="525"/>
        <v>0</v>
      </c>
      <c r="AY760" s="20">
        <f t="shared" si="526"/>
        <v>197.30769230769232</v>
      </c>
    </row>
    <row r="761" spans="1:51" ht="36.75" customHeight="1" x14ac:dyDescent="0.65">
      <c r="A761" s="39">
        <v>755</v>
      </c>
      <c r="B761" s="2" t="s">
        <v>1803</v>
      </c>
      <c r="C761" s="37" t="s">
        <v>1817</v>
      </c>
      <c r="D761" s="47" t="s">
        <v>228</v>
      </c>
      <c r="E761" s="48" t="s">
        <v>1818</v>
      </c>
      <c r="F761" s="15">
        <v>44228</v>
      </c>
      <c r="G761" s="2">
        <f t="shared" si="542"/>
        <v>26</v>
      </c>
      <c r="H761" s="16">
        <v>6</v>
      </c>
      <c r="I761" s="2"/>
      <c r="J761" s="16"/>
      <c r="K761" s="16"/>
      <c r="L761" s="2">
        <v>200</v>
      </c>
      <c r="M761" s="2">
        <v>0</v>
      </c>
      <c r="N761" s="2">
        <v>0</v>
      </c>
      <c r="O761" s="16"/>
      <c r="P761" s="2">
        <v>0</v>
      </c>
      <c r="Q761" s="2">
        <f t="shared" si="538"/>
        <v>10</v>
      </c>
      <c r="R761" s="2">
        <f t="shared" si="531"/>
        <v>0</v>
      </c>
      <c r="S761" s="17">
        <f t="shared" si="536"/>
        <v>8.6538461538461533</v>
      </c>
      <c r="T761" s="17">
        <v>1.5</v>
      </c>
      <c r="U761" s="17">
        <v>5</v>
      </c>
      <c r="V761" s="18">
        <v>7</v>
      </c>
      <c r="W761" s="19">
        <f t="shared" si="508"/>
        <v>232.15384615384616</v>
      </c>
      <c r="X761" s="17">
        <f t="shared" si="543"/>
        <v>0</v>
      </c>
      <c r="Y761" s="17">
        <f t="shared" si="544"/>
        <v>0</v>
      </c>
      <c r="Z761" s="29"/>
      <c r="AA761" s="43">
        <f t="shared" si="539"/>
        <v>0</v>
      </c>
      <c r="AB761" s="17">
        <f t="shared" si="540"/>
        <v>4.6430769230769231</v>
      </c>
      <c r="AC761" s="17">
        <f t="shared" si="541"/>
        <v>4.6430769230769231</v>
      </c>
      <c r="AD761" s="3">
        <f t="shared" si="521"/>
        <v>227</v>
      </c>
      <c r="AE761" s="3">
        <f t="shared" si="520"/>
        <v>2000</v>
      </c>
      <c r="AF761" s="3"/>
      <c r="AH761" s="20">
        <f t="shared" si="523"/>
        <v>227.51</v>
      </c>
      <c r="AI761">
        <f t="shared" si="509"/>
        <v>2</v>
      </c>
      <c r="AJ761">
        <f t="shared" si="510"/>
        <v>0</v>
      </c>
      <c r="AK761">
        <f t="shared" si="511"/>
        <v>1</v>
      </c>
      <c r="AL761">
        <f t="shared" si="512"/>
        <v>0</v>
      </c>
      <c r="AM761">
        <f t="shared" si="513"/>
        <v>1</v>
      </c>
      <c r="AN761">
        <f t="shared" si="514"/>
        <v>2</v>
      </c>
      <c r="AO761">
        <f t="shared" si="515"/>
        <v>1</v>
      </c>
      <c r="AP761">
        <f t="shared" si="516"/>
        <v>0</v>
      </c>
      <c r="AQ761">
        <f t="shared" si="517"/>
        <v>0</v>
      </c>
      <c r="AR761">
        <f t="shared" si="518"/>
        <v>0</v>
      </c>
      <c r="AS761">
        <f t="shared" si="519"/>
        <v>2039.9999999999636</v>
      </c>
      <c r="AT761" s="12">
        <f t="shared" si="524"/>
        <v>-4.1666666666666664E-2</v>
      </c>
      <c r="AU761" s="13">
        <f t="shared" si="545"/>
        <v>0</v>
      </c>
      <c r="AV761" s="13">
        <f t="shared" si="537"/>
        <v>0</v>
      </c>
      <c r="AW761" s="27">
        <v>0</v>
      </c>
      <c r="AX761" s="1">
        <f t="shared" si="525"/>
        <v>0</v>
      </c>
      <c r="AY761" s="20">
        <f t="shared" si="526"/>
        <v>218.65384615384616</v>
      </c>
    </row>
    <row r="762" spans="1:51" ht="36.75" customHeight="1" x14ac:dyDescent="0.65">
      <c r="A762" s="2">
        <v>756</v>
      </c>
      <c r="B762" s="2" t="s">
        <v>1803</v>
      </c>
      <c r="C762" s="44" t="s">
        <v>1819</v>
      </c>
      <c r="D762" s="47" t="s">
        <v>601</v>
      </c>
      <c r="E762" s="48" t="s">
        <v>1820</v>
      </c>
      <c r="F762" s="15">
        <v>44348</v>
      </c>
      <c r="G762" s="2">
        <f t="shared" si="542"/>
        <v>26</v>
      </c>
      <c r="H762" s="16">
        <v>6</v>
      </c>
      <c r="I762" s="2"/>
      <c r="J762" s="16"/>
      <c r="K762" s="16"/>
      <c r="L762" s="2">
        <v>210</v>
      </c>
      <c r="M762" s="2">
        <v>15</v>
      </c>
      <c r="N762" s="2">
        <v>0</v>
      </c>
      <c r="O762" s="16"/>
      <c r="P762" s="2">
        <v>0</v>
      </c>
      <c r="Q762" s="2">
        <f t="shared" si="538"/>
        <v>10</v>
      </c>
      <c r="R762" s="2">
        <f t="shared" si="531"/>
        <v>0</v>
      </c>
      <c r="S762" s="17">
        <f t="shared" si="536"/>
        <v>9.0865384615384617</v>
      </c>
      <c r="T762" s="17">
        <v>1.5</v>
      </c>
      <c r="U762" s="17">
        <v>5</v>
      </c>
      <c r="V762" s="18">
        <v>7</v>
      </c>
      <c r="W762" s="19">
        <f t="shared" si="508"/>
        <v>257.58653846153845</v>
      </c>
      <c r="X762" s="17">
        <f t="shared" si="543"/>
        <v>0</v>
      </c>
      <c r="Y762" s="17">
        <f t="shared" si="544"/>
        <v>0</v>
      </c>
      <c r="Z762" s="29"/>
      <c r="AA762" s="43">
        <f t="shared" si="539"/>
        <v>0</v>
      </c>
      <c r="AB762" s="17">
        <f t="shared" si="540"/>
        <v>5.1517307692307694</v>
      </c>
      <c r="AC762" s="17">
        <f t="shared" si="541"/>
        <v>5.1517307692307694</v>
      </c>
      <c r="AD762" s="3">
        <f t="shared" si="521"/>
        <v>252</v>
      </c>
      <c r="AE762" s="3">
        <f t="shared" si="520"/>
        <v>1700</v>
      </c>
      <c r="AF762" s="3"/>
      <c r="AH762" s="20">
        <f t="shared" si="523"/>
        <v>252.43</v>
      </c>
      <c r="AI762">
        <f t="shared" si="509"/>
        <v>2</v>
      </c>
      <c r="AJ762">
        <f t="shared" si="510"/>
        <v>1</v>
      </c>
      <c r="AK762">
        <f t="shared" si="511"/>
        <v>0</v>
      </c>
      <c r="AL762">
        <f t="shared" si="512"/>
        <v>0</v>
      </c>
      <c r="AM762">
        <f t="shared" si="513"/>
        <v>0</v>
      </c>
      <c r="AN762">
        <f t="shared" si="514"/>
        <v>2</v>
      </c>
      <c r="AO762">
        <f t="shared" si="515"/>
        <v>0</v>
      </c>
      <c r="AP762">
        <f t="shared" si="516"/>
        <v>1</v>
      </c>
      <c r="AQ762">
        <f t="shared" si="517"/>
        <v>1</v>
      </c>
      <c r="AR762">
        <f t="shared" si="518"/>
        <v>2</v>
      </c>
      <c r="AS762">
        <f t="shared" si="519"/>
        <v>1720.0000000000273</v>
      </c>
      <c r="AT762" s="12">
        <f t="shared" si="524"/>
        <v>-0.375</v>
      </c>
      <c r="AU762" s="13">
        <f t="shared" si="545"/>
        <v>0</v>
      </c>
      <c r="AV762" s="13">
        <f t="shared" si="537"/>
        <v>0</v>
      </c>
      <c r="AW762" s="27">
        <v>3</v>
      </c>
      <c r="AX762" s="1">
        <f t="shared" si="525"/>
        <v>112.5</v>
      </c>
      <c r="AY762" s="20">
        <f t="shared" si="526"/>
        <v>131.58653846153845</v>
      </c>
    </row>
    <row r="763" spans="1:51" ht="36.75" customHeight="1" x14ac:dyDescent="0.65">
      <c r="A763" s="39">
        <v>757</v>
      </c>
      <c r="B763" s="2" t="s">
        <v>1803</v>
      </c>
      <c r="C763" s="36" t="s">
        <v>1821</v>
      </c>
      <c r="D763" s="47" t="s">
        <v>1822</v>
      </c>
      <c r="E763" s="48" t="s">
        <v>599</v>
      </c>
      <c r="F763" s="15">
        <v>44487</v>
      </c>
      <c r="G763" s="2">
        <f t="shared" si="542"/>
        <v>26</v>
      </c>
      <c r="H763" s="16">
        <v>0</v>
      </c>
      <c r="I763" s="2"/>
      <c r="J763" s="16"/>
      <c r="K763" s="16"/>
      <c r="L763" s="2">
        <v>200</v>
      </c>
      <c r="M763" s="2">
        <v>0</v>
      </c>
      <c r="N763" s="2">
        <v>0</v>
      </c>
      <c r="O763" s="16"/>
      <c r="P763" s="2">
        <v>0</v>
      </c>
      <c r="Q763" s="2">
        <f t="shared" si="538"/>
        <v>10</v>
      </c>
      <c r="R763" s="2">
        <f t="shared" si="531"/>
        <v>0</v>
      </c>
      <c r="S763" s="17">
        <f t="shared" si="536"/>
        <v>0</v>
      </c>
      <c r="T763" s="17">
        <v>0</v>
      </c>
      <c r="U763" s="17">
        <v>5</v>
      </c>
      <c r="V763" s="18">
        <v>7</v>
      </c>
      <c r="W763" s="19">
        <f t="shared" si="508"/>
        <v>222</v>
      </c>
      <c r="X763" s="17">
        <f t="shared" si="543"/>
        <v>0</v>
      </c>
      <c r="Y763" s="17">
        <f t="shared" si="544"/>
        <v>0</v>
      </c>
      <c r="Z763" s="29"/>
      <c r="AA763" s="43">
        <f t="shared" si="539"/>
        <v>0</v>
      </c>
      <c r="AB763" s="17">
        <f t="shared" si="540"/>
        <v>4.4400000000000004</v>
      </c>
      <c r="AC763" s="17">
        <f t="shared" si="541"/>
        <v>4.4400000000000004</v>
      </c>
      <c r="AD763" s="3">
        <f t="shared" si="521"/>
        <v>217</v>
      </c>
      <c r="AE763" s="3">
        <f t="shared" si="520"/>
        <v>2200</v>
      </c>
      <c r="AF763" s="3"/>
      <c r="AH763" s="20">
        <f t="shared" si="523"/>
        <v>217.56</v>
      </c>
      <c r="AI763">
        <f t="shared" si="509"/>
        <v>2</v>
      </c>
      <c r="AJ763">
        <f t="shared" si="510"/>
        <v>0</v>
      </c>
      <c r="AK763">
        <f t="shared" si="511"/>
        <v>0</v>
      </c>
      <c r="AL763">
        <f t="shared" si="512"/>
        <v>1</v>
      </c>
      <c r="AM763">
        <f t="shared" si="513"/>
        <v>1</v>
      </c>
      <c r="AN763">
        <f t="shared" si="514"/>
        <v>2</v>
      </c>
      <c r="AO763">
        <f t="shared" si="515"/>
        <v>1</v>
      </c>
      <c r="AP763">
        <f t="shared" si="516"/>
        <v>0</v>
      </c>
      <c r="AQ763">
        <f t="shared" si="517"/>
        <v>0</v>
      </c>
      <c r="AR763">
        <f t="shared" si="518"/>
        <v>2</v>
      </c>
      <c r="AS763">
        <f t="shared" si="519"/>
        <v>2240.0000000000091</v>
      </c>
      <c r="AT763" s="12">
        <f t="shared" si="524"/>
        <v>-0.75555555555555554</v>
      </c>
      <c r="AU763" s="13">
        <f t="shared" si="545"/>
        <v>0</v>
      </c>
      <c r="AV763" s="13">
        <f t="shared" si="537"/>
        <v>0</v>
      </c>
      <c r="AW763" s="27">
        <v>0</v>
      </c>
      <c r="AX763" s="1">
        <f t="shared" si="525"/>
        <v>0</v>
      </c>
      <c r="AY763" s="20">
        <f t="shared" si="526"/>
        <v>210</v>
      </c>
    </row>
    <row r="764" spans="1:51" ht="36.75" customHeight="1" x14ac:dyDescent="0.65">
      <c r="A764" s="2">
        <v>758</v>
      </c>
      <c r="B764" s="2" t="s">
        <v>1803</v>
      </c>
      <c r="C764" s="36" t="s">
        <v>1823</v>
      </c>
      <c r="D764" s="47" t="s">
        <v>1824</v>
      </c>
      <c r="E764" s="48" t="s">
        <v>1825</v>
      </c>
      <c r="F764" s="15">
        <v>44525</v>
      </c>
      <c r="G764" s="2">
        <f t="shared" si="542"/>
        <v>26</v>
      </c>
      <c r="H764" s="16">
        <v>0</v>
      </c>
      <c r="I764" s="2"/>
      <c r="J764" s="16"/>
      <c r="K764" s="16"/>
      <c r="L764" s="2">
        <v>200</v>
      </c>
      <c r="M764" s="2">
        <v>0</v>
      </c>
      <c r="N764" s="2">
        <v>0</v>
      </c>
      <c r="O764" s="16"/>
      <c r="P764" s="2">
        <v>0</v>
      </c>
      <c r="Q764" s="2">
        <f t="shared" si="538"/>
        <v>10</v>
      </c>
      <c r="R764" s="2">
        <f t="shared" si="531"/>
        <v>0</v>
      </c>
      <c r="S764" s="17">
        <f t="shared" si="536"/>
        <v>0</v>
      </c>
      <c r="T764" s="17">
        <v>0</v>
      </c>
      <c r="U764" s="17">
        <v>5</v>
      </c>
      <c r="V764" s="18">
        <v>7</v>
      </c>
      <c r="W764" s="19">
        <f t="shared" si="508"/>
        <v>222</v>
      </c>
      <c r="X764" s="17">
        <f t="shared" si="543"/>
        <v>0</v>
      </c>
      <c r="Y764" s="17">
        <f t="shared" si="544"/>
        <v>0</v>
      </c>
      <c r="Z764" s="29"/>
      <c r="AA764" s="43">
        <f t="shared" si="539"/>
        <v>0</v>
      </c>
      <c r="AB764" s="17">
        <f t="shared" si="540"/>
        <v>4.4400000000000004</v>
      </c>
      <c r="AC764" s="17">
        <f t="shared" si="541"/>
        <v>4.4400000000000004</v>
      </c>
      <c r="AD764" s="3">
        <f t="shared" si="521"/>
        <v>217</v>
      </c>
      <c r="AE764" s="3">
        <f t="shared" si="520"/>
        <v>2200</v>
      </c>
      <c r="AF764" s="3"/>
      <c r="AH764" s="20">
        <f t="shared" si="523"/>
        <v>217.56</v>
      </c>
      <c r="AI764">
        <f t="shared" si="509"/>
        <v>2</v>
      </c>
      <c r="AJ764">
        <f t="shared" si="510"/>
        <v>0</v>
      </c>
      <c r="AK764">
        <f t="shared" si="511"/>
        <v>0</v>
      </c>
      <c r="AL764">
        <f t="shared" si="512"/>
        <v>1</v>
      </c>
      <c r="AM764">
        <f t="shared" si="513"/>
        <v>1</v>
      </c>
      <c r="AN764">
        <f t="shared" si="514"/>
        <v>2</v>
      </c>
      <c r="AO764">
        <f t="shared" si="515"/>
        <v>1</v>
      </c>
      <c r="AP764">
        <f t="shared" si="516"/>
        <v>0</v>
      </c>
      <c r="AQ764">
        <f t="shared" si="517"/>
        <v>0</v>
      </c>
      <c r="AR764">
        <f t="shared" si="518"/>
        <v>2</v>
      </c>
      <c r="AS764">
        <f t="shared" si="519"/>
        <v>2240.0000000000091</v>
      </c>
      <c r="AT764" s="12">
        <f t="shared" si="524"/>
        <v>-0.85833333333333328</v>
      </c>
      <c r="AU764" s="13">
        <f t="shared" si="545"/>
        <v>0</v>
      </c>
      <c r="AV764" s="13">
        <f t="shared" si="537"/>
        <v>0</v>
      </c>
      <c r="AW764" s="27">
        <v>0</v>
      </c>
      <c r="AX764" s="1">
        <f t="shared" si="525"/>
        <v>0</v>
      </c>
      <c r="AY764" s="20">
        <f t="shared" si="526"/>
        <v>210</v>
      </c>
    </row>
    <row r="765" spans="1:51" ht="36.75" customHeight="1" x14ac:dyDescent="0.65">
      <c r="A765" s="39">
        <v>759</v>
      </c>
      <c r="B765" s="2" t="s">
        <v>1803</v>
      </c>
      <c r="C765" s="44" t="s">
        <v>1826</v>
      </c>
      <c r="D765" s="47" t="s">
        <v>522</v>
      </c>
      <c r="E765" s="48" t="s">
        <v>798</v>
      </c>
      <c r="F765" s="15">
        <v>44608</v>
      </c>
      <c r="G765" s="2">
        <f t="shared" si="542"/>
        <v>26</v>
      </c>
      <c r="H765" s="16">
        <v>30</v>
      </c>
      <c r="I765" s="2"/>
      <c r="J765" s="16"/>
      <c r="K765" s="16"/>
      <c r="L765" s="2">
        <v>210</v>
      </c>
      <c r="M765" s="2">
        <v>15</v>
      </c>
      <c r="N765" s="2">
        <v>0</v>
      </c>
      <c r="O765" s="16"/>
      <c r="P765" s="2">
        <v>0</v>
      </c>
      <c r="Q765" s="2">
        <f t="shared" si="538"/>
        <v>10</v>
      </c>
      <c r="R765" s="2">
        <f t="shared" si="531"/>
        <v>0</v>
      </c>
      <c r="S765" s="17">
        <f t="shared" si="536"/>
        <v>45.432692307692307</v>
      </c>
      <c r="T765" s="17">
        <v>7.5</v>
      </c>
      <c r="U765" s="17">
        <v>5</v>
      </c>
      <c r="V765" s="18">
        <v>7</v>
      </c>
      <c r="W765" s="19">
        <f t="shared" si="508"/>
        <v>299.93269230769232</v>
      </c>
      <c r="X765" s="17">
        <f t="shared" si="543"/>
        <v>0</v>
      </c>
      <c r="Y765" s="17">
        <f t="shared" si="544"/>
        <v>0</v>
      </c>
      <c r="Z765" s="29"/>
      <c r="AA765" s="43">
        <f t="shared" si="539"/>
        <v>0</v>
      </c>
      <c r="AB765" s="17">
        <f t="shared" si="540"/>
        <v>5.9986538461538466</v>
      </c>
      <c r="AC765" s="17">
        <f t="shared" si="541"/>
        <v>5.9986538461538466</v>
      </c>
      <c r="AD765" s="3">
        <f t="shared" si="521"/>
        <v>293</v>
      </c>
      <c r="AE765" s="3">
        <f t="shared" si="520"/>
        <v>3700</v>
      </c>
      <c r="AF765" s="3"/>
      <c r="AH765" s="20">
        <f t="shared" si="523"/>
        <v>293.93</v>
      </c>
      <c r="AI765">
        <f t="shared" si="509"/>
        <v>2</v>
      </c>
      <c r="AJ765">
        <f t="shared" si="510"/>
        <v>1</v>
      </c>
      <c r="AK765">
        <f t="shared" si="511"/>
        <v>2</v>
      </c>
      <c r="AL765">
        <f t="shared" si="512"/>
        <v>0</v>
      </c>
      <c r="AM765">
        <f t="shared" si="513"/>
        <v>0</v>
      </c>
      <c r="AN765">
        <f t="shared" si="514"/>
        <v>3</v>
      </c>
      <c r="AO765">
        <f t="shared" si="515"/>
        <v>1</v>
      </c>
      <c r="AP765">
        <f t="shared" si="516"/>
        <v>1</v>
      </c>
      <c r="AQ765">
        <f t="shared" si="517"/>
        <v>1</v>
      </c>
      <c r="AR765">
        <f t="shared" si="518"/>
        <v>2</v>
      </c>
      <c r="AS765">
        <f t="shared" si="519"/>
        <v>3720.0000000000273</v>
      </c>
      <c r="AT765" s="12">
        <f t="shared" si="524"/>
        <v>-1.0833333333333333</v>
      </c>
      <c r="AU765" s="13">
        <f t="shared" si="545"/>
        <v>0</v>
      </c>
      <c r="AV765" s="13">
        <f t="shared" si="537"/>
        <v>0</v>
      </c>
      <c r="AW765" s="27">
        <v>0</v>
      </c>
      <c r="AX765" s="1">
        <f t="shared" si="525"/>
        <v>0</v>
      </c>
      <c r="AY765" s="20">
        <f t="shared" si="526"/>
        <v>280.43269230769232</v>
      </c>
    </row>
    <row r="766" spans="1:51" ht="36.75" customHeight="1" x14ac:dyDescent="0.65">
      <c r="A766" s="2">
        <v>760</v>
      </c>
      <c r="B766" s="2" t="s">
        <v>1803</v>
      </c>
      <c r="C766" s="44" t="s">
        <v>1827</v>
      </c>
      <c r="D766" s="47" t="s">
        <v>1828</v>
      </c>
      <c r="E766" s="48" t="s">
        <v>1829</v>
      </c>
      <c r="F766" s="15">
        <v>44621</v>
      </c>
      <c r="G766" s="2">
        <f t="shared" si="542"/>
        <v>25</v>
      </c>
      <c r="H766" s="16">
        <v>6</v>
      </c>
      <c r="I766" s="2"/>
      <c r="J766" s="16">
        <v>1</v>
      </c>
      <c r="K766" s="16"/>
      <c r="L766" s="2">
        <v>200</v>
      </c>
      <c r="M766" s="2">
        <v>0</v>
      </c>
      <c r="N766" s="2">
        <v>0</v>
      </c>
      <c r="O766" s="16"/>
      <c r="P766" s="2">
        <v>0</v>
      </c>
      <c r="Q766" s="2">
        <f t="shared" si="538"/>
        <v>5</v>
      </c>
      <c r="R766" s="2">
        <f t="shared" si="531"/>
        <v>0</v>
      </c>
      <c r="S766" s="17">
        <f t="shared" si="536"/>
        <v>8.6538461538461533</v>
      </c>
      <c r="T766" s="17">
        <v>1.5</v>
      </c>
      <c r="U766" s="17">
        <v>4.8076923076923084</v>
      </c>
      <c r="V766" s="18">
        <v>7</v>
      </c>
      <c r="W766" s="19">
        <f t="shared" si="508"/>
        <v>226.96153846153848</v>
      </c>
      <c r="X766" s="17">
        <f t="shared" si="543"/>
        <v>7.6923076923076925</v>
      </c>
      <c r="Y766" s="17">
        <f t="shared" si="544"/>
        <v>0</v>
      </c>
      <c r="Z766" s="29"/>
      <c r="AA766" s="43">
        <f t="shared" si="539"/>
        <v>0</v>
      </c>
      <c r="AB766" s="17">
        <f t="shared" si="540"/>
        <v>4.5392307692307696</v>
      </c>
      <c r="AC766" s="17">
        <f t="shared" si="541"/>
        <v>12.231538461538463</v>
      </c>
      <c r="AD766" s="3">
        <f t="shared" si="521"/>
        <v>214</v>
      </c>
      <c r="AE766" s="3">
        <f t="shared" si="520"/>
        <v>2900</v>
      </c>
      <c r="AF766" s="3"/>
      <c r="AH766" s="20">
        <f t="shared" si="523"/>
        <v>214.73</v>
      </c>
      <c r="AI766">
        <f t="shared" si="509"/>
        <v>2</v>
      </c>
      <c r="AJ766">
        <f t="shared" si="510"/>
        <v>0</v>
      </c>
      <c r="AK766">
        <f t="shared" si="511"/>
        <v>0</v>
      </c>
      <c r="AL766">
        <f t="shared" si="512"/>
        <v>1</v>
      </c>
      <c r="AM766">
        <f t="shared" si="513"/>
        <v>0</v>
      </c>
      <c r="AN766">
        <f t="shared" si="514"/>
        <v>4</v>
      </c>
      <c r="AO766">
        <f t="shared" si="515"/>
        <v>1</v>
      </c>
      <c r="AP766">
        <f t="shared" si="516"/>
        <v>0</v>
      </c>
      <c r="AQ766">
        <f t="shared" si="517"/>
        <v>1</v>
      </c>
      <c r="AR766">
        <f t="shared" si="518"/>
        <v>4</v>
      </c>
      <c r="AS766">
        <f t="shared" si="519"/>
        <v>2919.9999999999591</v>
      </c>
      <c r="AT766" s="12">
        <f t="shared" si="524"/>
        <v>-1.125</v>
      </c>
      <c r="AU766" s="13">
        <f t="shared" si="545"/>
        <v>0</v>
      </c>
      <c r="AV766" s="13">
        <f t="shared" si="537"/>
        <v>0</v>
      </c>
      <c r="AW766" s="27">
        <v>0</v>
      </c>
      <c r="AX766" s="1">
        <f t="shared" si="525"/>
        <v>0</v>
      </c>
      <c r="AY766" s="20">
        <f t="shared" si="526"/>
        <v>205.96153846153848</v>
      </c>
    </row>
    <row r="767" spans="1:51" ht="36.75" customHeight="1" x14ac:dyDescent="0.65">
      <c r="A767" s="39">
        <v>761</v>
      </c>
      <c r="B767" s="2" t="s">
        <v>1803</v>
      </c>
      <c r="C767" s="44" t="s">
        <v>1830</v>
      </c>
      <c r="D767" s="47" t="s">
        <v>1831</v>
      </c>
      <c r="E767" s="48" t="s">
        <v>1006</v>
      </c>
      <c r="F767" s="15">
        <v>45008</v>
      </c>
      <c r="G767" s="2">
        <f t="shared" si="542"/>
        <v>25.25</v>
      </c>
      <c r="H767" s="16">
        <v>0</v>
      </c>
      <c r="I767" s="2"/>
      <c r="J767" s="16"/>
      <c r="K767" s="16">
        <v>0.75</v>
      </c>
      <c r="L767" s="2">
        <v>200</v>
      </c>
      <c r="M767" s="2">
        <v>0</v>
      </c>
      <c r="N767" s="2">
        <v>0</v>
      </c>
      <c r="O767" s="16"/>
      <c r="P767" s="2">
        <v>0</v>
      </c>
      <c r="Q767" s="2">
        <f t="shared" si="538"/>
        <v>0</v>
      </c>
      <c r="R767" s="2">
        <f t="shared" si="531"/>
        <v>0</v>
      </c>
      <c r="S767" s="17">
        <f t="shared" si="536"/>
        <v>0</v>
      </c>
      <c r="T767" s="17">
        <v>0</v>
      </c>
      <c r="U767" s="17">
        <v>4.8557692307692308</v>
      </c>
      <c r="V767" s="18">
        <v>7</v>
      </c>
      <c r="W767" s="19">
        <f t="shared" si="508"/>
        <v>211.85576923076923</v>
      </c>
      <c r="X767" s="17">
        <f t="shared" si="543"/>
        <v>0</v>
      </c>
      <c r="Y767" s="17">
        <f t="shared" si="544"/>
        <v>5.7692307692307692</v>
      </c>
      <c r="Z767" s="29"/>
      <c r="AA767" s="43">
        <f t="shared" si="539"/>
        <v>0</v>
      </c>
      <c r="AB767" s="17">
        <f t="shared" si="540"/>
        <v>4.2371153846153842</v>
      </c>
      <c r="AC767" s="17">
        <f t="shared" si="541"/>
        <v>10.006346153846152</v>
      </c>
      <c r="AD767" s="3">
        <f t="shared" si="521"/>
        <v>201</v>
      </c>
      <c r="AE767" s="3">
        <f t="shared" si="520"/>
        <v>3300</v>
      </c>
      <c r="AF767" s="3"/>
      <c r="AH767" s="20">
        <f t="shared" si="523"/>
        <v>201.85</v>
      </c>
      <c r="AI767">
        <f t="shared" si="509"/>
        <v>2</v>
      </c>
      <c r="AJ767">
        <f t="shared" si="510"/>
        <v>0</v>
      </c>
      <c r="AK767">
        <f t="shared" si="511"/>
        <v>0</v>
      </c>
      <c r="AL767">
        <f t="shared" si="512"/>
        <v>0</v>
      </c>
      <c r="AM767">
        <f t="shared" si="513"/>
        <v>0</v>
      </c>
      <c r="AN767">
        <f t="shared" si="514"/>
        <v>1</v>
      </c>
      <c r="AO767">
        <f t="shared" si="515"/>
        <v>1</v>
      </c>
      <c r="AP767">
        <f t="shared" si="516"/>
        <v>1</v>
      </c>
      <c r="AQ767">
        <f t="shared" si="517"/>
        <v>0</v>
      </c>
      <c r="AR767">
        <f t="shared" si="518"/>
        <v>3</v>
      </c>
      <c r="AS767">
        <f t="shared" si="519"/>
        <v>3399.9999999999773</v>
      </c>
      <c r="AT767" s="12">
        <f t="shared" si="524"/>
        <v>-2.1861111111111109</v>
      </c>
      <c r="AU767" s="13">
        <f t="shared" si="545"/>
        <v>0</v>
      </c>
      <c r="AV767" s="13">
        <f t="shared" si="537"/>
        <v>0</v>
      </c>
      <c r="AW767" s="27">
        <v>0</v>
      </c>
      <c r="AX767" s="1">
        <f t="shared" si="525"/>
        <v>0</v>
      </c>
      <c r="AY767" s="20">
        <f t="shared" si="526"/>
        <v>194.23076923076923</v>
      </c>
    </row>
    <row r="768" spans="1:51" ht="36.75" customHeight="1" x14ac:dyDescent="0.65">
      <c r="A768" s="2">
        <v>762</v>
      </c>
      <c r="B768" s="2" t="s">
        <v>1803</v>
      </c>
      <c r="C768" s="44" t="s">
        <v>1832</v>
      </c>
      <c r="D768" s="47" t="s">
        <v>1833</v>
      </c>
      <c r="E768" s="48" t="s">
        <v>228</v>
      </c>
      <c r="F768" s="15">
        <v>45055</v>
      </c>
      <c r="G768" s="2">
        <f t="shared" si="542"/>
        <v>26</v>
      </c>
      <c r="H768" s="16">
        <v>22</v>
      </c>
      <c r="I768" s="2"/>
      <c r="J768" s="16"/>
      <c r="K768" s="16"/>
      <c r="L768" s="2">
        <v>200</v>
      </c>
      <c r="M768" s="2">
        <v>0</v>
      </c>
      <c r="N768" s="2">
        <v>0</v>
      </c>
      <c r="O768" s="16"/>
      <c r="P768" s="2">
        <v>0</v>
      </c>
      <c r="Q768" s="2">
        <f t="shared" si="538"/>
        <v>10</v>
      </c>
      <c r="R768" s="2">
        <f t="shared" si="531"/>
        <v>0</v>
      </c>
      <c r="S768" s="17">
        <f t="shared" si="536"/>
        <v>31.73076923076923</v>
      </c>
      <c r="T768" s="17">
        <v>5.5</v>
      </c>
      <c r="U768" s="17">
        <v>5</v>
      </c>
      <c r="V768" s="18">
        <v>7</v>
      </c>
      <c r="W768" s="19">
        <f t="shared" si="508"/>
        <v>259.23076923076923</v>
      </c>
      <c r="X768" s="17">
        <f t="shared" si="543"/>
        <v>0</v>
      </c>
      <c r="Y768" s="17">
        <f t="shared" si="544"/>
        <v>0</v>
      </c>
      <c r="Z768" s="29"/>
      <c r="AA768" s="43">
        <f t="shared" si="539"/>
        <v>0</v>
      </c>
      <c r="AB768" s="17">
        <f t="shared" si="540"/>
        <v>5.1846153846153848</v>
      </c>
      <c r="AC768" s="17">
        <f t="shared" si="541"/>
        <v>5.1846153846153848</v>
      </c>
      <c r="AD768" s="3">
        <f t="shared" si="521"/>
        <v>254</v>
      </c>
      <c r="AE768" s="3">
        <f t="shared" si="520"/>
        <v>200</v>
      </c>
      <c r="AF768" s="3"/>
      <c r="AH768" s="20">
        <f t="shared" si="523"/>
        <v>254.05</v>
      </c>
      <c r="AI768">
        <f t="shared" si="509"/>
        <v>2</v>
      </c>
      <c r="AJ768">
        <f t="shared" si="510"/>
        <v>1</v>
      </c>
      <c r="AK768">
        <f t="shared" si="511"/>
        <v>0</v>
      </c>
      <c r="AL768">
        <f t="shared" si="512"/>
        <v>0</v>
      </c>
      <c r="AM768">
        <f t="shared" si="513"/>
        <v>0</v>
      </c>
      <c r="AN768">
        <f t="shared" si="514"/>
        <v>4</v>
      </c>
      <c r="AO768">
        <f t="shared" si="515"/>
        <v>0</v>
      </c>
      <c r="AP768">
        <f t="shared" si="516"/>
        <v>0</v>
      </c>
      <c r="AQ768">
        <f t="shared" si="517"/>
        <v>0</v>
      </c>
      <c r="AR768">
        <f t="shared" si="518"/>
        <v>2</v>
      </c>
      <c r="AS768">
        <f t="shared" si="519"/>
        <v>200.00000000004547</v>
      </c>
      <c r="AT768" s="12">
        <f t="shared" si="524"/>
        <v>-2.3138888888888891</v>
      </c>
      <c r="AU768" s="13">
        <f t="shared" si="545"/>
        <v>0</v>
      </c>
      <c r="AV768" s="13">
        <f t="shared" si="537"/>
        <v>0</v>
      </c>
      <c r="AW768" s="27">
        <v>0</v>
      </c>
      <c r="AX768" s="1">
        <f t="shared" si="525"/>
        <v>0</v>
      </c>
      <c r="AY768" s="20">
        <f t="shared" si="526"/>
        <v>241.73076923076923</v>
      </c>
    </row>
    <row r="769" spans="1:51" ht="36.75" customHeight="1" x14ac:dyDescent="0.65">
      <c r="A769" s="39">
        <v>763</v>
      </c>
      <c r="B769" s="2" t="s">
        <v>1803</v>
      </c>
      <c r="C769" s="36" t="s">
        <v>1834</v>
      </c>
      <c r="D769" s="47" t="s">
        <v>261</v>
      </c>
      <c r="E769" s="48" t="s">
        <v>1835</v>
      </c>
      <c r="F769" s="15">
        <v>45068</v>
      </c>
      <c r="G769" s="2">
        <f t="shared" si="542"/>
        <v>26</v>
      </c>
      <c r="H769" s="16">
        <v>0</v>
      </c>
      <c r="I769" s="2"/>
      <c r="J769" s="16"/>
      <c r="K769" s="16"/>
      <c r="L769" s="2">
        <v>200</v>
      </c>
      <c r="M769" s="2">
        <v>0</v>
      </c>
      <c r="N769" s="2">
        <v>0</v>
      </c>
      <c r="O769" s="16"/>
      <c r="P769" s="2">
        <v>0</v>
      </c>
      <c r="Q769" s="2">
        <f t="shared" si="538"/>
        <v>10</v>
      </c>
      <c r="R769" s="2">
        <f t="shared" si="531"/>
        <v>0</v>
      </c>
      <c r="S769" s="17">
        <f t="shared" si="536"/>
        <v>0</v>
      </c>
      <c r="T769" s="17">
        <v>0</v>
      </c>
      <c r="U769" s="17">
        <v>5</v>
      </c>
      <c r="V769" s="18">
        <v>7</v>
      </c>
      <c r="W769" s="19">
        <f t="shared" si="508"/>
        <v>222</v>
      </c>
      <c r="X769" s="17">
        <f t="shared" si="543"/>
        <v>0</v>
      </c>
      <c r="Y769" s="17">
        <f t="shared" si="544"/>
        <v>0</v>
      </c>
      <c r="Z769" s="29"/>
      <c r="AA769" s="43">
        <f t="shared" si="539"/>
        <v>0</v>
      </c>
      <c r="AB769" s="17">
        <f t="shared" si="540"/>
        <v>4.4400000000000004</v>
      </c>
      <c r="AC769" s="17">
        <f t="shared" si="541"/>
        <v>4.4400000000000004</v>
      </c>
      <c r="AD769" s="3">
        <f t="shared" si="521"/>
        <v>217</v>
      </c>
      <c r="AE769" s="3">
        <f t="shared" si="520"/>
        <v>2200</v>
      </c>
      <c r="AF769" s="3"/>
      <c r="AH769" s="20">
        <f t="shared" si="523"/>
        <v>217.56</v>
      </c>
      <c r="AI769">
        <f t="shared" si="509"/>
        <v>2</v>
      </c>
      <c r="AJ769">
        <f t="shared" si="510"/>
        <v>0</v>
      </c>
      <c r="AK769">
        <f t="shared" si="511"/>
        <v>0</v>
      </c>
      <c r="AL769">
        <f t="shared" si="512"/>
        <v>1</v>
      </c>
      <c r="AM769">
        <f t="shared" si="513"/>
        <v>1</v>
      </c>
      <c r="AN769">
        <f t="shared" si="514"/>
        <v>2</v>
      </c>
      <c r="AO769">
        <f t="shared" si="515"/>
        <v>1</v>
      </c>
      <c r="AP769">
        <f t="shared" si="516"/>
        <v>0</v>
      </c>
      <c r="AQ769">
        <f t="shared" si="517"/>
        <v>0</v>
      </c>
      <c r="AR769">
        <f t="shared" si="518"/>
        <v>2</v>
      </c>
      <c r="AS769">
        <f t="shared" si="519"/>
        <v>2240.0000000000091</v>
      </c>
      <c r="AT769" s="12">
        <f t="shared" si="524"/>
        <v>-2.35</v>
      </c>
      <c r="AU769" s="13">
        <f t="shared" si="545"/>
        <v>0</v>
      </c>
      <c r="AV769" s="13">
        <f t="shared" si="537"/>
        <v>0</v>
      </c>
      <c r="AW769" s="27">
        <v>0</v>
      </c>
      <c r="AX769" s="1">
        <f t="shared" si="525"/>
        <v>0</v>
      </c>
      <c r="AY769" s="20">
        <f t="shared" si="526"/>
        <v>210</v>
      </c>
    </row>
    <row r="770" spans="1:51" ht="36.75" customHeight="1" x14ac:dyDescent="0.65">
      <c r="A770" s="2">
        <v>764</v>
      </c>
      <c r="B770" s="2" t="s">
        <v>1803</v>
      </c>
      <c r="C770" s="44" t="s">
        <v>1836</v>
      </c>
      <c r="D770" s="47" t="s">
        <v>853</v>
      </c>
      <c r="E770" s="48" t="s">
        <v>211</v>
      </c>
      <c r="F770" s="15">
        <v>45110</v>
      </c>
      <c r="G770" s="2">
        <f t="shared" si="542"/>
        <v>26</v>
      </c>
      <c r="H770" s="16">
        <v>20</v>
      </c>
      <c r="I770" s="2"/>
      <c r="J770" s="16"/>
      <c r="K770" s="16"/>
      <c r="L770" s="2">
        <v>200</v>
      </c>
      <c r="M770" s="2">
        <v>0</v>
      </c>
      <c r="N770" s="2">
        <v>0</v>
      </c>
      <c r="O770" s="16"/>
      <c r="P770" s="2">
        <v>0</v>
      </c>
      <c r="Q770" s="2">
        <f t="shared" si="538"/>
        <v>10</v>
      </c>
      <c r="R770" s="2">
        <f t="shared" si="531"/>
        <v>0</v>
      </c>
      <c r="S770" s="17">
        <f t="shared" si="536"/>
        <v>28.846153846153847</v>
      </c>
      <c r="T770" s="17">
        <v>5</v>
      </c>
      <c r="U770" s="17">
        <v>5</v>
      </c>
      <c r="V770" s="18">
        <v>7</v>
      </c>
      <c r="W770" s="19">
        <f t="shared" si="508"/>
        <v>255.84615384615384</v>
      </c>
      <c r="X770" s="17">
        <f t="shared" si="543"/>
        <v>0</v>
      </c>
      <c r="Y770" s="17">
        <f t="shared" si="544"/>
        <v>0</v>
      </c>
      <c r="Z770" s="29"/>
      <c r="AA770" s="43">
        <f t="shared" si="539"/>
        <v>0</v>
      </c>
      <c r="AB770" s="17">
        <f t="shared" si="540"/>
        <v>5.1169230769230767</v>
      </c>
      <c r="AC770" s="17">
        <f t="shared" si="541"/>
        <v>5.1169230769230767</v>
      </c>
      <c r="AD770" s="3">
        <f t="shared" si="521"/>
        <v>250</v>
      </c>
      <c r="AE770" s="3">
        <f t="shared" si="520"/>
        <v>2900</v>
      </c>
      <c r="AF770" s="3"/>
      <c r="AH770" s="20">
        <f t="shared" si="523"/>
        <v>250.73</v>
      </c>
      <c r="AI770">
        <f t="shared" si="509"/>
        <v>2</v>
      </c>
      <c r="AJ770">
        <f t="shared" si="510"/>
        <v>1</v>
      </c>
      <c r="AK770">
        <f t="shared" si="511"/>
        <v>0</v>
      </c>
      <c r="AL770">
        <f t="shared" si="512"/>
        <v>0</v>
      </c>
      <c r="AM770">
        <f t="shared" si="513"/>
        <v>0</v>
      </c>
      <c r="AN770">
        <f t="shared" si="514"/>
        <v>0</v>
      </c>
      <c r="AO770">
        <f t="shared" si="515"/>
        <v>1</v>
      </c>
      <c r="AP770">
        <f t="shared" si="516"/>
        <v>0</v>
      </c>
      <c r="AQ770">
        <f t="shared" si="517"/>
        <v>1</v>
      </c>
      <c r="AR770">
        <f t="shared" si="518"/>
        <v>4</v>
      </c>
      <c r="AS770">
        <f t="shared" si="519"/>
        <v>2919.9999999999591</v>
      </c>
      <c r="AT770" s="12">
        <f t="shared" si="524"/>
        <v>-2.463888888888889</v>
      </c>
      <c r="AU770" s="13">
        <f t="shared" si="545"/>
        <v>0</v>
      </c>
      <c r="AV770" s="13">
        <f t="shared" si="537"/>
        <v>0</v>
      </c>
      <c r="AW770" s="27">
        <v>0</v>
      </c>
      <c r="AX770" s="1">
        <f t="shared" si="525"/>
        <v>0</v>
      </c>
      <c r="AY770" s="20">
        <f t="shared" si="526"/>
        <v>238.84615384615384</v>
      </c>
    </row>
    <row r="771" spans="1:51" ht="36.75" customHeight="1" x14ac:dyDescent="0.65">
      <c r="A771" s="39">
        <v>765</v>
      </c>
      <c r="B771" s="2" t="s">
        <v>1803</v>
      </c>
      <c r="C771" s="44" t="s">
        <v>1837</v>
      </c>
      <c r="D771" s="47" t="s">
        <v>1106</v>
      </c>
      <c r="E771" s="48" t="s">
        <v>1838</v>
      </c>
      <c r="F771" s="15">
        <v>45170</v>
      </c>
      <c r="G771" s="2">
        <f t="shared" si="542"/>
        <v>26</v>
      </c>
      <c r="H771" s="16">
        <v>0</v>
      </c>
      <c r="I771" s="2"/>
      <c r="J771" s="16"/>
      <c r="K771" s="16"/>
      <c r="L771" s="2">
        <v>200</v>
      </c>
      <c r="M771" s="2">
        <v>0</v>
      </c>
      <c r="N771" s="2">
        <v>0</v>
      </c>
      <c r="O771" s="16"/>
      <c r="P771" s="2">
        <v>0</v>
      </c>
      <c r="Q771" s="2">
        <f t="shared" si="538"/>
        <v>10</v>
      </c>
      <c r="R771" s="2">
        <f t="shared" si="531"/>
        <v>0</v>
      </c>
      <c r="S771" s="17">
        <f t="shared" si="536"/>
        <v>0</v>
      </c>
      <c r="T771" s="17">
        <v>0</v>
      </c>
      <c r="U771" s="17">
        <v>5</v>
      </c>
      <c r="V771" s="18">
        <v>7</v>
      </c>
      <c r="W771" s="19">
        <f t="shared" si="508"/>
        <v>222</v>
      </c>
      <c r="X771" s="17">
        <f t="shared" si="543"/>
        <v>0</v>
      </c>
      <c r="Y771" s="17">
        <f t="shared" si="544"/>
        <v>0</v>
      </c>
      <c r="Z771" s="29"/>
      <c r="AA771" s="43">
        <f t="shared" si="539"/>
        <v>0</v>
      </c>
      <c r="AB771" s="17">
        <f t="shared" si="540"/>
        <v>4.4400000000000004</v>
      </c>
      <c r="AC771" s="17">
        <f t="shared" si="541"/>
        <v>4.4400000000000004</v>
      </c>
      <c r="AD771" s="3">
        <f t="shared" si="521"/>
        <v>217</v>
      </c>
      <c r="AE771" s="3">
        <f t="shared" si="520"/>
        <v>2200</v>
      </c>
      <c r="AF771" s="3"/>
      <c r="AH771" s="20">
        <f t="shared" si="523"/>
        <v>217.56</v>
      </c>
      <c r="AI771">
        <f t="shared" si="509"/>
        <v>2</v>
      </c>
      <c r="AJ771">
        <f t="shared" si="510"/>
        <v>0</v>
      </c>
      <c r="AK771">
        <f t="shared" si="511"/>
        <v>0</v>
      </c>
      <c r="AL771">
        <f t="shared" si="512"/>
        <v>1</v>
      </c>
      <c r="AM771">
        <f t="shared" si="513"/>
        <v>1</v>
      </c>
      <c r="AN771">
        <f t="shared" si="514"/>
        <v>2</v>
      </c>
      <c r="AO771">
        <f t="shared" si="515"/>
        <v>1</v>
      </c>
      <c r="AP771">
        <f t="shared" si="516"/>
        <v>0</v>
      </c>
      <c r="AQ771">
        <f t="shared" si="517"/>
        <v>0</v>
      </c>
      <c r="AR771">
        <f t="shared" si="518"/>
        <v>2</v>
      </c>
      <c r="AS771">
        <f t="shared" si="519"/>
        <v>2240.0000000000091</v>
      </c>
      <c r="AT771" s="12">
        <f t="shared" si="524"/>
        <v>-2.625</v>
      </c>
      <c r="AU771" s="13">
        <f t="shared" si="545"/>
        <v>0</v>
      </c>
      <c r="AV771" s="13">
        <f t="shared" si="537"/>
        <v>0</v>
      </c>
      <c r="AW771" s="27">
        <v>0</v>
      </c>
      <c r="AX771" s="1">
        <f t="shared" si="525"/>
        <v>0</v>
      </c>
      <c r="AY771" s="20">
        <f t="shared" si="526"/>
        <v>210</v>
      </c>
    </row>
    <row r="772" spans="1:51" ht="36.75" customHeight="1" x14ac:dyDescent="0.65">
      <c r="A772" s="2">
        <v>766</v>
      </c>
      <c r="B772" s="2" t="s">
        <v>1803</v>
      </c>
      <c r="C772" s="36" t="s">
        <v>1839</v>
      </c>
      <c r="D772" s="47" t="s">
        <v>601</v>
      </c>
      <c r="E772" s="48" t="s">
        <v>1212</v>
      </c>
      <c r="F772" s="15">
        <v>44927</v>
      </c>
      <c r="G772" s="2">
        <f t="shared" si="542"/>
        <v>21</v>
      </c>
      <c r="H772" s="16">
        <v>0</v>
      </c>
      <c r="I772" s="2"/>
      <c r="J772" s="16">
        <v>4</v>
      </c>
      <c r="K772" s="16">
        <v>1</v>
      </c>
      <c r="L772" s="2">
        <v>200</v>
      </c>
      <c r="M772" s="2">
        <v>0</v>
      </c>
      <c r="N772" s="2">
        <v>0</v>
      </c>
      <c r="O772" s="16"/>
      <c r="P772" s="2">
        <v>0</v>
      </c>
      <c r="Q772" s="2">
        <f t="shared" si="538"/>
        <v>0</v>
      </c>
      <c r="R772" s="2">
        <f t="shared" si="531"/>
        <v>0</v>
      </c>
      <c r="S772" s="17">
        <f t="shared" si="536"/>
        <v>0</v>
      </c>
      <c r="T772" s="17">
        <v>0</v>
      </c>
      <c r="U772" s="17">
        <v>4.0384615384615383</v>
      </c>
      <c r="V772" s="18">
        <v>7</v>
      </c>
      <c r="W772" s="19">
        <f t="shared" si="508"/>
        <v>211.03846153846155</v>
      </c>
      <c r="X772" s="17">
        <f t="shared" si="543"/>
        <v>30.76923076923077</v>
      </c>
      <c r="Y772" s="17">
        <f t="shared" si="544"/>
        <v>7.6923076923076925</v>
      </c>
      <c r="Z772" s="29"/>
      <c r="AA772" s="43">
        <f t="shared" si="539"/>
        <v>0</v>
      </c>
      <c r="AB772" s="17">
        <f t="shared" si="540"/>
        <v>4.2207692307692311</v>
      </c>
      <c r="AC772" s="17">
        <f t="shared" si="541"/>
        <v>42.682307692307688</v>
      </c>
      <c r="AD772" s="3">
        <f t="shared" si="521"/>
        <v>168</v>
      </c>
      <c r="AE772" s="3">
        <f t="shared" si="520"/>
        <v>1400</v>
      </c>
      <c r="AF772" s="3"/>
      <c r="AH772" s="20">
        <f t="shared" si="523"/>
        <v>168.36</v>
      </c>
      <c r="AI772">
        <f t="shared" si="509"/>
        <v>1</v>
      </c>
      <c r="AJ772">
        <f t="shared" si="510"/>
        <v>1</v>
      </c>
      <c r="AK772">
        <f t="shared" si="511"/>
        <v>0</v>
      </c>
      <c r="AL772">
        <f t="shared" si="512"/>
        <v>1</v>
      </c>
      <c r="AM772">
        <f t="shared" si="513"/>
        <v>1</v>
      </c>
      <c r="AN772">
        <f t="shared" si="514"/>
        <v>3</v>
      </c>
      <c r="AO772">
        <f t="shared" si="515"/>
        <v>0</v>
      </c>
      <c r="AP772">
        <f t="shared" si="516"/>
        <v>1</v>
      </c>
      <c r="AQ772">
        <f t="shared" si="517"/>
        <v>0</v>
      </c>
      <c r="AR772">
        <f t="shared" si="518"/>
        <v>4</v>
      </c>
      <c r="AS772">
        <f t="shared" si="519"/>
        <v>1440.0000000000546</v>
      </c>
      <c r="AT772" s="12">
        <f t="shared" si="524"/>
        <v>-1.9583333333333333</v>
      </c>
      <c r="AU772" s="13">
        <f t="shared" si="545"/>
        <v>0</v>
      </c>
      <c r="AV772" s="13">
        <f t="shared" si="537"/>
        <v>0</v>
      </c>
      <c r="AW772" s="27">
        <v>0</v>
      </c>
      <c r="AX772" s="1">
        <f t="shared" si="525"/>
        <v>0</v>
      </c>
      <c r="AY772" s="20">
        <f t="shared" si="526"/>
        <v>161.53846153846155</v>
      </c>
    </row>
    <row r="773" spans="1:51" ht="33" customHeight="1" x14ac:dyDescent="0.65">
      <c r="A773" s="39">
        <v>767</v>
      </c>
      <c r="B773" s="2" t="s">
        <v>1840</v>
      </c>
      <c r="C773" s="37" t="s">
        <v>1841</v>
      </c>
      <c r="D773" s="47" t="s">
        <v>1842</v>
      </c>
      <c r="E773" s="48" t="s">
        <v>1843</v>
      </c>
      <c r="F773" s="15">
        <v>45001</v>
      </c>
      <c r="G773" s="2">
        <f t="shared" si="542"/>
        <v>26</v>
      </c>
      <c r="H773" s="16">
        <v>22</v>
      </c>
      <c r="I773" s="2"/>
      <c r="J773" s="16"/>
      <c r="K773" s="16"/>
      <c r="L773" s="2">
        <v>200</v>
      </c>
      <c r="M773" s="2">
        <v>0</v>
      </c>
      <c r="N773" s="2">
        <v>0</v>
      </c>
      <c r="O773" s="16"/>
      <c r="P773" s="2">
        <v>0</v>
      </c>
      <c r="Q773" s="2">
        <f>IF(AND($K$4&lt;=G773,K773&lt;0.01),10,IF(AND(G773&gt;=$K$4-1,K773&lt;0.01),5,0))</f>
        <v>10</v>
      </c>
      <c r="R773" s="2">
        <f t="shared" si="531"/>
        <v>0</v>
      </c>
      <c r="S773" s="17">
        <f>(((L773/26/8)*1.5)*H773)+(((L773/26)*2)*I773)</f>
        <v>31.73076923076923</v>
      </c>
      <c r="T773" s="17">
        <v>5.5</v>
      </c>
      <c r="U773" s="17">
        <v>5</v>
      </c>
      <c r="V773" s="18">
        <v>7</v>
      </c>
      <c r="W773" s="19">
        <f>L773+M773+N773+O773+P773+Q773+R773+S773+T773+U773+V773</f>
        <v>259.23076923076923</v>
      </c>
      <c r="X773" s="17">
        <f>(L773+N773)/$J$4*J773</f>
        <v>0</v>
      </c>
      <c r="Y773" s="17">
        <f>(L773+N773)/$J$4*K773</f>
        <v>0</v>
      </c>
      <c r="Z773" s="29"/>
      <c r="AA773" s="43">
        <f>IF(AY773&lt;=(1500000/4000),0,IF(AY773&lt;=(2000000/4000),(AY773-(1500000/4000))*5%,IF(AY773&lt;=(8500000/4000),(AY773-(2000000/4000))*10%+(25000/4000),IF(AY773&lt;=(12500000/4000),(AY773-(8500000/4000))*15%+(675000/4000),(AY773-(12500000/4000))*20%+(1275000/4000)))))</f>
        <v>0</v>
      </c>
      <c r="AB773" s="17">
        <f>IF((W773*4000)&lt;=1200000,(W773*2%),(1200000/4000*2%))</f>
        <v>5.1846153846153848</v>
      </c>
      <c r="AC773" s="17">
        <f>X773+Y773+Z773+AA773+AB773</f>
        <v>5.1846153846153848</v>
      </c>
      <c r="AD773" s="3">
        <f t="shared" si="521"/>
        <v>254</v>
      </c>
      <c r="AE773" s="3">
        <f t="shared" si="520"/>
        <v>200</v>
      </c>
      <c r="AF773" s="3"/>
      <c r="AH773" s="20">
        <f>ROUND( W773-AC773,2)</f>
        <v>254.05</v>
      </c>
      <c r="AI773">
        <f t="shared" si="509"/>
        <v>2</v>
      </c>
      <c r="AJ773">
        <f t="shared" si="510"/>
        <v>1</v>
      </c>
      <c r="AK773">
        <f t="shared" si="511"/>
        <v>0</v>
      </c>
      <c r="AL773">
        <f t="shared" si="512"/>
        <v>0</v>
      </c>
      <c r="AM773">
        <f t="shared" si="513"/>
        <v>0</v>
      </c>
      <c r="AN773">
        <f t="shared" si="514"/>
        <v>4</v>
      </c>
      <c r="AO773">
        <f t="shared" si="515"/>
        <v>0</v>
      </c>
      <c r="AP773">
        <f t="shared" si="516"/>
        <v>0</v>
      </c>
      <c r="AQ773">
        <f t="shared" si="517"/>
        <v>0</v>
      </c>
      <c r="AR773">
        <f t="shared" si="518"/>
        <v>2</v>
      </c>
      <c r="AS773">
        <f t="shared" si="519"/>
        <v>200.00000000004547</v>
      </c>
      <c r="AT773" s="12">
        <f>+DAYS360(F773,$J$3)/360</f>
        <v>-2.1666666666666665</v>
      </c>
      <c r="AU773" s="13">
        <f t="shared" si="545"/>
        <v>0</v>
      </c>
      <c r="AV773" s="13">
        <f t="shared" si="537"/>
        <v>0</v>
      </c>
      <c r="AW773" s="27">
        <v>0</v>
      </c>
      <c r="AX773" s="1">
        <f>+AW773*150000/4000</f>
        <v>0</v>
      </c>
      <c r="AY773" s="20">
        <f>W773-X773-Y773-T773-U773-V773-AX773</f>
        <v>241.73076923076923</v>
      </c>
    </row>
    <row r="774" spans="1:51" ht="33" customHeight="1" x14ac:dyDescent="0.65">
      <c r="A774" s="2">
        <v>768</v>
      </c>
      <c r="B774" s="2" t="s">
        <v>1840</v>
      </c>
      <c r="C774" s="37" t="s">
        <v>1844</v>
      </c>
      <c r="D774" s="47" t="s">
        <v>1845</v>
      </c>
      <c r="E774" s="48" t="s">
        <v>1846</v>
      </c>
      <c r="F774" s="15">
        <v>45037</v>
      </c>
      <c r="G774" s="2">
        <f t="shared" si="542"/>
        <v>25</v>
      </c>
      <c r="H774" s="16">
        <v>4</v>
      </c>
      <c r="I774" s="2"/>
      <c r="J774" s="16"/>
      <c r="K774" s="16">
        <v>1</v>
      </c>
      <c r="L774" s="2">
        <v>200</v>
      </c>
      <c r="M774" s="2">
        <v>0</v>
      </c>
      <c r="N774" s="2">
        <v>0</v>
      </c>
      <c r="O774" s="16"/>
      <c r="P774" s="2">
        <v>0</v>
      </c>
      <c r="Q774" s="2">
        <f t="shared" ref="Q774" si="546">IF(AND($K$4&lt;=G774,K774&lt;0.01),10,IF(AND(G774&gt;=$K$4-1,K774&lt;0.01),5,0))</f>
        <v>0</v>
      </c>
      <c r="R774" s="2">
        <f t="shared" si="531"/>
        <v>0</v>
      </c>
      <c r="S774" s="17">
        <f t="shared" ref="S774:S837" si="547">(((L774/26/8)*1.5)*H774)+(((L774/26)*2)*I774)</f>
        <v>5.7692307692307692</v>
      </c>
      <c r="T774" s="17">
        <v>1</v>
      </c>
      <c r="U774" s="17">
        <v>4.8076923076923084</v>
      </c>
      <c r="V774" s="18">
        <v>7</v>
      </c>
      <c r="W774" s="19">
        <f t="shared" ref="W774" si="548">L774+M774+N774+O774+P774+Q774+R774+S774+T774+U774+V774</f>
        <v>218.57692307692309</v>
      </c>
      <c r="X774" s="17">
        <f t="shared" ref="X774:X837" si="549">(L774+N774)/$J$4*J774</f>
        <v>0</v>
      </c>
      <c r="Y774" s="17">
        <f t="shared" ref="Y774:Y837" si="550">(L774+N774)/$J$4*K774</f>
        <v>7.6923076923076925</v>
      </c>
      <c r="Z774" s="29"/>
      <c r="AA774" s="43">
        <f t="shared" ref="AA774" si="551">IF(AY774&lt;=(1500000/4000),0,IF(AY774&lt;=(2000000/4000),(AY774-(1500000/4000))*5%,IF(AY774&lt;=(8500000/4000),(AY774-(2000000/4000))*10%+(25000/4000),IF(AY774&lt;=(12500000/4000),(AY774-(8500000/4000))*15%+(675000/4000),(AY774-(12500000/4000))*20%+(1275000/4000)))))</f>
        <v>0</v>
      </c>
      <c r="AB774" s="17">
        <f t="shared" ref="AB774" si="552">IF((W774*4000)&lt;=1200000,(W774*2%),(1200000/4000*2%))</f>
        <v>4.3715384615384618</v>
      </c>
      <c r="AC774" s="17">
        <f t="shared" ref="AC774" si="553">X774+Y774+Z774+AA774+AB774</f>
        <v>12.063846153846153</v>
      </c>
      <c r="AD774" s="3">
        <f t="shared" si="521"/>
        <v>206</v>
      </c>
      <c r="AE774" s="3">
        <f t="shared" si="520"/>
        <v>2000</v>
      </c>
      <c r="AF774" s="3"/>
      <c r="AH774" s="20">
        <f t="shared" ref="AH774:AH837" si="554">ROUND( W774-AC774,2)</f>
        <v>206.51</v>
      </c>
      <c r="AI774">
        <f t="shared" si="509"/>
        <v>2</v>
      </c>
      <c r="AJ774">
        <f t="shared" si="510"/>
        <v>0</v>
      </c>
      <c r="AK774">
        <f t="shared" si="511"/>
        <v>0</v>
      </c>
      <c r="AL774">
        <f t="shared" si="512"/>
        <v>0</v>
      </c>
      <c r="AM774">
        <f t="shared" si="513"/>
        <v>1</v>
      </c>
      <c r="AN774">
        <f t="shared" si="514"/>
        <v>1</v>
      </c>
      <c r="AO774">
        <f t="shared" si="515"/>
        <v>1</v>
      </c>
      <c r="AP774">
        <f t="shared" si="516"/>
        <v>0</v>
      </c>
      <c r="AQ774">
        <f t="shared" si="517"/>
        <v>0</v>
      </c>
      <c r="AR774">
        <f t="shared" si="518"/>
        <v>0</v>
      </c>
      <c r="AS774">
        <f t="shared" si="519"/>
        <v>2039.9999999999636</v>
      </c>
      <c r="AT774" s="12">
        <f t="shared" ref="AT774:AT837" si="555">+DAYS360(F774,$J$3)/360</f>
        <v>-2.2638888888888888</v>
      </c>
      <c r="AU774" s="13">
        <f t="shared" si="545"/>
        <v>0</v>
      </c>
      <c r="AV774" s="13">
        <f t="shared" si="537"/>
        <v>0</v>
      </c>
      <c r="AW774" s="27">
        <v>0</v>
      </c>
      <c r="AX774" s="1">
        <f t="shared" ref="AX774:AX837" si="556">+AW774*150000/4000</f>
        <v>0</v>
      </c>
      <c r="AY774" s="20">
        <f t="shared" ref="AY774:AY837" si="557">W774-X774-Y774-T774-U774-V774-AX774</f>
        <v>198.07692307692309</v>
      </c>
    </row>
    <row r="775" spans="1:51" ht="39.75" customHeight="1" x14ac:dyDescent="0.65">
      <c r="A775" s="39">
        <v>769</v>
      </c>
      <c r="B775" s="2" t="s">
        <v>1847</v>
      </c>
      <c r="C775" s="44" t="s">
        <v>1848</v>
      </c>
      <c r="D775" s="47" t="s">
        <v>1849</v>
      </c>
      <c r="E775" s="48" t="s">
        <v>1850</v>
      </c>
      <c r="F775" s="15">
        <v>44228</v>
      </c>
      <c r="G775" s="2">
        <f>$J$4-K775-J775</f>
        <v>26</v>
      </c>
      <c r="H775" s="16">
        <v>2</v>
      </c>
      <c r="I775" s="2"/>
      <c r="J775" s="16"/>
      <c r="K775" s="16"/>
      <c r="L775" s="2">
        <v>200</v>
      </c>
      <c r="M775" s="2">
        <v>0</v>
      </c>
      <c r="N775" s="2">
        <v>15</v>
      </c>
      <c r="O775" s="16"/>
      <c r="P775" s="2">
        <v>0</v>
      </c>
      <c r="Q775" s="2">
        <f>IF(AND($K$4&lt;=G775,K775&lt;0.01),10,IF(AND(G775&gt;=$K$4-1,K775&lt;0.01),5,0))</f>
        <v>10</v>
      </c>
      <c r="R775" s="2">
        <f t="shared" si="531"/>
        <v>0</v>
      </c>
      <c r="S775" s="17">
        <f t="shared" si="547"/>
        <v>2.8846153846153846</v>
      </c>
      <c r="T775" s="17">
        <v>0.5</v>
      </c>
      <c r="U775" s="17">
        <v>5</v>
      </c>
      <c r="V775" s="18">
        <v>7</v>
      </c>
      <c r="W775" s="19">
        <f>L775+M775+N775+O775+P775+Q775+R775+S775+T775+U775+V775</f>
        <v>240.38461538461539</v>
      </c>
      <c r="X775" s="17">
        <f t="shared" si="549"/>
        <v>0</v>
      </c>
      <c r="Y775" s="17">
        <f t="shared" si="550"/>
        <v>0</v>
      </c>
      <c r="Z775" s="29"/>
      <c r="AA775" s="43">
        <f>IF(AY775&lt;=(1500000/4000),0,IF(AY775&lt;=(2000000/4000),(AY775-(1500000/4000))*5%,IF(AY775&lt;=(8500000/4000),(AY775-(2000000/4000))*10%+(25000/4000),IF(AY775&lt;=(12500000/4000),(AY775-(8500000/4000))*15%+(675000/4000),(AY775-(12500000/4000))*20%+(1275000/4000)))))</f>
        <v>0</v>
      </c>
      <c r="AB775" s="17">
        <f>IF((W775*4000)&lt;=1200000,(W775*2%),(1200000/4000*2%))</f>
        <v>4.8076923076923075</v>
      </c>
      <c r="AC775" s="17">
        <f>X775+Y775+Z775+AA775+AB775</f>
        <v>4.8076923076923075</v>
      </c>
      <c r="AD775" s="3">
        <f t="shared" si="521"/>
        <v>235</v>
      </c>
      <c r="AE775" s="3">
        <f t="shared" si="520"/>
        <v>2300</v>
      </c>
      <c r="AF775" s="3"/>
      <c r="AH775" s="20">
        <f t="shared" si="554"/>
        <v>235.58</v>
      </c>
      <c r="AI775">
        <f t="shared" ref="AI775:AI838" si="558">INT(AH775/$AI$5)</f>
        <v>2</v>
      </c>
      <c r="AJ775">
        <f t="shared" ref="AJ775:AJ838" si="559">INT((AH775-$AI$5*AI775)/50)</f>
        <v>0</v>
      </c>
      <c r="AK775">
        <f t="shared" ref="AK775:AK838" si="560">INT((AH775-$AI$5*AI775-$AJ$5*AJ775)/20)</f>
        <v>1</v>
      </c>
      <c r="AL775">
        <f t="shared" ref="AL775:AL838" si="561">INT((AH775-$AI$5*AI775-$AJ$5*AJ775-$AK$5*AK775)/10)</f>
        <v>1</v>
      </c>
      <c r="AM775">
        <f t="shared" ref="AM775:AM838" si="562">INT((AH775-$AI$5*AI775-$AJ$5*AJ775-$AK$5*AK775-$AL$5*AL775)/5)</f>
        <v>1</v>
      </c>
      <c r="AN775">
        <f t="shared" ref="AN775:AN838" si="563">INT((AH775-$AI$5*AI775-$AJ$5*AJ775-$AK$5*AK775-$AL$5*AL775-$AM$5*AM775)/1)</f>
        <v>0</v>
      </c>
      <c r="AO775">
        <f t="shared" ref="AO775:AO838" si="564">INT(AS775/$AO$5)</f>
        <v>1</v>
      </c>
      <c r="AP775">
        <f t="shared" ref="AP775:AP838" si="565">INT((AS775-AO775*$AO$5)/1000)</f>
        <v>0</v>
      </c>
      <c r="AQ775">
        <f t="shared" ref="AQ775:AQ838" si="566">INT((AS775-AO775*$AO$5-AP775*$AP$5)/500)</f>
        <v>0</v>
      </c>
      <c r="AR775">
        <f t="shared" ref="AR775:AR838" si="567">INT((AS775-AO775*$AO$5-AP775*$AP$5-AQ775*$AQ$5)/100)</f>
        <v>3</v>
      </c>
      <c r="AS775">
        <f t="shared" ref="AS775:AS838" si="568">(AH775-$AI$5*AI775-$AJ$5*AJ775-$AK$5*AK775-$AL$5*AL775-$AM$5*AM775-$AN$5*AN775)*4000</f>
        <v>2320.00000000005</v>
      </c>
      <c r="AT775" s="12">
        <f t="shared" si="555"/>
        <v>-4.1666666666666664E-2</v>
      </c>
      <c r="AU775" s="13">
        <f t="shared" si="545"/>
        <v>0</v>
      </c>
      <c r="AV775" s="13">
        <f t="shared" ref="AV775:AV838" si="569">IF(AT775&lt;=3,0,IF(AT775&lt;=4,4,IF(AT775&lt;=5,5,IF(AT775&lt;=6,6,IF(AT775&lt;=7,7,IF(AT775&lt;=8,8,IF(AT775&lt;=9,9,10)))))))</f>
        <v>0</v>
      </c>
      <c r="AW775" s="27">
        <v>0</v>
      </c>
      <c r="AX775" s="1">
        <f t="shared" si="556"/>
        <v>0</v>
      </c>
      <c r="AY775" s="20">
        <f t="shared" si="557"/>
        <v>227.88461538461539</v>
      </c>
    </row>
    <row r="776" spans="1:51" ht="39.75" customHeight="1" x14ac:dyDescent="0.65">
      <c r="A776" s="2">
        <v>770</v>
      </c>
      <c r="B776" s="2" t="s">
        <v>1847</v>
      </c>
      <c r="C776" s="44" t="s">
        <v>1851</v>
      </c>
      <c r="D776" s="47" t="s">
        <v>1852</v>
      </c>
      <c r="E776" s="48" t="s">
        <v>1853</v>
      </c>
      <c r="F776" s="15">
        <v>44228</v>
      </c>
      <c r="G776" s="2">
        <f t="shared" ref="G776:G839" si="570">$J$4-K776-J776</f>
        <v>26</v>
      </c>
      <c r="H776" s="16">
        <v>2</v>
      </c>
      <c r="I776" s="2"/>
      <c r="J776" s="16"/>
      <c r="K776" s="16"/>
      <c r="L776" s="2">
        <v>200</v>
      </c>
      <c r="M776" s="2">
        <v>0</v>
      </c>
      <c r="N776" s="2">
        <v>3</v>
      </c>
      <c r="O776" s="16"/>
      <c r="P776" s="2">
        <v>0</v>
      </c>
      <c r="Q776" s="2">
        <f t="shared" ref="Q776:Q839" si="571">IF(AND($K$4&lt;=G776,K776&lt;0.01),10,IF(AND(G776&gt;=$K$4-1,K776&lt;0.01),5,0))</f>
        <v>10</v>
      </c>
      <c r="R776" s="2">
        <f t="shared" si="531"/>
        <v>0</v>
      </c>
      <c r="S776" s="17">
        <f t="shared" si="547"/>
        <v>2.8846153846153846</v>
      </c>
      <c r="T776" s="17">
        <v>0.5</v>
      </c>
      <c r="U776" s="17">
        <v>5</v>
      </c>
      <c r="V776" s="18">
        <v>7</v>
      </c>
      <c r="W776" s="19">
        <f t="shared" ref="W776:W839" si="572">L776+M776+N776+O776+P776+Q776+R776+S776+T776+U776+V776</f>
        <v>228.38461538461539</v>
      </c>
      <c r="X776" s="17">
        <f t="shared" si="549"/>
        <v>0</v>
      </c>
      <c r="Y776" s="17">
        <f t="shared" si="550"/>
        <v>0</v>
      </c>
      <c r="Z776" s="29"/>
      <c r="AA776" s="43">
        <f t="shared" ref="AA776:AA839" si="573">IF(AY776&lt;=(1500000/4000),0,IF(AY776&lt;=(2000000/4000),(AY776-(1500000/4000))*5%,IF(AY776&lt;=(8500000/4000),(AY776-(2000000/4000))*10%+(25000/4000),IF(AY776&lt;=(12500000/4000),(AY776-(8500000/4000))*15%+(675000/4000),(AY776-(12500000/4000))*20%+(1275000/4000)))))</f>
        <v>0</v>
      </c>
      <c r="AB776" s="17">
        <f t="shared" ref="AB776:AB839" si="574">IF((W776*4000)&lt;=1200000,(W776*2%),(1200000/4000*2%))</f>
        <v>4.5676923076923082</v>
      </c>
      <c r="AC776" s="17">
        <f t="shared" ref="AC776:AC839" si="575">X776+Y776+Z776+AA776+AB776</f>
        <v>4.5676923076923082</v>
      </c>
      <c r="AD776" s="3">
        <f t="shared" si="521"/>
        <v>223</v>
      </c>
      <c r="AE776" s="3">
        <f t="shared" si="520"/>
        <v>3200</v>
      </c>
      <c r="AF776" s="3"/>
      <c r="AH776" s="20">
        <f t="shared" si="554"/>
        <v>223.82</v>
      </c>
      <c r="AI776">
        <f t="shared" si="558"/>
        <v>2</v>
      </c>
      <c r="AJ776">
        <f t="shared" si="559"/>
        <v>0</v>
      </c>
      <c r="AK776">
        <f t="shared" si="560"/>
        <v>1</v>
      </c>
      <c r="AL776">
        <f t="shared" si="561"/>
        <v>0</v>
      </c>
      <c r="AM776">
        <f t="shared" si="562"/>
        <v>0</v>
      </c>
      <c r="AN776">
        <f t="shared" si="563"/>
        <v>3</v>
      </c>
      <c r="AO776">
        <f t="shared" si="564"/>
        <v>1</v>
      </c>
      <c r="AP776">
        <f t="shared" si="565"/>
        <v>1</v>
      </c>
      <c r="AQ776">
        <f t="shared" si="566"/>
        <v>0</v>
      </c>
      <c r="AR776">
        <f t="shared" si="567"/>
        <v>2</v>
      </c>
      <c r="AS776">
        <f t="shared" si="568"/>
        <v>3279.9999999999727</v>
      </c>
      <c r="AT776" s="12">
        <f t="shared" si="555"/>
        <v>-4.1666666666666664E-2</v>
      </c>
      <c r="AU776" s="13">
        <f t="shared" si="545"/>
        <v>0</v>
      </c>
      <c r="AV776" s="13">
        <f t="shared" si="569"/>
        <v>0</v>
      </c>
      <c r="AW776" s="27">
        <v>0</v>
      </c>
      <c r="AX776" s="1">
        <f t="shared" si="556"/>
        <v>0</v>
      </c>
      <c r="AY776" s="20">
        <f t="shared" si="557"/>
        <v>215.88461538461539</v>
      </c>
    </row>
    <row r="777" spans="1:51" ht="39.75" customHeight="1" x14ac:dyDescent="0.8">
      <c r="A777" s="39">
        <v>771</v>
      </c>
      <c r="B777" s="2" t="s">
        <v>1847</v>
      </c>
      <c r="C777" s="44" t="s">
        <v>1854</v>
      </c>
      <c r="D777" s="40" t="s">
        <v>1411</v>
      </c>
      <c r="E777" s="40" t="s">
        <v>1855</v>
      </c>
      <c r="F777" s="15">
        <v>44228</v>
      </c>
      <c r="G777" s="2">
        <f t="shared" si="570"/>
        <v>26</v>
      </c>
      <c r="H777" s="16">
        <v>26</v>
      </c>
      <c r="I777" s="2"/>
      <c r="J777" s="16"/>
      <c r="K777" s="16"/>
      <c r="L777" s="2">
        <v>200</v>
      </c>
      <c r="M777" s="2">
        <v>0</v>
      </c>
      <c r="N777" s="2">
        <v>1.5</v>
      </c>
      <c r="O777" s="16"/>
      <c r="P777" s="2">
        <v>0</v>
      </c>
      <c r="Q777" s="2">
        <f t="shared" si="571"/>
        <v>10</v>
      </c>
      <c r="R777" s="2">
        <f t="shared" si="531"/>
        <v>0</v>
      </c>
      <c r="S777" s="17">
        <f t="shared" si="547"/>
        <v>37.5</v>
      </c>
      <c r="T777" s="17">
        <v>6.5</v>
      </c>
      <c r="U777" s="17">
        <v>5</v>
      </c>
      <c r="V777" s="18">
        <v>7</v>
      </c>
      <c r="W777" s="19">
        <f t="shared" si="572"/>
        <v>267.5</v>
      </c>
      <c r="X777" s="17">
        <f t="shared" si="549"/>
        <v>0</v>
      </c>
      <c r="Y777" s="17">
        <f t="shared" si="550"/>
        <v>0</v>
      </c>
      <c r="Z777" s="29"/>
      <c r="AA777" s="43">
        <f t="shared" si="573"/>
        <v>0</v>
      </c>
      <c r="AB777" s="17">
        <f t="shared" si="574"/>
        <v>5.3500000000000005</v>
      </c>
      <c r="AC777" s="17">
        <f t="shared" si="575"/>
        <v>5.3500000000000005</v>
      </c>
      <c r="AD777" s="3">
        <f t="shared" si="521"/>
        <v>262</v>
      </c>
      <c r="AE777" s="3">
        <f t="shared" si="520"/>
        <v>500</v>
      </c>
      <c r="AF777" s="3"/>
      <c r="AH777" s="20">
        <f t="shared" si="554"/>
        <v>262.14999999999998</v>
      </c>
      <c r="AI777">
        <f t="shared" si="558"/>
        <v>2</v>
      </c>
      <c r="AJ777">
        <f t="shared" si="559"/>
        <v>1</v>
      </c>
      <c r="AK777">
        <f t="shared" si="560"/>
        <v>0</v>
      </c>
      <c r="AL777">
        <f t="shared" si="561"/>
        <v>1</v>
      </c>
      <c r="AM777">
        <f t="shared" si="562"/>
        <v>0</v>
      </c>
      <c r="AN777">
        <f t="shared" si="563"/>
        <v>2</v>
      </c>
      <c r="AO777">
        <f t="shared" si="564"/>
        <v>0</v>
      </c>
      <c r="AP777">
        <f t="shared" si="565"/>
        <v>0</v>
      </c>
      <c r="AQ777">
        <f t="shared" si="566"/>
        <v>1</v>
      </c>
      <c r="AR777">
        <f t="shared" si="567"/>
        <v>0</v>
      </c>
      <c r="AS777">
        <f t="shared" si="568"/>
        <v>599.99999999990905</v>
      </c>
      <c r="AT777" s="12">
        <f t="shared" si="555"/>
        <v>-4.1666666666666664E-2</v>
      </c>
      <c r="AU777" s="13">
        <f t="shared" si="545"/>
        <v>0</v>
      </c>
      <c r="AV777" s="13">
        <f t="shared" si="569"/>
        <v>0</v>
      </c>
      <c r="AW777" s="27">
        <v>0</v>
      </c>
      <c r="AX777" s="1">
        <f t="shared" si="556"/>
        <v>0</v>
      </c>
      <c r="AY777" s="20">
        <f t="shared" si="557"/>
        <v>249</v>
      </c>
    </row>
    <row r="778" spans="1:51" ht="39.75" customHeight="1" x14ac:dyDescent="0.65">
      <c r="A778" s="2">
        <v>772</v>
      </c>
      <c r="B778" s="2" t="s">
        <v>1847</v>
      </c>
      <c r="C778" s="44" t="s">
        <v>1856</v>
      </c>
      <c r="D778" s="38" t="s">
        <v>1857</v>
      </c>
      <c r="E778" s="38" t="s">
        <v>1742</v>
      </c>
      <c r="F778" s="15">
        <v>44228</v>
      </c>
      <c r="G778" s="2">
        <f t="shared" si="570"/>
        <v>26</v>
      </c>
      <c r="H778" s="16">
        <v>2</v>
      </c>
      <c r="I778" s="2"/>
      <c r="J778" s="16"/>
      <c r="K778" s="16"/>
      <c r="L778" s="2">
        <v>200</v>
      </c>
      <c r="M778" s="2">
        <v>0</v>
      </c>
      <c r="N778" s="2">
        <v>1.5</v>
      </c>
      <c r="O778" s="16"/>
      <c r="P778" s="2">
        <v>0</v>
      </c>
      <c r="Q778" s="2">
        <f t="shared" si="571"/>
        <v>10</v>
      </c>
      <c r="R778" s="2">
        <f t="shared" si="531"/>
        <v>0</v>
      </c>
      <c r="S778" s="17">
        <f t="shared" si="547"/>
        <v>2.8846153846153846</v>
      </c>
      <c r="T778" s="17">
        <v>0.5</v>
      </c>
      <c r="U778" s="17">
        <v>5</v>
      </c>
      <c r="V778" s="18">
        <v>7</v>
      </c>
      <c r="W778" s="19">
        <f t="shared" si="572"/>
        <v>226.88461538461539</v>
      </c>
      <c r="X778" s="17">
        <f t="shared" si="549"/>
        <v>0</v>
      </c>
      <c r="Y778" s="17">
        <f t="shared" si="550"/>
        <v>0</v>
      </c>
      <c r="Z778" s="29"/>
      <c r="AA778" s="43">
        <f t="shared" si="573"/>
        <v>0</v>
      </c>
      <c r="AB778" s="17">
        <f t="shared" si="574"/>
        <v>4.5376923076923079</v>
      </c>
      <c r="AC778" s="17">
        <f t="shared" si="575"/>
        <v>4.5376923076923079</v>
      </c>
      <c r="AD778" s="3">
        <f t="shared" si="521"/>
        <v>222</v>
      </c>
      <c r="AE778" s="3">
        <f t="shared" ref="AE778:AE841" si="576">(AO778*$AO$5+AP778*$AP$5+AQ778*$AQ$5+AR778*$AR$5)</f>
        <v>1300</v>
      </c>
      <c r="AF778" s="3"/>
      <c r="AH778" s="20">
        <f t="shared" si="554"/>
        <v>222.35</v>
      </c>
      <c r="AI778">
        <f t="shared" si="558"/>
        <v>2</v>
      </c>
      <c r="AJ778">
        <f t="shared" si="559"/>
        <v>0</v>
      </c>
      <c r="AK778">
        <f t="shared" si="560"/>
        <v>1</v>
      </c>
      <c r="AL778">
        <f t="shared" si="561"/>
        <v>0</v>
      </c>
      <c r="AM778">
        <f t="shared" si="562"/>
        <v>0</v>
      </c>
      <c r="AN778">
        <f t="shared" si="563"/>
        <v>2</v>
      </c>
      <c r="AO778">
        <f t="shared" si="564"/>
        <v>0</v>
      </c>
      <c r="AP778">
        <f t="shared" si="565"/>
        <v>1</v>
      </c>
      <c r="AQ778">
        <f t="shared" si="566"/>
        <v>0</v>
      </c>
      <c r="AR778">
        <f t="shared" si="567"/>
        <v>3</v>
      </c>
      <c r="AS778">
        <f t="shared" si="568"/>
        <v>1399.9999999999773</v>
      </c>
      <c r="AT778" s="12">
        <f t="shared" si="555"/>
        <v>-4.1666666666666664E-2</v>
      </c>
      <c r="AU778" s="13">
        <f t="shared" si="545"/>
        <v>0</v>
      </c>
      <c r="AV778" s="13">
        <f t="shared" si="569"/>
        <v>0</v>
      </c>
      <c r="AW778" s="27">
        <v>0</v>
      </c>
      <c r="AX778" s="1">
        <f t="shared" si="556"/>
        <v>0</v>
      </c>
      <c r="AY778" s="20">
        <f t="shared" si="557"/>
        <v>214.38461538461539</v>
      </c>
    </row>
    <row r="779" spans="1:51" ht="39.75" customHeight="1" x14ac:dyDescent="0.65">
      <c r="A779" s="39">
        <v>773</v>
      </c>
      <c r="B779" s="2" t="s">
        <v>1847</v>
      </c>
      <c r="C779" s="44" t="s">
        <v>1858</v>
      </c>
      <c r="D779" s="47" t="s">
        <v>1859</v>
      </c>
      <c r="E779" s="48" t="s">
        <v>1860</v>
      </c>
      <c r="F779" s="15">
        <v>44228</v>
      </c>
      <c r="G779" s="2">
        <f t="shared" si="570"/>
        <v>26</v>
      </c>
      <c r="H779" s="16">
        <v>2</v>
      </c>
      <c r="I779" s="2"/>
      <c r="J779" s="16"/>
      <c r="K779" s="16"/>
      <c r="L779" s="2">
        <v>200</v>
      </c>
      <c r="M779" s="2">
        <v>0</v>
      </c>
      <c r="N779" s="2">
        <v>1.5</v>
      </c>
      <c r="O779" s="16"/>
      <c r="P779" s="2">
        <v>0</v>
      </c>
      <c r="Q779" s="2">
        <f t="shared" si="571"/>
        <v>10</v>
      </c>
      <c r="R779" s="2">
        <f t="shared" si="531"/>
        <v>0</v>
      </c>
      <c r="S779" s="17">
        <f t="shared" si="547"/>
        <v>2.8846153846153846</v>
      </c>
      <c r="T779" s="17">
        <v>0.5</v>
      </c>
      <c r="U779" s="17">
        <v>5</v>
      </c>
      <c r="V779" s="18">
        <v>7</v>
      </c>
      <c r="W779" s="19">
        <f t="shared" si="572"/>
        <v>226.88461538461539</v>
      </c>
      <c r="X779" s="17">
        <f t="shared" si="549"/>
        <v>0</v>
      </c>
      <c r="Y779" s="17">
        <f t="shared" si="550"/>
        <v>0</v>
      </c>
      <c r="Z779" s="29"/>
      <c r="AA779" s="43">
        <f t="shared" si="573"/>
        <v>0</v>
      </c>
      <c r="AB779" s="17">
        <f t="shared" si="574"/>
        <v>4.5376923076923079</v>
      </c>
      <c r="AC779" s="17">
        <f t="shared" si="575"/>
        <v>4.5376923076923079</v>
      </c>
      <c r="AD779" s="3">
        <f t="shared" ref="AD779:AD842" si="577">(AI779*$AI$5+AJ779*$AJ$5+AK779*$AK$5+AL779*$AL$5+AM779*$AM$5+AN779*$AN$5)</f>
        <v>222</v>
      </c>
      <c r="AE779" s="3">
        <f t="shared" si="576"/>
        <v>1300</v>
      </c>
      <c r="AF779" s="3"/>
      <c r="AH779" s="20">
        <f t="shared" si="554"/>
        <v>222.35</v>
      </c>
      <c r="AI779">
        <f t="shared" si="558"/>
        <v>2</v>
      </c>
      <c r="AJ779">
        <f t="shared" si="559"/>
        <v>0</v>
      </c>
      <c r="AK779">
        <f t="shared" si="560"/>
        <v>1</v>
      </c>
      <c r="AL779">
        <f t="shared" si="561"/>
        <v>0</v>
      </c>
      <c r="AM779">
        <f t="shared" si="562"/>
        <v>0</v>
      </c>
      <c r="AN779">
        <f t="shared" si="563"/>
        <v>2</v>
      </c>
      <c r="AO779">
        <f t="shared" si="564"/>
        <v>0</v>
      </c>
      <c r="AP779">
        <f t="shared" si="565"/>
        <v>1</v>
      </c>
      <c r="AQ779">
        <f t="shared" si="566"/>
        <v>0</v>
      </c>
      <c r="AR779">
        <f t="shared" si="567"/>
        <v>3</v>
      </c>
      <c r="AS779">
        <f t="shared" si="568"/>
        <v>1399.9999999999773</v>
      </c>
      <c r="AT779" s="12">
        <f t="shared" si="555"/>
        <v>-4.1666666666666664E-2</v>
      </c>
      <c r="AU779" s="13">
        <f t="shared" si="545"/>
        <v>0</v>
      </c>
      <c r="AV779" s="13">
        <f t="shared" si="569"/>
        <v>0</v>
      </c>
      <c r="AW779" s="27">
        <v>0</v>
      </c>
      <c r="AX779" s="1">
        <f t="shared" si="556"/>
        <v>0</v>
      </c>
      <c r="AY779" s="20">
        <f t="shared" si="557"/>
        <v>214.38461538461539</v>
      </c>
    </row>
    <row r="780" spans="1:51" ht="39.75" customHeight="1" x14ac:dyDescent="0.65">
      <c r="A780" s="2">
        <v>774</v>
      </c>
      <c r="B780" s="2" t="s">
        <v>1847</v>
      </c>
      <c r="C780" s="44" t="s">
        <v>1861</v>
      </c>
      <c r="D780" s="47" t="s">
        <v>1862</v>
      </c>
      <c r="E780" s="48" t="s">
        <v>1863</v>
      </c>
      <c r="F780" s="15">
        <v>44228</v>
      </c>
      <c r="G780" s="2">
        <f t="shared" si="570"/>
        <v>23</v>
      </c>
      <c r="H780" s="16">
        <v>2</v>
      </c>
      <c r="I780" s="2"/>
      <c r="J780" s="16">
        <v>3</v>
      </c>
      <c r="K780" s="16"/>
      <c r="L780" s="2">
        <v>200</v>
      </c>
      <c r="M780" s="2">
        <v>0</v>
      </c>
      <c r="N780" s="2">
        <v>1.5</v>
      </c>
      <c r="O780" s="16"/>
      <c r="P780" s="2">
        <v>0</v>
      </c>
      <c r="Q780" s="2">
        <f t="shared" si="571"/>
        <v>0</v>
      </c>
      <c r="R780" s="2">
        <f t="shared" si="531"/>
        <v>0</v>
      </c>
      <c r="S780" s="17">
        <f t="shared" si="547"/>
        <v>2.8846153846153846</v>
      </c>
      <c r="T780" s="17">
        <v>0.5</v>
      </c>
      <c r="U780" s="17">
        <v>4.4230769230769234</v>
      </c>
      <c r="V780" s="18">
        <v>7</v>
      </c>
      <c r="W780" s="19">
        <f t="shared" si="572"/>
        <v>216.30769230769232</v>
      </c>
      <c r="X780" s="17">
        <f t="shared" si="549"/>
        <v>23.25</v>
      </c>
      <c r="Y780" s="17">
        <f t="shared" si="550"/>
        <v>0</v>
      </c>
      <c r="Z780" s="29"/>
      <c r="AA780" s="43">
        <f t="shared" si="573"/>
        <v>0</v>
      </c>
      <c r="AB780" s="17">
        <f t="shared" si="574"/>
        <v>4.3261538461538462</v>
      </c>
      <c r="AC780" s="17">
        <f t="shared" si="575"/>
        <v>27.576153846153847</v>
      </c>
      <c r="AD780" s="3">
        <f t="shared" si="577"/>
        <v>188</v>
      </c>
      <c r="AE780" s="3">
        <f t="shared" si="576"/>
        <v>2900</v>
      </c>
      <c r="AF780" s="3"/>
      <c r="AH780" s="20">
        <f t="shared" si="554"/>
        <v>188.73</v>
      </c>
      <c r="AI780">
        <f t="shared" si="558"/>
        <v>1</v>
      </c>
      <c r="AJ780">
        <f t="shared" si="559"/>
        <v>1</v>
      </c>
      <c r="AK780">
        <f t="shared" si="560"/>
        <v>1</v>
      </c>
      <c r="AL780">
        <f t="shared" si="561"/>
        <v>1</v>
      </c>
      <c r="AM780">
        <f t="shared" si="562"/>
        <v>1</v>
      </c>
      <c r="AN780">
        <f t="shared" si="563"/>
        <v>3</v>
      </c>
      <c r="AO780">
        <f t="shared" si="564"/>
        <v>1</v>
      </c>
      <c r="AP780">
        <f t="shared" si="565"/>
        <v>0</v>
      </c>
      <c r="AQ780">
        <f t="shared" si="566"/>
        <v>1</v>
      </c>
      <c r="AR780">
        <f t="shared" si="567"/>
        <v>4</v>
      </c>
      <c r="AS780">
        <f t="shared" si="568"/>
        <v>2919.9999999999591</v>
      </c>
      <c r="AT780" s="12">
        <f t="shared" si="555"/>
        <v>-4.1666666666666664E-2</v>
      </c>
      <c r="AU780" s="13">
        <f t="shared" si="545"/>
        <v>0</v>
      </c>
      <c r="AV780" s="13">
        <f t="shared" si="569"/>
        <v>0</v>
      </c>
      <c r="AW780" s="27">
        <v>0</v>
      </c>
      <c r="AX780" s="1">
        <f t="shared" si="556"/>
        <v>0</v>
      </c>
      <c r="AY780" s="20">
        <f t="shared" si="557"/>
        <v>181.13461538461539</v>
      </c>
    </row>
    <row r="781" spans="1:51" ht="39.75" customHeight="1" x14ac:dyDescent="0.65">
      <c r="A781" s="39">
        <v>775</v>
      </c>
      <c r="B781" s="2" t="s">
        <v>1847</v>
      </c>
      <c r="C781" s="44" t="s">
        <v>1864</v>
      </c>
      <c r="D781" s="47" t="s">
        <v>1865</v>
      </c>
      <c r="E781" s="48" t="s">
        <v>1866</v>
      </c>
      <c r="F781" s="15">
        <v>44228</v>
      </c>
      <c r="G781" s="2">
        <f t="shared" si="570"/>
        <v>26</v>
      </c>
      <c r="H781" s="16">
        <v>0</v>
      </c>
      <c r="I781" s="2"/>
      <c r="J781" s="16"/>
      <c r="K781" s="16"/>
      <c r="L781" s="2">
        <v>200</v>
      </c>
      <c r="M781" s="2">
        <v>0</v>
      </c>
      <c r="N781" s="2">
        <v>1</v>
      </c>
      <c r="O781" s="16"/>
      <c r="P781" s="2">
        <v>0</v>
      </c>
      <c r="Q781" s="2">
        <f t="shared" si="571"/>
        <v>10</v>
      </c>
      <c r="R781" s="2">
        <f t="shared" si="531"/>
        <v>0</v>
      </c>
      <c r="S781" s="17">
        <f t="shared" si="547"/>
        <v>0</v>
      </c>
      <c r="T781" s="17">
        <v>0</v>
      </c>
      <c r="U781" s="17">
        <v>5</v>
      </c>
      <c r="V781" s="18">
        <v>7</v>
      </c>
      <c r="W781" s="19">
        <f t="shared" si="572"/>
        <v>223</v>
      </c>
      <c r="X781" s="17">
        <f t="shared" si="549"/>
        <v>0</v>
      </c>
      <c r="Y781" s="17">
        <f t="shared" si="550"/>
        <v>0</v>
      </c>
      <c r="Z781" s="29"/>
      <c r="AA781" s="43">
        <f t="shared" si="573"/>
        <v>0</v>
      </c>
      <c r="AB781" s="17">
        <f t="shared" si="574"/>
        <v>4.46</v>
      </c>
      <c r="AC781" s="17">
        <f t="shared" si="575"/>
        <v>4.46</v>
      </c>
      <c r="AD781" s="3">
        <f t="shared" si="577"/>
        <v>218</v>
      </c>
      <c r="AE781" s="3">
        <f t="shared" si="576"/>
        <v>2100</v>
      </c>
      <c r="AF781" s="3"/>
      <c r="AH781" s="20">
        <f t="shared" si="554"/>
        <v>218.54</v>
      </c>
      <c r="AI781">
        <f t="shared" si="558"/>
        <v>2</v>
      </c>
      <c r="AJ781">
        <f t="shared" si="559"/>
        <v>0</v>
      </c>
      <c r="AK781">
        <f t="shared" si="560"/>
        <v>0</v>
      </c>
      <c r="AL781">
        <f t="shared" si="561"/>
        <v>1</v>
      </c>
      <c r="AM781">
        <f t="shared" si="562"/>
        <v>1</v>
      </c>
      <c r="AN781">
        <f t="shared" si="563"/>
        <v>3</v>
      </c>
      <c r="AO781">
        <f t="shared" si="564"/>
        <v>1</v>
      </c>
      <c r="AP781">
        <f t="shared" si="565"/>
        <v>0</v>
      </c>
      <c r="AQ781">
        <f t="shared" si="566"/>
        <v>0</v>
      </c>
      <c r="AR781">
        <f t="shared" si="567"/>
        <v>1</v>
      </c>
      <c r="AS781">
        <f t="shared" si="568"/>
        <v>2159.9999999999682</v>
      </c>
      <c r="AT781" s="12">
        <f t="shared" si="555"/>
        <v>-4.1666666666666664E-2</v>
      </c>
      <c r="AU781" s="13">
        <f t="shared" si="545"/>
        <v>0</v>
      </c>
      <c r="AV781" s="13">
        <f t="shared" si="569"/>
        <v>0</v>
      </c>
      <c r="AW781" s="27">
        <v>0</v>
      </c>
      <c r="AX781" s="1">
        <f t="shared" si="556"/>
        <v>0</v>
      </c>
      <c r="AY781" s="20">
        <f t="shared" si="557"/>
        <v>211</v>
      </c>
    </row>
    <row r="782" spans="1:51" ht="39.75" customHeight="1" x14ac:dyDescent="0.65">
      <c r="A782" s="2">
        <v>776</v>
      </c>
      <c r="B782" s="2" t="s">
        <v>1847</v>
      </c>
      <c r="C782" s="44" t="s">
        <v>1867</v>
      </c>
      <c r="D782" s="47" t="s">
        <v>1857</v>
      </c>
      <c r="E782" s="48" t="s">
        <v>1868</v>
      </c>
      <c r="F782" s="15">
        <v>44228</v>
      </c>
      <c r="G782" s="2">
        <f t="shared" si="570"/>
        <v>26</v>
      </c>
      <c r="H782" s="16">
        <v>2</v>
      </c>
      <c r="I782" s="2"/>
      <c r="J782" s="16"/>
      <c r="K782" s="16"/>
      <c r="L782" s="2">
        <v>200</v>
      </c>
      <c r="M782" s="2">
        <v>0</v>
      </c>
      <c r="N782" s="2">
        <v>1</v>
      </c>
      <c r="O782" s="16"/>
      <c r="P782" s="2">
        <v>0</v>
      </c>
      <c r="Q782" s="2">
        <f t="shared" si="571"/>
        <v>10</v>
      </c>
      <c r="R782" s="2">
        <f t="shared" si="531"/>
        <v>0</v>
      </c>
      <c r="S782" s="17">
        <f t="shared" si="547"/>
        <v>2.8846153846153846</v>
      </c>
      <c r="T782" s="17">
        <v>0.5</v>
      </c>
      <c r="U782" s="17">
        <v>5</v>
      </c>
      <c r="V782" s="18">
        <v>7</v>
      </c>
      <c r="W782" s="19">
        <f t="shared" si="572"/>
        <v>226.38461538461539</v>
      </c>
      <c r="X782" s="17">
        <f t="shared" si="549"/>
        <v>0</v>
      </c>
      <c r="Y782" s="17">
        <f t="shared" si="550"/>
        <v>0</v>
      </c>
      <c r="Z782" s="29"/>
      <c r="AA782" s="43">
        <f t="shared" si="573"/>
        <v>0</v>
      </c>
      <c r="AB782" s="17">
        <f t="shared" si="574"/>
        <v>4.5276923076923081</v>
      </c>
      <c r="AC782" s="17">
        <f t="shared" si="575"/>
        <v>4.5276923076923081</v>
      </c>
      <c r="AD782" s="3">
        <f t="shared" si="577"/>
        <v>221</v>
      </c>
      <c r="AE782" s="3">
        <f t="shared" si="576"/>
        <v>3400</v>
      </c>
      <c r="AF782" s="3"/>
      <c r="AH782" s="20">
        <f t="shared" si="554"/>
        <v>221.86</v>
      </c>
      <c r="AI782">
        <f t="shared" si="558"/>
        <v>2</v>
      </c>
      <c r="AJ782">
        <f t="shared" si="559"/>
        <v>0</v>
      </c>
      <c r="AK782">
        <f t="shared" si="560"/>
        <v>1</v>
      </c>
      <c r="AL782">
        <f t="shared" si="561"/>
        <v>0</v>
      </c>
      <c r="AM782">
        <f t="shared" si="562"/>
        <v>0</v>
      </c>
      <c r="AN782">
        <f t="shared" si="563"/>
        <v>1</v>
      </c>
      <c r="AO782">
        <f t="shared" si="564"/>
        <v>1</v>
      </c>
      <c r="AP782">
        <f t="shared" si="565"/>
        <v>1</v>
      </c>
      <c r="AQ782">
        <f t="shared" si="566"/>
        <v>0</v>
      </c>
      <c r="AR782">
        <f t="shared" si="567"/>
        <v>4</v>
      </c>
      <c r="AS782">
        <f t="shared" si="568"/>
        <v>3440.0000000000546</v>
      </c>
      <c r="AT782" s="12">
        <f t="shared" si="555"/>
        <v>-4.1666666666666664E-2</v>
      </c>
      <c r="AU782" s="13">
        <f t="shared" si="545"/>
        <v>0</v>
      </c>
      <c r="AV782" s="13">
        <f t="shared" si="569"/>
        <v>0</v>
      </c>
      <c r="AW782" s="27">
        <v>0</v>
      </c>
      <c r="AX782" s="1">
        <f t="shared" si="556"/>
        <v>0</v>
      </c>
      <c r="AY782" s="20">
        <f t="shared" si="557"/>
        <v>213.88461538461539</v>
      </c>
    </row>
    <row r="783" spans="1:51" ht="39.75" customHeight="1" x14ac:dyDescent="0.65">
      <c r="A783" s="39">
        <v>777</v>
      </c>
      <c r="B783" s="2" t="s">
        <v>1847</v>
      </c>
      <c r="C783" s="44" t="s">
        <v>1869</v>
      </c>
      <c r="D783" s="47" t="s">
        <v>795</v>
      </c>
      <c r="E783" s="48" t="s">
        <v>371</v>
      </c>
      <c r="F783" s="15">
        <v>44228</v>
      </c>
      <c r="G783" s="2">
        <f t="shared" si="570"/>
        <v>26</v>
      </c>
      <c r="H783" s="16">
        <v>0</v>
      </c>
      <c r="I783" s="2"/>
      <c r="J783" s="16"/>
      <c r="K783" s="16"/>
      <c r="L783" s="2">
        <v>200</v>
      </c>
      <c r="M783" s="2">
        <v>0</v>
      </c>
      <c r="N783" s="2">
        <v>1</v>
      </c>
      <c r="O783" s="16"/>
      <c r="P783" s="2">
        <v>0</v>
      </c>
      <c r="Q783" s="2">
        <f t="shared" si="571"/>
        <v>10</v>
      </c>
      <c r="R783" s="2">
        <f t="shared" si="531"/>
        <v>0</v>
      </c>
      <c r="S783" s="17">
        <f t="shared" si="547"/>
        <v>0</v>
      </c>
      <c r="T783" s="17">
        <v>0</v>
      </c>
      <c r="U783" s="17">
        <v>5</v>
      </c>
      <c r="V783" s="18"/>
      <c r="W783" s="19">
        <f t="shared" si="572"/>
        <v>216</v>
      </c>
      <c r="X783" s="17">
        <f t="shared" si="549"/>
        <v>0</v>
      </c>
      <c r="Y783" s="17">
        <f t="shared" si="550"/>
        <v>0</v>
      </c>
      <c r="Z783" s="29"/>
      <c r="AA783" s="43">
        <f t="shared" si="573"/>
        <v>0</v>
      </c>
      <c r="AB783" s="17">
        <f t="shared" si="574"/>
        <v>4.32</v>
      </c>
      <c r="AC783" s="17">
        <f t="shared" si="575"/>
        <v>4.32</v>
      </c>
      <c r="AD783" s="3">
        <f t="shared" si="577"/>
        <v>211</v>
      </c>
      <c r="AE783" s="3">
        <f t="shared" si="576"/>
        <v>2700</v>
      </c>
      <c r="AF783" s="3"/>
      <c r="AH783" s="20">
        <f t="shared" si="554"/>
        <v>211.68</v>
      </c>
      <c r="AI783">
        <f t="shared" si="558"/>
        <v>2</v>
      </c>
      <c r="AJ783">
        <f t="shared" si="559"/>
        <v>0</v>
      </c>
      <c r="AK783">
        <f t="shared" si="560"/>
        <v>0</v>
      </c>
      <c r="AL783">
        <f t="shared" si="561"/>
        <v>1</v>
      </c>
      <c r="AM783">
        <f t="shared" si="562"/>
        <v>0</v>
      </c>
      <c r="AN783">
        <f t="shared" si="563"/>
        <v>1</v>
      </c>
      <c r="AO783">
        <f t="shared" si="564"/>
        <v>1</v>
      </c>
      <c r="AP783">
        <f t="shared" si="565"/>
        <v>0</v>
      </c>
      <c r="AQ783">
        <f t="shared" si="566"/>
        <v>1</v>
      </c>
      <c r="AR783">
        <f t="shared" si="567"/>
        <v>2</v>
      </c>
      <c r="AS783">
        <f t="shared" si="568"/>
        <v>2720.0000000000273</v>
      </c>
      <c r="AT783" s="12">
        <f t="shared" si="555"/>
        <v>-4.1666666666666664E-2</v>
      </c>
      <c r="AU783" s="13">
        <f t="shared" si="545"/>
        <v>0</v>
      </c>
      <c r="AV783" s="13">
        <f t="shared" si="569"/>
        <v>0</v>
      </c>
      <c r="AW783" s="27">
        <v>0</v>
      </c>
      <c r="AX783" s="1">
        <f t="shared" si="556"/>
        <v>0</v>
      </c>
      <c r="AY783" s="20">
        <f t="shared" si="557"/>
        <v>211</v>
      </c>
    </row>
    <row r="784" spans="1:51" ht="39.75" customHeight="1" x14ac:dyDescent="0.65">
      <c r="A784" s="2">
        <v>778</v>
      </c>
      <c r="B784" s="2" t="s">
        <v>1847</v>
      </c>
      <c r="C784" s="44" t="s">
        <v>1870</v>
      </c>
      <c r="D784" s="47" t="s">
        <v>718</v>
      </c>
      <c r="E784" s="48" t="s">
        <v>211</v>
      </c>
      <c r="F784" s="15">
        <v>44228</v>
      </c>
      <c r="G784" s="2">
        <f t="shared" si="570"/>
        <v>26</v>
      </c>
      <c r="H784" s="16">
        <v>4</v>
      </c>
      <c r="I784" s="2"/>
      <c r="J784" s="16"/>
      <c r="K784" s="16"/>
      <c r="L784" s="2">
        <v>200</v>
      </c>
      <c r="M784" s="2">
        <v>0</v>
      </c>
      <c r="N784" s="2">
        <v>1</v>
      </c>
      <c r="O784" s="16"/>
      <c r="P784" s="2">
        <v>0</v>
      </c>
      <c r="Q784" s="2">
        <f t="shared" si="571"/>
        <v>10</v>
      </c>
      <c r="R784" s="2">
        <f t="shared" si="531"/>
        <v>0</v>
      </c>
      <c r="S784" s="17">
        <f t="shared" si="547"/>
        <v>5.7692307692307692</v>
      </c>
      <c r="T784" s="17">
        <v>1</v>
      </c>
      <c r="U784" s="17">
        <v>5</v>
      </c>
      <c r="V784" s="18"/>
      <c r="W784" s="19">
        <f t="shared" si="572"/>
        <v>222.76923076923077</v>
      </c>
      <c r="X784" s="17">
        <f t="shared" si="549"/>
        <v>0</v>
      </c>
      <c r="Y784" s="17">
        <f t="shared" si="550"/>
        <v>0</v>
      </c>
      <c r="Z784" s="29"/>
      <c r="AA784" s="43">
        <f t="shared" si="573"/>
        <v>0</v>
      </c>
      <c r="AB784" s="17">
        <f t="shared" si="574"/>
        <v>4.4553846153846157</v>
      </c>
      <c r="AC784" s="17">
        <f t="shared" si="575"/>
        <v>4.4553846153846157</v>
      </c>
      <c r="AD784" s="3">
        <f t="shared" si="577"/>
        <v>218</v>
      </c>
      <c r="AE784" s="3">
        <f t="shared" si="576"/>
        <v>1200</v>
      </c>
      <c r="AF784" s="3"/>
      <c r="AH784" s="20">
        <f t="shared" si="554"/>
        <v>218.31</v>
      </c>
      <c r="AI784">
        <f t="shared" si="558"/>
        <v>2</v>
      </c>
      <c r="AJ784">
        <f t="shared" si="559"/>
        <v>0</v>
      </c>
      <c r="AK784">
        <f t="shared" si="560"/>
        <v>0</v>
      </c>
      <c r="AL784">
        <f t="shared" si="561"/>
        <v>1</v>
      </c>
      <c r="AM784">
        <f t="shared" si="562"/>
        <v>1</v>
      </c>
      <c r="AN784">
        <f t="shared" si="563"/>
        <v>3</v>
      </c>
      <c r="AO784">
        <f t="shared" si="564"/>
        <v>0</v>
      </c>
      <c r="AP784">
        <f t="shared" si="565"/>
        <v>1</v>
      </c>
      <c r="AQ784">
        <f t="shared" si="566"/>
        <v>0</v>
      </c>
      <c r="AR784">
        <f t="shared" si="567"/>
        <v>2</v>
      </c>
      <c r="AS784">
        <f t="shared" si="568"/>
        <v>1240.0000000000091</v>
      </c>
      <c r="AT784" s="12">
        <f t="shared" si="555"/>
        <v>-4.1666666666666664E-2</v>
      </c>
      <c r="AU784" s="13">
        <f t="shared" si="545"/>
        <v>0</v>
      </c>
      <c r="AV784" s="13">
        <f t="shared" si="569"/>
        <v>0</v>
      </c>
      <c r="AW784" s="27">
        <v>0</v>
      </c>
      <c r="AX784" s="1">
        <f t="shared" si="556"/>
        <v>0</v>
      </c>
      <c r="AY784" s="20">
        <f t="shared" si="557"/>
        <v>216.76923076923077</v>
      </c>
    </row>
    <row r="785" spans="1:51" ht="39.75" customHeight="1" x14ac:dyDescent="0.65">
      <c r="A785" s="39">
        <v>779</v>
      </c>
      <c r="B785" s="2" t="s">
        <v>1847</v>
      </c>
      <c r="C785" s="44" t="s">
        <v>1871</v>
      </c>
      <c r="D785" s="47" t="s">
        <v>409</v>
      </c>
      <c r="E785" s="48" t="s">
        <v>1872</v>
      </c>
      <c r="F785" s="15">
        <v>44228</v>
      </c>
      <c r="G785" s="2">
        <f t="shared" si="570"/>
        <v>26</v>
      </c>
      <c r="H785" s="16">
        <v>20</v>
      </c>
      <c r="I785" s="2"/>
      <c r="J785" s="16"/>
      <c r="K785" s="16"/>
      <c r="L785" s="2">
        <v>200</v>
      </c>
      <c r="M785" s="2">
        <v>0</v>
      </c>
      <c r="N785" s="2">
        <v>0</v>
      </c>
      <c r="O785" s="16"/>
      <c r="P785" s="2">
        <v>0</v>
      </c>
      <c r="Q785" s="2">
        <f t="shared" si="571"/>
        <v>10</v>
      </c>
      <c r="R785" s="2">
        <f t="shared" si="531"/>
        <v>0</v>
      </c>
      <c r="S785" s="17">
        <f t="shared" si="547"/>
        <v>28.846153846153847</v>
      </c>
      <c r="T785" s="17">
        <v>5</v>
      </c>
      <c r="U785" s="17">
        <v>5</v>
      </c>
      <c r="V785" s="18">
        <v>7</v>
      </c>
      <c r="W785" s="19">
        <f t="shared" si="572"/>
        <v>255.84615384615384</v>
      </c>
      <c r="X785" s="17">
        <f t="shared" si="549"/>
        <v>0</v>
      </c>
      <c r="Y785" s="17">
        <f t="shared" si="550"/>
        <v>0</v>
      </c>
      <c r="Z785" s="29"/>
      <c r="AA785" s="43">
        <f t="shared" si="573"/>
        <v>0</v>
      </c>
      <c r="AB785" s="17">
        <f t="shared" si="574"/>
        <v>5.1169230769230767</v>
      </c>
      <c r="AC785" s="17">
        <f t="shared" si="575"/>
        <v>5.1169230769230767</v>
      </c>
      <c r="AD785" s="3">
        <f t="shared" si="577"/>
        <v>250</v>
      </c>
      <c r="AE785" s="3">
        <f t="shared" si="576"/>
        <v>2900</v>
      </c>
      <c r="AF785" s="3"/>
      <c r="AH785" s="20">
        <f t="shared" si="554"/>
        <v>250.73</v>
      </c>
      <c r="AI785">
        <f t="shared" si="558"/>
        <v>2</v>
      </c>
      <c r="AJ785">
        <f t="shared" si="559"/>
        <v>1</v>
      </c>
      <c r="AK785">
        <f t="shared" si="560"/>
        <v>0</v>
      </c>
      <c r="AL785">
        <f t="shared" si="561"/>
        <v>0</v>
      </c>
      <c r="AM785">
        <f t="shared" si="562"/>
        <v>0</v>
      </c>
      <c r="AN785">
        <f t="shared" si="563"/>
        <v>0</v>
      </c>
      <c r="AO785">
        <f t="shared" si="564"/>
        <v>1</v>
      </c>
      <c r="AP785">
        <f t="shared" si="565"/>
        <v>0</v>
      </c>
      <c r="AQ785">
        <f t="shared" si="566"/>
        <v>1</v>
      </c>
      <c r="AR785">
        <f t="shared" si="567"/>
        <v>4</v>
      </c>
      <c r="AS785">
        <f t="shared" si="568"/>
        <v>2919.9999999999591</v>
      </c>
      <c r="AT785" s="12">
        <f t="shared" si="555"/>
        <v>-4.1666666666666664E-2</v>
      </c>
      <c r="AU785" s="13">
        <f t="shared" si="545"/>
        <v>0</v>
      </c>
      <c r="AV785" s="13">
        <f t="shared" si="569"/>
        <v>0</v>
      </c>
      <c r="AW785" s="27">
        <v>0</v>
      </c>
      <c r="AX785" s="1">
        <f t="shared" si="556"/>
        <v>0</v>
      </c>
      <c r="AY785" s="20">
        <f t="shared" si="557"/>
        <v>238.84615384615384</v>
      </c>
    </row>
    <row r="786" spans="1:51" ht="39.75" customHeight="1" x14ac:dyDescent="0.65">
      <c r="A786" s="2">
        <v>780</v>
      </c>
      <c r="B786" s="2" t="s">
        <v>1847</v>
      </c>
      <c r="C786" s="44" t="s">
        <v>1873</v>
      </c>
      <c r="D786" s="47" t="s">
        <v>693</v>
      </c>
      <c r="E786" s="48" t="s">
        <v>1874</v>
      </c>
      <c r="F786" s="15">
        <v>44228</v>
      </c>
      <c r="G786" s="2">
        <f t="shared" si="570"/>
        <v>26</v>
      </c>
      <c r="H786" s="16">
        <v>8.5</v>
      </c>
      <c r="I786" s="2"/>
      <c r="J786" s="16"/>
      <c r="K786" s="16"/>
      <c r="L786" s="2">
        <v>200</v>
      </c>
      <c r="M786" s="2">
        <v>0</v>
      </c>
      <c r="N786" s="2">
        <v>0</v>
      </c>
      <c r="O786" s="16"/>
      <c r="P786" s="2">
        <v>0</v>
      </c>
      <c r="Q786" s="2">
        <f t="shared" si="571"/>
        <v>10</v>
      </c>
      <c r="R786" s="2">
        <f t="shared" si="531"/>
        <v>0</v>
      </c>
      <c r="S786" s="17">
        <f t="shared" si="547"/>
        <v>12.259615384615385</v>
      </c>
      <c r="T786" s="17">
        <v>2.125</v>
      </c>
      <c r="U786" s="17">
        <v>5</v>
      </c>
      <c r="V786" s="18">
        <v>7</v>
      </c>
      <c r="W786" s="19">
        <f t="shared" si="572"/>
        <v>236.38461538461539</v>
      </c>
      <c r="X786" s="17">
        <f t="shared" si="549"/>
        <v>0</v>
      </c>
      <c r="Y786" s="17">
        <f t="shared" si="550"/>
        <v>0</v>
      </c>
      <c r="Z786" s="29"/>
      <c r="AA786" s="43">
        <f t="shared" si="573"/>
        <v>0</v>
      </c>
      <c r="AB786" s="17">
        <f t="shared" si="574"/>
        <v>4.7276923076923074</v>
      </c>
      <c r="AC786" s="17">
        <f t="shared" si="575"/>
        <v>4.7276923076923074</v>
      </c>
      <c r="AD786" s="3">
        <f t="shared" si="577"/>
        <v>231</v>
      </c>
      <c r="AE786" s="3">
        <f t="shared" si="576"/>
        <v>2600</v>
      </c>
      <c r="AF786" s="3"/>
      <c r="AH786" s="20">
        <f t="shared" si="554"/>
        <v>231.66</v>
      </c>
      <c r="AI786">
        <f t="shared" si="558"/>
        <v>2</v>
      </c>
      <c r="AJ786">
        <f t="shared" si="559"/>
        <v>0</v>
      </c>
      <c r="AK786">
        <f t="shared" si="560"/>
        <v>1</v>
      </c>
      <c r="AL786">
        <f t="shared" si="561"/>
        <v>1</v>
      </c>
      <c r="AM786">
        <f t="shared" si="562"/>
        <v>0</v>
      </c>
      <c r="AN786">
        <f t="shared" si="563"/>
        <v>1</v>
      </c>
      <c r="AO786">
        <f t="shared" si="564"/>
        <v>1</v>
      </c>
      <c r="AP786">
        <f t="shared" si="565"/>
        <v>0</v>
      </c>
      <c r="AQ786">
        <f t="shared" si="566"/>
        <v>1</v>
      </c>
      <c r="AR786">
        <f t="shared" si="567"/>
        <v>1</v>
      </c>
      <c r="AS786">
        <f t="shared" si="568"/>
        <v>2639.9999999999864</v>
      </c>
      <c r="AT786" s="12">
        <f t="shared" si="555"/>
        <v>-4.1666666666666664E-2</v>
      </c>
      <c r="AU786" s="13">
        <f t="shared" si="545"/>
        <v>0</v>
      </c>
      <c r="AV786" s="13">
        <f t="shared" si="569"/>
        <v>0</v>
      </c>
      <c r="AW786" s="27">
        <v>0</v>
      </c>
      <c r="AX786" s="1">
        <f t="shared" si="556"/>
        <v>0</v>
      </c>
      <c r="AY786" s="20">
        <f t="shared" si="557"/>
        <v>222.25961538461539</v>
      </c>
    </row>
    <row r="787" spans="1:51" ht="39.75" customHeight="1" x14ac:dyDescent="0.65">
      <c r="A787" s="39">
        <v>781</v>
      </c>
      <c r="B787" s="2" t="s">
        <v>1847</v>
      </c>
      <c r="C787" s="44" t="s">
        <v>1875</v>
      </c>
      <c r="D787" s="47" t="s">
        <v>1876</v>
      </c>
      <c r="E787" s="48" t="s">
        <v>1711</v>
      </c>
      <c r="F787" s="15">
        <v>44228</v>
      </c>
      <c r="G787" s="2">
        <f t="shared" si="570"/>
        <v>26</v>
      </c>
      <c r="H787" s="16">
        <v>6</v>
      </c>
      <c r="I787" s="2"/>
      <c r="J787" s="16"/>
      <c r="K787" s="16"/>
      <c r="L787" s="2">
        <v>200</v>
      </c>
      <c r="M787" s="2">
        <v>0</v>
      </c>
      <c r="N787" s="2">
        <v>0</v>
      </c>
      <c r="O787" s="16"/>
      <c r="P787" s="2">
        <v>0</v>
      </c>
      <c r="Q787" s="2">
        <f t="shared" si="571"/>
        <v>10</v>
      </c>
      <c r="R787" s="2">
        <f t="shared" si="531"/>
        <v>0</v>
      </c>
      <c r="S787" s="17">
        <f t="shared" si="547"/>
        <v>8.6538461538461533</v>
      </c>
      <c r="T787" s="17">
        <v>1.5</v>
      </c>
      <c r="U787" s="17">
        <v>5</v>
      </c>
      <c r="V787" s="18">
        <v>7</v>
      </c>
      <c r="W787" s="19">
        <f t="shared" si="572"/>
        <v>232.15384615384616</v>
      </c>
      <c r="X787" s="17">
        <f t="shared" si="549"/>
        <v>0</v>
      </c>
      <c r="Y787" s="17">
        <f t="shared" si="550"/>
        <v>0</v>
      </c>
      <c r="Z787" s="29"/>
      <c r="AA787" s="43">
        <f t="shared" si="573"/>
        <v>0</v>
      </c>
      <c r="AB787" s="17">
        <f t="shared" si="574"/>
        <v>4.6430769230769231</v>
      </c>
      <c r="AC787" s="17">
        <f t="shared" si="575"/>
        <v>4.6430769230769231</v>
      </c>
      <c r="AD787" s="3">
        <f t="shared" si="577"/>
        <v>227</v>
      </c>
      <c r="AE787" s="3">
        <f t="shared" si="576"/>
        <v>2000</v>
      </c>
      <c r="AF787" s="3"/>
      <c r="AH787" s="20">
        <f t="shared" si="554"/>
        <v>227.51</v>
      </c>
      <c r="AI787">
        <f t="shared" si="558"/>
        <v>2</v>
      </c>
      <c r="AJ787">
        <f t="shared" si="559"/>
        <v>0</v>
      </c>
      <c r="AK787">
        <f t="shared" si="560"/>
        <v>1</v>
      </c>
      <c r="AL787">
        <f t="shared" si="561"/>
        <v>0</v>
      </c>
      <c r="AM787">
        <f t="shared" si="562"/>
        <v>1</v>
      </c>
      <c r="AN787">
        <f t="shared" si="563"/>
        <v>2</v>
      </c>
      <c r="AO787">
        <f t="shared" si="564"/>
        <v>1</v>
      </c>
      <c r="AP787">
        <f t="shared" si="565"/>
        <v>0</v>
      </c>
      <c r="AQ787">
        <f t="shared" si="566"/>
        <v>0</v>
      </c>
      <c r="AR787">
        <f t="shared" si="567"/>
        <v>0</v>
      </c>
      <c r="AS787">
        <f t="shared" si="568"/>
        <v>2039.9999999999636</v>
      </c>
      <c r="AT787" s="12">
        <f t="shared" si="555"/>
        <v>-4.1666666666666664E-2</v>
      </c>
      <c r="AU787" s="13">
        <f t="shared" si="545"/>
        <v>0</v>
      </c>
      <c r="AV787" s="13">
        <f t="shared" si="569"/>
        <v>0</v>
      </c>
      <c r="AW787" s="27">
        <v>0</v>
      </c>
      <c r="AX787" s="1">
        <f t="shared" si="556"/>
        <v>0</v>
      </c>
      <c r="AY787" s="20">
        <f t="shared" si="557"/>
        <v>218.65384615384616</v>
      </c>
    </row>
    <row r="788" spans="1:51" s="31" customFormat="1" ht="39.75" customHeight="1" x14ac:dyDescent="0.65">
      <c r="A788" s="2">
        <v>782</v>
      </c>
      <c r="B788" s="49" t="s">
        <v>1847</v>
      </c>
      <c r="C788" s="44" t="s">
        <v>1877</v>
      </c>
      <c r="D788" s="65" t="s">
        <v>691</v>
      </c>
      <c r="E788" s="66" t="s">
        <v>1420</v>
      </c>
      <c r="F788" s="15">
        <v>44228</v>
      </c>
      <c r="G788" s="49">
        <f t="shared" si="570"/>
        <v>26</v>
      </c>
      <c r="H788" s="16">
        <v>2</v>
      </c>
      <c r="I788" s="49"/>
      <c r="J788" s="16"/>
      <c r="K788" s="16"/>
      <c r="L788" s="2">
        <v>200</v>
      </c>
      <c r="M788" s="49">
        <v>0</v>
      </c>
      <c r="N788" s="49">
        <v>0</v>
      </c>
      <c r="O788" s="16"/>
      <c r="P788" s="49">
        <v>0</v>
      </c>
      <c r="Q788" s="2">
        <f t="shared" si="571"/>
        <v>10</v>
      </c>
      <c r="R788" s="49">
        <f t="shared" si="531"/>
        <v>0</v>
      </c>
      <c r="S788" s="67">
        <f t="shared" si="547"/>
        <v>2.8846153846153846</v>
      </c>
      <c r="T788" s="17">
        <v>0.5</v>
      </c>
      <c r="U788" s="67">
        <v>5</v>
      </c>
      <c r="V788" s="18">
        <v>7</v>
      </c>
      <c r="W788" s="68">
        <f t="shared" si="572"/>
        <v>225.38461538461539</v>
      </c>
      <c r="X788" s="17">
        <f t="shared" si="549"/>
        <v>0</v>
      </c>
      <c r="Y788" s="17">
        <f t="shared" si="550"/>
        <v>0</v>
      </c>
      <c r="Z788" s="29"/>
      <c r="AA788" s="43">
        <f t="shared" si="573"/>
        <v>0</v>
      </c>
      <c r="AB788" s="17">
        <f t="shared" si="574"/>
        <v>4.5076923076923077</v>
      </c>
      <c r="AC788" s="17">
        <f t="shared" si="575"/>
        <v>4.5076923076923077</v>
      </c>
      <c r="AD788" s="3">
        <f t="shared" si="577"/>
        <v>220</v>
      </c>
      <c r="AE788" s="3">
        <f t="shared" si="576"/>
        <v>3500</v>
      </c>
      <c r="AF788" s="3"/>
      <c r="AG788"/>
      <c r="AH788" s="20">
        <f t="shared" si="554"/>
        <v>220.88</v>
      </c>
      <c r="AI788" s="31">
        <f t="shared" si="558"/>
        <v>2</v>
      </c>
      <c r="AJ788" s="31">
        <f t="shared" si="559"/>
        <v>0</v>
      </c>
      <c r="AK788" s="31">
        <f t="shared" si="560"/>
        <v>1</v>
      </c>
      <c r="AL788" s="31">
        <f t="shared" si="561"/>
        <v>0</v>
      </c>
      <c r="AM788" s="31">
        <f t="shared" si="562"/>
        <v>0</v>
      </c>
      <c r="AN788" s="31">
        <f t="shared" si="563"/>
        <v>0</v>
      </c>
      <c r="AO788" s="31">
        <f t="shared" si="564"/>
        <v>1</v>
      </c>
      <c r="AP788" s="31">
        <f t="shared" si="565"/>
        <v>1</v>
      </c>
      <c r="AQ788" s="31">
        <f t="shared" si="566"/>
        <v>1</v>
      </c>
      <c r="AR788" s="31">
        <f t="shared" si="567"/>
        <v>0</v>
      </c>
      <c r="AS788" s="31">
        <f t="shared" si="568"/>
        <v>3519.9999999999818</v>
      </c>
      <c r="AT788" s="69">
        <f t="shared" si="555"/>
        <v>-4.1666666666666664E-2</v>
      </c>
      <c r="AU788" s="70">
        <f t="shared" si="545"/>
        <v>0</v>
      </c>
      <c r="AV788" s="70">
        <f t="shared" si="569"/>
        <v>0</v>
      </c>
      <c r="AW788" s="71">
        <v>0</v>
      </c>
      <c r="AX788" s="71">
        <f t="shared" si="556"/>
        <v>0</v>
      </c>
      <c r="AY788" s="72">
        <f t="shared" si="557"/>
        <v>212.88461538461539</v>
      </c>
    </row>
    <row r="789" spans="1:51" ht="39.75" customHeight="1" x14ac:dyDescent="0.65">
      <c r="A789" s="39">
        <v>783</v>
      </c>
      <c r="B789" s="2" t="s">
        <v>1847</v>
      </c>
      <c r="C789" s="44" t="s">
        <v>1878</v>
      </c>
      <c r="D789" s="47" t="s">
        <v>370</v>
      </c>
      <c r="E789" s="48" t="s">
        <v>1776</v>
      </c>
      <c r="F789" s="15">
        <v>44228</v>
      </c>
      <c r="G789" s="2">
        <f t="shared" si="570"/>
        <v>26</v>
      </c>
      <c r="H789" s="16">
        <v>2</v>
      </c>
      <c r="I789" s="2"/>
      <c r="J789" s="16"/>
      <c r="K789" s="16"/>
      <c r="L789" s="2">
        <v>200</v>
      </c>
      <c r="M789" s="2">
        <v>0</v>
      </c>
      <c r="N789" s="2">
        <v>0</v>
      </c>
      <c r="O789" s="16"/>
      <c r="P789" s="2">
        <v>0</v>
      </c>
      <c r="Q789" s="2">
        <f t="shared" si="571"/>
        <v>10</v>
      </c>
      <c r="R789" s="2">
        <f t="shared" si="531"/>
        <v>0</v>
      </c>
      <c r="S789" s="17">
        <f t="shared" si="547"/>
        <v>2.8846153846153846</v>
      </c>
      <c r="T789" s="17">
        <v>0.5</v>
      </c>
      <c r="U789" s="17">
        <v>5</v>
      </c>
      <c r="V789" s="18">
        <v>7</v>
      </c>
      <c r="W789" s="19">
        <f t="shared" si="572"/>
        <v>225.38461538461539</v>
      </c>
      <c r="X789" s="17">
        <f t="shared" si="549"/>
        <v>0</v>
      </c>
      <c r="Y789" s="17">
        <f t="shared" si="550"/>
        <v>0</v>
      </c>
      <c r="Z789" s="29"/>
      <c r="AA789" s="43">
        <f t="shared" si="573"/>
        <v>0</v>
      </c>
      <c r="AB789" s="17">
        <f t="shared" si="574"/>
        <v>4.5076923076923077</v>
      </c>
      <c r="AC789" s="17">
        <f t="shared" si="575"/>
        <v>4.5076923076923077</v>
      </c>
      <c r="AD789" s="3">
        <f t="shared" si="577"/>
        <v>220</v>
      </c>
      <c r="AE789" s="3">
        <f t="shared" si="576"/>
        <v>3500</v>
      </c>
      <c r="AF789" s="3"/>
      <c r="AH789" s="20">
        <f t="shared" si="554"/>
        <v>220.88</v>
      </c>
      <c r="AI789">
        <f t="shared" si="558"/>
        <v>2</v>
      </c>
      <c r="AJ789">
        <f t="shared" si="559"/>
        <v>0</v>
      </c>
      <c r="AK789">
        <f t="shared" si="560"/>
        <v>1</v>
      </c>
      <c r="AL789">
        <f t="shared" si="561"/>
        <v>0</v>
      </c>
      <c r="AM789">
        <f t="shared" si="562"/>
        <v>0</v>
      </c>
      <c r="AN789">
        <f t="shared" si="563"/>
        <v>0</v>
      </c>
      <c r="AO789">
        <f t="shared" si="564"/>
        <v>1</v>
      </c>
      <c r="AP789">
        <f t="shared" si="565"/>
        <v>1</v>
      </c>
      <c r="AQ789">
        <f t="shared" si="566"/>
        <v>1</v>
      </c>
      <c r="AR789">
        <f t="shared" si="567"/>
        <v>0</v>
      </c>
      <c r="AS789">
        <f t="shared" si="568"/>
        <v>3519.9999999999818</v>
      </c>
      <c r="AT789" s="12">
        <f t="shared" si="555"/>
        <v>-4.1666666666666664E-2</v>
      </c>
      <c r="AU789" s="13">
        <f t="shared" si="545"/>
        <v>0</v>
      </c>
      <c r="AV789" s="13">
        <f t="shared" si="569"/>
        <v>0</v>
      </c>
      <c r="AW789" s="27">
        <v>0</v>
      </c>
      <c r="AX789" s="1">
        <f t="shared" si="556"/>
        <v>0</v>
      </c>
      <c r="AY789" s="20">
        <f t="shared" si="557"/>
        <v>212.88461538461539</v>
      </c>
    </row>
    <row r="790" spans="1:51" ht="39.75" customHeight="1" x14ac:dyDescent="0.65">
      <c r="A790" s="2">
        <v>784</v>
      </c>
      <c r="B790" s="2" t="s">
        <v>1847</v>
      </c>
      <c r="C790" s="44" t="s">
        <v>1879</v>
      </c>
      <c r="D790" s="47" t="s">
        <v>1880</v>
      </c>
      <c r="E790" s="48" t="s">
        <v>1100</v>
      </c>
      <c r="F790" s="15">
        <v>44228</v>
      </c>
      <c r="G790" s="2">
        <f t="shared" si="570"/>
        <v>25.625</v>
      </c>
      <c r="H790" s="16">
        <v>18</v>
      </c>
      <c r="I790" s="2"/>
      <c r="J790" s="16">
        <v>0.375</v>
      </c>
      <c r="K790" s="16"/>
      <c r="L790" s="2">
        <v>200</v>
      </c>
      <c r="M790" s="2">
        <v>0</v>
      </c>
      <c r="N790" s="2">
        <v>0</v>
      </c>
      <c r="O790" s="16"/>
      <c r="P790" s="2">
        <v>0</v>
      </c>
      <c r="Q790" s="2">
        <f t="shared" si="571"/>
        <v>5</v>
      </c>
      <c r="R790" s="2">
        <f t="shared" si="531"/>
        <v>0</v>
      </c>
      <c r="S790" s="17">
        <f t="shared" si="547"/>
        <v>25.96153846153846</v>
      </c>
      <c r="T790" s="17">
        <v>4.5</v>
      </c>
      <c r="U790" s="17">
        <v>4.9278846153846159</v>
      </c>
      <c r="V790" s="18">
        <v>7</v>
      </c>
      <c r="W790" s="19">
        <f t="shared" si="572"/>
        <v>247.38942307692307</v>
      </c>
      <c r="X790" s="17">
        <f t="shared" si="549"/>
        <v>2.8846153846153846</v>
      </c>
      <c r="Y790" s="17">
        <f t="shared" si="550"/>
        <v>0</v>
      </c>
      <c r="Z790" s="29"/>
      <c r="AA790" s="43">
        <f t="shared" si="573"/>
        <v>0</v>
      </c>
      <c r="AB790" s="17">
        <f t="shared" si="574"/>
        <v>4.9477884615384617</v>
      </c>
      <c r="AC790" s="17">
        <f t="shared" si="575"/>
        <v>7.8324038461538468</v>
      </c>
      <c r="AD790" s="3">
        <f t="shared" si="577"/>
        <v>239</v>
      </c>
      <c r="AE790" s="3">
        <f t="shared" si="576"/>
        <v>2200</v>
      </c>
      <c r="AF790" s="3"/>
      <c r="AH790" s="20">
        <f t="shared" si="554"/>
        <v>239.56</v>
      </c>
      <c r="AI790">
        <f t="shared" si="558"/>
        <v>2</v>
      </c>
      <c r="AJ790">
        <f t="shared" si="559"/>
        <v>0</v>
      </c>
      <c r="AK790">
        <f t="shared" si="560"/>
        <v>1</v>
      </c>
      <c r="AL790">
        <f t="shared" si="561"/>
        <v>1</v>
      </c>
      <c r="AM790">
        <f t="shared" si="562"/>
        <v>1</v>
      </c>
      <c r="AN790">
        <f t="shared" si="563"/>
        <v>4</v>
      </c>
      <c r="AO790">
        <f t="shared" si="564"/>
        <v>1</v>
      </c>
      <c r="AP790">
        <f t="shared" si="565"/>
        <v>0</v>
      </c>
      <c r="AQ790">
        <f t="shared" si="566"/>
        <v>0</v>
      </c>
      <c r="AR790">
        <f t="shared" si="567"/>
        <v>2</v>
      </c>
      <c r="AS790">
        <f t="shared" si="568"/>
        <v>2240.0000000000091</v>
      </c>
      <c r="AT790" s="12">
        <f t="shared" si="555"/>
        <v>-4.1666666666666664E-2</v>
      </c>
      <c r="AU790" s="13">
        <f t="shared" si="545"/>
        <v>0</v>
      </c>
      <c r="AV790" s="13">
        <f t="shared" si="569"/>
        <v>0</v>
      </c>
      <c r="AW790" s="27">
        <v>0</v>
      </c>
      <c r="AX790" s="1">
        <f t="shared" si="556"/>
        <v>0</v>
      </c>
      <c r="AY790" s="20">
        <f t="shared" si="557"/>
        <v>228.07692307692307</v>
      </c>
    </row>
    <row r="791" spans="1:51" ht="39.75" customHeight="1" x14ac:dyDescent="0.65">
      <c r="A791" s="39">
        <v>785</v>
      </c>
      <c r="B791" s="2" t="s">
        <v>1847</v>
      </c>
      <c r="C791" s="44" t="s">
        <v>1881</v>
      </c>
      <c r="D791" s="47" t="s">
        <v>1441</v>
      </c>
      <c r="E791" s="48" t="s">
        <v>463</v>
      </c>
      <c r="F791" s="15">
        <v>44228</v>
      </c>
      <c r="G791" s="2">
        <f t="shared" si="570"/>
        <v>26</v>
      </c>
      <c r="H791" s="16">
        <v>6</v>
      </c>
      <c r="I791" s="2"/>
      <c r="J791" s="16"/>
      <c r="K791" s="16"/>
      <c r="L791" s="2">
        <v>210</v>
      </c>
      <c r="M791" s="2">
        <v>15</v>
      </c>
      <c r="N791" s="2">
        <v>19.5</v>
      </c>
      <c r="O791" s="16"/>
      <c r="P791" s="2">
        <v>0</v>
      </c>
      <c r="Q791" s="2">
        <f t="shared" si="571"/>
        <v>10</v>
      </c>
      <c r="R791" s="2">
        <f t="shared" si="531"/>
        <v>0</v>
      </c>
      <c r="S791" s="17">
        <f t="shared" si="547"/>
        <v>9.0865384615384617</v>
      </c>
      <c r="T791" s="17">
        <v>1.5</v>
      </c>
      <c r="U791" s="17">
        <v>5</v>
      </c>
      <c r="V791" s="18">
        <v>7</v>
      </c>
      <c r="W791" s="19">
        <f t="shared" si="572"/>
        <v>277.08653846153845</v>
      </c>
      <c r="X791" s="17">
        <f t="shared" si="549"/>
        <v>0</v>
      </c>
      <c r="Y791" s="17">
        <f t="shared" si="550"/>
        <v>0</v>
      </c>
      <c r="Z791" s="29"/>
      <c r="AA791" s="43">
        <f t="shared" si="573"/>
        <v>0</v>
      </c>
      <c r="AB791" s="17">
        <f t="shared" si="574"/>
        <v>5.5417307692307691</v>
      </c>
      <c r="AC791" s="17">
        <f t="shared" si="575"/>
        <v>5.5417307692307691</v>
      </c>
      <c r="AD791" s="3">
        <f t="shared" si="577"/>
        <v>271</v>
      </c>
      <c r="AE791" s="3">
        <f t="shared" si="576"/>
        <v>2100</v>
      </c>
      <c r="AF791" s="3"/>
      <c r="AH791" s="20">
        <f t="shared" si="554"/>
        <v>271.54000000000002</v>
      </c>
      <c r="AI791">
        <f t="shared" si="558"/>
        <v>2</v>
      </c>
      <c r="AJ791">
        <f t="shared" si="559"/>
        <v>1</v>
      </c>
      <c r="AK791">
        <f t="shared" si="560"/>
        <v>1</v>
      </c>
      <c r="AL791">
        <f t="shared" si="561"/>
        <v>0</v>
      </c>
      <c r="AM791">
        <f t="shared" si="562"/>
        <v>0</v>
      </c>
      <c r="AN791">
        <f t="shared" si="563"/>
        <v>1</v>
      </c>
      <c r="AO791">
        <f t="shared" si="564"/>
        <v>1</v>
      </c>
      <c r="AP791">
        <f t="shared" si="565"/>
        <v>0</v>
      </c>
      <c r="AQ791">
        <f t="shared" si="566"/>
        <v>0</v>
      </c>
      <c r="AR791">
        <f t="shared" si="567"/>
        <v>1</v>
      </c>
      <c r="AS791">
        <f t="shared" si="568"/>
        <v>2160.0000000000819</v>
      </c>
      <c r="AT791" s="12">
        <f t="shared" si="555"/>
        <v>-4.1666666666666664E-2</v>
      </c>
      <c r="AU791" s="13">
        <f t="shared" si="545"/>
        <v>0</v>
      </c>
      <c r="AV791" s="13">
        <f t="shared" si="569"/>
        <v>0</v>
      </c>
      <c r="AW791" s="27">
        <v>0</v>
      </c>
      <c r="AX791" s="1">
        <f t="shared" si="556"/>
        <v>0</v>
      </c>
      <c r="AY791" s="20">
        <f t="shared" si="557"/>
        <v>263.58653846153845</v>
      </c>
    </row>
    <row r="792" spans="1:51" ht="39.75" customHeight="1" x14ac:dyDescent="0.65">
      <c r="A792" s="2">
        <v>786</v>
      </c>
      <c r="B792" s="2" t="s">
        <v>1847</v>
      </c>
      <c r="C792" s="44" t="s">
        <v>1882</v>
      </c>
      <c r="D792" s="47" t="s">
        <v>1883</v>
      </c>
      <c r="E792" s="48" t="s">
        <v>1641</v>
      </c>
      <c r="F792" s="15">
        <v>44228</v>
      </c>
      <c r="G792" s="2">
        <f t="shared" si="570"/>
        <v>26</v>
      </c>
      <c r="H792" s="16">
        <v>6</v>
      </c>
      <c r="I792" s="2"/>
      <c r="J792" s="16"/>
      <c r="K792" s="16"/>
      <c r="L792" s="2">
        <v>210</v>
      </c>
      <c r="M792" s="2">
        <v>15</v>
      </c>
      <c r="N792" s="2">
        <v>19.5</v>
      </c>
      <c r="O792" s="16"/>
      <c r="P792" s="2">
        <v>0</v>
      </c>
      <c r="Q792" s="2">
        <f t="shared" si="571"/>
        <v>10</v>
      </c>
      <c r="R792" s="2">
        <f t="shared" si="531"/>
        <v>0</v>
      </c>
      <c r="S792" s="17">
        <f t="shared" si="547"/>
        <v>9.0865384615384617</v>
      </c>
      <c r="T792" s="17">
        <v>1.5</v>
      </c>
      <c r="U792" s="17">
        <v>5</v>
      </c>
      <c r="V792" s="18">
        <v>7</v>
      </c>
      <c r="W792" s="19">
        <f t="shared" si="572"/>
        <v>277.08653846153845</v>
      </c>
      <c r="X792" s="17">
        <f t="shared" si="549"/>
        <v>0</v>
      </c>
      <c r="Y792" s="17">
        <f t="shared" si="550"/>
        <v>0</v>
      </c>
      <c r="Z792" s="29"/>
      <c r="AA792" s="43">
        <f t="shared" si="573"/>
        <v>0</v>
      </c>
      <c r="AB792" s="17">
        <f t="shared" si="574"/>
        <v>5.5417307692307691</v>
      </c>
      <c r="AC792" s="17">
        <f t="shared" si="575"/>
        <v>5.5417307692307691</v>
      </c>
      <c r="AD792" s="3">
        <f t="shared" si="577"/>
        <v>271</v>
      </c>
      <c r="AE792" s="3">
        <f t="shared" si="576"/>
        <v>2100</v>
      </c>
      <c r="AF792" s="3"/>
      <c r="AH792" s="20">
        <f t="shared" si="554"/>
        <v>271.54000000000002</v>
      </c>
      <c r="AI792">
        <f t="shared" si="558"/>
        <v>2</v>
      </c>
      <c r="AJ792">
        <f t="shared" si="559"/>
        <v>1</v>
      </c>
      <c r="AK792">
        <f t="shared" si="560"/>
        <v>1</v>
      </c>
      <c r="AL792">
        <f t="shared" si="561"/>
        <v>0</v>
      </c>
      <c r="AM792">
        <f t="shared" si="562"/>
        <v>0</v>
      </c>
      <c r="AN792">
        <f t="shared" si="563"/>
        <v>1</v>
      </c>
      <c r="AO792">
        <f t="shared" si="564"/>
        <v>1</v>
      </c>
      <c r="AP792">
        <f t="shared" si="565"/>
        <v>0</v>
      </c>
      <c r="AQ792">
        <f t="shared" si="566"/>
        <v>0</v>
      </c>
      <c r="AR792">
        <f t="shared" si="567"/>
        <v>1</v>
      </c>
      <c r="AS792">
        <f t="shared" si="568"/>
        <v>2160.0000000000819</v>
      </c>
      <c r="AT792" s="12">
        <f t="shared" si="555"/>
        <v>-4.1666666666666664E-2</v>
      </c>
      <c r="AU792" s="13">
        <f t="shared" si="545"/>
        <v>0</v>
      </c>
      <c r="AV792" s="13">
        <f t="shared" si="569"/>
        <v>0</v>
      </c>
      <c r="AW792" s="27">
        <v>0</v>
      </c>
      <c r="AX792" s="1">
        <f t="shared" si="556"/>
        <v>0</v>
      </c>
      <c r="AY792" s="20">
        <f t="shared" si="557"/>
        <v>263.58653846153845</v>
      </c>
    </row>
    <row r="793" spans="1:51" ht="39.75" customHeight="1" x14ac:dyDescent="0.8">
      <c r="A793" s="39">
        <v>787</v>
      </c>
      <c r="B793" s="2" t="s">
        <v>1847</v>
      </c>
      <c r="C793" s="44" t="s">
        <v>1884</v>
      </c>
      <c r="D793" s="40" t="s">
        <v>1865</v>
      </c>
      <c r="E793" s="40" t="s">
        <v>1885</v>
      </c>
      <c r="F793" s="15">
        <v>44228</v>
      </c>
      <c r="G793" s="2">
        <f t="shared" si="570"/>
        <v>26</v>
      </c>
      <c r="H793" s="16">
        <v>0</v>
      </c>
      <c r="I793" s="2"/>
      <c r="J793" s="16"/>
      <c r="K793" s="16"/>
      <c r="L793" s="2">
        <v>200</v>
      </c>
      <c r="M793" s="2">
        <v>0</v>
      </c>
      <c r="N793" s="2">
        <v>9</v>
      </c>
      <c r="O793" s="16"/>
      <c r="P793" s="2">
        <v>0</v>
      </c>
      <c r="Q793" s="2">
        <f t="shared" si="571"/>
        <v>10</v>
      </c>
      <c r="R793" s="2">
        <f t="shared" si="531"/>
        <v>0</v>
      </c>
      <c r="S793" s="17">
        <f t="shared" si="547"/>
        <v>0</v>
      </c>
      <c r="T793" s="17">
        <v>0</v>
      </c>
      <c r="U793" s="17">
        <v>5</v>
      </c>
      <c r="V793" s="18">
        <v>7</v>
      </c>
      <c r="W793" s="19">
        <f t="shared" si="572"/>
        <v>231</v>
      </c>
      <c r="X793" s="17">
        <f t="shared" si="549"/>
        <v>0</v>
      </c>
      <c r="Y793" s="17">
        <f t="shared" si="550"/>
        <v>0</v>
      </c>
      <c r="Z793" s="29"/>
      <c r="AA793" s="43">
        <f t="shared" si="573"/>
        <v>0</v>
      </c>
      <c r="AB793" s="17">
        <f t="shared" si="574"/>
        <v>4.62</v>
      </c>
      <c r="AC793" s="17">
        <f t="shared" si="575"/>
        <v>4.62</v>
      </c>
      <c r="AD793" s="3">
        <f t="shared" si="577"/>
        <v>226</v>
      </c>
      <c r="AE793" s="3">
        <f t="shared" si="576"/>
        <v>1500</v>
      </c>
      <c r="AF793" s="3"/>
      <c r="AH793" s="20">
        <f t="shared" si="554"/>
        <v>226.38</v>
      </c>
      <c r="AI793">
        <f t="shared" si="558"/>
        <v>2</v>
      </c>
      <c r="AJ793">
        <f t="shared" si="559"/>
        <v>0</v>
      </c>
      <c r="AK793">
        <f t="shared" si="560"/>
        <v>1</v>
      </c>
      <c r="AL793">
        <f t="shared" si="561"/>
        <v>0</v>
      </c>
      <c r="AM793">
        <f t="shared" si="562"/>
        <v>1</v>
      </c>
      <c r="AN793">
        <f t="shared" si="563"/>
        <v>1</v>
      </c>
      <c r="AO793">
        <f t="shared" si="564"/>
        <v>0</v>
      </c>
      <c r="AP793">
        <f t="shared" si="565"/>
        <v>1</v>
      </c>
      <c r="AQ793">
        <f t="shared" si="566"/>
        <v>1</v>
      </c>
      <c r="AR793">
        <f t="shared" si="567"/>
        <v>0</v>
      </c>
      <c r="AS793">
        <f t="shared" si="568"/>
        <v>1519.9999999999818</v>
      </c>
      <c r="AT793" s="12">
        <f t="shared" si="555"/>
        <v>-4.1666666666666664E-2</v>
      </c>
      <c r="AU793" s="13">
        <f t="shared" si="545"/>
        <v>0</v>
      </c>
      <c r="AV793" s="13">
        <f t="shared" si="569"/>
        <v>0</v>
      </c>
      <c r="AW793" s="27">
        <v>0</v>
      </c>
      <c r="AX793" s="1">
        <f t="shared" si="556"/>
        <v>0</v>
      </c>
      <c r="AY793" s="20">
        <f t="shared" si="557"/>
        <v>219</v>
      </c>
    </row>
    <row r="794" spans="1:51" ht="39.75" customHeight="1" x14ac:dyDescent="0.65">
      <c r="A794" s="2">
        <v>788</v>
      </c>
      <c r="B794" s="2" t="s">
        <v>1847</v>
      </c>
      <c r="C794" s="44" t="s">
        <v>1886</v>
      </c>
      <c r="D794" s="38" t="s">
        <v>967</v>
      </c>
      <c r="E794" s="38" t="s">
        <v>1868</v>
      </c>
      <c r="F794" s="15">
        <v>44228</v>
      </c>
      <c r="G794" s="2">
        <f t="shared" si="570"/>
        <v>26</v>
      </c>
      <c r="H794" s="16">
        <v>0</v>
      </c>
      <c r="I794" s="2"/>
      <c r="J794" s="16"/>
      <c r="K794" s="16"/>
      <c r="L794" s="2">
        <v>200</v>
      </c>
      <c r="M794" s="2">
        <v>0</v>
      </c>
      <c r="N794" s="2">
        <v>11.5</v>
      </c>
      <c r="O794" s="16"/>
      <c r="P794" s="2">
        <v>0</v>
      </c>
      <c r="Q794" s="2">
        <f t="shared" si="571"/>
        <v>10</v>
      </c>
      <c r="R794" s="2">
        <f t="shared" si="531"/>
        <v>0</v>
      </c>
      <c r="S794" s="17">
        <f t="shared" si="547"/>
        <v>0</v>
      </c>
      <c r="T794" s="17">
        <v>0</v>
      </c>
      <c r="U794" s="17">
        <v>5</v>
      </c>
      <c r="V794" s="18">
        <v>7</v>
      </c>
      <c r="W794" s="19">
        <f t="shared" si="572"/>
        <v>233.5</v>
      </c>
      <c r="X794" s="17">
        <f t="shared" si="549"/>
        <v>0</v>
      </c>
      <c r="Y794" s="17">
        <f t="shared" si="550"/>
        <v>0</v>
      </c>
      <c r="Z794" s="29"/>
      <c r="AA794" s="43">
        <f t="shared" si="573"/>
        <v>0</v>
      </c>
      <c r="AB794" s="17">
        <f t="shared" si="574"/>
        <v>4.67</v>
      </c>
      <c r="AC794" s="17">
        <f t="shared" si="575"/>
        <v>4.67</v>
      </c>
      <c r="AD794" s="3">
        <f t="shared" si="577"/>
        <v>228</v>
      </c>
      <c r="AE794" s="3">
        <f t="shared" si="576"/>
        <v>3300</v>
      </c>
      <c r="AF794" s="3"/>
      <c r="AH794" s="20">
        <f t="shared" si="554"/>
        <v>228.83</v>
      </c>
      <c r="AI794">
        <f t="shared" si="558"/>
        <v>2</v>
      </c>
      <c r="AJ794">
        <f t="shared" si="559"/>
        <v>0</v>
      </c>
      <c r="AK794">
        <f t="shared" si="560"/>
        <v>1</v>
      </c>
      <c r="AL794">
        <f t="shared" si="561"/>
        <v>0</v>
      </c>
      <c r="AM794">
        <f t="shared" si="562"/>
        <v>1</v>
      </c>
      <c r="AN794">
        <f t="shared" si="563"/>
        <v>3</v>
      </c>
      <c r="AO794">
        <f t="shared" si="564"/>
        <v>1</v>
      </c>
      <c r="AP794">
        <f t="shared" si="565"/>
        <v>1</v>
      </c>
      <c r="AQ794">
        <f t="shared" si="566"/>
        <v>0</v>
      </c>
      <c r="AR794">
        <f t="shared" si="567"/>
        <v>3</v>
      </c>
      <c r="AS794">
        <f t="shared" si="568"/>
        <v>3320.00000000005</v>
      </c>
      <c r="AT794" s="12">
        <f t="shared" si="555"/>
        <v>-4.1666666666666664E-2</v>
      </c>
      <c r="AU794" s="13">
        <f t="shared" si="545"/>
        <v>0</v>
      </c>
      <c r="AV794" s="13">
        <f t="shared" si="569"/>
        <v>0</v>
      </c>
      <c r="AW794" s="27">
        <v>0</v>
      </c>
      <c r="AX794" s="1">
        <f t="shared" si="556"/>
        <v>0</v>
      </c>
      <c r="AY794" s="20">
        <f t="shared" si="557"/>
        <v>221.5</v>
      </c>
    </row>
    <row r="795" spans="1:51" ht="39.75" customHeight="1" x14ac:dyDescent="0.65">
      <c r="A795" s="39">
        <v>789</v>
      </c>
      <c r="B795" s="2" t="s">
        <v>1847</v>
      </c>
      <c r="C795" s="36" t="s">
        <v>1887</v>
      </c>
      <c r="D795" s="47" t="s">
        <v>785</v>
      </c>
      <c r="E795" s="48" t="s">
        <v>1888</v>
      </c>
      <c r="F795" s="15">
        <v>44228</v>
      </c>
      <c r="G795" s="2">
        <f t="shared" si="570"/>
        <v>26</v>
      </c>
      <c r="H795" s="16">
        <v>6</v>
      </c>
      <c r="I795" s="2"/>
      <c r="J795" s="16"/>
      <c r="K795" s="16"/>
      <c r="L795" s="2">
        <v>200</v>
      </c>
      <c r="M795" s="2">
        <v>0</v>
      </c>
      <c r="N795" s="2">
        <v>0</v>
      </c>
      <c r="O795" s="16"/>
      <c r="P795" s="2">
        <v>0</v>
      </c>
      <c r="Q795" s="2">
        <f t="shared" si="571"/>
        <v>10</v>
      </c>
      <c r="R795" s="2">
        <f t="shared" si="531"/>
        <v>0</v>
      </c>
      <c r="S795" s="17">
        <f t="shared" si="547"/>
        <v>8.6538461538461533</v>
      </c>
      <c r="T795" s="17">
        <v>1.5</v>
      </c>
      <c r="U795" s="17">
        <v>5</v>
      </c>
      <c r="V795" s="18">
        <v>7</v>
      </c>
      <c r="W795" s="19">
        <f t="shared" si="572"/>
        <v>232.15384615384616</v>
      </c>
      <c r="X795" s="17">
        <f t="shared" si="549"/>
        <v>0</v>
      </c>
      <c r="Y795" s="17">
        <f t="shared" si="550"/>
        <v>0</v>
      </c>
      <c r="Z795" s="29"/>
      <c r="AA795" s="43">
        <f t="shared" si="573"/>
        <v>0</v>
      </c>
      <c r="AB795" s="17">
        <f t="shared" si="574"/>
        <v>4.6430769230769231</v>
      </c>
      <c r="AC795" s="17">
        <f t="shared" si="575"/>
        <v>4.6430769230769231</v>
      </c>
      <c r="AD795" s="3">
        <f t="shared" si="577"/>
        <v>227</v>
      </c>
      <c r="AE795" s="3">
        <f t="shared" si="576"/>
        <v>2000</v>
      </c>
      <c r="AF795" s="3"/>
      <c r="AH795" s="20">
        <f t="shared" si="554"/>
        <v>227.51</v>
      </c>
      <c r="AI795">
        <f t="shared" si="558"/>
        <v>2</v>
      </c>
      <c r="AJ795">
        <f t="shared" si="559"/>
        <v>0</v>
      </c>
      <c r="AK795">
        <f t="shared" si="560"/>
        <v>1</v>
      </c>
      <c r="AL795">
        <f t="shared" si="561"/>
        <v>0</v>
      </c>
      <c r="AM795">
        <f t="shared" si="562"/>
        <v>1</v>
      </c>
      <c r="AN795">
        <f t="shared" si="563"/>
        <v>2</v>
      </c>
      <c r="AO795">
        <f t="shared" si="564"/>
        <v>1</v>
      </c>
      <c r="AP795">
        <f t="shared" si="565"/>
        <v>0</v>
      </c>
      <c r="AQ795">
        <f t="shared" si="566"/>
        <v>0</v>
      </c>
      <c r="AR795">
        <f t="shared" si="567"/>
        <v>0</v>
      </c>
      <c r="AS795">
        <f t="shared" si="568"/>
        <v>2039.9999999999636</v>
      </c>
      <c r="AT795" s="12">
        <f t="shared" si="555"/>
        <v>-4.1666666666666664E-2</v>
      </c>
      <c r="AU795" s="13">
        <f t="shared" si="545"/>
        <v>0</v>
      </c>
      <c r="AV795" s="13">
        <f t="shared" si="569"/>
        <v>0</v>
      </c>
      <c r="AW795" s="27">
        <v>0</v>
      </c>
      <c r="AX795" s="1">
        <f t="shared" si="556"/>
        <v>0</v>
      </c>
      <c r="AY795" s="20">
        <f t="shared" si="557"/>
        <v>218.65384615384616</v>
      </c>
    </row>
    <row r="796" spans="1:51" ht="39.75" customHeight="1" x14ac:dyDescent="0.65">
      <c r="A796" s="2">
        <v>790</v>
      </c>
      <c r="B796" s="2" t="s">
        <v>1847</v>
      </c>
      <c r="C796" s="44" t="s">
        <v>1889</v>
      </c>
      <c r="D796" s="47" t="s">
        <v>1890</v>
      </c>
      <c r="E796" s="48" t="s">
        <v>1891</v>
      </c>
      <c r="F796" s="15">
        <v>44228</v>
      </c>
      <c r="G796" s="2">
        <f t="shared" si="570"/>
        <v>26</v>
      </c>
      <c r="H796" s="16">
        <v>20</v>
      </c>
      <c r="I796" s="2"/>
      <c r="J796" s="16"/>
      <c r="K796" s="16"/>
      <c r="L796" s="2">
        <v>200</v>
      </c>
      <c r="M796" s="2">
        <v>0</v>
      </c>
      <c r="N796" s="2">
        <v>0</v>
      </c>
      <c r="O796" s="16"/>
      <c r="P796" s="2">
        <v>0</v>
      </c>
      <c r="Q796" s="2">
        <f t="shared" si="571"/>
        <v>10</v>
      </c>
      <c r="R796" s="2">
        <f t="shared" si="531"/>
        <v>0</v>
      </c>
      <c r="S796" s="17">
        <f t="shared" si="547"/>
        <v>28.846153846153847</v>
      </c>
      <c r="T796" s="17">
        <v>5</v>
      </c>
      <c r="U796" s="17">
        <v>5</v>
      </c>
      <c r="V796" s="18">
        <v>7</v>
      </c>
      <c r="W796" s="19">
        <f t="shared" si="572"/>
        <v>255.84615384615384</v>
      </c>
      <c r="X796" s="17">
        <f t="shared" si="549"/>
        <v>0</v>
      </c>
      <c r="Y796" s="17">
        <f t="shared" si="550"/>
        <v>0</v>
      </c>
      <c r="Z796" s="29"/>
      <c r="AA796" s="43">
        <f t="shared" si="573"/>
        <v>0</v>
      </c>
      <c r="AB796" s="17">
        <f t="shared" si="574"/>
        <v>5.1169230769230767</v>
      </c>
      <c r="AC796" s="17">
        <f t="shared" si="575"/>
        <v>5.1169230769230767</v>
      </c>
      <c r="AD796" s="3">
        <f t="shared" si="577"/>
        <v>250</v>
      </c>
      <c r="AE796" s="3">
        <f t="shared" si="576"/>
        <v>2900</v>
      </c>
      <c r="AF796" s="3"/>
      <c r="AH796" s="20">
        <f t="shared" si="554"/>
        <v>250.73</v>
      </c>
      <c r="AI796">
        <f t="shared" si="558"/>
        <v>2</v>
      </c>
      <c r="AJ796">
        <f t="shared" si="559"/>
        <v>1</v>
      </c>
      <c r="AK796">
        <f t="shared" si="560"/>
        <v>0</v>
      </c>
      <c r="AL796">
        <f t="shared" si="561"/>
        <v>0</v>
      </c>
      <c r="AM796">
        <f t="shared" si="562"/>
        <v>0</v>
      </c>
      <c r="AN796">
        <f t="shared" si="563"/>
        <v>0</v>
      </c>
      <c r="AO796">
        <f t="shared" si="564"/>
        <v>1</v>
      </c>
      <c r="AP796">
        <f t="shared" si="565"/>
        <v>0</v>
      </c>
      <c r="AQ796">
        <f t="shared" si="566"/>
        <v>1</v>
      </c>
      <c r="AR796">
        <f t="shared" si="567"/>
        <v>4</v>
      </c>
      <c r="AS796">
        <f t="shared" si="568"/>
        <v>2919.9999999999591</v>
      </c>
      <c r="AT796" s="12">
        <f t="shared" si="555"/>
        <v>-4.1666666666666664E-2</v>
      </c>
      <c r="AU796" s="13">
        <f t="shared" si="545"/>
        <v>0</v>
      </c>
      <c r="AV796" s="13">
        <f t="shared" si="569"/>
        <v>0</v>
      </c>
      <c r="AW796" s="27">
        <v>0</v>
      </c>
      <c r="AX796" s="1">
        <f t="shared" si="556"/>
        <v>0</v>
      </c>
      <c r="AY796" s="20">
        <f t="shared" si="557"/>
        <v>238.84615384615384</v>
      </c>
    </row>
    <row r="797" spans="1:51" ht="39.75" customHeight="1" x14ac:dyDescent="0.65">
      <c r="A797" s="39">
        <v>791</v>
      </c>
      <c r="B797" s="2" t="s">
        <v>1847</v>
      </c>
      <c r="C797" s="44" t="s">
        <v>1892</v>
      </c>
      <c r="D797" s="47" t="s">
        <v>1234</v>
      </c>
      <c r="E797" s="48" t="s">
        <v>832</v>
      </c>
      <c r="F797" s="15">
        <v>44228</v>
      </c>
      <c r="G797" s="2">
        <f t="shared" si="570"/>
        <v>23</v>
      </c>
      <c r="H797" s="16">
        <v>2</v>
      </c>
      <c r="I797" s="2"/>
      <c r="J797" s="16">
        <v>2</v>
      </c>
      <c r="K797" s="16">
        <v>1</v>
      </c>
      <c r="L797" s="2">
        <v>200</v>
      </c>
      <c r="M797" s="2">
        <v>0</v>
      </c>
      <c r="N797" s="2">
        <v>0</v>
      </c>
      <c r="O797" s="16"/>
      <c r="P797" s="2">
        <v>0</v>
      </c>
      <c r="Q797" s="2">
        <f t="shared" si="571"/>
        <v>0</v>
      </c>
      <c r="R797" s="2">
        <f t="shared" si="531"/>
        <v>0</v>
      </c>
      <c r="S797" s="17">
        <f t="shared" si="547"/>
        <v>2.8846153846153846</v>
      </c>
      <c r="T797" s="17">
        <v>0.5</v>
      </c>
      <c r="U797" s="17">
        <v>4.4230769230769234</v>
      </c>
      <c r="V797" s="18">
        <v>7</v>
      </c>
      <c r="W797" s="19">
        <f t="shared" si="572"/>
        <v>214.80769230769232</v>
      </c>
      <c r="X797" s="17">
        <f t="shared" si="549"/>
        <v>15.384615384615385</v>
      </c>
      <c r="Y797" s="17">
        <f t="shared" si="550"/>
        <v>7.6923076923076925</v>
      </c>
      <c r="Z797" s="29"/>
      <c r="AA797" s="43">
        <f t="shared" si="573"/>
        <v>0</v>
      </c>
      <c r="AB797" s="17">
        <f t="shared" si="574"/>
        <v>4.2961538461538469</v>
      </c>
      <c r="AC797" s="17">
        <f t="shared" si="575"/>
        <v>27.373076923076923</v>
      </c>
      <c r="AD797" s="3">
        <f t="shared" si="577"/>
        <v>187</v>
      </c>
      <c r="AE797" s="3">
        <f t="shared" si="576"/>
        <v>1700</v>
      </c>
      <c r="AF797" s="3"/>
      <c r="AH797" s="20">
        <f t="shared" si="554"/>
        <v>187.43</v>
      </c>
      <c r="AI797">
        <f t="shared" si="558"/>
        <v>1</v>
      </c>
      <c r="AJ797">
        <f t="shared" si="559"/>
        <v>1</v>
      </c>
      <c r="AK797">
        <f t="shared" si="560"/>
        <v>1</v>
      </c>
      <c r="AL797">
        <f t="shared" si="561"/>
        <v>1</v>
      </c>
      <c r="AM797">
        <f t="shared" si="562"/>
        <v>1</v>
      </c>
      <c r="AN797">
        <f t="shared" si="563"/>
        <v>2</v>
      </c>
      <c r="AO797">
        <f t="shared" si="564"/>
        <v>0</v>
      </c>
      <c r="AP797">
        <f t="shared" si="565"/>
        <v>1</v>
      </c>
      <c r="AQ797">
        <f t="shared" si="566"/>
        <v>1</v>
      </c>
      <c r="AR797">
        <f t="shared" si="567"/>
        <v>2</v>
      </c>
      <c r="AS797">
        <f t="shared" si="568"/>
        <v>1720.0000000000273</v>
      </c>
      <c r="AT797" s="12">
        <f t="shared" si="555"/>
        <v>-4.1666666666666664E-2</v>
      </c>
      <c r="AU797" s="13">
        <f t="shared" si="545"/>
        <v>0</v>
      </c>
      <c r="AV797" s="13">
        <f t="shared" si="569"/>
        <v>0</v>
      </c>
      <c r="AW797" s="27">
        <v>0</v>
      </c>
      <c r="AX797" s="1">
        <f t="shared" si="556"/>
        <v>0</v>
      </c>
      <c r="AY797" s="20">
        <f t="shared" si="557"/>
        <v>179.80769230769232</v>
      </c>
    </row>
    <row r="798" spans="1:51" ht="39.75" customHeight="1" x14ac:dyDescent="0.65">
      <c r="A798" s="2">
        <v>792</v>
      </c>
      <c r="B798" s="2" t="s">
        <v>1847</v>
      </c>
      <c r="C798" s="44" t="s">
        <v>1893</v>
      </c>
      <c r="D798" s="38" t="s">
        <v>563</v>
      </c>
      <c r="E798" s="38" t="s">
        <v>1894</v>
      </c>
      <c r="F798" s="15">
        <v>44228</v>
      </c>
      <c r="G798" s="2">
        <f t="shared" si="570"/>
        <v>26</v>
      </c>
      <c r="H798" s="16">
        <v>2</v>
      </c>
      <c r="I798" s="2"/>
      <c r="J798" s="16"/>
      <c r="K798" s="16"/>
      <c r="L798" s="2">
        <v>200</v>
      </c>
      <c r="M798" s="2">
        <v>0</v>
      </c>
      <c r="N798" s="2">
        <v>0</v>
      </c>
      <c r="O798" s="16"/>
      <c r="P798" s="2">
        <v>0</v>
      </c>
      <c r="Q798" s="2">
        <f t="shared" si="571"/>
        <v>10</v>
      </c>
      <c r="R798" s="2">
        <f t="shared" si="531"/>
        <v>0</v>
      </c>
      <c r="S798" s="17">
        <f t="shared" si="547"/>
        <v>2.8846153846153846</v>
      </c>
      <c r="T798" s="17">
        <v>0.5</v>
      </c>
      <c r="U798" s="17">
        <v>5</v>
      </c>
      <c r="V798" s="18">
        <v>7</v>
      </c>
      <c r="W798" s="19">
        <f t="shared" si="572"/>
        <v>225.38461538461539</v>
      </c>
      <c r="X798" s="17">
        <f t="shared" si="549"/>
        <v>0</v>
      </c>
      <c r="Y798" s="17">
        <f t="shared" si="550"/>
        <v>0</v>
      </c>
      <c r="Z798" s="29"/>
      <c r="AA798" s="43">
        <f t="shared" si="573"/>
        <v>0</v>
      </c>
      <c r="AB798" s="17">
        <f t="shared" si="574"/>
        <v>4.5076923076923077</v>
      </c>
      <c r="AC798" s="17">
        <f t="shared" si="575"/>
        <v>4.5076923076923077</v>
      </c>
      <c r="AD798" s="3">
        <f t="shared" si="577"/>
        <v>220</v>
      </c>
      <c r="AE798" s="3">
        <f t="shared" si="576"/>
        <v>3500</v>
      </c>
      <c r="AF798" s="3"/>
      <c r="AH798" s="20">
        <f t="shared" si="554"/>
        <v>220.88</v>
      </c>
      <c r="AI798">
        <f t="shared" si="558"/>
        <v>2</v>
      </c>
      <c r="AJ798">
        <f t="shared" si="559"/>
        <v>0</v>
      </c>
      <c r="AK798">
        <f t="shared" si="560"/>
        <v>1</v>
      </c>
      <c r="AL798">
        <f t="shared" si="561"/>
        <v>0</v>
      </c>
      <c r="AM798">
        <f t="shared" si="562"/>
        <v>0</v>
      </c>
      <c r="AN798">
        <f t="shared" si="563"/>
        <v>0</v>
      </c>
      <c r="AO798">
        <f t="shared" si="564"/>
        <v>1</v>
      </c>
      <c r="AP798">
        <f t="shared" si="565"/>
        <v>1</v>
      </c>
      <c r="AQ798">
        <f t="shared" si="566"/>
        <v>1</v>
      </c>
      <c r="AR798">
        <f t="shared" si="567"/>
        <v>0</v>
      </c>
      <c r="AS798">
        <f t="shared" si="568"/>
        <v>3519.9999999999818</v>
      </c>
      <c r="AT798" s="12">
        <f t="shared" si="555"/>
        <v>-4.1666666666666664E-2</v>
      </c>
      <c r="AU798" s="13">
        <f t="shared" si="545"/>
        <v>0</v>
      </c>
      <c r="AV798" s="13">
        <f t="shared" si="569"/>
        <v>0</v>
      </c>
      <c r="AW798" s="27">
        <v>0</v>
      </c>
      <c r="AX798" s="1">
        <f t="shared" si="556"/>
        <v>0</v>
      </c>
      <c r="AY798" s="20">
        <f t="shared" si="557"/>
        <v>212.88461538461539</v>
      </c>
    </row>
    <row r="799" spans="1:51" ht="39.75" customHeight="1" x14ac:dyDescent="0.65">
      <c r="A799" s="39">
        <v>793</v>
      </c>
      <c r="B799" s="2" t="s">
        <v>1847</v>
      </c>
      <c r="C799" s="44" t="s">
        <v>1895</v>
      </c>
      <c r="D799" s="47" t="s">
        <v>1411</v>
      </c>
      <c r="E799" s="48" t="s">
        <v>1896</v>
      </c>
      <c r="F799" s="15">
        <v>44228</v>
      </c>
      <c r="G799" s="2">
        <f t="shared" si="570"/>
        <v>24</v>
      </c>
      <c r="H799" s="16">
        <v>0</v>
      </c>
      <c r="I799" s="2"/>
      <c r="J799" s="16">
        <v>2</v>
      </c>
      <c r="K799" s="16"/>
      <c r="L799" s="2">
        <v>200</v>
      </c>
      <c r="M799" s="2">
        <v>0</v>
      </c>
      <c r="N799" s="2">
        <v>0</v>
      </c>
      <c r="O799" s="16"/>
      <c r="P799" s="2">
        <v>0</v>
      </c>
      <c r="Q799" s="2">
        <f t="shared" si="571"/>
        <v>0</v>
      </c>
      <c r="R799" s="2">
        <f t="shared" si="531"/>
        <v>0</v>
      </c>
      <c r="S799" s="17">
        <f t="shared" si="547"/>
        <v>0</v>
      </c>
      <c r="T799" s="17">
        <v>0</v>
      </c>
      <c r="U799" s="17">
        <v>4.6153846153846159</v>
      </c>
      <c r="V799" s="18">
        <v>7</v>
      </c>
      <c r="W799" s="19">
        <f t="shared" si="572"/>
        <v>211.61538461538461</v>
      </c>
      <c r="X799" s="17">
        <f t="shared" si="549"/>
        <v>15.384615384615385</v>
      </c>
      <c r="Y799" s="17">
        <f t="shared" si="550"/>
        <v>0</v>
      </c>
      <c r="Z799" s="29"/>
      <c r="AA799" s="43">
        <f t="shared" si="573"/>
        <v>0</v>
      </c>
      <c r="AB799" s="17">
        <f t="shared" si="574"/>
        <v>4.2323076923076925</v>
      </c>
      <c r="AC799" s="17">
        <f t="shared" si="575"/>
        <v>19.616923076923079</v>
      </c>
      <c r="AD799" s="3">
        <f t="shared" si="577"/>
        <v>192</v>
      </c>
      <c r="AE799" s="3">
        <f t="shared" si="576"/>
        <v>0</v>
      </c>
      <c r="AF799" s="3"/>
      <c r="AH799" s="20">
        <f t="shared" si="554"/>
        <v>192</v>
      </c>
      <c r="AI799">
        <f t="shared" si="558"/>
        <v>1</v>
      </c>
      <c r="AJ799">
        <f t="shared" si="559"/>
        <v>1</v>
      </c>
      <c r="AK799">
        <f t="shared" si="560"/>
        <v>2</v>
      </c>
      <c r="AL799">
        <f t="shared" si="561"/>
        <v>0</v>
      </c>
      <c r="AM799">
        <f t="shared" si="562"/>
        <v>0</v>
      </c>
      <c r="AN799">
        <f t="shared" si="563"/>
        <v>2</v>
      </c>
      <c r="AO799">
        <f t="shared" si="564"/>
        <v>0</v>
      </c>
      <c r="AP799">
        <f t="shared" si="565"/>
        <v>0</v>
      </c>
      <c r="AQ799">
        <f t="shared" si="566"/>
        <v>0</v>
      </c>
      <c r="AR799">
        <f t="shared" si="567"/>
        <v>0</v>
      </c>
      <c r="AS799">
        <f t="shared" si="568"/>
        <v>0</v>
      </c>
      <c r="AT799" s="12">
        <f t="shared" si="555"/>
        <v>-4.1666666666666664E-2</v>
      </c>
      <c r="AU799" s="13">
        <f t="shared" si="545"/>
        <v>0</v>
      </c>
      <c r="AV799" s="13">
        <f t="shared" si="569"/>
        <v>0</v>
      </c>
      <c r="AW799" s="27">
        <v>0</v>
      </c>
      <c r="AX799" s="1">
        <f t="shared" si="556"/>
        <v>0</v>
      </c>
      <c r="AY799" s="20">
        <f t="shared" si="557"/>
        <v>184.61538461538461</v>
      </c>
    </row>
    <row r="800" spans="1:51" ht="39.75" customHeight="1" x14ac:dyDescent="0.65">
      <c r="A800" s="2">
        <v>794</v>
      </c>
      <c r="B800" s="2" t="s">
        <v>1847</v>
      </c>
      <c r="C800" s="44" t="s">
        <v>1897</v>
      </c>
      <c r="D800" s="47" t="s">
        <v>1898</v>
      </c>
      <c r="E800" s="48" t="s">
        <v>575</v>
      </c>
      <c r="F800" s="15">
        <v>44228</v>
      </c>
      <c r="G800" s="2">
        <f t="shared" si="570"/>
        <v>26</v>
      </c>
      <c r="H800" s="16">
        <v>1.5</v>
      </c>
      <c r="I800" s="2"/>
      <c r="J800" s="16"/>
      <c r="K800" s="16"/>
      <c r="L800" s="2">
        <v>200</v>
      </c>
      <c r="M800" s="2">
        <v>0</v>
      </c>
      <c r="N800" s="2">
        <v>13</v>
      </c>
      <c r="O800" s="16"/>
      <c r="P800" s="2">
        <v>0</v>
      </c>
      <c r="Q800" s="2">
        <f t="shared" si="571"/>
        <v>10</v>
      </c>
      <c r="R800" s="2">
        <f t="shared" ref="R800:R863" si="578">IF(AT800&lt;=8,AU800,AV800)</f>
        <v>0</v>
      </c>
      <c r="S800" s="17">
        <f t="shared" si="547"/>
        <v>2.1634615384615383</v>
      </c>
      <c r="T800" s="17">
        <v>0.375</v>
      </c>
      <c r="U800" s="17">
        <v>5</v>
      </c>
      <c r="V800" s="18">
        <v>7</v>
      </c>
      <c r="W800" s="19">
        <f t="shared" si="572"/>
        <v>237.53846153846155</v>
      </c>
      <c r="X800" s="17">
        <f t="shared" si="549"/>
        <v>0</v>
      </c>
      <c r="Y800" s="17">
        <f t="shared" si="550"/>
        <v>0</v>
      </c>
      <c r="Z800" s="29"/>
      <c r="AA800" s="43">
        <f t="shared" si="573"/>
        <v>0</v>
      </c>
      <c r="AB800" s="17">
        <f t="shared" si="574"/>
        <v>4.7507692307692313</v>
      </c>
      <c r="AC800" s="17">
        <f t="shared" si="575"/>
        <v>4.7507692307692313</v>
      </c>
      <c r="AD800" s="3">
        <f t="shared" si="577"/>
        <v>232</v>
      </c>
      <c r="AE800" s="3">
        <f t="shared" si="576"/>
        <v>3100</v>
      </c>
      <c r="AF800" s="3"/>
      <c r="AH800" s="20">
        <f t="shared" si="554"/>
        <v>232.79</v>
      </c>
      <c r="AI800">
        <f t="shared" si="558"/>
        <v>2</v>
      </c>
      <c r="AJ800">
        <f t="shared" si="559"/>
        <v>0</v>
      </c>
      <c r="AK800">
        <f t="shared" si="560"/>
        <v>1</v>
      </c>
      <c r="AL800">
        <f t="shared" si="561"/>
        <v>1</v>
      </c>
      <c r="AM800">
        <f t="shared" si="562"/>
        <v>0</v>
      </c>
      <c r="AN800">
        <f t="shared" si="563"/>
        <v>2</v>
      </c>
      <c r="AO800">
        <f t="shared" si="564"/>
        <v>1</v>
      </c>
      <c r="AP800">
        <f t="shared" si="565"/>
        <v>1</v>
      </c>
      <c r="AQ800">
        <f t="shared" si="566"/>
        <v>0</v>
      </c>
      <c r="AR800">
        <f t="shared" si="567"/>
        <v>1</v>
      </c>
      <c r="AS800">
        <f t="shared" si="568"/>
        <v>3159.9999999999682</v>
      </c>
      <c r="AT800" s="12">
        <f t="shared" si="555"/>
        <v>-4.1666666666666664E-2</v>
      </c>
      <c r="AU800" s="13">
        <f t="shared" si="545"/>
        <v>0</v>
      </c>
      <c r="AV800" s="13">
        <f t="shared" si="569"/>
        <v>0</v>
      </c>
      <c r="AW800" s="27">
        <v>0</v>
      </c>
      <c r="AX800" s="1">
        <f t="shared" si="556"/>
        <v>0</v>
      </c>
      <c r="AY800" s="20">
        <f t="shared" si="557"/>
        <v>225.16346153846155</v>
      </c>
    </row>
    <row r="801" spans="1:51" ht="39.75" customHeight="1" x14ac:dyDescent="0.65">
      <c r="A801" s="39">
        <v>795</v>
      </c>
      <c r="B801" s="2" t="s">
        <v>1847</v>
      </c>
      <c r="C801" s="44" t="s">
        <v>1899</v>
      </c>
      <c r="D801" s="47" t="s">
        <v>1900</v>
      </c>
      <c r="E801" s="48" t="s">
        <v>286</v>
      </c>
      <c r="F801" s="15">
        <v>44228</v>
      </c>
      <c r="G801" s="2">
        <f t="shared" si="570"/>
        <v>22</v>
      </c>
      <c r="H801" s="16">
        <v>2</v>
      </c>
      <c r="I801" s="2"/>
      <c r="J801" s="16">
        <v>2</v>
      </c>
      <c r="K801" s="16">
        <v>2</v>
      </c>
      <c r="L801" s="2">
        <v>200</v>
      </c>
      <c r="M801" s="2">
        <v>0</v>
      </c>
      <c r="N801" s="2">
        <v>0</v>
      </c>
      <c r="O801" s="16"/>
      <c r="P801" s="2">
        <v>0</v>
      </c>
      <c r="Q801" s="2">
        <f t="shared" si="571"/>
        <v>0</v>
      </c>
      <c r="R801" s="2">
        <f t="shared" si="578"/>
        <v>0</v>
      </c>
      <c r="S801" s="17">
        <f t="shared" si="547"/>
        <v>2.8846153846153846</v>
      </c>
      <c r="T801" s="17">
        <v>0.5</v>
      </c>
      <c r="U801" s="17">
        <v>4.2307692307692308</v>
      </c>
      <c r="V801" s="18">
        <v>7</v>
      </c>
      <c r="W801" s="19">
        <f t="shared" si="572"/>
        <v>214.61538461538461</v>
      </c>
      <c r="X801" s="17">
        <f t="shared" si="549"/>
        <v>15.384615384615385</v>
      </c>
      <c r="Y801" s="17">
        <f t="shared" si="550"/>
        <v>15.384615384615385</v>
      </c>
      <c r="Z801" s="29"/>
      <c r="AA801" s="43">
        <f t="shared" si="573"/>
        <v>0</v>
      </c>
      <c r="AB801" s="17">
        <f t="shared" si="574"/>
        <v>4.2923076923076922</v>
      </c>
      <c r="AC801" s="17">
        <f t="shared" si="575"/>
        <v>35.061538461538461</v>
      </c>
      <c r="AD801" s="3">
        <f t="shared" si="577"/>
        <v>179</v>
      </c>
      <c r="AE801" s="3">
        <f t="shared" si="576"/>
        <v>2200</v>
      </c>
      <c r="AF801" s="3"/>
      <c r="AH801" s="20">
        <f t="shared" si="554"/>
        <v>179.55</v>
      </c>
      <c r="AI801">
        <f t="shared" si="558"/>
        <v>1</v>
      </c>
      <c r="AJ801">
        <f t="shared" si="559"/>
        <v>1</v>
      </c>
      <c r="AK801">
        <f t="shared" si="560"/>
        <v>1</v>
      </c>
      <c r="AL801">
        <f t="shared" si="561"/>
        <v>0</v>
      </c>
      <c r="AM801">
        <f t="shared" si="562"/>
        <v>1</v>
      </c>
      <c r="AN801">
        <f t="shared" si="563"/>
        <v>4</v>
      </c>
      <c r="AO801">
        <f t="shared" si="564"/>
        <v>1</v>
      </c>
      <c r="AP801">
        <f t="shared" si="565"/>
        <v>0</v>
      </c>
      <c r="AQ801">
        <f t="shared" si="566"/>
        <v>0</v>
      </c>
      <c r="AR801">
        <f t="shared" si="567"/>
        <v>2</v>
      </c>
      <c r="AS801">
        <f t="shared" si="568"/>
        <v>2200.0000000000455</v>
      </c>
      <c r="AT801" s="12">
        <f t="shared" si="555"/>
        <v>-4.1666666666666664E-2</v>
      </c>
      <c r="AU801" s="13">
        <f t="shared" si="545"/>
        <v>0</v>
      </c>
      <c r="AV801" s="13">
        <f t="shared" si="569"/>
        <v>0</v>
      </c>
      <c r="AW801" s="27">
        <v>0</v>
      </c>
      <c r="AX801" s="1">
        <f t="shared" si="556"/>
        <v>0</v>
      </c>
      <c r="AY801" s="20">
        <f t="shared" si="557"/>
        <v>172.11538461538461</v>
      </c>
    </row>
    <row r="802" spans="1:51" ht="39.75" customHeight="1" x14ac:dyDescent="0.65">
      <c r="A802" s="2">
        <v>796</v>
      </c>
      <c r="B802" s="2" t="s">
        <v>1847</v>
      </c>
      <c r="C802" s="44" t="s">
        <v>1901</v>
      </c>
      <c r="D802" s="47" t="s">
        <v>1902</v>
      </c>
      <c r="E802" s="48" t="s">
        <v>1903</v>
      </c>
      <c r="F802" s="15">
        <v>44228</v>
      </c>
      <c r="G802" s="2">
        <f t="shared" si="570"/>
        <v>26</v>
      </c>
      <c r="H802" s="16">
        <v>0</v>
      </c>
      <c r="I802" s="2"/>
      <c r="J802" s="16"/>
      <c r="K802" s="16"/>
      <c r="L802" s="2">
        <v>200</v>
      </c>
      <c r="M802" s="2">
        <v>0</v>
      </c>
      <c r="N802" s="2">
        <v>0</v>
      </c>
      <c r="O802" s="16"/>
      <c r="P802" s="2">
        <v>0</v>
      </c>
      <c r="Q802" s="2">
        <f t="shared" si="571"/>
        <v>10</v>
      </c>
      <c r="R802" s="2">
        <f t="shared" si="578"/>
        <v>0</v>
      </c>
      <c r="S802" s="17">
        <f t="shared" si="547"/>
        <v>0</v>
      </c>
      <c r="T802" s="17">
        <v>0</v>
      </c>
      <c r="U802" s="17">
        <v>5</v>
      </c>
      <c r="V802" s="18">
        <v>7</v>
      </c>
      <c r="W802" s="19">
        <f t="shared" si="572"/>
        <v>222</v>
      </c>
      <c r="X802" s="17">
        <f t="shared" si="549"/>
        <v>0</v>
      </c>
      <c r="Y802" s="17">
        <f t="shared" si="550"/>
        <v>0</v>
      </c>
      <c r="Z802" s="29"/>
      <c r="AA802" s="43">
        <f t="shared" si="573"/>
        <v>0</v>
      </c>
      <c r="AB802" s="17">
        <f t="shared" si="574"/>
        <v>4.4400000000000004</v>
      </c>
      <c r="AC802" s="17">
        <f t="shared" si="575"/>
        <v>4.4400000000000004</v>
      </c>
      <c r="AD802" s="3">
        <f t="shared" si="577"/>
        <v>217</v>
      </c>
      <c r="AE802" s="3">
        <f t="shared" si="576"/>
        <v>2200</v>
      </c>
      <c r="AF802" s="3"/>
      <c r="AH802" s="20">
        <f t="shared" si="554"/>
        <v>217.56</v>
      </c>
      <c r="AI802">
        <f t="shared" si="558"/>
        <v>2</v>
      </c>
      <c r="AJ802">
        <f t="shared" si="559"/>
        <v>0</v>
      </c>
      <c r="AK802">
        <f t="shared" si="560"/>
        <v>0</v>
      </c>
      <c r="AL802">
        <f t="shared" si="561"/>
        <v>1</v>
      </c>
      <c r="AM802">
        <f t="shared" si="562"/>
        <v>1</v>
      </c>
      <c r="AN802">
        <f t="shared" si="563"/>
        <v>2</v>
      </c>
      <c r="AO802">
        <f t="shared" si="564"/>
        <v>1</v>
      </c>
      <c r="AP802">
        <f t="shared" si="565"/>
        <v>0</v>
      </c>
      <c r="AQ802">
        <f t="shared" si="566"/>
        <v>0</v>
      </c>
      <c r="AR802">
        <f t="shared" si="567"/>
        <v>2</v>
      </c>
      <c r="AS802">
        <f t="shared" si="568"/>
        <v>2240.0000000000091</v>
      </c>
      <c r="AT802" s="12">
        <f t="shared" si="555"/>
        <v>-4.1666666666666664E-2</v>
      </c>
      <c r="AU802" s="13">
        <f t="shared" si="545"/>
        <v>0</v>
      </c>
      <c r="AV802" s="13">
        <f t="shared" si="569"/>
        <v>0</v>
      </c>
      <c r="AW802" s="27">
        <v>0</v>
      </c>
      <c r="AX802" s="1">
        <f t="shared" si="556"/>
        <v>0</v>
      </c>
      <c r="AY802" s="20">
        <f t="shared" si="557"/>
        <v>210</v>
      </c>
    </row>
    <row r="803" spans="1:51" ht="39.75" customHeight="1" x14ac:dyDescent="0.65">
      <c r="A803" s="39">
        <v>797</v>
      </c>
      <c r="B803" s="2" t="s">
        <v>1847</v>
      </c>
      <c r="C803" s="44" t="s">
        <v>1904</v>
      </c>
      <c r="D803" s="47" t="s">
        <v>1312</v>
      </c>
      <c r="E803" s="48" t="s">
        <v>1905</v>
      </c>
      <c r="F803" s="15">
        <v>44228</v>
      </c>
      <c r="G803" s="2">
        <f t="shared" si="570"/>
        <v>26</v>
      </c>
      <c r="H803" s="16">
        <v>2</v>
      </c>
      <c r="I803" s="2"/>
      <c r="J803" s="16"/>
      <c r="K803" s="16"/>
      <c r="L803" s="2">
        <v>200</v>
      </c>
      <c r="M803" s="2">
        <v>0</v>
      </c>
      <c r="N803" s="2">
        <v>0</v>
      </c>
      <c r="O803" s="16"/>
      <c r="P803" s="2">
        <v>0</v>
      </c>
      <c r="Q803" s="2">
        <f t="shared" si="571"/>
        <v>10</v>
      </c>
      <c r="R803" s="2">
        <f t="shared" si="578"/>
        <v>0</v>
      </c>
      <c r="S803" s="17">
        <f t="shared" si="547"/>
        <v>2.8846153846153846</v>
      </c>
      <c r="T803" s="17">
        <v>0.5</v>
      </c>
      <c r="U803" s="17">
        <v>5</v>
      </c>
      <c r="V803" s="18">
        <v>7</v>
      </c>
      <c r="W803" s="19">
        <f t="shared" si="572"/>
        <v>225.38461538461539</v>
      </c>
      <c r="X803" s="17">
        <f t="shared" si="549"/>
        <v>0</v>
      </c>
      <c r="Y803" s="17">
        <f t="shared" si="550"/>
        <v>0</v>
      </c>
      <c r="Z803" s="29"/>
      <c r="AA803" s="43">
        <f t="shared" si="573"/>
        <v>0</v>
      </c>
      <c r="AB803" s="17">
        <f t="shared" si="574"/>
        <v>4.5076923076923077</v>
      </c>
      <c r="AC803" s="17">
        <f t="shared" si="575"/>
        <v>4.5076923076923077</v>
      </c>
      <c r="AD803" s="3">
        <f t="shared" si="577"/>
        <v>220</v>
      </c>
      <c r="AE803" s="3">
        <f t="shared" si="576"/>
        <v>3500</v>
      </c>
      <c r="AF803" s="3"/>
      <c r="AH803" s="20">
        <f t="shared" si="554"/>
        <v>220.88</v>
      </c>
      <c r="AI803">
        <f t="shared" si="558"/>
        <v>2</v>
      </c>
      <c r="AJ803">
        <f t="shared" si="559"/>
        <v>0</v>
      </c>
      <c r="AK803">
        <f t="shared" si="560"/>
        <v>1</v>
      </c>
      <c r="AL803">
        <f t="shared" si="561"/>
        <v>0</v>
      </c>
      <c r="AM803">
        <f t="shared" si="562"/>
        <v>0</v>
      </c>
      <c r="AN803">
        <f t="shared" si="563"/>
        <v>0</v>
      </c>
      <c r="AO803">
        <f t="shared" si="564"/>
        <v>1</v>
      </c>
      <c r="AP803">
        <f t="shared" si="565"/>
        <v>1</v>
      </c>
      <c r="AQ803">
        <f t="shared" si="566"/>
        <v>1</v>
      </c>
      <c r="AR803">
        <f t="shared" si="567"/>
        <v>0</v>
      </c>
      <c r="AS803">
        <f t="shared" si="568"/>
        <v>3519.9999999999818</v>
      </c>
      <c r="AT803" s="12">
        <f t="shared" si="555"/>
        <v>-4.1666666666666664E-2</v>
      </c>
      <c r="AU803" s="13">
        <f t="shared" si="545"/>
        <v>0</v>
      </c>
      <c r="AV803" s="13">
        <f t="shared" si="569"/>
        <v>0</v>
      </c>
      <c r="AW803" s="27">
        <v>0</v>
      </c>
      <c r="AX803" s="1">
        <f t="shared" si="556"/>
        <v>0</v>
      </c>
      <c r="AY803" s="20">
        <f t="shared" si="557"/>
        <v>212.88461538461539</v>
      </c>
    </row>
    <row r="804" spans="1:51" ht="39.75" customHeight="1" x14ac:dyDescent="0.65">
      <c r="A804" s="2">
        <v>798</v>
      </c>
      <c r="B804" s="2" t="s">
        <v>1847</v>
      </c>
      <c r="C804" s="36" t="s">
        <v>1906</v>
      </c>
      <c r="D804" s="47" t="s">
        <v>1849</v>
      </c>
      <c r="E804" s="48" t="s">
        <v>1907</v>
      </c>
      <c r="F804" s="15">
        <v>44228</v>
      </c>
      <c r="G804" s="2">
        <f t="shared" si="570"/>
        <v>26</v>
      </c>
      <c r="H804" s="16">
        <v>0</v>
      </c>
      <c r="I804" s="2"/>
      <c r="J804" s="16"/>
      <c r="K804" s="16"/>
      <c r="L804" s="2">
        <v>200</v>
      </c>
      <c r="M804" s="2">
        <v>0</v>
      </c>
      <c r="N804" s="2">
        <v>0</v>
      </c>
      <c r="O804" s="16"/>
      <c r="P804" s="2">
        <v>0</v>
      </c>
      <c r="Q804" s="2">
        <f t="shared" si="571"/>
        <v>10</v>
      </c>
      <c r="R804" s="2">
        <f t="shared" si="578"/>
        <v>0</v>
      </c>
      <c r="S804" s="17">
        <f t="shared" si="547"/>
        <v>0</v>
      </c>
      <c r="T804" s="17">
        <v>0</v>
      </c>
      <c r="U804" s="17">
        <v>5</v>
      </c>
      <c r="V804" s="18">
        <v>7</v>
      </c>
      <c r="W804" s="19">
        <f t="shared" si="572"/>
        <v>222</v>
      </c>
      <c r="X804" s="17">
        <f t="shared" si="549"/>
        <v>0</v>
      </c>
      <c r="Y804" s="17">
        <f t="shared" si="550"/>
        <v>0</v>
      </c>
      <c r="Z804" s="29"/>
      <c r="AA804" s="43">
        <f t="shared" si="573"/>
        <v>0</v>
      </c>
      <c r="AB804" s="17">
        <f t="shared" si="574"/>
        <v>4.4400000000000004</v>
      </c>
      <c r="AC804" s="17">
        <f t="shared" si="575"/>
        <v>4.4400000000000004</v>
      </c>
      <c r="AD804" s="3">
        <f t="shared" si="577"/>
        <v>217</v>
      </c>
      <c r="AE804" s="3">
        <f t="shared" si="576"/>
        <v>2200</v>
      </c>
      <c r="AF804" s="3"/>
      <c r="AH804" s="20">
        <f t="shared" si="554"/>
        <v>217.56</v>
      </c>
      <c r="AI804">
        <f t="shared" si="558"/>
        <v>2</v>
      </c>
      <c r="AJ804">
        <f t="shared" si="559"/>
        <v>0</v>
      </c>
      <c r="AK804">
        <f t="shared" si="560"/>
        <v>0</v>
      </c>
      <c r="AL804">
        <f t="shared" si="561"/>
        <v>1</v>
      </c>
      <c r="AM804">
        <f t="shared" si="562"/>
        <v>1</v>
      </c>
      <c r="AN804">
        <f t="shared" si="563"/>
        <v>2</v>
      </c>
      <c r="AO804">
        <f t="shared" si="564"/>
        <v>1</v>
      </c>
      <c r="AP804">
        <f t="shared" si="565"/>
        <v>0</v>
      </c>
      <c r="AQ804">
        <f t="shared" si="566"/>
        <v>0</v>
      </c>
      <c r="AR804">
        <f t="shared" si="567"/>
        <v>2</v>
      </c>
      <c r="AS804">
        <f t="shared" si="568"/>
        <v>2240.0000000000091</v>
      </c>
      <c r="AT804" s="12">
        <f t="shared" si="555"/>
        <v>-4.1666666666666664E-2</v>
      </c>
      <c r="AU804" s="13">
        <f t="shared" si="545"/>
        <v>0</v>
      </c>
      <c r="AV804" s="13">
        <f t="shared" si="569"/>
        <v>0</v>
      </c>
      <c r="AW804" s="27">
        <v>0</v>
      </c>
      <c r="AX804" s="1">
        <f t="shared" si="556"/>
        <v>0</v>
      </c>
      <c r="AY804" s="20">
        <f t="shared" si="557"/>
        <v>210</v>
      </c>
    </row>
    <row r="805" spans="1:51" ht="39.75" customHeight="1" x14ac:dyDescent="0.65">
      <c r="A805" s="39">
        <v>799</v>
      </c>
      <c r="B805" s="2" t="s">
        <v>1847</v>
      </c>
      <c r="C805" s="44" t="s">
        <v>1908</v>
      </c>
      <c r="D805" s="47" t="s">
        <v>574</v>
      </c>
      <c r="E805" s="48" t="s">
        <v>840</v>
      </c>
      <c r="F805" s="15">
        <v>44228</v>
      </c>
      <c r="G805" s="2">
        <f t="shared" si="570"/>
        <v>26</v>
      </c>
      <c r="H805" s="16">
        <v>10</v>
      </c>
      <c r="I805" s="2"/>
      <c r="J805" s="16"/>
      <c r="K805" s="16"/>
      <c r="L805" s="2">
        <v>200</v>
      </c>
      <c r="M805" s="2">
        <v>0</v>
      </c>
      <c r="N805" s="2">
        <v>0</v>
      </c>
      <c r="O805" s="16"/>
      <c r="P805" s="2">
        <v>0</v>
      </c>
      <c r="Q805" s="2">
        <f t="shared" si="571"/>
        <v>10</v>
      </c>
      <c r="R805" s="2">
        <f t="shared" si="578"/>
        <v>0</v>
      </c>
      <c r="S805" s="17">
        <f t="shared" si="547"/>
        <v>14.423076923076923</v>
      </c>
      <c r="T805" s="17">
        <v>2.5</v>
      </c>
      <c r="U805" s="17">
        <v>5</v>
      </c>
      <c r="V805" s="18">
        <v>7</v>
      </c>
      <c r="W805" s="19">
        <f t="shared" si="572"/>
        <v>238.92307692307693</v>
      </c>
      <c r="X805" s="17">
        <f t="shared" si="549"/>
        <v>0</v>
      </c>
      <c r="Y805" s="17">
        <f t="shared" si="550"/>
        <v>0</v>
      </c>
      <c r="Z805" s="29"/>
      <c r="AA805" s="43">
        <f t="shared" si="573"/>
        <v>0</v>
      </c>
      <c r="AB805" s="17">
        <f t="shared" si="574"/>
        <v>4.7784615384615385</v>
      </c>
      <c r="AC805" s="17">
        <f t="shared" si="575"/>
        <v>4.7784615384615385</v>
      </c>
      <c r="AD805" s="3">
        <f t="shared" si="577"/>
        <v>234</v>
      </c>
      <c r="AE805" s="3">
        <f t="shared" si="576"/>
        <v>500</v>
      </c>
      <c r="AF805" s="3"/>
      <c r="AH805" s="20">
        <f t="shared" si="554"/>
        <v>234.14</v>
      </c>
      <c r="AI805">
        <f t="shared" si="558"/>
        <v>2</v>
      </c>
      <c r="AJ805">
        <f t="shared" si="559"/>
        <v>0</v>
      </c>
      <c r="AK805">
        <f t="shared" si="560"/>
        <v>1</v>
      </c>
      <c r="AL805">
        <f t="shared" si="561"/>
        <v>1</v>
      </c>
      <c r="AM805">
        <f t="shared" si="562"/>
        <v>0</v>
      </c>
      <c r="AN805">
        <f t="shared" si="563"/>
        <v>4</v>
      </c>
      <c r="AO805">
        <f t="shared" si="564"/>
        <v>0</v>
      </c>
      <c r="AP805">
        <f t="shared" si="565"/>
        <v>0</v>
      </c>
      <c r="AQ805">
        <f t="shared" si="566"/>
        <v>1</v>
      </c>
      <c r="AR805">
        <f t="shared" si="567"/>
        <v>0</v>
      </c>
      <c r="AS805">
        <f t="shared" si="568"/>
        <v>559.99999999994543</v>
      </c>
      <c r="AT805" s="12">
        <f t="shared" si="555"/>
        <v>-4.1666666666666664E-2</v>
      </c>
      <c r="AU805" s="13">
        <f t="shared" si="545"/>
        <v>0</v>
      </c>
      <c r="AV805" s="13">
        <f t="shared" si="569"/>
        <v>0</v>
      </c>
      <c r="AW805" s="27">
        <v>0</v>
      </c>
      <c r="AX805" s="1">
        <f t="shared" si="556"/>
        <v>0</v>
      </c>
      <c r="AY805" s="20">
        <f t="shared" si="557"/>
        <v>224.42307692307693</v>
      </c>
    </row>
    <row r="806" spans="1:51" ht="39.75" customHeight="1" x14ac:dyDescent="0.65">
      <c r="A806" s="2">
        <v>800</v>
      </c>
      <c r="B806" s="2" t="s">
        <v>1847</v>
      </c>
      <c r="C806" s="44" t="s">
        <v>1909</v>
      </c>
      <c r="D806" s="47" t="s">
        <v>472</v>
      </c>
      <c r="E806" s="48" t="s">
        <v>1511</v>
      </c>
      <c r="F806" s="15">
        <v>44228</v>
      </c>
      <c r="G806" s="2">
        <f t="shared" si="570"/>
        <v>26</v>
      </c>
      <c r="H806" s="16">
        <v>9</v>
      </c>
      <c r="I806" s="2"/>
      <c r="J806" s="16"/>
      <c r="K806" s="16"/>
      <c r="L806" s="2">
        <v>200</v>
      </c>
      <c r="M806" s="2">
        <v>0</v>
      </c>
      <c r="N806" s="2">
        <v>0</v>
      </c>
      <c r="O806" s="16"/>
      <c r="P806" s="2">
        <v>0</v>
      </c>
      <c r="Q806" s="2">
        <f t="shared" si="571"/>
        <v>10</v>
      </c>
      <c r="R806" s="2">
        <f t="shared" si="578"/>
        <v>0</v>
      </c>
      <c r="S806" s="17">
        <f t="shared" si="547"/>
        <v>12.98076923076923</v>
      </c>
      <c r="T806" s="17">
        <v>2.25</v>
      </c>
      <c r="U806" s="17">
        <v>5</v>
      </c>
      <c r="V806" s="18">
        <v>7</v>
      </c>
      <c r="W806" s="19">
        <f t="shared" si="572"/>
        <v>237.23076923076923</v>
      </c>
      <c r="X806" s="17">
        <f t="shared" si="549"/>
        <v>0</v>
      </c>
      <c r="Y806" s="17">
        <f t="shared" si="550"/>
        <v>0</v>
      </c>
      <c r="Z806" s="29"/>
      <c r="AA806" s="43">
        <f t="shared" si="573"/>
        <v>0</v>
      </c>
      <c r="AB806" s="17">
        <f t="shared" si="574"/>
        <v>4.7446153846153845</v>
      </c>
      <c r="AC806" s="17">
        <f t="shared" si="575"/>
        <v>4.7446153846153845</v>
      </c>
      <c r="AD806" s="3">
        <f t="shared" si="577"/>
        <v>232</v>
      </c>
      <c r="AE806" s="3">
        <f t="shared" si="576"/>
        <v>1900</v>
      </c>
      <c r="AF806" s="3"/>
      <c r="AH806" s="20">
        <f t="shared" si="554"/>
        <v>232.49</v>
      </c>
      <c r="AI806">
        <f t="shared" si="558"/>
        <v>2</v>
      </c>
      <c r="AJ806">
        <f t="shared" si="559"/>
        <v>0</v>
      </c>
      <c r="AK806">
        <f t="shared" si="560"/>
        <v>1</v>
      </c>
      <c r="AL806">
        <f t="shared" si="561"/>
        <v>1</v>
      </c>
      <c r="AM806">
        <f t="shared" si="562"/>
        <v>0</v>
      </c>
      <c r="AN806">
        <f t="shared" si="563"/>
        <v>2</v>
      </c>
      <c r="AO806">
        <f t="shared" si="564"/>
        <v>0</v>
      </c>
      <c r="AP806">
        <f t="shared" si="565"/>
        <v>1</v>
      </c>
      <c r="AQ806">
        <f t="shared" si="566"/>
        <v>1</v>
      </c>
      <c r="AR806">
        <f t="shared" si="567"/>
        <v>4</v>
      </c>
      <c r="AS806">
        <f t="shared" si="568"/>
        <v>1960.0000000000364</v>
      </c>
      <c r="AT806" s="12">
        <f t="shared" si="555"/>
        <v>-4.1666666666666664E-2</v>
      </c>
      <c r="AU806" s="13">
        <f t="shared" si="545"/>
        <v>0</v>
      </c>
      <c r="AV806" s="13">
        <f t="shared" si="569"/>
        <v>0</v>
      </c>
      <c r="AW806" s="27">
        <v>0</v>
      </c>
      <c r="AX806" s="1">
        <f t="shared" si="556"/>
        <v>0</v>
      </c>
      <c r="AY806" s="20">
        <f t="shared" si="557"/>
        <v>222.98076923076923</v>
      </c>
    </row>
    <row r="807" spans="1:51" ht="39.75" customHeight="1" x14ac:dyDescent="0.65">
      <c r="A807" s="39">
        <v>801</v>
      </c>
      <c r="B807" s="2" t="s">
        <v>1847</v>
      </c>
      <c r="C807" s="44" t="s">
        <v>1910</v>
      </c>
      <c r="D807" s="38" t="s">
        <v>1312</v>
      </c>
      <c r="E807" s="38" t="s">
        <v>1125</v>
      </c>
      <c r="F807" s="15">
        <v>44372</v>
      </c>
      <c r="G807" s="2">
        <f t="shared" si="570"/>
        <v>26</v>
      </c>
      <c r="H807" s="16">
        <v>0</v>
      </c>
      <c r="I807" s="2"/>
      <c r="J807" s="16"/>
      <c r="K807" s="16"/>
      <c r="L807" s="2">
        <v>200</v>
      </c>
      <c r="M807" s="2">
        <v>0</v>
      </c>
      <c r="N807" s="2">
        <v>0</v>
      </c>
      <c r="O807" s="16"/>
      <c r="P807" s="2">
        <v>0</v>
      </c>
      <c r="Q807" s="2">
        <f t="shared" si="571"/>
        <v>10</v>
      </c>
      <c r="R807" s="2">
        <f t="shared" si="578"/>
        <v>0</v>
      </c>
      <c r="S807" s="17">
        <f t="shared" si="547"/>
        <v>0</v>
      </c>
      <c r="T807" s="17">
        <v>0</v>
      </c>
      <c r="U807" s="17">
        <v>5</v>
      </c>
      <c r="V807" s="18">
        <v>7</v>
      </c>
      <c r="W807" s="19">
        <f t="shared" si="572"/>
        <v>222</v>
      </c>
      <c r="X807" s="17">
        <f t="shared" si="549"/>
        <v>0</v>
      </c>
      <c r="Y807" s="17">
        <f t="shared" si="550"/>
        <v>0</v>
      </c>
      <c r="Z807" s="29"/>
      <c r="AA807" s="43">
        <f t="shared" si="573"/>
        <v>0</v>
      </c>
      <c r="AB807" s="17">
        <f t="shared" si="574"/>
        <v>4.4400000000000004</v>
      </c>
      <c r="AC807" s="17">
        <f t="shared" si="575"/>
        <v>4.4400000000000004</v>
      </c>
      <c r="AD807" s="3">
        <f t="shared" si="577"/>
        <v>217</v>
      </c>
      <c r="AE807" s="3">
        <f t="shared" si="576"/>
        <v>2200</v>
      </c>
      <c r="AF807" s="3"/>
      <c r="AH807" s="20">
        <f t="shared" si="554"/>
        <v>217.56</v>
      </c>
      <c r="AI807">
        <f t="shared" si="558"/>
        <v>2</v>
      </c>
      <c r="AJ807">
        <f t="shared" si="559"/>
        <v>0</v>
      </c>
      <c r="AK807">
        <f t="shared" si="560"/>
        <v>0</v>
      </c>
      <c r="AL807">
        <f t="shared" si="561"/>
        <v>1</v>
      </c>
      <c r="AM807">
        <f t="shared" si="562"/>
        <v>1</v>
      </c>
      <c r="AN807">
        <f t="shared" si="563"/>
        <v>2</v>
      </c>
      <c r="AO807">
        <f t="shared" si="564"/>
        <v>1</v>
      </c>
      <c r="AP807">
        <f t="shared" si="565"/>
        <v>0</v>
      </c>
      <c r="AQ807">
        <f t="shared" si="566"/>
        <v>0</v>
      </c>
      <c r="AR807">
        <f t="shared" si="567"/>
        <v>2</v>
      </c>
      <c r="AS807">
        <f t="shared" si="568"/>
        <v>2240.0000000000091</v>
      </c>
      <c r="AT807" s="12">
        <f t="shared" si="555"/>
        <v>-0.44166666666666665</v>
      </c>
      <c r="AU807" s="13">
        <f t="shared" si="545"/>
        <v>0</v>
      </c>
      <c r="AV807" s="13">
        <f t="shared" si="569"/>
        <v>0</v>
      </c>
      <c r="AW807" s="27">
        <v>0</v>
      </c>
      <c r="AX807" s="1">
        <f t="shared" si="556"/>
        <v>0</v>
      </c>
      <c r="AY807" s="20">
        <f t="shared" si="557"/>
        <v>210</v>
      </c>
    </row>
    <row r="808" spans="1:51" ht="39.75" customHeight="1" x14ac:dyDescent="0.65">
      <c r="A808" s="2">
        <v>802</v>
      </c>
      <c r="B808" s="2" t="s">
        <v>1847</v>
      </c>
      <c r="C808" s="44" t="s">
        <v>1911</v>
      </c>
      <c r="D808" s="47" t="s">
        <v>478</v>
      </c>
      <c r="E808" s="48" t="s">
        <v>1912</v>
      </c>
      <c r="F808" s="15">
        <v>44228</v>
      </c>
      <c r="G808" s="2">
        <f t="shared" si="570"/>
        <v>26</v>
      </c>
      <c r="H808" s="16">
        <v>2</v>
      </c>
      <c r="I808" s="2"/>
      <c r="J808" s="16"/>
      <c r="K808" s="16"/>
      <c r="L808" s="2">
        <v>200</v>
      </c>
      <c r="M808" s="2">
        <v>0</v>
      </c>
      <c r="N808" s="2">
        <v>0</v>
      </c>
      <c r="O808" s="16"/>
      <c r="P808" s="2">
        <v>0</v>
      </c>
      <c r="Q808" s="2">
        <f t="shared" si="571"/>
        <v>10</v>
      </c>
      <c r="R808" s="2">
        <f t="shared" si="578"/>
        <v>0</v>
      </c>
      <c r="S808" s="17">
        <f t="shared" si="547"/>
        <v>2.8846153846153846</v>
      </c>
      <c r="T808" s="17">
        <v>0.5</v>
      </c>
      <c r="U808" s="17">
        <v>5</v>
      </c>
      <c r="V808" s="18">
        <v>7</v>
      </c>
      <c r="W808" s="19">
        <f t="shared" si="572"/>
        <v>225.38461538461539</v>
      </c>
      <c r="X808" s="17">
        <f t="shared" si="549"/>
        <v>0</v>
      </c>
      <c r="Y808" s="17">
        <f t="shared" si="550"/>
        <v>0</v>
      </c>
      <c r="Z808" s="29"/>
      <c r="AA808" s="43">
        <f t="shared" si="573"/>
        <v>0</v>
      </c>
      <c r="AB808" s="17">
        <f t="shared" si="574"/>
        <v>4.5076923076923077</v>
      </c>
      <c r="AC808" s="17">
        <f t="shared" si="575"/>
        <v>4.5076923076923077</v>
      </c>
      <c r="AD808" s="3">
        <f t="shared" si="577"/>
        <v>220</v>
      </c>
      <c r="AE808" s="3">
        <f t="shared" si="576"/>
        <v>3500</v>
      </c>
      <c r="AF808" s="3"/>
      <c r="AH808" s="20">
        <f t="shared" si="554"/>
        <v>220.88</v>
      </c>
      <c r="AI808">
        <f t="shared" si="558"/>
        <v>2</v>
      </c>
      <c r="AJ808">
        <f t="shared" si="559"/>
        <v>0</v>
      </c>
      <c r="AK808">
        <f t="shared" si="560"/>
        <v>1</v>
      </c>
      <c r="AL808">
        <f t="shared" si="561"/>
        <v>0</v>
      </c>
      <c r="AM808">
        <f t="shared" si="562"/>
        <v>0</v>
      </c>
      <c r="AN808">
        <f t="shared" si="563"/>
        <v>0</v>
      </c>
      <c r="AO808">
        <f t="shared" si="564"/>
        <v>1</v>
      </c>
      <c r="AP808">
        <f t="shared" si="565"/>
        <v>1</v>
      </c>
      <c r="AQ808">
        <f t="shared" si="566"/>
        <v>1</v>
      </c>
      <c r="AR808">
        <f t="shared" si="567"/>
        <v>0</v>
      </c>
      <c r="AS808">
        <f t="shared" si="568"/>
        <v>3519.9999999999818</v>
      </c>
      <c r="AT808" s="12">
        <f t="shared" si="555"/>
        <v>-4.1666666666666664E-2</v>
      </c>
      <c r="AU808" s="13">
        <f t="shared" si="545"/>
        <v>0</v>
      </c>
      <c r="AV808" s="13">
        <f t="shared" si="569"/>
        <v>0</v>
      </c>
      <c r="AW808" s="27">
        <v>0</v>
      </c>
      <c r="AX808" s="1">
        <f t="shared" si="556"/>
        <v>0</v>
      </c>
      <c r="AY808" s="20">
        <f t="shared" si="557"/>
        <v>212.88461538461539</v>
      </c>
    </row>
    <row r="809" spans="1:51" ht="39.75" customHeight="1" x14ac:dyDescent="0.65">
      <c r="A809" s="39">
        <v>803</v>
      </c>
      <c r="B809" s="2" t="s">
        <v>1847</v>
      </c>
      <c r="C809" s="44" t="s">
        <v>1913</v>
      </c>
      <c r="D809" s="47" t="s">
        <v>1833</v>
      </c>
      <c r="E809" s="48" t="s">
        <v>338</v>
      </c>
      <c r="F809" s="15">
        <v>44392</v>
      </c>
      <c r="G809" s="2">
        <f t="shared" si="570"/>
        <v>25</v>
      </c>
      <c r="H809" s="16">
        <v>0</v>
      </c>
      <c r="I809" s="2"/>
      <c r="J809" s="16">
        <v>1</v>
      </c>
      <c r="K809" s="16"/>
      <c r="L809" s="2">
        <v>200</v>
      </c>
      <c r="M809" s="2">
        <v>0</v>
      </c>
      <c r="N809" s="2">
        <v>8</v>
      </c>
      <c r="O809" s="16"/>
      <c r="P809" s="2">
        <v>0</v>
      </c>
      <c r="Q809" s="2">
        <f t="shared" si="571"/>
        <v>5</v>
      </c>
      <c r="R809" s="2">
        <f t="shared" si="578"/>
        <v>0</v>
      </c>
      <c r="S809" s="17">
        <f t="shared" si="547"/>
        <v>0</v>
      </c>
      <c r="T809" s="17">
        <v>0</v>
      </c>
      <c r="U809" s="17">
        <v>4.8076923076923084</v>
      </c>
      <c r="V809" s="18"/>
      <c r="W809" s="19">
        <f t="shared" si="572"/>
        <v>217.80769230769232</v>
      </c>
      <c r="X809" s="17">
        <f t="shared" si="549"/>
        <v>8</v>
      </c>
      <c r="Y809" s="17">
        <f t="shared" si="550"/>
        <v>0</v>
      </c>
      <c r="Z809" s="29"/>
      <c r="AA809" s="43">
        <f t="shared" si="573"/>
        <v>0</v>
      </c>
      <c r="AB809" s="17">
        <f t="shared" si="574"/>
        <v>4.3561538461538465</v>
      </c>
      <c r="AC809" s="17">
        <f t="shared" si="575"/>
        <v>12.356153846153846</v>
      </c>
      <c r="AD809" s="3">
        <f t="shared" si="577"/>
        <v>205</v>
      </c>
      <c r="AE809" s="3">
        <f t="shared" si="576"/>
        <v>1700</v>
      </c>
      <c r="AF809" s="3"/>
      <c r="AH809" s="20">
        <f t="shared" si="554"/>
        <v>205.45</v>
      </c>
      <c r="AI809">
        <f t="shared" si="558"/>
        <v>2</v>
      </c>
      <c r="AJ809">
        <f t="shared" si="559"/>
        <v>0</v>
      </c>
      <c r="AK809">
        <f t="shared" si="560"/>
        <v>0</v>
      </c>
      <c r="AL809">
        <f t="shared" si="561"/>
        <v>0</v>
      </c>
      <c r="AM809">
        <f t="shared" si="562"/>
        <v>1</v>
      </c>
      <c r="AN809">
        <f t="shared" si="563"/>
        <v>0</v>
      </c>
      <c r="AO809">
        <f t="shared" si="564"/>
        <v>0</v>
      </c>
      <c r="AP809">
        <f t="shared" si="565"/>
        <v>1</v>
      </c>
      <c r="AQ809">
        <f t="shared" si="566"/>
        <v>1</v>
      </c>
      <c r="AR809">
        <f t="shared" si="567"/>
        <v>2</v>
      </c>
      <c r="AS809">
        <f t="shared" si="568"/>
        <v>1799.9999999999545</v>
      </c>
      <c r="AT809" s="12">
        <f t="shared" si="555"/>
        <v>-0.49722222222222223</v>
      </c>
      <c r="AU809" s="13">
        <f t="shared" si="545"/>
        <v>0</v>
      </c>
      <c r="AV809" s="13">
        <f t="shared" si="569"/>
        <v>0</v>
      </c>
      <c r="AW809" s="27">
        <v>0</v>
      </c>
      <c r="AX809" s="1">
        <f t="shared" si="556"/>
        <v>0</v>
      </c>
      <c r="AY809" s="20">
        <f t="shared" si="557"/>
        <v>205</v>
      </c>
    </row>
    <row r="810" spans="1:51" ht="39.75" customHeight="1" x14ac:dyDescent="0.65">
      <c r="A810" s="2">
        <v>804</v>
      </c>
      <c r="B810" s="2" t="s">
        <v>1847</v>
      </c>
      <c r="C810" s="44" t="s">
        <v>1914</v>
      </c>
      <c r="D810" s="47" t="s">
        <v>313</v>
      </c>
      <c r="E810" s="48" t="s">
        <v>222</v>
      </c>
      <c r="F810" s="15">
        <v>44228</v>
      </c>
      <c r="G810" s="2">
        <f t="shared" si="570"/>
        <v>26</v>
      </c>
      <c r="H810" s="16">
        <v>24</v>
      </c>
      <c r="I810" s="2"/>
      <c r="J810" s="16"/>
      <c r="K810" s="16"/>
      <c r="L810" s="2">
        <v>200</v>
      </c>
      <c r="M810" s="2">
        <v>0</v>
      </c>
      <c r="N810" s="2">
        <v>0</v>
      </c>
      <c r="O810" s="16"/>
      <c r="P810" s="2">
        <v>0</v>
      </c>
      <c r="Q810" s="2">
        <f t="shared" si="571"/>
        <v>10</v>
      </c>
      <c r="R810" s="2">
        <f t="shared" si="578"/>
        <v>0</v>
      </c>
      <c r="S810" s="17">
        <f t="shared" si="547"/>
        <v>34.615384615384613</v>
      </c>
      <c r="T810" s="17">
        <v>6</v>
      </c>
      <c r="U810" s="17">
        <v>5</v>
      </c>
      <c r="V810" s="18">
        <v>7</v>
      </c>
      <c r="W810" s="19">
        <f t="shared" si="572"/>
        <v>262.61538461538464</v>
      </c>
      <c r="X810" s="17">
        <f t="shared" si="549"/>
        <v>0</v>
      </c>
      <c r="Y810" s="17">
        <f t="shared" si="550"/>
        <v>0</v>
      </c>
      <c r="Z810" s="29"/>
      <c r="AA810" s="43">
        <f t="shared" si="573"/>
        <v>0</v>
      </c>
      <c r="AB810" s="17">
        <f t="shared" si="574"/>
        <v>5.252307692307693</v>
      </c>
      <c r="AC810" s="17">
        <f t="shared" si="575"/>
        <v>5.252307692307693</v>
      </c>
      <c r="AD810" s="3">
        <f t="shared" si="577"/>
        <v>257</v>
      </c>
      <c r="AE810" s="3">
        <f t="shared" si="576"/>
        <v>1400</v>
      </c>
      <c r="AF810" s="3"/>
      <c r="AH810" s="20">
        <f t="shared" si="554"/>
        <v>257.36</v>
      </c>
      <c r="AI810">
        <f t="shared" si="558"/>
        <v>2</v>
      </c>
      <c r="AJ810">
        <f t="shared" si="559"/>
        <v>1</v>
      </c>
      <c r="AK810">
        <f t="shared" si="560"/>
        <v>0</v>
      </c>
      <c r="AL810">
        <f t="shared" si="561"/>
        <v>0</v>
      </c>
      <c r="AM810">
        <f t="shared" si="562"/>
        <v>1</v>
      </c>
      <c r="AN810">
        <f t="shared" si="563"/>
        <v>2</v>
      </c>
      <c r="AO810">
        <f t="shared" si="564"/>
        <v>0</v>
      </c>
      <c r="AP810">
        <f t="shared" si="565"/>
        <v>1</v>
      </c>
      <c r="AQ810">
        <f t="shared" si="566"/>
        <v>0</v>
      </c>
      <c r="AR810">
        <f t="shared" si="567"/>
        <v>4</v>
      </c>
      <c r="AS810">
        <f t="shared" si="568"/>
        <v>1440.0000000000546</v>
      </c>
      <c r="AT810" s="12">
        <f t="shared" si="555"/>
        <v>-4.1666666666666664E-2</v>
      </c>
      <c r="AU810" s="13">
        <f t="shared" si="545"/>
        <v>0</v>
      </c>
      <c r="AV810" s="13">
        <f t="shared" si="569"/>
        <v>0</v>
      </c>
      <c r="AW810" s="27">
        <v>0</v>
      </c>
      <c r="AX810" s="1">
        <f t="shared" si="556"/>
        <v>0</v>
      </c>
      <c r="AY810" s="20">
        <f t="shared" si="557"/>
        <v>244.61538461538464</v>
      </c>
    </row>
    <row r="811" spans="1:51" ht="39.75" customHeight="1" x14ac:dyDescent="0.65">
      <c r="A811" s="39">
        <v>805</v>
      </c>
      <c r="B811" s="2" t="s">
        <v>1847</v>
      </c>
      <c r="C811" s="44" t="s">
        <v>1915</v>
      </c>
      <c r="D811" s="38" t="s">
        <v>1149</v>
      </c>
      <c r="E811" s="38" t="s">
        <v>1842</v>
      </c>
      <c r="F811" s="15">
        <v>44228</v>
      </c>
      <c r="G811" s="2">
        <f t="shared" si="570"/>
        <v>26</v>
      </c>
      <c r="H811" s="16">
        <v>0</v>
      </c>
      <c r="I811" s="2"/>
      <c r="J811" s="16"/>
      <c r="K811" s="16"/>
      <c r="L811" s="2">
        <v>200</v>
      </c>
      <c r="M811" s="2">
        <v>0</v>
      </c>
      <c r="N811" s="2">
        <v>0</v>
      </c>
      <c r="O811" s="16"/>
      <c r="P811" s="2">
        <v>0</v>
      </c>
      <c r="Q811" s="2">
        <f t="shared" si="571"/>
        <v>10</v>
      </c>
      <c r="R811" s="2">
        <f t="shared" si="578"/>
        <v>0</v>
      </c>
      <c r="S811" s="17">
        <f t="shared" si="547"/>
        <v>0</v>
      </c>
      <c r="T811" s="17">
        <v>0</v>
      </c>
      <c r="U811" s="17">
        <v>5</v>
      </c>
      <c r="V811" s="18">
        <v>7</v>
      </c>
      <c r="W811" s="19">
        <f t="shared" si="572"/>
        <v>222</v>
      </c>
      <c r="X811" s="17">
        <f t="shared" si="549"/>
        <v>0</v>
      </c>
      <c r="Y811" s="17">
        <f t="shared" si="550"/>
        <v>0</v>
      </c>
      <c r="Z811" s="29"/>
      <c r="AA811" s="43">
        <f t="shared" si="573"/>
        <v>0</v>
      </c>
      <c r="AB811" s="17">
        <f t="shared" si="574"/>
        <v>4.4400000000000004</v>
      </c>
      <c r="AC811" s="17">
        <f t="shared" si="575"/>
        <v>4.4400000000000004</v>
      </c>
      <c r="AD811" s="3">
        <f t="shared" si="577"/>
        <v>217</v>
      </c>
      <c r="AE811" s="3">
        <f t="shared" si="576"/>
        <v>2200</v>
      </c>
      <c r="AF811" s="3"/>
      <c r="AH811" s="20">
        <f t="shared" si="554"/>
        <v>217.56</v>
      </c>
      <c r="AI811">
        <f t="shared" si="558"/>
        <v>2</v>
      </c>
      <c r="AJ811">
        <f t="shared" si="559"/>
        <v>0</v>
      </c>
      <c r="AK811">
        <f t="shared" si="560"/>
        <v>0</v>
      </c>
      <c r="AL811">
        <f t="shared" si="561"/>
        <v>1</v>
      </c>
      <c r="AM811">
        <f t="shared" si="562"/>
        <v>1</v>
      </c>
      <c r="AN811">
        <f t="shared" si="563"/>
        <v>2</v>
      </c>
      <c r="AO811">
        <f t="shared" si="564"/>
        <v>1</v>
      </c>
      <c r="AP811">
        <f t="shared" si="565"/>
        <v>0</v>
      </c>
      <c r="AQ811">
        <f t="shared" si="566"/>
        <v>0</v>
      </c>
      <c r="AR811">
        <f t="shared" si="567"/>
        <v>2</v>
      </c>
      <c r="AS811">
        <f t="shared" si="568"/>
        <v>2240.0000000000091</v>
      </c>
      <c r="AT811" s="12">
        <f t="shared" si="555"/>
        <v>-4.1666666666666664E-2</v>
      </c>
      <c r="AU811" s="13">
        <f t="shared" si="545"/>
        <v>0</v>
      </c>
      <c r="AV811" s="13">
        <f t="shared" si="569"/>
        <v>0</v>
      </c>
      <c r="AW811" s="27">
        <v>0</v>
      </c>
      <c r="AX811" s="1">
        <f t="shared" si="556"/>
        <v>0</v>
      </c>
      <c r="AY811" s="20">
        <f t="shared" si="557"/>
        <v>210</v>
      </c>
    </row>
    <row r="812" spans="1:51" ht="39.75" customHeight="1" x14ac:dyDescent="0.65">
      <c r="A812" s="2">
        <v>806</v>
      </c>
      <c r="B812" s="2" t="s">
        <v>1847</v>
      </c>
      <c r="C812" s="44" t="s">
        <v>1916</v>
      </c>
      <c r="D812" s="47" t="s">
        <v>204</v>
      </c>
      <c r="E812" s="48" t="s">
        <v>1917</v>
      </c>
      <c r="F812" s="15">
        <v>44536</v>
      </c>
      <c r="G812" s="2">
        <f t="shared" si="570"/>
        <v>26</v>
      </c>
      <c r="H812" s="16">
        <v>2</v>
      </c>
      <c r="I812" s="2"/>
      <c r="J812" s="16"/>
      <c r="K812" s="16"/>
      <c r="L812" s="2">
        <v>200</v>
      </c>
      <c r="M812" s="2">
        <v>0</v>
      </c>
      <c r="N812" s="2">
        <v>0</v>
      </c>
      <c r="O812" s="16"/>
      <c r="P812" s="2">
        <v>0</v>
      </c>
      <c r="Q812" s="2">
        <f t="shared" si="571"/>
        <v>10</v>
      </c>
      <c r="R812" s="2">
        <f t="shared" si="578"/>
        <v>0</v>
      </c>
      <c r="S812" s="17">
        <f t="shared" si="547"/>
        <v>2.8846153846153846</v>
      </c>
      <c r="T812" s="17">
        <v>0.5</v>
      </c>
      <c r="U812" s="17">
        <v>5</v>
      </c>
      <c r="V812" s="18">
        <v>7</v>
      </c>
      <c r="W812" s="19">
        <f t="shared" si="572"/>
        <v>225.38461538461539</v>
      </c>
      <c r="X812" s="17">
        <f t="shared" si="549"/>
        <v>0</v>
      </c>
      <c r="Y812" s="17">
        <f t="shared" si="550"/>
        <v>0</v>
      </c>
      <c r="Z812" s="29"/>
      <c r="AA812" s="43">
        <f t="shared" si="573"/>
        <v>0</v>
      </c>
      <c r="AB812" s="17">
        <f t="shared" si="574"/>
        <v>4.5076923076923077</v>
      </c>
      <c r="AC812" s="17">
        <f t="shared" si="575"/>
        <v>4.5076923076923077</v>
      </c>
      <c r="AD812" s="3">
        <f t="shared" si="577"/>
        <v>220</v>
      </c>
      <c r="AE812" s="3">
        <f t="shared" si="576"/>
        <v>3500</v>
      </c>
      <c r="AF812" s="3"/>
      <c r="AH812" s="20">
        <f t="shared" si="554"/>
        <v>220.88</v>
      </c>
      <c r="AI812">
        <f t="shared" si="558"/>
        <v>2</v>
      </c>
      <c r="AJ812">
        <f t="shared" si="559"/>
        <v>0</v>
      </c>
      <c r="AK812">
        <f t="shared" si="560"/>
        <v>1</v>
      </c>
      <c r="AL812">
        <f t="shared" si="561"/>
        <v>0</v>
      </c>
      <c r="AM812">
        <f t="shared" si="562"/>
        <v>0</v>
      </c>
      <c r="AN812">
        <f t="shared" si="563"/>
        <v>0</v>
      </c>
      <c r="AO812">
        <f t="shared" si="564"/>
        <v>1</v>
      </c>
      <c r="AP812">
        <f t="shared" si="565"/>
        <v>1</v>
      </c>
      <c r="AQ812">
        <f t="shared" si="566"/>
        <v>1</v>
      </c>
      <c r="AR812">
        <f t="shared" si="567"/>
        <v>0</v>
      </c>
      <c r="AS812">
        <f t="shared" si="568"/>
        <v>3519.9999999999818</v>
      </c>
      <c r="AT812" s="12">
        <f t="shared" si="555"/>
        <v>-0.88888888888888884</v>
      </c>
      <c r="AU812" s="13">
        <f t="shared" si="545"/>
        <v>0</v>
      </c>
      <c r="AV812" s="13">
        <f t="shared" si="569"/>
        <v>0</v>
      </c>
      <c r="AW812" s="27">
        <v>0</v>
      </c>
      <c r="AX812" s="1">
        <f t="shared" si="556"/>
        <v>0</v>
      </c>
      <c r="AY812" s="20">
        <f t="shared" si="557"/>
        <v>212.88461538461539</v>
      </c>
    </row>
    <row r="813" spans="1:51" ht="39.75" customHeight="1" x14ac:dyDescent="0.65">
      <c r="A813" s="39">
        <v>807</v>
      </c>
      <c r="B813" s="2" t="s">
        <v>1847</v>
      </c>
      <c r="C813" s="44" t="s">
        <v>1918</v>
      </c>
      <c r="D813" s="47" t="s">
        <v>853</v>
      </c>
      <c r="E813" s="48" t="s">
        <v>1919</v>
      </c>
      <c r="F813" s="15">
        <v>44550</v>
      </c>
      <c r="G813" s="2">
        <f t="shared" si="570"/>
        <v>26</v>
      </c>
      <c r="H813" s="16">
        <v>10</v>
      </c>
      <c r="I813" s="2"/>
      <c r="J813" s="16"/>
      <c r="K813" s="16"/>
      <c r="L813" s="2">
        <v>200</v>
      </c>
      <c r="M813" s="2">
        <v>0</v>
      </c>
      <c r="N813" s="2">
        <v>0</v>
      </c>
      <c r="O813" s="16"/>
      <c r="P813" s="2">
        <v>0</v>
      </c>
      <c r="Q813" s="2">
        <f t="shared" si="571"/>
        <v>10</v>
      </c>
      <c r="R813" s="2">
        <f t="shared" si="578"/>
        <v>0</v>
      </c>
      <c r="S813" s="17">
        <f t="shared" si="547"/>
        <v>14.423076923076923</v>
      </c>
      <c r="T813" s="17">
        <v>2.5</v>
      </c>
      <c r="U813" s="17">
        <v>5</v>
      </c>
      <c r="V813" s="18">
        <v>7</v>
      </c>
      <c r="W813" s="19">
        <f t="shared" si="572"/>
        <v>238.92307692307693</v>
      </c>
      <c r="X813" s="17">
        <f t="shared" si="549"/>
        <v>0</v>
      </c>
      <c r="Y813" s="17">
        <f t="shared" si="550"/>
        <v>0</v>
      </c>
      <c r="Z813" s="29"/>
      <c r="AA813" s="43">
        <f t="shared" si="573"/>
        <v>0</v>
      </c>
      <c r="AB813" s="17">
        <f t="shared" si="574"/>
        <v>4.7784615384615385</v>
      </c>
      <c r="AC813" s="17">
        <f t="shared" si="575"/>
        <v>4.7784615384615385</v>
      </c>
      <c r="AD813" s="3">
        <f t="shared" si="577"/>
        <v>234</v>
      </c>
      <c r="AE813" s="3">
        <f t="shared" si="576"/>
        <v>500</v>
      </c>
      <c r="AF813" s="3"/>
      <c r="AH813" s="20">
        <f t="shared" si="554"/>
        <v>234.14</v>
      </c>
      <c r="AI813">
        <f t="shared" si="558"/>
        <v>2</v>
      </c>
      <c r="AJ813">
        <f t="shared" si="559"/>
        <v>0</v>
      </c>
      <c r="AK813">
        <f t="shared" si="560"/>
        <v>1</v>
      </c>
      <c r="AL813">
        <f t="shared" si="561"/>
        <v>1</v>
      </c>
      <c r="AM813">
        <f t="shared" si="562"/>
        <v>0</v>
      </c>
      <c r="AN813">
        <f t="shared" si="563"/>
        <v>4</v>
      </c>
      <c r="AO813">
        <f t="shared" si="564"/>
        <v>0</v>
      </c>
      <c r="AP813">
        <f t="shared" si="565"/>
        <v>0</v>
      </c>
      <c r="AQ813">
        <f t="shared" si="566"/>
        <v>1</v>
      </c>
      <c r="AR813">
        <f t="shared" si="567"/>
        <v>0</v>
      </c>
      <c r="AS813">
        <f t="shared" si="568"/>
        <v>559.99999999994543</v>
      </c>
      <c r="AT813" s="12">
        <f t="shared" si="555"/>
        <v>-0.92777777777777781</v>
      </c>
      <c r="AU813" s="13">
        <f t="shared" si="545"/>
        <v>0</v>
      </c>
      <c r="AV813" s="13">
        <f t="shared" si="569"/>
        <v>0</v>
      </c>
      <c r="AW813" s="27">
        <v>0</v>
      </c>
      <c r="AX813" s="1">
        <f t="shared" si="556"/>
        <v>0</v>
      </c>
      <c r="AY813" s="20">
        <f t="shared" si="557"/>
        <v>224.42307692307693</v>
      </c>
    </row>
    <row r="814" spans="1:51" ht="39.75" customHeight="1" x14ac:dyDescent="0.65">
      <c r="A814" s="2">
        <v>808</v>
      </c>
      <c r="B814" s="2" t="s">
        <v>1847</v>
      </c>
      <c r="C814" s="44" t="s">
        <v>1920</v>
      </c>
      <c r="D814" s="47" t="s">
        <v>1921</v>
      </c>
      <c r="E814" s="48" t="s">
        <v>1612</v>
      </c>
      <c r="F814" s="15">
        <v>44228</v>
      </c>
      <c r="G814" s="2">
        <f t="shared" si="570"/>
        <v>24.75</v>
      </c>
      <c r="H814" s="16">
        <v>24</v>
      </c>
      <c r="I814" s="2"/>
      <c r="J814" s="16">
        <v>1.25</v>
      </c>
      <c r="K814" s="16"/>
      <c r="L814" s="2">
        <v>200</v>
      </c>
      <c r="M814" s="2">
        <v>0</v>
      </c>
      <c r="N814" s="2">
        <v>0</v>
      </c>
      <c r="O814" s="16"/>
      <c r="P814" s="2">
        <v>0</v>
      </c>
      <c r="Q814" s="2">
        <f t="shared" si="571"/>
        <v>0</v>
      </c>
      <c r="R814" s="2">
        <f t="shared" si="578"/>
        <v>0</v>
      </c>
      <c r="S814" s="17">
        <f t="shared" si="547"/>
        <v>34.615384615384613</v>
      </c>
      <c r="T814" s="17">
        <v>6</v>
      </c>
      <c r="U814" s="17">
        <v>4.759615384615385</v>
      </c>
      <c r="V814" s="18">
        <v>7</v>
      </c>
      <c r="W814" s="19">
        <f t="shared" si="572"/>
        <v>252.375</v>
      </c>
      <c r="X814" s="17">
        <f t="shared" si="549"/>
        <v>9.615384615384615</v>
      </c>
      <c r="Y814" s="17">
        <f t="shared" si="550"/>
        <v>0</v>
      </c>
      <c r="Z814" s="29"/>
      <c r="AA814" s="43">
        <f t="shared" si="573"/>
        <v>0</v>
      </c>
      <c r="AB814" s="17">
        <f t="shared" si="574"/>
        <v>5.0475000000000003</v>
      </c>
      <c r="AC814" s="17">
        <f t="shared" si="575"/>
        <v>14.662884615384616</v>
      </c>
      <c r="AD814" s="3">
        <f t="shared" si="577"/>
        <v>237</v>
      </c>
      <c r="AE814" s="3">
        <f t="shared" si="576"/>
        <v>2800</v>
      </c>
      <c r="AF814" s="3"/>
      <c r="AH814" s="20">
        <f t="shared" si="554"/>
        <v>237.71</v>
      </c>
      <c r="AI814">
        <f t="shared" si="558"/>
        <v>2</v>
      </c>
      <c r="AJ814">
        <f t="shared" si="559"/>
        <v>0</v>
      </c>
      <c r="AK814">
        <f t="shared" si="560"/>
        <v>1</v>
      </c>
      <c r="AL814">
        <f t="shared" si="561"/>
        <v>1</v>
      </c>
      <c r="AM814">
        <f t="shared" si="562"/>
        <v>1</v>
      </c>
      <c r="AN814">
        <f t="shared" si="563"/>
        <v>2</v>
      </c>
      <c r="AO814">
        <f t="shared" si="564"/>
        <v>1</v>
      </c>
      <c r="AP814">
        <f t="shared" si="565"/>
        <v>0</v>
      </c>
      <c r="AQ814">
        <f t="shared" si="566"/>
        <v>1</v>
      </c>
      <c r="AR814">
        <f t="shared" si="567"/>
        <v>3</v>
      </c>
      <c r="AS814">
        <f t="shared" si="568"/>
        <v>2840.0000000000318</v>
      </c>
      <c r="AT814" s="12">
        <f t="shared" si="555"/>
        <v>-4.1666666666666664E-2</v>
      </c>
      <c r="AU814" s="13">
        <f t="shared" si="545"/>
        <v>0</v>
      </c>
      <c r="AV814" s="13">
        <f t="shared" si="569"/>
        <v>0</v>
      </c>
      <c r="AW814" s="27">
        <v>0</v>
      </c>
      <c r="AX814" s="1">
        <f t="shared" si="556"/>
        <v>0</v>
      </c>
      <c r="AY814" s="20">
        <f t="shared" si="557"/>
        <v>225</v>
      </c>
    </row>
    <row r="815" spans="1:51" ht="39.75" customHeight="1" x14ac:dyDescent="0.65">
      <c r="A815" s="39">
        <v>809</v>
      </c>
      <c r="B815" s="2" t="s">
        <v>1847</v>
      </c>
      <c r="C815" s="44" t="s">
        <v>1922</v>
      </c>
      <c r="D815" s="47" t="s">
        <v>1515</v>
      </c>
      <c r="E815" s="48" t="s">
        <v>1923</v>
      </c>
      <c r="F815" s="15">
        <v>44599</v>
      </c>
      <c r="G815" s="2">
        <f t="shared" si="570"/>
        <v>24</v>
      </c>
      <c r="H815" s="16">
        <v>20</v>
      </c>
      <c r="I815" s="2"/>
      <c r="J815" s="16">
        <v>2</v>
      </c>
      <c r="K815" s="16"/>
      <c r="L815" s="2">
        <v>200</v>
      </c>
      <c r="M815" s="2">
        <v>0</v>
      </c>
      <c r="N815" s="2">
        <v>0</v>
      </c>
      <c r="O815" s="16"/>
      <c r="P815" s="2">
        <v>0</v>
      </c>
      <c r="Q815" s="2">
        <f t="shared" si="571"/>
        <v>0</v>
      </c>
      <c r="R815" s="2">
        <f t="shared" si="578"/>
        <v>0</v>
      </c>
      <c r="S815" s="17">
        <f t="shared" si="547"/>
        <v>28.846153846153847</v>
      </c>
      <c r="T815" s="17">
        <v>5</v>
      </c>
      <c r="U815" s="17">
        <v>4.6153846153846159</v>
      </c>
      <c r="V815" s="18">
        <v>7</v>
      </c>
      <c r="W815" s="19">
        <f t="shared" si="572"/>
        <v>245.46153846153845</v>
      </c>
      <c r="X815" s="17">
        <f t="shared" si="549"/>
        <v>15.384615384615385</v>
      </c>
      <c r="Y815" s="17">
        <f t="shared" si="550"/>
        <v>0</v>
      </c>
      <c r="Z815" s="29"/>
      <c r="AA815" s="43">
        <f t="shared" si="573"/>
        <v>0</v>
      </c>
      <c r="AB815" s="17">
        <f t="shared" si="574"/>
        <v>4.9092307692307688</v>
      </c>
      <c r="AC815" s="17">
        <f t="shared" si="575"/>
        <v>20.293846153846154</v>
      </c>
      <c r="AD815" s="3">
        <f t="shared" si="577"/>
        <v>225</v>
      </c>
      <c r="AE815" s="3">
        <f t="shared" si="576"/>
        <v>600</v>
      </c>
      <c r="AF815" s="3"/>
      <c r="AH815" s="20">
        <f t="shared" si="554"/>
        <v>225.17</v>
      </c>
      <c r="AI815">
        <f t="shared" si="558"/>
        <v>2</v>
      </c>
      <c r="AJ815">
        <f t="shared" si="559"/>
        <v>0</v>
      </c>
      <c r="AK815">
        <f t="shared" si="560"/>
        <v>1</v>
      </c>
      <c r="AL815">
        <f t="shared" si="561"/>
        <v>0</v>
      </c>
      <c r="AM815">
        <f t="shared" si="562"/>
        <v>1</v>
      </c>
      <c r="AN815">
        <f t="shared" si="563"/>
        <v>0</v>
      </c>
      <c r="AO815">
        <f t="shared" si="564"/>
        <v>0</v>
      </c>
      <c r="AP815">
        <f t="shared" si="565"/>
        <v>0</v>
      </c>
      <c r="AQ815">
        <f t="shared" si="566"/>
        <v>1</v>
      </c>
      <c r="AR815">
        <f t="shared" si="567"/>
        <v>1</v>
      </c>
      <c r="AS815">
        <f t="shared" si="568"/>
        <v>679.99999999994998</v>
      </c>
      <c r="AT815" s="12">
        <f t="shared" si="555"/>
        <v>-1.0583333333333333</v>
      </c>
      <c r="AU815" s="13">
        <f t="shared" si="545"/>
        <v>0</v>
      </c>
      <c r="AV815" s="13">
        <f t="shared" si="569"/>
        <v>0</v>
      </c>
      <c r="AW815" s="27">
        <v>0</v>
      </c>
      <c r="AX815" s="1">
        <f t="shared" si="556"/>
        <v>0</v>
      </c>
      <c r="AY815" s="20">
        <f t="shared" si="557"/>
        <v>213.46153846153845</v>
      </c>
    </row>
    <row r="816" spans="1:51" ht="39.75" customHeight="1" x14ac:dyDescent="0.65">
      <c r="A816" s="2">
        <v>810</v>
      </c>
      <c r="B816" s="2" t="s">
        <v>1847</v>
      </c>
      <c r="C816" s="44" t="s">
        <v>1924</v>
      </c>
      <c r="D816" s="47" t="s">
        <v>228</v>
      </c>
      <c r="E816" s="48" t="s">
        <v>1925</v>
      </c>
      <c r="F816" s="15">
        <v>44613</v>
      </c>
      <c r="G816" s="2">
        <f t="shared" si="570"/>
        <v>26</v>
      </c>
      <c r="H816" s="16">
        <v>26</v>
      </c>
      <c r="I816" s="2"/>
      <c r="J816" s="16"/>
      <c r="K816" s="16"/>
      <c r="L816" s="2">
        <v>200</v>
      </c>
      <c r="M816" s="2">
        <v>0</v>
      </c>
      <c r="N816" s="2">
        <v>0</v>
      </c>
      <c r="O816" s="16"/>
      <c r="P816" s="2">
        <v>0</v>
      </c>
      <c r="Q816" s="2">
        <f t="shared" si="571"/>
        <v>10</v>
      </c>
      <c r="R816" s="2">
        <f t="shared" si="578"/>
        <v>0</v>
      </c>
      <c r="S816" s="17">
        <f t="shared" si="547"/>
        <v>37.5</v>
      </c>
      <c r="T816" s="17">
        <v>6.5</v>
      </c>
      <c r="U816" s="17">
        <v>5</v>
      </c>
      <c r="V816" s="18">
        <v>7</v>
      </c>
      <c r="W816" s="19">
        <f t="shared" si="572"/>
        <v>266</v>
      </c>
      <c r="X816" s="17">
        <f t="shared" si="549"/>
        <v>0</v>
      </c>
      <c r="Y816" s="17">
        <f t="shared" si="550"/>
        <v>0</v>
      </c>
      <c r="Z816" s="29"/>
      <c r="AA816" s="43">
        <f t="shared" si="573"/>
        <v>0</v>
      </c>
      <c r="AB816" s="17">
        <f t="shared" si="574"/>
        <v>5.32</v>
      </c>
      <c r="AC816" s="17">
        <f t="shared" si="575"/>
        <v>5.32</v>
      </c>
      <c r="AD816" s="3">
        <f t="shared" si="577"/>
        <v>260</v>
      </c>
      <c r="AE816" s="3">
        <f t="shared" si="576"/>
        <v>2700</v>
      </c>
      <c r="AF816" s="3"/>
      <c r="AH816" s="20">
        <f t="shared" si="554"/>
        <v>260.68</v>
      </c>
      <c r="AI816">
        <f t="shared" si="558"/>
        <v>2</v>
      </c>
      <c r="AJ816">
        <f t="shared" si="559"/>
        <v>1</v>
      </c>
      <c r="AK816">
        <f t="shared" si="560"/>
        <v>0</v>
      </c>
      <c r="AL816">
        <f t="shared" si="561"/>
        <v>1</v>
      </c>
      <c r="AM816">
        <f t="shared" si="562"/>
        <v>0</v>
      </c>
      <c r="AN816">
        <f t="shared" si="563"/>
        <v>0</v>
      </c>
      <c r="AO816">
        <f t="shared" si="564"/>
        <v>1</v>
      </c>
      <c r="AP816">
        <f t="shared" si="565"/>
        <v>0</v>
      </c>
      <c r="AQ816">
        <f t="shared" si="566"/>
        <v>1</v>
      </c>
      <c r="AR816">
        <f t="shared" si="567"/>
        <v>2</v>
      </c>
      <c r="AS816">
        <f t="shared" si="568"/>
        <v>2720.0000000000273</v>
      </c>
      <c r="AT816" s="12">
        <f t="shared" si="555"/>
        <v>-1.0972222222222223</v>
      </c>
      <c r="AU816" s="13">
        <f t="shared" si="545"/>
        <v>0</v>
      </c>
      <c r="AV816" s="13">
        <f t="shared" si="569"/>
        <v>0</v>
      </c>
      <c r="AW816" s="27">
        <v>0</v>
      </c>
      <c r="AX816" s="1">
        <f t="shared" si="556"/>
        <v>0</v>
      </c>
      <c r="AY816" s="20">
        <f t="shared" si="557"/>
        <v>247.5</v>
      </c>
    </row>
    <row r="817" spans="1:51" ht="39.75" customHeight="1" x14ac:dyDescent="0.65">
      <c r="A817" s="39">
        <v>811</v>
      </c>
      <c r="B817" s="2" t="s">
        <v>1847</v>
      </c>
      <c r="C817" s="44" t="s">
        <v>1926</v>
      </c>
      <c r="D817" s="38" t="s">
        <v>1927</v>
      </c>
      <c r="E817" s="38" t="s">
        <v>1928</v>
      </c>
      <c r="F817" s="15">
        <v>44629</v>
      </c>
      <c r="G817" s="2">
        <f t="shared" si="570"/>
        <v>26</v>
      </c>
      <c r="H817" s="16">
        <v>2</v>
      </c>
      <c r="I817" s="2"/>
      <c r="J817" s="16"/>
      <c r="K817" s="16"/>
      <c r="L817" s="2">
        <v>200</v>
      </c>
      <c r="M817" s="2">
        <v>0</v>
      </c>
      <c r="N817" s="2">
        <v>0</v>
      </c>
      <c r="O817" s="16"/>
      <c r="P817" s="2">
        <v>0</v>
      </c>
      <c r="Q817" s="2">
        <f t="shared" si="571"/>
        <v>10</v>
      </c>
      <c r="R817" s="2">
        <f t="shared" si="578"/>
        <v>0</v>
      </c>
      <c r="S817" s="17">
        <f t="shared" si="547"/>
        <v>2.8846153846153846</v>
      </c>
      <c r="T817" s="17">
        <v>0.5</v>
      </c>
      <c r="U817" s="17">
        <v>5</v>
      </c>
      <c r="V817" s="18"/>
      <c r="W817" s="19">
        <f t="shared" si="572"/>
        <v>218.38461538461539</v>
      </c>
      <c r="X817" s="17">
        <f t="shared" si="549"/>
        <v>0</v>
      </c>
      <c r="Y817" s="17">
        <f t="shared" si="550"/>
        <v>0</v>
      </c>
      <c r="Z817" s="29"/>
      <c r="AA817" s="43">
        <f t="shared" si="573"/>
        <v>0</v>
      </c>
      <c r="AB817" s="17">
        <f t="shared" si="574"/>
        <v>4.367692307692308</v>
      </c>
      <c r="AC817" s="17">
        <f t="shared" si="575"/>
        <v>4.367692307692308</v>
      </c>
      <c r="AD817" s="3">
        <f t="shared" si="577"/>
        <v>214</v>
      </c>
      <c r="AE817" s="3">
        <f t="shared" si="576"/>
        <v>0</v>
      </c>
      <c r="AF817" s="3"/>
      <c r="AH817" s="20">
        <f t="shared" si="554"/>
        <v>214.02</v>
      </c>
      <c r="AI817">
        <f t="shared" si="558"/>
        <v>2</v>
      </c>
      <c r="AJ817">
        <f t="shared" si="559"/>
        <v>0</v>
      </c>
      <c r="AK817">
        <f t="shared" si="560"/>
        <v>0</v>
      </c>
      <c r="AL817">
        <f t="shared" si="561"/>
        <v>1</v>
      </c>
      <c r="AM817">
        <f t="shared" si="562"/>
        <v>0</v>
      </c>
      <c r="AN817">
        <f t="shared" si="563"/>
        <v>4</v>
      </c>
      <c r="AO817">
        <f t="shared" si="564"/>
        <v>0</v>
      </c>
      <c r="AP817">
        <f t="shared" si="565"/>
        <v>0</v>
      </c>
      <c r="AQ817">
        <f t="shared" si="566"/>
        <v>0</v>
      </c>
      <c r="AR817">
        <f t="shared" si="567"/>
        <v>0</v>
      </c>
      <c r="AS817">
        <f t="shared" si="568"/>
        <v>80.000000000040927</v>
      </c>
      <c r="AT817" s="12">
        <f t="shared" si="555"/>
        <v>-1.1472222222222221</v>
      </c>
      <c r="AU817" s="13">
        <f t="shared" si="545"/>
        <v>0</v>
      </c>
      <c r="AV817" s="13">
        <f t="shared" si="569"/>
        <v>0</v>
      </c>
      <c r="AW817" s="27">
        <v>0</v>
      </c>
      <c r="AX817" s="1">
        <f t="shared" si="556"/>
        <v>0</v>
      </c>
      <c r="AY817" s="20">
        <f t="shared" si="557"/>
        <v>212.88461538461539</v>
      </c>
    </row>
    <row r="818" spans="1:51" ht="39.75" customHeight="1" x14ac:dyDescent="0.65">
      <c r="A818" s="2">
        <v>812</v>
      </c>
      <c r="B818" s="2" t="s">
        <v>1847</v>
      </c>
      <c r="C818" s="44" t="s">
        <v>1929</v>
      </c>
      <c r="D818" s="47" t="s">
        <v>1930</v>
      </c>
      <c r="E818" s="48" t="s">
        <v>1931</v>
      </c>
      <c r="F818" s="15">
        <v>44673</v>
      </c>
      <c r="G818" s="2">
        <f t="shared" si="570"/>
        <v>26</v>
      </c>
      <c r="H818" s="16">
        <v>2</v>
      </c>
      <c r="I818" s="2"/>
      <c r="J818" s="16"/>
      <c r="K818" s="16"/>
      <c r="L818" s="2">
        <v>200</v>
      </c>
      <c r="M818" s="2">
        <v>0</v>
      </c>
      <c r="N818" s="2">
        <v>0</v>
      </c>
      <c r="O818" s="16"/>
      <c r="P818" s="2">
        <v>0</v>
      </c>
      <c r="Q818" s="2">
        <f t="shared" si="571"/>
        <v>10</v>
      </c>
      <c r="R818" s="2">
        <f t="shared" si="578"/>
        <v>0</v>
      </c>
      <c r="S818" s="17">
        <f t="shared" si="547"/>
        <v>2.8846153846153846</v>
      </c>
      <c r="T818" s="17">
        <v>0.5</v>
      </c>
      <c r="U818" s="17">
        <v>5</v>
      </c>
      <c r="V818" s="18">
        <v>7</v>
      </c>
      <c r="W818" s="19">
        <f t="shared" si="572"/>
        <v>225.38461538461539</v>
      </c>
      <c r="X818" s="17">
        <f t="shared" si="549"/>
        <v>0</v>
      </c>
      <c r="Y818" s="17">
        <f t="shared" si="550"/>
        <v>0</v>
      </c>
      <c r="Z818" s="29"/>
      <c r="AA818" s="43">
        <f t="shared" si="573"/>
        <v>0</v>
      </c>
      <c r="AB818" s="17">
        <f t="shared" si="574"/>
        <v>4.5076923076923077</v>
      </c>
      <c r="AC818" s="17">
        <f t="shared" si="575"/>
        <v>4.5076923076923077</v>
      </c>
      <c r="AD818" s="3">
        <f t="shared" si="577"/>
        <v>220</v>
      </c>
      <c r="AE818" s="3">
        <f t="shared" si="576"/>
        <v>3500</v>
      </c>
      <c r="AF818" s="3"/>
      <c r="AH818" s="20">
        <f t="shared" si="554"/>
        <v>220.88</v>
      </c>
      <c r="AI818">
        <f t="shared" si="558"/>
        <v>2</v>
      </c>
      <c r="AJ818">
        <f t="shared" si="559"/>
        <v>0</v>
      </c>
      <c r="AK818">
        <f t="shared" si="560"/>
        <v>1</v>
      </c>
      <c r="AL818">
        <f t="shared" si="561"/>
        <v>0</v>
      </c>
      <c r="AM818">
        <f t="shared" si="562"/>
        <v>0</v>
      </c>
      <c r="AN818">
        <f t="shared" si="563"/>
        <v>0</v>
      </c>
      <c r="AO818">
        <f t="shared" si="564"/>
        <v>1</v>
      </c>
      <c r="AP818">
        <f t="shared" si="565"/>
        <v>1</v>
      </c>
      <c r="AQ818">
        <f t="shared" si="566"/>
        <v>1</v>
      </c>
      <c r="AR818">
        <f t="shared" si="567"/>
        <v>0</v>
      </c>
      <c r="AS818">
        <f t="shared" si="568"/>
        <v>3519.9999999999818</v>
      </c>
      <c r="AT818" s="12">
        <f t="shared" si="555"/>
        <v>-1.2666666666666666</v>
      </c>
      <c r="AU818" s="13">
        <f t="shared" si="545"/>
        <v>0</v>
      </c>
      <c r="AV818" s="13">
        <f t="shared" si="569"/>
        <v>0</v>
      </c>
      <c r="AW818" s="27">
        <v>0</v>
      </c>
      <c r="AX818" s="1">
        <f t="shared" si="556"/>
        <v>0</v>
      </c>
      <c r="AY818" s="20">
        <f t="shared" si="557"/>
        <v>212.88461538461539</v>
      </c>
    </row>
    <row r="819" spans="1:51" ht="39.75" customHeight="1" x14ac:dyDescent="0.65">
      <c r="A819" s="39">
        <v>813</v>
      </c>
      <c r="B819" s="2" t="s">
        <v>1847</v>
      </c>
      <c r="C819" s="44" t="s">
        <v>1932</v>
      </c>
      <c r="D819" s="47" t="s">
        <v>851</v>
      </c>
      <c r="E819" s="48" t="s">
        <v>1933</v>
      </c>
      <c r="F819" s="15">
        <v>44676</v>
      </c>
      <c r="G819" s="2">
        <f t="shared" si="570"/>
        <v>26</v>
      </c>
      <c r="H819" s="16">
        <v>0</v>
      </c>
      <c r="I819" s="2"/>
      <c r="J819" s="16"/>
      <c r="K819" s="16"/>
      <c r="L819" s="2">
        <v>200</v>
      </c>
      <c r="M819" s="2">
        <v>0</v>
      </c>
      <c r="N819" s="2">
        <v>0</v>
      </c>
      <c r="O819" s="16"/>
      <c r="P819" s="2">
        <v>0</v>
      </c>
      <c r="Q819" s="2">
        <f t="shared" si="571"/>
        <v>10</v>
      </c>
      <c r="R819" s="2">
        <f t="shared" si="578"/>
        <v>0</v>
      </c>
      <c r="S819" s="17">
        <f t="shared" si="547"/>
        <v>0</v>
      </c>
      <c r="T819" s="17">
        <v>0</v>
      </c>
      <c r="U819" s="17">
        <v>5</v>
      </c>
      <c r="V819" s="18">
        <v>7</v>
      </c>
      <c r="W819" s="19">
        <f t="shared" si="572"/>
        <v>222</v>
      </c>
      <c r="X819" s="17">
        <f t="shared" si="549"/>
        <v>0</v>
      </c>
      <c r="Y819" s="17">
        <f t="shared" si="550"/>
        <v>0</v>
      </c>
      <c r="Z819" s="29"/>
      <c r="AA819" s="43">
        <f t="shared" si="573"/>
        <v>0</v>
      </c>
      <c r="AB819" s="17">
        <f t="shared" si="574"/>
        <v>4.4400000000000004</v>
      </c>
      <c r="AC819" s="17">
        <f t="shared" si="575"/>
        <v>4.4400000000000004</v>
      </c>
      <c r="AD819" s="3">
        <f t="shared" si="577"/>
        <v>217</v>
      </c>
      <c r="AE819" s="3">
        <f t="shared" si="576"/>
        <v>2200</v>
      </c>
      <c r="AF819" s="3"/>
      <c r="AH819" s="20">
        <f t="shared" si="554"/>
        <v>217.56</v>
      </c>
      <c r="AI819">
        <f t="shared" si="558"/>
        <v>2</v>
      </c>
      <c r="AJ819">
        <f t="shared" si="559"/>
        <v>0</v>
      </c>
      <c r="AK819">
        <f t="shared" si="560"/>
        <v>0</v>
      </c>
      <c r="AL819">
        <f t="shared" si="561"/>
        <v>1</v>
      </c>
      <c r="AM819">
        <f t="shared" si="562"/>
        <v>1</v>
      </c>
      <c r="AN819">
        <f t="shared" si="563"/>
        <v>2</v>
      </c>
      <c r="AO819">
        <f t="shared" si="564"/>
        <v>1</v>
      </c>
      <c r="AP819">
        <f t="shared" si="565"/>
        <v>0</v>
      </c>
      <c r="AQ819">
        <f t="shared" si="566"/>
        <v>0</v>
      </c>
      <c r="AR819">
        <f t="shared" si="567"/>
        <v>2</v>
      </c>
      <c r="AS819">
        <f t="shared" si="568"/>
        <v>2240.0000000000091</v>
      </c>
      <c r="AT819" s="12">
        <f t="shared" si="555"/>
        <v>-1.2749999999999999</v>
      </c>
      <c r="AU819" s="13">
        <f t="shared" ref="AU819:AU882" si="579">IF(AT819&lt;=1,0,IF(AT819&lt;=2,2,IF(AT819&lt;=3,3,IF(AT819&lt;=4,4,IF(AT819&lt;=5,5,IF(AT819&lt;=6,6,IF(AT819&lt;=7,7,IF(AT819&lt;=8,8,10))))))))</f>
        <v>0</v>
      </c>
      <c r="AV819" s="13">
        <f t="shared" si="569"/>
        <v>0</v>
      </c>
      <c r="AW819" s="27">
        <v>0</v>
      </c>
      <c r="AX819" s="1">
        <f t="shared" si="556"/>
        <v>0</v>
      </c>
      <c r="AY819" s="20">
        <f t="shared" si="557"/>
        <v>210</v>
      </c>
    </row>
    <row r="820" spans="1:51" ht="39.75" customHeight="1" x14ac:dyDescent="0.65">
      <c r="A820" s="2">
        <v>814</v>
      </c>
      <c r="B820" s="2" t="s">
        <v>1847</v>
      </c>
      <c r="C820" s="44" t="s">
        <v>1934</v>
      </c>
      <c r="D820" s="47" t="s">
        <v>1467</v>
      </c>
      <c r="E820" s="48" t="s">
        <v>890</v>
      </c>
      <c r="F820" s="15">
        <v>44682</v>
      </c>
      <c r="G820" s="2">
        <f t="shared" si="570"/>
        <v>26</v>
      </c>
      <c r="H820" s="16">
        <v>2</v>
      </c>
      <c r="I820" s="2"/>
      <c r="J820" s="16"/>
      <c r="K820" s="16"/>
      <c r="L820" s="2">
        <v>200</v>
      </c>
      <c r="M820" s="2">
        <v>0</v>
      </c>
      <c r="N820" s="2">
        <v>0</v>
      </c>
      <c r="O820" s="16"/>
      <c r="P820" s="2">
        <v>0</v>
      </c>
      <c r="Q820" s="2">
        <f t="shared" si="571"/>
        <v>10</v>
      </c>
      <c r="R820" s="2">
        <f t="shared" si="578"/>
        <v>0</v>
      </c>
      <c r="S820" s="17">
        <f t="shared" si="547"/>
        <v>2.8846153846153846</v>
      </c>
      <c r="T820" s="17">
        <v>0.5</v>
      </c>
      <c r="U820" s="17">
        <v>5</v>
      </c>
      <c r="V820" s="18">
        <v>7</v>
      </c>
      <c r="W820" s="19">
        <f t="shared" si="572"/>
        <v>225.38461538461539</v>
      </c>
      <c r="X820" s="17">
        <f t="shared" si="549"/>
        <v>0</v>
      </c>
      <c r="Y820" s="17">
        <f t="shared" si="550"/>
        <v>0</v>
      </c>
      <c r="Z820" s="29"/>
      <c r="AA820" s="43">
        <f t="shared" si="573"/>
        <v>0</v>
      </c>
      <c r="AB820" s="17">
        <f t="shared" si="574"/>
        <v>4.5076923076923077</v>
      </c>
      <c r="AC820" s="17">
        <f t="shared" si="575"/>
        <v>4.5076923076923077</v>
      </c>
      <c r="AD820" s="3">
        <f t="shared" si="577"/>
        <v>220</v>
      </c>
      <c r="AE820" s="3">
        <f t="shared" si="576"/>
        <v>3500</v>
      </c>
      <c r="AF820" s="3"/>
      <c r="AH820" s="20">
        <f t="shared" si="554"/>
        <v>220.88</v>
      </c>
      <c r="AI820">
        <f t="shared" si="558"/>
        <v>2</v>
      </c>
      <c r="AJ820">
        <f t="shared" si="559"/>
        <v>0</v>
      </c>
      <c r="AK820">
        <f t="shared" si="560"/>
        <v>1</v>
      </c>
      <c r="AL820">
        <f t="shared" si="561"/>
        <v>0</v>
      </c>
      <c r="AM820">
        <f t="shared" si="562"/>
        <v>0</v>
      </c>
      <c r="AN820">
        <f t="shared" si="563"/>
        <v>0</v>
      </c>
      <c r="AO820">
        <f t="shared" si="564"/>
        <v>1</v>
      </c>
      <c r="AP820">
        <f t="shared" si="565"/>
        <v>1</v>
      </c>
      <c r="AQ820">
        <f t="shared" si="566"/>
        <v>1</v>
      </c>
      <c r="AR820">
        <f t="shared" si="567"/>
        <v>0</v>
      </c>
      <c r="AS820">
        <f t="shared" si="568"/>
        <v>3519.9999999999818</v>
      </c>
      <c r="AT820" s="12">
        <f t="shared" si="555"/>
        <v>-1.2916666666666667</v>
      </c>
      <c r="AU820" s="13">
        <f t="shared" si="579"/>
        <v>0</v>
      </c>
      <c r="AV820" s="13">
        <f t="shared" si="569"/>
        <v>0</v>
      </c>
      <c r="AW820" s="27">
        <v>0</v>
      </c>
      <c r="AX820" s="1">
        <f t="shared" si="556"/>
        <v>0</v>
      </c>
      <c r="AY820" s="20">
        <f t="shared" si="557"/>
        <v>212.88461538461539</v>
      </c>
    </row>
    <row r="821" spans="1:51" ht="39.75" customHeight="1" x14ac:dyDescent="0.65">
      <c r="A821" s="39">
        <v>815</v>
      </c>
      <c r="B821" s="2" t="s">
        <v>1847</v>
      </c>
      <c r="C821" s="44" t="s">
        <v>1935</v>
      </c>
      <c r="D821" s="47" t="s">
        <v>1676</v>
      </c>
      <c r="E821" s="48" t="s">
        <v>1770</v>
      </c>
      <c r="F821" s="15">
        <v>44722</v>
      </c>
      <c r="G821" s="2">
        <f t="shared" si="570"/>
        <v>26</v>
      </c>
      <c r="H821" s="16">
        <v>22</v>
      </c>
      <c r="I821" s="2"/>
      <c r="J821" s="16"/>
      <c r="K821" s="16"/>
      <c r="L821" s="2">
        <v>200</v>
      </c>
      <c r="M821" s="2">
        <v>0</v>
      </c>
      <c r="N821" s="2">
        <v>0</v>
      </c>
      <c r="O821" s="16"/>
      <c r="P821" s="2">
        <v>0</v>
      </c>
      <c r="Q821" s="2">
        <f t="shared" si="571"/>
        <v>10</v>
      </c>
      <c r="R821" s="2">
        <f t="shared" si="578"/>
        <v>0</v>
      </c>
      <c r="S821" s="17">
        <f t="shared" si="547"/>
        <v>31.73076923076923</v>
      </c>
      <c r="T821" s="17">
        <v>5.5</v>
      </c>
      <c r="U821" s="17">
        <v>5</v>
      </c>
      <c r="V821" s="18">
        <v>7</v>
      </c>
      <c r="W821" s="19">
        <f t="shared" si="572"/>
        <v>259.23076923076923</v>
      </c>
      <c r="X821" s="17">
        <f t="shared" si="549"/>
        <v>0</v>
      </c>
      <c r="Y821" s="17">
        <f t="shared" si="550"/>
        <v>0</v>
      </c>
      <c r="Z821" s="29"/>
      <c r="AA821" s="43">
        <f t="shared" si="573"/>
        <v>0</v>
      </c>
      <c r="AB821" s="17">
        <f t="shared" si="574"/>
        <v>5.1846153846153848</v>
      </c>
      <c r="AC821" s="17">
        <f t="shared" si="575"/>
        <v>5.1846153846153848</v>
      </c>
      <c r="AD821" s="3">
        <f t="shared" si="577"/>
        <v>254</v>
      </c>
      <c r="AE821" s="3">
        <f t="shared" si="576"/>
        <v>200</v>
      </c>
      <c r="AF821" s="3"/>
      <c r="AH821" s="20">
        <f t="shared" si="554"/>
        <v>254.05</v>
      </c>
      <c r="AI821">
        <f t="shared" si="558"/>
        <v>2</v>
      </c>
      <c r="AJ821">
        <f t="shared" si="559"/>
        <v>1</v>
      </c>
      <c r="AK821">
        <f t="shared" si="560"/>
        <v>0</v>
      </c>
      <c r="AL821">
        <f t="shared" si="561"/>
        <v>0</v>
      </c>
      <c r="AM821">
        <f t="shared" si="562"/>
        <v>0</v>
      </c>
      <c r="AN821">
        <f t="shared" si="563"/>
        <v>4</v>
      </c>
      <c r="AO821">
        <f t="shared" si="564"/>
        <v>0</v>
      </c>
      <c r="AP821">
        <f t="shared" si="565"/>
        <v>0</v>
      </c>
      <c r="AQ821">
        <f t="shared" si="566"/>
        <v>0</v>
      </c>
      <c r="AR821">
        <f t="shared" si="567"/>
        <v>2</v>
      </c>
      <c r="AS821">
        <f t="shared" si="568"/>
        <v>200.00000000004547</v>
      </c>
      <c r="AT821" s="12">
        <f t="shared" si="555"/>
        <v>-1.4</v>
      </c>
      <c r="AU821" s="13">
        <f t="shared" si="579"/>
        <v>0</v>
      </c>
      <c r="AV821" s="13">
        <f t="shared" si="569"/>
        <v>0</v>
      </c>
      <c r="AW821" s="27">
        <v>0</v>
      </c>
      <c r="AX821" s="1">
        <f t="shared" si="556"/>
        <v>0</v>
      </c>
      <c r="AY821" s="20">
        <f t="shared" si="557"/>
        <v>241.73076923076923</v>
      </c>
    </row>
    <row r="822" spans="1:51" ht="39.75" customHeight="1" x14ac:dyDescent="0.65">
      <c r="A822" s="2">
        <v>816</v>
      </c>
      <c r="B822" s="2" t="s">
        <v>1847</v>
      </c>
      <c r="C822" s="44" t="s">
        <v>1936</v>
      </c>
      <c r="D822" s="47" t="s">
        <v>1890</v>
      </c>
      <c r="E822" s="48" t="s">
        <v>903</v>
      </c>
      <c r="F822" s="15">
        <v>44725</v>
      </c>
      <c r="G822" s="2">
        <f t="shared" si="570"/>
        <v>25</v>
      </c>
      <c r="H822" s="16">
        <v>0</v>
      </c>
      <c r="I822" s="2"/>
      <c r="J822" s="16">
        <v>1</v>
      </c>
      <c r="K822" s="16"/>
      <c r="L822" s="2">
        <v>200</v>
      </c>
      <c r="M822" s="2">
        <v>0</v>
      </c>
      <c r="N822" s="2">
        <v>0</v>
      </c>
      <c r="O822" s="16"/>
      <c r="P822" s="2">
        <v>0</v>
      </c>
      <c r="Q822" s="2">
        <f t="shared" si="571"/>
        <v>5</v>
      </c>
      <c r="R822" s="2">
        <f t="shared" si="578"/>
        <v>0</v>
      </c>
      <c r="S822" s="17">
        <f t="shared" si="547"/>
        <v>0</v>
      </c>
      <c r="T822" s="17">
        <v>0</v>
      </c>
      <c r="U822" s="17">
        <v>4.8076923076923084</v>
      </c>
      <c r="V822" s="18">
        <v>7</v>
      </c>
      <c r="W822" s="19">
        <f t="shared" si="572"/>
        <v>216.80769230769232</v>
      </c>
      <c r="X822" s="17">
        <f t="shared" si="549"/>
        <v>7.6923076923076925</v>
      </c>
      <c r="Y822" s="17">
        <f t="shared" si="550"/>
        <v>0</v>
      </c>
      <c r="Z822" s="29"/>
      <c r="AA822" s="43">
        <f t="shared" si="573"/>
        <v>0</v>
      </c>
      <c r="AB822" s="17">
        <f t="shared" si="574"/>
        <v>4.3361538461538469</v>
      </c>
      <c r="AC822" s="17">
        <f t="shared" si="575"/>
        <v>12.028461538461539</v>
      </c>
      <c r="AD822" s="3">
        <f t="shared" si="577"/>
        <v>204</v>
      </c>
      <c r="AE822" s="3">
        <f t="shared" si="576"/>
        <v>3100</v>
      </c>
      <c r="AF822" s="3"/>
      <c r="AH822" s="20">
        <f t="shared" si="554"/>
        <v>204.78</v>
      </c>
      <c r="AI822">
        <f t="shared" si="558"/>
        <v>2</v>
      </c>
      <c r="AJ822">
        <f t="shared" si="559"/>
        <v>0</v>
      </c>
      <c r="AK822">
        <f t="shared" si="560"/>
        <v>0</v>
      </c>
      <c r="AL822">
        <f t="shared" si="561"/>
        <v>0</v>
      </c>
      <c r="AM822">
        <f t="shared" si="562"/>
        <v>0</v>
      </c>
      <c r="AN822">
        <f t="shared" si="563"/>
        <v>4</v>
      </c>
      <c r="AO822">
        <f t="shared" si="564"/>
        <v>1</v>
      </c>
      <c r="AP822">
        <f t="shared" si="565"/>
        <v>1</v>
      </c>
      <c r="AQ822">
        <f t="shared" si="566"/>
        <v>0</v>
      </c>
      <c r="AR822">
        <f t="shared" si="567"/>
        <v>1</v>
      </c>
      <c r="AS822">
        <f t="shared" si="568"/>
        <v>3120.0000000000045</v>
      </c>
      <c r="AT822" s="12">
        <f t="shared" si="555"/>
        <v>-1.4083333333333334</v>
      </c>
      <c r="AU822" s="13">
        <f t="shared" si="579"/>
        <v>0</v>
      </c>
      <c r="AV822" s="13">
        <f t="shared" si="569"/>
        <v>0</v>
      </c>
      <c r="AW822" s="27">
        <v>0</v>
      </c>
      <c r="AX822" s="1">
        <f t="shared" si="556"/>
        <v>0</v>
      </c>
      <c r="AY822" s="20">
        <f t="shared" si="557"/>
        <v>197.30769230769232</v>
      </c>
    </row>
    <row r="823" spans="1:51" ht="39.75" customHeight="1" x14ac:dyDescent="0.65">
      <c r="A823" s="39">
        <v>817</v>
      </c>
      <c r="B823" s="2" t="s">
        <v>1847</v>
      </c>
      <c r="C823" s="44" t="s">
        <v>1937</v>
      </c>
      <c r="D823" s="47" t="s">
        <v>751</v>
      </c>
      <c r="E823" s="48" t="s">
        <v>1233</v>
      </c>
      <c r="F823" s="15">
        <v>44743</v>
      </c>
      <c r="G823" s="2">
        <f t="shared" si="570"/>
        <v>26</v>
      </c>
      <c r="H823" s="16">
        <v>4</v>
      </c>
      <c r="I823" s="2"/>
      <c r="J823" s="16"/>
      <c r="K823" s="16"/>
      <c r="L823" s="2">
        <v>200</v>
      </c>
      <c r="M823" s="2">
        <v>0</v>
      </c>
      <c r="N823" s="2">
        <v>0</v>
      </c>
      <c r="O823" s="16"/>
      <c r="P823" s="2">
        <v>0</v>
      </c>
      <c r="Q823" s="2">
        <f t="shared" si="571"/>
        <v>10</v>
      </c>
      <c r="R823" s="2">
        <f t="shared" si="578"/>
        <v>0</v>
      </c>
      <c r="S823" s="17">
        <f t="shared" si="547"/>
        <v>5.7692307692307692</v>
      </c>
      <c r="T823" s="17">
        <v>1</v>
      </c>
      <c r="U823" s="17">
        <v>5</v>
      </c>
      <c r="V823" s="18"/>
      <c r="W823" s="19">
        <f t="shared" si="572"/>
        <v>221.76923076923077</v>
      </c>
      <c r="X823" s="17">
        <f t="shared" si="549"/>
        <v>0</v>
      </c>
      <c r="Y823" s="17">
        <f t="shared" si="550"/>
        <v>0</v>
      </c>
      <c r="Z823" s="29"/>
      <c r="AA823" s="43">
        <f t="shared" si="573"/>
        <v>0</v>
      </c>
      <c r="AB823" s="17">
        <f t="shared" si="574"/>
        <v>4.4353846153846153</v>
      </c>
      <c r="AC823" s="17">
        <f t="shared" si="575"/>
        <v>4.4353846153846153</v>
      </c>
      <c r="AD823" s="3">
        <f t="shared" si="577"/>
        <v>217</v>
      </c>
      <c r="AE823" s="3">
        <f t="shared" si="576"/>
        <v>1300</v>
      </c>
      <c r="AF823" s="3"/>
      <c r="AH823" s="20">
        <f t="shared" si="554"/>
        <v>217.33</v>
      </c>
      <c r="AI823">
        <f t="shared" si="558"/>
        <v>2</v>
      </c>
      <c r="AJ823">
        <f t="shared" si="559"/>
        <v>0</v>
      </c>
      <c r="AK823">
        <f t="shared" si="560"/>
        <v>0</v>
      </c>
      <c r="AL823">
        <f t="shared" si="561"/>
        <v>1</v>
      </c>
      <c r="AM823">
        <f t="shared" si="562"/>
        <v>1</v>
      </c>
      <c r="AN823">
        <f t="shared" si="563"/>
        <v>2</v>
      </c>
      <c r="AO823">
        <f t="shared" si="564"/>
        <v>0</v>
      </c>
      <c r="AP823">
        <f t="shared" si="565"/>
        <v>1</v>
      </c>
      <c r="AQ823">
        <f t="shared" si="566"/>
        <v>0</v>
      </c>
      <c r="AR823">
        <f t="shared" si="567"/>
        <v>3</v>
      </c>
      <c r="AS823">
        <f t="shared" si="568"/>
        <v>1320.00000000005</v>
      </c>
      <c r="AT823" s="12">
        <f t="shared" si="555"/>
        <v>-1.4583333333333333</v>
      </c>
      <c r="AU823" s="13">
        <f t="shared" si="579"/>
        <v>0</v>
      </c>
      <c r="AV823" s="13">
        <f t="shared" si="569"/>
        <v>0</v>
      </c>
      <c r="AW823" s="27">
        <v>0</v>
      </c>
      <c r="AX823" s="1">
        <f t="shared" si="556"/>
        <v>0</v>
      </c>
      <c r="AY823" s="20">
        <f t="shared" si="557"/>
        <v>215.76923076923077</v>
      </c>
    </row>
    <row r="824" spans="1:51" ht="39.75" customHeight="1" x14ac:dyDescent="0.65">
      <c r="A824" s="2">
        <v>818</v>
      </c>
      <c r="B824" s="2" t="s">
        <v>1847</v>
      </c>
      <c r="C824" s="44" t="s">
        <v>1938</v>
      </c>
      <c r="D824" s="47" t="s">
        <v>851</v>
      </c>
      <c r="E824" s="48" t="s">
        <v>1939</v>
      </c>
      <c r="F824" s="15">
        <v>44743</v>
      </c>
      <c r="G824" s="2">
        <f t="shared" si="570"/>
        <v>25</v>
      </c>
      <c r="H824" s="16">
        <v>17</v>
      </c>
      <c r="I824" s="2"/>
      <c r="J824" s="16">
        <v>1</v>
      </c>
      <c r="K824" s="16"/>
      <c r="L824" s="2">
        <v>200</v>
      </c>
      <c r="M824" s="2">
        <v>0</v>
      </c>
      <c r="N824" s="2">
        <v>0</v>
      </c>
      <c r="O824" s="16"/>
      <c r="P824" s="2">
        <v>0</v>
      </c>
      <c r="Q824" s="2">
        <f t="shared" si="571"/>
        <v>5</v>
      </c>
      <c r="R824" s="2">
        <f t="shared" si="578"/>
        <v>0</v>
      </c>
      <c r="S824" s="17">
        <f t="shared" si="547"/>
        <v>24.51923076923077</v>
      </c>
      <c r="T824" s="17">
        <v>4.25</v>
      </c>
      <c r="U824" s="17">
        <v>4.8076923076923084</v>
      </c>
      <c r="V824" s="18">
        <v>7</v>
      </c>
      <c r="W824" s="19">
        <f t="shared" si="572"/>
        <v>245.57692307692309</v>
      </c>
      <c r="X824" s="17">
        <f t="shared" si="549"/>
        <v>7.6923076923076925</v>
      </c>
      <c r="Y824" s="17">
        <f t="shared" si="550"/>
        <v>0</v>
      </c>
      <c r="Z824" s="29"/>
      <c r="AA824" s="43">
        <f t="shared" si="573"/>
        <v>0</v>
      </c>
      <c r="AB824" s="17">
        <f t="shared" si="574"/>
        <v>4.9115384615384619</v>
      </c>
      <c r="AC824" s="17">
        <f t="shared" si="575"/>
        <v>12.603846153846154</v>
      </c>
      <c r="AD824" s="3">
        <f t="shared" si="577"/>
        <v>232</v>
      </c>
      <c r="AE824" s="3">
        <f t="shared" si="576"/>
        <v>3800</v>
      </c>
      <c r="AF824" s="3"/>
      <c r="AH824" s="20">
        <f t="shared" si="554"/>
        <v>232.97</v>
      </c>
      <c r="AI824">
        <f t="shared" si="558"/>
        <v>2</v>
      </c>
      <c r="AJ824">
        <f t="shared" si="559"/>
        <v>0</v>
      </c>
      <c r="AK824">
        <f t="shared" si="560"/>
        <v>1</v>
      </c>
      <c r="AL824">
        <f t="shared" si="561"/>
        <v>1</v>
      </c>
      <c r="AM824">
        <f t="shared" si="562"/>
        <v>0</v>
      </c>
      <c r="AN824">
        <f t="shared" si="563"/>
        <v>2</v>
      </c>
      <c r="AO824">
        <f t="shared" si="564"/>
        <v>1</v>
      </c>
      <c r="AP824">
        <f t="shared" si="565"/>
        <v>1</v>
      </c>
      <c r="AQ824">
        <f t="shared" si="566"/>
        <v>1</v>
      </c>
      <c r="AR824">
        <f t="shared" si="567"/>
        <v>3</v>
      </c>
      <c r="AS824">
        <f t="shared" si="568"/>
        <v>3879.9999999999955</v>
      </c>
      <c r="AT824" s="12">
        <f t="shared" si="555"/>
        <v>-1.4583333333333333</v>
      </c>
      <c r="AU824" s="13">
        <f t="shared" si="579"/>
        <v>0</v>
      </c>
      <c r="AV824" s="13">
        <f t="shared" si="569"/>
        <v>0</v>
      </c>
      <c r="AW824" s="27">
        <v>0</v>
      </c>
      <c r="AX824" s="1">
        <f t="shared" si="556"/>
        <v>0</v>
      </c>
      <c r="AY824" s="20">
        <f t="shared" si="557"/>
        <v>221.82692307692309</v>
      </c>
    </row>
    <row r="825" spans="1:51" ht="39.75" customHeight="1" x14ac:dyDescent="0.65">
      <c r="A825" s="39">
        <v>819</v>
      </c>
      <c r="B825" s="2" t="s">
        <v>1847</v>
      </c>
      <c r="C825" s="44" t="s">
        <v>1940</v>
      </c>
      <c r="D825" s="47" t="s">
        <v>953</v>
      </c>
      <c r="E825" s="48" t="s">
        <v>1941</v>
      </c>
      <c r="F825" s="15">
        <v>44774</v>
      </c>
      <c r="G825" s="2">
        <f t="shared" si="570"/>
        <v>26</v>
      </c>
      <c r="H825" s="16">
        <v>2</v>
      </c>
      <c r="I825" s="2"/>
      <c r="J825" s="16"/>
      <c r="K825" s="16"/>
      <c r="L825" s="2">
        <v>200</v>
      </c>
      <c r="M825" s="2">
        <v>0</v>
      </c>
      <c r="N825" s="2">
        <v>0</v>
      </c>
      <c r="O825" s="16"/>
      <c r="P825" s="2">
        <v>0</v>
      </c>
      <c r="Q825" s="2">
        <f t="shared" si="571"/>
        <v>10</v>
      </c>
      <c r="R825" s="2">
        <f t="shared" si="578"/>
        <v>0</v>
      </c>
      <c r="S825" s="17">
        <f t="shared" si="547"/>
        <v>2.8846153846153846</v>
      </c>
      <c r="T825" s="17">
        <v>0.5</v>
      </c>
      <c r="U825" s="17">
        <v>5</v>
      </c>
      <c r="V825" s="18">
        <v>7</v>
      </c>
      <c r="W825" s="19">
        <f t="shared" si="572"/>
        <v>225.38461538461539</v>
      </c>
      <c r="X825" s="17">
        <f t="shared" si="549"/>
        <v>0</v>
      </c>
      <c r="Y825" s="17">
        <f t="shared" si="550"/>
        <v>0</v>
      </c>
      <c r="Z825" s="29"/>
      <c r="AA825" s="43">
        <f t="shared" si="573"/>
        <v>0</v>
      </c>
      <c r="AB825" s="17">
        <f t="shared" si="574"/>
        <v>4.5076923076923077</v>
      </c>
      <c r="AC825" s="17">
        <f t="shared" si="575"/>
        <v>4.5076923076923077</v>
      </c>
      <c r="AD825" s="3">
        <f t="shared" si="577"/>
        <v>220</v>
      </c>
      <c r="AE825" s="3">
        <f t="shared" si="576"/>
        <v>3500</v>
      </c>
      <c r="AF825" s="3"/>
      <c r="AH825" s="20">
        <f t="shared" si="554"/>
        <v>220.88</v>
      </c>
      <c r="AI825">
        <f t="shared" si="558"/>
        <v>2</v>
      </c>
      <c r="AJ825">
        <f t="shared" si="559"/>
        <v>0</v>
      </c>
      <c r="AK825">
        <f t="shared" si="560"/>
        <v>1</v>
      </c>
      <c r="AL825">
        <f t="shared" si="561"/>
        <v>0</v>
      </c>
      <c r="AM825">
        <f t="shared" si="562"/>
        <v>0</v>
      </c>
      <c r="AN825">
        <f t="shared" si="563"/>
        <v>0</v>
      </c>
      <c r="AO825">
        <f t="shared" si="564"/>
        <v>1</v>
      </c>
      <c r="AP825">
        <f t="shared" si="565"/>
        <v>1</v>
      </c>
      <c r="AQ825">
        <f t="shared" si="566"/>
        <v>1</v>
      </c>
      <c r="AR825">
        <f t="shared" si="567"/>
        <v>0</v>
      </c>
      <c r="AS825">
        <f t="shared" si="568"/>
        <v>3519.9999999999818</v>
      </c>
      <c r="AT825" s="12">
        <f t="shared" si="555"/>
        <v>-1.5416666666666667</v>
      </c>
      <c r="AU825" s="13">
        <f t="shared" si="579"/>
        <v>0</v>
      </c>
      <c r="AV825" s="13">
        <f t="shared" si="569"/>
        <v>0</v>
      </c>
      <c r="AW825" s="27">
        <v>0</v>
      </c>
      <c r="AX825" s="1">
        <f t="shared" si="556"/>
        <v>0</v>
      </c>
      <c r="AY825" s="20">
        <f t="shared" si="557"/>
        <v>212.88461538461539</v>
      </c>
    </row>
    <row r="826" spans="1:51" ht="39.75" customHeight="1" x14ac:dyDescent="0.65">
      <c r="A826" s="2">
        <v>820</v>
      </c>
      <c r="B826" s="2" t="s">
        <v>1847</v>
      </c>
      <c r="C826" s="36" t="s">
        <v>1942</v>
      </c>
      <c r="D826" s="47" t="s">
        <v>808</v>
      </c>
      <c r="E826" s="48" t="s">
        <v>1943</v>
      </c>
      <c r="F826" s="15">
        <v>44774</v>
      </c>
      <c r="G826" s="2">
        <f t="shared" si="570"/>
        <v>26</v>
      </c>
      <c r="H826" s="16">
        <v>4</v>
      </c>
      <c r="I826" s="2"/>
      <c r="J826" s="16"/>
      <c r="K826" s="16"/>
      <c r="L826" s="2">
        <v>200</v>
      </c>
      <c r="M826" s="2">
        <v>0</v>
      </c>
      <c r="N826" s="2">
        <v>0</v>
      </c>
      <c r="O826" s="16"/>
      <c r="P826" s="2">
        <v>0</v>
      </c>
      <c r="Q826" s="2">
        <f t="shared" si="571"/>
        <v>10</v>
      </c>
      <c r="R826" s="2">
        <f t="shared" si="578"/>
        <v>0</v>
      </c>
      <c r="S826" s="17">
        <f t="shared" si="547"/>
        <v>5.7692307692307692</v>
      </c>
      <c r="T826" s="17">
        <v>1</v>
      </c>
      <c r="U826" s="17">
        <v>5</v>
      </c>
      <c r="V826" s="18">
        <v>7</v>
      </c>
      <c r="W826" s="19">
        <f t="shared" si="572"/>
        <v>228.76923076923077</v>
      </c>
      <c r="X826" s="17">
        <f t="shared" si="549"/>
        <v>0</v>
      </c>
      <c r="Y826" s="17">
        <f t="shared" si="550"/>
        <v>0</v>
      </c>
      <c r="Z826" s="29"/>
      <c r="AA826" s="43">
        <f t="shared" si="573"/>
        <v>0</v>
      </c>
      <c r="AB826" s="17">
        <f t="shared" si="574"/>
        <v>4.5753846153846158</v>
      </c>
      <c r="AC826" s="17">
        <f t="shared" si="575"/>
        <v>4.5753846153846158</v>
      </c>
      <c r="AD826" s="3">
        <f t="shared" si="577"/>
        <v>224</v>
      </c>
      <c r="AE826" s="3">
        <f t="shared" si="576"/>
        <v>700</v>
      </c>
      <c r="AF826" s="3"/>
      <c r="AH826" s="20">
        <f t="shared" si="554"/>
        <v>224.19</v>
      </c>
      <c r="AI826">
        <f t="shared" si="558"/>
        <v>2</v>
      </c>
      <c r="AJ826">
        <f t="shared" si="559"/>
        <v>0</v>
      </c>
      <c r="AK826">
        <f t="shared" si="560"/>
        <v>1</v>
      </c>
      <c r="AL826">
        <f t="shared" si="561"/>
        <v>0</v>
      </c>
      <c r="AM826">
        <f t="shared" si="562"/>
        <v>0</v>
      </c>
      <c r="AN826">
        <f t="shared" si="563"/>
        <v>4</v>
      </c>
      <c r="AO826">
        <f t="shared" si="564"/>
        <v>0</v>
      </c>
      <c r="AP826">
        <f t="shared" si="565"/>
        <v>0</v>
      </c>
      <c r="AQ826">
        <f t="shared" si="566"/>
        <v>1</v>
      </c>
      <c r="AR826">
        <f t="shared" si="567"/>
        <v>2</v>
      </c>
      <c r="AS826">
        <f t="shared" si="568"/>
        <v>759.99999999999091</v>
      </c>
      <c r="AT826" s="12">
        <f t="shared" si="555"/>
        <v>-1.5416666666666667</v>
      </c>
      <c r="AU826" s="13">
        <f t="shared" si="579"/>
        <v>0</v>
      </c>
      <c r="AV826" s="13">
        <f t="shared" si="569"/>
        <v>0</v>
      </c>
      <c r="AW826" s="27">
        <v>0</v>
      </c>
      <c r="AX826" s="1">
        <f t="shared" si="556"/>
        <v>0</v>
      </c>
      <c r="AY826" s="20">
        <f t="shared" si="557"/>
        <v>215.76923076923077</v>
      </c>
    </row>
    <row r="827" spans="1:51" ht="39.75" customHeight="1" x14ac:dyDescent="0.65">
      <c r="A827" s="39">
        <v>821</v>
      </c>
      <c r="B827" s="2" t="s">
        <v>1847</v>
      </c>
      <c r="C827" s="44" t="s">
        <v>1944</v>
      </c>
      <c r="D827" s="47" t="s">
        <v>128</v>
      </c>
      <c r="E827" s="48" t="s">
        <v>1945</v>
      </c>
      <c r="F827" s="15">
        <v>44838</v>
      </c>
      <c r="G827" s="2">
        <f t="shared" si="570"/>
        <v>25</v>
      </c>
      <c r="H827" s="16">
        <v>6</v>
      </c>
      <c r="I827" s="2"/>
      <c r="J827" s="16">
        <v>1</v>
      </c>
      <c r="K827" s="16"/>
      <c r="L827" s="2">
        <v>200</v>
      </c>
      <c r="M827" s="2">
        <v>0</v>
      </c>
      <c r="N827" s="2">
        <v>0</v>
      </c>
      <c r="O827" s="16"/>
      <c r="P827" s="2">
        <v>0</v>
      </c>
      <c r="Q827" s="2">
        <f t="shared" si="571"/>
        <v>5</v>
      </c>
      <c r="R827" s="2">
        <f t="shared" si="578"/>
        <v>0</v>
      </c>
      <c r="S827" s="17">
        <f t="shared" si="547"/>
        <v>8.6538461538461533</v>
      </c>
      <c r="T827" s="17">
        <v>1.5</v>
      </c>
      <c r="U827" s="17">
        <v>4.8076923076923084</v>
      </c>
      <c r="V827" s="18">
        <v>7</v>
      </c>
      <c r="W827" s="19">
        <f t="shared" si="572"/>
        <v>226.96153846153848</v>
      </c>
      <c r="X827" s="17">
        <f t="shared" si="549"/>
        <v>7.6923076923076925</v>
      </c>
      <c r="Y827" s="17">
        <f t="shared" si="550"/>
        <v>0</v>
      </c>
      <c r="Z827" s="29"/>
      <c r="AA827" s="43">
        <f t="shared" si="573"/>
        <v>0</v>
      </c>
      <c r="AB827" s="17">
        <f t="shared" si="574"/>
        <v>4.5392307692307696</v>
      </c>
      <c r="AC827" s="17">
        <f t="shared" si="575"/>
        <v>12.231538461538463</v>
      </c>
      <c r="AD827" s="3">
        <f t="shared" si="577"/>
        <v>214</v>
      </c>
      <c r="AE827" s="3">
        <f t="shared" si="576"/>
        <v>2900</v>
      </c>
      <c r="AF827" s="3"/>
      <c r="AH827" s="20">
        <f t="shared" si="554"/>
        <v>214.73</v>
      </c>
      <c r="AI827">
        <f t="shared" si="558"/>
        <v>2</v>
      </c>
      <c r="AJ827">
        <f t="shared" si="559"/>
        <v>0</v>
      </c>
      <c r="AK827">
        <f t="shared" si="560"/>
        <v>0</v>
      </c>
      <c r="AL827">
        <f t="shared" si="561"/>
        <v>1</v>
      </c>
      <c r="AM827">
        <f t="shared" si="562"/>
        <v>0</v>
      </c>
      <c r="AN827">
        <f t="shared" si="563"/>
        <v>4</v>
      </c>
      <c r="AO827">
        <f t="shared" si="564"/>
        <v>1</v>
      </c>
      <c r="AP827">
        <f t="shared" si="565"/>
        <v>0</v>
      </c>
      <c r="AQ827">
        <f t="shared" si="566"/>
        <v>1</v>
      </c>
      <c r="AR827">
        <f t="shared" si="567"/>
        <v>4</v>
      </c>
      <c r="AS827">
        <f t="shared" si="568"/>
        <v>2919.9999999999591</v>
      </c>
      <c r="AT827" s="12">
        <f t="shared" si="555"/>
        <v>-1.7166666666666666</v>
      </c>
      <c r="AU827" s="13">
        <f t="shared" si="579"/>
        <v>0</v>
      </c>
      <c r="AV827" s="13">
        <f t="shared" si="569"/>
        <v>0</v>
      </c>
      <c r="AW827" s="27">
        <v>0</v>
      </c>
      <c r="AX827" s="1">
        <f t="shared" si="556"/>
        <v>0</v>
      </c>
      <c r="AY827" s="20">
        <f t="shared" si="557"/>
        <v>205.96153846153848</v>
      </c>
    </row>
    <row r="828" spans="1:51" ht="39.75" customHeight="1" x14ac:dyDescent="0.65">
      <c r="A828" s="2">
        <v>822</v>
      </c>
      <c r="B828" s="2" t="s">
        <v>1847</v>
      </c>
      <c r="C828" s="44" t="s">
        <v>1946</v>
      </c>
      <c r="D828" s="47" t="s">
        <v>43</v>
      </c>
      <c r="E828" s="48" t="s">
        <v>1947</v>
      </c>
      <c r="F828" s="15">
        <v>44879</v>
      </c>
      <c r="G828" s="2">
        <f t="shared" si="570"/>
        <v>25</v>
      </c>
      <c r="H828" s="16">
        <v>2</v>
      </c>
      <c r="I828" s="2"/>
      <c r="J828" s="16">
        <v>1</v>
      </c>
      <c r="K828" s="16"/>
      <c r="L828" s="2">
        <v>200</v>
      </c>
      <c r="M828" s="2">
        <v>0</v>
      </c>
      <c r="N828" s="2">
        <v>0</v>
      </c>
      <c r="O828" s="16"/>
      <c r="P828" s="2">
        <v>0</v>
      </c>
      <c r="Q828" s="2">
        <f t="shared" si="571"/>
        <v>5</v>
      </c>
      <c r="R828" s="2">
        <f t="shared" si="578"/>
        <v>0</v>
      </c>
      <c r="S828" s="17">
        <f t="shared" si="547"/>
        <v>2.8846153846153846</v>
      </c>
      <c r="T828" s="17">
        <v>0.5</v>
      </c>
      <c r="U828" s="17">
        <v>4.8076923076923084</v>
      </c>
      <c r="V828" s="18">
        <v>7</v>
      </c>
      <c r="W828" s="19">
        <f t="shared" si="572"/>
        <v>220.19230769230771</v>
      </c>
      <c r="X828" s="17">
        <f t="shared" si="549"/>
        <v>7.6923076923076925</v>
      </c>
      <c r="Y828" s="17">
        <f t="shared" si="550"/>
        <v>0</v>
      </c>
      <c r="Z828" s="29"/>
      <c r="AA828" s="43">
        <f t="shared" si="573"/>
        <v>0</v>
      </c>
      <c r="AB828" s="17">
        <f t="shared" si="574"/>
        <v>4.4038461538461542</v>
      </c>
      <c r="AC828" s="17">
        <f t="shared" si="575"/>
        <v>12.096153846153847</v>
      </c>
      <c r="AD828" s="3">
        <f t="shared" si="577"/>
        <v>208</v>
      </c>
      <c r="AE828" s="3">
        <f t="shared" si="576"/>
        <v>300</v>
      </c>
      <c r="AF828" s="3"/>
      <c r="AH828" s="20">
        <f t="shared" si="554"/>
        <v>208.1</v>
      </c>
      <c r="AI828">
        <f t="shared" si="558"/>
        <v>2</v>
      </c>
      <c r="AJ828">
        <f t="shared" si="559"/>
        <v>0</v>
      </c>
      <c r="AK828">
        <f t="shared" si="560"/>
        <v>0</v>
      </c>
      <c r="AL828">
        <f t="shared" si="561"/>
        <v>0</v>
      </c>
      <c r="AM828">
        <f t="shared" si="562"/>
        <v>1</v>
      </c>
      <c r="AN828">
        <f t="shared" si="563"/>
        <v>3</v>
      </c>
      <c r="AO828">
        <f t="shared" si="564"/>
        <v>0</v>
      </c>
      <c r="AP828">
        <f t="shared" si="565"/>
        <v>0</v>
      </c>
      <c r="AQ828">
        <f t="shared" si="566"/>
        <v>0</v>
      </c>
      <c r="AR828">
        <f t="shared" si="567"/>
        <v>3</v>
      </c>
      <c r="AS828">
        <f t="shared" si="568"/>
        <v>399.99999999997726</v>
      </c>
      <c r="AT828" s="12">
        <f t="shared" si="555"/>
        <v>-1.8277777777777777</v>
      </c>
      <c r="AU828" s="13">
        <f t="shared" si="579"/>
        <v>0</v>
      </c>
      <c r="AV828" s="13">
        <f t="shared" si="569"/>
        <v>0</v>
      </c>
      <c r="AW828" s="27">
        <v>0</v>
      </c>
      <c r="AX828" s="1">
        <f t="shared" si="556"/>
        <v>0</v>
      </c>
      <c r="AY828" s="20">
        <f t="shared" si="557"/>
        <v>200.19230769230771</v>
      </c>
    </row>
    <row r="829" spans="1:51" ht="39.75" customHeight="1" x14ac:dyDescent="0.65">
      <c r="A829" s="39">
        <v>823</v>
      </c>
      <c r="B829" s="2" t="s">
        <v>1847</v>
      </c>
      <c r="C829" s="44" t="s">
        <v>1948</v>
      </c>
      <c r="D829" s="47" t="s">
        <v>1949</v>
      </c>
      <c r="E829" s="48" t="s">
        <v>469</v>
      </c>
      <c r="F829" s="15">
        <v>44562</v>
      </c>
      <c r="G829" s="2">
        <f t="shared" si="570"/>
        <v>25</v>
      </c>
      <c r="H829" s="16">
        <v>0</v>
      </c>
      <c r="I829" s="2"/>
      <c r="J829" s="16">
        <v>1</v>
      </c>
      <c r="K829" s="16"/>
      <c r="L829" s="2">
        <v>200</v>
      </c>
      <c r="M829" s="2">
        <v>0</v>
      </c>
      <c r="N829" s="2">
        <v>0</v>
      </c>
      <c r="O829" s="16"/>
      <c r="P829" s="2">
        <v>0</v>
      </c>
      <c r="Q829" s="2">
        <f t="shared" si="571"/>
        <v>5</v>
      </c>
      <c r="R829" s="2">
        <f t="shared" si="578"/>
        <v>0</v>
      </c>
      <c r="S829" s="17">
        <f t="shared" si="547"/>
        <v>0</v>
      </c>
      <c r="T829" s="17">
        <v>0</v>
      </c>
      <c r="U829" s="17">
        <v>4.8076923076923084</v>
      </c>
      <c r="V829" s="18">
        <v>7</v>
      </c>
      <c r="W829" s="19">
        <f t="shared" si="572"/>
        <v>216.80769230769232</v>
      </c>
      <c r="X829" s="17">
        <f t="shared" si="549"/>
        <v>7.6923076923076925</v>
      </c>
      <c r="Y829" s="17">
        <f t="shared" si="550"/>
        <v>0</v>
      </c>
      <c r="Z829" s="29"/>
      <c r="AA829" s="43">
        <f t="shared" si="573"/>
        <v>0</v>
      </c>
      <c r="AB829" s="17">
        <f t="shared" si="574"/>
        <v>4.3361538461538469</v>
      </c>
      <c r="AC829" s="17">
        <f t="shared" si="575"/>
        <v>12.028461538461539</v>
      </c>
      <c r="AD829" s="3">
        <f t="shared" si="577"/>
        <v>204</v>
      </c>
      <c r="AE829" s="3">
        <f t="shared" si="576"/>
        <v>3100</v>
      </c>
      <c r="AF829" s="3"/>
      <c r="AH829" s="20">
        <f t="shared" si="554"/>
        <v>204.78</v>
      </c>
      <c r="AI829">
        <f t="shared" si="558"/>
        <v>2</v>
      </c>
      <c r="AJ829">
        <f t="shared" si="559"/>
        <v>0</v>
      </c>
      <c r="AK829">
        <f t="shared" si="560"/>
        <v>0</v>
      </c>
      <c r="AL829">
        <f t="shared" si="561"/>
        <v>0</v>
      </c>
      <c r="AM829">
        <f t="shared" si="562"/>
        <v>0</v>
      </c>
      <c r="AN829">
        <f t="shared" si="563"/>
        <v>4</v>
      </c>
      <c r="AO829">
        <f t="shared" si="564"/>
        <v>1</v>
      </c>
      <c r="AP829">
        <f t="shared" si="565"/>
        <v>1</v>
      </c>
      <c r="AQ829">
        <f t="shared" si="566"/>
        <v>0</v>
      </c>
      <c r="AR829">
        <f t="shared" si="567"/>
        <v>1</v>
      </c>
      <c r="AS829">
        <f t="shared" si="568"/>
        <v>3120.0000000000045</v>
      </c>
      <c r="AT829" s="12">
        <f t="shared" si="555"/>
        <v>-0.95833333333333337</v>
      </c>
      <c r="AU829" s="13">
        <f t="shared" si="579"/>
        <v>0</v>
      </c>
      <c r="AV829" s="13">
        <f t="shared" si="569"/>
        <v>0</v>
      </c>
      <c r="AW829" s="27">
        <v>0</v>
      </c>
      <c r="AX829" s="1">
        <f t="shared" si="556"/>
        <v>0</v>
      </c>
      <c r="AY829" s="20">
        <f t="shared" si="557"/>
        <v>197.30769230769232</v>
      </c>
    </row>
    <row r="830" spans="1:51" ht="39.75" customHeight="1" x14ac:dyDescent="0.65">
      <c r="A830" s="2">
        <v>824</v>
      </c>
      <c r="B830" s="2" t="s">
        <v>1847</v>
      </c>
      <c r="C830" s="44" t="s">
        <v>1950</v>
      </c>
      <c r="D830" s="47" t="s">
        <v>949</v>
      </c>
      <c r="E830" s="48" t="s">
        <v>1951</v>
      </c>
      <c r="F830" s="15">
        <v>44967</v>
      </c>
      <c r="G830" s="2">
        <f t="shared" si="570"/>
        <v>26</v>
      </c>
      <c r="H830" s="16">
        <v>30</v>
      </c>
      <c r="I830" s="2"/>
      <c r="J830" s="16"/>
      <c r="K830" s="16"/>
      <c r="L830" s="2">
        <v>200</v>
      </c>
      <c r="M830" s="2">
        <v>0</v>
      </c>
      <c r="N830" s="2">
        <v>0</v>
      </c>
      <c r="O830" s="16"/>
      <c r="P830" s="2">
        <v>0</v>
      </c>
      <c r="Q830" s="2">
        <f t="shared" si="571"/>
        <v>10</v>
      </c>
      <c r="R830" s="2">
        <f t="shared" si="578"/>
        <v>0</v>
      </c>
      <c r="S830" s="17">
        <f t="shared" si="547"/>
        <v>43.269230769230766</v>
      </c>
      <c r="T830" s="17">
        <v>7.5</v>
      </c>
      <c r="U830" s="17">
        <v>5</v>
      </c>
      <c r="V830" s="18"/>
      <c r="W830" s="19">
        <f t="shared" si="572"/>
        <v>265.76923076923077</v>
      </c>
      <c r="X830" s="17">
        <f t="shared" si="549"/>
        <v>0</v>
      </c>
      <c r="Y830" s="17">
        <f t="shared" si="550"/>
        <v>0</v>
      </c>
      <c r="Z830" s="29"/>
      <c r="AA830" s="43">
        <f t="shared" si="573"/>
        <v>0</v>
      </c>
      <c r="AB830" s="17">
        <f t="shared" si="574"/>
        <v>5.3153846153846152</v>
      </c>
      <c r="AC830" s="17">
        <f t="shared" si="575"/>
        <v>5.3153846153846152</v>
      </c>
      <c r="AD830" s="3">
        <f t="shared" si="577"/>
        <v>260</v>
      </c>
      <c r="AE830" s="3">
        <f t="shared" si="576"/>
        <v>1700</v>
      </c>
      <c r="AF830" s="3"/>
      <c r="AH830" s="20">
        <f t="shared" si="554"/>
        <v>260.45</v>
      </c>
      <c r="AI830">
        <f t="shared" si="558"/>
        <v>2</v>
      </c>
      <c r="AJ830">
        <f t="shared" si="559"/>
        <v>1</v>
      </c>
      <c r="AK830">
        <f t="shared" si="560"/>
        <v>0</v>
      </c>
      <c r="AL830">
        <f t="shared" si="561"/>
        <v>1</v>
      </c>
      <c r="AM830">
        <f t="shared" si="562"/>
        <v>0</v>
      </c>
      <c r="AN830">
        <f t="shared" si="563"/>
        <v>0</v>
      </c>
      <c r="AO830">
        <f t="shared" si="564"/>
        <v>0</v>
      </c>
      <c r="AP830">
        <f t="shared" si="565"/>
        <v>1</v>
      </c>
      <c r="AQ830">
        <f t="shared" si="566"/>
        <v>1</v>
      </c>
      <c r="AR830">
        <f t="shared" si="567"/>
        <v>2</v>
      </c>
      <c r="AS830">
        <f t="shared" si="568"/>
        <v>1799.9999999999545</v>
      </c>
      <c r="AT830" s="12">
        <f t="shared" si="555"/>
        <v>-2.0666666666666669</v>
      </c>
      <c r="AU830" s="13">
        <f t="shared" si="579"/>
        <v>0</v>
      </c>
      <c r="AV830" s="13">
        <f t="shared" si="569"/>
        <v>0</v>
      </c>
      <c r="AW830" s="27">
        <v>0</v>
      </c>
      <c r="AX830" s="1">
        <f t="shared" si="556"/>
        <v>0</v>
      </c>
      <c r="AY830" s="20">
        <f t="shared" si="557"/>
        <v>253.26923076923077</v>
      </c>
    </row>
    <row r="831" spans="1:51" ht="39.75" customHeight="1" x14ac:dyDescent="0.65">
      <c r="A831" s="39">
        <v>825</v>
      </c>
      <c r="B831" s="2" t="s">
        <v>1847</v>
      </c>
      <c r="C831" s="44" t="s">
        <v>1952</v>
      </c>
      <c r="D831" s="47" t="s">
        <v>1953</v>
      </c>
      <c r="E831" s="48" t="s">
        <v>244</v>
      </c>
      <c r="F831" s="15">
        <v>44978</v>
      </c>
      <c r="G831" s="2">
        <f t="shared" si="570"/>
        <v>26</v>
      </c>
      <c r="H831" s="16">
        <v>19</v>
      </c>
      <c r="I831" s="2"/>
      <c r="J831" s="16"/>
      <c r="K831" s="16"/>
      <c r="L831" s="2">
        <v>200</v>
      </c>
      <c r="M831" s="2">
        <v>0</v>
      </c>
      <c r="N831" s="2">
        <v>0</v>
      </c>
      <c r="O831" s="16"/>
      <c r="P831" s="2">
        <v>0</v>
      </c>
      <c r="Q831" s="2">
        <f t="shared" si="571"/>
        <v>10</v>
      </c>
      <c r="R831" s="2">
        <f t="shared" si="578"/>
        <v>0</v>
      </c>
      <c r="S831" s="17">
        <f t="shared" si="547"/>
        <v>27.403846153846153</v>
      </c>
      <c r="T831" s="17">
        <v>4.75</v>
      </c>
      <c r="U831" s="17">
        <v>5</v>
      </c>
      <c r="V831" s="18"/>
      <c r="W831" s="19">
        <f t="shared" si="572"/>
        <v>247.15384615384616</v>
      </c>
      <c r="X831" s="17">
        <f t="shared" si="549"/>
        <v>0</v>
      </c>
      <c r="Y831" s="17">
        <f t="shared" si="550"/>
        <v>0</v>
      </c>
      <c r="Z831" s="29"/>
      <c r="AA831" s="43">
        <f t="shared" si="573"/>
        <v>0</v>
      </c>
      <c r="AB831" s="17">
        <f t="shared" si="574"/>
        <v>4.9430769230769229</v>
      </c>
      <c r="AC831" s="17">
        <f t="shared" si="575"/>
        <v>4.9430769230769229</v>
      </c>
      <c r="AD831" s="3">
        <f t="shared" si="577"/>
        <v>242</v>
      </c>
      <c r="AE831" s="3">
        <f t="shared" si="576"/>
        <v>800</v>
      </c>
      <c r="AF831" s="3"/>
      <c r="AH831" s="20">
        <f t="shared" si="554"/>
        <v>242.21</v>
      </c>
      <c r="AI831">
        <f t="shared" si="558"/>
        <v>2</v>
      </c>
      <c r="AJ831">
        <f t="shared" si="559"/>
        <v>0</v>
      </c>
      <c r="AK831">
        <f t="shared" si="560"/>
        <v>2</v>
      </c>
      <c r="AL831">
        <f t="shared" si="561"/>
        <v>0</v>
      </c>
      <c r="AM831">
        <f t="shared" si="562"/>
        <v>0</v>
      </c>
      <c r="AN831">
        <f t="shared" si="563"/>
        <v>2</v>
      </c>
      <c r="AO831">
        <f t="shared" si="564"/>
        <v>0</v>
      </c>
      <c r="AP831">
        <f t="shared" si="565"/>
        <v>0</v>
      </c>
      <c r="AQ831">
        <f t="shared" si="566"/>
        <v>1</v>
      </c>
      <c r="AR831">
        <f t="shared" si="567"/>
        <v>3</v>
      </c>
      <c r="AS831">
        <f t="shared" si="568"/>
        <v>840.00000000003183</v>
      </c>
      <c r="AT831" s="12">
        <f t="shared" si="555"/>
        <v>-2.0972222222222223</v>
      </c>
      <c r="AU831" s="13">
        <f t="shared" si="579"/>
        <v>0</v>
      </c>
      <c r="AV831" s="13">
        <f t="shared" si="569"/>
        <v>0</v>
      </c>
      <c r="AW831" s="27">
        <v>0</v>
      </c>
      <c r="AX831" s="1">
        <f t="shared" si="556"/>
        <v>0</v>
      </c>
      <c r="AY831" s="20">
        <f t="shared" si="557"/>
        <v>237.40384615384616</v>
      </c>
    </row>
    <row r="832" spans="1:51" ht="39.75" customHeight="1" x14ac:dyDescent="0.65">
      <c r="A832" s="2">
        <v>826</v>
      </c>
      <c r="B832" s="2" t="s">
        <v>1847</v>
      </c>
      <c r="C832" s="44" t="s">
        <v>1954</v>
      </c>
      <c r="D832" s="47" t="s">
        <v>522</v>
      </c>
      <c r="E832" s="48" t="s">
        <v>1955</v>
      </c>
      <c r="F832" s="15">
        <v>44978</v>
      </c>
      <c r="G832" s="2">
        <f t="shared" si="570"/>
        <v>22</v>
      </c>
      <c r="H832" s="16">
        <v>12</v>
      </c>
      <c r="I832" s="2"/>
      <c r="J832" s="16">
        <v>3</v>
      </c>
      <c r="K832" s="16">
        <v>1</v>
      </c>
      <c r="L832" s="2">
        <v>200</v>
      </c>
      <c r="M832" s="2">
        <v>0</v>
      </c>
      <c r="N832" s="2">
        <v>0</v>
      </c>
      <c r="O832" s="16"/>
      <c r="P832" s="2">
        <v>0</v>
      </c>
      <c r="Q832" s="2">
        <f t="shared" si="571"/>
        <v>0</v>
      </c>
      <c r="R832" s="2">
        <f t="shared" si="578"/>
        <v>0</v>
      </c>
      <c r="S832" s="17">
        <f t="shared" si="547"/>
        <v>17.307692307692307</v>
      </c>
      <c r="T832" s="17">
        <v>3</v>
      </c>
      <c r="U832" s="17">
        <v>4.2307692307692308</v>
      </c>
      <c r="V832" s="18">
        <v>7</v>
      </c>
      <c r="W832" s="19">
        <f t="shared" si="572"/>
        <v>231.53846153846155</v>
      </c>
      <c r="X832" s="17">
        <f t="shared" si="549"/>
        <v>23.076923076923077</v>
      </c>
      <c r="Y832" s="17">
        <f t="shared" si="550"/>
        <v>7.6923076923076925</v>
      </c>
      <c r="Z832" s="29"/>
      <c r="AA832" s="43">
        <f t="shared" si="573"/>
        <v>0</v>
      </c>
      <c r="AB832" s="17">
        <f t="shared" si="574"/>
        <v>4.6307692307692312</v>
      </c>
      <c r="AC832" s="17">
        <f t="shared" si="575"/>
        <v>35.4</v>
      </c>
      <c r="AD832" s="3">
        <f t="shared" si="577"/>
        <v>196</v>
      </c>
      <c r="AE832" s="3">
        <f t="shared" si="576"/>
        <v>500</v>
      </c>
      <c r="AF832" s="3"/>
      <c r="AH832" s="20">
        <f t="shared" si="554"/>
        <v>196.14</v>
      </c>
      <c r="AI832">
        <f t="shared" si="558"/>
        <v>1</v>
      </c>
      <c r="AJ832">
        <f t="shared" si="559"/>
        <v>1</v>
      </c>
      <c r="AK832">
        <f t="shared" si="560"/>
        <v>2</v>
      </c>
      <c r="AL832">
        <f t="shared" si="561"/>
        <v>0</v>
      </c>
      <c r="AM832">
        <f t="shared" si="562"/>
        <v>1</v>
      </c>
      <c r="AN832">
        <f t="shared" si="563"/>
        <v>1</v>
      </c>
      <c r="AO832">
        <f t="shared" si="564"/>
        <v>0</v>
      </c>
      <c r="AP832">
        <f t="shared" si="565"/>
        <v>0</v>
      </c>
      <c r="AQ832">
        <f t="shared" si="566"/>
        <v>1</v>
      </c>
      <c r="AR832">
        <f t="shared" si="567"/>
        <v>0</v>
      </c>
      <c r="AS832">
        <f t="shared" si="568"/>
        <v>559.99999999994543</v>
      </c>
      <c r="AT832" s="12">
        <f t="shared" si="555"/>
        <v>-2.0972222222222223</v>
      </c>
      <c r="AU832" s="13">
        <f t="shared" si="579"/>
        <v>0</v>
      </c>
      <c r="AV832" s="13">
        <f t="shared" si="569"/>
        <v>0</v>
      </c>
      <c r="AW832" s="27">
        <v>0</v>
      </c>
      <c r="AX832" s="1">
        <f t="shared" si="556"/>
        <v>0</v>
      </c>
      <c r="AY832" s="20">
        <f t="shared" si="557"/>
        <v>186.53846153846158</v>
      </c>
    </row>
    <row r="833" spans="1:51" ht="39.75" customHeight="1" x14ac:dyDescent="0.65">
      <c r="A833" s="39">
        <v>827</v>
      </c>
      <c r="B833" s="2" t="s">
        <v>1847</v>
      </c>
      <c r="C833" s="44" t="s">
        <v>1956</v>
      </c>
      <c r="D833" s="47" t="s">
        <v>1957</v>
      </c>
      <c r="E833" s="48" t="s">
        <v>1958</v>
      </c>
      <c r="F833" s="15">
        <v>44986</v>
      </c>
      <c r="G833" s="2">
        <f t="shared" si="570"/>
        <v>25.625</v>
      </c>
      <c r="H833" s="16">
        <v>0</v>
      </c>
      <c r="I833" s="2"/>
      <c r="J833" s="16">
        <v>0.375</v>
      </c>
      <c r="K833" s="16"/>
      <c r="L833" s="2">
        <v>200</v>
      </c>
      <c r="M833" s="2">
        <v>0</v>
      </c>
      <c r="N833" s="2">
        <v>0</v>
      </c>
      <c r="O833" s="16"/>
      <c r="P833" s="2">
        <v>0</v>
      </c>
      <c r="Q833" s="2">
        <f t="shared" si="571"/>
        <v>5</v>
      </c>
      <c r="R833" s="2">
        <f t="shared" si="578"/>
        <v>0</v>
      </c>
      <c r="S833" s="17">
        <f t="shared" si="547"/>
        <v>0</v>
      </c>
      <c r="T833" s="17">
        <v>0</v>
      </c>
      <c r="U833" s="17">
        <v>4.9278846153846159</v>
      </c>
      <c r="V833" s="18">
        <v>7</v>
      </c>
      <c r="W833" s="19">
        <f t="shared" si="572"/>
        <v>216.92788461538461</v>
      </c>
      <c r="X833" s="17">
        <f t="shared" si="549"/>
        <v>2.8846153846153846</v>
      </c>
      <c r="Y833" s="17">
        <f t="shared" si="550"/>
        <v>0</v>
      </c>
      <c r="Z833" s="29"/>
      <c r="AA833" s="43">
        <f t="shared" si="573"/>
        <v>0</v>
      </c>
      <c r="AB833" s="17">
        <f t="shared" si="574"/>
        <v>4.3385576923076927</v>
      </c>
      <c r="AC833" s="17">
        <f t="shared" si="575"/>
        <v>7.2231730769230769</v>
      </c>
      <c r="AD833" s="3">
        <f t="shared" si="577"/>
        <v>209</v>
      </c>
      <c r="AE833" s="3">
        <f t="shared" si="576"/>
        <v>2700</v>
      </c>
      <c r="AF833" s="3"/>
      <c r="AH833" s="20">
        <f t="shared" si="554"/>
        <v>209.7</v>
      </c>
      <c r="AI833">
        <f t="shared" si="558"/>
        <v>2</v>
      </c>
      <c r="AJ833">
        <f t="shared" si="559"/>
        <v>0</v>
      </c>
      <c r="AK833">
        <f t="shared" si="560"/>
        <v>0</v>
      </c>
      <c r="AL833">
        <f t="shared" si="561"/>
        <v>0</v>
      </c>
      <c r="AM833">
        <f t="shared" si="562"/>
        <v>1</v>
      </c>
      <c r="AN833">
        <f t="shared" si="563"/>
        <v>4</v>
      </c>
      <c r="AO833">
        <f t="shared" si="564"/>
        <v>1</v>
      </c>
      <c r="AP833">
        <f t="shared" si="565"/>
        <v>0</v>
      </c>
      <c r="AQ833">
        <f t="shared" si="566"/>
        <v>1</v>
      </c>
      <c r="AR833">
        <f t="shared" si="567"/>
        <v>2</v>
      </c>
      <c r="AS833">
        <f t="shared" si="568"/>
        <v>2799.9999999999545</v>
      </c>
      <c r="AT833" s="12">
        <f t="shared" si="555"/>
        <v>-2.125</v>
      </c>
      <c r="AU833" s="13">
        <f t="shared" si="579"/>
        <v>0</v>
      </c>
      <c r="AV833" s="13">
        <f t="shared" si="569"/>
        <v>0</v>
      </c>
      <c r="AW833" s="27">
        <v>0</v>
      </c>
      <c r="AX833" s="1">
        <f t="shared" si="556"/>
        <v>0</v>
      </c>
      <c r="AY833" s="20">
        <f t="shared" si="557"/>
        <v>202.11538461538461</v>
      </c>
    </row>
    <row r="834" spans="1:51" ht="39.75" customHeight="1" x14ac:dyDescent="0.65">
      <c r="A834" s="2">
        <v>828</v>
      </c>
      <c r="B834" s="2" t="s">
        <v>1847</v>
      </c>
      <c r="C834" s="44" t="s">
        <v>1959</v>
      </c>
      <c r="D834" s="47" t="s">
        <v>853</v>
      </c>
      <c r="E834" s="48" t="s">
        <v>1960</v>
      </c>
      <c r="F834" s="15">
        <v>44987</v>
      </c>
      <c r="G834" s="2">
        <f t="shared" si="570"/>
        <v>26</v>
      </c>
      <c r="H834" s="16">
        <v>26</v>
      </c>
      <c r="I834" s="2"/>
      <c r="J834" s="16"/>
      <c r="K834" s="16"/>
      <c r="L834" s="2">
        <v>200</v>
      </c>
      <c r="M834" s="2">
        <v>0</v>
      </c>
      <c r="N834" s="2">
        <v>0</v>
      </c>
      <c r="O834" s="16"/>
      <c r="P834" s="2">
        <v>0</v>
      </c>
      <c r="Q834" s="2">
        <f t="shared" si="571"/>
        <v>10</v>
      </c>
      <c r="R834" s="2">
        <f t="shared" si="578"/>
        <v>0</v>
      </c>
      <c r="S834" s="17">
        <f t="shared" si="547"/>
        <v>37.5</v>
      </c>
      <c r="T834" s="17">
        <v>6.5</v>
      </c>
      <c r="U834" s="17">
        <v>5</v>
      </c>
      <c r="V834" s="18">
        <v>7</v>
      </c>
      <c r="W834" s="19">
        <f t="shared" si="572"/>
        <v>266</v>
      </c>
      <c r="X834" s="17">
        <f t="shared" si="549"/>
        <v>0</v>
      </c>
      <c r="Y834" s="17">
        <f t="shared" si="550"/>
        <v>0</v>
      </c>
      <c r="Z834" s="29"/>
      <c r="AA834" s="43">
        <f t="shared" si="573"/>
        <v>0</v>
      </c>
      <c r="AB834" s="17">
        <f t="shared" si="574"/>
        <v>5.32</v>
      </c>
      <c r="AC834" s="17">
        <f t="shared" si="575"/>
        <v>5.32</v>
      </c>
      <c r="AD834" s="3">
        <f t="shared" si="577"/>
        <v>260</v>
      </c>
      <c r="AE834" s="3">
        <f t="shared" si="576"/>
        <v>2700</v>
      </c>
      <c r="AF834" s="3"/>
      <c r="AH834" s="20">
        <f t="shared" si="554"/>
        <v>260.68</v>
      </c>
      <c r="AI834">
        <f t="shared" si="558"/>
        <v>2</v>
      </c>
      <c r="AJ834">
        <f t="shared" si="559"/>
        <v>1</v>
      </c>
      <c r="AK834">
        <f t="shared" si="560"/>
        <v>0</v>
      </c>
      <c r="AL834">
        <f t="shared" si="561"/>
        <v>1</v>
      </c>
      <c r="AM834">
        <f t="shared" si="562"/>
        <v>0</v>
      </c>
      <c r="AN834">
        <f t="shared" si="563"/>
        <v>0</v>
      </c>
      <c r="AO834">
        <f t="shared" si="564"/>
        <v>1</v>
      </c>
      <c r="AP834">
        <f t="shared" si="565"/>
        <v>0</v>
      </c>
      <c r="AQ834">
        <f t="shared" si="566"/>
        <v>1</v>
      </c>
      <c r="AR834">
        <f t="shared" si="567"/>
        <v>2</v>
      </c>
      <c r="AS834">
        <f t="shared" si="568"/>
        <v>2720.0000000000273</v>
      </c>
      <c r="AT834" s="12">
        <f t="shared" si="555"/>
        <v>-2.1277777777777778</v>
      </c>
      <c r="AU834" s="13">
        <f t="shared" si="579"/>
        <v>0</v>
      </c>
      <c r="AV834" s="13">
        <f t="shared" si="569"/>
        <v>0</v>
      </c>
      <c r="AW834" s="27">
        <v>0</v>
      </c>
      <c r="AX834" s="1">
        <f t="shared" si="556"/>
        <v>0</v>
      </c>
      <c r="AY834" s="20">
        <f t="shared" si="557"/>
        <v>247.5</v>
      </c>
    </row>
    <row r="835" spans="1:51" ht="39.75" customHeight="1" x14ac:dyDescent="0.65">
      <c r="A835" s="39">
        <v>829</v>
      </c>
      <c r="B835" s="2" t="s">
        <v>1847</v>
      </c>
      <c r="C835" s="44" t="s">
        <v>1961</v>
      </c>
      <c r="D835" s="47" t="s">
        <v>302</v>
      </c>
      <c r="E835" s="48" t="s">
        <v>1962</v>
      </c>
      <c r="F835" s="15">
        <v>44987</v>
      </c>
      <c r="G835" s="2">
        <f t="shared" si="570"/>
        <v>26</v>
      </c>
      <c r="H835" s="16">
        <v>2</v>
      </c>
      <c r="I835" s="2"/>
      <c r="J835" s="16"/>
      <c r="K835" s="16"/>
      <c r="L835" s="2">
        <v>200</v>
      </c>
      <c r="M835" s="2">
        <v>0</v>
      </c>
      <c r="N835" s="2">
        <v>0</v>
      </c>
      <c r="O835" s="16"/>
      <c r="P835" s="2">
        <v>0</v>
      </c>
      <c r="Q835" s="2">
        <f t="shared" si="571"/>
        <v>10</v>
      </c>
      <c r="R835" s="2">
        <f t="shared" si="578"/>
        <v>0</v>
      </c>
      <c r="S835" s="17">
        <f t="shared" si="547"/>
        <v>2.8846153846153846</v>
      </c>
      <c r="T835" s="17">
        <v>0.5</v>
      </c>
      <c r="U835" s="17">
        <v>5</v>
      </c>
      <c r="V835" s="18">
        <v>7</v>
      </c>
      <c r="W835" s="19">
        <f t="shared" si="572"/>
        <v>225.38461538461539</v>
      </c>
      <c r="X835" s="17">
        <f t="shared" si="549"/>
        <v>0</v>
      </c>
      <c r="Y835" s="17">
        <f t="shared" si="550"/>
        <v>0</v>
      </c>
      <c r="Z835" s="29"/>
      <c r="AA835" s="43">
        <f t="shared" si="573"/>
        <v>0</v>
      </c>
      <c r="AB835" s="17">
        <f t="shared" si="574"/>
        <v>4.5076923076923077</v>
      </c>
      <c r="AC835" s="17">
        <f t="shared" si="575"/>
        <v>4.5076923076923077</v>
      </c>
      <c r="AD835" s="3">
        <f t="shared" si="577"/>
        <v>220</v>
      </c>
      <c r="AE835" s="3">
        <f t="shared" si="576"/>
        <v>3500</v>
      </c>
      <c r="AF835" s="3"/>
      <c r="AH835" s="20">
        <f t="shared" si="554"/>
        <v>220.88</v>
      </c>
      <c r="AI835">
        <f t="shared" si="558"/>
        <v>2</v>
      </c>
      <c r="AJ835">
        <f t="shared" si="559"/>
        <v>0</v>
      </c>
      <c r="AK835">
        <f t="shared" si="560"/>
        <v>1</v>
      </c>
      <c r="AL835">
        <f t="shared" si="561"/>
        <v>0</v>
      </c>
      <c r="AM835">
        <f t="shared" si="562"/>
        <v>0</v>
      </c>
      <c r="AN835">
        <f t="shared" si="563"/>
        <v>0</v>
      </c>
      <c r="AO835">
        <f t="shared" si="564"/>
        <v>1</v>
      </c>
      <c r="AP835">
        <f t="shared" si="565"/>
        <v>1</v>
      </c>
      <c r="AQ835">
        <f t="shared" si="566"/>
        <v>1</v>
      </c>
      <c r="AR835">
        <f t="shared" si="567"/>
        <v>0</v>
      </c>
      <c r="AS835">
        <f t="shared" si="568"/>
        <v>3519.9999999999818</v>
      </c>
      <c r="AT835" s="12">
        <f t="shared" si="555"/>
        <v>-2.1277777777777778</v>
      </c>
      <c r="AU835" s="13">
        <f t="shared" si="579"/>
        <v>0</v>
      </c>
      <c r="AV835" s="13">
        <f t="shared" si="569"/>
        <v>0</v>
      </c>
      <c r="AW835" s="27">
        <v>0</v>
      </c>
      <c r="AX835" s="1">
        <f t="shared" si="556"/>
        <v>0</v>
      </c>
      <c r="AY835" s="20">
        <f t="shared" si="557"/>
        <v>212.88461538461539</v>
      </c>
    </row>
    <row r="836" spans="1:51" ht="39.75" customHeight="1" x14ac:dyDescent="0.65">
      <c r="A836" s="2">
        <v>830</v>
      </c>
      <c r="B836" s="2" t="s">
        <v>1847</v>
      </c>
      <c r="C836" s="44" t="s">
        <v>1963</v>
      </c>
      <c r="D836" s="47" t="s">
        <v>1433</v>
      </c>
      <c r="E836" s="48" t="s">
        <v>211</v>
      </c>
      <c r="F836" s="15">
        <v>44998</v>
      </c>
      <c r="G836" s="2">
        <f t="shared" si="570"/>
        <v>26</v>
      </c>
      <c r="H836" s="16">
        <v>0</v>
      </c>
      <c r="I836" s="2"/>
      <c r="J836" s="16"/>
      <c r="K836" s="16"/>
      <c r="L836" s="2">
        <v>200</v>
      </c>
      <c r="M836" s="2">
        <v>0</v>
      </c>
      <c r="N836" s="2">
        <v>0</v>
      </c>
      <c r="O836" s="16"/>
      <c r="P836" s="2">
        <v>0</v>
      </c>
      <c r="Q836" s="2">
        <f t="shared" si="571"/>
        <v>10</v>
      </c>
      <c r="R836" s="2">
        <f t="shared" si="578"/>
        <v>0</v>
      </c>
      <c r="S836" s="17">
        <f t="shared" si="547"/>
        <v>0</v>
      </c>
      <c r="T836" s="17">
        <v>0</v>
      </c>
      <c r="U836" s="17">
        <v>5</v>
      </c>
      <c r="V836" s="18"/>
      <c r="W836" s="19">
        <f t="shared" si="572"/>
        <v>215</v>
      </c>
      <c r="X836" s="17">
        <f t="shared" si="549"/>
        <v>0</v>
      </c>
      <c r="Y836" s="17">
        <f t="shared" si="550"/>
        <v>0</v>
      </c>
      <c r="Z836" s="29"/>
      <c r="AA836" s="43">
        <f t="shared" si="573"/>
        <v>0</v>
      </c>
      <c r="AB836" s="17">
        <f t="shared" si="574"/>
        <v>4.3</v>
      </c>
      <c r="AC836" s="17">
        <f t="shared" si="575"/>
        <v>4.3</v>
      </c>
      <c r="AD836" s="3">
        <f t="shared" si="577"/>
        <v>210</v>
      </c>
      <c r="AE836" s="3">
        <f t="shared" si="576"/>
        <v>2700</v>
      </c>
      <c r="AF836" s="3"/>
      <c r="AH836" s="20">
        <f t="shared" si="554"/>
        <v>210.7</v>
      </c>
      <c r="AI836">
        <f t="shared" si="558"/>
        <v>2</v>
      </c>
      <c r="AJ836">
        <f t="shared" si="559"/>
        <v>0</v>
      </c>
      <c r="AK836">
        <f t="shared" si="560"/>
        <v>0</v>
      </c>
      <c r="AL836">
        <f t="shared" si="561"/>
        <v>1</v>
      </c>
      <c r="AM836">
        <f t="shared" si="562"/>
        <v>0</v>
      </c>
      <c r="AN836">
        <f t="shared" si="563"/>
        <v>0</v>
      </c>
      <c r="AO836">
        <f t="shared" si="564"/>
        <v>1</v>
      </c>
      <c r="AP836">
        <f t="shared" si="565"/>
        <v>0</v>
      </c>
      <c r="AQ836">
        <f t="shared" si="566"/>
        <v>1</v>
      </c>
      <c r="AR836">
        <f t="shared" si="567"/>
        <v>2</v>
      </c>
      <c r="AS836">
        <f t="shared" si="568"/>
        <v>2799.9999999999545</v>
      </c>
      <c r="AT836" s="12">
        <f t="shared" si="555"/>
        <v>-2.1583333333333332</v>
      </c>
      <c r="AU836" s="13">
        <f t="shared" si="579"/>
        <v>0</v>
      </c>
      <c r="AV836" s="13">
        <f t="shared" si="569"/>
        <v>0</v>
      </c>
      <c r="AW836" s="27">
        <v>0</v>
      </c>
      <c r="AX836" s="1">
        <f t="shared" si="556"/>
        <v>0</v>
      </c>
      <c r="AY836" s="20">
        <f t="shared" si="557"/>
        <v>210</v>
      </c>
    </row>
    <row r="837" spans="1:51" ht="39.75" customHeight="1" x14ac:dyDescent="0.65">
      <c r="A837" s="39">
        <v>831</v>
      </c>
      <c r="B837" s="2" t="s">
        <v>1847</v>
      </c>
      <c r="C837" s="44" t="s">
        <v>1964</v>
      </c>
      <c r="D837" s="47" t="s">
        <v>1352</v>
      </c>
      <c r="E837" s="48" t="s">
        <v>1965</v>
      </c>
      <c r="F837" s="15">
        <v>45001</v>
      </c>
      <c r="G837" s="2">
        <f t="shared" si="570"/>
        <v>24</v>
      </c>
      <c r="H837" s="16">
        <v>0</v>
      </c>
      <c r="I837" s="2"/>
      <c r="J837" s="16"/>
      <c r="K837" s="16">
        <v>2</v>
      </c>
      <c r="L837" s="2">
        <v>200</v>
      </c>
      <c r="M837" s="2">
        <v>0</v>
      </c>
      <c r="N837" s="2">
        <v>0</v>
      </c>
      <c r="O837" s="16"/>
      <c r="P837" s="2">
        <v>0</v>
      </c>
      <c r="Q837" s="2">
        <f t="shared" si="571"/>
        <v>0</v>
      </c>
      <c r="R837" s="2">
        <f t="shared" si="578"/>
        <v>0</v>
      </c>
      <c r="S837" s="17">
        <f t="shared" si="547"/>
        <v>0</v>
      </c>
      <c r="T837" s="17">
        <v>0</v>
      </c>
      <c r="U837" s="17">
        <v>4.6153846153846159</v>
      </c>
      <c r="V837" s="18">
        <v>7</v>
      </c>
      <c r="W837" s="19">
        <f t="shared" si="572"/>
        <v>211.61538461538461</v>
      </c>
      <c r="X837" s="17">
        <f t="shared" si="549"/>
        <v>0</v>
      </c>
      <c r="Y837" s="17">
        <f t="shared" si="550"/>
        <v>15.384615384615385</v>
      </c>
      <c r="Z837" s="29"/>
      <c r="AA837" s="43">
        <f t="shared" si="573"/>
        <v>0</v>
      </c>
      <c r="AB837" s="17">
        <f t="shared" si="574"/>
        <v>4.2323076923076925</v>
      </c>
      <c r="AC837" s="17">
        <f t="shared" si="575"/>
        <v>19.616923076923079</v>
      </c>
      <c r="AD837" s="3">
        <f t="shared" si="577"/>
        <v>192</v>
      </c>
      <c r="AE837" s="3">
        <f t="shared" si="576"/>
        <v>0</v>
      </c>
      <c r="AF837" s="3"/>
      <c r="AH837" s="20">
        <f t="shared" si="554"/>
        <v>192</v>
      </c>
      <c r="AI837">
        <f t="shared" si="558"/>
        <v>1</v>
      </c>
      <c r="AJ837">
        <f t="shared" si="559"/>
        <v>1</v>
      </c>
      <c r="AK837">
        <f t="shared" si="560"/>
        <v>2</v>
      </c>
      <c r="AL837">
        <f t="shared" si="561"/>
        <v>0</v>
      </c>
      <c r="AM837">
        <f t="shared" si="562"/>
        <v>0</v>
      </c>
      <c r="AN837">
        <f t="shared" si="563"/>
        <v>2</v>
      </c>
      <c r="AO837">
        <f t="shared" si="564"/>
        <v>0</v>
      </c>
      <c r="AP837">
        <f t="shared" si="565"/>
        <v>0</v>
      </c>
      <c r="AQ837">
        <f t="shared" si="566"/>
        <v>0</v>
      </c>
      <c r="AR837">
        <f t="shared" si="567"/>
        <v>0</v>
      </c>
      <c r="AS837">
        <f t="shared" si="568"/>
        <v>0</v>
      </c>
      <c r="AT837" s="12">
        <f t="shared" si="555"/>
        <v>-2.1666666666666665</v>
      </c>
      <c r="AU837" s="13">
        <f t="shared" si="579"/>
        <v>0</v>
      </c>
      <c r="AV837" s="13">
        <f t="shared" si="569"/>
        <v>0</v>
      </c>
      <c r="AW837" s="27">
        <v>0</v>
      </c>
      <c r="AX837" s="1">
        <f t="shared" si="556"/>
        <v>0</v>
      </c>
      <c r="AY837" s="20">
        <f t="shared" si="557"/>
        <v>184.61538461538461</v>
      </c>
    </row>
    <row r="838" spans="1:51" ht="39.75" customHeight="1" x14ac:dyDescent="0.65">
      <c r="A838" s="2">
        <v>832</v>
      </c>
      <c r="B838" s="2" t="s">
        <v>1847</v>
      </c>
      <c r="C838" s="44" t="s">
        <v>1966</v>
      </c>
      <c r="D838" s="47" t="s">
        <v>43</v>
      </c>
      <c r="E838" s="48" t="s">
        <v>1967</v>
      </c>
      <c r="F838" s="15">
        <v>45002</v>
      </c>
      <c r="G838" s="2">
        <f t="shared" si="570"/>
        <v>26</v>
      </c>
      <c r="H838" s="16">
        <v>12</v>
      </c>
      <c r="I838" s="2"/>
      <c r="J838" s="16"/>
      <c r="K838" s="16"/>
      <c r="L838" s="2">
        <v>200</v>
      </c>
      <c r="M838" s="2">
        <v>0</v>
      </c>
      <c r="N838" s="2">
        <v>0</v>
      </c>
      <c r="O838" s="16"/>
      <c r="P838" s="2">
        <v>0</v>
      </c>
      <c r="Q838" s="2">
        <f t="shared" si="571"/>
        <v>10</v>
      </c>
      <c r="R838" s="2">
        <f t="shared" si="578"/>
        <v>0</v>
      </c>
      <c r="S838" s="17">
        <f t="shared" ref="S838:S901" si="580">(((L838/26/8)*1.5)*H838)+(((L838/26)*2)*I838)</f>
        <v>17.307692307692307</v>
      </c>
      <c r="T838" s="17">
        <v>3</v>
      </c>
      <c r="U838" s="17">
        <v>5</v>
      </c>
      <c r="V838" s="18">
        <v>7</v>
      </c>
      <c r="W838" s="19">
        <f t="shared" si="572"/>
        <v>242.30769230769232</v>
      </c>
      <c r="X838" s="17">
        <f t="shared" ref="X838:X849" si="581">(L838+N838)/$J$4*J838</f>
        <v>0</v>
      </c>
      <c r="Y838" s="17">
        <f t="shared" ref="Y838:Y849" si="582">(L838+N838)/$J$4*K838</f>
        <v>0</v>
      </c>
      <c r="Z838" s="29"/>
      <c r="AA838" s="43">
        <f t="shared" si="573"/>
        <v>0</v>
      </c>
      <c r="AB838" s="17">
        <f t="shared" si="574"/>
        <v>4.8461538461538467</v>
      </c>
      <c r="AC838" s="17">
        <f t="shared" si="575"/>
        <v>4.8461538461538467</v>
      </c>
      <c r="AD838" s="3">
        <f t="shared" si="577"/>
        <v>237</v>
      </c>
      <c r="AE838" s="3">
        <f t="shared" si="576"/>
        <v>1800</v>
      </c>
      <c r="AF838" s="3"/>
      <c r="AH838" s="20">
        <f t="shared" ref="AH838:AH901" si="583">ROUND( W838-AC838,2)</f>
        <v>237.46</v>
      </c>
      <c r="AI838">
        <f t="shared" si="558"/>
        <v>2</v>
      </c>
      <c r="AJ838">
        <f t="shared" si="559"/>
        <v>0</v>
      </c>
      <c r="AK838">
        <f t="shared" si="560"/>
        <v>1</v>
      </c>
      <c r="AL838">
        <f t="shared" si="561"/>
        <v>1</v>
      </c>
      <c r="AM838">
        <f t="shared" si="562"/>
        <v>1</v>
      </c>
      <c r="AN838">
        <f t="shared" si="563"/>
        <v>2</v>
      </c>
      <c r="AO838">
        <f t="shared" si="564"/>
        <v>0</v>
      </c>
      <c r="AP838">
        <f t="shared" si="565"/>
        <v>1</v>
      </c>
      <c r="AQ838">
        <f t="shared" si="566"/>
        <v>1</v>
      </c>
      <c r="AR838">
        <f t="shared" si="567"/>
        <v>3</v>
      </c>
      <c r="AS838">
        <f t="shared" si="568"/>
        <v>1840.0000000000318</v>
      </c>
      <c r="AT838" s="12">
        <f t="shared" ref="AT838:AT901" si="584">+DAYS360(F838,$J$3)/360</f>
        <v>-2.1694444444444443</v>
      </c>
      <c r="AU838" s="13">
        <f t="shared" si="579"/>
        <v>0</v>
      </c>
      <c r="AV838" s="13">
        <f t="shared" si="569"/>
        <v>0</v>
      </c>
      <c r="AW838" s="27">
        <v>0</v>
      </c>
      <c r="AX838" s="1">
        <f t="shared" ref="AX838:AX893" si="585">+AW838*150000/4000</f>
        <v>0</v>
      </c>
      <c r="AY838" s="20">
        <f t="shared" ref="AY838:AY865" si="586">W838-X838-Y838-T838-U838-V838-AX838</f>
        <v>227.30769230769232</v>
      </c>
    </row>
    <row r="839" spans="1:51" ht="39.75" customHeight="1" x14ac:dyDescent="0.65">
      <c r="A839" s="39">
        <v>833</v>
      </c>
      <c r="B839" s="2" t="s">
        <v>1847</v>
      </c>
      <c r="C839" s="36" t="s">
        <v>1968</v>
      </c>
      <c r="D839" s="47" t="s">
        <v>1420</v>
      </c>
      <c r="E839" s="48" t="s">
        <v>810</v>
      </c>
      <c r="F839" s="15">
        <v>45005</v>
      </c>
      <c r="G839" s="2">
        <f t="shared" si="570"/>
        <v>26</v>
      </c>
      <c r="H839" s="16">
        <v>0</v>
      </c>
      <c r="I839" s="2"/>
      <c r="J839" s="16"/>
      <c r="K839" s="16"/>
      <c r="L839" s="2">
        <v>200</v>
      </c>
      <c r="M839" s="2">
        <v>0</v>
      </c>
      <c r="N839" s="2">
        <v>0</v>
      </c>
      <c r="O839" s="16"/>
      <c r="P839" s="2">
        <v>0</v>
      </c>
      <c r="Q839" s="2">
        <f t="shared" si="571"/>
        <v>10</v>
      </c>
      <c r="R839" s="2">
        <f t="shared" si="578"/>
        <v>0</v>
      </c>
      <c r="S839" s="17">
        <f t="shared" si="580"/>
        <v>0</v>
      </c>
      <c r="T839" s="17">
        <v>0</v>
      </c>
      <c r="U839" s="17">
        <v>5</v>
      </c>
      <c r="V839" s="18">
        <v>7</v>
      </c>
      <c r="W839" s="19">
        <f t="shared" si="572"/>
        <v>222</v>
      </c>
      <c r="X839" s="17">
        <f t="shared" si="581"/>
        <v>0</v>
      </c>
      <c r="Y839" s="17">
        <f t="shared" si="582"/>
        <v>0</v>
      </c>
      <c r="Z839" s="29"/>
      <c r="AA839" s="43">
        <f t="shared" si="573"/>
        <v>0</v>
      </c>
      <c r="AB839" s="17">
        <f t="shared" si="574"/>
        <v>4.4400000000000004</v>
      </c>
      <c r="AC839" s="17">
        <f t="shared" si="575"/>
        <v>4.4400000000000004</v>
      </c>
      <c r="AD839" s="3">
        <f t="shared" si="577"/>
        <v>217</v>
      </c>
      <c r="AE839" s="3">
        <f t="shared" si="576"/>
        <v>2200</v>
      </c>
      <c r="AF839" s="3"/>
      <c r="AH839" s="20">
        <f t="shared" si="583"/>
        <v>217.56</v>
      </c>
      <c r="AI839">
        <f t="shared" ref="AI839:AI902" si="587">INT(AH839/$AI$5)</f>
        <v>2</v>
      </c>
      <c r="AJ839">
        <f t="shared" ref="AJ839:AJ902" si="588">INT((AH839-$AI$5*AI839)/50)</f>
        <v>0</v>
      </c>
      <c r="AK839">
        <f t="shared" ref="AK839:AK902" si="589">INT((AH839-$AI$5*AI839-$AJ$5*AJ839)/20)</f>
        <v>0</v>
      </c>
      <c r="AL839">
        <f t="shared" ref="AL839:AL902" si="590">INT((AH839-$AI$5*AI839-$AJ$5*AJ839-$AK$5*AK839)/10)</f>
        <v>1</v>
      </c>
      <c r="AM839">
        <f t="shared" ref="AM839:AM902" si="591">INT((AH839-$AI$5*AI839-$AJ$5*AJ839-$AK$5*AK839-$AL$5*AL839)/5)</f>
        <v>1</v>
      </c>
      <c r="AN839">
        <f t="shared" ref="AN839:AN902" si="592">INT((AH839-$AI$5*AI839-$AJ$5*AJ839-$AK$5*AK839-$AL$5*AL839-$AM$5*AM839)/1)</f>
        <v>2</v>
      </c>
      <c r="AO839">
        <f t="shared" ref="AO839:AO902" si="593">INT(AS839/$AO$5)</f>
        <v>1</v>
      </c>
      <c r="AP839">
        <f t="shared" ref="AP839:AP902" si="594">INT((AS839-AO839*$AO$5)/1000)</f>
        <v>0</v>
      </c>
      <c r="AQ839">
        <f t="shared" ref="AQ839:AQ902" si="595">INT((AS839-AO839*$AO$5-AP839*$AP$5)/500)</f>
        <v>0</v>
      </c>
      <c r="AR839">
        <f t="shared" ref="AR839:AR902" si="596">INT((AS839-AO839*$AO$5-AP839*$AP$5-AQ839*$AQ$5)/100)</f>
        <v>2</v>
      </c>
      <c r="AS839">
        <f t="shared" ref="AS839:AS893" si="597">(AH839-$AI$5*AI839-$AJ$5*AJ839-$AK$5*AK839-$AL$5*AL839-$AM$5*AM839-$AN$5*AN839)*4000</f>
        <v>2240.0000000000091</v>
      </c>
      <c r="AT839" s="12">
        <f t="shared" si="584"/>
        <v>-2.1777777777777776</v>
      </c>
      <c r="AU839" s="13">
        <f t="shared" si="579"/>
        <v>0</v>
      </c>
      <c r="AV839" s="13">
        <f t="shared" ref="AV839:AV902" si="598">IF(AT839&lt;=3,0,IF(AT839&lt;=4,4,IF(AT839&lt;=5,5,IF(AT839&lt;=6,6,IF(AT839&lt;=7,7,IF(AT839&lt;=8,8,IF(AT839&lt;=9,9,10)))))))</f>
        <v>0</v>
      </c>
      <c r="AW839" s="27">
        <v>0</v>
      </c>
      <c r="AX839" s="1">
        <f t="shared" si="585"/>
        <v>0</v>
      </c>
      <c r="AY839" s="20">
        <f t="shared" si="586"/>
        <v>210</v>
      </c>
    </row>
    <row r="840" spans="1:51" ht="39.75" customHeight="1" x14ac:dyDescent="0.65">
      <c r="A840" s="2">
        <v>834</v>
      </c>
      <c r="B840" s="2" t="s">
        <v>1847</v>
      </c>
      <c r="C840" s="44" t="s">
        <v>1969</v>
      </c>
      <c r="D840" s="47" t="s">
        <v>1970</v>
      </c>
      <c r="E840" s="48" t="s">
        <v>1628</v>
      </c>
      <c r="F840" s="15">
        <v>45048</v>
      </c>
      <c r="G840" s="2">
        <f t="shared" ref="G840:G849" si="599">$J$4-K840-J840</f>
        <v>26</v>
      </c>
      <c r="H840" s="16">
        <v>15</v>
      </c>
      <c r="I840" s="2"/>
      <c r="J840" s="16"/>
      <c r="K840" s="16"/>
      <c r="L840" s="2">
        <v>200</v>
      </c>
      <c r="M840" s="2">
        <v>0</v>
      </c>
      <c r="N840" s="2">
        <v>0</v>
      </c>
      <c r="O840" s="16"/>
      <c r="P840" s="2">
        <v>0</v>
      </c>
      <c r="Q840" s="2">
        <f t="shared" ref="Q840:Q849" si="600">IF(AND($K$4&lt;=G840,K840&lt;0.01),10,IF(AND(G840&gt;=$K$4-1,K840&lt;0.01),5,0))</f>
        <v>10</v>
      </c>
      <c r="R840" s="2">
        <f t="shared" si="578"/>
        <v>0</v>
      </c>
      <c r="S840" s="17">
        <f t="shared" si="580"/>
        <v>21.634615384615383</v>
      </c>
      <c r="T840" s="17">
        <v>3.75</v>
      </c>
      <c r="U840" s="17">
        <v>5</v>
      </c>
      <c r="V840" s="18">
        <v>7</v>
      </c>
      <c r="W840" s="19">
        <f t="shared" ref="W840:W865" si="601">L840+M840+N840+O840+P840+Q840+R840+S840+T840+U840+V840</f>
        <v>247.38461538461539</v>
      </c>
      <c r="X840" s="17">
        <f t="shared" si="581"/>
        <v>0</v>
      </c>
      <c r="Y840" s="17">
        <f t="shared" si="582"/>
        <v>0</v>
      </c>
      <c r="Z840" s="29"/>
      <c r="AA840" s="43">
        <f t="shared" ref="AA840:AA849" si="602">IF(AY840&lt;=(1500000/4000),0,IF(AY840&lt;=(2000000/4000),(AY840-(1500000/4000))*5%,IF(AY840&lt;=(8500000/4000),(AY840-(2000000/4000))*10%+(25000/4000),IF(AY840&lt;=(12500000/4000),(AY840-(8500000/4000))*15%+(675000/4000),(AY840-(12500000/4000))*20%+(1275000/4000)))))</f>
        <v>0</v>
      </c>
      <c r="AB840" s="17">
        <f t="shared" ref="AB840:AB849" si="603">IF((W840*4000)&lt;=1200000,(W840*2%),(1200000/4000*2%))</f>
        <v>4.9476923076923081</v>
      </c>
      <c r="AC840" s="17">
        <f t="shared" ref="AC840:AC849" si="604">X840+Y840+Z840+AA840+AB840</f>
        <v>4.9476923076923081</v>
      </c>
      <c r="AD840" s="3">
        <f t="shared" si="577"/>
        <v>242</v>
      </c>
      <c r="AE840" s="3">
        <f t="shared" si="576"/>
        <v>1700</v>
      </c>
      <c r="AF840" s="3"/>
      <c r="AH840" s="20">
        <f t="shared" si="583"/>
        <v>242.44</v>
      </c>
      <c r="AI840">
        <f t="shared" si="587"/>
        <v>2</v>
      </c>
      <c r="AJ840">
        <f t="shared" si="588"/>
        <v>0</v>
      </c>
      <c r="AK840">
        <f t="shared" si="589"/>
        <v>2</v>
      </c>
      <c r="AL840">
        <f t="shared" si="590"/>
        <v>0</v>
      </c>
      <c r="AM840">
        <f t="shared" si="591"/>
        <v>0</v>
      </c>
      <c r="AN840">
        <f t="shared" si="592"/>
        <v>2</v>
      </c>
      <c r="AO840">
        <f t="shared" si="593"/>
        <v>0</v>
      </c>
      <c r="AP840">
        <f t="shared" si="594"/>
        <v>1</v>
      </c>
      <c r="AQ840">
        <f t="shared" si="595"/>
        <v>1</v>
      </c>
      <c r="AR840">
        <f t="shared" si="596"/>
        <v>2</v>
      </c>
      <c r="AS840">
        <f t="shared" si="597"/>
        <v>1759.9999999999909</v>
      </c>
      <c r="AT840" s="12">
        <f t="shared" si="584"/>
        <v>-2.2944444444444443</v>
      </c>
      <c r="AU840" s="13">
        <f t="shared" si="579"/>
        <v>0</v>
      </c>
      <c r="AV840" s="13">
        <f t="shared" si="598"/>
        <v>0</v>
      </c>
      <c r="AW840" s="27">
        <v>0</v>
      </c>
      <c r="AX840" s="1">
        <f t="shared" si="585"/>
        <v>0</v>
      </c>
      <c r="AY840" s="20">
        <f t="shared" si="586"/>
        <v>231.63461538461539</v>
      </c>
    </row>
    <row r="841" spans="1:51" ht="39.75" customHeight="1" x14ac:dyDescent="0.65">
      <c r="A841" s="39">
        <v>835</v>
      </c>
      <c r="B841" s="2" t="s">
        <v>1847</v>
      </c>
      <c r="C841" s="44" t="s">
        <v>1971</v>
      </c>
      <c r="D841" s="47" t="s">
        <v>815</v>
      </c>
      <c r="E841" s="48" t="s">
        <v>490</v>
      </c>
      <c r="F841" s="15">
        <v>45048</v>
      </c>
      <c r="G841" s="2">
        <f t="shared" si="599"/>
        <v>25</v>
      </c>
      <c r="H841" s="16">
        <v>2</v>
      </c>
      <c r="I841" s="2"/>
      <c r="J841" s="16">
        <v>1</v>
      </c>
      <c r="K841" s="16"/>
      <c r="L841" s="2">
        <v>200</v>
      </c>
      <c r="M841" s="2">
        <v>0</v>
      </c>
      <c r="N841" s="2">
        <v>0</v>
      </c>
      <c r="O841" s="16"/>
      <c r="P841" s="2">
        <v>0</v>
      </c>
      <c r="Q841" s="2">
        <f t="shared" si="600"/>
        <v>5</v>
      </c>
      <c r="R841" s="2">
        <f t="shared" si="578"/>
        <v>0</v>
      </c>
      <c r="S841" s="17">
        <f t="shared" si="580"/>
        <v>2.8846153846153846</v>
      </c>
      <c r="T841" s="17">
        <v>0.5</v>
      </c>
      <c r="U841" s="17">
        <v>4.8076923076923084</v>
      </c>
      <c r="V841" s="18">
        <v>7</v>
      </c>
      <c r="W841" s="19">
        <f t="shared" si="601"/>
        <v>220.19230769230771</v>
      </c>
      <c r="X841" s="17">
        <f t="shared" si="581"/>
        <v>7.6923076923076925</v>
      </c>
      <c r="Y841" s="17">
        <f t="shared" si="582"/>
        <v>0</v>
      </c>
      <c r="Z841" s="29"/>
      <c r="AA841" s="43">
        <f t="shared" si="602"/>
        <v>0</v>
      </c>
      <c r="AB841" s="17">
        <f t="shared" si="603"/>
        <v>4.4038461538461542</v>
      </c>
      <c r="AC841" s="17">
        <f t="shared" si="604"/>
        <v>12.096153846153847</v>
      </c>
      <c r="AD841" s="3">
        <f t="shared" si="577"/>
        <v>208</v>
      </c>
      <c r="AE841" s="3">
        <f t="shared" si="576"/>
        <v>300</v>
      </c>
      <c r="AF841" s="3"/>
      <c r="AH841" s="20">
        <f t="shared" si="583"/>
        <v>208.1</v>
      </c>
      <c r="AI841">
        <f t="shared" si="587"/>
        <v>2</v>
      </c>
      <c r="AJ841">
        <f t="shared" si="588"/>
        <v>0</v>
      </c>
      <c r="AK841">
        <f t="shared" si="589"/>
        <v>0</v>
      </c>
      <c r="AL841">
        <f t="shared" si="590"/>
        <v>0</v>
      </c>
      <c r="AM841">
        <f t="shared" si="591"/>
        <v>1</v>
      </c>
      <c r="AN841">
        <f t="shared" si="592"/>
        <v>3</v>
      </c>
      <c r="AO841">
        <f t="shared" si="593"/>
        <v>0</v>
      </c>
      <c r="AP841">
        <f t="shared" si="594"/>
        <v>0</v>
      </c>
      <c r="AQ841">
        <f t="shared" si="595"/>
        <v>0</v>
      </c>
      <c r="AR841">
        <f t="shared" si="596"/>
        <v>3</v>
      </c>
      <c r="AS841">
        <f t="shared" si="597"/>
        <v>399.99999999997726</v>
      </c>
      <c r="AT841" s="12">
        <f t="shared" si="584"/>
        <v>-2.2944444444444443</v>
      </c>
      <c r="AU841" s="13">
        <f t="shared" si="579"/>
        <v>0</v>
      </c>
      <c r="AV841" s="13">
        <f t="shared" si="598"/>
        <v>0</v>
      </c>
      <c r="AW841" s="27">
        <v>0</v>
      </c>
      <c r="AX841" s="1">
        <f t="shared" si="585"/>
        <v>0</v>
      </c>
      <c r="AY841" s="20">
        <f t="shared" si="586"/>
        <v>200.19230769230771</v>
      </c>
    </row>
    <row r="842" spans="1:51" ht="39.75" customHeight="1" x14ac:dyDescent="0.65">
      <c r="A842" s="2">
        <v>836</v>
      </c>
      <c r="B842" s="2" t="s">
        <v>1847</v>
      </c>
      <c r="C842" s="44" t="s">
        <v>1972</v>
      </c>
      <c r="D842" s="47" t="s">
        <v>249</v>
      </c>
      <c r="E842" s="48" t="s">
        <v>1973</v>
      </c>
      <c r="F842" s="15">
        <v>45048</v>
      </c>
      <c r="G842" s="2">
        <f t="shared" si="599"/>
        <v>26</v>
      </c>
      <c r="H842" s="16">
        <v>2</v>
      </c>
      <c r="I842" s="2"/>
      <c r="J842" s="16"/>
      <c r="K842" s="16"/>
      <c r="L842" s="2">
        <v>210</v>
      </c>
      <c r="M842" s="2">
        <v>15</v>
      </c>
      <c r="N842" s="2">
        <v>2.5</v>
      </c>
      <c r="O842" s="16"/>
      <c r="P842" s="2">
        <v>0</v>
      </c>
      <c r="Q842" s="2">
        <f t="shared" si="600"/>
        <v>10</v>
      </c>
      <c r="R842" s="2">
        <f t="shared" si="578"/>
        <v>0</v>
      </c>
      <c r="S842" s="17">
        <f t="shared" si="580"/>
        <v>3.0288461538461537</v>
      </c>
      <c r="T842" s="17">
        <v>0.5</v>
      </c>
      <c r="U842" s="17">
        <v>5</v>
      </c>
      <c r="V842" s="18">
        <v>7</v>
      </c>
      <c r="W842" s="19">
        <f t="shared" si="601"/>
        <v>253.02884615384616</v>
      </c>
      <c r="X842" s="17">
        <f t="shared" si="581"/>
        <v>0</v>
      </c>
      <c r="Y842" s="17">
        <f t="shared" si="582"/>
        <v>0</v>
      </c>
      <c r="Z842" s="29"/>
      <c r="AA842" s="43">
        <f t="shared" si="602"/>
        <v>0</v>
      </c>
      <c r="AB842" s="17">
        <f t="shared" si="603"/>
        <v>5.0605769230769235</v>
      </c>
      <c r="AC842" s="17">
        <f t="shared" si="604"/>
        <v>5.0605769230769235</v>
      </c>
      <c r="AD842" s="3">
        <f t="shared" si="577"/>
        <v>247</v>
      </c>
      <c r="AE842" s="3">
        <f t="shared" ref="AE842:AE905" si="605">(AO842*$AO$5+AP842*$AP$5+AQ842*$AQ$5+AR842*$AR$5)</f>
        <v>3800</v>
      </c>
      <c r="AF842" s="3"/>
      <c r="AH842" s="20">
        <f t="shared" si="583"/>
        <v>247.97</v>
      </c>
      <c r="AI842">
        <f t="shared" si="587"/>
        <v>2</v>
      </c>
      <c r="AJ842">
        <f t="shared" si="588"/>
        <v>0</v>
      </c>
      <c r="AK842">
        <f t="shared" si="589"/>
        <v>2</v>
      </c>
      <c r="AL842">
        <f t="shared" si="590"/>
        <v>0</v>
      </c>
      <c r="AM842">
        <f t="shared" si="591"/>
        <v>1</v>
      </c>
      <c r="AN842">
        <f t="shared" si="592"/>
        <v>2</v>
      </c>
      <c r="AO842">
        <f t="shared" si="593"/>
        <v>1</v>
      </c>
      <c r="AP842">
        <f t="shared" si="594"/>
        <v>1</v>
      </c>
      <c r="AQ842">
        <f t="shared" si="595"/>
        <v>1</v>
      </c>
      <c r="AR842">
        <f t="shared" si="596"/>
        <v>3</v>
      </c>
      <c r="AS842">
        <f t="shared" si="597"/>
        <v>3879.9999999999955</v>
      </c>
      <c r="AT842" s="12">
        <f t="shared" si="584"/>
        <v>-2.2944444444444443</v>
      </c>
      <c r="AU842" s="13">
        <f t="shared" si="579"/>
        <v>0</v>
      </c>
      <c r="AV842" s="13">
        <f t="shared" si="598"/>
        <v>0</v>
      </c>
      <c r="AW842" s="27">
        <v>0</v>
      </c>
      <c r="AX842" s="1">
        <f t="shared" si="585"/>
        <v>0</v>
      </c>
      <c r="AY842" s="20">
        <f t="shared" si="586"/>
        <v>240.52884615384616</v>
      </c>
    </row>
    <row r="843" spans="1:51" ht="39.75" customHeight="1" x14ac:dyDescent="0.65">
      <c r="A843" s="39">
        <v>837</v>
      </c>
      <c r="B843" s="2" t="s">
        <v>1847</v>
      </c>
      <c r="C843" s="44" t="s">
        <v>1974</v>
      </c>
      <c r="D843" s="47" t="s">
        <v>693</v>
      </c>
      <c r="E843" s="48" t="s">
        <v>500</v>
      </c>
      <c r="F843" s="15">
        <v>45048</v>
      </c>
      <c r="G843" s="2">
        <f t="shared" si="599"/>
        <v>26</v>
      </c>
      <c r="H843" s="16">
        <v>2</v>
      </c>
      <c r="I843" s="2"/>
      <c r="J843" s="16"/>
      <c r="K843" s="16"/>
      <c r="L843" s="2">
        <v>200</v>
      </c>
      <c r="M843" s="2">
        <v>0</v>
      </c>
      <c r="N843" s="2">
        <v>0</v>
      </c>
      <c r="O843" s="16"/>
      <c r="P843" s="2">
        <v>0</v>
      </c>
      <c r="Q843" s="2">
        <f t="shared" si="600"/>
        <v>10</v>
      </c>
      <c r="R843" s="2">
        <f t="shared" si="578"/>
        <v>0</v>
      </c>
      <c r="S843" s="17">
        <f t="shared" si="580"/>
        <v>2.8846153846153846</v>
      </c>
      <c r="T843" s="17">
        <v>0.5</v>
      </c>
      <c r="U843" s="17">
        <v>5</v>
      </c>
      <c r="V843" s="18">
        <v>7</v>
      </c>
      <c r="W843" s="19">
        <f t="shared" si="601"/>
        <v>225.38461538461539</v>
      </c>
      <c r="X843" s="17">
        <f t="shared" si="581"/>
        <v>0</v>
      </c>
      <c r="Y843" s="17">
        <f t="shared" si="582"/>
        <v>0</v>
      </c>
      <c r="Z843" s="29"/>
      <c r="AA843" s="43">
        <f t="shared" si="602"/>
        <v>0</v>
      </c>
      <c r="AB843" s="17">
        <f t="shared" si="603"/>
        <v>4.5076923076923077</v>
      </c>
      <c r="AC843" s="17">
        <f t="shared" si="604"/>
        <v>4.5076923076923077</v>
      </c>
      <c r="AD843" s="3">
        <f t="shared" ref="AD843:AD906" si="606">(AI843*$AI$5+AJ843*$AJ$5+AK843*$AK$5+AL843*$AL$5+AM843*$AM$5+AN843*$AN$5)</f>
        <v>220</v>
      </c>
      <c r="AE843" s="3">
        <f t="shared" si="605"/>
        <v>3500</v>
      </c>
      <c r="AF843" s="3"/>
      <c r="AH843" s="20">
        <f t="shared" si="583"/>
        <v>220.88</v>
      </c>
      <c r="AI843">
        <f t="shared" si="587"/>
        <v>2</v>
      </c>
      <c r="AJ843">
        <f t="shared" si="588"/>
        <v>0</v>
      </c>
      <c r="AK843">
        <f t="shared" si="589"/>
        <v>1</v>
      </c>
      <c r="AL843">
        <f t="shared" si="590"/>
        <v>0</v>
      </c>
      <c r="AM843">
        <f t="shared" si="591"/>
        <v>0</v>
      </c>
      <c r="AN843">
        <f t="shared" si="592"/>
        <v>0</v>
      </c>
      <c r="AO843">
        <f t="shared" si="593"/>
        <v>1</v>
      </c>
      <c r="AP843">
        <f t="shared" si="594"/>
        <v>1</v>
      </c>
      <c r="AQ843">
        <f t="shared" si="595"/>
        <v>1</v>
      </c>
      <c r="AR843">
        <f t="shared" si="596"/>
        <v>0</v>
      </c>
      <c r="AS843">
        <f t="shared" si="597"/>
        <v>3519.9999999999818</v>
      </c>
      <c r="AT843" s="12">
        <f t="shared" si="584"/>
        <v>-2.2944444444444443</v>
      </c>
      <c r="AU843" s="13">
        <f t="shared" si="579"/>
        <v>0</v>
      </c>
      <c r="AV843" s="13">
        <f t="shared" si="598"/>
        <v>0</v>
      </c>
      <c r="AW843" s="27">
        <v>0</v>
      </c>
      <c r="AX843" s="1">
        <f t="shared" si="585"/>
        <v>0</v>
      </c>
      <c r="AY843" s="20">
        <f t="shared" si="586"/>
        <v>212.88461538461539</v>
      </c>
    </row>
    <row r="844" spans="1:51" ht="39.75" customHeight="1" x14ac:dyDescent="0.65">
      <c r="A844" s="2">
        <v>838</v>
      </c>
      <c r="B844" s="2" t="s">
        <v>1847</v>
      </c>
      <c r="C844" s="36" t="s">
        <v>1975</v>
      </c>
      <c r="D844" s="47" t="s">
        <v>853</v>
      </c>
      <c r="E844" s="48" t="s">
        <v>300</v>
      </c>
      <c r="F844" s="15">
        <v>45048</v>
      </c>
      <c r="G844" s="2">
        <f t="shared" si="599"/>
        <v>26</v>
      </c>
      <c r="H844" s="16">
        <v>19</v>
      </c>
      <c r="I844" s="2"/>
      <c r="J844" s="16"/>
      <c r="K844" s="16"/>
      <c r="L844" s="2">
        <v>200</v>
      </c>
      <c r="M844" s="2">
        <v>0</v>
      </c>
      <c r="N844" s="2">
        <v>0</v>
      </c>
      <c r="O844" s="16"/>
      <c r="P844" s="2">
        <v>0</v>
      </c>
      <c r="Q844" s="2">
        <f t="shared" si="600"/>
        <v>10</v>
      </c>
      <c r="R844" s="2">
        <f t="shared" si="578"/>
        <v>0</v>
      </c>
      <c r="S844" s="17">
        <f t="shared" si="580"/>
        <v>27.403846153846153</v>
      </c>
      <c r="T844" s="17">
        <v>4.75</v>
      </c>
      <c r="U844" s="17">
        <v>5</v>
      </c>
      <c r="V844" s="18">
        <v>7</v>
      </c>
      <c r="W844" s="19">
        <f t="shared" si="601"/>
        <v>254.15384615384616</v>
      </c>
      <c r="X844" s="17">
        <f t="shared" si="581"/>
        <v>0</v>
      </c>
      <c r="Y844" s="17">
        <f t="shared" si="582"/>
        <v>0</v>
      </c>
      <c r="Z844" s="29"/>
      <c r="AA844" s="43">
        <f t="shared" si="602"/>
        <v>0</v>
      </c>
      <c r="AB844" s="17">
        <f t="shared" si="603"/>
        <v>5.0830769230769235</v>
      </c>
      <c r="AC844" s="17">
        <f t="shared" si="604"/>
        <v>5.0830769230769235</v>
      </c>
      <c r="AD844" s="3">
        <f t="shared" si="606"/>
        <v>249</v>
      </c>
      <c r="AE844" s="3">
        <f t="shared" si="605"/>
        <v>200</v>
      </c>
      <c r="AF844" s="3"/>
      <c r="AH844" s="20">
        <f t="shared" si="583"/>
        <v>249.07</v>
      </c>
      <c r="AI844">
        <f t="shared" si="587"/>
        <v>2</v>
      </c>
      <c r="AJ844">
        <f t="shared" si="588"/>
        <v>0</v>
      </c>
      <c r="AK844">
        <f t="shared" si="589"/>
        <v>2</v>
      </c>
      <c r="AL844">
        <f t="shared" si="590"/>
        <v>0</v>
      </c>
      <c r="AM844">
        <f t="shared" si="591"/>
        <v>1</v>
      </c>
      <c r="AN844">
        <f t="shared" si="592"/>
        <v>4</v>
      </c>
      <c r="AO844">
        <f t="shared" si="593"/>
        <v>0</v>
      </c>
      <c r="AP844">
        <f t="shared" si="594"/>
        <v>0</v>
      </c>
      <c r="AQ844">
        <f t="shared" si="595"/>
        <v>0</v>
      </c>
      <c r="AR844">
        <f t="shared" si="596"/>
        <v>2</v>
      </c>
      <c r="AS844">
        <f t="shared" si="597"/>
        <v>279.99999999997272</v>
      </c>
      <c r="AT844" s="12">
        <f t="shared" si="584"/>
        <v>-2.2944444444444443</v>
      </c>
      <c r="AU844" s="13">
        <f t="shared" si="579"/>
        <v>0</v>
      </c>
      <c r="AV844" s="13">
        <f t="shared" si="598"/>
        <v>0</v>
      </c>
      <c r="AW844" s="27">
        <v>0</v>
      </c>
      <c r="AX844" s="1">
        <f t="shared" si="585"/>
        <v>0</v>
      </c>
      <c r="AY844" s="20">
        <f t="shared" si="586"/>
        <v>237.40384615384616</v>
      </c>
    </row>
    <row r="845" spans="1:51" ht="39.75" customHeight="1" x14ac:dyDescent="0.65">
      <c r="A845" s="39">
        <v>839</v>
      </c>
      <c r="B845" s="2" t="s">
        <v>1847</v>
      </c>
      <c r="C845" s="44" t="s">
        <v>1976</v>
      </c>
      <c r="D845" s="47" t="s">
        <v>840</v>
      </c>
      <c r="E845" s="48" t="s">
        <v>1396</v>
      </c>
      <c r="F845" s="15">
        <v>45055</v>
      </c>
      <c r="G845" s="2">
        <f t="shared" si="599"/>
        <v>23</v>
      </c>
      <c r="H845" s="16">
        <v>18</v>
      </c>
      <c r="I845" s="2"/>
      <c r="J845" s="16">
        <v>3</v>
      </c>
      <c r="K845" s="16"/>
      <c r="L845" s="2">
        <v>200</v>
      </c>
      <c r="M845" s="2">
        <v>0</v>
      </c>
      <c r="N845" s="2">
        <v>0</v>
      </c>
      <c r="O845" s="16"/>
      <c r="P845" s="2">
        <v>0</v>
      </c>
      <c r="Q845" s="2">
        <f t="shared" si="600"/>
        <v>0</v>
      </c>
      <c r="R845" s="2">
        <f t="shared" si="578"/>
        <v>0</v>
      </c>
      <c r="S845" s="17">
        <f t="shared" si="580"/>
        <v>25.96153846153846</v>
      </c>
      <c r="T845" s="17">
        <v>4.5</v>
      </c>
      <c r="U845" s="17">
        <v>4.4230769230769234</v>
      </c>
      <c r="V845" s="18">
        <v>7</v>
      </c>
      <c r="W845" s="19">
        <f t="shared" si="601"/>
        <v>241.88461538461539</v>
      </c>
      <c r="X845" s="17">
        <f t="shared" si="581"/>
        <v>23.076923076923077</v>
      </c>
      <c r="Y845" s="17">
        <f t="shared" si="582"/>
        <v>0</v>
      </c>
      <c r="Z845" s="29"/>
      <c r="AA845" s="43">
        <f t="shared" si="602"/>
        <v>0</v>
      </c>
      <c r="AB845" s="17">
        <f t="shared" si="603"/>
        <v>4.8376923076923077</v>
      </c>
      <c r="AC845" s="17">
        <f t="shared" si="604"/>
        <v>27.914615384615384</v>
      </c>
      <c r="AD845" s="3">
        <f t="shared" si="606"/>
        <v>213</v>
      </c>
      <c r="AE845" s="3">
        <f t="shared" si="605"/>
        <v>3800</v>
      </c>
      <c r="AF845" s="3"/>
      <c r="AH845" s="20">
        <f t="shared" si="583"/>
        <v>213.97</v>
      </c>
      <c r="AI845">
        <f t="shared" si="587"/>
        <v>2</v>
      </c>
      <c r="AJ845">
        <f t="shared" si="588"/>
        <v>0</v>
      </c>
      <c r="AK845">
        <f t="shared" si="589"/>
        <v>0</v>
      </c>
      <c r="AL845">
        <f t="shared" si="590"/>
        <v>1</v>
      </c>
      <c r="AM845">
        <f t="shared" si="591"/>
        <v>0</v>
      </c>
      <c r="AN845">
        <f t="shared" si="592"/>
        <v>3</v>
      </c>
      <c r="AO845">
        <f t="shared" si="593"/>
        <v>1</v>
      </c>
      <c r="AP845">
        <f t="shared" si="594"/>
        <v>1</v>
      </c>
      <c r="AQ845">
        <f t="shared" si="595"/>
        <v>1</v>
      </c>
      <c r="AR845">
        <f t="shared" si="596"/>
        <v>3</v>
      </c>
      <c r="AS845">
        <f t="shared" si="597"/>
        <v>3879.9999999999955</v>
      </c>
      <c r="AT845" s="12">
        <f t="shared" si="584"/>
        <v>-2.3138888888888891</v>
      </c>
      <c r="AU845" s="13">
        <f t="shared" si="579"/>
        <v>0</v>
      </c>
      <c r="AV845" s="13">
        <f t="shared" si="598"/>
        <v>0</v>
      </c>
      <c r="AW845" s="27">
        <v>0</v>
      </c>
      <c r="AX845" s="1">
        <f t="shared" si="585"/>
        <v>0</v>
      </c>
      <c r="AY845" s="20">
        <f t="shared" si="586"/>
        <v>202.88461538461539</v>
      </c>
    </row>
    <row r="846" spans="1:51" ht="39.75" customHeight="1" x14ac:dyDescent="0.65">
      <c r="A846" s="2">
        <v>840</v>
      </c>
      <c r="B846" s="2" t="s">
        <v>1847</v>
      </c>
      <c r="C846" s="44" t="s">
        <v>1977</v>
      </c>
      <c r="D846" s="47" t="s">
        <v>1084</v>
      </c>
      <c r="E846" s="48" t="s">
        <v>1978</v>
      </c>
      <c r="F846" s="15">
        <v>45108</v>
      </c>
      <c r="G846" s="2">
        <f t="shared" si="599"/>
        <v>26</v>
      </c>
      <c r="H846" s="16">
        <v>28</v>
      </c>
      <c r="I846" s="2"/>
      <c r="J846" s="16"/>
      <c r="K846" s="16"/>
      <c r="L846" s="2">
        <v>200</v>
      </c>
      <c r="M846" s="2">
        <v>0</v>
      </c>
      <c r="N846" s="2">
        <v>0</v>
      </c>
      <c r="O846" s="16"/>
      <c r="P846" s="2">
        <v>0</v>
      </c>
      <c r="Q846" s="2">
        <f t="shared" si="600"/>
        <v>10</v>
      </c>
      <c r="R846" s="2">
        <f t="shared" si="578"/>
        <v>0</v>
      </c>
      <c r="S846" s="17">
        <f t="shared" si="580"/>
        <v>40.384615384615387</v>
      </c>
      <c r="T846" s="17">
        <v>7</v>
      </c>
      <c r="U846" s="17">
        <v>5</v>
      </c>
      <c r="V846" s="18">
        <v>7</v>
      </c>
      <c r="W846" s="19">
        <f t="shared" si="601"/>
        <v>269.38461538461536</v>
      </c>
      <c r="X846" s="17">
        <f t="shared" si="581"/>
        <v>0</v>
      </c>
      <c r="Y846" s="17">
        <f t="shared" si="582"/>
        <v>0</v>
      </c>
      <c r="Z846" s="29"/>
      <c r="AA846" s="43">
        <f t="shared" si="602"/>
        <v>0</v>
      </c>
      <c r="AB846" s="17">
        <f t="shared" si="603"/>
        <v>5.3876923076923076</v>
      </c>
      <c r="AC846" s="17">
        <f t="shared" si="604"/>
        <v>5.3876923076923076</v>
      </c>
      <c r="AD846" s="3">
        <f t="shared" si="606"/>
        <v>264</v>
      </c>
      <c r="AE846" s="3">
        <f t="shared" si="605"/>
        <v>0</v>
      </c>
      <c r="AF846" s="3"/>
      <c r="AH846" s="20">
        <f t="shared" si="583"/>
        <v>264</v>
      </c>
      <c r="AI846">
        <f t="shared" si="587"/>
        <v>2</v>
      </c>
      <c r="AJ846">
        <f t="shared" si="588"/>
        <v>1</v>
      </c>
      <c r="AK846">
        <f t="shared" si="589"/>
        <v>0</v>
      </c>
      <c r="AL846">
        <f t="shared" si="590"/>
        <v>1</v>
      </c>
      <c r="AM846">
        <f t="shared" si="591"/>
        <v>0</v>
      </c>
      <c r="AN846">
        <f t="shared" si="592"/>
        <v>4</v>
      </c>
      <c r="AO846">
        <f t="shared" si="593"/>
        <v>0</v>
      </c>
      <c r="AP846">
        <f t="shared" si="594"/>
        <v>0</v>
      </c>
      <c r="AQ846">
        <f t="shared" si="595"/>
        <v>0</v>
      </c>
      <c r="AR846">
        <f t="shared" si="596"/>
        <v>0</v>
      </c>
      <c r="AS846">
        <f t="shared" si="597"/>
        <v>0</v>
      </c>
      <c r="AT846" s="12">
        <f t="shared" si="584"/>
        <v>-2.4583333333333335</v>
      </c>
      <c r="AU846" s="13">
        <f t="shared" si="579"/>
        <v>0</v>
      </c>
      <c r="AV846" s="13">
        <f t="shared" si="598"/>
        <v>0</v>
      </c>
      <c r="AW846" s="27">
        <v>0</v>
      </c>
      <c r="AX846" s="1">
        <f t="shared" si="585"/>
        <v>0</v>
      </c>
      <c r="AY846" s="20">
        <f t="shared" si="586"/>
        <v>250.38461538461536</v>
      </c>
    </row>
    <row r="847" spans="1:51" ht="39.75" customHeight="1" x14ac:dyDescent="0.65">
      <c r="A847" s="39">
        <v>841</v>
      </c>
      <c r="B847" s="2" t="s">
        <v>1847</v>
      </c>
      <c r="C847" s="44" t="s">
        <v>1979</v>
      </c>
      <c r="D847" s="47" t="s">
        <v>1980</v>
      </c>
      <c r="E847" s="48" t="s">
        <v>1981</v>
      </c>
      <c r="F847" s="15">
        <v>45108</v>
      </c>
      <c r="G847" s="2">
        <f t="shared" si="599"/>
        <v>24.625</v>
      </c>
      <c r="H847" s="16">
        <v>13</v>
      </c>
      <c r="I847" s="2"/>
      <c r="J847" s="16">
        <v>1</v>
      </c>
      <c r="K847" s="16">
        <v>0.375</v>
      </c>
      <c r="L847" s="2">
        <v>200</v>
      </c>
      <c r="M847" s="2">
        <v>0</v>
      </c>
      <c r="N847" s="2">
        <v>0</v>
      </c>
      <c r="O847" s="16"/>
      <c r="P847" s="2">
        <v>0</v>
      </c>
      <c r="Q847" s="2">
        <f t="shared" si="600"/>
        <v>0</v>
      </c>
      <c r="R847" s="2">
        <f t="shared" si="578"/>
        <v>0</v>
      </c>
      <c r="S847" s="17">
        <f t="shared" si="580"/>
        <v>18.75</v>
      </c>
      <c r="T847" s="17">
        <v>3.25</v>
      </c>
      <c r="U847" s="17">
        <v>4.7355769230769234</v>
      </c>
      <c r="V847" s="18">
        <v>7</v>
      </c>
      <c r="W847" s="19">
        <f t="shared" si="601"/>
        <v>233.73557692307693</v>
      </c>
      <c r="X847" s="17">
        <f t="shared" si="581"/>
        <v>7.6923076923076925</v>
      </c>
      <c r="Y847" s="17">
        <f t="shared" si="582"/>
        <v>2.8846153846153846</v>
      </c>
      <c r="Z847" s="29"/>
      <c r="AA847" s="43">
        <f t="shared" si="602"/>
        <v>0</v>
      </c>
      <c r="AB847" s="17">
        <f t="shared" si="603"/>
        <v>4.6747115384615388</v>
      </c>
      <c r="AC847" s="17">
        <f t="shared" si="604"/>
        <v>15.251634615384615</v>
      </c>
      <c r="AD847" s="3">
        <f t="shared" si="606"/>
        <v>218</v>
      </c>
      <c r="AE847" s="3">
        <f t="shared" si="605"/>
        <v>1900</v>
      </c>
      <c r="AF847" s="3"/>
      <c r="AH847" s="20">
        <f t="shared" si="583"/>
        <v>218.48</v>
      </c>
      <c r="AI847">
        <f t="shared" si="587"/>
        <v>2</v>
      </c>
      <c r="AJ847">
        <f t="shared" si="588"/>
        <v>0</v>
      </c>
      <c r="AK847">
        <f t="shared" si="589"/>
        <v>0</v>
      </c>
      <c r="AL847">
        <f t="shared" si="590"/>
        <v>1</v>
      </c>
      <c r="AM847">
        <f t="shared" si="591"/>
        <v>1</v>
      </c>
      <c r="AN847">
        <f t="shared" si="592"/>
        <v>3</v>
      </c>
      <c r="AO847">
        <f t="shared" si="593"/>
        <v>0</v>
      </c>
      <c r="AP847">
        <f t="shared" si="594"/>
        <v>1</v>
      </c>
      <c r="AQ847">
        <f t="shared" si="595"/>
        <v>1</v>
      </c>
      <c r="AR847">
        <f t="shared" si="596"/>
        <v>4</v>
      </c>
      <c r="AS847">
        <f t="shared" si="597"/>
        <v>1919.9999999999591</v>
      </c>
      <c r="AT847" s="12">
        <f t="shared" si="584"/>
        <v>-2.4583333333333335</v>
      </c>
      <c r="AU847" s="13">
        <f t="shared" si="579"/>
        <v>0</v>
      </c>
      <c r="AV847" s="13">
        <f t="shared" si="598"/>
        <v>0</v>
      </c>
      <c r="AW847" s="27">
        <v>0</v>
      </c>
      <c r="AX847" s="1">
        <f t="shared" si="585"/>
        <v>0</v>
      </c>
      <c r="AY847" s="20">
        <f t="shared" si="586"/>
        <v>208.17307692307693</v>
      </c>
    </row>
    <row r="848" spans="1:51" ht="39.75" customHeight="1" x14ac:dyDescent="0.65">
      <c r="A848" s="2">
        <v>842</v>
      </c>
      <c r="B848" s="2" t="s">
        <v>1847</v>
      </c>
      <c r="C848" s="44" t="s">
        <v>1982</v>
      </c>
      <c r="D848" s="47" t="s">
        <v>1983</v>
      </c>
      <c r="E848" s="48" t="s">
        <v>740</v>
      </c>
      <c r="F848" s="15">
        <v>44927</v>
      </c>
      <c r="G848" s="2">
        <f t="shared" si="599"/>
        <v>25</v>
      </c>
      <c r="H848" s="16">
        <v>0</v>
      </c>
      <c r="I848" s="2"/>
      <c r="J848" s="16">
        <v>1</v>
      </c>
      <c r="K848" s="16"/>
      <c r="L848" s="2">
        <v>200</v>
      </c>
      <c r="M848" s="2">
        <v>0</v>
      </c>
      <c r="N848" s="2">
        <v>0</v>
      </c>
      <c r="O848" s="16"/>
      <c r="P848" s="2">
        <v>0</v>
      </c>
      <c r="Q848" s="2">
        <f t="shared" si="600"/>
        <v>5</v>
      </c>
      <c r="R848" s="2">
        <f t="shared" si="578"/>
        <v>0</v>
      </c>
      <c r="S848" s="17">
        <f t="shared" si="580"/>
        <v>0</v>
      </c>
      <c r="T848" s="17">
        <v>0</v>
      </c>
      <c r="U848" s="17">
        <v>4.8076923076923084</v>
      </c>
      <c r="V848" s="18">
        <v>7</v>
      </c>
      <c r="W848" s="19">
        <f t="shared" si="601"/>
        <v>216.80769230769232</v>
      </c>
      <c r="X848" s="17">
        <f t="shared" si="581"/>
        <v>7.6923076923076925</v>
      </c>
      <c r="Y848" s="17">
        <f t="shared" si="582"/>
        <v>0</v>
      </c>
      <c r="Z848" s="29"/>
      <c r="AA848" s="43">
        <f t="shared" si="602"/>
        <v>0</v>
      </c>
      <c r="AB848" s="17">
        <f t="shared" si="603"/>
        <v>4.3361538461538469</v>
      </c>
      <c r="AC848" s="17">
        <f t="shared" si="604"/>
        <v>12.028461538461539</v>
      </c>
      <c r="AD848" s="3">
        <f t="shared" si="606"/>
        <v>204</v>
      </c>
      <c r="AE848" s="3">
        <f t="shared" si="605"/>
        <v>3100</v>
      </c>
      <c r="AF848" s="3"/>
      <c r="AH848" s="20">
        <f t="shared" si="583"/>
        <v>204.78</v>
      </c>
      <c r="AI848">
        <f t="shared" si="587"/>
        <v>2</v>
      </c>
      <c r="AJ848">
        <f t="shared" si="588"/>
        <v>0</v>
      </c>
      <c r="AK848">
        <f t="shared" si="589"/>
        <v>0</v>
      </c>
      <c r="AL848">
        <f t="shared" si="590"/>
        <v>0</v>
      </c>
      <c r="AM848">
        <f t="shared" si="591"/>
        <v>0</v>
      </c>
      <c r="AN848">
        <f t="shared" si="592"/>
        <v>4</v>
      </c>
      <c r="AO848">
        <f t="shared" si="593"/>
        <v>1</v>
      </c>
      <c r="AP848">
        <f t="shared" si="594"/>
        <v>1</v>
      </c>
      <c r="AQ848">
        <f t="shared" si="595"/>
        <v>0</v>
      </c>
      <c r="AR848">
        <f t="shared" si="596"/>
        <v>1</v>
      </c>
      <c r="AS848">
        <f t="shared" si="597"/>
        <v>3120.0000000000045</v>
      </c>
      <c r="AT848" s="12">
        <f t="shared" si="584"/>
        <v>-1.9583333333333333</v>
      </c>
      <c r="AU848" s="13">
        <f t="shared" si="579"/>
        <v>0</v>
      </c>
      <c r="AV848" s="13">
        <f t="shared" si="598"/>
        <v>0</v>
      </c>
      <c r="AW848" s="27">
        <v>0</v>
      </c>
      <c r="AX848" s="1">
        <f t="shared" si="585"/>
        <v>0</v>
      </c>
      <c r="AY848" s="20">
        <f t="shared" si="586"/>
        <v>197.30769230769232</v>
      </c>
    </row>
    <row r="849" spans="1:51" ht="39.75" customHeight="1" x14ac:dyDescent="0.65">
      <c r="A849" s="39">
        <v>843</v>
      </c>
      <c r="B849" s="2" t="s">
        <v>1847</v>
      </c>
      <c r="C849" s="44" t="s">
        <v>1984</v>
      </c>
      <c r="D849" s="47" t="s">
        <v>1985</v>
      </c>
      <c r="E849" s="48" t="s">
        <v>371</v>
      </c>
      <c r="F849" s="15">
        <v>45170</v>
      </c>
      <c r="G849" s="2">
        <f t="shared" si="599"/>
        <v>26</v>
      </c>
      <c r="H849" s="16">
        <v>2</v>
      </c>
      <c r="I849" s="2"/>
      <c r="J849" s="16"/>
      <c r="K849" s="16"/>
      <c r="L849" s="2">
        <v>200</v>
      </c>
      <c r="M849" s="2">
        <v>0</v>
      </c>
      <c r="N849" s="2">
        <v>0</v>
      </c>
      <c r="O849" s="16"/>
      <c r="P849" s="2">
        <v>0</v>
      </c>
      <c r="Q849" s="2">
        <f t="shared" si="600"/>
        <v>10</v>
      </c>
      <c r="R849" s="2">
        <f t="shared" si="578"/>
        <v>0</v>
      </c>
      <c r="S849" s="17">
        <f t="shared" si="580"/>
        <v>2.8846153846153846</v>
      </c>
      <c r="T849" s="17">
        <v>0.5</v>
      </c>
      <c r="U849" s="17">
        <v>5</v>
      </c>
      <c r="V849" s="18">
        <v>7</v>
      </c>
      <c r="W849" s="19">
        <f t="shared" si="601"/>
        <v>225.38461538461539</v>
      </c>
      <c r="X849" s="17">
        <f t="shared" si="581"/>
        <v>0</v>
      </c>
      <c r="Y849" s="17">
        <f t="shared" si="582"/>
        <v>0</v>
      </c>
      <c r="Z849" s="29"/>
      <c r="AA849" s="43">
        <f t="shared" si="602"/>
        <v>0</v>
      </c>
      <c r="AB849" s="17">
        <f t="shared" si="603"/>
        <v>4.5076923076923077</v>
      </c>
      <c r="AC849" s="17">
        <f t="shared" si="604"/>
        <v>4.5076923076923077</v>
      </c>
      <c r="AD849" s="3">
        <f t="shared" si="606"/>
        <v>220</v>
      </c>
      <c r="AE849" s="3">
        <f t="shared" si="605"/>
        <v>3500</v>
      </c>
      <c r="AF849" s="3"/>
      <c r="AH849" s="20">
        <f t="shared" si="583"/>
        <v>220.88</v>
      </c>
      <c r="AI849">
        <f t="shared" si="587"/>
        <v>2</v>
      </c>
      <c r="AJ849">
        <f t="shared" si="588"/>
        <v>0</v>
      </c>
      <c r="AK849">
        <f t="shared" si="589"/>
        <v>1</v>
      </c>
      <c r="AL849">
        <f t="shared" si="590"/>
        <v>0</v>
      </c>
      <c r="AM849">
        <f t="shared" si="591"/>
        <v>0</v>
      </c>
      <c r="AN849">
        <f t="shared" si="592"/>
        <v>0</v>
      </c>
      <c r="AO849">
        <f t="shared" si="593"/>
        <v>1</v>
      </c>
      <c r="AP849">
        <f t="shared" si="594"/>
        <v>1</v>
      </c>
      <c r="AQ849">
        <f t="shared" si="595"/>
        <v>1</v>
      </c>
      <c r="AR849">
        <f t="shared" si="596"/>
        <v>0</v>
      </c>
      <c r="AS849">
        <f t="shared" si="597"/>
        <v>3519.9999999999818</v>
      </c>
      <c r="AT849" s="12">
        <f t="shared" si="584"/>
        <v>-2.625</v>
      </c>
      <c r="AU849" s="13">
        <f t="shared" si="579"/>
        <v>0</v>
      </c>
      <c r="AV849" s="13">
        <f t="shared" si="598"/>
        <v>0</v>
      </c>
      <c r="AW849" s="27">
        <v>0</v>
      </c>
      <c r="AX849" s="1">
        <f t="shared" si="585"/>
        <v>0</v>
      </c>
      <c r="AY849" s="20">
        <f t="shared" si="586"/>
        <v>212.88461538461539</v>
      </c>
    </row>
    <row r="850" spans="1:51" ht="32.25" customHeight="1" x14ac:dyDescent="0.65">
      <c r="A850" s="2">
        <v>844</v>
      </c>
      <c r="B850" s="2" t="s">
        <v>1986</v>
      </c>
      <c r="C850" s="44" t="s">
        <v>1987</v>
      </c>
      <c r="D850" s="65" t="s">
        <v>1988</v>
      </c>
      <c r="E850" s="48" t="s">
        <v>469</v>
      </c>
      <c r="F850" s="15">
        <v>44228</v>
      </c>
      <c r="G850" s="2">
        <f>$J$4-K850-J850</f>
        <v>26</v>
      </c>
      <c r="H850" s="16">
        <v>12</v>
      </c>
      <c r="I850" s="2"/>
      <c r="J850" s="16"/>
      <c r="K850" s="16"/>
      <c r="L850" s="2">
        <v>200</v>
      </c>
      <c r="M850" s="2">
        <v>0</v>
      </c>
      <c r="N850" s="2">
        <v>2.5</v>
      </c>
      <c r="O850" s="16"/>
      <c r="P850" s="2">
        <v>0</v>
      </c>
      <c r="Q850" s="2">
        <f>IF(AND($K$4&lt;=G850,K850&lt;0.01),10,IF(AND(G850&gt;=$K$4-1,K850&lt;0.01),5,0))</f>
        <v>10</v>
      </c>
      <c r="R850" s="2">
        <f t="shared" si="578"/>
        <v>0</v>
      </c>
      <c r="S850" s="17">
        <f t="shared" si="580"/>
        <v>17.307692307692307</v>
      </c>
      <c r="T850" s="17">
        <v>3</v>
      </c>
      <c r="U850" s="17">
        <v>5</v>
      </c>
      <c r="V850" s="18">
        <v>7</v>
      </c>
      <c r="W850" s="19">
        <f t="shared" si="601"/>
        <v>244.80769230769232</v>
      </c>
      <c r="X850" s="17">
        <f>(L850+N850)/$J$4*J850</f>
        <v>0</v>
      </c>
      <c r="Y850" s="17">
        <f>(L850+N850)/$J$4*K850</f>
        <v>0</v>
      </c>
      <c r="Z850" s="29"/>
      <c r="AA850" s="43">
        <f>IF(AY850&lt;=(1500000/4000),0,IF(AY850&lt;=(2000000/4000),(AY850-(1500000/4000))*5%,IF(AY850&lt;=(8500000/4000),(AY850-(2000000/4000))*10%+(25000/4000),IF(AY850&lt;=(12500000/4000),(AY850-(8500000/4000))*15%+(675000/4000),(AY850-(12500000/4000))*20%+(1275000/4000)))))</f>
        <v>0</v>
      </c>
      <c r="AB850" s="17">
        <f>IF((W850*4000)&lt;=1200000,(W850*2%),(1200000/4000*2%))</f>
        <v>4.8961538461538465</v>
      </c>
      <c r="AC850" s="17">
        <f>X850+Y850+Z850+AA850+AB850</f>
        <v>4.8961538461538465</v>
      </c>
      <c r="AD850" s="3">
        <f t="shared" si="606"/>
        <v>239</v>
      </c>
      <c r="AE850" s="3">
        <f t="shared" si="605"/>
        <v>3600</v>
      </c>
      <c r="AF850" s="3"/>
      <c r="AH850" s="20">
        <f t="shared" si="583"/>
        <v>239.91</v>
      </c>
      <c r="AI850">
        <f t="shared" si="587"/>
        <v>2</v>
      </c>
      <c r="AJ850">
        <f t="shared" si="588"/>
        <v>0</v>
      </c>
      <c r="AK850">
        <f t="shared" si="589"/>
        <v>1</v>
      </c>
      <c r="AL850">
        <f t="shared" si="590"/>
        <v>1</v>
      </c>
      <c r="AM850">
        <f t="shared" si="591"/>
        <v>1</v>
      </c>
      <c r="AN850">
        <f t="shared" si="592"/>
        <v>4</v>
      </c>
      <c r="AO850">
        <f t="shared" si="593"/>
        <v>1</v>
      </c>
      <c r="AP850">
        <f t="shared" si="594"/>
        <v>1</v>
      </c>
      <c r="AQ850">
        <f t="shared" si="595"/>
        <v>1</v>
      </c>
      <c r="AR850">
        <f t="shared" si="596"/>
        <v>1</v>
      </c>
      <c r="AS850">
        <f t="shared" si="597"/>
        <v>3639.9999999999864</v>
      </c>
      <c r="AT850" s="12">
        <f t="shared" si="584"/>
        <v>-4.1666666666666664E-2</v>
      </c>
      <c r="AU850" s="13">
        <f t="shared" si="579"/>
        <v>0</v>
      </c>
      <c r="AV850" s="13">
        <f t="shared" si="598"/>
        <v>0</v>
      </c>
      <c r="AW850" s="27">
        <v>0</v>
      </c>
      <c r="AX850" s="1">
        <f t="shared" si="585"/>
        <v>0</v>
      </c>
      <c r="AY850" s="20">
        <f t="shared" si="586"/>
        <v>229.80769230769232</v>
      </c>
    </row>
    <row r="851" spans="1:51" ht="33" customHeight="1" x14ac:dyDescent="0.65">
      <c r="A851" s="39">
        <v>845</v>
      </c>
      <c r="B851" s="2" t="s">
        <v>1986</v>
      </c>
      <c r="C851" s="44" t="s">
        <v>1989</v>
      </c>
      <c r="D851" s="65" t="s">
        <v>1990</v>
      </c>
      <c r="E851" s="48" t="s">
        <v>778</v>
      </c>
      <c r="F851" s="15">
        <v>44228</v>
      </c>
      <c r="G851" s="2">
        <f t="shared" ref="G851:G914" si="607">$J$4-K851-J851</f>
        <v>26</v>
      </c>
      <c r="H851" s="16">
        <v>20</v>
      </c>
      <c r="I851" s="2"/>
      <c r="J851" s="16"/>
      <c r="K851" s="16"/>
      <c r="L851" s="2">
        <v>200</v>
      </c>
      <c r="M851" s="2">
        <v>0</v>
      </c>
      <c r="N851" s="2">
        <v>2.5</v>
      </c>
      <c r="O851" s="16"/>
      <c r="P851" s="2">
        <v>0</v>
      </c>
      <c r="Q851" s="2">
        <f t="shared" ref="Q851:Q893" si="608">IF(AND($K$4&lt;=G851,K851&lt;0.01),10,IF(AND(G851&gt;=$K$4-1,K851&lt;0.01),5,0))</f>
        <v>10</v>
      </c>
      <c r="R851" s="2">
        <f t="shared" si="578"/>
        <v>0</v>
      </c>
      <c r="S851" s="17">
        <f t="shared" si="580"/>
        <v>28.846153846153847</v>
      </c>
      <c r="T851" s="17">
        <v>5</v>
      </c>
      <c r="U851" s="17">
        <v>5</v>
      </c>
      <c r="V851" s="18">
        <v>7</v>
      </c>
      <c r="W851" s="19">
        <f t="shared" si="601"/>
        <v>258.34615384615381</v>
      </c>
      <c r="X851" s="17">
        <f t="shared" ref="X851:X914" si="609">(L851+N851)/$J$4*J851</f>
        <v>0</v>
      </c>
      <c r="Y851" s="17">
        <f t="shared" ref="Y851:Y914" si="610">(L851+N851)/$J$4*K851</f>
        <v>0</v>
      </c>
      <c r="Z851" s="29"/>
      <c r="AA851" s="43">
        <f t="shared" ref="AA851:AA893" si="611">IF(AY851&lt;=(1500000/4000),0,IF(AY851&lt;=(2000000/4000),(AY851-(1500000/4000))*5%,IF(AY851&lt;=(8500000/4000),(AY851-(2000000/4000))*10%+(25000/4000),IF(AY851&lt;=(12500000/4000),(AY851-(8500000/4000))*15%+(675000/4000),(AY851-(12500000/4000))*20%+(1275000/4000)))))</f>
        <v>0</v>
      </c>
      <c r="AB851" s="17">
        <f t="shared" ref="AB851:AB893" si="612">IF((W851*4000)&lt;=1200000,(W851*2%),(1200000/4000*2%))</f>
        <v>5.1669230769230765</v>
      </c>
      <c r="AC851" s="17">
        <f t="shared" ref="AC851:AC893" si="613">X851+Y851+Z851+AA851+AB851</f>
        <v>5.1669230769230765</v>
      </c>
      <c r="AD851" s="3">
        <f t="shared" si="606"/>
        <v>253</v>
      </c>
      <c r="AE851" s="3">
        <f t="shared" si="605"/>
        <v>700</v>
      </c>
      <c r="AF851" s="3"/>
      <c r="AH851" s="20">
        <f t="shared" si="583"/>
        <v>253.18</v>
      </c>
      <c r="AI851">
        <f t="shared" si="587"/>
        <v>2</v>
      </c>
      <c r="AJ851">
        <f t="shared" si="588"/>
        <v>1</v>
      </c>
      <c r="AK851">
        <f t="shared" si="589"/>
        <v>0</v>
      </c>
      <c r="AL851">
        <f t="shared" si="590"/>
        <v>0</v>
      </c>
      <c r="AM851">
        <f t="shared" si="591"/>
        <v>0</v>
      </c>
      <c r="AN851">
        <f t="shared" si="592"/>
        <v>3</v>
      </c>
      <c r="AO851">
        <f t="shared" si="593"/>
        <v>0</v>
      </c>
      <c r="AP851">
        <f t="shared" si="594"/>
        <v>0</v>
      </c>
      <c r="AQ851">
        <f t="shared" si="595"/>
        <v>1</v>
      </c>
      <c r="AR851">
        <f t="shared" si="596"/>
        <v>2</v>
      </c>
      <c r="AS851">
        <f t="shared" si="597"/>
        <v>720.00000000002728</v>
      </c>
      <c r="AT851" s="12">
        <f t="shared" si="584"/>
        <v>-4.1666666666666664E-2</v>
      </c>
      <c r="AU851" s="13">
        <f t="shared" si="579"/>
        <v>0</v>
      </c>
      <c r="AV851" s="13">
        <f t="shared" si="598"/>
        <v>0</v>
      </c>
      <c r="AW851" s="27">
        <v>0</v>
      </c>
      <c r="AX851" s="1">
        <f t="shared" si="585"/>
        <v>0</v>
      </c>
      <c r="AY851" s="20">
        <f t="shared" si="586"/>
        <v>241.34615384615381</v>
      </c>
    </row>
    <row r="852" spans="1:51" ht="33" customHeight="1" x14ac:dyDescent="0.65">
      <c r="A852" s="2">
        <v>846</v>
      </c>
      <c r="B852" s="2" t="s">
        <v>1986</v>
      </c>
      <c r="C852" s="44" t="s">
        <v>1991</v>
      </c>
      <c r="D852" s="73" t="s">
        <v>1992</v>
      </c>
      <c r="E852" s="38" t="s">
        <v>50</v>
      </c>
      <c r="F852" s="15">
        <v>44228</v>
      </c>
      <c r="G852" s="2">
        <f t="shared" si="607"/>
        <v>26</v>
      </c>
      <c r="H852" s="16">
        <v>8</v>
      </c>
      <c r="I852" s="2"/>
      <c r="J852" s="16"/>
      <c r="K852" s="16"/>
      <c r="L852" s="2">
        <v>200</v>
      </c>
      <c r="M852" s="2">
        <v>0</v>
      </c>
      <c r="N852" s="2">
        <v>3</v>
      </c>
      <c r="O852" s="16"/>
      <c r="P852" s="2">
        <v>0</v>
      </c>
      <c r="Q852" s="2">
        <f t="shared" si="608"/>
        <v>10</v>
      </c>
      <c r="R852" s="2">
        <f t="shared" si="578"/>
        <v>0</v>
      </c>
      <c r="S852" s="17">
        <f t="shared" si="580"/>
        <v>11.538461538461538</v>
      </c>
      <c r="T852" s="17">
        <v>2</v>
      </c>
      <c r="U852" s="17">
        <v>5</v>
      </c>
      <c r="V852" s="18">
        <v>7</v>
      </c>
      <c r="W852" s="19">
        <f t="shared" si="601"/>
        <v>238.53846153846155</v>
      </c>
      <c r="X852" s="17">
        <f t="shared" si="609"/>
        <v>0</v>
      </c>
      <c r="Y852" s="17">
        <f t="shared" si="610"/>
        <v>0</v>
      </c>
      <c r="Z852" s="29"/>
      <c r="AA852" s="43">
        <f t="shared" si="611"/>
        <v>0</v>
      </c>
      <c r="AB852" s="17">
        <f t="shared" si="612"/>
        <v>4.7707692307692309</v>
      </c>
      <c r="AC852" s="17">
        <f t="shared" si="613"/>
        <v>4.7707692307692309</v>
      </c>
      <c r="AD852" s="3">
        <f t="shared" si="606"/>
        <v>233</v>
      </c>
      <c r="AE852" s="3">
        <f t="shared" si="605"/>
        <v>3000</v>
      </c>
      <c r="AF852" s="3"/>
      <c r="AH852" s="20">
        <f t="shared" si="583"/>
        <v>233.77</v>
      </c>
      <c r="AI852">
        <f t="shared" si="587"/>
        <v>2</v>
      </c>
      <c r="AJ852">
        <f t="shared" si="588"/>
        <v>0</v>
      </c>
      <c r="AK852">
        <f t="shared" si="589"/>
        <v>1</v>
      </c>
      <c r="AL852">
        <f t="shared" si="590"/>
        <v>1</v>
      </c>
      <c r="AM852">
        <f t="shared" si="591"/>
        <v>0</v>
      </c>
      <c r="AN852">
        <f t="shared" si="592"/>
        <v>3</v>
      </c>
      <c r="AO852">
        <f t="shared" si="593"/>
        <v>1</v>
      </c>
      <c r="AP852">
        <f t="shared" si="594"/>
        <v>1</v>
      </c>
      <c r="AQ852">
        <f t="shared" si="595"/>
        <v>0</v>
      </c>
      <c r="AR852">
        <f t="shared" si="596"/>
        <v>0</v>
      </c>
      <c r="AS852">
        <f t="shared" si="597"/>
        <v>3080.0000000000409</v>
      </c>
      <c r="AT852" s="12">
        <f t="shared" si="584"/>
        <v>-4.1666666666666664E-2</v>
      </c>
      <c r="AU852" s="13">
        <f t="shared" si="579"/>
        <v>0</v>
      </c>
      <c r="AV852" s="13">
        <f t="shared" si="598"/>
        <v>0</v>
      </c>
      <c r="AW852" s="27">
        <v>0</v>
      </c>
      <c r="AX852" s="1">
        <f t="shared" si="585"/>
        <v>0</v>
      </c>
      <c r="AY852" s="20">
        <f t="shared" si="586"/>
        <v>224.53846153846155</v>
      </c>
    </row>
    <row r="853" spans="1:51" ht="33" customHeight="1" x14ac:dyDescent="0.65">
      <c r="A853" s="39">
        <v>847</v>
      </c>
      <c r="B853" s="2" t="s">
        <v>1986</v>
      </c>
      <c r="C853" s="44" t="s">
        <v>1993</v>
      </c>
      <c r="D853" s="65" t="s">
        <v>698</v>
      </c>
      <c r="E853" s="48" t="s">
        <v>1177</v>
      </c>
      <c r="F853" s="15">
        <v>44228</v>
      </c>
      <c r="G853" s="2">
        <f t="shared" si="607"/>
        <v>26</v>
      </c>
      <c r="H853" s="16">
        <v>4</v>
      </c>
      <c r="I853" s="2"/>
      <c r="J853" s="16"/>
      <c r="K853" s="16"/>
      <c r="L853" s="2">
        <v>200</v>
      </c>
      <c r="M853" s="2">
        <v>0</v>
      </c>
      <c r="N853" s="2">
        <v>1</v>
      </c>
      <c r="O853" s="16"/>
      <c r="P853" s="2">
        <v>0</v>
      </c>
      <c r="Q853" s="2">
        <f t="shared" si="608"/>
        <v>10</v>
      </c>
      <c r="R853" s="2">
        <f t="shared" si="578"/>
        <v>0</v>
      </c>
      <c r="S853" s="17">
        <f t="shared" si="580"/>
        <v>5.7692307692307692</v>
      </c>
      <c r="T853" s="17">
        <v>1</v>
      </c>
      <c r="U853" s="17">
        <v>5</v>
      </c>
      <c r="V853" s="18">
        <v>7</v>
      </c>
      <c r="W853" s="19">
        <f t="shared" si="601"/>
        <v>229.76923076923077</v>
      </c>
      <c r="X853" s="17">
        <f t="shared" si="609"/>
        <v>0</v>
      </c>
      <c r="Y853" s="17">
        <f t="shared" si="610"/>
        <v>0</v>
      </c>
      <c r="Z853" s="29"/>
      <c r="AA853" s="43">
        <f t="shared" si="611"/>
        <v>0</v>
      </c>
      <c r="AB853" s="17">
        <f t="shared" si="612"/>
        <v>4.5953846153846154</v>
      </c>
      <c r="AC853" s="17">
        <f t="shared" si="613"/>
        <v>4.5953846153846154</v>
      </c>
      <c r="AD853" s="3">
        <f t="shared" si="606"/>
        <v>225</v>
      </c>
      <c r="AE853" s="3">
        <f t="shared" si="605"/>
        <v>600</v>
      </c>
      <c r="AF853" s="3"/>
      <c r="AH853" s="20">
        <f t="shared" si="583"/>
        <v>225.17</v>
      </c>
      <c r="AI853">
        <f t="shared" si="587"/>
        <v>2</v>
      </c>
      <c r="AJ853">
        <f t="shared" si="588"/>
        <v>0</v>
      </c>
      <c r="AK853">
        <f t="shared" si="589"/>
        <v>1</v>
      </c>
      <c r="AL853">
        <f t="shared" si="590"/>
        <v>0</v>
      </c>
      <c r="AM853">
        <f t="shared" si="591"/>
        <v>1</v>
      </c>
      <c r="AN853">
        <f t="shared" si="592"/>
        <v>0</v>
      </c>
      <c r="AO853">
        <f t="shared" si="593"/>
        <v>0</v>
      </c>
      <c r="AP853">
        <f t="shared" si="594"/>
        <v>0</v>
      </c>
      <c r="AQ853">
        <f t="shared" si="595"/>
        <v>1</v>
      </c>
      <c r="AR853">
        <f t="shared" si="596"/>
        <v>1</v>
      </c>
      <c r="AS853">
        <f t="shared" si="597"/>
        <v>679.99999999994998</v>
      </c>
      <c r="AT853" s="12">
        <f t="shared" si="584"/>
        <v>-4.1666666666666664E-2</v>
      </c>
      <c r="AU853" s="13">
        <f t="shared" si="579"/>
        <v>0</v>
      </c>
      <c r="AV853" s="13">
        <f t="shared" si="598"/>
        <v>0</v>
      </c>
      <c r="AW853" s="27">
        <v>0</v>
      </c>
      <c r="AX853" s="1">
        <f t="shared" si="585"/>
        <v>0</v>
      </c>
      <c r="AY853" s="20">
        <f t="shared" si="586"/>
        <v>216.76923076923077</v>
      </c>
    </row>
    <row r="854" spans="1:51" ht="33" customHeight="1" x14ac:dyDescent="0.65">
      <c r="A854" s="2">
        <v>848</v>
      </c>
      <c r="B854" s="2" t="s">
        <v>1986</v>
      </c>
      <c r="C854" s="44" t="s">
        <v>1994</v>
      </c>
      <c r="D854" s="65" t="s">
        <v>1995</v>
      </c>
      <c r="E854" s="48" t="s">
        <v>1996</v>
      </c>
      <c r="F854" s="15">
        <v>44228</v>
      </c>
      <c r="G854" s="2">
        <f t="shared" si="607"/>
        <v>26</v>
      </c>
      <c r="H854" s="16">
        <v>24</v>
      </c>
      <c r="I854" s="2"/>
      <c r="J854" s="16"/>
      <c r="K854" s="16"/>
      <c r="L854" s="2">
        <v>210</v>
      </c>
      <c r="M854" s="2">
        <v>15</v>
      </c>
      <c r="N854" s="2">
        <v>0</v>
      </c>
      <c r="O854" s="16"/>
      <c r="P854" s="2">
        <v>0</v>
      </c>
      <c r="Q854" s="2">
        <f t="shared" si="608"/>
        <v>10</v>
      </c>
      <c r="R854" s="2">
        <f t="shared" si="578"/>
        <v>0</v>
      </c>
      <c r="S854" s="17">
        <f t="shared" si="580"/>
        <v>36.346153846153847</v>
      </c>
      <c r="T854" s="17">
        <v>6</v>
      </c>
      <c r="U854" s="17">
        <v>5</v>
      </c>
      <c r="V854" s="18">
        <v>7</v>
      </c>
      <c r="W854" s="19">
        <f t="shared" si="601"/>
        <v>289.34615384615387</v>
      </c>
      <c r="X854" s="17">
        <f t="shared" si="609"/>
        <v>0</v>
      </c>
      <c r="Y854" s="17">
        <f t="shared" si="610"/>
        <v>0</v>
      </c>
      <c r="Z854" s="29"/>
      <c r="AA854" s="43">
        <f t="shared" si="611"/>
        <v>0</v>
      </c>
      <c r="AB854" s="17">
        <f t="shared" si="612"/>
        <v>5.7869230769230775</v>
      </c>
      <c r="AC854" s="17">
        <f t="shared" si="613"/>
        <v>5.7869230769230775</v>
      </c>
      <c r="AD854" s="3">
        <f t="shared" si="606"/>
        <v>283</v>
      </c>
      <c r="AE854" s="3">
        <f t="shared" si="605"/>
        <v>2200</v>
      </c>
      <c r="AF854" s="3"/>
      <c r="AH854" s="20">
        <f t="shared" si="583"/>
        <v>283.56</v>
      </c>
      <c r="AI854">
        <f t="shared" si="587"/>
        <v>2</v>
      </c>
      <c r="AJ854">
        <f t="shared" si="588"/>
        <v>1</v>
      </c>
      <c r="AK854">
        <f t="shared" si="589"/>
        <v>1</v>
      </c>
      <c r="AL854">
        <f t="shared" si="590"/>
        <v>1</v>
      </c>
      <c r="AM854">
        <f t="shared" si="591"/>
        <v>0</v>
      </c>
      <c r="AN854">
        <f t="shared" si="592"/>
        <v>3</v>
      </c>
      <c r="AO854">
        <f t="shared" si="593"/>
        <v>1</v>
      </c>
      <c r="AP854">
        <f t="shared" si="594"/>
        <v>0</v>
      </c>
      <c r="AQ854">
        <f t="shared" si="595"/>
        <v>0</v>
      </c>
      <c r="AR854">
        <f t="shared" si="596"/>
        <v>2</v>
      </c>
      <c r="AS854">
        <f t="shared" si="597"/>
        <v>2240.0000000000091</v>
      </c>
      <c r="AT854" s="12">
        <f t="shared" si="584"/>
        <v>-4.1666666666666664E-2</v>
      </c>
      <c r="AU854" s="13">
        <f t="shared" si="579"/>
        <v>0</v>
      </c>
      <c r="AV854" s="13">
        <f t="shared" si="598"/>
        <v>0</v>
      </c>
      <c r="AW854" s="27">
        <v>0</v>
      </c>
      <c r="AX854" s="1">
        <f t="shared" si="585"/>
        <v>0</v>
      </c>
      <c r="AY854" s="20">
        <f t="shared" si="586"/>
        <v>271.34615384615387</v>
      </c>
    </row>
    <row r="855" spans="1:51" ht="33" customHeight="1" x14ac:dyDescent="0.65">
      <c r="A855" s="39">
        <v>849</v>
      </c>
      <c r="B855" s="2" t="s">
        <v>1986</v>
      </c>
      <c r="C855" s="44" t="s">
        <v>1997</v>
      </c>
      <c r="D855" s="65" t="s">
        <v>846</v>
      </c>
      <c r="E855" s="48" t="s">
        <v>1998</v>
      </c>
      <c r="F855" s="15">
        <v>44228</v>
      </c>
      <c r="G855" s="2">
        <f t="shared" si="607"/>
        <v>26</v>
      </c>
      <c r="H855" s="16">
        <v>26</v>
      </c>
      <c r="I855" s="2"/>
      <c r="J855" s="16"/>
      <c r="K855" s="16"/>
      <c r="L855" s="2">
        <v>200</v>
      </c>
      <c r="M855" s="2">
        <v>0</v>
      </c>
      <c r="N855" s="2">
        <v>0</v>
      </c>
      <c r="O855" s="16"/>
      <c r="P855" s="2">
        <v>0</v>
      </c>
      <c r="Q855" s="2">
        <f t="shared" si="608"/>
        <v>10</v>
      </c>
      <c r="R855" s="2">
        <f t="shared" si="578"/>
        <v>0</v>
      </c>
      <c r="S855" s="17">
        <f t="shared" si="580"/>
        <v>37.5</v>
      </c>
      <c r="T855" s="17">
        <v>6.5</v>
      </c>
      <c r="U855" s="17">
        <v>5</v>
      </c>
      <c r="V855" s="18">
        <v>7</v>
      </c>
      <c r="W855" s="19">
        <f t="shared" si="601"/>
        <v>266</v>
      </c>
      <c r="X855" s="17">
        <f t="shared" si="609"/>
        <v>0</v>
      </c>
      <c r="Y855" s="17">
        <f t="shared" si="610"/>
        <v>0</v>
      </c>
      <c r="Z855" s="29"/>
      <c r="AA855" s="43">
        <f t="shared" si="611"/>
        <v>0</v>
      </c>
      <c r="AB855" s="17">
        <f t="shared" si="612"/>
        <v>5.32</v>
      </c>
      <c r="AC855" s="17">
        <f t="shared" si="613"/>
        <v>5.32</v>
      </c>
      <c r="AD855" s="3">
        <f t="shared" si="606"/>
        <v>260</v>
      </c>
      <c r="AE855" s="3">
        <f t="shared" si="605"/>
        <v>2700</v>
      </c>
      <c r="AF855" s="3"/>
      <c r="AH855" s="20">
        <f t="shared" si="583"/>
        <v>260.68</v>
      </c>
      <c r="AI855">
        <f t="shared" si="587"/>
        <v>2</v>
      </c>
      <c r="AJ855">
        <f t="shared" si="588"/>
        <v>1</v>
      </c>
      <c r="AK855">
        <f t="shared" si="589"/>
        <v>0</v>
      </c>
      <c r="AL855">
        <f t="shared" si="590"/>
        <v>1</v>
      </c>
      <c r="AM855">
        <f t="shared" si="591"/>
        <v>0</v>
      </c>
      <c r="AN855">
        <f t="shared" si="592"/>
        <v>0</v>
      </c>
      <c r="AO855">
        <f t="shared" si="593"/>
        <v>1</v>
      </c>
      <c r="AP855">
        <f t="shared" si="594"/>
        <v>0</v>
      </c>
      <c r="AQ855">
        <f t="shared" si="595"/>
        <v>1</v>
      </c>
      <c r="AR855">
        <f t="shared" si="596"/>
        <v>2</v>
      </c>
      <c r="AS855">
        <f t="shared" si="597"/>
        <v>2720.0000000000273</v>
      </c>
      <c r="AT855" s="12">
        <f t="shared" si="584"/>
        <v>-4.1666666666666664E-2</v>
      </c>
      <c r="AU855" s="13">
        <f t="shared" si="579"/>
        <v>0</v>
      </c>
      <c r="AV855" s="13">
        <f t="shared" si="598"/>
        <v>0</v>
      </c>
      <c r="AW855" s="27">
        <v>0</v>
      </c>
      <c r="AX855" s="1">
        <f t="shared" si="585"/>
        <v>0</v>
      </c>
      <c r="AY855" s="20">
        <f t="shared" si="586"/>
        <v>247.5</v>
      </c>
    </row>
    <row r="856" spans="1:51" ht="33" customHeight="1" x14ac:dyDescent="0.65">
      <c r="A856" s="2">
        <v>850</v>
      </c>
      <c r="B856" s="2" t="s">
        <v>1986</v>
      </c>
      <c r="C856" s="44" t="s">
        <v>1999</v>
      </c>
      <c r="D856" s="65" t="s">
        <v>577</v>
      </c>
      <c r="E856" s="48" t="s">
        <v>426</v>
      </c>
      <c r="F856" s="15">
        <v>44228</v>
      </c>
      <c r="G856" s="2">
        <f t="shared" si="607"/>
        <v>26</v>
      </c>
      <c r="H856" s="16">
        <v>30</v>
      </c>
      <c r="I856" s="2"/>
      <c r="J856" s="16"/>
      <c r="K856" s="16"/>
      <c r="L856" s="2">
        <v>200</v>
      </c>
      <c r="M856" s="2">
        <v>0</v>
      </c>
      <c r="N856" s="2">
        <v>0</v>
      </c>
      <c r="O856" s="16"/>
      <c r="P856" s="2">
        <v>0</v>
      </c>
      <c r="Q856" s="2">
        <f t="shared" si="608"/>
        <v>10</v>
      </c>
      <c r="R856" s="2">
        <f t="shared" si="578"/>
        <v>0</v>
      </c>
      <c r="S856" s="17">
        <f t="shared" si="580"/>
        <v>43.269230769230766</v>
      </c>
      <c r="T856" s="17">
        <v>7.5</v>
      </c>
      <c r="U856" s="17">
        <v>5</v>
      </c>
      <c r="V856" s="18">
        <v>7</v>
      </c>
      <c r="W856" s="19">
        <f t="shared" si="601"/>
        <v>272.76923076923077</v>
      </c>
      <c r="X856" s="17">
        <f t="shared" si="609"/>
        <v>0</v>
      </c>
      <c r="Y856" s="17">
        <f t="shared" si="610"/>
        <v>0</v>
      </c>
      <c r="Z856" s="29"/>
      <c r="AA856" s="43">
        <f t="shared" si="611"/>
        <v>0</v>
      </c>
      <c r="AB856" s="17">
        <f t="shared" si="612"/>
        <v>5.4553846153846157</v>
      </c>
      <c r="AC856" s="17">
        <f t="shared" si="613"/>
        <v>5.4553846153846157</v>
      </c>
      <c r="AD856" s="3">
        <f t="shared" si="606"/>
        <v>267</v>
      </c>
      <c r="AE856" s="3">
        <f t="shared" si="605"/>
        <v>1200</v>
      </c>
      <c r="AF856" s="3"/>
      <c r="AH856" s="20">
        <f t="shared" si="583"/>
        <v>267.31</v>
      </c>
      <c r="AI856">
        <f t="shared" si="587"/>
        <v>2</v>
      </c>
      <c r="AJ856">
        <f t="shared" si="588"/>
        <v>1</v>
      </c>
      <c r="AK856">
        <f t="shared" si="589"/>
        <v>0</v>
      </c>
      <c r="AL856">
        <f t="shared" si="590"/>
        <v>1</v>
      </c>
      <c r="AM856">
        <f t="shared" si="591"/>
        <v>1</v>
      </c>
      <c r="AN856">
        <f t="shared" si="592"/>
        <v>2</v>
      </c>
      <c r="AO856">
        <f t="shared" si="593"/>
        <v>0</v>
      </c>
      <c r="AP856">
        <f t="shared" si="594"/>
        <v>1</v>
      </c>
      <c r="AQ856">
        <f t="shared" si="595"/>
        <v>0</v>
      </c>
      <c r="AR856">
        <f t="shared" si="596"/>
        <v>2</v>
      </c>
      <c r="AS856">
        <f t="shared" si="597"/>
        <v>1240.0000000000091</v>
      </c>
      <c r="AT856" s="12">
        <f t="shared" si="584"/>
        <v>-4.1666666666666664E-2</v>
      </c>
      <c r="AU856" s="13">
        <f t="shared" si="579"/>
        <v>0</v>
      </c>
      <c r="AV856" s="13">
        <f t="shared" si="598"/>
        <v>0</v>
      </c>
      <c r="AW856" s="27">
        <v>0</v>
      </c>
      <c r="AX856" s="1">
        <f t="shared" si="585"/>
        <v>0</v>
      </c>
      <c r="AY856" s="20">
        <f t="shared" si="586"/>
        <v>253.26923076923077</v>
      </c>
    </row>
    <row r="857" spans="1:51" ht="33" customHeight="1" x14ac:dyDescent="0.65">
      <c r="A857" s="39">
        <v>851</v>
      </c>
      <c r="B857" s="2" t="s">
        <v>1986</v>
      </c>
      <c r="C857" s="44" t="s">
        <v>2000</v>
      </c>
      <c r="D857" s="65" t="s">
        <v>648</v>
      </c>
      <c r="E857" s="48" t="s">
        <v>1444</v>
      </c>
      <c r="F857" s="15">
        <v>44228</v>
      </c>
      <c r="G857" s="2">
        <f t="shared" si="607"/>
        <v>26</v>
      </c>
      <c r="H857" s="16">
        <v>18</v>
      </c>
      <c r="I857" s="2"/>
      <c r="J857" s="16"/>
      <c r="K857" s="16"/>
      <c r="L857" s="2">
        <v>200</v>
      </c>
      <c r="M857" s="2">
        <v>0</v>
      </c>
      <c r="N857" s="2">
        <v>0</v>
      </c>
      <c r="O857" s="16"/>
      <c r="P857" s="2">
        <v>0</v>
      </c>
      <c r="Q857" s="2">
        <f t="shared" si="608"/>
        <v>10</v>
      </c>
      <c r="R857" s="2">
        <f t="shared" si="578"/>
        <v>0</v>
      </c>
      <c r="S857" s="17">
        <f t="shared" si="580"/>
        <v>25.96153846153846</v>
      </c>
      <c r="T857" s="17">
        <v>4.5</v>
      </c>
      <c r="U857" s="17">
        <v>5</v>
      </c>
      <c r="V857" s="18">
        <v>7</v>
      </c>
      <c r="W857" s="19">
        <f t="shared" si="601"/>
        <v>252.46153846153845</v>
      </c>
      <c r="X857" s="17">
        <f t="shared" si="609"/>
        <v>0</v>
      </c>
      <c r="Y857" s="17">
        <f t="shared" si="610"/>
        <v>0</v>
      </c>
      <c r="Z857" s="29"/>
      <c r="AA857" s="43">
        <f t="shared" si="611"/>
        <v>0</v>
      </c>
      <c r="AB857" s="17">
        <f t="shared" si="612"/>
        <v>5.0492307692307694</v>
      </c>
      <c r="AC857" s="17">
        <f t="shared" si="613"/>
        <v>5.0492307692307694</v>
      </c>
      <c r="AD857" s="3">
        <f t="shared" si="606"/>
        <v>247</v>
      </c>
      <c r="AE857" s="3">
        <f t="shared" si="605"/>
        <v>1600</v>
      </c>
      <c r="AF857" s="3"/>
      <c r="AH857" s="20">
        <f t="shared" si="583"/>
        <v>247.41</v>
      </c>
      <c r="AI857">
        <f t="shared" si="587"/>
        <v>2</v>
      </c>
      <c r="AJ857">
        <f t="shared" si="588"/>
        <v>0</v>
      </c>
      <c r="AK857">
        <f t="shared" si="589"/>
        <v>2</v>
      </c>
      <c r="AL857">
        <f t="shared" si="590"/>
        <v>0</v>
      </c>
      <c r="AM857">
        <f t="shared" si="591"/>
        <v>1</v>
      </c>
      <c r="AN857">
        <f t="shared" si="592"/>
        <v>2</v>
      </c>
      <c r="AO857">
        <f t="shared" si="593"/>
        <v>0</v>
      </c>
      <c r="AP857">
        <f t="shared" si="594"/>
        <v>1</v>
      </c>
      <c r="AQ857">
        <f t="shared" si="595"/>
        <v>1</v>
      </c>
      <c r="AR857">
        <f t="shared" si="596"/>
        <v>1</v>
      </c>
      <c r="AS857">
        <f t="shared" si="597"/>
        <v>1639.9999999999864</v>
      </c>
      <c r="AT857" s="12">
        <f t="shared" si="584"/>
        <v>-4.1666666666666664E-2</v>
      </c>
      <c r="AU857" s="13">
        <f t="shared" si="579"/>
        <v>0</v>
      </c>
      <c r="AV857" s="13">
        <f t="shared" si="598"/>
        <v>0</v>
      </c>
      <c r="AW857" s="27">
        <v>0</v>
      </c>
      <c r="AX857" s="1">
        <f t="shared" si="585"/>
        <v>0</v>
      </c>
      <c r="AY857" s="20">
        <f t="shared" si="586"/>
        <v>235.96153846153845</v>
      </c>
    </row>
    <row r="858" spans="1:51" ht="33" customHeight="1" x14ac:dyDescent="0.65">
      <c r="A858" s="2">
        <v>852</v>
      </c>
      <c r="B858" s="2" t="s">
        <v>1986</v>
      </c>
      <c r="C858" s="44" t="s">
        <v>2001</v>
      </c>
      <c r="D858" s="73" t="s">
        <v>1099</v>
      </c>
      <c r="E858" s="38" t="s">
        <v>2002</v>
      </c>
      <c r="F858" s="15">
        <v>44228</v>
      </c>
      <c r="G858" s="2">
        <f t="shared" si="607"/>
        <v>25</v>
      </c>
      <c r="H858" s="16">
        <v>0</v>
      </c>
      <c r="I858" s="2"/>
      <c r="J858" s="16"/>
      <c r="K858" s="16">
        <v>1</v>
      </c>
      <c r="L858" s="2">
        <v>200</v>
      </c>
      <c r="M858" s="2">
        <v>0</v>
      </c>
      <c r="N858" s="2">
        <v>2</v>
      </c>
      <c r="O858" s="16"/>
      <c r="P858" s="2">
        <v>0</v>
      </c>
      <c r="Q858" s="2">
        <f t="shared" si="608"/>
        <v>0</v>
      </c>
      <c r="R858" s="2">
        <f t="shared" si="578"/>
        <v>0</v>
      </c>
      <c r="S858" s="17">
        <f t="shared" si="580"/>
        <v>0</v>
      </c>
      <c r="T858" s="17">
        <v>0</v>
      </c>
      <c r="U858" s="17">
        <v>4.8076923076923084</v>
      </c>
      <c r="V858" s="18">
        <v>7</v>
      </c>
      <c r="W858" s="19">
        <f t="shared" si="601"/>
        <v>213.80769230769232</v>
      </c>
      <c r="X858" s="17">
        <f t="shared" si="609"/>
        <v>0</v>
      </c>
      <c r="Y858" s="17">
        <f t="shared" si="610"/>
        <v>7.7692307692307692</v>
      </c>
      <c r="Z858" s="29"/>
      <c r="AA858" s="43">
        <f t="shared" si="611"/>
        <v>0</v>
      </c>
      <c r="AB858" s="17">
        <f t="shared" si="612"/>
        <v>4.2761538461538464</v>
      </c>
      <c r="AC858" s="17">
        <f t="shared" si="613"/>
        <v>12.045384615384616</v>
      </c>
      <c r="AD858" s="3">
        <f t="shared" si="606"/>
        <v>201</v>
      </c>
      <c r="AE858" s="3">
        <f t="shared" si="605"/>
        <v>3000</v>
      </c>
      <c r="AF858" s="3"/>
      <c r="AH858" s="20">
        <f t="shared" si="583"/>
        <v>201.76</v>
      </c>
      <c r="AI858">
        <f t="shared" si="587"/>
        <v>2</v>
      </c>
      <c r="AJ858">
        <f t="shared" si="588"/>
        <v>0</v>
      </c>
      <c r="AK858">
        <f t="shared" si="589"/>
        <v>0</v>
      </c>
      <c r="AL858">
        <f t="shared" si="590"/>
        <v>0</v>
      </c>
      <c r="AM858">
        <f t="shared" si="591"/>
        <v>0</v>
      </c>
      <c r="AN858">
        <f t="shared" si="592"/>
        <v>1</v>
      </c>
      <c r="AO858">
        <f t="shared" si="593"/>
        <v>1</v>
      </c>
      <c r="AP858">
        <f t="shared" si="594"/>
        <v>1</v>
      </c>
      <c r="AQ858">
        <f t="shared" si="595"/>
        <v>0</v>
      </c>
      <c r="AR858">
        <f t="shared" si="596"/>
        <v>0</v>
      </c>
      <c r="AS858">
        <f t="shared" si="597"/>
        <v>3039.9999999999636</v>
      </c>
      <c r="AT858" s="12">
        <f t="shared" si="584"/>
        <v>-4.1666666666666664E-2</v>
      </c>
      <c r="AU858" s="13">
        <f t="shared" si="579"/>
        <v>0</v>
      </c>
      <c r="AV858" s="13">
        <f t="shared" si="598"/>
        <v>0</v>
      </c>
      <c r="AW858" s="27">
        <v>0</v>
      </c>
      <c r="AX858" s="1">
        <f t="shared" si="585"/>
        <v>0</v>
      </c>
      <c r="AY858" s="20">
        <f t="shared" si="586"/>
        <v>194.23076923076923</v>
      </c>
    </row>
    <row r="859" spans="1:51" ht="33" customHeight="1" x14ac:dyDescent="0.65">
      <c r="A859" s="39">
        <v>853</v>
      </c>
      <c r="B859" s="2" t="s">
        <v>1986</v>
      </c>
      <c r="C859" s="44" t="s">
        <v>2003</v>
      </c>
      <c r="D859" s="65" t="s">
        <v>761</v>
      </c>
      <c r="E859" s="48" t="s">
        <v>1401</v>
      </c>
      <c r="F859" s="15">
        <v>44228</v>
      </c>
      <c r="G859" s="2">
        <f t="shared" si="607"/>
        <v>26</v>
      </c>
      <c r="H859" s="16">
        <v>30</v>
      </c>
      <c r="I859" s="2"/>
      <c r="J859" s="16"/>
      <c r="K859" s="16"/>
      <c r="L859" s="2">
        <v>200</v>
      </c>
      <c r="M859" s="2">
        <v>0</v>
      </c>
      <c r="N859" s="2">
        <v>2</v>
      </c>
      <c r="O859" s="16"/>
      <c r="P859" s="2">
        <v>0</v>
      </c>
      <c r="Q859" s="2">
        <f t="shared" si="608"/>
        <v>10</v>
      </c>
      <c r="R859" s="2">
        <f t="shared" si="578"/>
        <v>0</v>
      </c>
      <c r="S859" s="17">
        <f t="shared" si="580"/>
        <v>43.269230769230766</v>
      </c>
      <c r="T859" s="17">
        <v>7.5</v>
      </c>
      <c r="U859" s="17">
        <v>5</v>
      </c>
      <c r="V859" s="18">
        <v>7</v>
      </c>
      <c r="W859" s="19">
        <f t="shared" si="601"/>
        <v>274.76923076923077</v>
      </c>
      <c r="X859" s="17">
        <f t="shared" si="609"/>
        <v>0</v>
      </c>
      <c r="Y859" s="17">
        <f t="shared" si="610"/>
        <v>0</v>
      </c>
      <c r="Z859" s="29"/>
      <c r="AA859" s="43">
        <f t="shared" si="611"/>
        <v>0</v>
      </c>
      <c r="AB859" s="17">
        <f t="shared" si="612"/>
        <v>5.4953846153846158</v>
      </c>
      <c r="AC859" s="17">
        <f t="shared" si="613"/>
        <v>5.4953846153846158</v>
      </c>
      <c r="AD859" s="3">
        <f t="shared" si="606"/>
        <v>269</v>
      </c>
      <c r="AE859" s="3">
        <f t="shared" si="605"/>
        <v>1000</v>
      </c>
      <c r="AF859" s="3"/>
      <c r="AH859" s="20">
        <f t="shared" si="583"/>
        <v>269.27</v>
      </c>
      <c r="AI859">
        <f t="shared" si="587"/>
        <v>2</v>
      </c>
      <c r="AJ859">
        <f t="shared" si="588"/>
        <v>1</v>
      </c>
      <c r="AK859">
        <f t="shared" si="589"/>
        <v>0</v>
      </c>
      <c r="AL859">
        <f t="shared" si="590"/>
        <v>1</v>
      </c>
      <c r="AM859">
        <f t="shared" si="591"/>
        <v>1</v>
      </c>
      <c r="AN859">
        <f t="shared" si="592"/>
        <v>4</v>
      </c>
      <c r="AO859">
        <f t="shared" si="593"/>
        <v>0</v>
      </c>
      <c r="AP859">
        <f t="shared" si="594"/>
        <v>1</v>
      </c>
      <c r="AQ859">
        <f t="shared" si="595"/>
        <v>0</v>
      </c>
      <c r="AR859">
        <f t="shared" si="596"/>
        <v>0</v>
      </c>
      <c r="AS859">
        <f t="shared" si="597"/>
        <v>1079.9999999999272</v>
      </c>
      <c r="AT859" s="12">
        <f t="shared" si="584"/>
        <v>-4.1666666666666664E-2</v>
      </c>
      <c r="AU859" s="13">
        <f t="shared" si="579"/>
        <v>0</v>
      </c>
      <c r="AV859" s="13">
        <f t="shared" si="598"/>
        <v>0</v>
      </c>
      <c r="AW859" s="27">
        <v>0</v>
      </c>
      <c r="AX859" s="1">
        <f t="shared" si="585"/>
        <v>0</v>
      </c>
      <c r="AY859" s="20">
        <f t="shared" si="586"/>
        <v>255.26923076923077</v>
      </c>
    </row>
    <row r="860" spans="1:51" ht="33" customHeight="1" x14ac:dyDescent="0.65">
      <c r="A860" s="2">
        <v>854</v>
      </c>
      <c r="B860" s="2" t="s">
        <v>1986</v>
      </c>
      <c r="C860" s="44" t="s">
        <v>2004</v>
      </c>
      <c r="D860" s="73" t="s">
        <v>2005</v>
      </c>
      <c r="E860" s="38" t="s">
        <v>2006</v>
      </c>
      <c r="F860" s="15">
        <v>44228</v>
      </c>
      <c r="G860" s="2">
        <f t="shared" si="607"/>
        <v>26</v>
      </c>
      <c r="H860" s="16">
        <v>0</v>
      </c>
      <c r="I860" s="2"/>
      <c r="J860" s="16"/>
      <c r="K860" s="16"/>
      <c r="L860" s="2">
        <v>210</v>
      </c>
      <c r="M860" s="2">
        <v>15</v>
      </c>
      <c r="N860" s="2">
        <v>1.5</v>
      </c>
      <c r="O860" s="16"/>
      <c r="P860" s="2">
        <v>0</v>
      </c>
      <c r="Q860" s="2">
        <f t="shared" si="608"/>
        <v>10</v>
      </c>
      <c r="R860" s="2">
        <f t="shared" si="578"/>
        <v>0</v>
      </c>
      <c r="S860" s="17">
        <f t="shared" si="580"/>
        <v>0</v>
      </c>
      <c r="T860" s="17">
        <v>0</v>
      </c>
      <c r="U860" s="17">
        <v>5</v>
      </c>
      <c r="V860" s="18">
        <v>7</v>
      </c>
      <c r="W860" s="19">
        <f t="shared" si="601"/>
        <v>248.5</v>
      </c>
      <c r="X860" s="17">
        <f t="shared" si="609"/>
        <v>0</v>
      </c>
      <c r="Y860" s="17">
        <f t="shared" si="610"/>
        <v>0</v>
      </c>
      <c r="Z860" s="29"/>
      <c r="AA860" s="43">
        <f t="shared" si="611"/>
        <v>0</v>
      </c>
      <c r="AB860" s="17">
        <f t="shared" si="612"/>
        <v>4.97</v>
      </c>
      <c r="AC860" s="17">
        <f t="shared" si="613"/>
        <v>4.97</v>
      </c>
      <c r="AD860" s="3">
        <f t="shared" si="606"/>
        <v>243</v>
      </c>
      <c r="AE860" s="3">
        <f t="shared" si="605"/>
        <v>2100</v>
      </c>
      <c r="AF860" s="3"/>
      <c r="AH860" s="20">
        <f t="shared" si="583"/>
        <v>243.53</v>
      </c>
      <c r="AI860">
        <f t="shared" si="587"/>
        <v>2</v>
      </c>
      <c r="AJ860">
        <f t="shared" si="588"/>
        <v>0</v>
      </c>
      <c r="AK860">
        <f t="shared" si="589"/>
        <v>2</v>
      </c>
      <c r="AL860">
        <f t="shared" si="590"/>
        <v>0</v>
      </c>
      <c r="AM860">
        <f t="shared" si="591"/>
        <v>0</v>
      </c>
      <c r="AN860">
        <f t="shared" si="592"/>
        <v>3</v>
      </c>
      <c r="AO860">
        <f t="shared" si="593"/>
        <v>1</v>
      </c>
      <c r="AP860">
        <f t="shared" si="594"/>
        <v>0</v>
      </c>
      <c r="AQ860">
        <f t="shared" si="595"/>
        <v>0</v>
      </c>
      <c r="AR860">
        <f t="shared" si="596"/>
        <v>1</v>
      </c>
      <c r="AS860">
        <f t="shared" si="597"/>
        <v>2120.0000000000045</v>
      </c>
      <c r="AT860" s="12">
        <f t="shared" si="584"/>
        <v>-4.1666666666666664E-2</v>
      </c>
      <c r="AU860" s="13">
        <f t="shared" si="579"/>
        <v>0</v>
      </c>
      <c r="AV860" s="13">
        <f t="shared" si="598"/>
        <v>0</v>
      </c>
      <c r="AW860" s="27">
        <v>0</v>
      </c>
      <c r="AX860" s="1">
        <f t="shared" si="585"/>
        <v>0</v>
      </c>
      <c r="AY860" s="20">
        <f t="shared" si="586"/>
        <v>236.5</v>
      </c>
    </row>
    <row r="861" spans="1:51" ht="33" customHeight="1" x14ac:dyDescent="0.65">
      <c r="A861" s="39">
        <v>855</v>
      </c>
      <c r="B861" s="2" t="s">
        <v>1986</v>
      </c>
      <c r="C861" s="44" t="s">
        <v>2007</v>
      </c>
      <c r="D861" s="65" t="s">
        <v>2008</v>
      </c>
      <c r="E861" s="48" t="s">
        <v>2009</v>
      </c>
      <c r="F861" s="15">
        <v>44228</v>
      </c>
      <c r="G861" s="2">
        <f t="shared" si="607"/>
        <v>26</v>
      </c>
      <c r="H861" s="16">
        <v>22</v>
      </c>
      <c r="I861" s="2"/>
      <c r="J861" s="16"/>
      <c r="K861" s="16"/>
      <c r="L861" s="2">
        <v>200</v>
      </c>
      <c r="M861" s="2">
        <v>0</v>
      </c>
      <c r="N861" s="2">
        <v>0</v>
      </c>
      <c r="O861" s="16"/>
      <c r="P861" s="2">
        <v>0</v>
      </c>
      <c r="Q861" s="2">
        <f t="shared" si="608"/>
        <v>10</v>
      </c>
      <c r="R861" s="2">
        <f t="shared" si="578"/>
        <v>0</v>
      </c>
      <c r="S861" s="17">
        <f t="shared" si="580"/>
        <v>31.73076923076923</v>
      </c>
      <c r="T861" s="17">
        <v>5.5</v>
      </c>
      <c r="U861" s="17">
        <v>5</v>
      </c>
      <c r="V861" s="18">
        <v>7</v>
      </c>
      <c r="W861" s="19">
        <f t="shared" si="601"/>
        <v>259.23076923076923</v>
      </c>
      <c r="X861" s="17">
        <f t="shared" si="609"/>
        <v>0</v>
      </c>
      <c r="Y861" s="17">
        <f t="shared" si="610"/>
        <v>0</v>
      </c>
      <c r="Z861" s="29"/>
      <c r="AA861" s="43">
        <f t="shared" si="611"/>
        <v>0</v>
      </c>
      <c r="AB861" s="17">
        <f t="shared" si="612"/>
        <v>5.1846153846153848</v>
      </c>
      <c r="AC861" s="17">
        <f t="shared" si="613"/>
        <v>5.1846153846153848</v>
      </c>
      <c r="AD861" s="3">
        <f t="shared" si="606"/>
        <v>254</v>
      </c>
      <c r="AE861" s="3">
        <f t="shared" si="605"/>
        <v>200</v>
      </c>
      <c r="AF861" s="3"/>
      <c r="AH861" s="20">
        <f t="shared" si="583"/>
        <v>254.05</v>
      </c>
      <c r="AI861">
        <f t="shared" si="587"/>
        <v>2</v>
      </c>
      <c r="AJ861">
        <f t="shared" si="588"/>
        <v>1</v>
      </c>
      <c r="AK861">
        <f t="shared" si="589"/>
        <v>0</v>
      </c>
      <c r="AL861">
        <f t="shared" si="590"/>
        <v>0</v>
      </c>
      <c r="AM861">
        <f t="shared" si="591"/>
        <v>0</v>
      </c>
      <c r="AN861">
        <f t="shared" si="592"/>
        <v>4</v>
      </c>
      <c r="AO861">
        <f t="shared" si="593"/>
        <v>0</v>
      </c>
      <c r="AP861">
        <f t="shared" si="594"/>
        <v>0</v>
      </c>
      <c r="AQ861">
        <f t="shared" si="595"/>
        <v>0</v>
      </c>
      <c r="AR861">
        <f t="shared" si="596"/>
        <v>2</v>
      </c>
      <c r="AS861">
        <f t="shared" si="597"/>
        <v>200.00000000004547</v>
      </c>
      <c r="AT861" s="12">
        <f t="shared" si="584"/>
        <v>-4.1666666666666664E-2</v>
      </c>
      <c r="AU861" s="13">
        <f t="shared" si="579"/>
        <v>0</v>
      </c>
      <c r="AV861" s="13">
        <f t="shared" si="598"/>
        <v>0</v>
      </c>
      <c r="AW861" s="27">
        <v>0</v>
      </c>
      <c r="AX861" s="1">
        <f t="shared" si="585"/>
        <v>0</v>
      </c>
      <c r="AY861" s="20">
        <f t="shared" si="586"/>
        <v>241.73076923076923</v>
      </c>
    </row>
    <row r="862" spans="1:51" ht="33" customHeight="1" x14ac:dyDescent="0.65">
      <c r="A862" s="2">
        <v>856</v>
      </c>
      <c r="B862" s="2" t="s">
        <v>1986</v>
      </c>
      <c r="C862" s="44" t="s">
        <v>2010</v>
      </c>
      <c r="D862" s="65" t="s">
        <v>399</v>
      </c>
      <c r="E862" s="48" t="s">
        <v>728</v>
      </c>
      <c r="F862" s="15">
        <v>44228</v>
      </c>
      <c r="G862" s="2">
        <f t="shared" si="607"/>
        <v>26</v>
      </c>
      <c r="H862" s="16">
        <v>28</v>
      </c>
      <c r="I862" s="2"/>
      <c r="J862" s="16"/>
      <c r="K862" s="16"/>
      <c r="L862" s="2">
        <v>200</v>
      </c>
      <c r="M862" s="2">
        <v>0</v>
      </c>
      <c r="N862" s="2">
        <v>0</v>
      </c>
      <c r="O862" s="16"/>
      <c r="P862" s="2">
        <v>0</v>
      </c>
      <c r="Q862" s="2">
        <f t="shared" si="608"/>
        <v>10</v>
      </c>
      <c r="R862" s="2">
        <f t="shared" si="578"/>
        <v>0</v>
      </c>
      <c r="S862" s="17">
        <f t="shared" si="580"/>
        <v>40.384615384615387</v>
      </c>
      <c r="T862" s="17">
        <v>7</v>
      </c>
      <c r="U862" s="17">
        <v>5</v>
      </c>
      <c r="V862" s="18">
        <v>7</v>
      </c>
      <c r="W862" s="19">
        <f t="shared" si="601"/>
        <v>269.38461538461536</v>
      </c>
      <c r="X862" s="17">
        <f t="shared" si="609"/>
        <v>0</v>
      </c>
      <c r="Y862" s="17">
        <f t="shared" si="610"/>
        <v>0</v>
      </c>
      <c r="Z862" s="29"/>
      <c r="AA862" s="43">
        <f t="shared" si="611"/>
        <v>0</v>
      </c>
      <c r="AB862" s="17">
        <f t="shared" si="612"/>
        <v>5.3876923076923076</v>
      </c>
      <c r="AC862" s="17">
        <f t="shared" si="613"/>
        <v>5.3876923076923076</v>
      </c>
      <c r="AD862" s="3">
        <f t="shared" si="606"/>
        <v>264</v>
      </c>
      <c r="AE862" s="3">
        <f t="shared" si="605"/>
        <v>0</v>
      </c>
      <c r="AF862" s="3"/>
      <c r="AH862" s="20">
        <f t="shared" si="583"/>
        <v>264</v>
      </c>
      <c r="AI862">
        <f t="shared" si="587"/>
        <v>2</v>
      </c>
      <c r="AJ862">
        <f t="shared" si="588"/>
        <v>1</v>
      </c>
      <c r="AK862">
        <f t="shared" si="589"/>
        <v>0</v>
      </c>
      <c r="AL862">
        <f t="shared" si="590"/>
        <v>1</v>
      </c>
      <c r="AM862">
        <f t="shared" si="591"/>
        <v>0</v>
      </c>
      <c r="AN862">
        <f t="shared" si="592"/>
        <v>4</v>
      </c>
      <c r="AO862">
        <f t="shared" si="593"/>
        <v>0</v>
      </c>
      <c r="AP862">
        <f t="shared" si="594"/>
        <v>0</v>
      </c>
      <c r="AQ862">
        <f t="shared" si="595"/>
        <v>0</v>
      </c>
      <c r="AR862">
        <f t="shared" si="596"/>
        <v>0</v>
      </c>
      <c r="AS862">
        <f t="shared" si="597"/>
        <v>0</v>
      </c>
      <c r="AT862" s="12">
        <f t="shared" si="584"/>
        <v>-4.1666666666666664E-2</v>
      </c>
      <c r="AU862" s="13">
        <f t="shared" si="579"/>
        <v>0</v>
      </c>
      <c r="AV862" s="13">
        <f t="shared" si="598"/>
        <v>0</v>
      </c>
      <c r="AW862" s="27">
        <v>0</v>
      </c>
      <c r="AX862" s="1">
        <f t="shared" si="585"/>
        <v>0</v>
      </c>
      <c r="AY862" s="20">
        <f t="shared" si="586"/>
        <v>250.38461538461536</v>
      </c>
    </row>
    <row r="863" spans="1:51" ht="33" customHeight="1" x14ac:dyDescent="0.65">
      <c r="A863" s="39">
        <v>857</v>
      </c>
      <c r="B863" s="2" t="s">
        <v>1986</v>
      </c>
      <c r="C863" s="44" t="s">
        <v>2011</v>
      </c>
      <c r="D863" s="47" t="s">
        <v>1167</v>
      </c>
      <c r="E863" s="48" t="s">
        <v>2012</v>
      </c>
      <c r="F863" s="15">
        <v>44531</v>
      </c>
      <c r="G863" s="2">
        <f t="shared" si="607"/>
        <v>26</v>
      </c>
      <c r="H863" s="16">
        <v>12</v>
      </c>
      <c r="I863" s="2"/>
      <c r="J863" s="16"/>
      <c r="K863" s="16"/>
      <c r="L863" s="2">
        <v>200</v>
      </c>
      <c r="M863" s="2">
        <v>0</v>
      </c>
      <c r="N863" s="2">
        <v>0</v>
      </c>
      <c r="O863" s="16"/>
      <c r="P863" s="2">
        <v>0</v>
      </c>
      <c r="Q863" s="2">
        <f t="shared" si="608"/>
        <v>10</v>
      </c>
      <c r="R863" s="2">
        <f t="shared" si="578"/>
        <v>0</v>
      </c>
      <c r="S863" s="17">
        <f t="shared" si="580"/>
        <v>17.307692307692307</v>
      </c>
      <c r="T863" s="17">
        <v>3</v>
      </c>
      <c r="U863" s="17">
        <v>5</v>
      </c>
      <c r="V863" s="18">
        <v>7</v>
      </c>
      <c r="W863" s="19">
        <f t="shared" si="601"/>
        <v>242.30769230769232</v>
      </c>
      <c r="X863" s="17">
        <f t="shared" si="609"/>
        <v>0</v>
      </c>
      <c r="Y863" s="17">
        <f t="shared" si="610"/>
        <v>0</v>
      </c>
      <c r="Z863" s="29"/>
      <c r="AA863" s="43">
        <f t="shared" si="611"/>
        <v>0</v>
      </c>
      <c r="AB863" s="17">
        <f t="shared" si="612"/>
        <v>4.8461538461538467</v>
      </c>
      <c r="AC863" s="17">
        <f t="shared" si="613"/>
        <v>4.8461538461538467</v>
      </c>
      <c r="AD863" s="3">
        <f t="shared" si="606"/>
        <v>237</v>
      </c>
      <c r="AE863" s="3">
        <f t="shared" si="605"/>
        <v>1800</v>
      </c>
      <c r="AF863" s="3"/>
      <c r="AH863" s="20">
        <f t="shared" si="583"/>
        <v>237.46</v>
      </c>
      <c r="AI863">
        <f t="shared" si="587"/>
        <v>2</v>
      </c>
      <c r="AJ863">
        <f t="shared" si="588"/>
        <v>0</v>
      </c>
      <c r="AK863">
        <f t="shared" si="589"/>
        <v>1</v>
      </c>
      <c r="AL863">
        <f t="shared" si="590"/>
        <v>1</v>
      </c>
      <c r="AM863">
        <f t="shared" si="591"/>
        <v>1</v>
      </c>
      <c r="AN863">
        <f t="shared" si="592"/>
        <v>2</v>
      </c>
      <c r="AO863">
        <f t="shared" si="593"/>
        <v>0</v>
      </c>
      <c r="AP863">
        <f t="shared" si="594"/>
        <v>1</v>
      </c>
      <c r="AQ863">
        <f t="shared" si="595"/>
        <v>1</v>
      </c>
      <c r="AR863">
        <f t="shared" si="596"/>
        <v>3</v>
      </c>
      <c r="AS863">
        <f t="shared" si="597"/>
        <v>1840.0000000000318</v>
      </c>
      <c r="AT863" s="12">
        <f t="shared" si="584"/>
        <v>-0.875</v>
      </c>
      <c r="AU863" s="13">
        <f t="shared" si="579"/>
        <v>0</v>
      </c>
      <c r="AV863" s="13">
        <f t="shared" si="598"/>
        <v>0</v>
      </c>
      <c r="AW863" s="27">
        <v>0</v>
      </c>
      <c r="AX863" s="1">
        <f t="shared" si="585"/>
        <v>0</v>
      </c>
      <c r="AY863" s="20">
        <f t="shared" si="586"/>
        <v>227.30769230769232</v>
      </c>
    </row>
    <row r="864" spans="1:51" ht="33" customHeight="1" x14ac:dyDescent="0.65">
      <c r="A864" s="2">
        <v>858</v>
      </c>
      <c r="B864" s="2" t="s">
        <v>1986</v>
      </c>
      <c r="C864" s="44" t="s">
        <v>2013</v>
      </c>
      <c r="D864" s="38" t="s">
        <v>273</v>
      </c>
      <c r="E864" s="38" t="s">
        <v>2014</v>
      </c>
      <c r="F864" s="15">
        <v>44531</v>
      </c>
      <c r="G864" s="2">
        <f t="shared" si="607"/>
        <v>26</v>
      </c>
      <c r="H864" s="16">
        <v>2</v>
      </c>
      <c r="I864" s="2"/>
      <c r="J864" s="16"/>
      <c r="K864" s="16"/>
      <c r="L864" s="2">
        <v>200</v>
      </c>
      <c r="M864" s="2">
        <v>0</v>
      </c>
      <c r="N864" s="2">
        <v>0</v>
      </c>
      <c r="O864" s="16"/>
      <c r="P864" s="2">
        <v>0</v>
      </c>
      <c r="Q864" s="2">
        <f t="shared" si="608"/>
        <v>10</v>
      </c>
      <c r="R864" s="2">
        <f t="shared" ref="R864:R927" si="614">IF(AT864&lt;=8,AU864,AV864)</f>
        <v>0</v>
      </c>
      <c r="S864" s="17">
        <f t="shared" si="580"/>
        <v>2.8846153846153846</v>
      </c>
      <c r="T864" s="17">
        <v>0.5</v>
      </c>
      <c r="U864" s="17">
        <v>5</v>
      </c>
      <c r="V864" s="18">
        <v>7</v>
      </c>
      <c r="W864" s="19">
        <f t="shared" si="601"/>
        <v>225.38461538461539</v>
      </c>
      <c r="X864" s="17">
        <f t="shared" si="609"/>
        <v>0</v>
      </c>
      <c r="Y864" s="17">
        <f t="shared" si="610"/>
        <v>0</v>
      </c>
      <c r="Z864" s="29"/>
      <c r="AA864" s="43">
        <f t="shared" si="611"/>
        <v>0</v>
      </c>
      <c r="AB864" s="17">
        <f t="shared" si="612"/>
        <v>4.5076923076923077</v>
      </c>
      <c r="AC864" s="17">
        <f t="shared" si="613"/>
        <v>4.5076923076923077</v>
      </c>
      <c r="AD864" s="3">
        <f t="shared" si="606"/>
        <v>220</v>
      </c>
      <c r="AE864" s="3">
        <f t="shared" si="605"/>
        <v>3500</v>
      </c>
      <c r="AF864" s="3"/>
      <c r="AH864" s="20">
        <f t="shared" si="583"/>
        <v>220.88</v>
      </c>
      <c r="AI864">
        <f t="shared" si="587"/>
        <v>2</v>
      </c>
      <c r="AJ864">
        <f t="shared" si="588"/>
        <v>0</v>
      </c>
      <c r="AK864">
        <f t="shared" si="589"/>
        <v>1</v>
      </c>
      <c r="AL864">
        <f t="shared" si="590"/>
        <v>0</v>
      </c>
      <c r="AM864">
        <f t="shared" si="591"/>
        <v>0</v>
      </c>
      <c r="AN864">
        <f t="shared" si="592"/>
        <v>0</v>
      </c>
      <c r="AO864">
        <f t="shared" si="593"/>
        <v>1</v>
      </c>
      <c r="AP864">
        <f t="shared" si="594"/>
        <v>1</v>
      </c>
      <c r="AQ864">
        <f t="shared" si="595"/>
        <v>1</v>
      </c>
      <c r="AR864">
        <f t="shared" si="596"/>
        <v>0</v>
      </c>
      <c r="AS864">
        <f t="shared" si="597"/>
        <v>3519.9999999999818</v>
      </c>
      <c r="AT864" s="12">
        <f t="shared" si="584"/>
        <v>-0.875</v>
      </c>
      <c r="AU864" s="13">
        <f t="shared" si="579"/>
        <v>0</v>
      </c>
      <c r="AV864" s="13">
        <f t="shared" si="598"/>
        <v>0</v>
      </c>
      <c r="AW864" s="27">
        <v>0</v>
      </c>
      <c r="AX864" s="1">
        <f t="shared" si="585"/>
        <v>0</v>
      </c>
      <c r="AY864" s="20">
        <f t="shared" si="586"/>
        <v>212.88461538461539</v>
      </c>
    </row>
    <row r="865" spans="1:51" ht="33" customHeight="1" x14ac:dyDescent="0.65">
      <c r="A865" s="39">
        <v>859</v>
      </c>
      <c r="B865" s="2" t="s">
        <v>1986</v>
      </c>
      <c r="C865" s="44" t="s">
        <v>2015</v>
      </c>
      <c r="D865" s="47" t="s">
        <v>1852</v>
      </c>
      <c r="E865" s="48" t="s">
        <v>2016</v>
      </c>
      <c r="F865" s="15">
        <v>44697</v>
      </c>
      <c r="G865" s="2">
        <f t="shared" si="607"/>
        <v>26</v>
      </c>
      <c r="H865" s="16">
        <v>32</v>
      </c>
      <c r="I865" s="2"/>
      <c r="J865" s="16"/>
      <c r="K865" s="16"/>
      <c r="L865" s="2">
        <v>200</v>
      </c>
      <c r="M865" s="2">
        <v>0</v>
      </c>
      <c r="N865" s="2">
        <v>0</v>
      </c>
      <c r="O865" s="16"/>
      <c r="P865" s="2">
        <v>0</v>
      </c>
      <c r="Q865" s="2">
        <f t="shared" si="608"/>
        <v>10</v>
      </c>
      <c r="R865" s="2">
        <f t="shared" si="614"/>
        <v>0</v>
      </c>
      <c r="S865" s="17">
        <f t="shared" si="580"/>
        <v>46.153846153846153</v>
      </c>
      <c r="T865" s="17">
        <v>8</v>
      </c>
      <c r="U865" s="17">
        <v>5</v>
      </c>
      <c r="V865" s="18">
        <v>7</v>
      </c>
      <c r="W865" s="19">
        <f t="shared" si="601"/>
        <v>276.15384615384613</v>
      </c>
      <c r="X865" s="17">
        <f t="shared" si="609"/>
        <v>0</v>
      </c>
      <c r="Y865" s="17">
        <f t="shared" si="610"/>
        <v>0</v>
      </c>
      <c r="Z865" s="29"/>
      <c r="AA865" s="43">
        <f t="shared" si="611"/>
        <v>0</v>
      </c>
      <c r="AB865" s="17">
        <f t="shared" si="612"/>
        <v>5.523076923076923</v>
      </c>
      <c r="AC865" s="17">
        <f t="shared" si="613"/>
        <v>5.523076923076923</v>
      </c>
      <c r="AD865" s="3">
        <f t="shared" si="606"/>
        <v>270</v>
      </c>
      <c r="AE865" s="3">
        <f t="shared" si="605"/>
        <v>2500</v>
      </c>
      <c r="AF865" s="3"/>
      <c r="AH865" s="20">
        <f t="shared" si="583"/>
        <v>270.63</v>
      </c>
      <c r="AI865">
        <f t="shared" si="587"/>
        <v>2</v>
      </c>
      <c r="AJ865">
        <f t="shared" si="588"/>
        <v>1</v>
      </c>
      <c r="AK865">
        <f t="shared" si="589"/>
        <v>1</v>
      </c>
      <c r="AL865">
        <f t="shared" si="590"/>
        <v>0</v>
      </c>
      <c r="AM865">
        <f t="shared" si="591"/>
        <v>0</v>
      </c>
      <c r="AN865">
        <f t="shared" si="592"/>
        <v>0</v>
      </c>
      <c r="AO865">
        <f t="shared" si="593"/>
        <v>1</v>
      </c>
      <c r="AP865">
        <f t="shared" si="594"/>
        <v>0</v>
      </c>
      <c r="AQ865">
        <f t="shared" si="595"/>
        <v>1</v>
      </c>
      <c r="AR865">
        <f t="shared" si="596"/>
        <v>0</v>
      </c>
      <c r="AS865">
        <f t="shared" si="597"/>
        <v>2519.9999999999818</v>
      </c>
      <c r="AT865" s="12">
        <f t="shared" si="584"/>
        <v>-1.3333333333333333</v>
      </c>
      <c r="AU865" s="13">
        <f t="shared" si="579"/>
        <v>0</v>
      </c>
      <c r="AV865" s="13">
        <f t="shared" si="598"/>
        <v>0</v>
      </c>
      <c r="AW865" s="27">
        <v>0</v>
      </c>
      <c r="AX865" s="1">
        <f t="shared" si="585"/>
        <v>0</v>
      </c>
      <c r="AY865" s="20">
        <f t="shared" si="586"/>
        <v>256.15384615384613</v>
      </c>
    </row>
    <row r="866" spans="1:51" ht="33" customHeight="1" x14ac:dyDescent="0.65">
      <c r="A866" s="2">
        <v>860</v>
      </c>
      <c r="B866" s="2" t="s">
        <v>1986</v>
      </c>
      <c r="C866" s="74" t="s">
        <v>2017</v>
      </c>
      <c r="D866" s="47" t="s">
        <v>1087</v>
      </c>
      <c r="E866" s="48" t="s">
        <v>1951</v>
      </c>
      <c r="F866" s="15">
        <v>44705</v>
      </c>
      <c r="G866" s="2">
        <f t="shared" si="607"/>
        <v>26</v>
      </c>
      <c r="H866" s="16">
        <v>30</v>
      </c>
      <c r="I866" s="2"/>
      <c r="J866" s="16"/>
      <c r="K866" s="16"/>
      <c r="L866" s="2">
        <v>200</v>
      </c>
      <c r="M866" s="2">
        <v>0</v>
      </c>
      <c r="N866" s="2">
        <v>0</v>
      </c>
      <c r="O866" s="16"/>
      <c r="P866" s="2">
        <v>0</v>
      </c>
      <c r="Q866" s="2">
        <f t="shared" si="608"/>
        <v>10</v>
      </c>
      <c r="R866" s="2">
        <f t="shared" si="614"/>
        <v>0</v>
      </c>
      <c r="S866" s="17">
        <f t="shared" si="580"/>
        <v>43.269230769230766</v>
      </c>
      <c r="T866" s="17">
        <v>7.5</v>
      </c>
      <c r="U866" s="17">
        <v>5</v>
      </c>
      <c r="V866" s="18">
        <v>7</v>
      </c>
      <c r="W866" s="19">
        <f>L866+M866+N866+O866+P866+Q866+R866+S866+T866+U866+V866</f>
        <v>272.76923076923077</v>
      </c>
      <c r="X866" s="17">
        <f t="shared" si="609"/>
        <v>0</v>
      </c>
      <c r="Y866" s="17">
        <f t="shared" si="610"/>
        <v>0</v>
      </c>
      <c r="Z866" s="29"/>
      <c r="AA866" s="43">
        <f t="shared" si="611"/>
        <v>0</v>
      </c>
      <c r="AB866" s="17">
        <f t="shared" si="612"/>
        <v>5.4553846153846157</v>
      </c>
      <c r="AC866" s="17">
        <f t="shared" si="613"/>
        <v>5.4553846153846157</v>
      </c>
      <c r="AD866" s="3">
        <f t="shared" si="606"/>
        <v>267</v>
      </c>
      <c r="AE866" s="3">
        <f t="shared" si="605"/>
        <v>1200</v>
      </c>
      <c r="AF866" s="3"/>
      <c r="AH866" s="20">
        <f t="shared" si="583"/>
        <v>267.31</v>
      </c>
      <c r="AI866">
        <f t="shared" si="587"/>
        <v>2</v>
      </c>
      <c r="AJ866">
        <f t="shared" si="588"/>
        <v>1</v>
      </c>
      <c r="AK866">
        <f t="shared" si="589"/>
        <v>0</v>
      </c>
      <c r="AL866">
        <f t="shared" si="590"/>
        <v>1</v>
      </c>
      <c r="AM866">
        <f t="shared" si="591"/>
        <v>1</v>
      </c>
      <c r="AN866">
        <f t="shared" si="592"/>
        <v>2</v>
      </c>
      <c r="AO866">
        <f t="shared" si="593"/>
        <v>0</v>
      </c>
      <c r="AP866">
        <f t="shared" si="594"/>
        <v>1</v>
      </c>
      <c r="AQ866">
        <f t="shared" si="595"/>
        <v>0</v>
      </c>
      <c r="AR866">
        <f t="shared" si="596"/>
        <v>2</v>
      </c>
      <c r="AS866">
        <f t="shared" si="597"/>
        <v>1240.0000000000091</v>
      </c>
      <c r="AT866" s="12">
        <f t="shared" si="584"/>
        <v>-1.3555555555555556</v>
      </c>
      <c r="AU866" s="13">
        <f t="shared" si="579"/>
        <v>0</v>
      </c>
      <c r="AV866" s="13">
        <f t="shared" si="598"/>
        <v>0</v>
      </c>
      <c r="AW866" s="27">
        <v>0</v>
      </c>
      <c r="AX866" s="1">
        <f t="shared" si="585"/>
        <v>0</v>
      </c>
      <c r="AY866" s="20">
        <f>W866-X866-Y866-T866-U866-V866-AX866</f>
        <v>253.26923076923077</v>
      </c>
    </row>
    <row r="867" spans="1:51" ht="33" customHeight="1" x14ac:dyDescent="0.65">
      <c r="A867" s="39">
        <v>861</v>
      </c>
      <c r="B867" s="2" t="s">
        <v>1986</v>
      </c>
      <c r="C867" s="74" t="s">
        <v>2018</v>
      </c>
      <c r="D867" s="47" t="s">
        <v>328</v>
      </c>
      <c r="E867" s="48" t="s">
        <v>244</v>
      </c>
      <c r="F867" s="15">
        <v>44760</v>
      </c>
      <c r="G867" s="2">
        <f t="shared" si="607"/>
        <v>26</v>
      </c>
      <c r="H867" s="16">
        <v>24</v>
      </c>
      <c r="I867" s="2"/>
      <c r="J867" s="16"/>
      <c r="K867" s="16"/>
      <c r="L867" s="2">
        <v>200</v>
      </c>
      <c r="M867" s="2">
        <v>0</v>
      </c>
      <c r="N867" s="2">
        <v>0</v>
      </c>
      <c r="O867" s="16"/>
      <c r="P867" s="2">
        <v>0</v>
      </c>
      <c r="Q867" s="2">
        <f t="shared" si="608"/>
        <v>10</v>
      </c>
      <c r="R867" s="2">
        <f t="shared" si="614"/>
        <v>0</v>
      </c>
      <c r="S867" s="17">
        <f t="shared" si="580"/>
        <v>34.615384615384613</v>
      </c>
      <c r="T867" s="17">
        <v>6</v>
      </c>
      <c r="U867" s="17">
        <v>5</v>
      </c>
      <c r="V867" s="18">
        <v>7</v>
      </c>
      <c r="W867" s="19">
        <f t="shared" ref="W867:W869" si="615">L867+M867+N867+O867+P867+Q867+R867+S867+T867+U867+V867</f>
        <v>262.61538461538464</v>
      </c>
      <c r="X867" s="17">
        <f t="shared" si="609"/>
        <v>0</v>
      </c>
      <c r="Y867" s="17">
        <f t="shared" si="610"/>
        <v>0</v>
      </c>
      <c r="Z867" s="29"/>
      <c r="AA867" s="43">
        <f t="shared" si="611"/>
        <v>0</v>
      </c>
      <c r="AB867" s="17">
        <f t="shared" si="612"/>
        <v>5.252307692307693</v>
      </c>
      <c r="AC867" s="17">
        <f t="shared" si="613"/>
        <v>5.252307692307693</v>
      </c>
      <c r="AD867" s="3">
        <f t="shared" si="606"/>
        <v>257</v>
      </c>
      <c r="AE867" s="3">
        <f t="shared" si="605"/>
        <v>1400</v>
      </c>
      <c r="AF867" s="3"/>
      <c r="AH867" s="20">
        <f t="shared" si="583"/>
        <v>257.36</v>
      </c>
      <c r="AI867">
        <f t="shared" si="587"/>
        <v>2</v>
      </c>
      <c r="AJ867">
        <f t="shared" si="588"/>
        <v>1</v>
      </c>
      <c r="AK867">
        <f t="shared" si="589"/>
        <v>0</v>
      </c>
      <c r="AL867">
        <f t="shared" si="590"/>
        <v>0</v>
      </c>
      <c r="AM867">
        <f t="shared" si="591"/>
        <v>1</v>
      </c>
      <c r="AN867">
        <f t="shared" si="592"/>
        <v>2</v>
      </c>
      <c r="AO867">
        <f t="shared" si="593"/>
        <v>0</v>
      </c>
      <c r="AP867">
        <f t="shared" si="594"/>
        <v>1</v>
      </c>
      <c r="AQ867">
        <f t="shared" si="595"/>
        <v>0</v>
      </c>
      <c r="AR867">
        <f t="shared" si="596"/>
        <v>4</v>
      </c>
      <c r="AS867">
        <f t="shared" si="597"/>
        <v>1440.0000000000546</v>
      </c>
      <c r="AT867" s="12">
        <f t="shared" si="584"/>
        <v>-1.5055555555555555</v>
      </c>
      <c r="AU867" s="13">
        <f t="shared" si="579"/>
        <v>0</v>
      </c>
      <c r="AV867" s="13">
        <f t="shared" si="598"/>
        <v>0</v>
      </c>
      <c r="AW867" s="27">
        <v>0</v>
      </c>
      <c r="AX867" s="1">
        <f t="shared" si="585"/>
        <v>0</v>
      </c>
      <c r="AY867" s="20">
        <f t="shared" ref="AY867:AY869" si="616">W867-X867-Y867-T867-U867-V867-AX867</f>
        <v>244.61538461538464</v>
      </c>
    </row>
    <row r="868" spans="1:51" ht="33" customHeight="1" x14ac:dyDescent="0.65">
      <c r="A868" s="2">
        <v>862</v>
      </c>
      <c r="B868" s="2" t="s">
        <v>1986</v>
      </c>
      <c r="C868" s="44" t="s">
        <v>2019</v>
      </c>
      <c r="D868" s="47" t="s">
        <v>285</v>
      </c>
      <c r="E868" s="48" t="s">
        <v>1125</v>
      </c>
      <c r="F868" s="15">
        <v>44838</v>
      </c>
      <c r="G868" s="2">
        <f t="shared" si="607"/>
        <v>26</v>
      </c>
      <c r="H868" s="16">
        <v>30</v>
      </c>
      <c r="I868" s="2"/>
      <c r="J868" s="16"/>
      <c r="K868" s="16"/>
      <c r="L868" s="2">
        <v>200</v>
      </c>
      <c r="M868" s="2">
        <v>0</v>
      </c>
      <c r="N868" s="2">
        <v>0</v>
      </c>
      <c r="O868" s="16"/>
      <c r="P868" s="2">
        <v>0</v>
      </c>
      <c r="Q868" s="2">
        <f t="shared" si="608"/>
        <v>10</v>
      </c>
      <c r="R868" s="2">
        <f t="shared" si="614"/>
        <v>0</v>
      </c>
      <c r="S868" s="17">
        <f t="shared" si="580"/>
        <v>43.269230769230766</v>
      </c>
      <c r="T868" s="17">
        <v>7.5</v>
      </c>
      <c r="U868" s="17">
        <v>5</v>
      </c>
      <c r="V868" s="18">
        <v>7</v>
      </c>
      <c r="W868" s="19">
        <f t="shared" si="615"/>
        <v>272.76923076923077</v>
      </c>
      <c r="X868" s="17">
        <f t="shared" si="609"/>
        <v>0</v>
      </c>
      <c r="Y868" s="17">
        <f t="shared" si="610"/>
        <v>0</v>
      </c>
      <c r="Z868" s="29"/>
      <c r="AA868" s="43">
        <f t="shared" si="611"/>
        <v>0</v>
      </c>
      <c r="AB868" s="17">
        <f t="shared" si="612"/>
        <v>5.4553846153846157</v>
      </c>
      <c r="AC868" s="17">
        <f t="shared" si="613"/>
        <v>5.4553846153846157</v>
      </c>
      <c r="AD868" s="3">
        <f t="shared" si="606"/>
        <v>267</v>
      </c>
      <c r="AE868" s="3">
        <f t="shared" si="605"/>
        <v>1200</v>
      </c>
      <c r="AF868" s="3"/>
      <c r="AH868" s="20">
        <f t="shared" si="583"/>
        <v>267.31</v>
      </c>
      <c r="AI868">
        <f t="shared" si="587"/>
        <v>2</v>
      </c>
      <c r="AJ868">
        <f t="shared" si="588"/>
        <v>1</v>
      </c>
      <c r="AK868">
        <f t="shared" si="589"/>
        <v>0</v>
      </c>
      <c r="AL868">
        <f t="shared" si="590"/>
        <v>1</v>
      </c>
      <c r="AM868">
        <f t="shared" si="591"/>
        <v>1</v>
      </c>
      <c r="AN868">
        <f t="shared" si="592"/>
        <v>2</v>
      </c>
      <c r="AO868">
        <f t="shared" si="593"/>
        <v>0</v>
      </c>
      <c r="AP868">
        <f t="shared" si="594"/>
        <v>1</v>
      </c>
      <c r="AQ868">
        <f t="shared" si="595"/>
        <v>0</v>
      </c>
      <c r="AR868">
        <f t="shared" si="596"/>
        <v>2</v>
      </c>
      <c r="AS868">
        <f t="shared" si="597"/>
        <v>1240.0000000000091</v>
      </c>
      <c r="AT868" s="12">
        <f t="shared" si="584"/>
        <v>-1.7166666666666666</v>
      </c>
      <c r="AU868" s="13">
        <f t="shared" si="579"/>
        <v>0</v>
      </c>
      <c r="AV868" s="13">
        <f t="shared" si="598"/>
        <v>0</v>
      </c>
      <c r="AW868" s="27">
        <v>0</v>
      </c>
      <c r="AX868" s="1">
        <f t="shared" si="585"/>
        <v>0</v>
      </c>
      <c r="AY868" s="20">
        <f t="shared" si="616"/>
        <v>253.26923076923077</v>
      </c>
    </row>
    <row r="869" spans="1:51" ht="33" customHeight="1" x14ac:dyDescent="0.65">
      <c r="A869" s="39">
        <v>863</v>
      </c>
      <c r="B869" s="2" t="s">
        <v>1986</v>
      </c>
      <c r="C869" s="44" t="s">
        <v>2020</v>
      </c>
      <c r="D869" s="47" t="s">
        <v>864</v>
      </c>
      <c r="E869" s="48" t="s">
        <v>2021</v>
      </c>
      <c r="F869" s="15">
        <v>44866</v>
      </c>
      <c r="G869" s="2">
        <f t="shared" si="607"/>
        <v>26</v>
      </c>
      <c r="H869" s="16">
        <v>28</v>
      </c>
      <c r="I869" s="2"/>
      <c r="J869" s="16"/>
      <c r="K869" s="16"/>
      <c r="L869" s="2">
        <v>200</v>
      </c>
      <c r="M869" s="2">
        <v>0</v>
      </c>
      <c r="N869" s="2">
        <v>15</v>
      </c>
      <c r="O869" s="16"/>
      <c r="P869" s="2">
        <v>0</v>
      </c>
      <c r="Q869" s="2">
        <f t="shared" si="608"/>
        <v>10</v>
      </c>
      <c r="R869" s="2">
        <f t="shared" si="614"/>
        <v>0</v>
      </c>
      <c r="S869" s="17">
        <f t="shared" si="580"/>
        <v>40.384615384615387</v>
      </c>
      <c r="T869" s="17">
        <v>7</v>
      </c>
      <c r="U869" s="17">
        <v>5</v>
      </c>
      <c r="V869" s="18">
        <v>7</v>
      </c>
      <c r="W869" s="19">
        <f t="shared" si="615"/>
        <v>284.38461538461536</v>
      </c>
      <c r="X869" s="17">
        <f t="shared" si="609"/>
        <v>0</v>
      </c>
      <c r="Y869" s="17">
        <f t="shared" si="610"/>
        <v>0</v>
      </c>
      <c r="Z869" s="29"/>
      <c r="AA869" s="43">
        <f t="shared" si="611"/>
        <v>0</v>
      </c>
      <c r="AB869" s="17">
        <f t="shared" si="612"/>
        <v>5.6876923076923074</v>
      </c>
      <c r="AC869" s="17">
        <f t="shared" si="613"/>
        <v>5.6876923076923074</v>
      </c>
      <c r="AD869" s="3">
        <f t="shared" si="606"/>
        <v>278</v>
      </c>
      <c r="AE869" s="3">
        <f t="shared" si="605"/>
        <v>2700</v>
      </c>
      <c r="AF869" s="3"/>
      <c r="AH869" s="20">
        <f t="shared" si="583"/>
        <v>278.7</v>
      </c>
      <c r="AI869">
        <f t="shared" si="587"/>
        <v>2</v>
      </c>
      <c r="AJ869">
        <f t="shared" si="588"/>
        <v>1</v>
      </c>
      <c r="AK869">
        <f t="shared" si="589"/>
        <v>1</v>
      </c>
      <c r="AL869">
        <f t="shared" si="590"/>
        <v>0</v>
      </c>
      <c r="AM869">
        <f t="shared" si="591"/>
        <v>1</v>
      </c>
      <c r="AN869">
        <f t="shared" si="592"/>
        <v>3</v>
      </c>
      <c r="AO869">
        <f t="shared" si="593"/>
        <v>1</v>
      </c>
      <c r="AP869">
        <f t="shared" si="594"/>
        <v>0</v>
      </c>
      <c r="AQ869">
        <f t="shared" si="595"/>
        <v>1</v>
      </c>
      <c r="AR869">
        <f t="shared" si="596"/>
        <v>2</v>
      </c>
      <c r="AS869">
        <f t="shared" si="597"/>
        <v>2799.9999999999545</v>
      </c>
      <c r="AT869" s="12">
        <f t="shared" si="584"/>
        <v>-1.7916666666666667</v>
      </c>
      <c r="AU869" s="13">
        <f t="shared" si="579"/>
        <v>0</v>
      </c>
      <c r="AV869" s="13">
        <f t="shared" si="598"/>
        <v>0</v>
      </c>
      <c r="AW869" s="27">
        <v>0</v>
      </c>
      <c r="AX869" s="1">
        <f t="shared" si="585"/>
        <v>0</v>
      </c>
      <c r="AY869" s="20">
        <f t="shared" si="616"/>
        <v>265.38461538461536</v>
      </c>
    </row>
    <row r="870" spans="1:51" ht="33" customHeight="1" x14ac:dyDescent="0.65">
      <c r="A870" s="2">
        <v>864</v>
      </c>
      <c r="B870" s="2" t="s">
        <v>1986</v>
      </c>
      <c r="C870" s="44" t="s">
        <v>2022</v>
      </c>
      <c r="D870" s="47" t="s">
        <v>2008</v>
      </c>
      <c r="E870" s="48" t="s">
        <v>426</v>
      </c>
      <c r="F870" s="15">
        <v>44879</v>
      </c>
      <c r="G870" s="2">
        <f t="shared" si="607"/>
        <v>26</v>
      </c>
      <c r="H870" s="16">
        <v>18</v>
      </c>
      <c r="I870" s="2"/>
      <c r="J870" s="16"/>
      <c r="K870" s="16"/>
      <c r="L870" s="2">
        <v>200</v>
      </c>
      <c r="M870" s="2">
        <v>0</v>
      </c>
      <c r="N870" s="2">
        <v>0</v>
      </c>
      <c r="O870" s="16"/>
      <c r="P870" s="2">
        <v>0</v>
      </c>
      <c r="Q870" s="2">
        <f t="shared" si="608"/>
        <v>10</v>
      </c>
      <c r="R870" s="2">
        <f t="shared" si="614"/>
        <v>0</v>
      </c>
      <c r="S870" s="17">
        <f t="shared" si="580"/>
        <v>25.96153846153846</v>
      </c>
      <c r="T870" s="17">
        <v>4.5</v>
      </c>
      <c r="U870" s="17">
        <v>5</v>
      </c>
      <c r="V870" s="18">
        <v>7</v>
      </c>
      <c r="W870" s="19">
        <f>L870+M870+N870+O870+P870+Q870+R870+S870+T870+U870+V870</f>
        <v>252.46153846153845</v>
      </c>
      <c r="X870" s="17">
        <f t="shared" si="609"/>
        <v>0</v>
      </c>
      <c r="Y870" s="17">
        <f t="shared" si="610"/>
        <v>0</v>
      </c>
      <c r="Z870" s="29"/>
      <c r="AA870" s="43">
        <f t="shared" si="611"/>
        <v>0</v>
      </c>
      <c r="AB870" s="17">
        <f t="shared" si="612"/>
        <v>5.0492307692307694</v>
      </c>
      <c r="AC870" s="17">
        <f t="shared" si="613"/>
        <v>5.0492307692307694</v>
      </c>
      <c r="AD870" s="3">
        <f t="shared" si="606"/>
        <v>247</v>
      </c>
      <c r="AE870" s="3">
        <f t="shared" si="605"/>
        <v>1600</v>
      </c>
      <c r="AF870" s="3"/>
      <c r="AH870" s="20">
        <f t="shared" si="583"/>
        <v>247.41</v>
      </c>
      <c r="AI870">
        <f t="shared" si="587"/>
        <v>2</v>
      </c>
      <c r="AJ870">
        <f t="shared" si="588"/>
        <v>0</v>
      </c>
      <c r="AK870">
        <f t="shared" si="589"/>
        <v>2</v>
      </c>
      <c r="AL870">
        <f t="shared" si="590"/>
        <v>0</v>
      </c>
      <c r="AM870">
        <f t="shared" si="591"/>
        <v>1</v>
      </c>
      <c r="AN870">
        <f t="shared" si="592"/>
        <v>2</v>
      </c>
      <c r="AO870">
        <f t="shared" si="593"/>
        <v>0</v>
      </c>
      <c r="AP870">
        <f t="shared" si="594"/>
        <v>1</v>
      </c>
      <c r="AQ870">
        <f t="shared" si="595"/>
        <v>1</v>
      </c>
      <c r="AR870">
        <f t="shared" si="596"/>
        <v>1</v>
      </c>
      <c r="AS870">
        <f t="shared" si="597"/>
        <v>1639.9999999999864</v>
      </c>
      <c r="AT870" s="12">
        <f t="shared" si="584"/>
        <v>-1.8277777777777777</v>
      </c>
      <c r="AU870" s="13">
        <f t="shared" si="579"/>
        <v>0</v>
      </c>
      <c r="AV870" s="13">
        <f t="shared" si="598"/>
        <v>0</v>
      </c>
      <c r="AW870" s="27">
        <v>0</v>
      </c>
      <c r="AX870" s="1">
        <f t="shared" si="585"/>
        <v>0</v>
      </c>
      <c r="AY870" s="20">
        <f>W870-X870-Y870-T870-U870-V870-AX870</f>
        <v>235.96153846153845</v>
      </c>
    </row>
    <row r="871" spans="1:51" ht="33" customHeight="1" x14ac:dyDescent="0.65">
      <c r="A871" s="39">
        <v>865</v>
      </c>
      <c r="B871" s="2" t="s">
        <v>1986</v>
      </c>
      <c r="C871" s="44" t="s">
        <v>2023</v>
      </c>
      <c r="D871" s="47" t="s">
        <v>2024</v>
      </c>
      <c r="E871" s="48" t="s">
        <v>563</v>
      </c>
      <c r="F871" s="15">
        <v>44951</v>
      </c>
      <c r="G871" s="2">
        <f t="shared" si="607"/>
        <v>26</v>
      </c>
      <c r="H871" s="16">
        <v>30</v>
      </c>
      <c r="I871" s="2"/>
      <c r="J871" s="16"/>
      <c r="K871" s="16"/>
      <c r="L871" s="2">
        <v>200</v>
      </c>
      <c r="M871" s="2">
        <v>0</v>
      </c>
      <c r="N871" s="2">
        <v>0</v>
      </c>
      <c r="O871" s="16"/>
      <c r="P871" s="2">
        <v>0</v>
      </c>
      <c r="Q871" s="2">
        <f t="shared" si="608"/>
        <v>10</v>
      </c>
      <c r="R871" s="2">
        <f t="shared" si="614"/>
        <v>0</v>
      </c>
      <c r="S871" s="17">
        <f t="shared" si="580"/>
        <v>43.269230769230766</v>
      </c>
      <c r="T871" s="17">
        <v>7.5</v>
      </c>
      <c r="U871" s="17">
        <v>5</v>
      </c>
      <c r="V871" s="18">
        <v>7</v>
      </c>
      <c r="W871" s="19">
        <f t="shared" ref="W871:W934" si="617">L871+M871+N871+O871+P871+Q871+R871+S871+T871+U871+V871</f>
        <v>272.76923076923077</v>
      </c>
      <c r="X871" s="17">
        <f t="shared" si="609"/>
        <v>0</v>
      </c>
      <c r="Y871" s="17">
        <f t="shared" si="610"/>
        <v>0</v>
      </c>
      <c r="Z871" s="29"/>
      <c r="AA871" s="43">
        <f t="shared" si="611"/>
        <v>0</v>
      </c>
      <c r="AB871" s="17">
        <f t="shared" si="612"/>
        <v>5.4553846153846157</v>
      </c>
      <c r="AC871" s="17">
        <f t="shared" si="613"/>
        <v>5.4553846153846157</v>
      </c>
      <c r="AD871" s="3">
        <f t="shared" si="606"/>
        <v>267</v>
      </c>
      <c r="AE871" s="3">
        <f t="shared" si="605"/>
        <v>1200</v>
      </c>
      <c r="AF871" s="3"/>
      <c r="AH871" s="20">
        <f t="shared" si="583"/>
        <v>267.31</v>
      </c>
      <c r="AI871">
        <f t="shared" si="587"/>
        <v>2</v>
      </c>
      <c r="AJ871">
        <f t="shared" si="588"/>
        <v>1</v>
      </c>
      <c r="AK871">
        <f t="shared" si="589"/>
        <v>0</v>
      </c>
      <c r="AL871">
        <f t="shared" si="590"/>
        <v>1</v>
      </c>
      <c r="AM871">
        <f t="shared" si="591"/>
        <v>1</v>
      </c>
      <c r="AN871">
        <f t="shared" si="592"/>
        <v>2</v>
      </c>
      <c r="AO871">
        <f t="shared" si="593"/>
        <v>0</v>
      </c>
      <c r="AP871">
        <f t="shared" si="594"/>
        <v>1</v>
      </c>
      <c r="AQ871">
        <f t="shared" si="595"/>
        <v>0</v>
      </c>
      <c r="AR871">
        <f t="shared" si="596"/>
        <v>2</v>
      </c>
      <c r="AS871">
        <f t="shared" si="597"/>
        <v>1240.0000000000091</v>
      </c>
      <c r="AT871" s="12">
        <f t="shared" si="584"/>
        <v>-2.0249999999999999</v>
      </c>
      <c r="AU871" s="13">
        <f t="shared" si="579"/>
        <v>0</v>
      </c>
      <c r="AV871" s="13">
        <f t="shared" si="598"/>
        <v>0</v>
      </c>
      <c r="AW871" s="27">
        <v>0</v>
      </c>
      <c r="AX871" s="1">
        <f t="shared" si="585"/>
        <v>0</v>
      </c>
      <c r="AY871" s="20">
        <f t="shared" ref="AY871:AY934" si="618">W871-X871-Y871-T871-U871-V871-AX871</f>
        <v>253.26923076923077</v>
      </c>
    </row>
    <row r="872" spans="1:51" ht="33" customHeight="1" x14ac:dyDescent="0.65">
      <c r="A872" s="2">
        <v>866</v>
      </c>
      <c r="B872" s="2" t="s">
        <v>1986</v>
      </c>
      <c r="C872" s="44" t="s">
        <v>2025</v>
      </c>
      <c r="D872" s="47" t="s">
        <v>409</v>
      </c>
      <c r="E872" s="48" t="s">
        <v>2026</v>
      </c>
      <c r="F872" s="15">
        <v>44951</v>
      </c>
      <c r="G872" s="2">
        <f t="shared" si="607"/>
        <v>24.375</v>
      </c>
      <c r="H872" s="16">
        <v>30</v>
      </c>
      <c r="I872" s="2"/>
      <c r="J872" s="16">
        <v>0.625</v>
      </c>
      <c r="K872" s="16">
        <v>1</v>
      </c>
      <c r="L872" s="2">
        <v>200</v>
      </c>
      <c r="M872" s="2">
        <v>0</v>
      </c>
      <c r="N872" s="2">
        <v>0</v>
      </c>
      <c r="O872" s="16"/>
      <c r="P872" s="2">
        <v>0</v>
      </c>
      <c r="Q872" s="2">
        <f t="shared" si="608"/>
        <v>0</v>
      </c>
      <c r="R872" s="2">
        <f t="shared" si="614"/>
        <v>0</v>
      </c>
      <c r="S872" s="17">
        <f t="shared" si="580"/>
        <v>43.269230769230766</v>
      </c>
      <c r="T872" s="17">
        <v>7.5</v>
      </c>
      <c r="U872" s="17">
        <v>4.6875</v>
      </c>
      <c r="V872" s="18">
        <v>7</v>
      </c>
      <c r="W872" s="19">
        <f t="shared" si="617"/>
        <v>262.45673076923077</v>
      </c>
      <c r="X872" s="17">
        <f t="shared" si="609"/>
        <v>4.8076923076923075</v>
      </c>
      <c r="Y872" s="17">
        <f t="shared" si="610"/>
        <v>7.6923076923076925</v>
      </c>
      <c r="Z872" s="29"/>
      <c r="AA872" s="43">
        <f t="shared" si="611"/>
        <v>0</v>
      </c>
      <c r="AB872" s="17">
        <f t="shared" si="612"/>
        <v>5.2491346153846159</v>
      </c>
      <c r="AC872" s="17">
        <f t="shared" si="613"/>
        <v>17.749134615384616</v>
      </c>
      <c r="AD872" s="3">
        <f t="shared" si="606"/>
        <v>244</v>
      </c>
      <c r="AE872" s="3">
        <f t="shared" si="605"/>
        <v>2800</v>
      </c>
      <c r="AF872" s="3"/>
      <c r="AH872" s="20">
        <f t="shared" si="583"/>
        <v>244.71</v>
      </c>
      <c r="AI872">
        <f t="shared" si="587"/>
        <v>2</v>
      </c>
      <c r="AJ872">
        <f t="shared" si="588"/>
        <v>0</v>
      </c>
      <c r="AK872">
        <f t="shared" si="589"/>
        <v>2</v>
      </c>
      <c r="AL872">
        <f t="shared" si="590"/>
        <v>0</v>
      </c>
      <c r="AM872">
        <f t="shared" si="591"/>
        <v>0</v>
      </c>
      <c r="AN872">
        <f t="shared" si="592"/>
        <v>4</v>
      </c>
      <c r="AO872">
        <f t="shared" si="593"/>
        <v>1</v>
      </c>
      <c r="AP872">
        <f t="shared" si="594"/>
        <v>0</v>
      </c>
      <c r="AQ872">
        <f t="shared" si="595"/>
        <v>1</v>
      </c>
      <c r="AR872">
        <f t="shared" si="596"/>
        <v>3</v>
      </c>
      <c r="AS872">
        <f t="shared" si="597"/>
        <v>2840.0000000000318</v>
      </c>
      <c r="AT872" s="12">
        <f t="shared" si="584"/>
        <v>-2.0249999999999999</v>
      </c>
      <c r="AU872" s="13">
        <f t="shared" si="579"/>
        <v>0</v>
      </c>
      <c r="AV872" s="13">
        <f t="shared" si="598"/>
        <v>0</v>
      </c>
      <c r="AW872" s="27">
        <v>0</v>
      </c>
      <c r="AX872" s="1">
        <f t="shared" si="585"/>
        <v>0</v>
      </c>
      <c r="AY872" s="20">
        <f t="shared" si="618"/>
        <v>230.76923076923077</v>
      </c>
    </row>
    <row r="873" spans="1:51" ht="33" customHeight="1" x14ac:dyDescent="0.65">
      <c r="A873" s="39">
        <v>867</v>
      </c>
      <c r="B873" s="2" t="s">
        <v>1986</v>
      </c>
      <c r="C873" s="44" t="s">
        <v>2027</v>
      </c>
      <c r="D873" s="47" t="s">
        <v>2028</v>
      </c>
      <c r="E873" s="48" t="s">
        <v>798</v>
      </c>
      <c r="F873" s="15">
        <v>44951</v>
      </c>
      <c r="G873" s="2">
        <f t="shared" si="607"/>
        <v>26</v>
      </c>
      <c r="H873" s="16">
        <v>24</v>
      </c>
      <c r="I873" s="2"/>
      <c r="J873" s="16"/>
      <c r="K873" s="16"/>
      <c r="L873" s="2">
        <v>200</v>
      </c>
      <c r="M873" s="2">
        <v>0</v>
      </c>
      <c r="N873" s="2">
        <v>0</v>
      </c>
      <c r="O873" s="16"/>
      <c r="P873" s="2">
        <v>0</v>
      </c>
      <c r="Q873" s="2">
        <f t="shared" si="608"/>
        <v>10</v>
      </c>
      <c r="R873" s="2">
        <f t="shared" si="614"/>
        <v>0</v>
      </c>
      <c r="S873" s="17">
        <f t="shared" si="580"/>
        <v>34.615384615384613</v>
      </c>
      <c r="T873" s="17">
        <v>6</v>
      </c>
      <c r="U873" s="17">
        <v>5</v>
      </c>
      <c r="V873" s="18">
        <v>7</v>
      </c>
      <c r="W873" s="19">
        <f t="shared" si="617"/>
        <v>262.61538461538464</v>
      </c>
      <c r="X873" s="17">
        <f t="shared" si="609"/>
        <v>0</v>
      </c>
      <c r="Y873" s="17">
        <f t="shared" si="610"/>
        <v>0</v>
      </c>
      <c r="Z873" s="29"/>
      <c r="AA873" s="43">
        <f t="shared" si="611"/>
        <v>0</v>
      </c>
      <c r="AB873" s="17">
        <f t="shared" si="612"/>
        <v>5.252307692307693</v>
      </c>
      <c r="AC873" s="17">
        <f t="shared" si="613"/>
        <v>5.252307692307693</v>
      </c>
      <c r="AD873" s="3">
        <f t="shared" si="606"/>
        <v>257</v>
      </c>
      <c r="AE873" s="3">
        <f t="shared" si="605"/>
        <v>1400</v>
      </c>
      <c r="AF873" s="3"/>
      <c r="AH873" s="20">
        <f t="shared" si="583"/>
        <v>257.36</v>
      </c>
      <c r="AI873">
        <f t="shared" si="587"/>
        <v>2</v>
      </c>
      <c r="AJ873">
        <f t="shared" si="588"/>
        <v>1</v>
      </c>
      <c r="AK873">
        <f t="shared" si="589"/>
        <v>0</v>
      </c>
      <c r="AL873">
        <f t="shared" si="590"/>
        <v>0</v>
      </c>
      <c r="AM873">
        <f t="shared" si="591"/>
        <v>1</v>
      </c>
      <c r="AN873">
        <f t="shared" si="592"/>
        <v>2</v>
      </c>
      <c r="AO873">
        <f t="shared" si="593"/>
        <v>0</v>
      </c>
      <c r="AP873">
        <f t="shared" si="594"/>
        <v>1</v>
      </c>
      <c r="AQ873">
        <f t="shared" si="595"/>
        <v>0</v>
      </c>
      <c r="AR873">
        <f t="shared" si="596"/>
        <v>4</v>
      </c>
      <c r="AS873">
        <f t="shared" si="597"/>
        <v>1440.0000000000546</v>
      </c>
      <c r="AT873" s="12">
        <f t="shared" si="584"/>
        <v>-2.0249999999999999</v>
      </c>
      <c r="AU873" s="13">
        <f t="shared" si="579"/>
        <v>0</v>
      </c>
      <c r="AV873" s="13">
        <f t="shared" si="598"/>
        <v>0</v>
      </c>
      <c r="AW873" s="27">
        <v>0</v>
      </c>
      <c r="AX873" s="1">
        <f t="shared" si="585"/>
        <v>0</v>
      </c>
      <c r="AY873" s="20">
        <f t="shared" si="618"/>
        <v>244.61538461538464</v>
      </c>
    </row>
    <row r="874" spans="1:51" ht="33" customHeight="1" x14ac:dyDescent="0.65">
      <c r="A874" s="2">
        <v>868</v>
      </c>
      <c r="B874" s="2" t="s">
        <v>1986</v>
      </c>
      <c r="C874" s="44" t="s">
        <v>2029</v>
      </c>
      <c r="D874" s="47" t="s">
        <v>522</v>
      </c>
      <c r="E874" s="48" t="s">
        <v>1485</v>
      </c>
      <c r="F874" s="15">
        <v>44986</v>
      </c>
      <c r="G874" s="2">
        <f t="shared" si="607"/>
        <v>26</v>
      </c>
      <c r="H874" s="16">
        <v>28</v>
      </c>
      <c r="I874" s="2"/>
      <c r="J874" s="16"/>
      <c r="K874" s="16"/>
      <c r="L874" s="2">
        <v>200</v>
      </c>
      <c r="M874" s="2">
        <v>0</v>
      </c>
      <c r="N874" s="2">
        <v>0</v>
      </c>
      <c r="O874" s="16"/>
      <c r="P874" s="2">
        <v>0</v>
      </c>
      <c r="Q874" s="2">
        <f t="shared" si="608"/>
        <v>10</v>
      </c>
      <c r="R874" s="2">
        <f t="shared" si="614"/>
        <v>0</v>
      </c>
      <c r="S874" s="17">
        <f t="shared" si="580"/>
        <v>40.384615384615387</v>
      </c>
      <c r="T874" s="17">
        <v>7</v>
      </c>
      <c r="U874" s="17">
        <v>5</v>
      </c>
      <c r="V874" s="18">
        <v>7</v>
      </c>
      <c r="W874" s="19">
        <f t="shared" si="617"/>
        <v>269.38461538461536</v>
      </c>
      <c r="X874" s="17">
        <f t="shared" si="609"/>
        <v>0</v>
      </c>
      <c r="Y874" s="17">
        <f t="shared" si="610"/>
        <v>0</v>
      </c>
      <c r="Z874" s="29"/>
      <c r="AA874" s="43">
        <f t="shared" si="611"/>
        <v>0</v>
      </c>
      <c r="AB874" s="17">
        <f t="shared" si="612"/>
        <v>5.3876923076923076</v>
      </c>
      <c r="AC874" s="17">
        <f t="shared" si="613"/>
        <v>5.3876923076923076</v>
      </c>
      <c r="AD874" s="3">
        <f t="shared" si="606"/>
        <v>264</v>
      </c>
      <c r="AE874" s="3">
        <f t="shared" si="605"/>
        <v>0</v>
      </c>
      <c r="AF874" s="3"/>
      <c r="AH874" s="20">
        <f t="shared" si="583"/>
        <v>264</v>
      </c>
      <c r="AI874">
        <f t="shared" si="587"/>
        <v>2</v>
      </c>
      <c r="AJ874">
        <f t="shared" si="588"/>
        <v>1</v>
      </c>
      <c r="AK874">
        <f t="shared" si="589"/>
        <v>0</v>
      </c>
      <c r="AL874">
        <f t="shared" si="590"/>
        <v>1</v>
      </c>
      <c r="AM874">
        <f t="shared" si="591"/>
        <v>0</v>
      </c>
      <c r="AN874">
        <f t="shared" si="592"/>
        <v>4</v>
      </c>
      <c r="AO874">
        <f t="shared" si="593"/>
        <v>0</v>
      </c>
      <c r="AP874">
        <f t="shared" si="594"/>
        <v>0</v>
      </c>
      <c r="AQ874">
        <f t="shared" si="595"/>
        <v>0</v>
      </c>
      <c r="AR874">
        <f t="shared" si="596"/>
        <v>0</v>
      </c>
      <c r="AS874">
        <f t="shared" si="597"/>
        <v>0</v>
      </c>
      <c r="AT874" s="12">
        <f t="shared" si="584"/>
        <v>-2.125</v>
      </c>
      <c r="AU874" s="13">
        <f t="shared" si="579"/>
        <v>0</v>
      </c>
      <c r="AV874" s="13">
        <f t="shared" si="598"/>
        <v>0</v>
      </c>
      <c r="AW874" s="27">
        <v>0</v>
      </c>
      <c r="AX874" s="1">
        <f t="shared" si="585"/>
        <v>0</v>
      </c>
      <c r="AY874" s="20">
        <f t="shared" si="618"/>
        <v>250.38461538461536</v>
      </c>
    </row>
    <row r="875" spans="1:51" ht="33" customHeight="1" x14ac:dyDescent="0.65">
      <c r="A875" s="39">
        <v>869</v>
      </c>
      <c r="B875" s="2" t="s">
        <v>1986</v>
      </c>
      <c r="C875" s="44" t="s">
        <v>2030</v>
      </c>
      <c r="D875" s="47" t="s">
        <v>2031</v>
      </c>
      <c r="E875" s="48" t="s">
        <v>622</v>
      </c>
      <c r="F875" s="15">
        <v>44986</v>
      </c>
      <c r="G875" s="2">
        <f t="shared" si="607"/>
        <v>25.625</v>
      </c>
      <c r="H875" s="16">
        <v>8</v>
      </c>
      <c r="I875" s="2"/>
      <c r="J875" s="16">
        <v>0.375</v>
      </c>
      <c r="K875" s="16"/>
      <c r="L875" s="2">
        <v>200</v>
      </c>
      <c r="M875" s="2">
        <v>0</v>
      </c>
      <c r="N875" s="2">
        <v>0</v>
      </c>
      <c r="O875" s="16"/>
      <c r="P875" s="2">
        <v>0</v>
      </c>
      <c r="Q875" s="2">
        <f t="shared" si="608"/>
        <v>5</v>
      </c>
      <c r="R875" s="2">
        <f t="shared" si="614"/>
        <v>0</v>
      </c>
      <c r="S875" s="17">
        <f t="shared" si="580"/>
        <v>11.538461538461538</v>
      </c>
      <c r="T875" s="17">
        <v>2</v>
      </c>
      <c r="U875" s="17">
        <v>4.9278846153846159</v>
      </c>
      <c r="V875" s="18">
        <v>7</v>
      </c>
      <c r="W875" s="19">
        <f t="shared" si="617"/>
        <v>230.46634615384616</v>
      </c>
      <c r="X875" s="17">
        <f t="shared" si="609"/>
        <v>2.8846153846153846</v>
      </c>
      <c r="Y875" s="17">
        <f t="shared" si="610"/>
        <v>0</v>
      </c>
      <c r="Z875" s="29"/>
      <c r="AA875" s="43">
        <f t="shared" si="611"/>
        <v>0</v>
      </c>
      <c r="AB875" s="17">
        <f t="shared" si="612"/>
        <v>4.6093269230769236</v>
      </c>
      <c r="AC875" s="17">
        <f t="shared" si="613"/>
        <v>7.4939423076923077</v>
      </c>
      <c r="AD875" s="3">
        <f t="shared" si="606"/>
        <v>222</v>
      </c>
      <c r="AE875" s="3">
        <f t="shared" si="605"/>
        <v>3800</v>
      </c>
      <c r="AF875" s="3"/>
      <c r="AH875" s="20">
        <f t="shared" si="583"/>
        <v>222.97</v>
      </c>
      <c r="AI875">
        <f t="shared" si="587"/>
        <v>2</v>
      </c>
      <c r="AJ875">
        <f t="shared" si="588"/>
        <v>0</v>
      </c>
      <c r="AK875">
        <f t="shared" si="589"/>
        <v>1</v>
      </c>
      <c r="AL875">
        <f t="shared" si="590"/>
        <v>0</v>
      </c>
      <c r="AM875">
        <f t="shared" si="591"/>
        <v>0</v>
      </c>
      <c r="AN875">
        <f t="shared" si="592"/>
        <v>2</v>
      </c>
      <c r="AO875">
        <f t="shared" si="593"/>
        <v>1</v>
      </c>
      <c r="AP875">
        <f t="shared" si="594"/>
        <v>1</v>
      </c>
      <c r="AQ875">
        <f t="shared" si="595"/>
        <v>1</v>
      </c>
      <c r="AR875">
        <f t="shared" si="596"/>
        <v>3</v>
      </c>
      <c r="AS875">
        <f t="shared" si="597"/>
        <v>3879.9999999999955</v>
      </c>
      <c r="AT875" s="12">
        <f t="shared" si="584"/>
        <v>-2.125</v>
      </c>
      <c r="AU875" s="13">
        <f t="shared" si="579"/>
        <v>0</v>
      </c>
      <c r="AV875" s="13">
        <f t="shared" si="598"/>
        <v>0</v>
      </c>
      <c r="AW875" s="27">
        <v>0</v>
      </c>
      <c r="AX875" s="1">
        <f t="shared" si="585"/>
        <v>0</v>
      </c>
      <c r="AY875" s="20">
        <f t="shared" si="618"/>
        <v>213.65384615384616</v>
      </c>
    </row>
    <row r="876" spans="1:51" ht="33" customHeight="1" x14ac:dyDescent="0.65">
      <c r="A876" s="2">
        <v>870</v>
      </c>
      <c r="B876" s="2" t="s">
        <v>1986</v>
      </c>
      <c r="C876" s="44" t="s">
        <v>2032</v>
      </c>
      <c r="D876" s="47" t="s">
        <v>1518</v>
      </c>
      <c r="E876" s="48" t="s">
        <v>2033</v>
      </c>
      <c r="F876" s="15">
        <v>45034</v>
      </c>
      <c r="G876" s="2">
        <f t="shared" si="607"/>
        <v>26</v>
      </c>
      <c r="H876" s="16">
        <v>31</v>
      </c>
      <c r="I876" s="2"/>
      <c r="J876" s="16"/>
      <c r="K876" s="16"/>
      <c r="L876" s="2">
        <v>200</v>
      </c>
      <c r="M876" s="2">
        <v>0</v>
      </c>
      <c r="N876" s="2">
        <v>0</v>
      </c>
      <c r="O876" s="16"/>
      <c r="P876" s="2">
        <v>0</v>
      </c>
      <c r="Q876" s="2">
        <f t="shared" si="608"/>
        <v>10</v>
      </c>
      <c r="R876" s="2">
        <f t="shared" si="614"/>
        <v>0</v>
      </c>
      <c r="S876" s="17">
        <f t="shared" si="580"/>
        <v>44.71153846153846</v>
      </c>
      <c r="T876" s="17">
        <v>7.75</v>
      </c>
      <c r="U876" s="17">
        <v>5</v>
      </c>
      <c r="V876" s="18">
        <v>7</v>
      </c>
      <c r="W876" s="19">
        <f t="shared" si="617"/>
        <v>274.46153846153845</v>
      </c>
      <c r="X876" s="17">
        <f t="shared" si="609"/>
        <v>0</v>
      </c>
      <c r="Y876" s="17">
        <f t="shared" si="610"/>
        <v>0</v>
      </c>
      <c r="Z876" s="29"/>
      <c r="AA876" s="43">
        <f t="shared" si="611"/>
        <v>0</v>
      </c>
      <c r="AB876" s="17">
        <f t="shared" si="612"/>
        <v>5.4892307692307689</v>
      </c>
      <c r="AC876" s="17">
        <f t="shared" si="613"/>
        <v>5.4892307692307689</v>
      </c>
      <c r="AD876" s="3">
        <f t="shared" si="606"/>
        <v>268</v>
      </c>
      <c r="AE876" s="3">
        <f t="shared" si="605"/>
        <v>3800</v>
      </c>
      <c r="AF876" s="3"/>
      <c r="AH876" s="20">
        <f t="shared" si="583"/>
        <v>268.97000000000003</v>
      </c>
      <c r="AI876">
        <f t="shared" si="587"/>
        <v>2</v>
      </c>
      <c r="AJ876">
        <f t="shared" si="588"/>
        <v>1</v>
      </c>
      <c r="AK876">
        <f t="shared" si="589"/>
        <v>0</v>
      </c>
      <c r="AL876">
        <f t="shared" si="590"/>
        <v>1</v>
      </c>
      <c r="AM876">
        <f t="shared" si="591"/>
        <v>1</v>
      </c>
      <c r="AN876">
        <f t="shared" si="592"/>
        <v>3</v>
      </c>
      <c r="AO876">
        <f t="shared" si="593"/>
        <v>1</v>
      </c>
      <c r="AP876">
        <f t="shared" si="594"/>
        <v>1</v>
      </c>
      <c r="AQ876">
        <f t="shared" si="595"/>
        <v>1</v>
      </c>
      <c r="AR876">
        <f t="shared" si="596"/>
        <v>3</v>
      </c>
      <c r="AS876">
        <f t="shared" si="597"/>
        <v>3880.0000000001091</v>
      </c>
      <c r="AT876" s="12">
        <f t="shared" si="584"/>
        <v>-2.2555555555555555</v>
      </c>
      <c r="AU876" s="13">
        <f t="shared" si="579"/>
        <v>0</v>
      </c>
      <c r="AV876" s="13">
        <f t="shared" si="598"/>
        <v>0</v>
      </c>
      <c r="AW876" s="27">
        <v>0</v>
      </c>
      <c r="AX876" s="1">
        <f t="shared" si="585"/>
        <v>0</v>
      </c>
      <c r="AY876" s="20">
        <f t="shared" si="618"/>
        <v>254.71153846153845</v>
      </c>
    </row>
    <row r="877" spans="1:51" ht="33" customHeight="1" x14ac:dyDescent="0.65">
      <c r="A877" s="39">
        <v>871</v>
      </c>
      <c r="B877" s="2" t="s">
        <v>1986</v>
      </c>
      <c r="C877" s="44" t="s">
        <v>2034</v>
      </c>
      <c r="D877" s="47" t="s">
        <v>108</v>
      </c>
      <c r="E877" s="48" t="s">
        <v>646</v>
      </c>
      <c r="F877" s="15">
        <v>45034</v>
      </c>
      <c r="G877" s="2">
        <f t="shared" si="607"/>
        <v>24.375</v>
      </c>
      <c r="H877" s="16">
        <v>26</v>
      </c>
      <c r="I877" s="2"/>
      <c r="J877" s="16">
        <v>1</v>
      </c>
      <c r="K877" s="16">
        <v>0.625</v>
      </c>
      <c r="L877" s="2">
        <v>200</v>
      </c>
      <c r="M877" s="2">
        <v>0</v>
      </c>
      <c r="N877" s="2">
        <v>0</v>
      </c>
      <c r="O877" s="16"/>
      <c r="P877" s="2">
        <v>0</v>
      </c>
      <c r="Q877" s="2">
        <f t="shared" si="608"/>
        <v>0</v>
      </c>
      <c r="R877" s="2">
        <f t="shared" si="614"/>
        <v>0</v>
      </c>
      <c r="S877" s="17">
        <f t="shared" si="580"/>
        <v>37.5</v>
      </c>
      <c r="T877" s="17">
        <v>6.5</v>
      </c>
      <c r="U877" s="17">
        <v>4.6875</v>
      </c>
      <c r="V877" s="18">
        <v>7</v>
      </c>
      <c r="W877" s="19">
        <f t="shared" si="617"/>
        <v>255.6875</v>
      </c>
      <c r="X877" s="17">
        <f t="shared" si="609"/>
        <v>7.6923076923076925</v>
      </c>
      <c r="Y877" s="17">
        <f t="shared" si="610"/>
        <v>4.8076923076923075</v>
      </c>
      <c r="Z877" s="29"/>
      <c r="AA877" s="43">
        <f t="shared" si="611"/>
        <v>0</v>
      </c>
      <c r="AB877" s="17">
        <f t="shared" si="612"/>
        <v>5.1137500000000005</v>
      </c>
      <c r="AC877" s="17">
        <f t="shared" si="613"/>
        <v>17.61375</v>
      </c>
      <c r="AD877" s="3">
        <f t="shared" si="606"/>
        <v>238</v>
      </c>
      <c r="AE877" s="3">
        <f t="shared" si="605"/>
        <v>200</v>
      </c>
      <c r="AF877" s="3"/>
      <c r="AH877" s="20">
        <f t="shared" si="583"/>
        <v>238.07</v>
      </c>
      <c r="AI877">
        <f t="shared" si="587"/>
        <v>2</v>
      </c>
      <c r="AJ877">
        <f t="shared" si="588"/>
        <v>0</v>
      </c>
      <c r="AK877">
        <f t="shared" si="589"/>
        <v>1</v>
      </c>
      <c r="AL877">
        <f t="shared" si="590"/>
        <v>1</v>
      </c>
      <c r="AM877">
        <f t="shared" si="591"/>
        <v>1</v>
      </c>
      <c r="AN877">
        <f t="shared" si="592"/>
        <v>3</v>
      </c>
      <c r="AO877">
        <f t="shared" si="593"/>
        <v>0</v>
      </c>
      <c r="AP877">
        <f t="shared" si="594"/>
        <v>0</v>
      </c>
      <c r="AQ877">
        <f t="shared" si="595"/>
        <v>0</v>
      </c>
      <c r="AR877">
        <f t="shared" si="596"/>
        <v>2</v>
      </c>
      <c r="AS877">
        <f t="shared" si="597"/>
        <v>279.99999999997272</v>
      </c>
      <c r="AT877" s="12">
        <f t="shared" si="584"/>
        <v>-2.2555555555555555</v>
      </c>
      <c r="AU877" s="13">
        <f t="shared" si="579"/>
        <v>0</v>
      </c>
      <c r="AV877" s="13">
        <f t="shared" si="598"/>
        <v>0</v>
      </c>
      <c r="AW877" s="27">
        <v>0</v>
      </c>
      <c r="AX877" s="1">
        <f t="shared" si="585"/>
        <v>0</v>
      </c>
      <c r="AY877" s="20">
        <f t="shared" si="618"/>
        <v>225</v>
      </c>
    </row>
    <row r="878" spans="1:51" ht="33" customHeight="1" x14ac:dyDescent="0.65">
      <c r="A878" s="2">
        <v>872</v>
      </c>
      <c r="B878" s="2" t="s">
        <v>1986</v>
      </c>
      <c r="C878" s="44" t="s">
        <v>2035</v>
      </c>
      <c r="D878" s="47" t="s">
        <v>2036</v>
      </c>
      <c r="E878" s="48" t="s">
        <v>1679</v>
      </c>
      <c r="F878" s="15">
        <v>45048</v>
      </c>
      <c r="G878" s="2">
        <f t="shared" si="607"/>
        <v>26</v>
      </c>
      <c r="H878" s="16">
        <v>28</v>
      </c>
      <c r="I878" s="2"/>
      <c r="J878" s="16"/>
      <c r="K878" s="16"/>
      <c r="L878" s="2">
        <v>200</v>
      </c>
      <c r="M878" s="2">
        <v>0</v>
      </c>
      <c r="N878" s="2">
        <v>0</v>
      </c>
      <c r="O878" s="16"/>
      <c r="P878" s="2">
        <v>0</v>
      </c>
      <c r="Q878" s="2">
        <f t="shared" si="608"/>
        <v>10</v>
      </c>
      <c r="R878" s="2">
        <f t="shared" si="614"/>
        <v>0</v>
      </c>
      <c r="S878" s="17">
        <f t="shared" si="580"/>
        <v>40.384615384615387</v>
      </c>
      <c r="T878" s="17">
        <v>7</v>
      </c>
      <c r="U878" s="17">
        <v>5</v>
      </c>
      <c r="V878" s="18">
        <v>7</v>
      </c>
      <c r="W878" s="19">
        <f t="shared" si="617"/>
        <v>269.38461538461536</v>
      </c>
      <c r="X878" s="17">
        <f t="shared" si="609"/>
        <v>0</v>
      </c>
      <c r="Y878" s="17">
        <f t="shared" si="610"/>
        <v>0</v>
      </c>
      <c r="Z878" s="29"/>
      <c r="AA878" s="43">
        <f t="shared" si="611"/>
        <v>0</v>
      </c>
      <c r="AB878" s="17">
        <f t="shared" si="612"/>
        <v>5.3876923076923076</v>
      </c>
      <c r="AC878" s="17">
        <f t="shared" si="613"/>
        <v>5.3876923076923076</v>
      </c>
      <c r="AD878" s="3">
        <f t="shared" si="606"/>
        <v>264</v>
      </c>
      <c r="AE878" s="3">
        <f t="shared" si="605"/>
        <v>0</v>
      </c>
      <c r="AF878" s="3"/>
      <c r="AH878" s="20">
        <f t="shared" si="583"/>
        <v>264</v>
      </c>
      <c r="AI878">
        <f t="shared" si="587"/>
        <v>2</v>
      </c>
      <c r="AJ878">
        <f t="shared" si="588"/>
        <v>1</v>
      </c>
      <c r="AK878">
        <f t="shared" si="589"/>
        <v>0</v>
      </c>
      <c r="AL878">
        <f t="shared" si="590"/>
        <v>1</v>
      </c>
      <c r="AM878">
        <f t="shared" si="591"/>
        <v>0</v>
      </c>
      <c r="AN878">
        <f t="shared" si="592"/>
        <v>4</v>
      </c>
      <c r="AO878">
        <f t="shared" si="593"/>
        <v>0</v>
      </c>
      <c r="AP878">
        <f t="shared" si="594"/>
        <v>0</v>
      </c>
      <c r="AQ878">
        <f t="shared" si="595"/>
        <v>0</v>
      </c>
      <c r="AR878">
        <f t="shared" si="596"/>
        <v>0</v>
      </c>
      <c r="AS878">
        <f t="shared" si="597"/>
        <v>0</v>
      </c>
      <c r="AT878" s="12">
        <f t="shared" si="584"/>
        <v>-2.2944444444444443</v>
      </c>
      <c r="AU878" s="13">
        <f t="shared" si="579"/>
        <v>0</v>
      </c>
      <c r="AV878" s="13">
        <f t="shared" si="598"/>
        <v>0</v>
      </c>
      <c r="AW878" s="27">
        <v>0</v>
      </c>
      <c r="AX878" s="1">
        <f t="shared" si="585"/>
        <v>0</v>
      </c>
      <c r="AY878" s="20">
        <f t="shared" si="618"/>
        <v>250.38461538461536</v>
      </c>
    </row>
    <row r="879" spans="1:51" ht="33" customHeight="1" x14ac:dyDescent="0.65">
      <c r="A879" s="39">
        <v>873</v>
      </c>
      <c r="B879" s="2" t="s">
        <v>1986</v>
      </c>
      <c r="C879" s="44" t="s">
        <v>2037</v>
      </c>
      <c r="D879" s="47" t="s">
        <v>2038</v>
      </c>
      <c r="E879" s="48" t="s">
        <v>2039</v>
      </c>
      <c r="F879" s="15">
        <v>45048</v>
      </c>
      <c r="G879" s="2">
        <f t="shared" si="607"/>
        <v>26</v>
      </c>
      <c r="H879" s="16">
        <v>24</v>
      </c>
      <c r="I879" s="2"/>
      <c r="J879" s="16"/>
      <c r="K879" s="16"/>
      <c r="L879" s="2">
        <v>200</v>
      </c>
      <c r="M879" s="2">
        <v>0</v>
      </c>
      <c r="N879" s="2">
        <v>0</v>
      </c>
      <c r="O879" s="16"/>
      <c r="P879" s="2">
        <v>0</v>
      </c>
      <c r="Q879" s="2">
        <f t="shared" si="608"/>
        <v>10</v>
      </c>
      <c r="R879" s="2">
        <f t="shared" si="614"/>
        <v>0</v>
      </c>
      <c r="S879" s="17">
        <f t="shared" si="580"/>
        <v>34.615384615384613</v>
      </c>
      <c r="T879" s="17">
        <v>6</v>
      </c>
      <c r="U879" s="17">
        <v>5</v>
      </c>
      <c r="V879" s="18">
        <v>7</v>
      </c>
      <c r="W879" s="19">
        <f t="shared" si="617"/>
        <v>262.61538461538464</v>
      </c>
      <c r="X879" s="17">
        <f t="shared" si="609"/>
        <v>0</v>
      </c>
      <c r="Y879" s="17">
        <f t="shared" si="610"/>
        <v>0</v>
      </c>
      <c r="Z879" s="29"/>
      <c r="AA879" s="43">
        <f t="shared" si="611"/>
        <v>0</v>
      </c>
      <c r="AB879" s="17">
        <f t="shared" si="612"/>
        <v>5.252307692307693</v>
      </c>
      <c r="AC879" s="17">
        <f t="shared" si="613"/>
        <v>5.252307692307693</v>
      </c>
      <c r="AD879" s="3">
        <f t="shared" si="606"/>
        <v>257</v>
      </c>
      <c r="AE879" s="3">
        <f t="shared" si="605"/>
        <v>1400</v>
      </c>
      <c r="AF879" s="3"/>
      <c r="AH879" s="20">
        <f t="shared" si="583"/>
        <v>257.36</v>
      </c>
      <c r="AI879">
        <f t="shared" si="587"/>
        <v>2</v>
      </c>
      <c r="AJ879">
        <f t="shared" si="588"/>
        <v>1</v>
      </c>
      <c r="AK879">
        <f t="shared" si="589"/>
        <v>0</v>
      </c>
      <c r="AL879">
        <f t="shared" si="590"/>
        <v>0</v>
      </c>
      <c r="AM879">
        <f t="shared" si="591"/>
        <v>1</v>
      </c>
      <c r="AN879">
        <f t="shared" si="592"/>
        <v>2</v>
      </c>
      <c r="AO879">
        <f t="shared" si="593"/>
        <v>0</v>
      </c>
      <c r="AP879">
        <f t="shared" si="594"/>
        <v>1</v>
      </c>
      <c r="AQ879">
        <f t="shared" si="595"/>
        <v>0</v>
      </c>
      <c r="AR879">
        <f t="shared" si="596"/>
        <v>4</v>
      </c>
      <c r="AS879">
        <f t="shared" si="597"/>
        <v>1440.0000000000546</v>
      </c>
      <c r="AT879" s="12">
        <f t="shared" si="584"/>
        <v>-2.2944444444444443</v>
      </c>
      <c r="AU879" s="13">
        <f t="shared" si="579"/>
        <v>0</v>
      </c>
      <c r="AV879" s="13">
        <f t="shared" si="598"/>
        <v>0</v>
      </c>
      <c r="AW879" s="27">
        <v>0</v>
      </c>
      <c r="AX879" s="1">
        <f t="shared" si="585"/>
        <v>0</v>
      </c>
      <c r="AY879" s="20">
        <f t="shared" si="618"/>
        <v>244.61538461538464</v>
      </c>
    </row>
    <row r="880" spans="1:51" ht="33" customHeight="1" x14ac:dyDescent="0.65">
      <c r="A880" s="2">
        <v>874</v>
      </c>
      <c r="B880" s="2" t="s">
        <v>1986</v>
      </c>
      <c r="C880" s="44" t="s">
        <v>2040</v>
      </c>
      <c r="D880" s="47" t="s">
        <v>795</v>
      </c>
      <c r="E880" s="48" t="s">
        <v>300</v>
      </c>
      <c r="F880" s="15">
        <v>45061</v>
      </c>
      <c r="G880" s="2">
        <f t="shared" si="607"/>
        <v>25</v>
      </c>
      <c r="H880" s="16">
        <v>23</v>
      </c>
      <c r="I880" s="2"/>
      <c r="J880" s="16"/>
      <c r="K880" s="16">
        <v>1</v>
      </c>
      <c r="L880" s="2">
        <v>210</v>
      </c>
      <c r="M880" s="2">
        <v>15</v>
      </c>
      <c r="N880" s="2">
        <v>6.5</v>
      </c>
      <c r="O880" s="16"/>
      <c r="P880" s="2">
        <v>0</v>
      </c>
      <c r="Q880" s="2">
        <f t="shared" si="608"/>
        <v>0</v>
      </c>
      <c r="R880" s="2">
        <f t="shared" si="614"/>
        <v>0</v>
      </c>
      <c r="S880" s="17">
        <f t="shared" si="580"/>
        <v>34.831730769230766</v>
      </c>
      <c r="T880" s="17">
        <v>5.75</v>
      </c>
      <c r="U880" s="17">
        <v>4.8076923076923084</v>
      </c>
      <c r="V880" s="18">
        <v>7</v>
      </c>
      <c r="W880" s="19">
        <f t="shared" si="617"/>
        <v>283.88942307692309</v>
      </c>
      <c r="X880" s="17">
        <f t="shared" si="609"/>
        <v>0</v>
      </c>
      <c r="Y880" s="17">
        <f t="shared" si="610"/>
        <v>8.3269230769230766</v>
      </c>
      <c r="Z880" s="29"/>
      <c r="AA880" s="43">
        <f t="shared" si="611"/>
        <v>0</v>
      </c>
      <c r="AB880" s="17">
        <f t="shared" si="612"/>
        <v>5.6777884615384622</v>
      </c>
      <c r="AC880" s="17">
        <f t="shared" si="613"/>
        <v>14.004711538461539</v>
      </c>
      <c r="AD880" s="3">
        <f t="shared" si="606"/>
        <v>269</v>
      </c>
      <c r="AE880" s="3">
        <f t="shared" si="605"/>
        <v>3500</v>
      </c>
      <c r="AF880" s="3"/>
      <c r="AH880" s="20">
        <f t="shared" si="583"/>
        <v>269.88</v>
      </c>
      <c r="AI880">
        <f t="shared" si="587"/>
        <v>2</v>
      </c>
      <c r="AJ880">
        <f t="shared" si="588"/>
        <v>1</v>
      </c>
      <c r="AK880">
        <f t="shared" si="589"/>
        <v>0</v>
      </c>
      <c r="AL880">
        <f t="shared" si="590"/>
        <v>1</v>
      </c>
      <c r="AM880">
        <f t="shared" si="591"/>
        <v>1</v>
      </c>
      <c r="AN880">
        <f t="shared" si="592"/>
        <v>4</v>
      </c>
      <c r="AO880">
        <f t="shared" si="593"/>
        <v>1</v>
      </c>
      <c r="AP880">
        <f t="shared" si="594"/>
        <v>1</v>
      </c>
      <c r="AQ880">
        <f t="shared" si="595"/>
        <v>1</v>
      </c>
      <c r="AR880">
        <f t="shared" si="596"/>
        <v>0</v>
      </c>
      <c r="AS880">
        <f t="shared" si="597"/>
        <v>3519.9999999999818</v>
      </c>
      <c r="AT880" s="12">
        <f t="shared" si="584"/>
        <v>-2.3305555555555557</v>
      </c>
      <c r="AU880" s="13">
        <f t="shared" si="579"/>
        <v>0</v>
      </c>
      <c r="AV880" s="13">
        <f t="shared" si="598"/>
        <v>0</v>
      </c>
      <c r="AW880" s="27">
        <v>0</v>
      </c>
      <c r="AX880" s="1">
        <f t="shared" si="585"/>
        <v>0</v>
      </c>
      <c r="AY880" s="20">
        <f t="shared" si="618"/>
        <v>258.00480769230768</v>
      </c>
    </row>
    <row r="881" spans="1:51" ht="33" customHeight="1" x14ac:dyDescent="0.65">
      <c r="A881" s="39">
        <v>875</v>
      </c>
      <c r="B881" s="2" t="s">
        <v>1986</v>
      </c>
      <c r="C881" s="44" t="s">
        <v>2041</v>
      </c>
      <c r="D881" s="47" t="s">
        <v>134</v>
      </c>
      <c r="E881" s="48" t="s">
        <v>2042</v>
      </c>
      <c r="F881" s="15">
        <v>45070</v>
      </c>
      <c r="G881" s="2">
        <f t="shared" si="607"/>
        <v>26</v>
      </c>
      <c r="H881" s="16">
        <v>15</v>
      </c>
      <c r="I881" s="2"/>
      <c r="J881" s="16"/>
      <c r="K881" s="16"/>
      <c r="L881" s="2">
        <v>200</v>
      </c>
      <c r="M881" s="2">
        <v>0</v>
      </c>
      <c r="N881" s="2">
        <v>0</v>
      </c>
      <c r="O881" s="16"/>
      <c r="P881" s="2">
        <v>0</v>
      </c>
      <c r="Q881" s="2">
        <f t="shared" si="608"/>
        <v>10</v>
      </c>
      <c r="R881" s="2">
        <f t="shared" si="614"/>
        <v>0</v>
      </c>
      <c r="S881" s="17">
        <f t="shared" si="580"/>
        <v>21.634615384615383</v>
      </c>
      <c r="T881" s="17">
        <v>3.75</v>
      </c>
      <c r="U881" s="17">
        <v>5</v>
      </c>
      <c r="V881" s="18">
        <v>7</v>
      </c>
      <c r="W881" s="19">
        <f t="shared" si="617"/>
        <v>247.38461538461539</v>
      </c>
      <c r="X881" s="17">
        <f t="shared" si="609"/>
        <v>0</v>
      </c>
      <c r="Y881" s="17">
        <f t="shared" si="610"/>
        <v>0</v>
      </c>
      <c r="Z881" s="29"/>
      <c r="AA881" s="43">
        <f t="shared" si="611"/>
        <v>0</v>
      </c>
      <c r="AB881" s="17">
        <f t="shared" si="612"/>
        <v>4.9476923076923081</v>
      </c>
      <c r="AC881" s="17">
        <f t="shared" si="613"/>
        <v>4.9476923076923081</v>
      </c>
      <c r="AD881" s="3">
        <f t="shared" si="606"/>
        <v>242</v>
      </c>
      <c r="AE881" s="3">
        <f t="shared" si="605"/>
        <v>1700</v>
      </c>
      <c r="AF881" s="3"/>
      <c r="AH881" s="20">
        <f t="shared" si="583"/>
        <v>242.44</v>
      </c>
      <c r="AI881">
        <f t="shared" si="587"/>
        <v>2</v>
      </c>
      <c r="AJ881">
        <f t="shared" si="588"/>
        <v>0</v>
      </c>
      <c r="AK881">
        <f t="shared" si="589"/>
        <v>2</v>
      </c>
      <c r="AL881">
        <f t="shared" si="590"/>
        <v>0</v>
      </c>
      <c r="AM881">
        <f t="shared" si="591"/>
        <v>0</v>
      </c>
      <c r="AN881">
        <f t="shared" si="592"/>
        <v>2</v>
      </c>
      <c r="AO881">
        <f t="shared" si="593"/>
        <v>0</v>
      </c>
      <c r="AP881">
        <f t="shared" si="594"/>
        <v>1</v>
      </c>
      <c r="AQ881">
        <f t="shared" si="595"/>
        <v>1</v>
      </c>
      <c r="AR881">
        <f t="shared" si="596"/>
        <v>2</v>
      </c>
      <c r="AS881">
        <f t="shared" si="597"/>
        <v>1759.9999999999909</v>
      </c>
      <c r="AT881" s="12">
        <f t="shared" si="584"/>
        <v>-2.3555555555555556</v>
      </c>
      <c r="AU881" s="13">
        <f t="shared" si="579"/>
        <v>0</v>
      </c>
      <c r="AV881" s="13">
        <f t="shared" si="598"/>
        <v>0</v>
      </c>
      <c r="AW881" s="27">
        <v>0</v>
      </c>
      <c r="AX881" s="1">
        <f t="shared" si="585"/>
        <v>0</v>
      </c>
      <c r="AY881" s="20">
        <f t="shared" si="618"/>
        <v>231.63461538461539</v>
      </c>
    </row>
    <row r="882" spans="1:51" ht="33" customHeight="1" x14ac:dyDescent="0.65">
      <c r="A882" s="2">
        <v>876</v>
      </c>
      <c r="B882" s="2" t="s">
        <v>1986</v>
      </c>
      <c r="C882" s="44" t="s">
        <v>2043</v>
      </c>
      <c r="D882" s="47" t="s">
        <v>843</v>
      </c>
      <c r="E882" s="48" t="s">
        <v>211</v>
      </c>
      <c r="F882" s="15">
        <v>45108</v>
      </c>
      <c r="G882" s="2">
        <f t="shared" si="607"/>
        <v>25</v>
      </c>
      <c r="H882" s="16">
        <v>30</v>
      </c>
      <c r="I882" s="2"/>
      <c r="J882" s="16">
        <v>1</v>
      </c>
      <c r="K882" s="16"/>
      <c r="L882" s="2">
        <v>200</v>
      </c>
      <c r="M882" s="2">
        <v>0</v>
      </c>
      <c r="N882" s="2">
        <v>0</v>
      </c>
      <c r="O882" s="16"/>
      <c r="P882" s="2">
        <v>0</v>
      </c>
      <c r="Q882" s="2">
        <f t="shared" si="608"/>
        <v>5</v>
      </c>
      <c r="R882" s="2">
        <f t="shared" si="614"/>
        <v>0</v>
      </c>
      <c r="S882" s="17">
        <f t="shared" si="580"/>
        <v>43.269230769230766</v>
      </c>
      <c r="T882" s="17">
        <v>7.5</v>
      </c>
      <c r="U882" s="17">
        <v>4.8076923076923084</v>
      </c>
      <c r="V882" s="18">
        <v>7</v>
      </c>
      <c r="W882" s="19">
        <f t="shared" si="617"/>
        <v>267.57692307692309</v>
      </c>
      <c r="X882" s="17">
        <f t="shared" si="609"/>
        <v>7.6923076923076925</v>
      </c>
      <c r="Y882" s="17">
        <f t="shared" si="610"/>
        <v>0</v>
      </c>
      <c r="Z882" s="29"/>
      <c r="AA882" s="43">
        <f t="shared" si="611"/>
        <v>0</v>
      </c>
      <c r="AB882" s="17">
        <f t="shared" si="612"/>
        <v>5.3515384615384622</v>
      </c>
      <c r="AC882" s="17">
        <f t="shared" si="613"/>
        <v>13.043846153846154</v>
      </c>
      <c r="AD882" s="3">
        <f t="shared" si="606"/>
        <v>254</v>
      </c>
      <c r="AE882" s="3">
        <f t="shared" si="605"/>
        <v>2100</v>
      </c>
      <c r="AF882" s="3"/>
      <c r="AH882" s="20">
        <f t="shared" si="583"/>
        <v>254.53</v>
      </c>
      <c r="AI882">
        <f t="shared" si="587"/>
        <v>2</v>
      </c>
      <c r="AJ882">
        <f t="shared" si="588"/>
        <v>1</v>
      </c>
      <c r="AK882">
        <f t="shared" si="589"/>
        <v>0</v>
      </c>
      <c r="AL882">
        <f t="shared" si="590"/>
        <v>0</v>
      </c>
      <c r="AM882">
        <f t="shared" si="591"/>
        <v>0</v>
      </c>
      <c r="AN882">
        <f t="shared" si="592"/>
        <v>4</v>
      </c>
      <c r="AO882">
        <f t="shared" si="593"/>
        <v>1</v>
      </c>
      <c r="AP882">
        <f t="shared" si="594"/>
        <v>0</v>
      </c>
      <c r="AQ882">
        <f t="shared" si="595"/>
        <v>0</v>
      </c>
      <c r="AR882">
        <f t="shared" si="596"/>
        <v>1</v>
      </c>
      <c r="AS882">
        <f t="shared" si="597"/>
        <v>2120.0000000000045</v>
      </c>
      <c r="AT882" s="12">
        <f t="shared" si="584"/>
        <v>-2.4583333333333335</v>
      </c>
      <c r="AU882" s="13">
        <f t="shared" si="579"/>
        <v>0</v>
      </c>
      <c r="AV882" s="13">
        <f t="shared" si="598"/>
        <v>0</v>
      </c>
      <c r="AW882" s="27">
        <v>0</v>
      </c>
      <c r="AX882" s="1">
        <f t="shared" si="585"/>
        <v>0</v>
      </c>
      <c r="AY882" s="20">
        <f t="shared" si="618"/>
        <v>240.57692307692309</v>
      </c>
    </row>
    <row r="883" spans="1:51" ht="33" customHeight="1" x14ac:dyDescent="0.65">
      <c r="A883" s="39">
        <v>877</v>
      </c>
      <c r="B883" s="2" t="s">
        <v>1986</v>
      </c>
      <c r="C883" s="44" t="s">
        <v>2044</v>
      </c>
      <c r="D883" s="47" t="s">
        <v>556</v>
      </c>
      <c r="E883" s="48" t="s">
        <v>2045</v>
      </c>
      <c r="F883" s="15">
        <v>45108</v>
      </c>
      <c r="G883" s="2">
        <f t="shared" si="607"/>
        <v>25</v>
      </c>
      <c r="H883" s="16">
        <v>32</v>
      </c>
      <c r="I883" s="2"/>
      <c r="J883" s="16">
        <v>1</v>
      </c>
      <c r="K883" s="16"/>
      <c r="L883" s="2">
        <v>200</v>
      </c>
      <c r="M883" s="2">
        <v>0</v>
      </c>
      <c r="N883" s="2">
        <v>0</v>
      </c>
      <c r="O883" s="16"/>
      <c r="P883" s="2">
        <v>0</v>
      </c>
      <c r="Q883" s="2">
        <f t="shared" si="608"/>
        <v>5</v>
      </c>
      <c r="R883" s="2">
        <f t="shared" si="614"/>
        <v>0</v>
      </c>
      <c r="S883" s="17">
        <f t="shared" si="580"/>
        <v>46.153846153846153</v>
      </c>
      <c r="T883" s="17">
        <v>8</v>
      </c>
      <c r="U883" s="17">
        <v>4.8076923076923084</v>
      </c>
      <c r="V883" s="18">
        <v>7</v>
      </c>
      <c r="W883" s="19">
        <f t="shared" si="617"/>
        <v>270.96153846153851</v>
      </c>
      <c r="X883" s="17">
        <f t="shared" si="609"/>
        <v>7.6923076923076925</v>
      </c>
      <c r="Y883" s="17">
        <f t="shared" si="610"/>
        <v>0</v>
      </c>
      <c r="Z883" s="29"/>
      <c r="AA883" s="43">
        <f t="shared" si="611"/>
        <v>0</v>
      </c>
      <c r="AB883" s="17">
        <f t="shared" si="612"/>
        <v>5.4192307692307704</v>
      </c>
      <c r="AC883" s="17">
        <f t="shared" si="613"/>
        <v>13.111538461538462</v>
      </c>
      <c r="AD883" s="3">
        <f t="shared" si="606"/>
        <v>257</v>
      </c>
      <c r="AE883" s="3">
        <f t="shared" si="605"/>
        <v>3400</v>
      </c>
      <c r="AF883" s="3"/>
      <c r="AH883" s="20">
        <f t="shared" si="583"/>
        <v>257.85000000000002</v>
      </c>
      <c r="AI883">
        <f t="shared" si="587"/>
        <v>2</v>
      </c>
      <c r="AJ883">
        <f t="shared" si="588"/>
        <v>1</v>
      </c>
      <c r="AK883">
        <f t="shared" si="589"/>
        <v>0</v>
      </c>
      <c r="AL883">
        <f t="shared" si="590"/>
        <v>0</v>
      </c>
      <c r="AM883">
        <f t="shared" si="591"/>
        <v>1</v>
      </c>
      <c r="AN883">
        <f t="shared" si="592"/>
        <v>2</v>
      </c>
      <c r="AO883">
        <f t="shared" si="593"/>
        <v>1</v>
      </c>
      <c r="AP883">
        <f t="shared" si="594"/>
        <v>1</v>
      </c>
      <c r="AQ883">
        <f t="shared" si="595"/>
        <v>0</v>
      </c>
      <c r="AR883">
        <f t="shared" si="596"/>
        <v>4</v>
      </c>
      <c r="AS883">
        <f t="shared" si="597"/>
        <v>3400.0000000000909</v>
      </c>
      <c r="AT883" s="12">
        <f t="shared" si="584"/>
        <v>-2.4583333333333335</v>
      </c>
      <c r="AU883" s="13">
        <f t="shared" ref="AU883:AU932" si="619">IF(AT883&lt;=1,0,IF(AT883&lt;=2,2,IF(AT883&lt;=3,3,IF(AT883&lt;=4,4,IF(AT883&lt;=5,5,IF(AT883&lt;=6,6,IF(AT883&lt;=7,7,IF(AT883&lt;=8,8,10))))))))</f>
        <v>0</v>
      </c>
      <c r="AV883" s="13">
        <f t="shared" si="598"/>
        <v>0</v>
      </c>
      <c r="AW883" s="27">
        <v>0</v>
      </c>
      <c r="AX883" s="1">
        <f t="shared" si="585"/>
        <v>0</v>
      </c>
      <c r="AY883" s="20">
        <f t="shared" si="618"/>
        <v>243.46153846153851</v>
      </c>
    </row>
    <row r="884" spans="1:51" ht="33" customHeight="1" x14ac:dyDescent="0.65">
      <c r="A884" s="2">
        <v>878</v>
      </c>
      <c r="B884" s="2" t="s">
        <v>1986</v>
      </c>
      <c r="C884" s="44" t="s">
        <v>2046</v>
      </c>
      <c r="D884" s="47" t="s">
        <v>673</v>
      </c>
      <c r="E884" s="48" t="s">
        <v>128</v>
      </c>
      <c r="F884" s="15">
        <v>45154</v>
      </c>
      <c r="G884" s="2">
        <f t="shared" si="607"/>
        <v>25</v>
      </c>
      <c r="H884" s="16">
        <v>26</v>
      </c>
      <c r="I884" s="2"/>
      <c r="J884" s="16"/>
      <c r="K884" s="16">
        <v>1</v>
      </c>
      <c r="L884" s="2">
        <v>200</v>
      </c>
      <c r="M884" s="2">
        <v>0</v>
      </c>
      <c r="N884" s="2">
        <v>0</v>
      </c>
      <c r="O884" s="16"/>
      <c r="P884" s="2">
        <v>0</v>
      </c>
      <c r="Q884" s="2">
        <f t="shared" si="608"/>
        <v>0</v>
      </c>
      <c r="R884" s="2">
        <f t="shared" si="614"/>
        <v>0</v>
      </c>
      <c r="S884" s="17">
        <f t="shared" si="580"/>
        <v>37.5</v>
      </c>
      <c r="T884" s="17">
        <v>6.5</v>
      </c>
      <c r="U884" s="17">
        <v>4.8076923076923084</v>
      </c>
      <c r="V884" s="18">
        <v>7</v>
      </c>
      <c r="W884" s="19">
        <f t="shared" si="617"/>
        <v>255.80769230769232</v>
      </c>
      <c r="X884" s="17">
        <f t="shared" si="609"/>
        <v>0</v>
      </c>
      <c r="Y884" s="17">
        <f t="shared" si="610"/>
        <v>7.6923076923076925</v>
      </c>
      <c r="Z884" s="29"/>
      <c r="AA884" s="43">
        <f t="shared" si="611"/>
        <v>0</v>
      </c>
      <c r="AB884" s="17">
        <f t="shared" si="612"/>
        <v>5.1161538461538463</v>
      </c>
      <c r="AC884" s="17">
        <f t="shared" si="613"/>
        <v>12.80846153846154</v>
      </c>
      <c r="AD884" s="3">
        <f t="shared" si="606"/>
        <v>243</v>
      </c>
      <c r="AE884" s="3">
        <f t="shared" si="605"/>
        <v>0</v>
      </c>
      <c r="AF884" s="3"/>
      <c r="AH884" s="20">
        <f t="shared" si="583"/>
        <v>243</v>
      </c>
      <c r="AI884">
        <f t="shared" si="587"/>
        <v>2</v>
      </c>
      <c r="AJ884">
        <f t="shared" si="588"/>
        <v>0</v>
      </c>
      <c r="AK884">
        <f t="shared" si="589"/>
        <v>2</v>
      </c>
      <c r="AL884">
        <f t="shared" si="590"/>
        <v>0</v>
      </c>
      <c r="AM884">
        <f t="shared" si="591"/>
        <v>0</v>
      </c>
      <c r="AN884">
        <f t="shared" si="592"/>
        <v>3</v>
      </c>
      <c r="AO884">
        <f t="shared" si="593"/>
        <v>0</v>
      </c>
      <c r="AP884">
        <f t="shared" si="594"/>
        <v>0</v>
      </c>
      <c r="AQ884">
        <f t="shared" si="595"/>
        <v>0</v>
      </c>
      <c r="AR884">
        <f t="shared" si="596"/>
        <v>0</v>
      </c>
      <c r="AS884">
        <f t="shared" si="597"/>
        <v>0</v>
      </c>
      <c r="AT884" s="12">
        <f t="shared" si="584"/>
        <v>-2.5833333333333335</v>
      </c>
      <c r="AU884" s="13">
        <f t="shared" si="619"/>
        <v>0</v>
      </c>
      <c r="AV884" s="13">
        <f t="shared" si="598"/>
        <v>0</v>
      </c>
      <c r="AW884" s="27">
        <v>0</v>
      </c>
      <c r="AX884" s="1">
        <f t="shared" si="585"/>
        <v>0</v>
      </c>
      <c r="AY884" s="20">
        <f t="shared" si="618"/>
        <v>229.80769230769232</v>
      </c>
    </row>
    <row r="885" spans="1:51" ht="33" customHeight="1" x14ac:dyDescent="0.65">
      <c r="A885" s="39">
        <v>879</v>
      </c>
      <c r="B885" s="2" t="s">
        <v>1986</v>
      </c>
      <c r="C885" s="44" t="s">
        <v>2047</v>
      </c>
      <c r="D885" s="47" t="s">
        <v>2048</v>
      </c>
      <c r="E885" s="48" t="s">
        <v>2049</v>
      </c>
      <c r="F885" s="15">
        <v>45155</v>
      </c>
      <c r="G885" s="2">
        <f t="shared" si="607"/>
        <v>25.375</v>
      </c>
      <c r="H885" s="16">
        <v>27</v>
      </c>
      <c r="I885" s="2"/>
      <c r="J885" s="16">
        <v>0.625</v>
      </c>
      <c r="K885" s="16"/>
      <c r="L885" s="2">
        <v>200</v>
      </c>
      <c r="M885" s="2">
        <v>0</v>
      </c>
      <c r="N885" s="2">
        <v>0</v>
      </c>
      <c r="O885" s="16"/>
      <c r="P885" s="2">
        <v>0</v>
      </c>
      <c r="Q885" s="2">
        <f t="shared" si="608"/>
        <v>5</v>
      </c>
      <c r="R885" s="2">
        <f t="shared" si="614"/>
        <v>0</v>
      </c>
      <c r="S885" s="17">
        <f t="shared" si="580"/>
        <v>38.942307692307693</v>
      </c>
      <c r="T885" s="17">
        <v>6.75</v>
      </c>
      <c r="U885" s="17">
        <v>4.8798076923076925</v>
      </c>
      <c r="V885" s="18">
        <v>7</v>
      </c>
      <c r="W885" s="19">
        <f t="shared" si="617"/>
        <v>262.57211538461536</v>
      </c>
      <c r="X885" s="17">
        <f t="shared" si="609"/>
        <v>4.8076923076923075</v>
      </c>
      <c r="Y885" s="17">
        <f t="shared" si="610"/>
        <v>0</v>
      </c>
      <c r="Z885" s="29"/>
      <c r="AA885" s="43">
        <f t="shared" si="611"/>
        <v>0</v>
      </c>
      <c r="AB885" s="17">
        <f t="shared" si="612"/>
        <v>5.2514423076923071</v>
      </c>
      <c r="AC885" s="17">
        <f t="shared" si="613"/>
        <v>10.059134615384615</v>
      </c>
      <c r="AD885" s="3">
        <f t="shared" si="606"/>
        <v>252</v>
      </c>
      <c r="AE885" s="3">
        <f t="shared" si="605"/>
        <v>2000</v>
      </c>
      <c r="AF885" s="3"/>
      <c r="AH885" s="20">
        <f t="shared" si="583"/>
        <v>252.51</v>
      </c>
      <c r="AI885">
        <f t="shared" si="587"/>
        <v>2</v>
      </c>
      <c r="AJ885">
        <f t="shared" si="588"/>
        <v>1</v>
      </c>
      <c r="AK885">
        <f t="shared" si="589"/>
        <v>0</v>
      </c>
      <c r="AL885">
        <f t="shared" si="590"/>
        <v>0</v>
      </c>
      <c r="AM885">
        <f t="shared" si="591"/>
        <v>0</v>
      </c>
      <c r="AN885">
        <f t="shared" si="592"/>
        <v>2</v>
      </c>
      <c r="AO885">
        <f t="shared" si="593"/>
        <v>1</v>
      </c>
      <c r="AP885">
        <f t="shared" si="594"/>
        <v>0</v>
      </c>
      <c r="AQ885">
        <f t="shared" si="595"/>
        <v>0</v>
      </c>
      <c r="AR885">
        <f t="shared" si="596"/>
        <v>0</v>
      </c>
      <c r="AS885">
        <f t="shared" si="597"/>
        <v>2039.9999999999636</v>
      </c>
      <c r="AT885" s="12">
        <f t="shared" si="584"/>
        <v>-2.5861111111111112</v>
      </c>
      <c r="AU885" s="13">
        <f t="shared" si="619"/>
        <v>0</v>
      </c>
      <c r="AV885" s="13">
        <f t="shared" si="598"/>
        <v>0</v>
      </c>
      <c r="AW885" s="27">
        <v>0</v>
      </c>
      <c r="AX885" s="1">
        <f t="shared" si="585"/>
        <v>0</v>
      </c>
      <c r="AY885" s="20">
        <f t="shared" si="618"/>
        <v>239.13461538461536</v>
      </c>
    </row>
    <row r="886" spans="1:51" ht="33" customHeight="1" x14ac:dyDescent="0.65">
      <c r="A886" s="2">
        <v>880</v>
      </c>
      <c r="B886" s="2" t="s">
        <v>1986</v>
      </c>
      <c r="C886" s="44" t="s">
        <v>2050</v>
      </c>
      <c r="D886" s="47" t="s">
        <v>551</v>
      </c>
      <c r="E886" s="48" t="s">
        <v>2051</v>
      </c>
      <c r="F886" s="15">
        <v>45170</v>
      </c>
      <c r="G886" s="2">
        <f t="shared" si="607"/>
        <v>26</v>
      </c>
      <c r="H886" s="16">
        <v>24</v>
      </c>
      <c r="I886" s="2"/>
      <c r="J886" s="16"/>
      <c r="K886" s="16"/>
      <c r="L886" s="2">
        <v>200</v>
      </c>
      <c r="M886" s="2">
        <v>0</v>
      </c>
      <c r="N886" s="2">
        <v>0</v>
      </c>
      <c r="O886" s="16"/>
      <c r="P886" s="2">
        <v>0</v>
      </c>
      <c r="Q886" s="2">
        <f t="shared" si="608"/>
        <v>10</v>
      </c>
      <c r="R886" s="2">
        <f t="shared" si="614"/>
        <v>0</v>
      </c>
      <c r="S886" s="17">
        <f t="shared" si="580"/>
        <v>34.615384615384613</v>
      </c>
      <c r="T886" s="17">
        <v>6</v>
      </c>
      <c r="U886" s="17">
        <v>5</v>
      </c>
      <c r="V886" s="18">
        <v>7</v>
      </c>
      <c r="W886" s="19">
        <f t="shared" si="617"/>
        <v>262.61538461538464</v>
      </c>
      <c r="X886" s="17">
        <f t="shared" si="609"/>
        <v>0</v>
      </c>
      <c r="Y886" s="17">
        <f t="shared" si="610"/>
        <v>0</v>
      </c>
      <c r="Z886" s="29"/>
      <c r="AA886" s="43">
        <f t="shared" si="611"/>
        <v>0</v>
      </c>
      <c r="AB886" s="17">
        <f t="shared" si="612"/>
        <v>5.252307692307693</v>
      </c>
      <c r="AC886" s="17">
        <f t="shared" si="613"/>
        <v>5.252307692307693</v>
      </c>
      <c r="AD886" s="3">
        <f t="shared" si="606"/>
        <v>257</v>
      </c>
      <c r="AE886" s="3">
        <f t="shared" si="605"/>
        <v>1400</v>
      </c>
      <c r="AF886" s="3"/>
      <c r="AH886" s="20">
        <f t="shared" si="583"/>
        <v>257.36</v>
      </c>
      <c r="AI886">
        <f t="shared" si="587"/>
        <v>2</v>
      </c>
      <c r="AJ886">
        <f t="shared" si="588"/>
        <v>1</v>
      </c>
      <c r="AK886">
        <f t="shared" si="589"/>
        <v>0</v>
      </c>
      <c r="AL886">
        <f t="shared" si="590"/>
        <v>0</v>
      </c>
      <c r="AM886">
        <f t="shared" si="591"/>
        <v>1</v>
      </c>
      <c r="AN886">
        <f t="shared" si="592"/>
        <v>2</v>
      </c>
      <c r="AO886">
        <f t="shared" si="593"/>
        <v>0</v>
      </c>
      <c r="AP886">
        <f t="shared" si="594"/>
        <v>1</v>
      </c>
      <c r="AQ886">
        <f t="shared" si="595"/>
        <v>0</v>
      </c>
      <c r="AR886">
        <f t="shared" si="596"/>
        <v>4</v>
      </c>
      <c r="AS886">
        <f t="shared" si="597"/>
        <v>1440.0000000000546</v>
      </c>
      <c r="AT886" s="12">
        <f t="shared" si="584"/>
        <v>-2.625</v>
      </c>
      <c r="AU886" s="13">
        <f t="shared" si="619"/>
        <v>0</v>
      </c>
      <c r="AV886" s="13">
        <f t="shared" si="598"/>
        <v>0</v>
      </c>
      <c r="AW886" s="27">
        <v>0</v>
      </c>
      <c r="AX886" s="1">
        <f t="shared" si="585"/>
        <v>0</v>
      </c>
      <c r="AY886" s="20">
        <f t="shared" si="618"/>
        <v>244.61538461538464</v>
      </c>
    </row>
    <row r="887" spans="1:51" ht="33" customHeight="1" x14ac:dyDescent="0.65">
      <c r="A887" s="39">
        <v>881</v>
      </c>
      <c r="B887" s="2" t="s">
        <v>1986</v>
      </c>
      <c r="C887" s="44" t="s">
        <v>2052</v>
      </c>
      <c r="D887" s="47" t="s">
        <v>119</v>
      </c>
      <c r="E887" s="48" t="s">
        <v>454</v>
      </c>
      <c r="F887" s="15">
        <v>45170</v>
      </c>
      <c r="G887" s="2">
        <f t="shared" si="607"/>
        <v>26</v>
      </c>
      <c r="H887" s="16">
        <v>30</v>
      </c>
      <c r="I887" s="2"/>
      <c r="J887" s="16"/>
      <c r="K887" s="16"/>
      <c r="L887" s="2">
        <v>200</v>
      </c>
      <c r="M887" s="2">
        <v>0</v>
      </c>
      <c r="N887" s="2">
        <v>0</v>
      </c>
      <c r="O887" s="16"/>
      <c r="P887" s="2">
        <v>0</v>
      </c>
      <c r="Q887" s="2">
        <f t="shared" si="608"/>
        <v>10</v>
      </c>
      <c r="R887" s="2">
        <f t="shared" si="614"/>
        <v>0</v>
      </c>
      <c r="S887" s="17">
        <f t="shared" si="580"/>
        <v>43.269230769230766</v>
      </c>
      <c r="T887" s="17">
        <v>7.5</v>
      </c>
      <c r="U887" s="17">
        <v>5</v>
      </c>
      <c r="V887" s="18">
        <v>7</v>
      </c>
      <c r="W887" s="19">
        <f t="shared" si="617"/>
        <v>272.76923076923077</v>
      </c>
      <c r="X887" s="17">
        <f t="shared" si="609"/>
        <v>0</v>
      </c>
      <c r="Y887" s="17">
        <f t="shared" si="610"/>
        <v>0</v>
      </c>
      <c r="Z887" s="29"/>
      <c r="AA887" s="43">
        <f t="shared" si="611"/>
        <v>0</v>
      </c>
      <c r="AB887" s="17">
        <f t="shared" si="612"/>
        <v>5.4553846153846157</v>
      </c>
      <c r="AC887" s="17">
        <f t="shared" si="613"/>
        <v>5.4553846153846157</v>
      </c>
      <c r="AD887" s="3">
        <f t="shared" si="606"/>
        <v>267</v>
      </c>
      <c r="AE887" s="3">
        <f t="shared" si="605"/>
        <v>1200</v>
      </c>
      <c r="AF887" s="3"/>
      <c r="AH887" s="20">
        <f t="shared" si="583"/>
        <v>267.31</v>
      </c>
      <c r="AI887">
        <f t="shared" si="587"/>
        <v>2</v>
      </c>
      <c r="AJ887">
        <f t="shared" si="588"/>
        <v>1</v>
      </c>
      <c r="AK887">
        <f t="shared" si="589"/>
        <v>0</v>
      </c>
      <c r="AL887">
        <f t="shared" si="590"/>
        <v>1</v>
      </c>
      <c r="AM887">
        <f t="shared" si="591"/>
        <v>1</v>
      </c>
      <c r="AN887">
        <f t="shared" si="592"/>
        <v>2</v>
      </c>
      <c r="AO887">
        <f t="shared" si="593"/>
        <v>0</v>
      </c>
      <c r="AP887">
        <f t="shared" si="594"/>
        <v>1</v>
      </c>
      <c r="AQ887">
        <f t="shared" si="595"/>
        <v>0</v>
      </c>
      <c r="AR887">
        <f t="shared" si="596"/>
        <v>2</v>
      </c>
      <c r="AS887">
        <f t="shared" si="597"/>
        <v>1240.0000000000091</v>
      </c>
      <c r="AT887" s="12">
        <f t="shared" si="584"/>
        <v>-2.625</v>
      </c>
      <c r="AU887" s="13">
        <f t="shared" si="619"/>
        <v>0</v>
      </c>
      <c r="AV887" s="13">
        <f t="shared" si="598"/>
        <v>0</v>
      </c>
      <c r="AW887" s="27">
        <v>0</v>
      </c>
      <c r="AX887" s="1">
        <f t="shared" si="585"/>
        <v>0</v>
      </c>
      <c r="AY887" s="20">
        <f t="shared" si="618"/>
        <v>253.26923076923077</v>
      </c>
    </row>
    <row r="888" spans="1:51" ht="33" customHeight="1" x14ac:dyDescent="0.65">
      <c r="A888" s="2">
        <v>882</v>
      </c>
      <c r="B888" s="2" t="s">
        <v>1986</v>
      </c>
      <c r="C888" s="36" t="s">
        <v>2053</v>
      </c>
      <c r="D888" s="47" t="s">
        <v>2054</v>
      </c>
      <c r="E888" s="48" t="s">
        <v>2055</v>
      </c>
      <c r="F888" s="15">
        <v>45222</v>
      </c>
      <c r="G888" s="2">
        <f t="shared" si="607"/>
        <v>25</v>
      </c>
      <c r="H888" s="16">
        <v>30</v>
      </c>
      <c r="I888" s="2"/>
      <c r="J888" s="16">
        <v>1</v>
      </c>
      <c r="K888" s="16"/>
      <c r="L888" s="2">
        <v>198</v>
      </c>
      <c r="M888" s="2">
        <v>0</v>
      </c>
      <c r="N888" s="2">
        <v>0</v>
      </c>
      <c r="O888" s="16"/>
      <c r="P888" s="2">
        <v>0</v>
      </c>
      <c r="Q888" s="2">
        <f t="shared" si="608"/>
        <v>5</v>
      </c>
      <c r="R888" s="2">
        <f t="shared" si="614"/>
        <v>0</v>
      </c>
      <c r="S888" s="17">
        <f t="shared" si="580"/>
        <v>42.83653846153846</v>
      </c>
      <c r="T888" s="17">
        <v>7.5</v>
      </c>
      <c r="U888" s="17">
        <v>4.8076923076923084</v>
      </c>
      <c r="V888" s="18">
        <v>7</v>
      </c>
      <c r="W888" s="19">
        <f t="shared" si="617"/>
        <v>265.14423076923077</v>
      </c>
      <c r="X888" s="17">
        <f t="shared" si="609"/>
        <v>7.615384615384615</v>
      </c>
      <c r="Y888" s="17">
        <f t="shared" si="610"/>
        <v>0</v>
      </c>
      <c r="Z888" s="29"/>
      <c r="AA888" s="43">
        <f t="shared" si="611"/>
        <v>0</v>
      </c>
      <c r="AB888" s="17">
        <f t="shared" si="612"/>
        <v>5.3028846153846159</v>
      </c>
      <c r="AC888" s="17">
        <f t="shared" si="613"/>
        <v>12.91826923076923</v>
      </c>
      <c r="AD888" s="3">
        <f t="shared" si="606"/>
        <v>252</v>
      </c>
      <c r="AE888" s="3">
        <f t="shared" si="605"/>
        <v>900</v>
      </c>
      <c r="AF888" s="3"/>
      <c r="AH888" s="20">
        <f t="shared" si="583"/>
        <v>252.23</v>
      </c>
      <c r="AI888">
        <f t="shared" si="587"/>
        <v>2</v>
      </c>
      <c r="AJ888">
        <f t="shared" si="588"/>
        <v>1</v>
      </c>
      <c r="AK888">
        <f t="shared" si="589"/>
        <v>0</v>
      </c>
      <c r="AL888">
        <f t="shared" si="590"/>
        <v>0</v>
      </c>
      <c r="AM888">
        <f t="shared" si="591"/>
        <v>0</v>
      </c>
      <c r="AN888">
        <f t="shared" si="592"/>
        <v>2</v>
      </c>
      <c r="AO888">
        <f t="shared" si="593"/>
        <v>0</v>
      </c>
      <c r="AP888">
        <f t="shared" si="594"/>
        <v>0</v>
      </c>
      <c r="AQ888">
        <f t="shared" si="595"/>
        <v>1</v>
      </c>
      <c r="AR888">
        <f t="shared" si="596"/>
        <v>4</v>
      </c>
      <c r="AS888">
        <f t="shared" si="597"/>
        <v>919.99999999995907</v>
      </c>
      <c r="AT888" s="12">
        <f t="shared" si="584"/>
        <v>-2.7694444444444444</v>
      </c>
      <c r="AU888" s="13">
        <f t="shared" si="619"/>
        <v>0</v>
      </c>
      <c r="AV888" s="13">
        <f t="shared" si="598"/>
        <v>0</v>
      </c>
      <c r="AW888" s="27">
        <v>0</v>
      </c>
      <c r="AX888" s="1">
        <f t="shared" si="585"/>
        <v>0</v>
      </c>
      <c r="AY888" s="20">
        <f t="shared" si="618"/>
        <v>238.22115384615381</v>
      </c>
    </row>
    <row r="889" spans="1:51" ht="33" customHeight="1" x14ac:dyDescent="0.65">
      <c r="A889" s="39">
        <v>883</v>
      </c>
      <c r="B889" s="2" t="s">
        <v>1986</v>
      </c>
      <c r="C889" s="44" t="s">
        <v>2056</v>
      </c>
      <c r="D889" s="47" t="s">
        <v>1338</v>
      </c>
      <c r="E889" s="48" t="s">
        <v>2057</v>
      </c>
      <c r="F889" s="15">
        <v>45231</v>
      </c>
      <c r="G889" s="2">
        <f t="shared" si="607"/>
        <v>26</v>
      </c>
      <c r="H889" s="16">
        <v>22</v>
      </c>
      <c r="I889" s="2"/>
      <c r="J889" s="16"/>
      <c r="K889" s="16"/>
      <c r="L889" s="2">
        <v>198</v>
      </c>
      <c r="M889" s="2">
        <v>0</v>
      </c>
      <c r="N889" s="2">
        <v>0</v>
      </c>
      <c r="O889" s="16"/>
      <c r="P889" s="2">
        <v>0</v>
      </c>
      <c r="Q889" s="2">
        <f t="shared" si="608"/>
        <v>10</v>
      </c>
      <c r="R889" s="2">
        <f t="shared" si="614"/>
        <v>0</v>
      </c>
      <c r="S889" s="17">
        <f t="shared" si="580"/>
        <v>31.41346153846154</v>
      </c>
      <c r="T889" s="17">
        <v>5.5</v>
      </c>
      <c r="U889" s="17">
        <v>5</v>
      </c>
      <c r="V889" s="18">
        <v>7</v>
      </c>
      <c r="W889" s="19">
        <f t="shared" si="617"/>
        <v>256.91346153846155</v>
      </c>
      <c r="X889" s="17">
        <f t="shared" si="609"/>
        <v>0</v>
      </c>
      <c r="Y889" s="17">
        <f t="shared" si="610"/>
        <v>0</v>
      </c>
      <c r="Z889" s="29"/>
      <c r="AA889" s="43">
        <f t="shared" si="611"/>
        <v>0</v>
      </c>
      <c r="AB889" s="17">
        <f t="shared" si="612"/>
        <v>5.1382692307692315</v>
      </c>
      <c r="AC889" s="17">
        <f t="shared" si="613"/>
        <v>5.1382692307692315</v>
      </c>
      <c r="AD889" s="3">
        <f t="shared" si="606"/>
        <v>251</v>
      </c>
      <c r="AE889" s="3">
        <f t="shared" si="605"/>
        <v>3100</v>
      </c>
      <c r="AF889" s="3"/>
      <c r="AH889" s="20">
        <f t="shared" si="583"/>
        <v>251.78</v>
      </c>
      <c r="AI889">
        <f t="shared" si="587"/>
        <v>2</v>
      </c>
      <c r="AJ889">
        <f t="shared" si="588"/>
        <v>1</v>
      </c>
      <c r="AK889">
        <f t="shared" si="589"/>
        <v>0</v>
      </c>
      <c r="AL889">
        <f t="shared" si="590"/>
        <v>0</v>
      </c>
      <c r="AM889">
        <f t="shared" si="591"/>
        <v>0</v>
      </c>
      <c r="AN889">
        <f t="shared" si="592"/>
        <v>1</v>
      </c>
      <c r="AO889">
        <f t="shared" si="593"/>
        <v>1</v>
      </c>
      <c r="AP889">
        <f t="shared" si="594"/>
        <v>1</v>
      </c>
      <c r="AQ889">
        <f t="shared" si="595"/>
        <v>0</v>
      </c>
      <c r="AR889">
        <f t="shared" si="596"/>
        <v>1</v>
      </c>
      <c r="AS889">
        <f t="shared" si="597"/>
        <v>3120.0000000000045</v>
      </c>
      <c r="AT889" s="12">
        <f t="shared" si="584"/>
        <v>-2.7916666666666665</v>
      </c>
      <c r="AU889" s="13">
        <f t="shared" si="619"/>
        <v>0</v>
      </c>
      <c r="AV889" s="13">
        <f t="shared" si="598"/>
        <v>0</v>
      </c>
      <c r="AW889" s="27">
        <v>0</v>
      </c>
      <c r="AX889" s="1">
        <f t="shared" si="585"/>
        <v>0</v>
      </c>
      <c r="AY889" s="20">
        <f t="shared" si="618"/>
        <v>239.41346153846155</v>
      </c>
    </row>
    <row r="890" spans="1:51" ht="33" customHeight="1" x14ac:dyDescent="0.65">
      <c r="A890" s="2">
        <v>884</v>
      </c>
      <c r="B890" s="2" t="s">
        <v>1986</v>
      </c>
      <c r="C890" s="36" t="s">
        <v>2058</v>
      </c>
      <c r="D890" s="47" t="s">
        <v>2059</v>
      </c>
      <c r="E890" s="48" t="s">
        <v>295</v>
      </c>
      <c r="F890" s="15">
        <v>45231</v>
      </c>
      <c r="G890" s="2">
        <f t="shared" si="607"/>
        <v>23</v>
      </c>
      <c r="H890" s="16">
        <v>24</v>
      </c>
      <c r="I890" s="2"/>
      <c r="J890" s="16">
        <v>3</v>
      </c>
      <c r="K890" s="16"/>
      <c r="L890" s="2">
        <v>198</v>
      </c>
      <c r="M890" s="2">
        <v>0</v>
      </c>
      <c r="N890" s="2">
        <v>0</v>
      </c>
      <c r="O890" s="16"/>
      <c r="P890" s="2">
        <v>0</v>
      </c>
      <c r="Q890" s="2">
        <f t="shared" si="608"/>
        <v>0</v>
      </c>
      <c r="R890" s="2">
        <f t="shared" si="614"/>
        <v>0</v>
      </c>
      <c r="S890" s="17">
        <f t="shared" si="580"/>
        <v>34.269230769230774</v>
      </c>
      <c r="T890" s="17">
        <v>6</v>
      </c>
      <c r="U890" s="17">
        <v>4.4230769230769234</v>
      </c>
      <c r="V890" s="18">
        <v>7</v>
      </c>
      <c r="W890" s="19">
        <f t="shared" si="617"/>
        <v>249.69230769230771</v>
      </c>
      <c r="X890" s="17">
        <f t="shared" si="609"/>
        <v>22.846153846153847</v>
      </c>
      <c r="Y890" s="17">
        <f t="shared" si="610"/>
        <v>0</v>
      </c>
      <c r="Z890" s="29"/>
      <c r="AA890" s="43">
        <f t="shared" si="611"/>
        <v>0</v>
      </c>
      <c r="AB890" s="17">
        <f t="shared" si="612"/>
        <v>4.993846153846154</v>
      </c>
      <c r="AC890" s="17">
        <f t="shared" si="613"/>
        <v>27.84</v>
      </c>
      <c r="AD890" s="3">
        <f t="shared" si="606"/>
        <v>221</v>
      </c>
      <c r="AE890" s="3">
        <f t="shared" si="605"/>
        <v>3300</v>
      </c>
      <c r="AF890" s="3"/>
      <c r="AH890" s="20">
        <f t="shared" si="583"/>
        <v>221.85</v>
      </c>
      <c r="AI890">
        <f t="shared" si="587"/>
        <v>2</v>
      </c>
      <c r="AJ890">
        <f t="shared" si="588"/>
        <v>0</v>
      </c>
      <c r="AK890">
        <f t="shared" si="589"/>
        <v>1</v>
      </c>
      <c r="AL890">
        <f t="shared" si="590"/>
        <v>0</v>
      </c>
      <c r="AM890">
        <f t="shared" si="591"/>
        <v>0</v>
      </c>
      <c r="AN890">
        <f t="shared" si="592"/>
        <v>1</v>
      </c>
      <c r="AO890">
        <f t="shared" si="593"/>
        <v>1</v>
      </c>
      <c r="AP890">
        <f t="shared" si="594"/>
        <v>1</v>
      </c>
      <c r="AQ890">
        <f t="shared" si="595"/>
        <v>0</v>
      </c>
      <c r="AR890">
        <f t="shared" si="596"/>
        <v>3</v>
      </c>
      <c r="AS890">
        <f t="shared" si="597"/>
        <v>3399.9999999999773</v>
      </c>
      <c r="AT890" s="12">
        <f t="shared" si="584"/>
        <v>-2.7916666666666665</v>
      </c>
      <c r="AU890" s="13">
        <f t="shared" si="619"/>
        <v>0</v>
      </c>
      <c r="AV890" s="13">
        <f t="shared" si="598"/>
        <v>0</v>
      </c>
      <c r="AW890" s="27">
        <v>0</v>
      </c>
      <c r="AX890" s="1">
        <f t="shared" si="585"/>
        <v>0</v>
      </c>
      <c r="AY890" s="20">
        <f t="shared" si="618"/>
        <v>209.42307692307693</v>
      </c>
    </row>
    <row r="891" spans="1:51" ht="33" customHeight="1" x14ac:dyDescent="0.65">
      <c r="A891" s="39">
        <v>885</v>
      </c>
      <c r="B891" s="2" t="s">
        <v>1986</v>
      </c>
      <c r="C891" s="36" t="s">
        <v>2060</v>
      </c>
      <c r="D891" s="47" t="s">
        <v>420</v>
      </c>
      <c r="E891" s="48" t="s">
        <v>2061</v>
      </c>
      <c r="F891" s="15">
        <v>45231</v>
      </c>
      <c r="G891" s="2">
        <f t="shared" si="607"/>
        <v>26</v>
      </c>
      <c r="H891" s="16">
        <v>26</v>
      </c>
      <c r="I891" s="2"/>
      <c r="J891" s="16"/>
      <c r="K891" s="16"/>
      <c r="L891" s="2">
        <v>198</v>
      </c>
      <c r="M891" s="2">
        <v>0</v>
      </c>
      <c r="N891" s="2">
        <v>0</v>
      </c>
      <c r="O891" s="16"/>
      <c r="P891" s="2">
        <v>0</v>
      </c>
      <c r="Q891" s="2">
        <f t="shared" si="608"/>
        <v>10</v>
      </c>
      <c r="R891" s="2">
        <f t="shared" si="614"/>
        <v>0</v>
      </c>
      <c r="S891" s="17">
        <f t="shared" si="580"/>
        <v>37.125</v>
      </c>
      <c r="T891" s="17">
        <v>6.5</v>
      </c>
      <c r="U891" s="17">
        <v>5</v>
      </c>
      <c r="V891" s="18">
        <v>7</v>
      </c>
      <c r="W891" s="19">
        <f t="shared" si="617"/>
        <v>263.625</v>
      </c>
      <c r="X891" s="17">
        <f t="shared" si="609"/>
        <v>0</v>
      </c>
      <c r="Y891" s="17">
        <f t="shared" si="610"/>
        <v>0</v>
      </c>
      <c r="Z891" s="29"/>
      <c r="AA891" s="43">
        <f t="shared" si="611"/>
        <v>0</v>
      </c>
      <c r="AB891" s="17">
        <f t="shared" si="612"/>
        <v>5.2725</v>
      </c>
      <c r="AC891" s="17">
        <f t="shared" si="613"/>
        <v>5.2725</v>
      </c>
      <c r="AD891" s="3">
        <f t="shared" si="606"/>
        <v>258</v>
      </c>
      <c r="AE891" s="3">
        <f t="shared" si="605"/>
        <v>1400</v>
      </c>
      <c r="AF891" s="3"/>
      <c r="AH891" s="20">
        <f t="shared" si="583"/>
        <v>258.35000000000002</v>
      </c>
      <c r="AI891">
        <f t="shared" si="587"/>
        <v>2</v>
      </c>
      <c r="AJ891">
        <f t="shared" si="588"/>
        <v>1</v>
      </c>
      <c r="AK891">
        <f t="shared" si="589"/>
        <v>0</v>
      </c>
      <c r="AL891">
        <f t="shared" si="590"/>
        <v>0</v>
      </c>
      <c r="AM891">
        <f t="shared" si="591"/>
        <v>1</v>
      </c>
      <c r="AN891">
        <f t="shared" si="592"/>
        <v>3</v>
      </c>
      <c r="AO891">
        <f t="shared" si="593"/>
        <v>0</v>
      </c>
      <c r="AP891">
        <f t="shared" si="594"/>
        <v>1</v>
      </c>
      <c r="AQ891">
        <f t="shared" si="595"/>
        <v>0</v>
      </c>
      <c r="AR891">
        <f t="shared" si="596"/>
        <v>4</v>
      </c>
      <c r="AS891">
        <f t="shared" si="597"/>
        <v>1400.0000000000909</v>
      </c>
      <c r="AT891" s="12">
        <f t="shared" si="584"/>
        <v>-2.7916666666666665</v>
      </c>
      <c r="AU891" s="13">
        <f t="shared" si="619"/>
        <v>0</v>
      </c>
      <c r="AV891" s="13">
        <f t="shared" si="598"/>
        <v>0</v>
      </c>
      <c r="AW891" s="27">
        <v>0</v>
      </c>
      <c r="AX891" s="1">
        <f t="shared" si="585"/>
        <v>0</v>
      </c>
      <c r="AY891" s="20">
        <f t="shared" si="618"/>
        <v>245.125</v>
      </c>
    </row>
    <row r="892" spans="1:51" ht="33" customHeight="1" x14ac:dyDescent="0.65">
      <c r="A892" s="2">
        <v>886</v>
      </c>
      <c r="B892" s="2" t="s">
        <v>1986</v>
      </c>
      <c r="C892" s="36" t="s">
        <v>2062</v>
      </c>
      <c r="D892" s="47" t="s">
        <v>2063</v>
      </c>
      <c r="E892" s="48" t="s">
        <v>2064</v>
      </c>
      <c r="F892" s="15">
        <v>45231</v>
      </c>
      <c r="G892" s="2">
        <f t="shared" si="607"/>
        <v>24</v>
      </c>
      <c r="H892" s="16">
        <v>28</v>
      </c>
      <c r="I892" s="2"/>
      <c r="J892" s="16">
        <v>2</v>
      </c>
      <c r="K892" s="16"/>
      <c r="L892" s="2">
        <v>198</v>
      </c>
      <c r="M892" s="2">
        <v>0</v>
      </c>
      <c r="N892" s="2">
        <v>0</v>
      </c>
      <c r="O892" s="16"/>
      <c r="P892" s="2">
        <v>0</v>
      </c>
      <c r="Q892" s="2">
        <f t="shared" si="608"/>
        <v>0</v>
      </c>
      <c r="R892" s="2">
        <f t="shared" si="614"/>
        <v>0</v>
      </c>
      <c r="S892" s="17">
        <f t="shared" si="580"/>
        <v>39.980769230769234</v>
      </c>
      <c r="T892" s="17">
        <v>7</v>
      </c>
      <c r="U892" s="17">
        <v>4.6153846153846159</v>
      </c>
      <c r="V892" s="18">
        <v>7</v>
      </c>
      <c r="W892" s="19">
        <f t="shared" si="617"/>
        <v>256.59615384615381</v>
      </c>
      <c r="X892" s="17">
        <f t="shared" si="609"/>
        <v>15.23076923076923</v>
      </c>
      <c r="Y892" s="17">
        <f t="shared" si="610"/>
        <v>0</v>
      </c>
      <c r="Z892" s="29"/>
      <c r="AA892" s="43">
        <f t="shared" si="611"/>
        <v>0</v>
      </c>
      <c r="AB892" s="17">
        <f t="shared" si="612"/>
        <v>5.1319230769230764</v>
      </c>
      <c r="AC892" s="17">
        <f t="shared" si="613"/>
        <v>20.362692307692306</v>
      </c>
      <c r="AD892" s="3">
        <f t="shared" si="606"/>
        <v>236</v>
      </c>
      <c r="AE892" s="3">
        <f t="shared" si="605"/>
        <v>900</v>
      </c>
      <c r="AF892" s="3"/>
      <c r="AH892" s="20">
        <f t="shared" si="583"/>
        <v>236.23</v>
      </c>
      <c r="AI892">
        <f t="shared" si="587"/>
        <v>2</v>
      </c>
      <c r="AJ892">
        <f t="shared" si="588"/>
        <v>0</v>
      </c>
      <c r="AK892">
        <f t="shared" si="589"/>
        <v>1</v>
      </c>
      <c r="AL892">
        <f t="shared" si="590"/>
        <v>1</v>
      </c>
      <c r="AM892">
        <f t="shared" si="591"/>
        <v>1</v>
      </c>
      <c r="AN892">
        <f t="shared" si="592"/>
        <v>1</v>
      </c>
      <c r="AO892">
        <f t="shared" si="593"/>
        <v>0</v>
      </c>
      <c r="AP892">
        <f t="shared" si="594"/>
        <v>0</v>
      </c>
      <c r="AQ892">
        <f t="shared" si="595"/>
        <v>1</v>
      </c>
      <c r="AR892">
        <f t="shared" si="596"/>
        <v>4</v>
      </c>
      <c r="AS892">
        <f t="shared" si="597"/>
        <v>919.99999999995907</v>
      </c>
      <c r="AT892" s="12">
        <f t="shared" si="584"/>
        <v>-2.7916666666666665</v>
      </c>
      <c r="AU892" s="13">
        <f t="shared" si="619"/>
        <v>0</v>
      </c>
      <c r="AV892" s="13">
        <f t="shared" si="598"/>
        <v>0</v>
      </c>
      <c r="AW892" s="27">
        <v>0</v>
      </c>
      <c r="AX892" s="1">
        <f t="shared" si="585"/>
        <v>0</v>
      </c>
      <c r="AY892" s="20">
        <f t="shared" si="618"/>
        <v>222.74999999999997</v>
      </c>
    </row>
    <row r="893" spans="1:51" ht="33" customHeight="1" x14ac:dyDescent="0.65">
      <c r="A893" s="39">
        <v>887</v>
      </c>
      <c r="B893" s="2" t="s">
        <v>1986</v>
      </c>
      <c r="C893" s="36" t="s">
        <v>2065</v>
      </c>
      <c r="D893" s="47" t="s">
        <v>2005</v>
      </c>
      <c r="E893" s="48" t="s">
        <v>2066</v>
      </c>
      <c r="F893" s="15">
        <v>45231</v>
      </c>
      <c r="G893" s="2">
        <f t="shared" si="607"/>
        <v>26</v>
      </c>
      <c r="H893" s="16">
        <v>30</v>
      </c>
      <c r="I893" s="2"/>
      <c r="J893" s="16"/>
      <c r="K893" s="16"/>
      <c r="L893" s="2">
        <v>198</v>
      </c>
      <c r="M893" s="2">
        <v>0</v>
      </c>
      <c r="N893" s="2">
        <v>0</v>
      </c>
      <c r="O893" s="16"/>
      <c r="P893" s="2">
        <v>0</v>
      </c>
      <c r="Q893" s="2">
        <f t="shared" si="608"/>
        <v>10</v>
      </c>
      <c r="R893" s="2">
        <f t="shared" si="614"/>
        <v>0</v>
      </c>
      <c r="S893" s="17">
        <f t="shared" si="580"/>
        <v>42.83653846153846</v>
      </c>
      <c r="T893" s="17">
        <v>7.5</v>
      </c>
      <c r="U893" s="17">
        <v>5</v>
      </c>
      <c r="V893" s="18">
        <v>7</v>
      </c>
      <c r="W893" s="19">
        <f t="shared" si="617"/>
        <v>270.33653846153845</v>
      </c>
      <c r="X893" s="17">
        <f t="shared" si="609"/>
        <v>0</v>
      </c>
      <c r="Y893" s="17">
        <f t="shared" si="610"/>
        <v>0</v>
      </c>
      <c r="Z893" s="29"/>
      <c r="AA893" s="43">
        <f t="shared" si="611"/>
        <v>0</v>
      </c>
      <c r="AB893" s="17">
        <f t="shared" si="612"/>
        <v>5.4067307692307693</v>
      </c>
      <c r="AC893" s="17">
        <f t="shared" si="613"/>
        <v>5.4067307692307693</v>
      </c>
      <c r="AD893" s="3">
        <f t="shared" si="606"/>
        <v>264</v>
      </c>
      <c r="AE893" s="3">
        <f t="shared" si="605"/>
        <v>3700</v>
      </c>
      <c r="AF893" s="3"/>
      <c r="AH893" s="20">
        <f t="shared" si="583"/>
        <v>264.93</v>
      </c>
      <c r="AI893">
        <f t="shared" si="587"/>
        <v>2</v>
      </c>
      <c r="AJ893">
        <f t="shared" si="588"/>
        <v>1</v>
      </c>
      <c r="AK893">
        <f t="shared" si="589"/>
        <v>0</v>
      </c>
      <c r="AL893">
        <f t="shared" si="590"/>
        <v>1</v>
      </c>
      <c r="AM893">
        <f t="shared" si="591"/>
        <v>0</v>
      </c>
      <c r="AN893">
        <f t="shared" si="592"/>
        <v>4</v>
      </c>
      <c r="AO893">
        <f t="shared" si="593"/>
        <v>1</v>
      </c>
      <c r="AP893">
        <f t="shared" si="594"/>
        <v>1</v>
      </c>
      <c r="AQ893">
        <f t="shared" si="595"/>
        <v>1</v>
      </c>
      <c r="AR893">
        <f t="shared" si="596"/>
        <v>2</v>
      </c>
      <c r="AS893">
        <f t="shared" si="597"/>
        <v>3720.0000000000273</v>
      </c>
      <c r="AT893" s="12">
        <f t="shared" si="584"/>
        <v>-2.7916666666666665</v>
      </c>
      <c r="AU893" s="13">
        <f t="shared" si="619"/>
        <v>0</v>
      </c>
      <c r="AV893" s="13">
        <f t="shared" si="598"/>
        <v>0</v>
      </c>
      <c r="AW893" s="27">
        <v>0</v>
      </c>
      <c r="AX893" s="1">
        <f t="shared" si="585"/>
        <v>0</v>
      </c>
      <c r="AY893" s="20">
        <f t="shared" si="618"/>
        <v>250.83653846153845</v>
      </c>
    </row>
    <row r="894" spans="1:51" ht="33" customHeight="1" x14ac:dyDescent="0.65">
      <c r="A894" s="2">
        <v>888</v>
      </c>
      <c r="B894" s="2" t="s">
        <v>2067</v>
      </c>
      <c r="C894" s="44" t="s">
        <v>2068</v>
      </c>
      <c r="D894" s="47" t="s">
        <v>358</v>
      </c>
      <c r="E894" s="48" t="s">
        <v>209</v>
      </c>
      <c r="F894" s="15">
        <v>44228</v>
      </c>
      <c r="G894" s="2">
        <f t="shared" si="607"/>
        <v>26</v>
      </c>
      <c r="H894" s="16">
        <v>20</v>
      </c>
      <c r="I894" s="2"/>
      <c r="J894" s="16"/>
      <c r="K894" s="16"/>
      <c r="L894" s="2">
        <v>200</v>
      </c>
      <c r="M894" s="2">
        <v>0</v>
      </c>
      <c r="N894" s="2">
        <v>40</v>
      </c>
      <c r="O894" s="16"/>
      <c r="P894" s="2">
        <v>0</v>
      </c>
      <c r="Q894" s="2">
        <f>IF(AND($K$4&lt;=G894,K894&lt;0.01),10,IF(AND(G894&gt;=$K$4-1,K894&lt;0.01),5,0))</f>
        <v>10</v>
      </c>
      <c r="R894" s="2">
        <f t="shared" si="614"/>
        <v>0</v>
      </c>
      <c r="S894" s="17">
        <f t="shared" si="580"/>
        <v>28.846153846153847</v>
      </c>
      <c r="T894" s="17">
        <v>5</v>
      </c>
      <c r="U894" s="17">
        <v>5</v>
      </c>
      <c r="V894" s="18">
        <v>7</v>
      </c>
      <c r="W894" s="19">
        <f t="shared" si="617"/>
        <v>295.84615384615387</v>
      </c>
      <c r="X894" s="17">
        <f t="shared" si="609"/>
        <v>0</v>
      </c>
      <c r="Y894" s="17">
        <f t="shared" si="610"/>
        <v>0</v>
      </c>
      <c r="Z894" s="29"/>
      <c r="AA894" s="43">
        <f>IF(AY894&lt;=(1500000/4000),0,IF(AY894&lt;=(2000000/4000),(AY894-(1500000/4000))*5%,IF(AY894&lt;=(8500000/4000),(AY894-(2000000/4000))*10%+(25000/4000),IF(AY894&lt;=(12500000/4000),(AY894-(8500000/4000))*15%+(675000/4000),(AY894-(12500000/4000))*20%+(1275000/4000)))))</f>
        <v>0</v>
      </c>
      <c r="AB894" s="17">
        <f>IF((W894*4000)&lt;=1200000,(W894*2%),(1200000/4000*2%))</f>
        <v>5.9169230769230774</v>
      </c>
      <c r="AC894" s="17">
        <f>X894+Y894+Z894+AA894+AB894</f>
        <v>5.9169230769230774</v>
      </c>
      <c r="AD894" s="3">
        <f t="shared" si="606"/>
        <v>289</v>
      </c>
      <c r="AE894" s="3">
        <f t="shared" si="605"/>
        <v>3700</v>
      </c>
      <c r="AF894" s="3"/>
      <c r="AH894" s="20">
        <f t="shared" si="583"/>
        <v>289.93</v>
      </c>
      <c r="AI894">
        <f t="shared" si="587"/>
        <v>2</v>
      </c>
      <c r="AJ894">
        <f t="shared" si="588"/>
        <v>1</v>
      </c>
      <c r="AK894">
        <f t="shared" si="589"/>
        <v>1</v>
      </c>
      <c r="AL894">
        <f t="shared" si="590"/>
        <v>1</v>
      </c>
      <c r="AM894">
        <f t="shared" si="591"/>
        <v>1</v>
      </c>
      <c r="AN894">
        <f t="shared" si="592"/>
        <v>4</v>
      </c>
      <c r="AO894">
        <f t="shared" si="593"/>
        <v>1</v>
      </c>
      <c r="AP894">
        <f t="shared" si="594"/>
        <v>1</v>
      </c>
      <c r="AQ894">
        <f t="shared" si="595"/>
        <v>1</v>
      </c>
      <c r="AR894">
        <f t="shared" si="596"/>
        <v>2</v>
      </c>
      <c r="AS894">
        <f>(AH894-$AI$5*AI894-$AJ$5*AJ894-$AK$5*AK894-$AL$5*AL894-$AM$5*AM894-$AN$5*AN894)*4000</f>
        <v>3720.0000000000273</v>
      </c>
      <c r="AT894" s="12">
        <f t="shared" si="584"/>
        <v>-4.1666666666666664E-2</v>
      </c>
      <c r="AU894" s="13">
        <f t="shared" si="619"/>
        <v>0</v>
      </c>
      <c r="AV894" s="13">
        <f t="shared" si="598"/>
        <v>0</v>
      </c>
      <c r="AW894" s="27">
        <v>0</v>
      </c>
      <c r="AX894" s="1">
        <f>+AW894*150000/4000</f>
        <v>0</v>
      </c>
      <c r="AY894" s="20">
        <f t="shared" si="618"/>
        <v>278.84615384615387</v>
      </c>
    </row>
    <row r="895" spans="1:51" ht="33" customHeight="1" x14ac:dyDescent="0.65">
      <c r="A895" s="39">
        <v>889</v>
      </c>
      <c r="B895" s="2" t="s">
        <v>2067</v>
      </c>
      <c r="C895" s="44" t="s">
        <v>2069</v>
      </c>
      <c r="D895" s="47" t="s">
        <v>761</v>
      </c>
      <c r="E895" s="48" t="s">
        <v>484</v>
      </c>
      <c r="F895" s="15">
        <v>44228</v>
      </c>
      <c r="G895" s="2">
        <f t="shared" si="607"/>
        <v>26</v>
      </c>
      <c r="H895" s="16">
        <v>0</v>
      </c>
      <c r="I895" s="2"/>
      <c r="J895" s="16"/>
      <c r="K895" s="16"/>
      <c r="L895" s="2">
        <v>200</v>
      </c>
      <c r="M895" s="2">
        <v>0</v>
      </c>
      <c r="N895" s="2">
        <v>34</v>
      </c>
      <c r="O895" s="16"/>
      <c r="P895" s="2">
        <v>0</v>
      </c>
      <c r="Q895" s="2">
        <f t="shared" ref="Q895:Q911" si="620">IF(AND($K$4&lt;=G895,K895&lt;0.01),10,IF(AND(G895&gt;=$K$4-1,K895&lt;0.01),5,0))</f>
        <v>10</v>
      </c>
      <c r="R895" s="2">
        <f t="shared" si="614"/>
        <v>0</v>
      </c>
      <c r="S895" s="17">
        <f t="shared" si="580"/>
        <v>0</v>
      </c>
      <c r="T895" s="17">
        <v>0</v>
      </c>
      <c r="U895" s="17">
        <v>5</v>
      </c>
      <c r="V895" s="18">
        <v>7</v>
      </c>
      <c r="W895" s="19">
        <f t="shared" si="617"/>
        <v>256</v>
      </c>
      <c r="X895" s="17">
        <f t="shared" si="609"/>
        <v>0</v>
      </c>
      <c r="Y895" s="17">
        <f t="shared" si="610"/>
        <v>0</v>
      </c>
      <c r="Z895" s="29"/>
      <c r="AA895" s="43">
        <f t="shared" ref="AA895:AA911" si="621">IF(AY895&lt;=(1500000/4000),0,IF(AY895&lt;=(2000000/4000),(AY895-(1500000/4000))*5%,IF(AY895&lt;=(8500000/4000),(AY895-(2000000/4000))*10%+(25000/4000),IF(AY895&lt;=(12500000/4000),(AY895-(8500000/4000))*15%+(675000/4000),(AY895-(12500000/4000))*20%+(1275000/4000)))))</f>
        <v>0</v>
      </c>
      <c r="AB895" s="17">
        <f t="shared" ref="AB895:AB911" si="622">IF((W895*4000)&lt;=1200000,(W895*2%),(1200000/4000*2%))</f>
        <v>5.12</v>
      </c>
      <c r="AC895" s="17">
        <f t="shared" ref="AC895:AC911" si="623">X895+Y895+Z895+AA895+AB895</f>
        <v>5.12</v>
      </c>
      <c r="AD895" s="3">
        <f t="shared" si="606"/>
        <v>250</v>
      </c>
      <c r="AE895" s="3">
        <f t="shared" si="605"/>
        <v>3500</v>
      </c>
      <c r="AF895" s="3"/>
      <c r="AH895" s="20">
        <f t="shared" si="583"/>
        <v>250.88</v>
      </c>
      <c r="AI895">
        <f t="shared" si="587"/>
        <v>2</v>
      </c>
      <c r="AJ895">
        <f t="shared" si="588"/>
        <v>1</v>
      </c>
      <c r="AK895">
        <f t="shared" si="589"/>
        <v>0</v>
      </c>
      <c r="AL895">
        <f t="shared" si="590"/>
        <v>0</v>
      </c>
      <c r="AM895">
        <f t="shared" si="591"/>
        <v>0</v>
      </c>
      <c r="AN895">
        <f t="shared" si="592"/>
        <v>0</v>
      </c>
      <c r="AO895">
        <f t="shared" si="593"/>
        <v>1</v>
      </c>
      <c r="AP895">
        <f t="shared" si="594"/>
        <v>1</v>
      </c>
      <c r="AQ895">
        <f t="shared" si="595"/>
        <v>1</v>
      </c>
      <c r="AR895">
        <f t="shared" si="596"/>
        <v>0</v>
      </c>
      <c r="AS895">
        <f>(AH895-$AI$5*AI895-$AJ$5*AJ895-$AK$5*AK895-$AL$5*AL895-$AM$5*AM895-$AN$5*AN895)*4000</f>
        <v>3519.9999999999818</v>
      </c>
      <c r="AT895" s="12">
        <f t="shared" si="584"/>
        <v>-4.1666666666666664E-2</v>
      </c>
      <c r="AU895" s="13">
        <f t="shared" si="619"/>
        <v>0</v>
      </c>
      <c r="AV895" s="13">
        <f t="shared" si="598"/>
        <v>0</v>
      </c>
      <c r="AW895" s="27">
        <v>0</v>
      </c>
      <c r="AX895" s="1">
        <f t="shared" ref="AX895" si="624">+AW895*150000/4000</f>
        <v>0</v>
      </c>
      <c r="AY895" s="20">
        <f t="shared" si="618"/>
        <v>244</v>
      </c>
    </row>
    <row r="896" spans="1:51" ht="33" customHeight="1" x14ac:dyDescent="0.65">
      <c r="A896" s="2">
        <v>890</v>
      </c>
      <c r="B896" s="2" t="s">
        <v>2067</v>
      </c>
      <c r="C896" s="44" t="s">
        <v>2070</v>
      </c>
      <c r="D896" s="47" t="s">
        <v>1676</v>
      </c>
      <c r="E896" s="48" t="s">
        <v>575</v>
      </c>
      <c r="F896" s="15">
        <v>44228</v>
      </c>
      <c r="G896" s="2">
        <f t="shared" si="607"/>
        <v>26</v>
      </c>
      <c r="H896" s="16">
        <v>30</v>
      </c>
      <c r="I896" s="2"/>
      <c r="J896" s="16"/>
      <c r="K896" s="16"/>
      <c r="L896" s="2">
        <v>200</v>
      </c>
      <c r="M896" s="2">
        <v>0</v>
      </c>
      <c r="N896" s="2">
        <v>30</v>
      </c>
      <c r="O896" s="16"/>
      <c r="P896" s="2">
        <v>0</v>
      </c>
      <c r="Q896" s="2">
        <f t="shared" si="620"/>
        <v>10</v>
      </c>
      <c r="R896" s="2">
        <f t="shared" si="614"/>
        <v>0</v>
      </c>
      <c r="S896" s="17">
        <f t="shared" si="580"/>
        <v>43.269230769230766</v>
      </c>
      <c r="T896" s="17">
        <v>7.5</v>
      </c>
      <c r="U896" s="17">
        <v>5</v>
      </c>
      <c r="V896" s="18">
        <v>7</v>
      </c>
      <c r="W896" s="19">
        <f t="shared" si="617"/>
        <v>302.76923076923077</v>
      </c>
      <c r="X896" s="17">
        <f t="shared" si="609"/>
        <v>0</v>
      </c>
      <c r="Y896" s="17">
        <f t="shared" si="610"/>
        <v>0</v>
      </c>
      <c r="Z896" s="29"/>
      <c r="AA896" s="43">
        <f t="shared" si="621"/>
        <v>0</v>
      </c>
      <c r="AB896" s="17">
        <f t="shared" si="622"/>
        <v>6</v>
      </c>
      <c r="AC896" s="17">
        <f t="shared" si="623"/>
        <v>6</v>
      </c>
      <c r="AD896" s="3">
        <f t="shared" si="606"/>
        <v>296</v>
      </c>
      <c r="AE896" s="3">
        <f t="shared" si="605"/>
        <v>3000</v>
      </c>
      <c r="AF896" s="3"/>
      <c r="AH896" s="20">
        <f t="shared" si="583"/>
        <v>296.77</v>
      </c>
      <c r="AI896">
        <f t="shared" si="587"/>
        <v>2</v>
      </c>
      <c r="AJ896">
        <f t="shared" si="588"/>
        <v>1</v>
      </c>
      <c r="AK896">
        <f t="shared" si="589"/>
        <v>2</v>
      </c>
      <c r="AL896">
        <f t="shared" si="590"/>
        <v>0</v>
      </c>
      <c r="AM896">
        <f t="shared" si="591"/>
        <v>1</v>
      </c>
      <c r="AN896">
        <f t="shared" si="592"/>
        <v>1</v>
      </c>
      <c r="AO896">
        <f t="shared" si="593"/>
        <v>1</v>
      </c>
      <c r="AP896">
        <f t="shared" si="594"/>
        <v>1</v>
      </c>
      <c r="AQ896">
        <f t="shared" si="595"/>
        <v>0</v>
      </c>
      <c r="AR896">
        <f t="shared" si="596"/>
        <v>0</v>
      </c>
      <c r="AS896">
        <f>(AH896-$AI$5*AI896-$AJ$5*AJ896-$AK$5*AK896-$AL$5*AL896-$AM$5*AM896-$AN$5*AN896)*4000</f>
        <v>3079.9999999999272</v>
      </c>
      <c r="AT896" s="12">
        <f t="shared" si="584"/>
        <v>-4.1666666666666664E-2</v>
      </c>
      <c r="AU896" s="13">
        <f t="shared" si="619"/>
        <v>0</v>
      </c>
      <c r="AV896" s="13">
        <f t="shared" si="598"/>
        <v>0</v>
      </c>
      <c r="AW896" s="27">
        <v>0</v>
      </c>
      <c r="AX896" s="1">
        <f>+AW896*150000/4000</f>
        <v>0</v>
      </c>
      <c r="AY896" s="20">
        <f t="shared" si="618"/>
        <v>283.26923076923077</v>
      </c>
    </row>
    <row r="897" spans="1:51" ht="33" customHeight="1" x14ac:dyDescent="0.65">
      <c r="A897" s="39">
        <v>891</v>
      </c>
      <c r="B897" s="2" t="s">
        <v>2067</v>
      </c>
      <c r="C897" s="44" t="s">
        <v>2071</v>
      </c>
      <c r="D897" s="47" t="s">
        <v>358</v>
      </c>
      <c r="E897" s="48" t="s">
        <v>2072</v>
      </c>
      <c r="F897" s="15">
        <v>44228</v>
      </c>
      <c r="G897" s="2">
        <f t="shared" si="607"/>
        <v>26</v>
      </c>
      <c r="H897" s="16">
        <v>0</v>
      </c>
      <c r="I897" s="2"/>
      <c r="J897" s="16"/>
      <c r="K897" s="16"/>
      <c r="L897" s="2">
        <v>210</v>
      </c>
      <c r="M897" s="2">
        <v>15</v>
      </c>
      <c r="N897" s="2">
        <v>150</v>
      </c>
      <c r="O897" s="16"/>
      <c r="P897" s="2">
        <v>0</v>
      </c>
      <c r="Q897" s="2">
        <f t="shared" si="620"/>
        <v>10</v>
      </c>
      <c r="R897" s="2">
        <f t="shared" si="614"/>
        <v>0</v>
      </c>
      <c r="S897" s="17">
        <f t="shared" si="580"/>
        <v>0</v>
      </c>
      <c r="T897" s="17">
        <v>0</v>
      </c>
      <c r="U897" s="17">
        <v>5</v>
      </c>
      <c r="V897" s="18">
        <v>7</v>
      </c>
      <c r="W897" s="19">
        <f t="shared" si="617"/>
        <v>397</v>
      </c>
      <c r="X897" s="17">
        <f t="shared" si="609"/>
        <v>0</v>
      </c>
      <c r="Y897" s="17">
        <f t="shared" si="610"/>
        <v>0</v>
      </c>
      <c r="Z897" s="29"/>
      <c r="AA897" s="43">
        <f t="shared" si="621"/>
        <v>0.5</v>
      </c>
      <c r="AB897" s="17">
        <f t="shared" si="622"/>
        <v>6</v>
      </c>
      <c r="AC897" s="17">
        <f t="shared" si="623"/>
        <v>6.5</v>
      </c>
      <c r="AD897" s="3">
        <f t="shared" si="606"/>
        <v>390</v>
      </c>
      <c r="AE897" s="3">
        <f t="shared" si="605"/>
        <v>2000</v>
      </c>
      <c r="AF897" s="3"/>
      <c r="AH897" s="20">
        <f t="shared" si="583"/>
        <v>390.5</v>
      </c>
      <c r="AI897">
        <f t="shared" si="587"/>
        <v>3</v>
      </c>
      <c r="AJ897">
        <f t="shared" si="588"/>
        <v>1</v>
      </c>
      <c r="AK897">
        <f t="shared" si="589"/>
        <v>2</v>
      </c>
      <c r="AL897">
        <f t="shared" si="590"/>
        <v>0</v>
      </c>
      <c r="AM897">
        <f t="shared" si="591"/>
        <v>0</v>
      </c>
      <c r="AN897">
        <f t="shared" si="592"/>
        <v>0</v>
      </c>
      <c r="AO897">
        <f t="shared" si="593"/>
        <v>1</v>
      </c>
      <c r="AP897">
        <f t="shared" si="594"/>
        <v>0</v>
      </c>
      <c r="AQ897">
        <f t="shared" si="595"/>
        <v>0</v>
      </c>
      <c r="AR897">
        <f t="shared" si="596"/>
        <v>0</v>
      </c>
      <c r="AS897">
        <f t="shared" ref="AS897:AS960" si="625">(AH897-$AI$5*AI897-$AJ$5*AJ897-$AK$5*AK897-$AL$5*AL897-$AM$5*AM897-$AN$5*AN897)*4000</f>
        <v>2000</v>
      </c>
      <c r="AT897" s="12">
        <f t="shared" si="584"/>
        <v>-4.1666666666666664E-2</v>
      </c>
      <c r="AU897" s="13">
        <f t="shared" si="619"/>
        <v>0</v>
      </c>
      <c r="AV897" s="13">
        <f t="shared" si="598"/>
        <v>0</v>
      </c>
      <c r="AW897" s="27">
        <v>0</v>
      </c>
      <c r="AX897" s="1">
        <f t="shared" ref="AX897:AX960" si="626">+AW897*150000/4000</f>
        <v>0</v>
      </c>
      <c r="AY897" s="20">
        <f t="shared" si="618"/>
        <v>385</v>
      </c>
    </row>
    <row r="898" spans="1:51" ht="33" customHeight="1" x14ac:dyDescent="0.65">
      <c r="A898" s="2">
        <v>892</v>
      </c>
      <c r="B898" s="2" t="s">
        <v>2067</v>
      </c>
      <c r="C898" s="44" t="s">
        <v>2073</v>
      </c>
      <c r="D898" s="47" t="s">
        <v>1446</v>
      </c>
      <c r="E898" s="48" t="s">
        <v>892</v>
      </c>
      <c r="F898" s="15">
        <v>44228</v>
      </c>
      <c r="G898" s="2">
        <f t="shared" si="607"/>
        <v>26</v>
      </c>
      <c r="H898" s="16">
        <v>11</v>
      </c>
      <c r="I898" s="2"/>
      <c r="J898" s="16"/>
      <c r="K898" s="16"/>
      <c r="L898" s="2">
        <v>210</v>
      </c>
      <c r="M898" s="2">
        <v>15</v>
      </c>
      <c r="N898" s="2">
        <v>150</v>
      </c>
      <c r="O898" s="16"/>
      <c r="P898" s="2">
        <v>0</v>
      </c>
      <c r="Q898" s="2">
        <f t="shared" si="620"/>
        <v>10</v>
      </c>
      <c r="R898" s="2">
        <f t="shared" si="614"/>
        <v>0</v>
      </c>
      <c r="S898" s="17">
        <f t="shared" si="580"/>
        <v>16.658653846153847</v>
      </c>
      <c r="T898" s="17">
        <v>2.75</v>
      </c>
      <c r="U898" s="17">
        <v>5</v>
      </c>
      <c r="V898" s="18">
        <v>7</v>
      </c>
      <c r="W898" s="19">
        <f t="shared" si="617"/>
        <v>416.40865384615387</v>
      </c>
      <c r="X898" s="17">
        <f t="shared" si="609"/>
        <v>0</v>
      </c>
      <c r="Y898" s="17">
        <f t="shared" si="610"/>
        <v>0</v>
      </c>
      <c r="Z898" s="29"/>
      <c r="AA898" s="43">
        <f t="shared" si="621"/>
        <v>1.3329326923076934</v>
      </c>
      <c r="AB898" s="17">
        <f t="shared" si="622"/>
        <v>6</v>
      </c>
      <c r="AC898" s="17">
        <f t="shared" si="623"/>
        <v>7.3329326923076934</v>
      </c>
      <c r="AD898" s="3">
        <f t="shared" si="606"/>
        <v>409</v>
      </c>
      <c r="AE898" s="3">
        <f t="shared" si="605"/>
        <v>300</v>
      </c>
      <c r="AF898" s="3"/>
      <c r="AH898" s="20">
        <f t="shared" si="583"/>
        <v>409.08</v>
      </c>
      <c r="AI898">
        <f t="shared" si="587"/>
        <v>4</v>
      </c>
      <c r="AJ898">
        <f t="shared" si="588"/>
        <v>0</v>
      </c>
      <c r="AK898">
        <f t="shared" si="589"/>
        <v>0</v>
      </c>
      <c r="AL898">
        <f t="shared" si="590"/>
        <v>0</v>
      </c>
      <c r="AM898">
        <f t="shared" si="591"/>
        <v>1</v>
      </c>
      <c r="AN898">
        <f t="shared" si="592"/>
        <v>4</v>
      </c>
      <c r="AO898">
        <f t="shared" si="593"/>
        <v>0</v>
      </c>
      <c r="AP898">
        <f t="shared" si="594"/>
        <v>0</v>
      </c>
      <c r="AQ898">
        <f t="shared" si="595"/>
        <v>0</v>
      </c>
      <c r="AR898">
        <f t="shared" si="596"/>
        <v>3</v>
      </c>
      <c r="AS898">
        <f t="shared" si="625"/>
        <v>319.99999999993634</v>
      </c>
      <c r="AT898" s="12">
        <f t="shared" si="584"/>
        <v>-4.1666666666666664E-2</v>
      </c>
      <c r="AU898" s="13">
        <f t="shared" si="619"/>
        <v>0</v>
      </c>
      <c r="AV898" s="13">
        <f t="shared" si="598"/>
        <v>0</v>
      </c>
      <c r="AW898" s="27">
        <v>0</v>
      </c>
      <c r="AX898" s="1">
        <f t="shared" si="626"/>
        <v>0</v>
      </c>
      <c r="AY898" s="20">
        <f t="shared" si="618"/>
        <v>401.65865384615387</v>
      </c>
    </row>
    <row r="899" spans="1:51" ht="33" customHeight="1" x14ac:dyDescent="0.65">
      <c r="A899" s="39">
        <v>893</v>
      </c>
      <c r="B899" s="2" t="s">
        <v>2067</v>
      </c>
      <c r="C899" s="44" t="s">
        <v>2074</v>
      </c>
      <c r="D899" s="38" t="s">
        <v>1985</v>
      </c>
      <c r="E899" s="38" t="s">
        <v>2075</v>
      </c>
      <c r="F899" s="15">
        <v>44531</v>
      </c>
      <c r="G899" s="2">
        <f t="shared" si="607"/>
        <v>26</v>
      </c>
      <c r="H899" s="16">
        <v>11</v>
      </c>
      <c r="I899" s="2"/>
      <c r="J899" s="16"/>
      <c r="K899" s="16"/>
      <c r="L899" s="2">
        <v>200</v>
      </c>
      <c r="M899" s="2">
        <v>0</v>
      </c>
      <c r="N899" s="2">
        <v>40</v>
      </c>
      <c r="O899" s="16"/>
      <c r="P899" s="2">
        <v>0</v>
      </c>
      <c r="Q899" s="2">
        <f t="shared" si="620"/>
        <v>10</v>
      </c>
      <c r="R899" s="2">
        <f t="shared" si="614"/>
        <v>0</v>
      </c>
      <c r="S899" s="17">
        <f t="shared" si="580"/>
        <v>15.865384615384615</v>
      </c>
      <c r="T899" s="17">
        <v>2.75</v>
      </c>
      <c r="U899" s="17">
        <v>5</v>
      </c>
      <c r="V899" s="18">
        <v>7</v>
      </c>
      <c r="W899" s="19">
        <f t="shared" si="617"/>
        <v>280.61538461538464</v>
      </c>
      <c r="X899" s="17">
        <f t="shared" si="609"/>
        <v>0</v>
      </c>
      <c r="Y899" s="17">
        <f t="shared" si="610"/>
        <v>0</v>
      </c>
      <c r="Z899" s="29"/>
      <c r="AA899" s="43">
        <f t="shared" si="621"/>
        <v>0</v>
      </c>
      <c r="AB899" s="17">
        <f t="shared" si="622"/>
        <v>5.6123076923076933</v>
      </c>
      <c r="AC899" s="17">
        <f t="shared" si="623"/>
        <v>5.6123076923076933</v>
      </c>
      <c r="AD899" s="3">
        <f t="shared" si="606"/>
        <v>275</v>
      </c>
      <c r="AE899" s="3">
        <f t="shared" si="605"/>
        <v>0</v>
      </c>
      <c r="AF899" s="3"/>
      <c r="AH899" s="20">
        <f t="shared" si="583"/>
        <v>275</v>
      </c>
      <c r="AI899">
        <f t="shared" si="587"/>
        <v>2</v>
      </c>
      <c r="AJ899">
        <f t="shared" si="588"/>
        <v>1</v>
      </c>
      <c r="AK899">
        <f t="shared" si="589"/>
        <v>1</v>
      </c>
      <c r="AL899">
        <f t="shared" si="590"/>
        <v>0</v>
      </c>
      <c r="AM899">
        <f t="shared" si="591"/>
        <v>1</v>
      </c>
      <c r="AN899">
        <f t="shared" si="592"/>
        <v>0</v>
      </c>
      <c r="AO899">
        <f t="shared" si="593"/>
        <v>0</v>
      </c>
      <c r="AP899">
        <f t="shared" si="594"/>
        <v>0</v>
      </c>
      <c r="AQ899">
        <f t="shared" si="595"/>
        <v>0</v>
      </c>
      <c r="AR899">
        <f t="shared" si="596"/>
        <v>0</v>
      </c>
      <c r="AS899">
        <f t="shared" si="625"/>
        <v>0</v>
      </c>
      <c r="AT899" s="12">
        <f t="shared" si="584"/>
        <v>-0.875</v>
      </c>
      <c r="AU899" s="13">
        <f t="shared" si="619"/>
        <v>0</v>
      </c>
      <c r="AV899" s="13">
        <f t="shared" si="598"/>
        <v>0</v>
      </c>
      <c r="AW899" s="27">
        <v>0</v>
      </c>
      <c r="AX899" s="1">
        <f t="shared" si="626"/>
        <v>0</v>
      </c>
      <c r="AY899" s="20">
        <f t="shared" si="618"/>
        <v>265.86538461538464</v>
      </c>
    </row>
    <row r="900" spans="1:51" ht="33" customHeight="1" x14ac:dyDescent="0.65">
      <c r="A900" s="2">
        <v>894</v>
      </c>
      <c r="B900" s="2" t="s">
        <v>2067</v>
      </c>
      <c r="C900" s="44" t="s">
        <v>2076</v>
      </c>
      <c r="D900" s="47" t="s">
        <v>1446</v>
      </c>
      <c r="E900" s="48" t="s">
        <v>2077</v>
      </c>
      <c r="F900" s="15">
        <v>44531</v>
      </c>
      <c r="G900" s="2">
        <f t="shared" si="607"/>
        <v>26</v>
      </c>
      <c r="H900" s="16">
        <v>20</v>
      </c>
      <c r="I900" s="2"/>
      <c r="J900" s="16"/>
      <c r="K900" s="16"/>
      <c r="L900" s="2">
        <v>210</v>
      </c>
      <c r="M900" s="2">
        <v>15</v>
      </c>
      <c r="N900" s="2">
        <v>120</v>
      </c>
      <c r="O900" s="16"/>
      <c r="P900" s="2">
        <v>0</v>
      </c>
      <c r="Q900" s="2">
        <f t="shared" si="620"/>
        <v>10</v>
      </c>
      <c r="R900" s="2">
        <f t="shared" si="614"/>
        <v>0</v>
      </c>
      <c r="S900" s="17">
        <f t="shared" si="580"/>
        <v>30.288461538461537</v>
      </c>
      <c r="T900" s="17">
        <v>5</v>
      </c>
      <c r="U900" s="17">
        <v>5</v>
      </c>
      <c r="V900" s="18">
        <v>7</v>
      </c>
      <c r="W900" s="19">
        <f t="shared" si="617"/>
        <v>402.28846153846155</v>
      </c>
      <c r="X900" s="17">
        <f t="shared" si="609"/>
        <v>0</v>
      </c>
      <c r="Y900" s="17">
        <f t="shared" si="610"/>
        <v>0</v>
      </c>
      <c r="Z900" s="29"/>
      <c r="AA900" s="43">
        <f t="shared" si="621"/>
        <v>0.51442307692307743</v>
      </c>
      <c r="AB900" s="17">
        <f t="shared" si="622"/>
        <v>6</v>
      </c>
      <c r="AC900" s="17">
        <f t="shared" si="623"/>
        <v>6.5144230769230775</v>
      </c>
      <c r="AD900" s="3">
        <f t="shared" si="606"/>
        <v>395</v>
      </c>
      <c r="AE900" s="3">
        <f t="shared" si="605"/>
        <v>3000</v>
      </c>
      <c r="AF900" s="3"/>
      <c r="AH900" s="20">
        <f t="shared" si="583"/>
        <v>395.77</v>
      </c>
      <c r="AI900">
        <f t="shared" si="587"/>
        <v>3</v>
      </c>
      <c r="AJ900">
        <f t="shared" si="588"/>
        <v>1</v>
      </c>
      <c r="AK900">
        <f t="shared" si="589"/>
        <v>2</v>
      </c>
      <c r="AL900">
        <f t="shared" si="590"/>
        <v>0</v>
      </c>
      <c r="AM900">
        <f t="shared" si="591"/>
        <v>1</v>
      </c>
      <c r="AN900">
        <f t="shared" si="592"/>
        <v>0</v>
      </c>
      <c r="AO900">
        <f t="shared" si="593"/>
        <v>1</v>
      </c>
      <c r="AP900">
        <f t="shared" si="594"/>
        <v>1</v>
      </c>
      <c r="AQ900">
        <f t="shared" si="595"/>
        <v>0</v>
      </c>
      <c r="AR900">
        <f t="shared" si="596"/>
        <v>0</v>
      </c>
      <c r="AS900">
        <f t="shared" si="625"/>
        <v>3079.9999999999272</v>
      </c>
      <c r="AT900" s="12">
        <f t="shared" si="584"/>
        <v>-0.875</v>
      </c>
      <c r="AU900" s="13">
        <f t="shared" si="619"/>
        <v>0</v>
      </c>
      <c r="AV900" s="13">
        <f t="shared" si="598"/>
        <v>0</v>
      </c>
      <c r="AW900" s="27">
        <v>0</v>
      </c>
      <c r="AX900" s="1">
        <f t="shared" si="626"/>
        <v>0</v>
      </c>
      <c r="AY900" s="20">
        <f t="shared" si="618"/>
        <v>385.28846153846155</v>
      </c>
    </row>
    <row r="901" spans="1:51" ht="33" customHeight="1" x14ac:dyDescent="0.65">
      <c r="A901" s="39">
        <v>895</v>
      </c>
      <c r="B901" s="2" t="s">
        <v>2067</v>
      </c>
      <c r="C901" s="36" t="s">
        <v>2078</v>
      </c>
      <c r="D901" s="47" t="s">
        <v>354</v>
      </c>
      <c r="E901" s="48" t="s">
        <v>444</v>
      </c>
      <c r="F901" s="15">
        <v>44531</v>
      </c>
      <c r="G901" s="2">
        <f t="shared" si="607"/>
        <v>26</v>
      </c>
      <c r="H901" s="16">
        <v>19</v>
      </c>
      <c r="I901" s="2"/>
      <c r="J901" s="16"/>
      <c r="K901" s="16"/>
      <c r="L901" s="2">
        <v>200</v>
      </c>
      <c r="M901" s="2">
        <v>0</v>
      </c>
      <c r="N901" s="2">
        <v>25</v>
      </c>
      <c r="O901" s="16"/>
      <c r="P901" s="2">
        <v>0</v>
      </c>
      <c r="Q901" s="2">
        <f t="shared" si="620"/>
        <v>10</v>
      </c>
      <c r="R901" s="2">
        <f t="shared" si="614"/>
        <v>0</v>
      </c>
      <c r="S901" s="17">
        <f t="shared" si="580"/>
        <v>27.403846153846153</v>
      </c>
      <c r="T901" s="17">
        <v>4.75</v>
      </c>
      <c r="U901" s="17">
        <v>5</v>
      </c>
      <c r="V901" s="18">
        <v>7</v>
      </c>
      <c r="W901" s="19">
        <f t="shared" si="617"/>
        <v>279.15384615384613</v>
      </c>
      <c r="X901" s="17">
        <f t="shared" si="609"/>
        <v>0</v>
      </c>
      <c r="Y901" s="17">
        <f t="shared" si="610"/>
        <v>0</v>
      </c>
      <c r="Z901" s="29"/>
      <c r="AA901" s="43">
        <f t="shared" si="621"/>
        <v>0</v>
      </c>
      <c r="AB901" s="17">
        <f t="shared" si="622"/>
        <v>5.5830769230769226</v>
      </c>
      <c r="AC901" s="17">
        <f t="shared" si="623"/>
        <v>5.5830769230769226</v>
      </c>
      <c r="AD901" s="3">
        <f t="shared" si="606"/>
        <v>273</v>
      </c>
      <c r="AE901" s="3">
        <f t="shared" si="605"/>
        <v>2200</v>
      </c>
      <c r="AF901" s="3"/>
      <c r="AH901" s="20">
        <f t="shared" si="583"/>
        <v>273.57</v>
      </c>
      <c r="AI901">
        <f t="shared" si="587"/>
        <v>2</v>
      </c>
      <c r="AJ901">
        <f t="shared" si="588"/>
        <v>1</v>
      </c>
      <c r="AK901">
        <f t="shared" si="589"/>
        <v>1</v>
      </c>
      <c r="AL901">
        <f t="shared" si="590"/>
        <v>0</v>
      </c>
      <c r="AM901">
        <f t="shared" si="591"/>
        <v>0</v>
      </c>
      <c r="AN901">
        <f t="shared" si="592"/>
        <v>3</v>
      </c>
      <c r="AO901">
        <f t="shared" si="593"/>
        <v>1</v>
      </c>
      <c r="AP901">
        <f t="shared" si="594"/>
        <v>0</v>
      </c>
      <c r="AQ901">
        <f t="shared" si="595"/>
        <v>0</v>
      </c>
      <c r="AR901">
        <f t="shared" si="596"/>
        <v>2</v>
      </c>
      <c r="AS901">
        <f t="shared" si="625"/>
        <v>2279.9999999999727</v>
      </c>
      <c r="AT901" s="12">
        <f t="shared" si="584"/>
        <v>-0.875</v>
      </c>
      <c r="AU901" s="13">
        <f t="shared" si="619"/>
        <v>0</v>
      </c>
      <c r="AV901" s="13">
        <f t="shared" si="598"/>
        <v>0</v>
      </c>
      <c r="AW901" s="27">
        <v>0</v>
      </c>
      <c r="AX901" s="1">
        <f t="shared" si="626"/>
        <v>0</v>
      </c>
      <c r="AY901" s="20">
        <f t="shared" si="618"/>
        <v>262.40384615384613</v>
      </c>
    </row>
    <row r="902" spans="1:51" ht="33" customHeight="1" x14ac:dyDescent="0.65">
      <c r="A902" s="2">
        <v>896</v>
      </c>
      <c r="B902" s="2" t="s">
        <v>2067</v>
      </c>
      <c r="C902" s="44" t="s">
        <v>2079</v>
      </c>
      <c r="D902" s="47" t="s">
        <v>2080</v>
      </c>
      <c r="E902" s="48" t="s">
        <v>2081</v>
      </c>
      <c r="F902" s="75">
        <v>44575</v>
      </c>
      <c r="G902" s="2">
        <f t="shared" si="607"/>
        <v>26</v>
      </c>
      <c r="H902" s="16">
        <v>20</v>
      </c>
      <c r="I902" s="2"/>
      <c r="J902" s="16"/>
      <c r="K902" s="16"/>
      <c r="L902" s="2">
        <v>200</v>
      </c>
      <c r="M902" s="2">
        <v>0</v>
      </c>
      <c r="N902" s="2">
        <v>35</v>
      </c>
      <c r="O902" s="16"/>
      <c r="P902" s="2">
        <v>0</v>
      </c>
      <c r="Q902" s="2">
        <f t="shared" si="620"/>
        <v>10</v>
      </c>
      <c r="R902" s="2">
        <f t="shared" si="614"/>
        <v>0</v>
      </c>
      <c r="S902" s="17">
        <f t="shared" ref="S902:S965" si="627">(((L902/26/8)*1.5)*H902)+(((L902/26)*2)*I902)</f>
        <v>28.846153846153847</v>
      </c>
      <c r="T902" s="17">
        <v>5</v>
      </c>
      <c r="U902" s="17">
        <v>5</v>
      </c>
      <c r="V902" s="18">
        <v>7</v>
      </c>
      <c r="W902" s="19">
        <f t="shared" si="617"/>
        <v>290.84615384615387</v>
      </c>
      <c r="X902" s="17">
        <f t="shared" si="609"/>
        <v>0</v>
      </c>
      <c r="Y902" s="17">
        <f t="shared" si="610"/>
        <v>0</v>
      </c>
      <c r="Z902" s="29"/>
      <c r="AA902" s="43">
        <f t="shared" si="621"/>
        <v>0</v>
      </c>
      <c r="AB902" s="17">
        <f t="shared" si="622"/>
        <v>5.8169230769230778</v>
      </c>
      <c r="AC902" s="17">
        <f t="shared" si="623"/>
        <v>5.8169230769230778</v>
      </c>
      <c r="AD902" s="3">
        <f t="shared" si="606"/>
        <v>285</v>
      </c>
      <c r="AE902" s="3">
        <f t="shared" si="605"/>
        <v>100</v>
      </c>
      <c r="AF902" s="3"/>
      <c r="AH902" s="20">
        <f t="shared" ref="AH902:AH965" si="628">ROUND( W902-AC902,2)</f>
        <v>285.02999999999997</v>
      </c>
      <c r="AI902">
        <f t="shared" si="587"/>
        <v>2</v>
      </c>
      <c r="AJ902">
        <f t="shared" si="588"/>
        <v>1</v>
      </c>
      <c r="AK902">
        <f t="shared" si="589"/>
        <v>1</v>
      </c>
      <c r="AL902">
        <f t="shared" si="590"/>
        <v>1</v>
      </c>
      <c r="AM902">
        <f t="shared" si="591"/>
        <v>1</v>
      </c>
      <c r="AN902">
        <f t="shared" si="592"/>
        <v>0</v>
      </c>
      <c r="AO902">
        <f t="shared" si="593"/>
        <v>0</v>
      </c>
      <c r="AP902">
        <f t="shared" si="594"/>
        <v>0</v>
      </c>
      <c r="AQ902">
        <f t="shared" si="595"/>
        <v>0</v>
      </c>
      <c r="AR902">
        <f t="shared" si="596"/>
        <v>1</v>
      </c>
      <c r="AS902">
        <f t="shared" si="625"/>
        <v>119.99999999989086</v>
      </c>
      <c r="AT902" s="12">
        <f t="shared" ref="AT902:AT965" si="629">+DAYS360(F902,$J$3)/360</f>
        <v>-0.99444444444444446</v>
      </c>
      <c r="AU902" s="13">
        <f t="shared" si="619"/>
        <v>0</v>
      </c>
      <c r="AV902" s="13">
        <f t="shared" si="598"/>
        <v>0</v>
      </c>
      <c r="AW902" s="27">
        <v>0</v>
      </c>
      <c r="AX902" s="1">
        <f t="shared" si="626"/>
        <v>0</v>
      </c>
      <c r="AY902" s="20">
        <f t="shared" si="618"/>
        <v>273.84615384615387</v>
      </c>
    </row>
    <row r="903" spans="1:51" ht="33" customHeight="1" x14ac:dyDescent="0.65">
      <c r="A903" s="39">
        <v>897</v>
      </c>
      <c r="B903" s="2" t="s">
        <v>2067</v>
      </c>
      <c r="C903" s="44" t="s">
        <v>2082</v>
      </c>
      <c r="D903" s="38" t="s">
        <v>2083</v>
      </c>
      <c r="E903" s="38" t="s">
        <v>1955</v>
      </c>
      <c r="F903" s="75">
        <v>44669</v>
      </c>
      <c r="G903" s="2">
        <f t="shared" si="607"/>
        <v>26</v>
      </c>
      <c r="H903" s="16">
        <v>20</v>
      </c>
      <c r="I903" s="2"/>
      <c r="J903" s="16"/>
      <c r="K903" s="16"/>
      <c r="L903" s="2">
        <v>200</v>
      </c>
      <c r="M903" s="2">
        <v>0</v>
      </c>
      <c r="N903" s="2">
        <v>25</v>
      </c>
      <c r="O903" s="16"/>
      <c r="P903" s="2">
        <v>0</v>
      </c>
      <c r="Q903" s="2">
        <f t="shared" si="620"/>
        <v>10</v>
      </c>
      <c r="R903" s="2">
        <f t="shared" si="614"/>
        <v>0</v>
      </c>
      <c r="S903" s="17">
        <f t="shared" si="627"/>
        <v>28.846153846153847</v>
      </c>
      <c r="T903" s="17">
        <v>5</v>
      </c>
      <c r="U903" s="17">
        <v>5</v>
      </c>
      <c r="V903" s="18">
        <v>7</v>
      </c>
      <c r="W903" s="19">
        <f t="shared" si="617"/>
        <v>280.84615384615387</v>
      </c>
      <c r="X903" s="17">
        <f t="shared" si="609"/>
        <v>0</v>
      </c>
      <c r="Y903" s="17">
        <f t="shared" si="610"/>
        <v>0</v>
      </c>
      <c r="Z903" s="29"/>
      <c r="AA903" s="43">
        <f t="shared" si="621"/>
        <v>0</v>
      </c>
      <c r="AB903" s="17">
        <f t="shared" si="622"/>
        <v>5.6169230769230776</v>
      </c>
      <c r="AC903" s="17">
        <f t="shared" si="623"/>
        <v>5.6169230769230776</v>
      </c>
      <c r="AD903" s="3">
        <f t="shared" si="606"/>
        <v>275</v>
      </c>
      <c r="AE903" s="3">
        <f t="shared" si="605"/>
        <v>900</v>
      </c>
      <c r="AF903" s="3"/>
      <c r="AH903" s="20">
        <f t="shared" si="628"/>
        <v>275.23</v>
      </c>
      <c r="AI903">
        <f t="shared" ref="AI903:AI966" si="630">INT(AH903/$AI$5)</f>
        <v>2</v>
      </c>
      <c r="AJ903">
        <f t="shared" ref="AJ903:AJ966" si="631">INT((AH903-$AI$5*AI903)/50)</f>
        <v>1</v>
      </c>
      <c r="AK903">
        <f t="shared" ref="AK903:AK966" si="632">INT((AH903-$AI$5*AI903-$AJ$5*AJ903)/20)</f>
        <v>1</v>
      </c>
      <c r="AL903">
        <f t="shared" ref="AL903:AL966" si="633">INT((AH903-$AI$5*AI903-$AJ$5*AJ903-$AK$5*AK903)/10)</f>
        <v>0</v>
      </c>
      <c r="AM903">
        <f t="shared" ref="AM903:AM966" si="634">INT((AH903-$AI$5*AI903-$AJ$5*AJ903-$AK$5*AK903-$AL$5*AL903)/5)</f>
        <v>1</v>
      </c>
      <c r="AN903">
        <f t="shared" ref="AN903:AN966" si="635">INT((AH903-$AI$5*AI903-$AJ$5*AJ903-$AK$5*AK903-$AL$5*AL903-$AM$5*AM903)/1)</f>
        <v>0</v>
      </c>
      <c r="AO903">
        <f t="shared" ref="AO903:AO966" si="636">INT(AS903/$AO$5)</f>
        <v>0</v>
      </c>
      <c r="AP903">
        <f t="shared" ref="AP903:AP966" si="637">INT((AS903-AO903*$AO$5)/1000)</f>
        <v>0</v>
      </c>
      <c r="AQ903">
        <f t="shared" ref="AQ903:AQ966" si="638">INT((AS903-AO903*$AO$5-AP903*$AP$5)/500)</f>
        <v>1</v>
      </c>
      <c r="AR903">
        <f t="shared" ref="AR903:AR966" si="639">INT((AS903-AO903*$AO$5-AP903*$AP$5-AQ903*$AQ$5)/100)</f>
        <v>4</v>
      </c>
      <c r="AS903">
        <f t="shared" si="625"/>
        <v>920.00000000007276</v>
      </c>
      <c r="AT903" s="12">
        <f t="shared" si="629"/>
        <v>-1.2555555555555555</v>
      </c>
      <c r="AU903" s="13">
        <f t="shared" si="619"/>
        <v>0</v>
      </c>
      <c r="AV903" s="13">
        <f t="shared" ref="AV903:AV932" si="640">IF(AT903&lt;=3,0,IF(AT903&lt;=4,4,IF(AT903&lt;=5,5,IF(AT903&lt;=6,6,IF(AT903&lt;=7,7,IF(AT903&lt;=8,8,IF(AT903&lt;=9,9,10)))))))</f>
        <v>0</v>
      </c>
      <c r="AW903" s="27">
        <v>0</v>
      </c>
      <c r="AX903" s="1">
        <f t="shared" si="626"/>
        <v>0</v>
      </c>
      <c r="AY903" s="20">
        <f t="shared" si="618"/>
        <v>263.84615384615387</v>
      </c>
    </row>
    <row r="904" spans="1:51" ht="33.75" customHeight="1" x14ac:dyDescent="0.65">
      <c r="A904" s="2">
        <v>898</v>
      </c>
      <c r="B904" s="2" t="s">
        <v>2067</v>
      </c>
      <c r="C904" s="44" t="s">
        <v>2084</v>
      </c>
      <c r="D904" s="47" t="s">
        <v>1149</v>
      </c>
      <c r="E904" s="48" t="s">
        <v>1377</v>
      </c>
      <c r="F904" s="75">
        <v>44683</v>
      </c>
      <c r="G904" s="2">
        <f t="shared" si="607"/>
        <v>26</v>
      </c>
      <c r="H904" s="16">
        <v>16</v>
      </c>
      <c r="I904" s="2"/>
      <c r="J904" s="16"/>
      <c r="K904" s="16"/>
      <c r="L904" s="2">
        <v>200</v>
      </c>
      <c r="M904" s="2">
        <v>0</v>
      </c>
      <c r="N904" s="2">
        <v>10</v>
      </c>
      <c r="O904" s="16"/>
      <c r="P904" s="2">
        <v>0</v>
      </c>
      <c r="Q904" s="2">
        <f t="shared" si="620"/>
        <v>10</v>
      </c>
      <c r="R904" s="2">
        <f t="shared" si="614"/>
        <v>0</v>
      </c>
      <c r="S904" s="17">
        <f t="shared" si="627"/>
        <v>23.076923076923077</v>
      </c>
      <c r="T904" s="17">
        <v>4</v>
      </c>
      <c r="U904" s="17">
        <v>5</v>
      </c>
      <c r="V904" s="18">
        <v>7</v>
      </c>
      <c r="W904" s="19">
        <f t="shared" si="617"/>
        <v>259.07692307692309</v>
      </c>
      <c r="X904" s="17">
        <f t="shared" si="609"/>
        <v>0</v>
      </c>
      <c r="Y904" s="17">
        <f t="shared" si="610"/>
        <v>0</v>
      </c>
      <c r="Z904" s="29"/>
      <c r="AA904" s="43">
        <f t="shared" si="621"/>
        <v>0</v>
      </c>
      <c r="AB904" s="17">
        <f t="shared" si="622"/>
        <v>5.1815384615384623</v>
      </c>
      <c r="AC904" s="17">
        <f t="shared" si="623"/>
        <v>5.1815384615384623</v>
      </c>
      <c r="AD904" s="3">
        <f t="shared" si="606"/>
        <v>253</v>
      </c>
      <c r="AE904" s="3">
        <f t="shared" si="605"/>
        <v>3600</v>
      </c>
      <c r="AF904" s="3"/>
      <c r="AH904" s="20">
        <f t="shared" si="628"/>
        <v>253.9</v>
      </c>
      <c r="AI904">
        <f t="shared" si="630"/>
        <v>2</v>
      </c>
      <c r="AJ904">
        <f t="shared" si="631"/>
        <v>1</v>
      </c>
      <c r="AK904">
        <f t="shared" si="632"/>
        <v>0</v>
      </c>
      <c r="AL904">
        <f t="shared" si="633"/>
        <v>0</v>
      </c>
      <c r="AM904">
        <f t="shared" si="634"/>
        <v>0</v>
      </c>
      <c r="AN904">
        <f t="shared" si="635"/>
        <v>3</v>
      </c>
      <c r="AO904">
        <f t="shared" si="636"/>
        <v>1</v>
      </c>
      <c r="AP904">
        <f t="shared" si="637"/>
        <v>1</v>
      </c>
      <c r="AQ904">
        <f t="shared" si="638"/>
        <v>1</v>
      </c>
      <c r="AR904">
        <f t="shared" si="639"/>
        <v>1</v>
      </c>
      <c r="AS904">
        <f t="shared" si="625"/>
        <v>3600.0000000000227</v>
      </c>
      <c r="AT904" s="12">
        <f t="shared" si="629"/>
        <v>-1.2944444444444445</v>
      </c>
      <c r="AU904" s="13">
        <f t="shared" si="619"/>
        <v>0</v>
      </c>
      <c r="AV904" s="13">
        <f t="shared" si="640"/>
        <v>0</v>
      </c>
      <c r="AW904" s="27">
        <v>0</v>
      </c>
      <c r="AX904" s="1">
        <f t="shared" si="626"/>
        <v>0</v>
      </c>
      <c r="AY904" s="20">
        <f t="shared" si="618"/>
        <v>243.07692307692309</v>
      </c>
    </row>
    <row r="905" spans="1:51" ht="33.75" customHeight="1" x14ac:dyDescent="0.65">
      <c r="A905" s="39">
        <v>899</v>
      </c>
      <c r="B905" s="2" t="s">
        <v>2067</v>
      </c>
      <c r="C905" s="36" t="s">
        <v>2085</v>
      </c>
      <c r="D905" s="47" t="s">
        <v>2086</v>
      </c>
      <c r="E905" s="48" t="s">
        <v>2087</v>
      </c>
      <c r="F905" s="75">
        <v>44835</v>
      </c>
      <c r="G905" s="2">
        <f t="shared" si="607"/>
        <v>26</v>
      </c>
      <c r="H905" s="16">
        <v>20</v>
      </c>
      <c r="I905" s="2"/>
      <c r="J905" s="16"/>
      <c r="K905" s="16"/>
      <c r="L905" s="2">
        <v>200</v>
      </c>
      <c r="M905" s="2">
        <v>0</v>
      </c>
      <c r="N905" s="2">
        <v>10</v>
      </c>
      <c r="O905" s="16"/>
      <c r="P905" s="2">
        <v>0</v>
      </c>
      <c r="Q905" s="2">
        <f t="shared" si="620"/>
        <v>10</v>
      </c>
      <c r="R905" s="2">
        <f t="shared" si="614"/>
        <v>0</v>
      </c>
      <c r="S905" s="17">
        <f t="shared" si="627"/>
        <v>28.846153846153847</v>
      </c>
      <c r="T905" s="17">
        <v>5</v>
      </c>
      <c r="U905" s="17">
        <v>5</v>
      </c>
      <c r="V905" s="18">
        <v>7</v>
      </c>
      <c r="W905" s="19">
        <f t="shared" si="617"/>
        <v>265.84615384615381</v>
      </c>
      <c r="X905" s="17">
        <f t="shared" si="609"/>
        <v>0</v>
      </c>
      <c r="Y905" s="17">
        <f t="shared" si="610"/>
        <v>0</v>
      </c>
      <c r="Z905" s="29"/>
      <c r="AA905" s="43">
        <f t="shared" si="621"/>
        <v>0</v>
      </c>
      <c r="AB905" s="17">
        <f t="shared" si="622"/>
        <v>5.316923076923076</v>
      </c>
      <c r="AC905" s="17">
        <f t="shared" si="623"/>
        <v>5.316923076923076</v>
      </c>
      <c r="AD905" s="3">
        <f t="shared" si="606"/>
        <v>260</v>
      </c>
      <c r="AE905" s="3">
        <f t="shared" si="605"/>
        <v>2100</v>
      </c>
      <c r="AF905" s="3"/>
      <c r="AH905" s="20">
        <f t="shared" si="628"/>
        <v>260.52999999999997</v>
      </c>
      <c r="AI905">
        <f t="shared" si="630"/>
        <v>2</v>
      </c>
      <c r="AJ905">
        <f t="shared" si="631"/>
        <v>1</v>
      </c>
      <c r="AK905">
        <f t="shared" si="632"/>
        <v>0</v>
      </c>
      <c r="AL905">
        <f t="shared" si="633"/>
        <v>1</v>
      </c>
      <c r="AM905">
        <f t="shared" si="634"/>
        <v>0</v>
      </c>
      <c r="AN905">
        <f t="shared" si="635"/>
        <v>0</v>
      </c>
      <c r="AO905">
        <f t="shared" si="636"/>
        <v>1</v>
      </c>
      <c r="AP905">
        <f t="shared" si="637"/>
        <v>0</v>
      </c>
      <c r="AQ905">
        <f t="shared" si="638"/>
        <v>0</v>
      </c>
      <c r="AR905">
        <f t="shared" si="639"/>
        <v>1</v>
      </c>
      <c r="AS905">
        <f t="shared" si="625"/>
        <v>2119.9999999998909</v>
      </c>
      <c r="AT905" s="12">
        <f t="shared" si="629"/>
        <v>-1.7083333333333333</v>
      </c>
      <c r="AU905" s="13">
        <f t="shared" si="619"/>
        <v>0</v>
      </c>
      <c r="AV905" s="13">
        <f t="shared" si="640"/>
        <v>0</v>
      </c>
      <c r="AW905" s="27">
        <v>0</v>
      </c>
      <c r="AX905" s="1">
        <f t="shared" si="626"/>
        <v>0</v>
      </c>
      <c r="AY905" s="20">
        <f t="shared" si="618"/>
        <v>248.84615384615381</v>
      </c>
    </row>
    <row r="906" spans="1:51" ht="33.75" customHeight="1" x14ac:dyDescent="0.65">
      <c r="A906" s="2">
        <v>900</v>
      </c>
      <c r="B906" s="2" t="s">
        <v>2067</v>
      </c>
      <c r="C906" s="44" t="s">
        <v>2088</v>
      </c>
      <c r="D906" s="38" t="s">
        <v>2089</v>
      </c>
      <c r="E906" s="38" t="s">
        <v>2090</v>
      </c>
      <c r="F906" s="75">
        <v>44839</v>
      </c>
      <c r="G906" s="2">
        <f t="shared" si="607"/>
        <v>26</v>
      </c>
      <c r="H906" s="16">
        <v>25</v>
      </c>
      <c r="I906" s="2"/>
      <c r="J906" s="16"/>
      <c r="K906" s="16"/>
      <c r="L906" s="2">
        <v>200</v>
      </c>
      <c r="M906" s="2">
        <v>0</v>
      </c>
      <c r="N906" s="2">
        <v>20</v>
      </c>
      <c r="O906" s="16"/>
      <c r="P906" s="2">
        <v>0</v>
      </c>
      <c r="Q906" s="2">
        <f t="shared" si="620"/>
        <v>10</v>
      </c>
      <c r="R906" s="2">
        <f t="shared" si="614"/>
        <v>0</v>
      </c>
      <c r="S906" s="17">
        <f t="shared" si="627"/>
        <v>36.057692307692307</v>
      </c>
      <c r="T906" s="17">
        <v>6.25</v>
      </c>
      <c r="U906" s="17">
        <v>5</v>
      </c>
      <c r="V906" s="18">
        <v>7</v>
      </c>
      <c r="W906" s="19">
        <f t="shared" si="617"/>
        <v>284.30769230769232</v>
      </c>
      <c r="X906" s="17">
        <f t="shared" si="609"/>
        <v>0</v>
      </c>
      <c r="Y906" s="17">
        <f t="shared" si="610"/>
        <v>0</v>
      </c>
      <c r="Z906" s="29"/>
      <c r="AA906" s="43">
        <f t="shared" si="621"/>
        <v>0</v>
      </c>
      <c r="AB906" s="17">
        <f t="shared" si="622"/>
        <v>5.6861538461538466</v>
      </c>
      <c r="AC906" s="17">
        <f t="shared" si="623"/>
        <v>5.6861538461538466</v>
      </c>
      <c r="AD906" s="3">
        <f t="shared" si="606"/>
        <v>278</v>
      </c>
      <c r="AE906" s="3">
        <f t="shared" ref="AE906:AE969" si="641">(AO906*$AO$5+AP906*$AP$5+AQ906*$AQ$5+AR906*$AR$5)</f>
        <v>2400</v>
      </c>
      <c r="AF906" s="3"/>
      <c r="AH906" s="20">
        <f t="shared" si="628"/>
        <v>278.62</v>
      </c>
      <c r="AI906">
        <f t="shared" si="630"/>
        <v>2</v>
      </c>
      <c r="AJ906">
        <f t="shared" si="631"/>
        <v>1</v>
      </c>
      <c r="AK906">
        <f t="shared" si="632"/>
        <v>1</v>
      </c>
      <c r="AL906">
        <f t="shared" si="633"/>
        <v>0</v>
      </c>
      <c r="AM906">
        <f t="shared" si="634"/>
        <v>1</v>
      </c>
      <c r="AN906">
        <f t="shared" si="635"/>
        <v>3</v>
      </c>
      <c r="AO906">
        <f t="shared" si="636"/>
        <v>1</v>
      </c>
      <c r="AP906">
        <f t="shared" si="637"/>
        <v>0</v>
      </c>
      <c r="AQ906">
        <f t="shared" si="638"/>
        <v>0</v>
      </c>
      <c r="AR906">
        <f t="shared" si="639"/>
        <v>4</v>
      </c>
      <c r="AS906">
        <f t="shared" si="625"/>
        <v>2480.0000000000182</v>
      </c>
      <c r="AT906" s="12">
        <f t="shared" si="629"/>
        <v>-1.7194444444444446</v>
      </c>
      <c r="AU906" s="13">
        <f t="shared" si="619"/>
        <v>0</v>
      </c>
      <c r="AV906" s="13">
        <f t="shared" si="640"/>
        <v>0</v>
      </c>
      <c r="AW906" s="27">
        <v>0</v>
      </c>
      <c r="AX906" s="1">
        <f t="shared" si="626"/>
        <v>0</v>
      </c>
      <c r="AY906" s="20">
        <f t="shared" si="618"/>
        <v>266.05769230769232</v>
      </c>
    </row>
    <row r="907" spans="1:51" ht="33.75" customHeight="1" x14ac:dyDescent="0.65">
      <c r="A907" s="39">
        <v>901</v>
      </c>
      <c r="B907" s="2" t="s">
        <v>2067</v>
      </c>
      <c r="C907" s="44" t="s">
        <v>2091</v>
      </c>
      <c r="D907" s="47" t="s">
        <v>1234</v>
      </c>
      <c r="E907" s="48" t="s">
        <v>2092</v>
      </c>
      <c r="F907" s="75">
        <v>44845</v>
      </c>
      <c r="G907" s="2">
        <f t="shared" si="607"/>
        <v>26</v>
      </c>
      <c r="H907" s="16">
        <v>20</v>
      </c>
      <c r="I907" s="2"/>
      <c r="J907" s="16"/>
      <c r="K907" s="16"/>
      <c r="L907" s="2">
        <v>200</v>
      </c>
      <c r="M907" s="2">
        <v>0</v>
      </c>
      <c r="N907" s="2">
        <v>100</v>
      </c>
      <c r="O907" s="16"/>
      <c r="P907" s="2">
        <v>0</v>
      </c>
      <c r="Q907" s="2">
        <f t="shared" si="620"/>
        <v>10</v>
      </c>
      <c r="R907" s="2">
        <f t="shared" si="614"/>
        <v>0</v>
      </c>
      <c r="S907" s="17">
        <f t="shared" si="627"/>
        <v>28.846153846153847</v>
      </c>
      <c r="T907" s="17">
        <v>5</v>
      </c>
      <c r="U907" s="17">
        <v>5</v>
      </c>
      <c r="V907" s="18">
        <v>7</v>
      </c>
      <c r="W907" s="19">
        <f t="shared" si="617"/>
        <v>355.84615384615387</v>
      </c>
      <c r="X907" s="17">
        <f t="shared" si="609"/>
        <v>0</v>
      </c>
      <c r="Y907" s="17">
        <f t="shared" si="610"/>
        <v>0</v>
      </c>
      <c r="Z907" s="29"/>
      <c r="AA907" s="43">
        <f t="shared" si="621"/>
        <v>0</v>
      </c>
      <c r="AB907" s="17">
        <f t="shared" si="622"/>
        <v>6</v>
      </c>
      <c r="AC907" s="17">
        <f t="shared" si="623"/>
        <v>6</v>
      </c>
      <c r="AD907" s="3">
        <f t="shared" ref="AD907:AD970" si="642">(AI907*$AI$5+AJ907*$AJ$5+AK907*$AK$5+AL907*$AL$5+AM907*$AM$5+AN907*$AN$5)</f>
        <v>349</v>
      </c>
      <c r="AE907" s="3">
        <f t="shared" si="641"/>
        <v>3400</v>
      </c>
      <c r="AF907" s="3"/>
      <c r="AH907" s="20">
        <f t="shared" si="628"/>
        <v>349.85</v>
      </c>
      <c r="AI907">
        <f t="shared" si="630"/>
        <v>3</v>
      </c>
      <c r="AJ907">
        <f t="shared" si="631"/>
        <v>0</v>
      </c>
      <c r="AK907">
        <f t="shared" si="632"/>
        <v>2</v>
      </c>
      <c r="AL907">
        <f t="shared" si="633"/>
        <v>0</v>
      </c>
      <c r="AM907">
        <f t="shared" si="634"/>
        <v>1</v>
      </c>
      <c r="AN907">
        <f t="shared" si="635"/>
        <v>4</v>
      </c>
      <c r="AO907">
        <f t="shared" si="636"/>
        <v>1</v>
      </c>
      <c r="AP907">
        <f t="shared" si="637"/>
        <v>1</v>
      </c>
      <c r="AQ907">
        <f t="shared" si="638"/>
        <v>0</v>
      </c>
      <c r="AR907">
        <f t="shared" si="639"/>
        <v>4</v>
      </c>
      <c r="AS907">
        <f t="shared" si="625"/>
        <v>3400.0000000000909</v>
      </c>
      <c r="AT907" s="12">
        <f t="shared" si="629"/>
        <v>-1.7361111111111112</v>
      </c>
      <c r="AU907" s="13">
        <f t="shared" si="619"/>
        <v>0</v>
      </c>
      <c r="AV907" s="13">
        <f t="shared" si="640"/>
        <v>0</v>
      </c>
      <c r="AW907" s="27">
        <v>0</v>
      </c>
      <c r="AX907" s="1">
        <f t="shared" si="626"/>
        <v>0</v>
      </c>
      <c r="AY907" s="20">
        <f t="shared" si="618"/>
        <v>338.84615384615387</v>
      </c>
    </row>
    <row r="908" spans="1:51" ht="33.75" customHeight="1" x14ac:dyDescent="0.65">
      <c r="A908" s="2">
        <v>902</v>
      </c>
      <c r="B908" s="2" t="s">
        <v>2067</v>
      </c>
      <c r="C908" s="44" t="s">
        <v>2093</v>
      </c>
      <c r="D908" s="47" t="s">
        <v>1883</v>
      </c>
      <c r="E908" s="48" t="s">
        <v>1279</v>
      </c>
      <c r="F908" s="75">
        <v>44866</v>
      </c>
      <c r="G908" s="2">
        <f t="shared" si="607"/>
        <v>26</v>
      </c>
      <c r="H908" s="16">
        <v>12</v>
      </c>
      <c r="I908" s="2"/>
      <c r="J908" s="16"/>
      <c r="K908" s="16"/>
      <c r="L908" s="2">
        <v>200</v>
      </c>
      <c r="M908" s="2">
        <v>0</v>
      </c>
      <c r="N908" s="2">
        <v>15</v>
      </c>
      <c r="O908" s="16"/>
      <c r="P908" s="2">
        <v>0</v>
      </c>
      <c r="Q908" s="2">
        <f t="shared" si="620"/>
        <v>10</v>
      </c>
      <c r="R908" s="2">
        <f t="shared" si="614"/>
        <v>0</v>
      </c>
      <c r="S908" s="17">
        <f t="shared" si="627"/>
        <v>17.307692307692307</v>
      </c>
      <c r="T908" s="17">
        <v>3</v>
      </c>
      <c r="U908" s="17">
        <v>5</v>
      </c>
      <c r="V908" s="18">
        <v>7</v>
      </c>
      <c r="W908" s="19">
        <f t="shared" si="617"/>
        <v>257.30769230769232</v>
      </c>
      <c r="X908" s="17">
        <f t="shared" si="609"/>
        <v>0</v>
      </c>
      <c r="Y908" s="17">
        <f t="shared" si="610"/>
        <v>0</v>
      </c>
      <c r="Z908" s="29"/>
      <c r="AA908" s="43">
        <f t="shared" si="621"/>
        <v>0</v>
      </c>
      <c r="AB908" s="17">
        <f t="shared" si="622"/>
        <v>5.1461538461538465</v>
      </c>
      <c r="AC908" s="17">
        <f t="shared" si="623"/>
        <v>5.1461538461538465</v>
      </c>
      <c r="AD908" s="3">
        <f t="shared" si="642"/>
        <v>252</v>
      </c>
      <c r="AE908" s="3">
        <f t="shared" si="641"/>
        <v>600</v>
      </c>
      <c r="AF908" s="3"/>
      <c r="AH908" s="20">
        <f t="shared" si="628"/>
        <v>252.16</v>
      </c>
      <c r="AI908">
        <f t="shared" si="630"/>
        <v>2</v>
      </c>
      <c r="AJ908">
        <f t="shared" si="631"/>
        <v>1</v>
      </c>
      <c r="AK908">
        <f t="shared" si="632"/>
        <v>0</v>
      </c>
      <c r="AL908">
        <f t="shared" si="633"/>
        <v>0</v>
      </c>
      <c r="AM908">
        <f t="shared" si="634"/>
        <v>0</v>
      </c>
      <c r="AN908">
        <f t="shared" si="635"/>
        <v>2</v>
      </c>
      <c r="AO908">
        <f t="shared" si="636"/>
        <v>0</v>
      </c>
      <c r="AP908">
        <f t="shared" si="637"/>
        <v>0</v>
      </c>
      <c r="AQ908">
        <f t="shared" si="638"/>
        <v>1</v>
      </c>
      <c r="AR908">
        <f t="shared" si="639"/>
        <v>1</v>
      </c>
      <c r="AS908">
        <f t="shared" si="625"/>
        <v>639.99999999998636</v>
      </c>
      <c r="AT908" s="12">
        <f t="shared" si="629"/>
        <v>-1.7916666666666667</v>
      </c>
      <c r="AU908" s="13">
        <f t="shared" si="619"/>
        <v>0</v>
      </c>
      <c r="AV908" s="13">
        <f t="shared" si="640"/>
        <v>0</v>
      </c>
      <c r="AW908" s="27">
        <v>0</v>
      </c>
      <c r="AX908" s="1">
        <f t="shared" si="626"/>
        <v>0</v>
      </c>
      <c r="AY908" s="20">
        <f t="shared" si="618"/>
        <v>242.30769230769232</v>
      </c>
    </row>
    <row r="909" spans="1:51" ht="33.75" customHeight="1" x14ac:dyDescent="0.65">
      <c r="A909" s="39">
        <v>903</v>
      </c>
      <c r="B909" s="2" t="s">
        <v>2067</v>
      </c>
      <c r="C909" s="44" t="s">
        <v>2094</v>
      </c>
      <c r="D909" s="47" t="s">
        <v>221</v>
      </c>
      <c r="E909" s="48" t="s">
        <v>2095</v>
      </c>
      <c r="F909" s="75">
        <v>45006</v>
      </c>
      <c r="G909" s="2">
        <f t="shared" si="607"/>
        <v>24</v>
      </c>
      <c r="H909" s="16">
        <v>20</v>
      </c>
      <c r="I909" s="2"/>
      <c r="J909" s="16">
        <v>2</v>
      </c>
      <c r="K909" s="16"/>
      <c r="L909" s="2">
        <v>200</v>
      </c>
      <c r="M909" s="2">
        <v>0</v>
      </c>
      <c r="N909" s="2">
        <v>50</v>
      </c>
      <c r="O909" s="16"/>
      <c r="P909" s="2">
        <v>0</v>
      </c>
      <c r="Q909" s="2">
        <f t="shared" si="620"/>
        <v>0</v>
      </c>
      <c r="R909" s="2">
        <f t="shared" si="614"/>
        <v>0</v>
      </c>
      <c r="S909" s="17">
        <f t="shared" si="627"/>
        <v>28.846153846153847</v>
      </c>
      <c r="T909" s="17">
        <v>5</v>
      </c>
      <c r="U909" s="17">
        <v>4.6153846153846159</v>
      </c>
      <c r="V909" s="18">
        <v>7</v>
      </c>
      <c r="W909" s="19">
        <f t="shared" si="617"/>
        <v>295.46153846153851</v>
      </c>
      <c r="X909" s="17">
        <f t="shared" si="609"/>
        <v>19.23076923076923</v>
      </c>
      <c r="Y909" s="17">
        <f t="shared" si="610"/>
        <v>0</v>
      </c>
      <c r="Z909" s="29"/>
      <c r="AA909" s="43">
        <f t="shared" si="621"/>
        <v>0</v>
      </c>
      <c r="AB909" s="17">
        <f t="shared" si="622"/>
        <v>5.9092307692307706</v>
      </c>
      <c r="AC909" s="17">
        <f t="shared" si="623"/>
        <v>25.14</v>
      </c>
      <c r="AD909" s="3">
        <f t="shared" si="642"/>
        <v>270</v>
      </c>
      <c r="AE909" s="3">
        <f t="shared" si="641"/>
        <v>1200</v>
      </c>
      <c r="AF909" s="3"/>
      <c r="AH909" s="20">
        <f t="shared" si="628"/>
        <v>270.32</v>
      </c>
      <c r="AI909">
        <f t="shared" si="630"/>
        <v>2</v>
      </c>
      <c r="AJ909">
        <f t="shared" si="631"/>
        <v>1</v>
      </c>
      <c r="AK909">
        <f t="shared" si="632"/>
        <v>1</v>
      </c>
      <c r="AL909">
        <f t="shared" si="633"/>
        <v>0</v>
      </c>
      <c r="AM909">
        <f t="shared" si="634"/>
        <v>0</v>
      </c>
      <c r="AN909">
        <f t="shared" si="635"/>
        <v>0</v>
      </c>
      <c r="AO909">
        <f t="shared" si="636"/>
        <v>0</v>
      </c>
      <c r="AP909">
        <f t="shared" si="637"/>
        <v>1</v>
      </c>
      <c r="AQ909">
        <f t="shared" si="638"/>
        <v>0</v>
      </c>
      <c r="AR909">
        <f t="shared" si="639"/>
        <v>2</v>
      </c>
      <c r="AS909">
        <f t="shared" si="625"/>
        <v>1279.9999999999727</v>
      </c>
      <c r="AT909" s="12">
        <f t="shared" si="629"/>
        <v>-2.1805555555555554</v>
      </c>
      <c r="AU909" s="13">
        <f t="shared" si="619"/>
        <v>0</v>
      </c>
      <c r="AV909" s="13">
        <f t="shared" si="640"/>
        <v>0</v>
      </c>
      <c r="AW909" s="27">
        <v>0</v>
      </c>
      <c r="AX909" s="1">
        <f t="shared" si="626"/>
        <v>0</v>
      </c>
      <c r="AY909" s="20">
        <f t="shared" si="618"/>
        <v>259.61538461538464</v>
      </c>
    </row>
    <row r="910" spans="1:51" ht="33.75" customHeight="1" x14ac:dyDescent="0.65">
      <c r="A910" s="2">
        <v>904</v>
      </c>
      <c r="B910" s="2" t="s">
        <v>2067</v>
      </c>
      <c r="C910" s="44" t="s">
        <v>2096</v>
      </c>
      <c r="D910" s="47" t="s">
        <v>861</v>
      </c>
      <c r="E910" s="48" t="s">
        <v>2097</v>
      </c>
      <c r="F910" s="75">
        <v>45033</v>
      </c>
      <c r="G910" s="2">
        <f t="shared" si="607"/>
        <v>26</v>
      </c>
      <c r="H910" s="16">
        <v>32</v>
      </c>
      <c r="I910" s="2"/>
      <c r="J910" s="16"/>
      <c r="K910" s="16"/>
      <c r="L910" s="2">
        <v>200</v>
      </c>
      <c r="M910" s="2">
        <v>0</v>
      </c>
      <c r="N910" s="2">
        <v>0</v>
      </c>
      <c r="O910" s="16"/>
      <c r="P910" s="2">
        <v>0</v>
      </c>
      <c r="Q910" s="2">
        <f t="shared" si="620"/>
        <v>10</v>
      </c>
      <c r="R910" s="2">
        <f t="shared" si="614"/>
        <v>0</v>
      </c>
      <c r="S910" s="17">
        <f t="shared" si="627"/>
        <v>46.153846153846153</v>
      </c>
      <c r="T910" s="17">
        <v>8</v>
      </c>
      <c r="U910" s="17">
        <v>5</v>
      </c>
      <c r="V910" s="18">
        <v>7</v>
      </c>
      <c r="W910" s="19">
        <f t="shared" si="617"/>
        <v>276.15384615384613</v>
      </c>
      <c r="X910" s="17">
        <f t="shared" si="609"/>
        <v>0</v>
      </c>
      <c r="Y910" s="17">
        <f t="shared" si="610"/>
        <v>0</v>
      </c>
      <c r="Z910" s="29"/>
      <c r="AA910" s="43">
        <f t="shared" si="621"/>
        <v>0</v>
      </c>
      <c r="AB910" s="17">
        <f t="shared" si="622"/>
        <v>5.523076923076923</v>
      </c>
      <c r="AC910" s="17">
        <f t="shared" si="623"/>
        <v>5.523076923076923</v>
      </c>
      <c r="AD910" s="3">
        <f t="shared" si="642"/>
        <v>270</v>
      </c>
      <c r="AE910" s="3">
        <f t="shared" si="641"/>
        <v>2500</v>
      </c>
      <c r="AF910" s="3"/>
      <c r="AH910" s="20">
        <f t="shared" si="628"/>
        <v>270.63</v>
      </c>
      <c r="AI910">
        <f t="shared" si="630"/>
        <v>2</v>
      </c>
      <c r="AJ910">
        <f t="shared" si="631"/>
        <v>1</v>
      </c>
      <c r="AK910">
        <f t="shared" si="632"/>
        <v>1</v>
      </c>
      <c r="AL910">
        <f t="shared" si="633"/>
        <v>0</v>
      </c>
      <c r="AM910">
        <f t="shared" si="634"/>
        <v>0</v>
      </c>
      <c r="AN910">
        <f t="shared" si="635"/>
        <v>0</v>
      </c>
      <c r="AO910">
        <f t="shared" si="636"/>
        <v>1</v>
      </c>
      <c r="AP910">
        <f t="shared" si="637"/>
        <v>0</v>
      </c>
      <c r="AQ910">
        <f t="shared" si="638"/>
        <v>1</v>
      </c>
      <c r="AR910">
        <f t="shared" si="639"/>
        <v>0</v>
      </c>
      <c r="AS910">
        <f t="shared" si="625"/>
        <v>2519.9999999999818</v>
      </c>
      <c r="AT910" s="12">
        <f t="shared" si="629"/>
        <v>-2.2527777777777778</v>
      </c>
      <c r="AU910" s="13">
        <f t="shared" si="619"/>
        <v>0</v>
      </c>
      <c r="AV910" s="13">
        <f t="shared" si="640"/>
        <v>0</v>
      </c>
      <c r="AW910" s="27">
        <v>0</v>
      </c>
      <c r="AX910" s="1">
        <f t="shared" si="626"/>
        <v>0</v>
      </c>
      <c r="AY910" s="20">
        <f t="shared" si="618"/>
        <v>256.15384615384613</v>
      </c>
    </row>
    <row r="911" spans="1:51" ht="33.75" customHeight="1" x14ac:dyDescent="0.65">
      <c r="A911" s="39">
        <v>905</v>
      </c>
      <c r="B911" s="2" t="s">
        <v>2067</v>
      </c>
      <c r="C911" s="36" t="s">
        <v>2098</v>
      </c>
      <c r="D911" s="47" t="s">
        <v>918</v>
      </c>
      <c r="E911" s="48" t="s">
        <v>1279</v>
      </c>
      <c r="F911" s="75">
        <v>45219</v>
      </c>
      <c r="G911" s="2">
        <f t="shared" si="607"/>
        <v>25</v>
      </c>
      <c r="H911" s="16">
        <v>0</v>
      </c>
      <c r="I911" s="2"/>
      <c r="J911" s="16">
        <v>1</v>
      </c>
      <c r="K911" s="16"/>
      <c r="L911" s="2">
        <v>198</v>
      </c>
      <c r="M911" s="2">
        <v>0</v>
      </c>
      <c r="N911" s="2">
        <v>0</v>
      </c>
      <c r="O911" s="16"/>
      <c r="P911" s="2">
        <v>0</v>
      </c>
      <c r="Q911" s="2">
        <f t="shared" si="620"/>
        <v>5</v>
      </c>
      <c r="R911" s="2">
        <f t="shared" si="614"/>
        <v>0</v>
      </c>
      <c r="S911" s="17">
        <f t="shared" si="627"/>
        <v>0</v>
      </c>
      <c r="T911" s="17">
        <v>0</v>
      </c>
      <c r="U911" s="17">
        <v>4.8076923076923084</v>
      </c>
      <c r="V911" s="18">
        <v>7</v>
      </c>
      <c r="W911" s="19">
        <f t="shared" si="617"/>
        <v>214.80769230769232</v>
      </c>
      <c r="X911" s="17">
        <f t="shared" si="609"/>
        <v>7.615384615384615</v>
      </c>
      <c r="Y911" s="17">
        <f t="shared" si="610"/>
        <v>0</v>
      </c>
      <c r="Z911" s="29"/>
      <c r="AA911" s="43">
        <f t="shared" si="621"/>
        <v>0</v>
      </c>
      <c r="AB911" s="17">
        <f t="shared" si="622"/>
        <v>4.2961538461538469</v>
      </c>
      <c r="AC911" s="17">
        <f t="shared" si="623"/>
        <v>11.911538461538463</v>
      </c>
      <c r="AD911" s="3">
        <f t="shared" si="642"/>
        <v>202</v>
      </c>
      <c r="AE911" s="3">
        <f t="shared" si="641"/>
        <v>3600</v>
      </c>
      <c r="AF911" s="3"/>
      <c r="AH911" s="20">
        <f t="shared" si="628"/>
        <v>202.9</v>
      </c>
      <c r="AI911">
        <f t="shared" si="630"/>
        <v>2</v>
      </c>
      <c r="AJ911">
        <f t="shared" si="631"/>
        <v>0</v>
      </c>
      <c r="AK911">
        <f t="shared" si="632"/>
        <v>0</v>
      </c>
      <c r="AL911">
        <f t="shared" si="633"/>
        <v>0</v>
      </c>
      <c r="AM911">
        <f t="shared" si="634"/>
        <v>0</v>
      </c>
      <c r="AN911">
        <f t="shared" si="635"/>
        <v>2</v>
      </c>
      <c r="AO911">
        <f t="shared" si="636"/>
        <v>1</v>
      </c>
      <c r="AP911">
        <f t="shared" si="637"/>
        <v>1</v>
      </c>
      <c r="AQ911">
        <f t="shared" si="638"/>
        <v>1</v>
      </c>
      <c r="AR911">
        <f t="shared" si="639"/>
        <v>1</v>
      </c>
      <c r="AS911">
        <f t="shared" si="625"/>
        <v>3600.0000000000227</v>
      </c>
      <c r="AT911" s="12">
        <f t="shared" si="629"/>
        <v>-2.7611111111111111</v>
      </c>
      <c r="AU911" s="13">
        <f t="shared" si="619"/>
        <v>0</v>
      </c>
      <c r="AV911" s="13">
        <f t="shared" si="640"/>
        <v>0</v>
      </c>
      <c r="AW911" s="27">
        <v>0</v>
      </c>
      <c r="AX911" s="1">
        <f t="shared" si="626"/>
        <v>0</v>
      </c>
      <c r="AY911" s="20">
        <f t="shared" si="618"/>
        <v>195.38461538461539</v>
      </c>
    </row>
    <row r="912" spans="1:51" ht="33" customHeight="1" x14ac:dyDescent="0.65">
      <c r="A912" s="2">
        <v>906</v>
      </c>
      <c r="B912" s="2" t="s">
        <v>2099</v>
      </c>
      <c r="C912" s="44" t="s">
        <v>2100</v>
      </c>
      <c r="D912" s="47" t="s">
        <v>1746</v>
      </c>
      <c r="E912" s="48" t="s">
        <v>493</v>
      </c>
      <c r="F912" s="15">
        <v>44228</v>
      </c>
      <c r="G912" s="2">
        <f t="shared" si="607"/>
        <v>25.375</v>
      </c>
      <c r="H912" s="16">
        <v>8.5</v>
      </c>
      <c r="I912" s="2"/>
      <c r="J912" s="16">
        <v>0.625</v>
      </c>
      <c r="K912" s="16"/>
      <c r="L912" s="2">
        <v>210</v>
      </c>
      <c r="M912" s="2">
        <v>15</v>
      </c>
      <c r="N912" s="2">
        <v>2.5</v>
      </c>
      <c r="O912" s="16"/>
      <c r="P912" s="2">
        <v>0</v>
      </c>
      <c r="Q912" s="2">
        <f>IF(AND($K$4&lt;=G912,K912&lt;0.01),10,IF(AND(G912&gt;=$K$4-1,K912&lt;0.01),5,0))</f>
        <v>5</v>
      </c>
      <c r="R912" s="2">
        <f t="shared" si="614"/>
        <v>0</v>
      </c>
      <c r="S912" s="17">
        <f t="shared" si="627"/>
        <v>12.872596153846153</v>
      </c>
      <c r="T912" s="17">
        <v>2.125</v>
      </c>
      <c r="U912" s="17">
        <v>4.8798076923076925</v>
      </c>
      <c r="V912" s="18">
        <v>7</v>
      </c>
      <c r="W912" s="19">
        <f t="shared" si="617"/>
        <v>259.37740384615381</v>
      </c>
      <c r="X912" s="17">
        <f t="shared" si="609"/>
        <v>5.1081730769230766</v>
      </c>
      <c r="Y912" s="17">
        <f t="shared" si="610"/>
        <v>0</v>
      </c>
      <c r="Z912" s="29"/>
      <c r="AA912" s="43">
        <f>IF(AY912&lt;=(1500000/4000),0,IF(AY912&lt;=(2000000/4000),(AY912-(1500000/4000))*5%,IF(AY912&lt;=(8500000/4000),(AY912-(2000000/4000))*10%+(25000/4000),IF(AY912&lt;=(12500000/4000),(AY912-(8500000/4000))*15%+(675000/4000),(AY912-(12500000/4000))*20%+(1275000/4000)))))</f>
        <v>0</v>
      </c>
      <c r="AB912" s="17">
        <f>IF((W912*4000)&lt;=1200000,(W912*2%),(1200000/4000*2%))</f>
        <v>5.1875480769230764</v>
      </c>
      <c r="AC912" s="17">
        <f>X912+Y912+Z912+AA912+AB912</f>
        <v>10.295721153846152</v>
      </c>
      <c r="AD912" s="3">
        <f t="shared" si="642"/>
        <v>249</v>
      </c>
      <c r="AE912" s="3">
        <f t="shared" si="641"/>
        <v>300</v>
      </c>
      <c r="AF912" s="3"/>
      <c r="AH912" s="20">
        <f t="shared" si="628"/>
        <v>249.08</v>
      </c>
      <c r="AI912">
        <f t="shared" si="630"/>
        <v>2</v>
      </c>
      <c r="AJ912">
        <f t="shared" si="631"/>
        <v>0</v>
      </c>
      <c r="AK912">
        <f t="shared" si="632"/>
        <v>2</v>
      </c>
      <c r="AL912">
        <f t="shared" si="633"/>
        <v>0</v>
      </c>
      <c r="AM912">
        <f t="shared" si="634"/>
        <v>1</v>
      </c>
      <c r="AN912">
        <f t="shared" si="635"/>
        <v>4</v>
      </c>
      <c r="AO912">
        <f t="shared" si="636"/>
        <v>0</v>
      </c>
      <c r="AP912">
        <f t="shared" si="637"/>
        <v>0</v>
      </c>
      <c r="AQ912">
        <f t="shared" si="638"/>
        <v>0</v>
      </c>
      <c r="AR912">
        <f t="shared" si="639"/>
        <v>3</v>
      </c>
      <c r="AS912">
        <f t="shared" si="625"/>
        <v>320.00000000005002</v>
      </c>
      <c r="AT912" s="12">
        <f t="shared" si="629"/>
        <v>-4.1666666666666664E-2</v>
      </c>
      <c r="AU912" s="13">
        <f t="shared" si="619"/>
        <v>0</v>
      </c>
      <c r="AV912" s="13">
        <f t="shared" si="640"/>
        <v>0</v>
      </c>
      <c r="AW912" s="27">
        <v>0</v>
      </c>
      <c r="AX912" s="1">
        <f t="shared" si="626"/>
        <v>0</v>
      </c>
      <c r="AY912" s="20">
        <f t="shared" si="618"/>
        <v>240.26442307692307</v>
      </c>
    </row>
    <row r="913" spans="1:51" ht="33" customHeight="1" x14ac:dyDescent="0.65">
      <c r="A913" s="39">
        <v>907</v>
      </c>
      <c r="B913" s="2" t="s">
        <v>2099</v>
      </c>
      <c r="C913" s="44" t="s">
        <v>2101</v>
      </c>
      <c r="D913" s="47" t="s">
        <v>2102</v>
      </c>
      <c r="E913" s="48" t="s">
        <v>92</v>
      </c>
      <c r="F913" s="15">
        <v>44228</v>
      </c>
      <c r="G913" s="2">
        <f t="shared" si="607"/>
        <v>26</v>
      </c>
      <c r="H913" s="16">
        <v>6</v>
      </c>
      <c r="I913" s="2"/>
      <c r="J913" s="16"/>
      <c r="K913" s="16"/>
      <c r="L913" s="2">
        <v>200</v>
      </c>
      <c r="M913" s="2">
        <v>0</v>
      </c>
      <c r="N913" s="2">
        <v>2.5</v>
      </c>
      <c r="O913" s="16"/>
      <c r="P913" s="2">
        <v>0</v>
      </c>
      <c r="Q913" s="2">
        <f t="shared" ref="Q913:Q922" si="643">IF(AND($K$4&lt;=G913,K913&lt;0.01),10,IF(AND(G913&gt;=$K$4-1,K913&lt;0.01),5,0))</f>
        <v>10</v>
      </c>
      <c r="R913" s="2">
        <f t="shared" si="614"/>
        <v>0</v>
      </c>
      <c r="S913" s="17">
        <f t="shared" si="627"/>
        <v>8.6538461538461533</v>
      </c>
      <c r="T913" s="17">
        <v>1.5</v>
      </c>
      <c r="U913" s="17">
        <v>5</v>
      </c>
      <c r="V913" s="18">
        <v>7</v>
      </c>
      <c r="W913" s="19">
        <f t="shared" si="617"/>
        <v>234.65384615384616</v>
      </c>
      <c r="X913" s="17">
        <f t="shared" si="609"/>
        <v>0</v>
      </c>
      <c r="Y913" s="17">
        <f t="shared" si="610"/>
        <v>0</v>
      </c>
      <c r="Z913" s="29"/>
      <c r="AA913" s="43">
        <f t="shared" ref="AA913:AA922" si="644">IF(AY913&lt;=(1500000/4000),0,IF(AY913&lt;=(2000000/4000),(AY913-(1500000/4000))*5%,IF(AY913&lt;=(8500000/4000),(AY913-(2000000/4000))*10%+(25000/4000),IF(AY913&lt;=(12500000/4000),(AY913-(8500000/4000))*15%+(675000/4000),(AY913-(12500000/4000))*20%+(1275000/4000)))))</f>
        <v>0</v>
      </c>
      <c r="AB913" s="17">
        <f t="shared" ref="AB913:AB922" si="645">IF((W913*4000)&lt;=1200000,(W913*2%),(1200000/4000*2%))</f>
        <v>4.6930769230769229</v>
      </c>
      <c r="AC913" s="17">
        <f t="shared" ref="AC913:AC922" si="646">X913+Y913+Z913+AA913+AB913</f>
        <v>4.6930769230769229</v>
      </c>
      <c r="AD913" s="3">
        <f t="shared" si="642"/>
        <v>229</v>
      </c>
      <c r="AE913" s="3">
        <f t="shared" si="641"/>
        <v>3800</v>
      </c>
      <c r="AF913" s="3"/>
      <c r="AH913" s="20">
        <f t="shared" si="628"/>
        <v>229.96</v>
      </c>
      <c r="AI913">
        <f t="shared" si="630"/>
        <v>2</v>
      </c>
      <c r="AJ913">
        <f t="shared" si="631"/>
        <v>0</v>
      </c>
      <c r="AK913">
        <f t="shared" si="632"/>
        <v>1</v>
      </c>
      <c r="AL913">
        <f t="shared" si="633"/>
        <v>0</v>
      </c>
      <c r="AM913">
        <f t="shared" si="634"/>
        <v>1</v>
      </c>
      <c r="AN913">
        <f t="shared" si="635"/>
        <v>4</v>
      </c>
      <c r="AO913">
        <f t="shared" si="636"/>
        <v>1</v>
      </c>
      <c r="AP913">
        <f t="shared" si="637"/>
        <v>1</v>
      </c>
      <c r="AQ913">
        <f t="shared" si="638"/>
        <v>1</v>
      </c>
      <c r="AR913">
        <f t="shared" si="639"/>
        <v>3</v>
      </c>
      <c r="AS913">
        <f t="shared" si="625"/>
        <v>3840.0000000000318</v>
      </c>
      <c r="AT913" s="12">
        <f t="shared" si="629"/>
        <v>-4.1666666666666664E-2</v>
      </c>
      <c r="AU913" s="13">
        <f t="shared" si="619"/>
        <v>0</v>
      </c>
      <c r="AV913" s="13">
        <f t="shared" si="640"/>
        <v>0</v>
      </c>
      <c r="AW913" s="27">
        <v>0</v>
      </c>
      <c r="AX913" s="1">
        <f t="shared" si="626"/>
        <v>0</v>
      </c>
      <c r="AY913" s="20">
        <f t="shared" si="618"/>
        <v>221.15384615384616</v>
      </c>
    </row>
    <row r="914" spans="1:51" ht="33" customHeight="1" x14ac:dyDescent="0.65">
      <c r="A914" s="2">
        <v>908</v>
      </c>
      <c r="B914" s="2" t="s">
        <v>2099</v>
      </c>
      <c r="C914" s="44" t="s">
        <v>2103</v>
      </c>
      <c r="D914" s="47" t="s">
        <v>2104</v>
      </c>
      <c r="E914" s="48" t="s">
        <v>2105</v>
      </c>
      <c r="F914" s="15">
        <v>44228</v>
      </c>
      <c r="G914" s="2">
        <f t="shared" si="607"/>
        <v>18</v>
      </c>
      <c r="H914" s="16">
        <v>6</v>
      </c>
      <c r="I914" s="2"/>
      <c r="J914" s="16">
        <v>8</v>
      </c>
      <c r="K914" s="16"/>
      <c r="L914" s="2">
        <v>200</v>
      </c>
      <c r="M914" s="2">
        <v>0</v>
      </c>
      <c r="N914" s="2">
        <v>2.5</v>
      </c>
      <c r="O914" s="16"/>
      <c r="P914" s="2">
        <v>0</v>
      </c>
      <c r="Q914" s="2">
        <f t="shared" si="643"/>
        <v>0</v>
      </c>
      <c r="R914" s="2">
        <f t="shared" si="614"/>
        <v>0</v>
      </c>
      <c r="S914" s="17">
        <f t="shared" si="627"/>
        <v>8.6538461538461533</v>
      </c>
      <c r="T914" s="17">
        <v>1.5</v>
      </c>
      <c r="U914" s="17">
        <v>3.4615384615384617</v>
      </c>
      <c r="V914" s="18">
        <v>7</v>
      </c>
      <c r="W914" s="19">
        <f t="shared" si="617"/>
        <v>223.11538461538461</v>
      </c>
      <c r="X914" s="17">
        <f t="shared" si="609"/>
        <v>62.307692307692307</v>
      </c>
      <c r="Y914" s="17">
        <f t="shared" si="610"/>
        <v>0</v>
      </c>
      <c r="Z914" s="29"/>
      <c r="AA914" s="43">
        <f t="shared" si="644"/>
        <v>0</v>
      </c>
      <c r="AB914" s="17">
        <f t="shared" si="645"/>
        <v>4.4623076923076921</v>
      </c>
      <c r="AC914" s="17">
        <f t="shared" si="646"/>
        <v>66.77</v>
      </c>
      <c r="AD914" s="3">
        <f t="shared" si="642"/>
        <v>156</v>
      </c>
      <c r="AE914" s="3">
        <f t="shared" si="641"/>
        <v>1300</v>
      </c>
      <c r="AF914" s="3"/>
      <c r="AH914" s="20">
        <f t="shared" si="628"/>
        <v>156.35</v>
      </c>
      <c r="AI914">
        <f t="shared" si="630"/>
        <v>1</v>
      </c>
      <c r="AJ914">
        <f t="shared" si="631"/>
        <v>1</v>
      </c>
      <c r="AK914">
        <f t="shared" si="632"/>
        <v>0</v>
      </c>
      <c r="AL914">
        <f t="shared" si="633"/>
        <v>0</v>
      </c>
      <c r="AM914">
        <f t="shared" si="634"/>
        <v>1</v>
      </c>
      <c r="AN914">
        <f t="shared" si="635"/>
        <v>1</v>
      </c>
      <c r="AO914">
        <f t="shared" si="636"/>
        <v>0</v>
      </c>
      <c r="AP914">
        <f t="shared" si="637"/>
        <v>1</v>
      </c>
      <c r="AQ914">
        <f t="shared" si="638"/>
        <v>0</v>
      </c>
      <c r="AR914">
        <f t="shared" si="639"/>
        <v>3</v>
      </c>
      <c r="AS914">
        <f t="shared" si="625"/>
        <v>1399.9999999999773</v>
      </c>
      <c r="AT914" s="12">
        <f t="shared" si="629"/>
        <v>-4.1666666666666664E-2</v>
      </c>
      <c r="AU914" s="13">
        <f t="shared" si="619"/>
        <v>0</v>
      </c>
      <c r="AV914" s="13">
        <f t="shared" si="640"/>
        <v>0</v>
      </c>
      <c r="AW914" s="27">
        <v>0</v>
      </c>
      <c r="AX914" s="1">
        <f t="shared" si="626"/>
        <v>0</v>
      </c>
      <c r="AY914" s="20">
        <f t="shared" si="618"/>
        <v>148.84615384615387</v>
      </c>
    </row>
    <row r="915" spans="1:51" ht="33" customHeight="1" x14ac:dyDescent="0.65">
      <c r="A915" s="39">
        <v>909</v>
      </c>
      <c r="B915" s="2" t="s">
        <v>2099</v>
      </c>
      <c r="C915" s="44" t="s">
        <v>2106</v>
      </c>
      <c r="D915" s="47" t="s">
        <v>385</v>
      </c>
      <c r="E915" s="48" t="s">
        <v>2107</v>
      </c>
      <c r="F915" s="15">
        <v>44228</v>
      </c>
      <c r="G915" s="2">
        <f t="shared" ref="G915:G978" si="647">$J$4-K915-J915</f>
        <v>26</v>
      </c>
      <c r="H915" s="16">
        <v>6</v>
      </c>
      <c r="I915" s="2"/>
      <c r="J915" s="16"/>
      <c r="K915" s="16"/>
      <c r="L915" s="2">
        <v>200</v>
      </c>
      <c r="M915" s="2">
        <v>0</v>
      </c>
      <c r="N915" s="2">
        <v>0</v>
      </c>
      <c r="O915" s="16"/>
      <c r="P915" s="2">
        <v>0</v>
      </c>
      <c r="Q915" s="2">
        <f t="shared" si="643"/>
        <v>10</v>
      </c>
      <c r="R915" s="2">
        <f t="shared" si="614"/>
        <v>0</v>
      </c>
      <c r="S915" s="17">
        <f t="shared" si="627"/>
        <v>8.6538461538461533</v>
      </c>
      <c r="T915" s="17">
        <v>1.5</v>
      </c>
      <c r="U915" s="17">
        <v>5</v>
      </c>
      <c r="V915" s="18"/>
      <c r="W915" s="19">
        <f t="shared" si="617"/>
        <v>225.15384615384616</v>
      </c>
      <c r="X915" s="17">
        <f t="shared" ref="X915:X978" si="648">(L915+N915)/$J$4*J915</f>
        <v>0</v>
      </c>
      <c r="Y915" s="17">
        <f t="shared" ref="Y915:Y978" si="649">(L915+N915)/$J$4*K915</f>
        <v>0</v>
      </c>
      <c r="Z915" s="29"/>
      <c r="AA915" s="43">
        <f t="shared" si="644"/>
        <v>0</v>
      </c>
      <c r="AB915" s="17">
        <f t="shared" si="645"/>
        <v>4.5030769230769234</v>
      </c>
      <c r="AC915" s="17">
        <f t="shared" si="646"/>
        <v>4.5030769230769234</v>
      </c>
      <c r="AD915" s="3">
        <f t="shared" si="642"/>
        <v>220</v>
      </c>
      <c r="AE915" s="3">
        <f t="shared" si="641"/>
        <v>2600</v>
      </c>
      <c r="AF915" s="3"/>
      <c r="AH915" s="20">
        <f t="shared" si="628"/>
        <v>220.65</v>
      </c>
      <c r="AI915">
        <f t="shared" si="630"/>
        <v>2</v>
      </c>
      <c r="AJ915">
        <f t="shared" si="631"/>
        <v>0</v>
      </c>
      <c r="AK915">
        <f t="shared" si="632"/>
        <v>1</v>
      </c>
      <c r="AL915">
        <f t="shared" si="633"/>
        <v>0</v>
      </c>
      <c r="AM915">
        <f t="shared" si="634"/>
        <v>0</v>
      </c>
      <c r="AN915">
        <f t="shared" si="635"/>
        <v>0</v>
      </c>
      <c r="AO915">
        <f t="shared" si="636"/>
        <v>1</v>
      </c>
      <c r="AP915">
        <f t="shared" si="637"/>
        <v>0</v>
      </c>
      <c r="AQ915">
        <f t="shared" si="638"/>
        <v>1</v>
      </c>
      <c r="AR915">
        <f t="shared" si="639"/>
        <v>1</v>
      </c>
      <c r="AS915">
        <f t="shared" si="625"/>
        <v>2600.0000000000227</v>
      </c>
      <c r="AT915" s="12">
        <f t="shared" si="629"/>
        <v>-4.1666666666666664E-2</v>
      </c>
      <c r="AU915" s="13">
        <f t="shared" si="619"/>
        <v>0</v>
      </c>
      <c r="AV915" s="13">
        <f t="shared" si="640"/>
        <v>0</v>
      </c>
      <c r="AW915" s="27">
        <v>0</v>
      </c>
      <c r="AX915" s="1">
        <f t="shared" si="626"/>
        <v>0</v>
      </c>
      <c r="AY915" s="20">
        <f t="shared" si="618"/>
        <v>218.65384615384616</v>
      </c>
    </row>
    <row r="916" spans="1:51" ht="33" customHeight="1" x14ac:dyDescent="0.65">
      <c r="A916" s="2">
        <v>910</v>
      </c>
      <c r="B916" s="2" t="s">
        <v>2099</v>
      </c>
      <c r="C916" s="44" t="s">
        <v>2108</v>
      </c>
      <c r="D916" s="47" t="s">
        <v>1497</v>
      </c>
      <c r="E916" s="48" t="s">
        <v>1116</v>
      </c>
      <c r="F916" s="15">
        <v>44228</v>
      </c>
      <c r="G916" s="2">
        <f t="shared" si="647"/>
        <v>26</v>
      </c>
      <c r="H916" s="16">
        <v>15</v>
      </c>
      <c r="I916" s="2"/>
      <c r="J916" s="16"/>
      <c r="K916" s="16"/>
      <c r="L916" s="2">
        <v>200</v>
      </c>
      <c r="M916" s="2">
        <v>0</v>
      </c>
      <c r="N916" s="2">
        <v>0</v>
      </c>
      <c r="O916" s="16"/>
      <c r="P916" s="2">
        <v>0</v>
      </c>
      <c r="Q916" s="2">
        <f t="shared" si="643"/>
        <v>10</v>
      </c>
      <c r="R916" s="2">
        <f t="shared" si="614"/>
        <v>0</v>
      </c>
      <c r="S916" s="17">
        <f t="shared" si="627"/>
        <v>21.634615384615383</v>
      </c>
      <c r="T916" s="17">
        <v>3.75</v>
      </c>
      <c r="U916" s="17">
        <v>5</v>
      </c>
      <c r="V916" s="18">
        <v>7</v>
      </c>
      <c r="W916" s="19">
        <f t="shared" si="617"/>
        <v>247.38461538461539</v>
      </c>
      <c r="X916" s="17">
        <f t="shared" si="648"/>
        <v>0</v>
      </c>
      <c r="Y916" s="17">
        <f t="shared" si="649"/>
        <v>0</v>
      </c>
      <c r="Z916" s="29"/>
      <c r="AA916" s="43">
        <f t="shared" si="644"/>
        <v>0</v>
      </c>
      <c r="AB916" s="17">
        <f t="shared" si="645"/>
        <v>4.9476923076923081</v>
      </c>
      <c r="AC916" s="17">
        <f t="shared" si="646"/>
        <v>4.9476923076923081</v>
      </c>
      <c r="AD916" s="3">
        <f t="shared" si="642"/>
        <v>242</v>
      </c>
      <c r="AE916" s="3">
        <f t="shared" si="641"/>
        <v>1700</v>
      </c>
      <c r="AF916" s="3"/>
      <c r="AH916" s="20">
        <f t="shared" si="628"/>
        <v>242.44</v>
      </c>
      <c r="AI916">
        <f t="shared" si="630"/>
        <v>2</v>
      </c>
      <c r="AJ916">
        <f t="shared" si="631"/>
        <v>0</v>
      </c>
      <c r="AK916">
        <f t="shared" si="632"/>
        <v>2</v>
      </c>
      <c r="AL916">
        <f t="shared" si="633"/>
        <v>0</v>
      </c>
      <c r="AM916">
        <f t="shared" si="634"/>
        <v>0</v>
      </c>
      <c r="AN916">
        <f t="shared" si="635"/>
        <v>2</v>
      </c>
      <c r="AO916">
        <f t="shared" si="636"/>
        <v>0</v>
      </c>
      <c r="AP916">
        <f t="shared" si="637"/>
        <v>1</v>
      </c>
      <c r="AQ916">
        <f t="shared" si="638"/>
        <v>1</v>
      </c>
      <c r="AR916">
        <f t="shared" si="639"/>
        <v>2</v>
      </c>
      <c r="AS916">
        <f t="shared" si="625"/>
        <v>1759.9999999999909</v>
      </c>
      <c r="AT916" s="12">
        <f t="shared" si="629"/>
        <v>-4.1666666666666664E-2</v>
      </c>
      <c r="AU916" s="13">
        <f t="shared" si="619"/>
        <v>0</v>
      </c>
      <c r="AV916" s="13">
        <f t="shared" si="640"/>
        <v>0</v>
      </c>
      <c r="AW916" s="27">
        <v>0</v>
      </c>
      <c r="AX916" s="1">
        <f t="shared" si="626"/>
        <v>0</v>
      </c>
      <c r="AY916" s="20">
        <f t="shared" si="618"/>
        <v>231.63461538461539</v>
      </c>
    </row>
    <row r="917" spans="1:51" ht="33" customHeight="1" x14ac:dyDescent="0.65">
      <c r="A917" s="39">
        <v>911</v>
      </c>
      <c r="B917" s="2" t="s">
        <v>2099</v>
      </c>
      <c r="C917" s="44" t="s">
        <v>2109</v>
      </c>
      <c r="D917" s="47" t="s">
        <v>840</v>
      </c>
      <c r="E917" s="48" t="s">
        <v>2110</v>
      </c>
      <c r="F917" s="15">
        <v>44228</v>
      </c>
      <c r="G917" s="2">
        <f t="shared" si="647"/>
        <v>26</v>
      </c>
      <c r="H917" s="16">
        <v>5.5</v>
      </c>
      <c r="I917" s="2"/>
      <c r="J917" s="16"/>
      <c r="K917" s="16"/>
      <c r="L917" s="2">
        <v>200</v>
      </c>
      <c r="M917" s="2">
        <v>0</v>
      </c>
      <c r="N917" s="2">
        <v>0</v>
      </c>
      <c r="O917" s="16"/>
      <c r="P917" s="2">
        <v>0</v>
      </c>
      <c r="Q917" s="2">
        <f t="shared" si="643"/>
        <v>10</v>
      </c>
      <c r="R917" s="2">
        <f t="shared" si="614"/>
        <v>0</v>
      </c>
      <c r="S917" s="17">
        <f t="shared" si="627"/>
        <v>7.9326923076923075</v>
      </c>
      <c r="T917" s="17">
        <v>1.375</v>
      </c>
      <c r="U917" s="17">
        <v>5</v>
      </c>
      <c r="V917" s="18">
        <v>7</v>
      </c>
      <c r="W917" s="19">
        <f t="shared" si="617"/>
        <v>231.30769230769232</v>
      </c>
      <c r="X917" s="17">
        <f t="shared" si="648"/>
        <v>0</v>
      </c>
      <c r="Y917" s="17">
        <f t="shared" si="649"/>
        <v>0</v>
      </c>
      <c r="Z917" s="29"/>
      <c r="AA917" s="43">
        <f t="shared" si="644"/>
        <v>0</v>
      </c>
      <c r="AB917" s="17">
        <f t="shared" si="645"/>
        <v>4.6261538461538469</v>
      </c>
      <c r="AC917" s="17">
        <f t="shared" si="646"/>
        <v>4.6261538461538469</v>
      </c>
      <c r="AD917" s="3">
        <f t="shared" si="642"/>
        <v>226</v>
      </c>
      <c r="AE917" s="3">
        <f t="shared" si="641"/>
        <v>2700</v>
      </c>
      <c r="AF917" s="3"/>
      <c r="AH917" s="20">
        <f t="shared" si="628"/>
        <v>226.68</v>
      </c>
      <c r="AI917">
        <f t="shared" si="630"/>
        <v>2</v>
      </c>
      <c r="AJ917">
        <f t="shared" si="631"/>
        <v>0</v>
      </c>
      <c r="AK917">
        <f t="shared" si="632"/>
        <v>1</v>
      </c>
      <c r="AL917">
        <f t="shared" si="633"/>
        <v>0</v>
      </c>
      <c r="AM917">
        <f t="shared" si="634"/>
        <v>1</v>
      </c>
      <c r="AN917">
        <f t="shared" si="635"/>
        <v>1</v>
      </c>
      <c r="AO917">
        <f t="shared" si="636"/>
        <v>1</v>
      </c>
      <c r="AP917">
        <f t="shared" si="637"/>
        <v>0</v>
      </c>
      <c r="AQ917">
        <f t="shared" si="638"/>
        <v>1</v>
      </c>
      <c r="AR917">
        <f t="shared" si="639"/>
        <v>2</v>
      </c>
      <c r="AS917">
        <f t="shared" si="625"/>
        <v>2720.0000000000273</v>
      </c>
      <c r="AT917" s="12">
        <f t="shared" si="629"/>
        <v>-4.1666666666666664E-2</v>
      </c>
      <c r="AU917" s="13">
        <f t="shared" si="619"/>
        <v>0</v>
      </c>
      <c r="AV917" s="13">
        <f t="shared" si="640"/>
        <v>0</v>
      </c>
      <c r="AW917" s="27">
        <v>0</v>
      </c>
      <c r="AX917" s="1">
        <f t="shared" si="626"/>
        <v>0</v>
      </c>
      <c r="AY917" s="20">
        <f t="shared" si="618"/>
        <v>217.93269230769232</v>
      </c>
    </row>
    <row r="918" spans="1:51" ht="33" customHeight="1" x14ac:dyDescent="0.65">
      <c r="A918" s="2">
        <v>912</v>
      </c>
      <c r="B918" s="2" t="s">
        <v>2099</v>
      </c>
      <c r="C918" s="44" t="s">
        <v>2111</v>
      </c>
      <c r="D918" s="47" t="s">
        <v>2112</v>
      </c>
      <c r="E918" s="48" t="s">
        <v>2113</v>
      </c>
      <c r="F918" s="15">
        <v>44228</v>
      </c>
      <c r="G918" s="2">
        <f t="shared" si="647"/>
        <v>26</v>
      </c>
      <c r="H918" s="16">
        <v>6</v>
      </c>
      <c r="I918" s="2"/>
      <c r="J918" s="16"/>
      <c r="K918" s="16"/>
      <c r="L918" s="2">
        <v>200</v>
      </c>
      <c r="M918" s="2">
        <v>0</v>
      </c>
      <c r="N918" s="2">
        <v>0</v>
      </c>
      <c r="O918" s="16"/>
      <c r="P918" s="2">
        <v>0</v>
      </c>
      <c r="Q918" s="2">
        <f t="shared" si="643"/>
        <v>10</v>
      </c>
      <c r="R918" s="2">
        <f t="shared" si="614"/>
        <v>0</v>
      </c>
      <c r="S918" s="17">
        <f t="shared" si="627"/>
        <v>8.6538461538461533</v>
      </c>
      <c r="T918" s="17">
        <v>1.5</v>
      </c>
      <c r="U918" s="17">
        <v>5</v>
      </c>
      <c r="V918" s="18">
        <v>7</v>
      </c>
      <c r="W918" s="19">
        <f t="shared" si="617"/>
        <v>232.15384615384616</v>
      </c>
      <c r="X918" s="17">
        <f t="shared" si="648"/>
        <v>0</v>
      </c>
      <c r="Y918" s="17">
        <f t="shared" si="649"/>
        <v>0</v>
      </c>
      <c r="Z918" s="29"/>
      <c r="AA918" s="43">
        <f t="shared" si="644"/>
        <v>0</v>
      </c>
      <c r="AB918" s="17">
        <f t="shared" si="645"/>
        <v>4.6430769230769231</v>
      </c>
      <c r="AC918" s="17">
        <f t="shared" si="646"/>
        <v>4.6430769230769231</v>
      </c>
      <c r="AD918" s="3">
        <f t="shared" si="642"/>
        <v>227</v>
      </c>
      <c r="AE918" s="3">
        <f t="shared" si="641"/>
        <v>2000</v>
      </c>
      <c r="AF918" s="3"/>
      <c r="AH918" s="20">
        <f t="shared" si="628"/>
        <v>227.51</v>
      </c>
      <c r="AI918">
        <f t="shared" si="630"/>
        <v>2</v>
      </c>
      <c r="AJ918">
        <f t="shared" si="631"/>
        <v>0</v>
      </c>
      <c r="AK918">
        <f t="shared" si="632"/>
        <v>1</v>
      </c>
      <c r="AL918">
        <f t="shared" si="633"/>
        <v>0</v>
      </c>
      <c r="AM918">
        <f t="shared" si="634"/>
        <v>1</v>
      </c>
      <c r="AN918">
        <f t="shared" si="635"/>
        <v>2</v>
      </c>
      <c r="AO918">
        <f t="shared" si="636"/>
        <v>1</v>
      </c>
      <c r="AP918">
        <f t="shared" si="637"/>
        <v>0</v>
      </c>
      <c r="AQ918">
        <f t="shared" si="638"/>
        <v>0</v>
      </c>
      <c r="AR918">
        <f t="shared" si="639"/>
        <v>0</v>
      </c>
      <c r="AS918">
        <f t="shared" si="625"/>
        <v>2039.9999999999636</v>
      </c>
      <c r="AT918" s="12">
        <f t="shared" si="629"/>
        <v>-4.1666666666666664E-2</v>
      </c>
      <c r="AU918" s="13">
        <f t="shared" si="619"/>
        <v>0</v>
      </c>
      <c r="AV918" s="13">
        <f t="shared" si="640"/>
        <v>0</v>
      </c>
      <c r="AW918" s="27">
        <v>0</v>
      </c>
      <c r="AX918" s="1">
        <f t="shared" si="626"/>
        <v>0</v>
      </c>
      <c r="AY918" s="20">
        <f t="shared" si="618"/>
        <v>218.65384615384616</v>
      </c>
    </row>
    <row r="919" spans="1:51" ht="33" customHeight="1" x14ac:dyDescent="0.65">
      <c r="A919" s="39">
        <v>913</v>
      </c>
      <c r="B919" s="2" t="s">
        <v>2099</v>
      </c>
      <c r="C919" s="44" t="s">
        <v>2114</v>
      </c>
      <c r="D919" s="47" t="s">
        <v>2115</v>
      </c>
      <c r="E919" s="48" t="s">
        <v>420</v>
      </c>
      <c r="F919" s="15">
        <v>44228</v>
      </c>
      <c r="G919" s="2">
        <f t="shared" si="647"/>
        <v>25</v>
      </c>
      <c r="H919" s="16">
        <v>16</v>
      </c>
      <c r="I919" s="2"/>
      <c r="J919" s="16">
        <v>1</v>
      </c>
      <c r="K919" s="16"/>
      <c r="L919" s="2">
        <v>200</v>
      </c>
      <c r="M919" s="2">
        <v>0</v>
      </c>
      <c r="N919" s="2">
        <v>0</v>
      </c>
      <c r="O919" s="16"/>
      <c r="P919" s="2">
        <v>0</v>
      </c>
      <c r="Q919" s="2">
        <f t="shared" si="643"/>
        <v>5</v>
      </c>
      <c r="R919" s="2">
        <f t="shared" si="614"/>
        <v>0</v>
      </c>
      <c r="S919" s="17">
        <f t="shared" si="627"/>
        <v>23.076923076923077</v>
      </c>
      <c r="T919" s="17">
        <v>4</v>
      </c>
      <c r="U919" s="17">
        <v>4.8076923076923084</v>
      </c>
      <c r="V919" s="18">
        <v>7</v>
      </c>
      <c r="W919" s="19">
        <f t="shared" si="617"/>
        <v>243.88461538461539</v>
      </c>
      <c r="X919" s="17">
        <f t="shared" si="648"/>
        <v>7.6923076923076925</v>
      </c>
      <c r="Y919" s="17">
        <f t="shared" si="649"/>
        <v>0</v>
      </c>
      <c r="Z919" s="29"/>
      <c r="AA919" s="43">
        <f t="shared" si="644"/>
        <v>0</v>
      </c>
      <c r="AB919" s="17">
        <f t="shared" si="645"/>
        <v>4.8776923076923078</v>
      </c>
      <c r="AC919" s="17">
        <f t="shared" si="646"/>
        <v>12.57</v>
      </c>
      <c r="AD919" s="3">
        <f t="shared" si="642"/>
        <v>231</v>
      </c>
      <c r="AE919" s="3">
        <f t="shared" si="641"/>
        <v>1200</v>
      </c>
      <c r="AF919" s="3"/>
      <c r="AH919" s="20">
        <f t="shared" si="628"/>
        <v>231.31</v>
      </c>
      <c r="AI919">
        <f t="shared" si="630"/>
        <v>2</v>
      </c>
      <c r="AJ919">
        <f t="shared" si="631"/>
        <v>0</v>
      </c>
      <c r="AK919">
        <f t="shared" si="632"/>
        <v>1</v>
      </c>
      <c r="AL919">
        <f t="shared" si="633"/>
        <v>1</v>
      </c>
      <c r="AM919">
        <f t="shared" si="634"/>
        <v>0</v>
      </c>
      <c r="AN919">
        <f t="shared" si="635"/>
        <v>1</v>
      </c>
      <c r="AO919">
        <f t="shared" si="636"/>
        <v>0</v>
      </c>
      <c r="AP919">
        <f t="shared" si="637"/>
        <v>1</v>
      </c>
      <c r="AQ919">
        <f t="shared" si="638"/>
        <v>0</v>
      </c>
      <c r="AR919">
        <f t="shared" si="639"/>
        <v>2</v>
      </c>
      <c r="AS919">
        <f t="shared" si="625"/>
        <v>1240.0000000000091</v>
      </c>
      <c r="AT919" s="12">
        <f t="shared" si="629"/>
        <v>-4.1666666666666664E-2</v>
      </c>
      <c r="AU919" s="13">
        <f t="shared" si="619"/>
        <v>0</v>
      </c>
      <c r="AV919" s="13">
        <f t="shared" si="640"/>
        <v>0</v>
      </c>
      <c r="AW919" s="27">
        <v>0</v>
      </c>
      <c r="AX919" s="1">
        <f t="shared" si="626"/>
        <v>0</v>
      </c>
      <c r="AY919" s="20">
        <f t="shared" si="618"/>
        <v>220.38461538461539</v>
      </c>
    </row>
    <row r="920" spans="1:51" ht="37.5" customHeight="1" x14ac:dyDescent="0.65">
      <c r="A920" s="2">
        <v>914</v>
      </c>
      <c r="B920" s="2" t="s">
        <v>2099</v>
      </c>
      <c r="C920" s="44" t="s">
        <v>2116</v>
      </c>
      <c r="D920" s="47" t="s">
        <v>1660</v>
      </c>
      <c r="E920" s="48" t="s">
        <v>1204</v>
      </c>
      <c r="F920" s="15">
        <v>44228</v>
      </c>
      <c r="G920" s="2">
        <f t="shared" si="647"/>
        <v>26</v>
      </c>
      <c r="H920" s="16">
        <v>22</v>
      </c>
      <c r="I920" s="2"/>
      <c r="J920" s="16"/>
      <c r="K920" s="16"/>
      <c r="L920" s="2">
        <v>210</v>
      </c>
      <c r="M920" s="2">
        <v>15</v>
      </c>
      <c r="N920" s="2">
        <v>3.5</v>
      </c>
      <c r="O920" s="16"/>
      <c r="P920" s="2">
        <v>0</v>
      </c>
      <c r="Q920" s="2">
        <f t="shared" si="643"/>
        <v>10</v>
      </c>
      <c r="R920" s="2">
        <f t="shared" si="614"/>
        <v>0</v>
      </c>
      <c r="S920" s="17">
        <f t="shared" si="627"/>
        <v>33.317307692307693</v>
      </c>
      <c r="T920" s="17">
        <v>5.5</v>
      </c>
      <c r="U920" s="17">
        <v>5</v>
      </c>
      <c r="V920" s="18">
        <v>7</v>
      </c>
      <c r="W920" s="19">
        <f t="shared" si="617"/>
        <v>289.31730769230768</v>
      </c>
      <c r="X920" s="17">
        <f t="shared" si="648"/>
        <v>0</v>
      </c>
      <c r="Y920" s="17">
        <f t="shared" si="649"/>
        <v>0</v>
      </c>
      <c r="Z920" s="29"/>
      <c r="AA920" s="43">
        <f t="shared" si="644"/>
        <v>0</v>
      </c>
      <c r="AB920" s="17">
        <f t="shared" si="645"/>
        <v>5.7863461538461536</v>
      </c>
      <c r="AC920" s="17">
        <f t="shared" si="646"/>
        <v>5.7863461538461536</v>
      </c>
      <c r="AD920" s="3">
        <f t="shared" si="642"/>
        <v>283</v>
      </c>
      <c r="AE920" s="3">
        <f t="shared" si="641"/>
        <v>2100</v>
      </c>
      <c r="AF920" s="3"/>
      <c r="AH920" s="20">
        <f t="shared" si="628"/>
        <v>283.52999999999997</v>
      </c>
      <c r="AI920">
        <f t="shared" si="630"/>
        <v>2</v>
      </c>
      <c r="AJ920">
        <f t="shared" si="631"/>
        <v>1</v>
      </c>
      <c r="AK920">
        <f t="shared" si="632"/>
        <v>1</v>
      </c>
      <c r="AL920">
        <f t="shared" si="633"/>
        <v>1</v>
      </c>
      <c r="AM920">
        <f t="shared" si="634"/>
        <v>0</v>
      </c>
      <c r="AN920">
        <f t="shared" si="635"/>
        <v>3</v>
      </c>
      <c r="AO920">
        <f t="shared" si="636"/>
        <v>1</v>
      </c>
      <c r="AP920">
        <f t="shared" si="637"/>
        <v>0</v>
      </c>
      <c r="AQ920">
        <f t="shared" si="638"/>
        <v>0</v>
      </c>
      <c r="AR920">
        <f t="shared" si="639"/>
        <v>1</v>
      </c>
      <c r="AS920">
        <f t="shared" si="625"/>
        <v>2119.9999999998909</v>
      </c>
      <c r="AT920" s="12">
        <f t="shared" si="629"/>
        <v>-4.1666666666666664E-2</v>
      </c>
      <c r="AU920" s="13">
        <f t="shared" si="619"/>
        <v>0</v>
      </c>
      <c r="AV920" s="13">
        <f t="shared" si="640"/>
        <v>0</v>
      </c>
      <c r="AW920" s="27">
        <v>2</v>
      </c>
      <c r="AX920" s="1">
        <f t="shared" si="626"/>
        <v>75</v>
      </c>
      <c r="AY920" s="20">
        <f t="shared" si="618"/>
        <v>196.81730769230768</v>
      </c>
    </row>
    <row r="921" spans="1:51" ht="37.5" customHeight="1" x14ac:dyDescent="0.65">
      <c r="A921" s="39">
        <v>915</v>
      </c>
      <c r="B921" s="2" t="s">
        <v>2099</v>
      </c>
      <c r="C921" s="52" t="s">
        <v>2117</v>
      </c>
      <c r="D921" s="47" t="s">
        <v>2118</v>
      </c>
      <c r="E921" s="48" t="s">
        <v>2119</v>
      </c>
      <c r="F921" s="15">
        <v>44671</v>
      </c>
      <c r="G921" s="2">
        <f t="shared" si="647"/>
        <v>26</v>
      </c>
      <c r="H921" s="16">
        <v>0</v>
      </c>
      <c r="I921" s="2"/>
      <c r="J921" s="16"/>
      <c r="K921" s="16"/>
      <c r="L921" s="2">
        <v>200</v>
      </c>
      <c r="M921" s="2">
        <v>0</v>
      </c>
      <c r="N921" s="2">
        <v>0</v>
      </c>
      <c r="O921" s="16"/>
      <c r="P921" s="2">
        <v>0</v>
      </c>
      <c r="Q921" s="2">
        <f t="shared" si="643"/>
        <v>10</v>
      </c>
      <c r="R921" s="2">
        <f t="shared" si="614"/>
        <v>0</v>
      </c>
      <c r="S921" s="17">
        <f t="shared" si="627"/>
        <v>0</v>
      </c>
      <c r="T921" s="17">
        <v>0</v>
      </c>
      <c r="U921" s="17">
        <v>5</v>
      </c>
      <c r="V921" s="18">
        <v>7</v>
      </c>
      <c r="W921" s="19">
        <f t="shared" si="617"/>
        <v>222</v>
      </c>
      <c r="X921" s="17">
        <f t="shared" si="648"/>
        <v>0</v>
      </c>
      <c r="Y921" s="17">
        <f t="shared" si="649"/>
        <v>0</v>
      </c>
      <c r="Z921" s="29"/>
      <c r="AA921" s="43">
        <f t="shared" si="644"/>
        <v>0</v>
      </c>
      <c r="AB921" s="17">
        <f t="shared" si="645"/>
        <v>4.4400000000000004</v>
      </c>
      <c r="AC921" s="17">
        <f t="shared" si="646"/>
        <v>4.4400000000000004</v>
      </c>
      <c r="AD921" s="3">
        <f t="shared" si="642"/>
        <v>217</v>
      </c>
      <c r="AE921" s="3">
        <f t="shared" si="641"/>
        <v>2200</v>
      </c>
      <c r="AF921" s="3"/>
      <c r="AH921" s="20">
        <f t="shared" si="628"/>
        <v>217.56</v>
      </c>
      <c r="AI921">
        <f t="shared" si="630"/>
        <v>2</v>
      </c>
      <c r="AJ921">
        <f t="shared" si="631"/>
        <v>0</v>
      </c>
      <c r="AK921">
        <f t="shared" si="632"/>
        <v>0</v>
      </c>
      <c r="AL921">
        <f t="shared" si="633"/>
        <v>1</v>
      </c>
      <c r="AM921">
        <f t="shared" si="634"/>
        <v>1</v>
      </c>
      <c r="AN921">
        <f t="shared" si="635"/>
        <v>2</v>
      </c>
      <c r="AO921">
        <f t="shared" si="636"/>
        <v>1</v>
      </c>
      <c r="AP921">
        <f t="shared" si="637"/>
        <v>0</v>
      </c>
      <c r="AQ921">
        <f t="shared" si="638"/>
        <v>0</v>
      </c>
      <c r="AR921">
        <f t="shared" si="639"/>
        <v>2</v>
      </c>
      <c r="AS921">
        <f t="shared" si="625"/>
        <v>2240.0000000000091</v>
      </c>
      <c r="AT921" s="12">
        <f t="shared" si="629"/>
        <v>-1.2611111111111111</v>
      </c>
      <c r="AU921" s="13">
        <f t="shared" si="619"/>
        <v>0</v>
      </c>
      <c r="AV921" s="13">
        <f t="shared" si="640"/>
        <v>0</v>
      </c>
      <c r="AW921" s="27">
        <v>2</v>
      </c>
      <c r="AX921" s="1">
        <f t="shared" si="626"/>
        <v>75</v>
      </c>
      <c r="AY921" s="20">
        <f t="shared" si="618"/>
        <v>135</v>
      </c>
    </row>
    <row r="922" spans="1:51" ht="37.5" customHeight="1" x14ac:dyDescent="0.65">
      <c r="A922" s="2">
        <v>916</v>
      </c>
      <c r="B922" s="2" t="s">
        <v>2099</v>
      </c>
      <c r="C922" s="52" t="s">
        <v>2120</v>
      </c>
      <c r="D922" s="47" t="s">
        <v>347</v>
      </c>
      <c r="E922" s="48" t="s">
        <v>421</v>
      </c>
      <c r="F922" s="15">
        <v>44927</v>
      </c>
      <c r="G922" s="2">
        <f t="shared" si="647"/>
        <v>26</v>
      </c>
      <c r="H922" s="16">
        <v>8</v>
      </c>
      <c r="I922" s="2"/>
      <c r="J922" s="16"/>
      <c r="K922" s="16"/>
      <c r="L922" s="2">
        <v>200</v>
      </c>
      <c r="M922" s="2">
        <v>0</v>
      </c>
      <c r="N922" s="2">
        <v>4</v>
      </c>
      <c r="O922" s="16"/>
      <c r="P922" s="2">
        <v>0</v>
      </c>
      <c r="Q922" s="2">
        <f t="shared" si="643"/>
        <v>10</v>
      </c>
      <c r="R922" s="2">
        <f t="shared" si="614"/>
        <v>0</v>
      </c>
      <c r="S922" s="17">
        <f t="shared" si="627"/>
        <v>11.538461538461538</v>
      </c>
      <c r="T922" s="17">
        <v>2</v>
      </c>
      <c r="U922" s="17">
        <v>5</v>
      </c>
      <c r="V922" s="18">
        <v>7</v>
      </c>
      <c r="W922" s="19">
        <f t="shared" si="617"/>
        <v>239.53846153846155</v>
      </c>
      <c r="X922" s="17">
        <f t="shared" si="648"/>
        <v>0</v>
      </c>
      <c r="Y922" s="17">
        <f t="shared" si="649"/>
        <v>0</v>
      </c>
      <c r="Z922" s="29"/>
      <c r="AA922" s="43">
        <f t="shared" si="644"/>
        <v>0</v>
      </c>
      <c r="AB922" s="17">
        <f t="shared" si="645"/>
        <v>4.7907692307692313</v>
      </c>
      <c r="AC922" s="17">
        <f t="shared" si="646"/>
        <v>4.7907692307692313</v>
      </c>
      <c r="AD922" s="3">
        <f t="shared" si="642"/>
        <v>234</v>
      </c>
      <c r="AE922" s="3">
        <f t="shared" si="641"/>
        <v>3000</v>
      </c>
      <c r="AF922" s="3"/>
      <c r="AH922" s="20">
        <f t="shared" si="628"/>
        <v>234.75</v>
      </c>
      <c r="AI922">
        <f t="shared" si="630"/>
        <v>2</v>
      </c>
      <c r="AJ922">
        <f t="shared" si="631"/>
        <v>0</v>
      </c>
      <c r="AK922">
        <f t="shared" si="632"/>
        <v>1</v>
      </c>
      <c r="AL922">
        <f t="shared" si="633"/>
        <v>1</v>
      </c>
      <c r="AM922">
        <f t="shared" si="634"/>
        <v>0</v>
      </c>
      <c r="AN922">
        <f t="shared" si="635"/>
        <v>4</v>
      </c>
      <c r="AO922">
        <f t="shared" si="636"/>
        <v>1</v>
      </c>
      <c r="AP922">
        <f t="shared" si="637"/>
        <v>1</v>
      </c>
      <c r="AQ922">
        <f t="shared" si="638"/>
        <v>0</v>
      </c>
      <c r="AR922">
        <f t="shared" si="639"/>
        <v>0</v>
      </c>
      <c r="AS922">
        <f t="shared" si="625"/>
        <v>3000</v>
      </c>
      <c r="AT922" s="12">
        <f t="shared" si="629"/>
        <v>-1.9583333333333333</v>
      </c>
      <c r="AU922" s="13">
        <f t="shared" si="619"/>
        <v>0</v>
      </c>
      <c r="AV922" s="13">
        <f t="shared" si="640"/>
        <v>0</v>
      </c>
      <c r="AW922" s="27">
        <v>2</v>
      </c>
      <c r="AX922" s="1">
        <f t="shared" si="626"/>
        <v>75</v>
      </c>
      <c r="AY922" s="20">
        <f t="shared" si="618"/>
        <v>150.53846153846155</v>
      </c>
    </row>
    <row r="923" spans="1:51" ht="33" customHeight="1" x14ac:dyDescent="0.65">
      <c r="A923" s="39">
        <v>917</v>
      </c>
      <c r="B923" s="2" t="s">
        <v>2121</v>
      </c>
      <c r="C923" s="44" t="s">
        <v>2122</v>
      </c>
      <c r="D923" s="47" t="s">
        <v>2123</v>
      </c>
      <c r="E923" s="48" t="s">
        <v>1711</v>
      </c>
      <c r="F923" s="15">
        <v>44228</v>
      </c>
      <c r="G923" s="2">
        <f t="shared" si="647"/>
        <v>26</v>
      </c>
      <c r="H923" s="16">
        <v>16</v>
      </c>
      <c r="I923" s="2"/>
      <c r="J923" s="16"/>
      <c r="K923" s="16"/>
      <c r="L923" s="2">
        <v>200</v>
      </c>
      <c r="M923" s="2">
        <v>0</v>
      </c>
      <c r="N923" s="2">
        <v>2</v>
      </c>
      <c r="O923" s="16"/>
      <c r="P923" s="2">
        <v>0</v>
      </c>
      <c r="Q923" s="2">
        <f>IF(AND($K$4&lt;=G923,K923&lt;0.01),10,IF(AND(G923&gt;=$K$4-1,K923&lt;0.01),5,0))</f>
        <v>10</v>
      </c>
      <c r="R923" s="2">
        <f t="shared" si="614"/>
        <v>0</v>
      </c>
      <c r="S923" s="17">
        <f t="shared" si="627"/>
        <v>23.076923076923077</v>
      </c>
      <c r="T923" s="17">
        <v>4</v>
      </c>
      <c r="U923" s="17">
        <v>5</v>
      </c>
      <c r="V923" s="18">
        <v>7</v>
      </c>
      <c r="W923" s="19">
        <f t="shared" si="617"/>
        <v>251.07692307692307</v>
      </c>
      <c r="X923" s="17">
        <f t="shared" si="648"/>
        <v>0</v>
      </c>
      <c r="Y923" s="17">
        <f t="shared" si="649"/>
        <v>0</v>
      </c>
      <c r="Z923" s="29"/>
      <c r="AA923" s="43">
        <f>IF(AY923&lt;=(1500000/4000),0,IF(AY923&lt;=(2000000/4000),(AY923-(1500000/4000))*5%,IF(AY923&lt;=(8500000/4000),(AY923-(2000000/4000))*10%+(25000/4000),IF(AY923&lt;=(12500000/4000),(AY923-(8500000/4000))*15%+(675000/4000),(AY923-(12500000/4000))*20%+(1275000/4000)))))</f>
        <v>0</v>
      </c>
      <c r="AB923" s="17">
        <f>IF((W923*4000)&lt;=1200000,(W923*2%),(1200000/4000*2%))</f>
        <v>5.0215384615384613</v>
      </c>
      <c r="AC923" s="17">
        <f>X923+Y923+Z923+AA923+AB923</f>
        <v>5.0215384615384613</v>
      </c>
      <c r="AD923" s="3">
        <f t="shared" si="642"/>
        <v>246</v>
      </c>
      <c r="AE923" s="3">
        <f t="shared" si="641"/>
        <v>200</v>
      </c>
      <c r="AF923" s="3"/>
      <c r="AH923" s="20">
        <f t="shared" si="628"/>
        <v>246.06</v>
      </c>
      <c r="AI923">
        <f t="shared" si="630"/>
        <v>2</v>
      </c>
      <c r="AJ923">
        <f t="shared" si="631"/>
        <v>0</v>
      </c>
      <c r="AK923">
        <f t="shared" si="632"/>
        <v>2</v>
      </c>
      <c r="AL923">
        <f t="shared" si="633"/>
        <v>0</v>
      </c>
      <c r="AM923">
        <f t="shared" si="634"/>
        <v>1</v>
      </c>
      <c r="AN923">
        <f t="shared" si="635"/>
        <v>1</v>
      </c>
      <c r="AO923">
        <f t="shared" si="636"/>
        <v>0</v>
      </c>
      <c r="AP923">
        <f t="shared" si="637"/>
        <v>0</v>
      </c>
      <c r="AQ923">
        <f t="shared" si="638"/>
        <v>0</v>
      </c>
      <c r="AR923">
        <f t="shared" si="639"/>
        <v>2</v>
      </c>
      <c r="AS923">
        <f t="shared" si="625"/>
        <v>240.00000000000909</v>
      </c>
      <c r="AT923" s="12">
        <f t="shared" si="629"/>
        <v>-4.1666666666666664E-2</v>
      </c>
      <c r="AU923" s="13">
        <f t="shared" si="619"/>
        <v>0</v>
      </c>
      <c r="AV923" s="13">
        <f t="shared" si="640"/>
        <v>0</v>
      </c>
      <c r="AW923" s="27">
        <v>0</v>
      </c>
      <c r="AX923" s="1">
        <f t="shared" si="626"/>
        <v>0</v>
      </c>
      <c r="AY923" s="20">
        <f t="shared" si="618"/>
        <v>235.07692307692307</v>
      </c>
    </row>
    <row r="924" spans="1:51" ht="33" customHeight="1" x14ac:dyDescent="0.65">
      <c r="A924" s="2">
        <v>918</v>
      </c>
      <c r="B924" s="2" t="s">
        <v>2121</v>
      </c>
      <c r="C924" s="44" t="s">
        <v>2124</v>
      </c>
      <c r="D924" s="47" t="s">
        <v>572</v>
      </c>
      <c r="E924" s="48" t="s">
        <v>426</v>
      </c>
      <c r="F924" s="15">
        <v>44228</v>
      </c>
      <c r="G924" s="2">
        <f t="shared" si="647"/>
        <v>26</v>
      </c>
      <c r="H924" s="16">
        <v>4</v>
      </c>
      <c r="I924" s="2"/>
      <c r="J924" s="16"/>
      <c r="K924" s="16"/>
      <c r="L924" s="2">
        <v>200</v>
      </c>
      <c r="M924" s="2">
        <v>0</v>
      </c>
      <c r="N924" s="2">
        <v>1</v>
      </c>
      <c r="O924" s="16"/>
      <c r="P924" s="2">
        <v>0</v>
      </c>
      <c r="Q924" s="2">
        <f t="shared" ref="Q924:Q932" si="650">IF(AND($K$4&lt;=G924,K924&lt;0.01),10,IF(AND(G924&gt;=$K$4-1,K924&lt;0.01),5,0))</f>
        <v>10</v>
      </c>
      <c r="R924" s="2">
        <f t="shared" si="614"/>
        <v>0</v>
      </c>
      <c r="S924" s="17">
        <f t="shared" si="627"/>
        <v>5.7692307692307692</v>
      </c>
      <c r="T924" s="17">
        <v>1</v>
      </c>
      <c r="U924" s="17">
        <v>5</v>
      </c>
      <c r="V924" s="18">
        <v>7</v>
      </c>
      <c r="W924" s="19">
        <f t="shared" si="617"/>
        <v>229.76923076923077</v>
      </c>
      <c r="X924" s="17">
        <f t="shared" si="648"/>
        <v>0</v>
      </c>
      <c r="Y924" s="17">
        <f t="shared" si="649"/>
        <v>0</v>
      </c>
      <c r="Z924" s="29"/>
      <c r="AA924" s="43">
        <f t="shared" ref="AA924:AA932" si="651">IF(AY924&lt;=(1500000/4000),0,IF(AY924&lt;=(2000000/4000),(AY924-(1500000/4000))*5%,IF(AY924&lt;=(8500000/4000),(AY924-(2000000/4000))*10%+(25000/4000),IF(AY924&lt;=(12500000/4000),(AY924-(8500000/4000))*15%+(675000/4000),(AY924-(12500000/4000))*20%+(1275000/4000)))))</f>
        <v>0</v>
      </c>
      <c r="AB924" s="17">
        <f t="shared" ref="AB924:AB932" si="652">IF((W924*4000)&lt;=1200000,(W924*2%),(1200000/4000*2%))</f>
        <v>4.5953846153846154</v>
      </c>
      <c r="AC924" s="17">
        <f t="shared" ref="AC924:AC932" si="653">X924+Y924+Z924+AA924+AB924</f>
        <v>4.5953846153846154</v>
      </c>
      <c r="AD924" s="3">
        <f t="shared" si="642"/>
        <v>225</v>
      </c>
      <c r="AE924" s="3">
        <f t="shared" si="641"/>
        <v>600</v>
      </c>
      <c r="AF924" s="3"/>
      <c r="AH924" s="20">
        <f t="shared" si="628"/>
        <v>225.17</v>
      </c>
      <c r="AI924">
        <f t="shared" si="630"/>
        <v>2</v>
      </c>
      <c r="AJ924">
        <f t="shared" si="631"/>
        <v>0</v>
      </c>
      <c r="AK924">
        <f t="shared" si="632"/>
        <v>1</v>
      </c>
      <c r="AL924">
        <f t="shared" si="633"/>
        <v>0</v>
      </c>
      <c r="AM924">
        <f t="shared" si="634"/>
        <v>1</v>
      </c>
      <c r="AN924">
        <f t="shared" si="635"/>
        <v>0</v>
      </c>
      <c r="AO924">
        <f t="shared" si="636"/>
        <v>0</v>
      </c>
      <c r="AP924">
        <f t="shared" si="637"/>
        <v>0</v>
      </c>
      <c r="AQ924">
        <f t="shared" si="638"/>
        <v>1</v>
      </c>
      <c r="AR924">
        <f t="shared" si="639"/>
        <v>1</v>
      </c>
      <c r="AS924">
        <f t="shared" si="625"/>
        <v>679.99999999994998</v>
      </c>
      <c r="AT924" s="12">
        <f t="shared" si="629"/>
        <v>-4.1666666666666664E-2</v>
      </c>
      <c r="AU924" s="13">
        <f t="shared" si="619"/>
        <v>0</v>
      </c>
      <c r="AV924" s="13">
        <f t="shared" si="640"/>
        <v>0</v>
      </c>
      <c r="AW924" s="27">
        <v>0</v>
      </c>
      <c r="AX924" s="1">
        <f t="shared" si="626"/>
        <v>0</v>
      </c>
      <c r="AY924" s="20">
        <f t="shared" si="618"/>
        <v>216.76923076923077</v>
      </c>
    </row>
    <row r="925" spans="1:51" ht="36.75" customHeight="1" x14ac:dyDescent="0.65">
      <c r="A925" s="39">
        <v>919</v>
      </c>
      <c r="B925" s="2" t="s">
        <v>2121</v>
      </c>
      <c r="C925" s="44" t="s">
        <v>2125</v>
      </c>
      <c r="D925" s="47" t="s">
        <v>2126</v>
      </c>
      <c r="E925" s="48" t="s">
        <v>244</v>
      </c>
      <c r="F925" s="15">
        <v>44228</v>
      </c>
      <c r="G925" s="2">
        <f t="shared" si="647"/>
        <v>26</v>
      </c>
      <c r="H925" s="16">
        <v>8</v>
      </c>
      <c r="I925" s="2"/>
      <c r="J925" s="16"/>
      <c r="K925" s="16"/>
      <c r="L925" s="2">
        <v>200</v>
      </c>
      <c r="M925" s="2">
        <v>0</v>
      </c>
      <c r="N925" s="2">
        <v>0</v>
      </c>
      <c r="O925" s="16"/>
      <c r="P925" s="2">
        <v>0</v>
      </c>
      <c r="Q925" s="2">
        <f t="shared" si="650"/>
        <v>10</v>
      </c>
      <c r="R925" s="2">
        <f t="shared" si="614"/>
        <v>0</v>
      </c>
      <c r="S925" s="17">
        <f t="shared" si="627"/>
        <v>11.538461538461538</v>
      </c>
      <c r="T925" s="17">
        <v>2</v>
      </c>
      <c r="U925" s="17">
        <v>5</v>
      </c>
      <c r="V925" s="18">
        <v>7</v>
      </c>
      <c r="W925" s="19">
        <f t="shared" si="617"/>
        <v>235.53846153846155</v>
      </c>
      <c r="X925" s="17">
        <f t="shared" si="648"/>
        <v>0</v>
      </c>
      <c r="Y925" s="17">
        <f t="shared" si="649"/>
        <v>0</v>
      </c>
      <c r="Z925" s="29"/>
      <c r="AA925" s="43">
        <f t="shared" si="651"/>
        <v>0</v>
      </c>
      <c r="AB925" s="17">
        <f t="shared" si="652"/>
        <v>4.7107692307692313</v>
      </c>
      <c r="AC925" s="17">
        <f t="shared" si="653"/>
        <v>4.7107692307692313</v>
      </c>
      <c r="AD925" s="3">
        <f t="shared" si="642"/>
        <v>230</v>
      </c>
      <c r="AE925" s="3">
        <f t="shared" si="641"/>
        <v>3300</v>
      </c>
      <c r="AF925" s="3"/>
      <c r="AH925" s="20">
        <f t="shared" si="628"/>
        <v>230.83</v>
      </c>
      <c r="AI925">
        <f t="shared" si="630"/>
        <v>2</v>
      </c>
      <c r="AJ925">
        <f t="shared" si="631"/>
        <v>0</v>
      </c>
      <c r="AK925">
        <f t="shared" si="632"/>
        <v>1</v>
      </c>
      <c r="AL925">
        <f t="shared" si="633"/>
        <v>1</v>
      </c>
      <c r="AM925">
        <f t="shared" si="634"/>
        <v>0</v>
      </c>
      <c r="AN925">
        <f t="shared" si="635"/>
        <v>0</v>
      </c>
      <c r="AO925">
        <f t="shared" si="636"/>
        <v>1</v>
      </c>
      <c r="AP925">
        <f t="shared" si="637"/>
        <v>1</v>
      </c>
      <c r="AQ925">
        <f t="shared" si="638"/>
        <v>0</v>
      </c>
      <c r="AR925">
        <f t="shared" si="639"/>
        <v>3</v>
      </c>
      <c r="AS925">
        <f t="shared" si="625"/>
        <v>3320.00000000005</v>
      </c>
      <c r="AT925" s="12">
        <f t="shared" si="629"/>
        <v>-4.1666666666666664E-2</v>
      </c>
      <c r="AU925" s="13">
        <f t="shared" si="619"/>
        <v>0</v>
      </c>
      <c r="AV925" s="13">
        <f t="shared" si="640"/>
        <v>0</v>
      </c>
      <c r="AW925" s="27">
        <v>0</v>
      </c>
      <c r="AX925" s="1">
        <f t="shared" si="626"/>
        <v>0</v>
      </c>
      <c r="AY925" s="20">
        <f t="shared" si="618"/>
        <v>221.53846153846155</v>
      </c>
    </row>
    <row r="926" spans="1:51" ht="33" customHeight="1" x14ac:dyDescent="0.65">
      <c r="A926" s="2">
        <v>920</v>
      </c>
      <c r="B926" s="2" t="s">
        <v>2121</v>
      </c>
      <c r="C926" s="44" t="s">
        <v>2127</v>
      </c>
      <c r="D926" s="47" t="s">
        <v>2128</v>
      </c>
      <c r="E926" s="48" t="s">
        <v>1701</v>
      </c>
      <c r="F926" s="15">
        <v>44228</v>
      </c>
      <c r="G926" s="2">
        <f t="shared" si="647"/>
        <v>25</v>
      </c>
      <c r="H926" s="16">
        <v>2</v>
      </c>
      <c r="I926" s="2"/>
      <c r="J926" s="16">
        <v>1</v>
      </c>
      <c r="K926" s="16"/>
      <c r="L926" s="2">
        <v>200</v>
      </c>
      <c r="M926" s="2">
        <v>0</v>
      </c>
      <c r="N926" s="2">
        <v>4.5</v>
      </c>
      <c r="O926" s="16"/>
      <c r="P926" s="2">
        <v>0</v>
      </c>
      <c r="Q926" s="2">
        <f t="shared" si="650"/>
        <v>5</v>
      </c>
      <c r="R926" s="2">
        <f t="shared" si="614"/>
        <v>0</v>
      </c>
      <c r="S926" s="17">
        <f t="shared" si="627"/>
        <v>2.8846153846153846</v>
      </c>
      <c r="T926" s="17">
        <v>0.5</v>
      </c>
      <c r="U926" s="17">
        <v>4.8076923076923084</v>
      </c>
      <c r="V926" s="18">
        <v>7</v>
      </c>
      <c r="W926" s="19">
        <f t="shared" si="617"/>
        <v>224.69230769230771</v>
      </c>
      <c r="X926" s="17">
        <f t="shared" si="648"/>
        <v>7.865384615384615</v>
      </c>
      <c r="Y926" s="17">
        <f t="shared" si="649"/>
        <v>0</v>
      </c>
      <c r="Z926" s="29"/>
      <c r="AA926" s="43">
        <f t="shared" si="651"/>
        <v>0</v>
      </c>
      <c r="AB926" s="17">
        <f t="shared" si="652"/>
        <v>4.493846153846154</v>
      </c>
      <c r="AC926" s="17">
        <f t="shared" si="653"/>
        <v>12.35923076923077</v>
      </c>
      <c r="AD926" s="3">
        <f t="shared" si="642"/>
        <v>212</v>
      </c>
      <c r="AE926" s="3">
        <f t="shared" si="641"/>
        <v>1300</v>
      </c>
      <c r="AF926" s="3"/>
      <c r="AH926" s="20">
        <f t="shared" si="628"/>
        <v>212.33</v>
      </c>
      <c r="AI926">
        <f t="shared" si="630"/>
        <v>2</v>
      </c>
      <c r="AJ926">
        <f t="shared" si="631"/>
        <v>0</v>
      </c>
      <c r="AK926">
        <f t="shared" si="632"/>
        <v>0</v>
      </c>
      <c r="AL926">
        <f t="shared" si="633"/>
        <v>1</v>
      </c>
      <c r="AM926">
        <f t="shared" si="634"/>
        <v>0</v>
      </c>
      <c r="AN926">
        <f t="shared" si="635"/>
        <v>2</v>
      </c>
      <c r="AO926">
        <f t="shared" si="636"/>
        <v>0</v>
      </c>
      <c r="AP926">
        <f t="shared" si="637"/>
        <v>1</v>
      </c>
      <c r="AQ926">
        <f t="shared" si="638"/>
        <v>0</v>
      </c>
      <c r="AR926">
        <f t="shared" si="639"/>
        <v>3</v>
      </c>
      <c r="AS926">
        <f t="shared" si="625"/>
        <v>1320.00000000005</v>
      </c>
      <c r="AT926" s="12">
        <f t="shared" si="629"/>
        <v>-4.1666666666666664E-2</v>
      </c>
      <c r="AU926" s="13">
        <f t="shared" si="619"/>
        <v>0</v>
      </c>
      <c r="AV926" s="13">
        <f t="shared" si="640"/>
        <v>0</v>
      </c>
      <c r="AW926" s="27">
        <v>0</v>
      </c>
      <c r="AX926" s="1">
        <f t="shared" si="626"/>
        <v>0</v>
      </c>
      <c r="AY926" s="20">
        <f t="shared" si="618"/>
        <v>204.51923076923077</v>
      </c>
    </row>
    <row r="927" spans="1:51" ht="33" customHeight="1" x14ac:dyDescent="0.65">
      <c r="A927" s="39">
        <v>921</v>
      </c>
      <c r="B927" s="2" t="s">
        <v>2121</v>
      </c>
      <c r="C927" s="44" t="s">
        <v>2129</v>
      </c>
      <c r="D927" s="47" t="s">
        <v>2130</v>
      </c>
      <c r="E927" s="48" t="s">
        <v>1665</v>
      </c>
      <c r="F927" s="15">
        <v>44228</v>
      </c>
      <c r="G927" s="2">
        <f t="shared" si="647"/>
        <v>26</v>
      </c>
      <c r="H927" s="16">
        <v>13.5</v>
      </c>
      <c r="I927" s="2"/>
      <c r="J927" s="16"/>
      <c r="K927" s="16"/>
      <c r="L927" s="2">
        <v>200</v>
      </c>
      <c r="M927" s="2">
        <v>0</v>
      </c>
      <c r="N927" s="2">
        <v>4.5</v>
      </c>
      <c r="O927" s="16"/>
      <c r="P927" s="2">
        <v>0</v>
      </c>
      <c r="Q927" s="2">
        <f t="shared" si="650"/>
        <v>10</v>
      </c>
      <c r="R927" s="2">
        <f t="shared" si="614"/>
        <v>0</v>
      </c>
      <c r="S927" s="17">
        <f t="shared" si="627"/>
        <v>19.471153846153847</v>
      </c>
      <c r="T927" s="17">
        <v>3.375</v>
      </c>
      <c r="U927" s="17">
        <v>5</v>
      </c>
      <c r="V927" s="18">
        <v>7</v>
      </c>
      <c r="W927" s="19">
        <f t="shared" si="617"/>
        <v>249.34615384615384</v>
      </c>
      <c r="X927" s="17">
        <f t="shared" si="648"/>
        <v>0</v>
      </c>
      <c r="Y927" s="17">
        <f t="shared" si="649"/>
        <v>0</v>
      </c>
      <c r="Z927" s="29"/>
      <c r="AA927" s="43">
        <f t="shared" si="651"/>
        <v>0</v>
      </c>
      <c r="AB927" s="17">
        <f t="shared" si="652"/>
        <v>4.9869230769230768</v>
      </c>
      <c r="AC927" s="17">
        <f t="shared" si="653"/>
        <v>4.9869230769230768</v>
      </c>
      <c r="AD927" s="3">
        <f t="shared" si="642"/>
        <v>244</v>
      </c>
      <c r="AE927" s="3">
        <f t="shared" si="641"/>
        <v>1400</v>
      </c>
      <c r="AF927" s="3"/>
      <c r="AH927" s="20">
        <f t="shared" si="628"/>
        <v>244.36</v>
      </c>
      <c r="AI927">
        <f t="shared" si="630"/>
        <v>2</v>
      </c>
      <c r="AJ927">
        <f t="shared" si="631"/>
        <v>0</v>
      </c>
      <c r="AK927">
        <f t="shared" si="632"/>
        <v>2</v>
      </c>
      <c r="AL927">
        <f t="shared" si="633"/>
        <v>0</v>
      </c>
      <c r="AM927">
        <f t="shared" si="634"/>
        <v>0</v>
      </c>
      <c r="AN927">
        <f t="shared" si="635"/>
        <v>4</v>
      </c>
      <c r="AO927">
        <f t="shared" si="636"/>
        <v>0</v>
      </c>
      <c r="AP927">
        <f t="shared" si="637"/>
        <v>1</v>
      </c>
      <c r="AQ927">
        <f t="shared" si="638"/>
        <v>0</v>
      </c>
      <c r="AR927">
        <f t="shared" si="639"/>
        <v>4</v>
      </c>
      <c r="AS927">
        <f t="shared" si="625"/>
        <v>1440.0000000000546</v>
      </c>
      <c r="AT927" s="12">
        <f t="shared" si="629"/>
        <v>-4.1666666666666664E-2</v>
      </c>
      <c r="AU927" s="13">
        <f t="shared" si="619"/>
        <v>0</v>
      </c>
      <c r="AV927" s="13">
        <f t="shared" si="640"/>
        <v>0</v>
      </c>
      <c r="AW927" s="27">
        <v>0</v>
      </c>
      <c r="AX927" s="1">
        <f t="shared" si="626"/>
        <v>0</v>
      </c>
      <c r="AY927" s="20">
        <f t="shared" si="618"/>
        <v>233.97115384615384</v>
      </c>
    </row>
    <row r="928" spans="1:51" ht="33" customHeight="1" x14ac:dyDescent="0.65">
      <c r="A928" s="2">
        <v>922</v>
      </c>
      <c r="B928" s="2" t="s">
        <v>2121</v>
      </c>
      <c r="C928" s="44" t="s">
        <v>2131</v>
      </c>
      <c r="D928" s="47" t="s">
        <v>264</v>
      </c>
      <c r="E928" s="48" t="s">
        <v>1547</v>
      </c>
      <c r="F928" s="15">
        <v>44228</v>
      </c>
      <c r="G928" s="2">
        <f t="shared" si="647"/>
        <v>26</v>
      </c>
      <c r="H928" s="16">
        <v>22</v>
      </c>
      <c r="I928" s="2"/>
      <c r="J928" s="16"/>
      <c r="K928" s="16"/>
      <c r="L928" s="2">
        <v>210</v>
      </c>
      <c r="M928" s="2">
        <v>15</v>
      </c>
      <c r="N928" s="2">
        <v>4</v>
      </c>
      <c r="O928" s="16"/>
      <c r="P928" s="2">
        <v>0</v>
      </c>
      <c r="Q928" s="2">
        <f t="shared" si="650"/>
        <v>10</v>
      </c>
      <c r="R928" s="2">
        <f t="shared" ref="R928:R932" si="654">IF(AT928&lt;=8,AU928,AV928)</f>
        <v>0</v>
      </c>
      <c r="S928" s="17">
        <f t="shared" si="627"/>
        <v>33.317307692307693</v>
      </c>
      <c r="T928" s="17">
        <v>5.5</v>
      </c>
      <c r="U928" s="17">
        <v>5</v>
      </c>
      <c r="V928" s="18">
        <v>7</v>
      </c>
      <c r="W928" s="19">
        <f t="shared" si="617"/>
        <v>289.81730769230768</v>
      </c>
      <c r="X928" s="17">
        <f t="shared" si="648"/>
        <v>0</v>
      </c>
      <c r="Y928" s="17">
        <f t="shared" si="649"/>
        <v>0</v>
      </c>
      <c r="Z928" s="29"/>
      <c r="AA928" s="43">
        <f t="shared" si="651"/>
        <v>0</v>
      </c>
      <c r="AB928" s="17">
        <f t="shared" si="652"/>
        <v>5.7963461538461534</v>
      </c>
      <c r="AC928" s="17">
        <f t="shared" si="653"/>
        <v>5.7963461538461534</v>
      </c>
      <c r="AD928" s="3">
        <f t="shared" si="642"/>
        <v>284</v>
      </c>
      <c r="AE928" s="3">
        <f t="shared" si="641"/>
        <v>0</v>
      </c>
      <c r="AF928" s="3"/>
      <c r="AH928" s="20">
        <f t="shared" si="628"/>
        <v>284.02</v>
      </c>
      <c r="AI928">
        <f t="shared" si="630"/>
        <v>2</v>
      </c>
      <c r="AJ928">
        <f t="shared" si="631"/>
        <v>1</v>
      </c>
      <c r="AK928">
        <f t="shared" si="632"/>
        <v>1</v>
      </c>
      <c r="AL928">
        <f t="shared" si="633"/>
        <v>1</v>
      </c>
      <c r="AM928">
        <f t="shared" si="634"/>
        <v>0</v>
      </c>
      <c r="AN928">
        <f t="shared" si="635"/>
        <v>4</v>
      </c>
      <c r="AO928">
        <f t="shared" si="636"/>
        <v>0</v>
      </c>
      <c r="AP928">
        <f t="shared" si="637"/>
        <v>0</v>
      </c>
      <c r="AQ928">
        <f t="shared" si="638"/>
        <v>0</v>
      </c>
      <c r="AR928">
        <f t="shared" si="639"/>
        <v>0</v>
      </c>
      <c r="AS928">
        <f t="shared" si="625"/>
        <v>79.99999999992724</v>
      </c>
      <c r="AT928" s="12">
        <f t="shared" si="629"/>
        <v>-4.1666666666666664E-2</v>
      </c>
      <c r="AU928" s="13">
        <f t="shared" si="619"/>
        <v>0</v>
      </c>
      <c r="AV928" s="13">
        <f t="shared" si="640"/>
        <v>0</v>
      </c>
      <c r="AW928" s="27">
        <v>0</v>
      </c>
      <c r="AX928" s="1">
        <f t="shared" si="626"/>
        <v>0</v>
      </c>
      <c r="AY928" s="20">
        <f t="shared" si="618"/>
        <v>272.31730769230768</v>
      </c>
    </row>
    <row r="929" spans="1:51" ht="33" customHeight="1" x14ac:dyDescent="0.65">
      <c r="A929" s="39">
        <v>923</v>
      </c>
      <c r="B929" s="2" t="s">
        <v>2121</v>
      </c>
      <c r="C929" s="44" t="s">
        <v>2132</v>
      </c>
      <c r="D929" s="47" t="s">
        <v>1900</v>
      </c>
      <c r="E929" s="48" t="s">
        <v>2133</v>
      </c>
      <c r="F929" s="15">
        <v>44228</v>
      </c>
      <c r="G929" s="2">
        <f t="shared" si="647"/>
        <v>25.625</v>
      </c>
      <c r="H929" s="16">
        <v>2</v>
      </c>
      <c r="I929" s="2"/>
      <c r="J929" s="16">
        <v>0.375</v>
      </c>
      <c r="K929" s="16"/>
      <c r="L929" s="2">
        <v>200</v>
      </c>
      <c r="M929" s="2">
        <v>0</v>
      </c>
      <c r="N929" s="2">
        <v>4</v>
      </c>
      <c r="O929" s="16"/>
      <c r="P929" s="2">
        <v>0</v>
      </c>
      <c r="Q929" s="2">
        <f t="shared" si="650"/>
        <v>5</v>
      </c>
      <c r="R929" s="2">
        <f t="shared" si="654"/>
        <v>0</v>
      </c>
      <c r="S929" s="17">
        <f t="shared" si="627"/>
        <v>2.8846153846153846</v>
      </c>
      <c r="T929" s="17">
        <v>0.5</v>
      </c>
      <c r="U929" s="17">
        <v>4.9278846153846159</v>
      </c>
      <c r="V929" s="18">
        <v>7</v>
      </c>
      <c r="W929" s="19">
        <f t="shared" si="617"/>
        <v>224.3125</v>
      </c>
      <c r="X929" s="17">
        <f t="shared" si="648"/>
        <v>2.9423076923076921</v>
      </c>
      <c r="Y929" s="17">
        <f t="shared" si="649"/>
        <v>0</v>
      </c>
      <c r="Z929" s="29"/>
      <c r="AA929" s="43">
        <f t="shared" si="651"/>
        <v>0</v>
      </c>
      <c r="AB929" s="17">
        <f t="shared" si="652"/>
        <v>4.4862500000000001</v>
      </c>
      <c r="AC929" s="17">
        <f t="shared" si="653"/>
        <v>7.4285576923076917</v>
      </c>
      <c r="AD929" s="3">
        <f t="shared" si="642"/>
        <v>216</v>
      </c>
      <c r="AE929" s="3">
        <f t="shared" si="641"/>
        <v>3500</v>
      </c>
      <c r="AF929" s="3"/>
      <c r="AH929" s="20">
        <f t="shared" si="628"/>
        <v>216.88</v>
      </c>
      <c r="AI929">
        <f t="shared" si="630"/>
        <v>2</v>
      </c>
      <c r="AJ929">
        <f t="shared" si="631"/>
        <v>0</v>
      </c>
      <c r="AK929">
        <f t="shared" si="632"/>
        <v>0</v>
      </c>
      <c r="AL929">
        <f t="shared" si="633"/>
        <v>1</v>
      </c>
      <c r="AM929">
        <f t="shared" si="634"/>
        <v>1</v>
      </c>
      <c r="AN929">
        <f t="shared" si="635"/>
        <v>1</v>
      </c>
      <c r="AO929">
        <f t="shared" si="636"/>
        <v>1</v>
      </c>
      <c r="AP929">
        <f t="shared" si="637"/>
        <v>1</v>
      </c>
      <c r="AQ929">
        <f t="shared" si="638"/>
        <v>1</v>
      </c>
      <c r="AR929">
        <f t="shared" si="639"/>
        <v>0</v>
      </c>
      <c r="AS929">
        <f t="shared" si="625"/>
        <v>3519.9999999999818</v>
      </c>
      <c r="AT929" s="12">
        <f t="shared" si="629"/>
        <v>-4.1666666666666664E-2</v>
      </c>
      <c r="AU929" s="13">
        <f t="shared" si="619"/>
        <v>0</v>
      </c>
      <c r="AV929" s="13">
        <f t="shared" si="640"/>
        <v>0</v>
      </c>
      <c r="AW929" s="27">
        <v>0</v>
      </c>
      <c r="AX929" s="1">
        <f t="shared" si="626"/>
        <v>0</v>
      </c>
      <c r="AY929" s="20">
        <f t="shared" si="618"/>
        <v>208.94230769230771</v>
      </c>
    </row>
    <row r="930" spans="1:51" ht="33" customHeight="1" x14ac:dyDescent="0.65">
      <c r="A930" s="2">
        <v>924</v>
      </c>
      <c r="B930" s="2" t="s">
        <v>2121</v>
      </c>
      <c r="C930" s="37" t="s">
        <v>2134</v>
      </c>
      <c r="D930" s="47" t="s">
        <v>1740</v>
      </c>
      <c r="E930" s="48" t="s">
        <v>371</v>
      </c>
      <c r="F930" s="15">
        <v>44890</v>
      </c>
      <c r="G930" s="2">
        <f t="shared" si="647"/>
        <v>26</v>
      </c>
      <c r="H930" s="16">
        <v>2</v>
      </c>
      <c r="I930" s="2"/>
      <c r="J930" s="16"/>
      <c r="K930" s="16"/>
      <c r="L930" s="2">
        <v>200</v>
      </c>
      <c r="M930" s="2">
        <v>0</v>
      </c>
      <c r="N930" s="2">
        <v>0</v>
      </c>
      <c r="O930" s="16"/>
      <c r="P930" s="2">
        <v>0</v>
      </c>
      <c r="Q930" s="2">
        <f t="shared" si="650"/>
        <v>10</v>
      </c>
      <c r="R930" s="2">
        <f t="shared" si="654"/>
        <v>0</v>
      </c>
      <c r="S930" s="17">
        <f t="shared" si="627"/>
        <v>2.8846153846153846</v>
      </c>
      <c r="T930" s="17">
        <v>0.5</v>
      </c>
      <c r="U930" s="17">
        <v>5</v>
      </c>
      <c r="V930" s="18">
        <v>7</v>
      </c>
      <c r="W930" s="19">
        <f t="shared" si="617"/>
        <v>225.38461538461539</v>
      </c>
      <c r="X930" s="17">
        <f t="shared" si="648"/>
        <v>0</v>
      </c>
      <c r="Y930" s="17">
        <f t="shared" si="649"/>
        <v>0</v>
      </c>
      <c r="Z930" s="29"/>
      <c r="AA930" s="43">
        <f t="shared" si="651"/>
        <v>0</v>
      </c>
      <c r="AB930" s="17">
        <f t="shared" si="652"/>
        <v>4.5076923076923077</v>
      </c>
      <c r="AC930" s="17">
        <f t="shared" si="653"/>
        <v>4.5076923076923077</v>
      </c>
      <c r="AD930" s="3">
        <f t="shared" si="642"/>
        <v>220</v>
      </c>
      <c r="AE930" s="3">
        <f t="shared" si="641"/>
        <v>3500</v>
      </c>
      <c r="AF930" s="3"/>
      <c r="AH930" s="20">
        <f t="shared" si="628"/>
        <v>220.88</v>
      </c>
      <c r="AI930">
        <f t="shared" si="630"/>
        <v>2</v>
      </c>
      <c r="AJ930">
        <f t="shared" si="631"/>
        <v>0</v>
      </c>
      <c r="AK930">
        <f t="shared" si="632"/>
        <v>1</v>
      </c>
      <c r="AL930">
        <f t="shared" si="633"/>
        <v>0</v>
      </c>
      <c r="AM930">
        <f t="shared" si="634"/>
        <v>0</v>
      </c>
      <c r="AN930">
        <f t="shared" si="635"/>
        <v>0</v>
      </c>
      <c r="AO930">
        <f t="shared" si="636"/>
        <v>1</v>
      </c>
      <c r="AP930">
        <f t="shared" si="637"/>
        <v>1</v>
      </c>
      <c r="AQ930">
        <f t="shared" si="638"/>
        <v>1</v>
      </c>
      <c r="AR930">
        <f t="shared" si="639"/>
        <v>0</v>
      </c>
      <c r="AS930">
        <f t="shared" si="625"/>
        <v>3519.9999999999818</v>
      </c>
      <c r="AT930" s="12">
        <f t="shared" si="629"/>
        <v>-1.8583333333333334</v>
      </c>
      <c r="AU930" s="13">
        <f t="shared" si="619"/>
        <v>0</v>
      </c>
      <c r="AV930" s="13">
        <f t="shared" si="640"/>
        <v>0</v>
      </c>
      <c r="AW930" s="27">
        <v>0</v>
      </c>
      <c r="AX930" s="1">
        <f t="shared" si="626"/>
        <v>0</v>
      </c>
      <c r="AY930" s="20">
        <f t="shared" si="618"/>
        <v>212.88461538461539</v>
      </c>
    </row>
    <row r="931" spans="1:51" ht="33" customHeight="1" x14ac:dyDescent="0.65">
      <c r="A931" s="39">
        <v>925</v>
      </c>
      <c r="B931" s="2" t="s">
        <v>2121</v>
      </c>
      <c r="C931" s="44" t="s">
        <v>2135</v>
      </c>
      <c r="D931" s="47" t="s">
        <v>2136</v>
      </c>
      <c r="E931" s="48" t="s">
        <v>2137</v>
      </c>
      <c r="F931" s="15">
        <v>44956</v>
      </c>
      <c r="G931" s="2">
        <f t="shared" si="647"/>
        <v>26</v>
      </c>
      <c r="H931" s="16">
        <v>18</v>
      </c>
      <c r="I931" s="2"/>
      <c r="J931" s="16"/>
      <c r="K931" s="16"/>
      <c r="L931" s="2">
        <v>200</v>
      </c>
      <c r="M931" s="2">
        <v>0</v>
      </c>
      <c r="N931" s="2">
        <v>0</v>
      </c>
      <c r="O931" s="16"/>
      <c r="P931" s="2">
        <v>0</v>
      </c>
      <c r="Q931" s="2">
        <f t="shared" si="650"/>
        <v>10</v>
      </c>
      <c r="R931" s="2">
        <f t="shared" si="654"/>
        <v>0</v>
      </c>
      <c r="S931" s="17">
        <f t="shared" si="627"/>
        <v>25.96153846153846</v>
      </c>
      <c r="T931" s="17">
        <v>4.5</v>
      </c>
      <c r="U931" s="17">
        <v>5</v>
      </c>
      <c r="V931" s="18">
        <v>7</v>
      </c>
      <c r="W931" s="19">
        <f t="shared" si="617"/>
        <v>252.46153846153845</v>
      </c>
      <c r="X931" s="17">
        <f t="shared" si="648"/>
        <v>0</v>
      </c>
      <c r="Y931" s="17">
        <f t="shared" si="649"/>
        <v>0</v>
      </c>
      <c r="Z931" s="29"/>
      <c r="AA931" s="43">
        <f t="shared" si="651"/>
        <v>0</v>
      </c>
      <c r="AB931" s="17">
        <f t="shared" si="652"/>
        <v>5.0492307692307694</v>
      </c>
      <c r="AC931" s="17">
        <f t="shared" si="653"/>
        <v>5.0492307692307694</v>
      </c>
      <c r="AD931" s="3">
        <f t="shared" si="642"/>
        <v>247</v>
      </c>
      <c r="AE931" s="3">
        <f t="shared" si="641"/>
        <v>1600</v>
      </c>
      <c r="AF931" s="3"/>
      <c r="AH931" s="20">
        <f t="shared" si="628"/>
        <v>247.41</v>
      </c>
      <c r="AI931">
        <f t="shared" si="630"/>
        <v>2</v>
      </c>
      <c r="AJ931">
        <f t="shared" si="631"/>
        <v>0</v>
      </c>
      <c r="AK931">
        <f t="shared" si="632"/>
        <v>2</v>
      </c>
      <c r="AL931">
        <f t="shared" si="633"/>
        <v>0</v>
      </c>
      <c r="AM931">
        <f t="shared" si="634"/>
        <v>1</v>
      </c>
      <c r="AN931">
        <f t="shared" si="635"/>
        <v>2</v>
      </c>
      <c r="AO931">
        <f t="shared" si="636"/>
        <v>0</v>
      </c>
      <c r="AP931">
        <f t="shared" si="637"/>
        <v>1</v>
      </c>
      <c r="AQ931">
        <f t="shared" si="638"/>
        <v>1</v>
      </c>
      <c r="AR931">
        <f t="shared" si="639"/>
        <v>1</v>
      </c>
      <c r="AS931">
        <f t="shared" si="625"/>
        <v>1639.9999999999864</v>
      </c>
      <c r="AT931" s="12">
        <f t="shared" si="629"/>
        <v>-2.0388888888888888</v>
      </c>
      <c r="AU931" s="13">
        <f t="shared" si="619"/>
        <v>0</v>
      </c>
      <c r="AV931" s="13">
        <f t="shared" si="640"/>
        <v>0</v>
      </c>
      <c r="AW931" s="27">
        <v>0</v>
      </c>
      <c r="AX931" s="1">
        <f t="shared" si="626"/>
        <v>0</v>
      </c>
      <c r="AY931" s="20">
        <f t="shared" si="618"/>
        <v>235.96153846153845</v>
      </c>
    </row>
    <row r="932" spans="1:51" ht="33" customHeight="1" x14ac:dyDescent="0.65">
      <c r="A932" s="2">
        <v>926</v>
      </c>
      <c r="B932" s="2" t="s">
        <v>2121</v>
      </c>
      <c r="C932" s="44" t="s">
        <v>2138</v>
      </c>
      <c r="D932" s="47" t="s">
        <v>192</v>
      </c>
      <c r="E932" s="48" t="s">
        <v>1458</v>
      </c>
      <c r="F932" s="15">
        <v>44958</v>
      </c>
      <c r="G932" s="2">
        <f t="shared" si="647"/>
        <v>25</v>
      </c>
      <c r="H932" s="16">
        <v>8</v>
      </c>
      <c r="I932" s="2"/>
      <c r="J932" s="16">
        <v>1</v>
      </c>
      <c r="K932" s="16"/>
      <c r="L932" s="2">
        <v>200</v>
      </c>
      <c r="M932" s="2">
        <v>0</v>
      </c>
      <c r="N932" s="2">
        <v>0</v>
      </c>
      <c r="O932" s="16"/>
      <c r="P932" s="2">
        <v>0</v>
      </c>
      <c r="Q932" s="2">
        <f t="shared" si="650"/>
        <v>5</v>
      </c>
      <c r="R932" s="2">
        <f t="shared" si="654"/>
        <v>0</v>
      </c>
      <c r="S932" s="17">
        <f t="shared" si="627"/>
        <v>11.538461538461538</v>
      </c>
      <c r="T932" s="17">
        <v>2</v>
      </c>
      <c r="U932" s="17">
        <v>4.8076923076923084</v>
      </c>
      <c r="V932" s="18">
        <v>7</v>
      </c>
      <c r="W932" s="19">
        <f t="shared" si="617"/>
        <v>230.34615384615387</v>
      </c>
      <c r="X932" s="17">
        <f t="shared" si="648"/>
        <v>7.6923076923076925</v>
      </c>
      <c r="Y932" s="17">
        <f t="shared" si="649"/>
        <v>0</v>
      </c>
      <c r="Z932" s="29"/>
      <c r="AA932" s="43">
        <f t="shared" si="651"/>
        <v>0</v>
      </c>
      <c r="AB932" s="17">
        <f t="shared" si="652"/>
        <v>4.6069230769230778</v>
      </c>
      <c r="AC932" s="17">
        <f t="shared" si="653"/>
        <v>12.299230769230771</v>
      </c>
      <c r="AD932" s="3">
        <f t="shared" si="642"/>
        <v>218</v>
      </c>
      <c r="AE932" s="3">
        <f t="shared" si="641"/>
        <v>200</v>
      </c>
      <c r="AF932" s="3"/>
      <c r="AH932" s="20">
        <f t="shared" si="628"/>
        <v>218.05</v>
      </c>
      <c r="AI932">
        <f t="shared" si="630"/>
        <v>2</v>
      </c>
      <c r="AJ932">
        <f t="shared" si="631"/>
        <v>0</v>
      </c>
      <c r="AK932">
        <f t="shared" si="632"/>
        <v>0</v>
      </c>
      <c r="AL932">
        <f t="shared" si="633"/>
        <v>1</v>
      </c>
      <c r="AM932">
        <f t="shared" si="634"/>
        <v>1</v>
      </c>
      <c r="AN932">
        <f t="shared" si="635"/>
        <v>3</v>
      </c>
      <c r="AO932">
        <f t="shared" si="636"/>
        <v>0</v>
      </c>
      <c r="AP932">
        <f t="shared" si="637"/>
        <v>0</v>
      </c>
      <c r="AQ932">
        <f t="shared" si="638"/>
        <v>0</v>
      </c>
      <c r="AR932">
        <f t="shared" si="639"/>
        <v>2</v>
      </c>
      <c r="AS932">
        <f t="shared" si="625"/>
        <v>200.00000000004547</v>
      </c>
      <c r="AT932" s="12">
        <f t="shared" si="629"/>
        <v>-2.0416666666666665</v>
      </c>
      <c r="AU932" s="13">
        <f t="shared" si="619"/>
        <v>0</v>
      </c>
      <c r="AV932" s="13">
        <f t="shared" si="640"/>
        <v>0</v>
      </c>
      <c r="AW932" s="27">
        <v>0</v>
      </c>
      <c r="AX932" s="1">
        <f t="shared" si="626"/>
        <v>0</v>
      </c>
      <c r="AY932" s="20">
        <f t="shared" si="618"/>
        <v>208.84615384615387</v>
      </c>
    </row>
    <row r="933" spans="1:51" ht="33" customHeight="1" x14ac:dyDescent="0.65">
      <c r="A933" s="39">
        <v>927</v>
      </c>
      <c r="B933" s="2" t="s">
        <v>2139</v>
      </c>
      <c r="C933" s="44" t="s">
        <v>2140</v>
      </c>
      <c r="D933" s="65" t="s">
        <v>867</v>
      </c>
      <c r="E933" s="48" t="s">
        <v>1091</v>
      </c>
      <c r="F933" s="15">
        <v>44228</v>
      </c>
      <c r="G933" s="2">
        <f t="shared" si="647"/>
        <v>26</v>
      </c>
      <c r="H933" s="16">
        <v>0</v>
      </c>
      <c r="I933" s="2"/>
      <c r="J933" s="16"/>
      <c r="K933" s="16"/>
      <c r="L933" s="2">
        <v>200</v>
      </c>
      <c r="M933" s="2">
        <v>0</v>
      </c>
      <c r="N933" s="2">
        <v>35</v>
      </c>
      <c r="O933" s="16"/>
      <c r="P933" s="2">
        <v>0</v>
      </c>
      <c r="Q933" s="2">
        <f>IF(AND($K$4&lt;=G933,K933&lt;0.01),10,IF(AND(G933&gt;=$K$4-1,K933&lt;0.01),5,0))</f>
        <v>10</v>
      </c>
      <c r="R933" s="2">
        <f>IF(AT933&lt;=8,AU933,AV933)</f>
        <v>0</v>
      </c>
      <c r="S933" s="17">
        <f t="shared" si="627"/>
        <v>0</v>
      </c>
      <c r="T933" s="17">
        <v>0</v>
      </c>
      <c r="U933" s="17">
        <v>5</v>
      </c>
      <c r="V933" s="18">
        <v>7</v>
      </c>
      <c r="W933" s="19">
        <f t="shared" si="617"/>
        <v>257</v>
      </c>
      <c r="X933" s="17">
        <f t="shared" si="648"/>
        <v>0</v>
      </c>
      <c r="Y933" s="17">
        <f t="shared" si="649"/>
        <v>0</v>
      </c>
      <c r="Z933" s="29"/>
      <c r="AA933" s="43">
        <f>IF(AY933&lt;=(1500000/4000),0,IF(AY933&lt;=(2000000/4000),(AY933-(1500000/4000))*5%,IF(AY933&lt;=(8500000/4000),(AY933-(2000000/4000))*10%+(25000/4000),IF(AY933&lt;=(12500000/4000),(AY933-(8500000/4000))*15%+(675000/4000),(AY933-(12500000/4000))*20%+(1275000/4000)))))</f>
        <v>0</v>
      </c>
      <c r="AB933" s="17">
        <f>IF((W933*4000)&lt;=1200000,(W933*2%),(1200000/4000*2%))</f>
        <v>5.14</v>
      </c>
      <c r="AC933" s="17">
        <f>X933+Y933+Z933+AA933+AB933</f>
        <v>5.14</v>
      </c>
      <c r="AD933" s="3">
        <f t="shared" si="642"/>
        <v>251</v>
      </c>
      <c r="AE933" s="3">
        <f t="shared" si="641"/>
        <v>3400</v>
      </c>
      <c r="AF933" s="3"/>
      <c r="AH933" s="20">
        <f t="shared" si="628"/>
        <v>251.86</v>
      </c>
      <c r="AI933">
        <f t="shared" si="630"/>
        <v>2</v>
      </c>
      <c r="AJ933">
        <f t="shared" si="631"/>
        <v>1</v>
      </c>
      <c r="AK933">
        <f t="shared" si="632"/>
        <v>0</v>
      </c>
      <c r="AL933">
        <f t="shared" si="633"/>
        <v>0</v>
      </c>
      <c r="AM933">
        <f t="shared" si="634"/>
        <v>0</v>
      </c>
      <c r="AN933">
        <f t="shared" si="635"/>
        <v>1</v>
      </c>
      <c r="AO933">
        <f t="shared" si="636"/>
        <v>1</v>
      </c>
      <c r="AP933">
        <f t="shared" si="637"/>
        <v>1</v>
      </c>
      <c r="AQ933">
        <f t="shared" si="638"/>
        <v>0</v>
      </c>
      <c r="AR933">
        <f t="shared" si="639"/>
        <v>4</v>
      </c>
      <c r="AS933">
        <f t="shared" si="625"/>
        <v>3440.0000000000546</v>
      </c>
      <c r="AT933" s="12">
        <f t="shared" si="629"/>
        <v>-4.1666666666666664E-2</v>
      </c>
      <c r="AU933" s="13">
        <f>IF(AT933&lt;=1,0,IF(AT933&lt;=2,2,IF(AT933&lt;=3,3,IF(AT933&lt;=4,4,IF(AT933&lt;=5,5,IF(AT933&lt;=6,6,IF(AT933&lt;=7,7,IF(AT933&lt;=8,8,10))))))))</f>
        <v>0</v>
      </c>
      <c r="AV933" s="13">
        <f>IF(AT933&lt;=8,0,IF(AT933&lt;=9,9,IF(AT933&lt;=10,10,IF(AT933&lt;=11,11,IF(AT933&lt;=12,12,IF(AT933&lt;=13,13,IF(AT933&lt;=14,14,IF(AT933&lt;=15,15,15))))))))</f>
        <v>0</v>
      </c>
      <c r="AW933" s="27">
        <v>0</v>
      </c>
      <c r="AX933" s="1">
        <f t="shared" si="626"/>
        <v>0</v>
      </c>
      <c r="AY933" s="20">
        <f t="shared" si="618"/>
        <v>245</v>
      </c>
    </row>
    <row r="934" spans="1:51" ht="33" customHeight="1" x14ac:dyDescent="0.65">
      <c r="A934" s="2">
        <v>928</v>
      </c>
      <c r="B934" s="2" t="s">
        <v>2139</v>
      </c>
      <c r="C934" s="44" t="s">
        <v>2141</v>
      </c>
      <c r="D934" s="65" t="s">
        <v>585</v>
      </c>
      <c r="E934" s="48" t="s">
        <v>522</v>
      </c>
      <c r="F934" s="15">
        <v>44228</v>
      </c>
      <c r="G934" s="2">
        <f t="shared" si="647"/>
        <v>26</v>
      </c>
      <c r="H934" s="16">
        <v>0</v>
      </c>
      <c r="I934" s="2"/>
      <c r="J934" s="16"/>
      <c r="K934" s="16"/>
      <c r="L934" s="2">
        <v>210</v>
      </c>
      <c r="M934" s="2">
        <v>0</v>
      </c>
      <c r="N934" s="2">
        <v>35</v>
      </c>
      <c r="O934" s="16"/>
      <c r="P934" s="2">
        <v>0</v>
      </c>
      <c r="Q934" s="2">
        <f t="shared" ref="Q934:Q941" si="655">IF(AND($K$4&lt;=G934,K934&lt;0.01),10,IF(AND(G934&gt;=$K$4-1,K934&lt;0.01),5,0))</f>
        <v>10</v>
      </c>
      <c r="R934" s="2">
        <f t="shared" ref="R934:R997" si="656">IF(AT934&lt;=8,AU934,AV934)</f>
        <v>0</v>
      </c>
      <c r="S934" s="17">
        <f t="shared" si="627"/>
        <v>0</v>
      </c>
      <c r="T934" s="17">
        <v>0</v>
      </c>
      <c r="U934" s="17">
        <v>5</v>
      </c>
      <c r="V934" s="18">
        <v>7</v>
      </c>
      <c r="W934" s="19">
        <f t="shared" si="617"/>
        <v>267</v>
      </c>
      <c r="X934" s="17">
        <f t="shared" si="648"/>
        <v>0</v>
      </c>
      <c r="Y934" s="17">
        <f t="shared" si="649"/>
        <v>0</v>
      </c>
      <c r="Z934" s="29"/>
      <c r="AA934" s="43">
        <f t="shared" ref="AA934:AA941" si="657">IF(AY934&lt;=(1500000/4000),0,IF(AY934&lt;=(2000000/4000),(AY934-(1500000/4000))*5%,IF(AY934&lt;=(8500000/4000),(AY934-(2000000/4000))*10%+(25000/4000),IF(AY934&lt;=(12500000/4000),(AY934-(8500000/4000))*15%+(675000/4000),(AY934-(12500000/4000))*20%+(1275000/4000)))))</f>
        <v>0</v>
      </c>
      <c r="AB934" s="17">
        <f t="shared" ref="AB934:AB941" si="658">IF((W934*4000)&lt;=1200000,(W934*2%),(1200000/4000*2%))</f>
        <v>5.34</v>
      </c>
      <c r="AC934" s="17">
        <f t="shared" ref="AC934:AC941" si="659">X934+Y934+Z934+AA934+AB934</f>
        <v>5.34</v>
      </c>
      <c r="AD934" s="3">
        <f t="shared" si="642"/>
        <v>261</v>
      </c>
      <c r="AE934" s="3">
        <f t="shared" si="641"/>
        <v>2600</v>
      </c>
      <c r="AF934" s="3"/>
      <c r="AH934" s="20">
        <f t="shared" si="628"/>
        <v>261.66000000000003</v>
      </c>
      <c r="AI934">
        <f t="shared" si="630"/>
        <v>2</v>
      </c>
      <c r="AJ934">
        <f t="shared" si="631"/>
        <v>1</v>
      </c>
      <c r="AK934">
        <f t="shared" si="632"/>
        <v>0</v>
      </c>
      <c r="AL934">
        <f t="shared" si="633"/>
        <v>1</v>
      </c>
      <c r="AM934">
        <f t="shared" si="634"/>
        <v>0</v>
      </c>
      <c r="AN934">
        <f t="shared" si="635"/>
        <v>1</v>
      </c>
      <c r="AO934">
        <f t="shared" si="636"/>
        <v>1</v>
      </c>
      <c r="AP934">
        <f t="shared" si="637"/>
        <v>0</v>
      </c>
      <c r="AQ934">
        <f t="shared" si="638"/>
        <v>1</v>
      </c>
      <c r="AR934">
        <f t="shared" si="639"/>
        <v>1</v>
      </c>
      <c r="AS934">
        <f t="shared" si="625"/>
        <v>2640.0000000001</v>
      </c>
      <c r="AT934" s="12">
        <f t="shared" si="629"/>
        <v>-4.1666666666666664E-2</v>
      </c>
      <c r="AU934" s="13">
        <f t="shared" ref="AU934:AU997" si="660">IF(AT934&lt;=1,0,IF(AT934&lt;=2,2,IF(AT934&lt;=3,3,IF(AT934&lt;=4,4,IF(AT934&lt;=5,5,IF(AT934&lt;=6,6,IF(AT934&lt;=7,7,IF(AT934&lt;=8,8,10))))))))</f>
        <v>0</v>
      </c>
      <c r="AV934" s="13">
        <f t="shared" ref="AV934:AV997" si="661">IF(AT934&lt;=3,0,IF(AT934&lt;=4,4,IF(AT934&lt;=5,5,IF(AT934&lt;=6,6,IF(AT934&lt;=7,7,IF(AT934&lt;=8,8,IF(AT934&lt;=9,9,10)))))))</f>
        <v>0</v>
      </c>
      <c r="AW934" s="27">
        <v>0</v>
      </c>
      <c r="AX934" s="1">
        <f t="shared" si="626"/>
        <v>0</v>
      </c>
      <c r="AY934" s="20">
        <f t="shared" si="618"/>
        <v>255</v>
      </c>
    </row>
    <row r="935" spans="1:51" ht="33" customHeight="1" x14ac:dyDescent="0.65">
      <c r="A935" s="39">
        <v>929</v>
      </c>
      <c r="B935" s="2" t="s">
        <v>2139</v>
      </c>
      <c r="C935" s="44" t="s">
        <v>2142</v>
      </c>
      <c r="D935" s="65" t="s">
        <v>612</v>
      </c>
      <c r="E935" s="48" t="s">
        <v>90</v>
      </c>
      <c r="F935" s="15">
        <v>44228</v>
      </c>
      <c r="G935" s="2">
        <f t="shared" si="647"/>
        <v>26</v>
      </c>
      <c r="H935" s="16">
        <v>0</v>
      </c>
      <c r="I935" s="2"/>
      <c r="J935" s="16"/>
      <c r="K935" s="16"/>
      <c r="L935" s="2">
        <v>215</v>
      </c>
      <c r="M935" s="2">
        <v>15</v>
      </c>
      <c r="N935" s="2">
        <v>35</v>
      </c>
      <c r="O935" s="16"/>
      <c r="P935" s="2">
        <v>0</v>
      </c>
      <c r="Q935" s="2">
        <f t="shared" si="655"/>
        <v>10</v>
      </c>
      <c r="R935" s="2">
        <f t="shared" si="656"/>
        <v>0</v>
      </c>
      <c r="S935" s="17">
        <f t="shared" si="627"/>
        <v>0</v>
      </c>
      <c r="T935" s="17">
        <v>0</v>
      </c>
      <c r="U935" s="17">
        <v>5</v>
      </c>
      <c r="V935" s="18">
        <v>7</v>
      </c>
      <c r="W935" s="19">
        <f t="shared" ref="W935:W998" si="662">L935+M935+N935+O935+P935+Q935+R935+S935+T935+U935+V935</f>
        <v>287</v>
      </c>
      <c r="X935" s="17">
        <f t="shared" si="648"/>
        <v>0</v>
      </c>
      <c r="Y935" s="17">
        <f t="shared" si="649"/>
        <v>0</v>
      </c>
      <c r="Z935" s="29"/>
      <c r="AA935" s="43">
        <f t="shared" si="657"/>
        <v>0</v>
      </c>
      <c r="AB935" s="17">
        <f t="shared" si="658"/>
        <v>5.74</v>
      </c>
      <c r="AC935" s="17">
        <f t="shared" si="659"/>
        <v>5.74</v>
      </c>
      <c r="AD935" s="3">
        <f t="shared" si="642"/>
        <v>281</v>
      </c>
      <c r="AE935" s="3">
        <f t="shared" si="641"/>
        <v>1000</v>
      </c>
      <c r="AF935" s="3"/>
      <c r="AH935" s="20">
        <f t="shared" si="628"/>
        <v>281.26</v>
      </c>
      <c r="AI935">
        <f t="shared" si="630"/>
        <v>2</v>
      </c>
      <c r="AJ935">
        <f t="shared" si="631"/>
        <v>1</v>
      </c>
      <c r="AK935">
        <f t="shared" si="632"/>
        <v>1</v>
      </c>
      <c r="AL935">
        <f t="shared" si="633"/>
        <v>1</v>
      </c>
      <c r="AM935">
        <f t="shared" si="634"/>
        <v>0</v>
      </c>
      <c r="AN935">
        <f t="shared" si="635"/>
        <v>1</v>
      </c>
      <c r="AO935">
        <f t="shared" si="636"/>
        <v>0</v>
      </c>
      <c r="AP935">
        <f t="shared" si="637"/>
        <v>1</v>
      </c>
      <c r="AQ935">
        <f t="shared" si="638"/>
        <v>0</v>
      </c>
      <c r="AR935">
        <f t="shared" si="639"/>
        <v>0</v>
      </c>
      <c r="AS935">
        <f t="shared" si="625"/>
        <v>1039.9999999999636</v>
      </c>
      <c r="AT935" s="12">
        <f t="shared" si="629"/>
        <v>-4.1666666666666664E-2</v>
      </c>
      <c r="AU935" s="13">
        <f t="shared" si="660"/>
        <v>0</v>
      </c>
      <c r="AV935" s="13">
        <f t="shared" si="661"/>
        <v>0</v>
      </c>
      <c r="AW935" s="27">
        <v>0</v>
      </c>
      <c r="AX935" s="1">
        <f t="shared" si="626"/>
        <v>0</v>
      </c>
      <c r="AY935" s="20">
        <f t="shared" ref="AY935:AY998" si="663">W935-X935-Y935-T935-U935-V935-AX935</f>
        <v>275</v>
      </c>
    </row>
    <row r="936" spans="1:51" ht="30.75" customHeight="1" x14ac:dyDescent="0.65">
      <c r="A936" s="2">
        <v>930</v>
      </c>
      <c r="B936" s="2" t="s">
        <v>2139</v>
      </c>
      <c r="C936" s="36" t="s">
        <v>2143</v>
      </c>
      <c r="D936" s="65" t="s">
        <v>2144</v>
      </c>
      <c r="E936" s="48" t="s">
        <v>341</v>
      </c>
      <c r="F936" s="15">
        <v>44228</v>
      </c>
      <c r="G936" s="2">
        <f t="shared" si="647"/>
        <v>26</v>
      </c>
      <c r="H936" s="16">
        <v>0</v>
      </c>
      <c r="I936" s="2"/>
      <c r="J936" s="16"/>
      <c r="K936" s="16"/>
      <c r="L936" s="2">
        <v>200</v>
      </c>
      <c r="M936" s="2">
        <v>0</v>
      </c>
      <c r="N936" s="2">
        <v>0</v>
      </c>
      <c r="O936" s="16"/>
      <c r="P936" s="2">
        <v>0</v>
      </c>
      <c r="Q936" s="2">
        <f t="shared" si="655"/>
        <v>10</v>
      </c>
      <c r="R936" s="2">
        <f t="shared" si="656"/>
        <v>0</v>
      </c>
      <c r="S936" s="17">
        <f t="shared" si="627"/>
        <v>0</v>
      </c>
      <c r="T936" s="17">
        <v>0</v>
      </c>
      <c r="U936" s="17">
        <v>5</v>
      </c>
      <c r="V936" s="18">
        <v>7</v>
      </c>
      <c r="W936" s="19">
        <f t="shared" si="662"/>
        <v>222</v>
      </c>
      <c r="X936" s="17">
        <f t="shared" si="648"/>
        <v>0</v>
      </c>
      <c r="Y936" s="17">
        <f t="shared" si="649"/>
        <v>0</v>
      </c>
      <c r="Z936" s="29"/>
      <c r="AA936" s="43">
        <f t="shared" si="657"/>
        <v>0</v>
      </c>
      <c r="AB936" s="17">
        <f t="shared" si="658"/>
        <v>4.4400000000000004</v>
      </c>
      <c r="AC936" s="17">
        <f t="shared" si="659"/>
        <v>4.4400000000000004</v>
      </c>
      <c r="AD936" s="3">
        <f t="shared" si="642"/>
        <v>217</v>
      </c>
      <c r="AE936" s="3">
        <f t="shared" si="641"/>
        <v>2200</v>
      </c>
      <c r="AF936" s="3"/>
      <c r="AH936" s="20">
        <f t="shared" si="628"/>
        <v>217.56</v>
      </c>
      <c r="AI936">
        <f t="shared" si="630"/>
        <v>2</v>
      </c>
      <c r="AJ936">
        <f t="shared" si="631"/>
        <v>0</v>
      </c>
      <c r="AK936">
        <f t="shared" si="632"/>
        <v>0</v>
      </c>
      <c r="AL936">
        <f t="shared" si="633"/>
        <v>1</v>
      </c>
      <c r="AM936">
        <f t="shared" si="634"/>
        <v>1</v>
      </c>
      <c r="AN936">
        <f t="shared" si="635"/>
        <v>2</v>
      </c>
      <c r="AO936">
        <f t="shared" si="636"/>
        <v>1</v>
      </c>
      <c r="AP936">
        <f t="shared" si="637"/>
        <v>0</v>
      </c>
      <c r="AQ936">
        <f t="shared" si="638"/>
        <v>0</v>
      </c>
      <c r="AR936">
        <f t="shared" si="639"/>
        <v>2</v>
      </c>
      <c r="AS936">
        <f t="shared" si="625"/>
        <v>2240.0000000000091</v>
      </c>
      <c r="AT936" s="12">
        <f t="shared" si="629"/>
        <v>-4.1666666666666664E-2</v>
      </c>
      <c r="AU936" s="13">
        <f t="shared" si="660"/>
        <v>0</v>
      </c>
      <c r="AV936" s="13">
        <f t="shared" si="661"/>
        <v>0</v>
      </c>
      <c r="AW936" s="27">
        <v>0</v>
      </c>
      <c r="AX936" s="1">
        <f t="shared" si="626"/>
        <v>0</v>
      </c>
      <c r="AY936" s="20">
        <f t="shared" si="663"/>
        <v>210</v>
      </c>
    </row>
    <row r="937" spans="1:51" ht="33" customHeight="1" x14ac:dyDescent="0.65">
      <c r="A937" s="39">
        <v>931</v>
      </c>
      <c r="B937" s="2" t="s">
        <v>2139</v>
      </c>
      <c r="C937" s="37" t="s">
        <v>2145</v>
      </c>
      <c r="D937" s="65" t="s">
        <v>840</v>
      </c>
      <c r="E937" s="48" t="s">
        <v>354</v>
      </c>
      <c r="F937" s="15">
        <v>44228</v>
      </c>
      <c r="G937" s="2">
        <f t="shared" si="647"/>
        <v>26</v>
      </c>
      <c r="H937" s="16">
        <v>0</v>
      </c>
      <c r="I937" s="2"/>
      <c r="J937" s="16"/>
      <c r="K937" s="16"/>
      <c r="L937" s="2">
        <v>200</v>
      </c>
      <c r="M937" s="2">
        <v>0</v>
      </c>
      <c r="N937" s="2">
        <v>5</v>
      </c>
      <c r="O937" s="16"/>
      <c r="P937" s="2">
        <v>0</v>
      </c>
      <c r="Q937" s="2">
        <f t="shared" si="655"/>
        <v>10</v>
      </c>
      <c r="R937" s="2">
        <f t="shared" si="656"/>
        <v>0</v>
      </c>
      <c r="S937" s="17">
        <f t="shared" si="627"/>
        <v>0</v>
      </c>
      <c r="T937" s="17">
        <v>0</v>
      </c>
      <c r="U937" s="17">
        <v>5</v>
      </c>
      <c r="V937" s="18">
        <v>7</v>
      </c>
      <c r="W937" s="19">
        <f t="shared" si="662"/>
        <v>227</v>
      </c>
      <c r="X937" s="17">
        <f t="shared" si="648"/>
        <v>0</v>
      </c>
      <c r="Y937" s="17">
        <f t="shared" si="649"/>
        <v>0</v>
      </c>
      <c r="Z937" s="29"/>
      <c r="AA937" s="43">
        <f t="shared" si="657"/>
        <v>0</v>
      </c>
      <c r="AB937" s="17">
        <f t="shared" si="658"/>
        <v>4.54</v>
      </c>
      <c r="AC937" s="17">
        <f t="shared" si="659"/>
        <v>4.54</v>
      </c>
      <c r="AD937" s="3">
        <f t="shared" si="642"/>
        <v>222</v>
      </c>
      <c r="AE937" s="3">
        <f t="shared" si="641"/>
        <v>1800</v>
      </c>
      <c r="AF937" s="3"/>
      <c r="AH937" s="20">
        <f t="shared" si="628"/>
        <v>222.46</v>
      </c>
      <c r="AI937">
        <f t="shared" si="630"/>
        <v>2</v>
      </c>
      <c r="AJ937">
        <f t="shared" si="631"/>
        <v>0</v>
      </c>
      <c r="AK937">
        <f t="shared" si="632"/>
        <v>1</v>
      </c>
      <c r="AL937">
        <f t="shared" si="633"/>
        <v>0</v>
      </c>
      <c r="AM937">
        <f t="shared" si="634"/>
        <v>0</v>
      </c>
      <c r="AN937">
        <f t="shared" si="635"/>
        <v>2</v>
      </c>
      <c r="AO937">
        <f t="shared" si="636"/>
        <v>0</v>
      </c>
      <c r="AP937">
        <f t="shared" si="637"/>
        <v>1</v>
      </c>
      <c r="AQ937">
        <f t="shared" si="638"/>
        <v>1</v>
      </c>
      <c r="AR937">
        <f t="shared" si="639"/>
        <v>3</v>
      </c>
      <c r="AS937">
        <f t="shared" si="625"/>
        <v>1840.0000000000318</v>
      </c>
      <c r="AT937" s="12">
        <f t="shared" si="629"/>
        <v>-4.1666666666666664E-2</v>
      </c>
      <c r="AU937" s="13">
        <f t="shared" si="660"/>
        <v>0</v>
      </c>
      <c r="AV937" s="13">
        <f t="shared" si="661"/>
        <v>0</v>
      </c>
      <c r="AW937" s="27">
        <v>0</v>
      </c>
      <c r="AX937" s="1">
        <f t="shared" si="626"/>
        <v>0</v>
      </c>
      <c r="AY937" s="20">
        <f t="shared" si="663"/>
        <v>215</v>
      </c>
    </row>
    <row r="938" spans="1:51" ht="33" customHeight="1" x14ac:dyDescent="0.65">
      <c r="A938" s="2">
        <v>932</v>
      </c>
      <c r="B938" s="2" t="s">
        <v>2139</v>
      </c>
      <c r="C938" s="36" t="s">
        <v>2146</v>
      </c>
      <c r="D938" s="47" t="s">
        <v>2147</v>
      </c>
      <c r="E938" s="48" t="s">
        <v>918</v>
      </c>
      <c r="F938" s="15">
        <v>44228</v>
      </c>
      <c r="G938" s="2">
        <f t="shared" si="647"/>
        <v>26</v>
      </c>
      <c r="H938" s="16">
        <v>0</v>
      </c>
      <c r="I938" s="2"/>
      <c r="J938" s="16"/>
      <c r="K938" s="16"/>
      <c r="L938" s="2">
        <v>200</v>
      </c>
      <c r="M938" s="2">
        <v>0</v>
      </c>
      <c r="N938" s="2">
        <v>0</v>
      </c>
      <c r="O938" s="16"/>
      <c r="P938" s="2">
        <v>0</v>
      </c>
      <c r="Q938" s="2">
        <f t="shared" si="655"/>
        <v>10</v>
      </c>
      <c r="R938" s="2">
        <f t="shared" si="656"/>
        <v>0</v>
      </c>
      <c r="S938" s="17">
        <f t="shared" si="627"/>
        <v>0</v>
      </c>
      <c r="T938" s="17">
        <v>0</v>
      </c>
      <c r="U938" s="17">
        <v>5</v>
      </c>
      <c r="V938" s="18">
        <v>7</v>
      </c>
      <c r="W938" s="19">
        <f t="shared" si="662"/>
        <v>222</v>
      </c>
      <c r="X938" s="17">
        <f t="shared" si="648"/>
        <v>0</v>
      </c>
      <c r="Y938" s="17">
        <f t="shared" si="649"/>
        <v>0</v>
      </c>
      <c r="Z938" s="29"/>
      <c r="AA938" s="43">
        <f t="shared" si="657"/>
        <v>0</v>
      </c>
      <c r="AB938" s="17">
        <f t="shared" si="658"/>
        <v>4.4400000000000004</v>
      </c>
      <c r="AC938" s="17">
        <f t="shared" si="659"/>
        <v>4.4400000000000004</v>
      </c>
      <c r="AD938" s="3">
        <f t="shared" si="642"/>
        <v>217</v>
      </c>
      <c r="AE938" s="3">
        <f t="shared" si="641"/>
        <v>2200</v>
      </c>
      <c r="AF938" s="3"/>
      <c r="AH938" s="20">
        <f t="shared" si="628"/>
        <v>217.56</v>
      </c>
      <c r="AI938">
        <f t="shared" si="630"/>
        <v>2</v>
      </c>
      <c r="AJ938">
        <f t="shared" si="631"/>
        <v>0</v>
      </c>
      <c r="AK938">
        <f t="shared" si="632"/>
        <v>0</v>
      </c>
      <c r="AL938">
        <f t="shared" si="633"/>
        <v>1</v>
      </c>
      <c r="AM938">
        <f t="shared" si="634"/>
        <v>1</v>
      </c>
      <c r="AN938">
        <f t="shared" si="635"/>
        <v>2</v>
      </c>
      <c r="AO938">
        <f t="shared" si="636"/>
        <v>1</v>
      </c>
      <c r="AP938">
        <f t="shared" si="637"/>
        <v>0</v>
      </c>
      <c r="AQ938">
        <f t="shared" si="638"/>
        <v>0</v>
      </c>
      <c r="AR938">
        <f t="shared" si="639"/>
        <v>2</v>
      </c>
      <c r="AS938">
        <f t="shared" si="625"/>
        <v>2240.0000000000091</v>
      </c>
      <c r="AT938" s="12">
        <f t="shared" si="629"/>
        <v>-4.1666666666666664E-2</v>
      </c>
      <c r="AU938" s="13">
        <f t="shared" si="660"/>
        <v>0</v>
      </c>
      <c r="AV938" s="13">
        <f t="shared" si="661"/>
        <v>0</v>
      </c>
      <c r="AW938" s="27">
        <v>0</v>
      </c>
      <c r="AX938" s="1">
        <f t="shared" si="626"/>
        <v>0</v>
      </c>
      <c r="AY938" s="20">
        <f t="shared" si="663"/>
        <v>210</v>
      </c>
    </row>
    <row r="939" spans="1:51" ht="33" customHeight="1" x14ac:dyDescent="0.65">
      <c r="A939" s="39">
        <v>933</v>
      </c>
      <c r="B939" s="2" t="s">
        <v>2139</v>
      </c>
      <c r="C939" s="36" t="s">
        <v>2148</v>
      </c>
      <c r="D939" s="47" t="s">
        <v>2147</v>
      </c>
      <c r="E939" s="48" t="s">
        <v>518</v>
      </c>
      <c r="F939" s="15">
        <v>44228</v>
      </c>
      <c r="G939" s="2">
        <f t="shared" si="647"/>
        <v>26</v>
      </c>
      <c r="H939" s="16">
        <v>0</v>
      </c>
      <c r="I939" s="2"/>
      <c r="J939" s="16"/>
      <c r="K939" s="16"/>
      <c r="L939" s="2">
        <v>200</v>
      </c>
      <c r="M939" s="2">
        <v>0</v>
      </c>
      <c r="N939" s="2">
        <v>0</v>
      </c>
      <c r="O939" s="16"/>
      <c r="P939" s="2">
        <v>0</v>
      </c>
      <c r="Q939" s="2">
        <f t="shared" si="655"/>
        <v>10</v>
      </c>
      <c r="R939" s="2">
        <f t="shared" si="656"/>
        <v>0</v>
      </c>
      <c r="S939" s="17">
        <f t="shared" si="627"/>
        <v>0</v>
      </c>
      <c r="T939" s="17">
        <v>0</v>
      </c>
      <c r="U939" s="17">
        <v>5</v>
      </c>
      <c r="V939" s="18">
        <v>7</v>
      </c>
      <c r="W939" s="19">
        <f t="shared" si="662"/>
        <v>222</v>
      </c>
      <c r="X939" s="17">
        <f t="shared" si="648"/>
        <v>0</v>
      </c>
      <c r="Y939" s="17">
        <f t="shared" si="649"/>
        <v>0</v>
      </c>
      <c r="Z939" s="29"/>
      <c r="AA939" s="43">
        <f t="shared" si="657"/>
        <v>0</v>
      </c>
      <c r="AB939" s="17">
        <f t="shared" si="658"/>
        <v>4.4400000000000004</v>
      </c>
      <c r="AC939" s="17">
        <f t="shared" si="659"/>
        <v>4.4400000000000004</v>
      </c>
      <c r="AD939" s="3">
        <f t="shared" si="642"/>
        <v>217</v>
      </c>
      <c r="AE939" s="3">
        <f t="shared" si="641"/>
        <v>2200</v>
      </c>
      <c r="AF939" s="3"/>
      <c r="AH939" s="20">
        <f t="shared" si="628"/>
        <v>217.56</v>
      </c>
      <c r="AI939">
        <f t="shared" si="630"/>
        <v>2</v>
      </c>
      <c r="AJ939">
        <f t="shared" si="631"/>
        <v>0</v>
      </c>
      <c r="AK939">
        <f t="shared" si="632"/>
        <v>0</v>
      </c>
      <c r="AL939">
        <f t="shared" si="633"/>
        <v>1</v>
      </c>
      <c r="AM939">
        <f t="shared" si="634"/>
        <v>1</v>
      </c>
      <c r="AN939">
        <f t="shared" si="635"/>
        <v>2</v>
      </c>
      <c r="AO939">
        <f t="shared" si="636"/>
        <v>1</v>
      </c>
      <c r="AP939">
        <f t="shared" si="637"/>
        <v>0</v>
      </c>
      <c r="AQ939">
        <f t="shared" si="638"/>
        <v>0</v>
      </c>
      <c r="AR939">
        <f t="shared" si="639"/>
        <v>2</v>
      </c>
      <c r="AS939">
        <f t="shared" si="625"/>
        <v>2240.0000000000091</v>
      </c>
      <c r="AT939" s="12">
        <f t="shared" si="629"/>
        <v>-4.1666666666666664E-2</v>
      </c>
      <c r="AU939" s="13">
        <f t="shared" si="660"/>
        <v>0</v>
      </c>
      <c r="AV939" s="13">
        <f t="shared" si="661"/>
        <v>0</v>
      </c>
      <c r="AW939" s="27">
        <v>0</v>
      </c>
      <c r="AX939" s="1">
        <f t="shared" si="626"/>
        <v>0</v>
      </c>
      <c r="AY939" s="20">
        <f t="shared" si="663"/>
        <v>210</v>
      </c>
    </row>
    <row r="940" spans="1:51" ht="33" customHeight="1" x14ac:dyDescent="0.65">
      <c r="A940" s="2">
        <v>934</v>
      </c>
      <c r="B940" s="2" t="s">
        <v>2139</v>
      </c>
      <c r="C940" s="36" t="s">
        <v>2149</v>
      </c>
      <c r="D940" s="47" t="s">
        <v>2150</v>
      </c>
      <c r="E940" s="48" t="s">
        <v>2151</v>
      </c>
      <c r="F940" s="15">
        <v>44228</v>
      </c>
      <c r="G940" s="2">
        <f t="shared" si="647"/>
        <v>26</v>
      </c>
      <c r="H940" s="16">
        <v>0</v>
      </c>
      <c r="I940" s="2"/>
      <c r="J940" s="16"/>
      <c r="K940" s="16"/>
      <c r="L940" s="2">
        <v>200</v>
      </c>
      <c r="M940" s="2">
        <v>0</v>
      </c>
      <c r="N940" s="2">
        <v>5</v>
      </c>
      <c r="O940" s="16"/>
      <c r="P940" s="2">
        <v>0</v>
      </c>
      <c r="Q940" s="2">
        <f t="shared" si="655"/>
        <v>10</v>
      </c>
      <c r="R940" s="2">
        <f t="shared" si="656"/>
        <v>0</v>
      </c>
      <c r="S940" s="17">
        <f t="shared" si="627"/>
        <v>0</v>
      </c>
      <c r="T940" s="17">
        <v>0</v>
      </c>
      <c r="U940" s="17">
        <v>5</v>
      </c>
      <c r="V940" s="18">
        <v>7</v>
      </c>
      <c r="W940" s="19">
        <f t="shared" si="662"/>
        <v>227</v>
      </c>
      <c r="X940" s="17">
        <f t="shared" si="648"/>
        <v>0</v>
      </c>
      <c r="Y940" s="17">
        <f t="shared" si="649"/>
        <v>0</v>
      </c>
      <c r="Z940" s="29"/>
      <c r="AA940" s="43">
        <f t="shared" si="657"/>
        <v>0</v>
      </c>
      <c r="AB940" s="17">
        <f t="shared" si="658"/>
        <v>4.54</v>
      </c>
      <c r="AC940" s="17">
        <f t="shared" si="659"/>
        <v>4.54</v>
      </c>
      <c r="AD940" s="3">
        <f t="shared" si="642"/>
        <v>222</v>
      </c>
      <c r="AE940" s="3">
        <f t="shared" si="641"/>
        <v>1800</v>
      </c>
      <c r="AF940" s="3"/>
      <c r="AH940" s="20">
        <f t="shared" si="628"/>
        <v>222.46</v>
      </c>
      <c r="AI940">
        <f t="shared" si="630"/>
        <v>2</v>
      </c>
      <c r="AJ940">
        <f t="shared" si="631"/>
        <v>0</v>
      </c>
      <c r="AK940">
        <f t="shared" si="632"/>
        <v>1</v>
      </c>
      <c r="AL940">
        <f t="shared" si="633"/>
        <v>0</v>
      </c>
      <c r="AM940">
        <f t="shared" si="634"/>
        <v>0</v>
      </c>
      <c r="AN940">
        <f t="shared" si="635"/>
        <v>2</v>
      </c>
      <c r="AO940">
        <f t="shared" si="636"/>
        <v>0</v>
      </c>
      <c r="AP940">
        <f t="shared" si="637"/>
        <v>1</v>
      </c>
      <c r="AQ940">
        <f t="shared" si="638"/>
        <v>1</v>
      </c>
      <c r="AR940">
        <f t="shared" si="639"/>
        <v>3</v>
      </c>
      <c r="AS940">
        <f t="shared" si="625"/>
        <v>1840.0000000000318</v>
      </c>
      <c r="AT940" s="12">
        <f t="shared" si="629"/>
        <v>-4.1666666666666664E-2</v>
      </c>
      <c r="AU940" s="13">
        <f t="shared" si="660"/>
        <v>0</v>
      </c>
      <c r="AV940" s="13">
        <f t="shared" si="661"/>
        <v>0</v>
      </c>
      <c r="AW940" s="27">
        <v>0</v>
      </c>
      <c r="AX940" s="1">
        <f t="shared" si="626"/>
        <v>0</v>
      </c>
      <c r="AY940" s="20">
        <f t="shared" si="663"/>
        <v>215</v>
      </c>
    </row>
    <row r="941" spans="1:51" ht="33" customHeight="1" x14ac:dyDescent="0.65">
      <c r="A941" s="39">
        <v>935</v>
      </c>
      <c r="B941" s="2" t="s">
        <v>2139</v>
      </c>
      <c r="C941" s="44" t="s">
        <v>2152</v>
      </c>
      <c r="D941" s="47" t="s">
        <v>1784</v>
      </c>
      <c r="E941" s="48" t="s">
        <v>2153</v>
      </c>
      <c r="F941" s="15">
        <v>44743</v>
      </c>
      <c r="G941" s="2">
        <f t="shared" si="647"/>
        <v>26</v>
      </c>
      <c r="H941" s="16">
        <v>0</v>
      </c>
      <c r="I941" s="2"/>
      <c r="J941" s="16"/>
      <c r="K941" s="16"/>
      <c r="L941" s="2">
        <v>200</v>
      </c>
      <c r="M941" s="2">
        <v>0</v>
      </c>
      <c r="N941" s="2">
        <v>0</v>
      </c>
      <c r="O941" s="16"/>
      <c r="P941" s="2">
        <v>0</v>
      </c>
      <c r="Q941" s="2">
        <f t="shared" si="655"/>
        <v>10</v>
      </c>
      <c r="R941" s="2">
        <f t="shared" si="656"/>
        <v>0</v>
      </c>
      <c r="S941" s="17">
        <f t="shared" si="627"/>
        <v>0</v>
      </c>
      <c r="T941" s="17">
        <v>0</v>
      </c>
      <c r="U941" s="17">
        <v>5</v>
      </c>
      <c r="V941" s="18">
        <v>7</v>
      </c>
      <c r="W941" s="19">
        <f t="shared" si="662"/>
        <v>222</v>
      </c>
      <c r="X941" s="17">
        <f t="shared" si="648"/>
        <v>0</v>
      </c>
      <c r="Y941" s="17">
        <f t="shared" si="649"/>
        <v>0</v>
      </c>
      <c r="Z941" s="29"/>
      <c r="AA941" s="43">
        <f t="shared" si="657"/>
        <v>0</v>
      </c>
      <c r="AB941" s="17">
        <f t="shared" si="658"/>
        <v>4.4400000000000004</v>
      </c>
      <c r="AC941" s="17">
        <f t="shared" si="659"/>
        <v>4.4400000000000004</v>
      </c>
      <c r="AD941" s="3">
        <f t="shared" si="642"/>
        <v>217</v>
      </c>
      <c r="AE941" s="3">
        <f t="shared" si="641"/>
        <v>2200</v>
      </c>
      <c r="AF941" s="3"/>
      <c r="AH941" s="20">
        <f t="shared" si="628"/>
        <v>217.56</v>
      </c>
      <c r="AI941">
        <f t="shared" si="630"/>
        <v>2</v>
      </c>
      <c r="AJ941">
        <f t="shared" si="631"/>
        <v>0</v>
      </c>
      <c r="AK941">
        <f t="shared" si="632"/>
        <v>0</v>
      </c>
      <c r="AL941">
        <f t="shared" si="633"/>
        <v>1</v>
      </c>
      <c r="AM941">
        <f t="shared" si="634"/>
        <v>1</v>
      </c>
      <c r="AN941">
        <f t="shared" si="635"/>
        <v>2</v>
      </c>
      <c r="AO941">
        <f t="shared" si="636"/>
        <v>1</v>
      </c>
      <c r="AP941">
        <f t="shared" si="637"/>
        <v>0</v>
      </c>
      <c r="AQ941">
        <f t="shared" si="638"/>
        <v>0</v>
      </c>
      <c r="AR941">
        <f t="shared" si="639"/>
        <v>2</v>
      </c>
      <c r="AS941">
        <f t="shared" si="625"/>
        <v>2240.0000000000091</v>
      </c>
      <c r="AT941" s="12">
        <f t="shared" si="629"/>
        <v>-1.4583333333333333</v>
      </c>
      <c r="AU941" s="13">
        <f t="shared" si="660"/>
        <v>0</v>
      </c>
      <c r="AV941" s="13">
        <f t="shared" si="661"/>
        <v>0</v>
      </c>
      <c r="AW941" s="27">
        <v>0</v>
      </c>
      <c r="AX941" s="1">
        <f t="shared" si="626"/>
        <v>0</v>
      </c>
      <c r="AY941" s="20">
        <f t="shared" si="663"/>
        <v>210</v>
      </c>
    </row>
    <row r="942" spans="1:51" ht="34.5" customHeight="1" x14ac:dyDescent="0.65">
      <c r="A942" s="2">
        <v>936</v>
      </c>
      <c r="B942" s="2" t="s">
        <v>2154</v>
      </c>
      <c r="C942" s="44" t="s">
        <v>2155</v>
      </c>
      <c r="D942" s="47" t="s">
        <v>2156</v>
      </c>
      <c r="E942" s="48" t="s">
        <v>2157</v>
      </c>
      <c r="F942" s="15">
        <v>44228</v>
      </c>
      <c r="G942" s="2">
        <f t="shared" si="647"/>
        <v>26</v>
      </c>
      <c r="H942" s="16">
        <v>18</v>
      </c>
      <c r="I942" s="2"/>
      <c r="J942" s="16"/>
      <c r="K942" s="16"/>
      <c r="L942" s="2">
        <v>200</v>
      </c>
      <c r="M942" s="2">
        <v>0</v>
      </c>
      <c r="N942" s="2">
        <v>2.5</v>
      </c>
      <c r="O942" s="16"/>
      <c r="P942" s="2">
        <v>0</v>
      </c>
      <c r="Q942" s="2">
        <f>IF(AND($K$4&lt;=G942,K942&lt;0.01),10,IF(AND(G942&gt;=$K$4-1,K942&lt;0.01),5,0))</f>
        <v>10</v>
      </c>
      <c r="R942" s="2">
        <f t="shared" si="656"/>
        <v>0</v>
      </c>
      <c r="S942" s="17">
        <f t="shared" si="627"/>
        <v>25.96153846153846</v>
      </c>
      <c r="T942" s="17">
        <v>4.5</v>
      </c>
      <c r="U942" s="17">
        <v>5</v>
      </c>
      <c r="V942" s="18">
        <v>7</v>
      </c>
      <c r="W942" s="19">
        <f t="shared" si="662"/>
        <v>254.96153846153845</v>
      </c>
      <c r="X942" s="17">
        <f t="shared" si="648"/>
        <v>0</v>
      </c>
      <c r="Y942" s="17">
        <f t="shared" si="649"/>
        <v>0</v>
      </c>
      <c r="Z942" s="29"/>
      <c r="AA942" s="43">
        <f>IF(AY942&lt;=(1500000/4000),0,IF(AY942&lt;=(2000000/4000),(AY942-(1500000/4000))*5%,IF(AY942&lt;=(8500000/4000),(AY942-(2000000/4000))*10%+(25000/4000),IF(AY942&lt;=(12500000/4000),(AY942-(8500000/4000))*15%+(675000/4000),(AY942-(12500000/4000))*20%+(1275000/4000)))))</f>
        <v>0</v>
      </c>
      <c r="AB942" s="17">
        <f>IF((((W942-X942-Y942)*4000))&lt;=1200000,((W942-X942-Y942)*2%),(1200000/4000*2%))</f>
        <v>5.0992307692307692</v>
      </c>
      <c r="AC942" s="17">
        <f>X942+Y942+Z942+AA942+AB942</f>
        <v>5.0992307692307692</v>
      </c>
      <c r="AD942" s="3">
        <f t="shared" si="642"/>
        <v>249</v>
      </c>
      <c r="AE942" s="3">
        <f t="shared" si="641"/>
        <v>3400</v>
      </c>
      <c r="AF942" s="3"/>
      <c r="AH942" s="20">
        <f t="shared" si="628"/>
        <v>249.86</v>
      </c>
      <c r="AI942">
        <f t="shared" si="630"/>
        <v>2</v>
      </c>
      <c r="AJ942">
        <f t="shared" si="631"/>
        <v>0</v>
      </c>
      <c r="AK942">
        <f t="shared" si="632"/>
        <v>2</v>
      </c>
      <c r="AL942">
        <f t="shared" si="633"/>
        <v>0</v>
      </c>
      <c r="AM942">
        <f t="shared" si="634"/>
        <v>1</v>
      </c>
      <c r="AN942">
        <f t="shared" si="635"/>
        <v>4</v>
      </c>
      <c r="AO942">
        <f t="shared" si="636"/>
        <v>1</v>
      </c>
      <c r="AP942">
        <f t="shared" si="637"/>
        <v>1</v>
      </c>
      <c r="AQ942">
        <f t="shared" si="638"/>
        <v>0</v>
      </c>
      <c r="AR942">
        <f t="shared" si="639"/>
        <v>4</v>
      </c>
      <c r="AS942">
        <f t="shared" si="625"/>
        <v>3440.0000000000546</v>
      </c>
      <c r="AT942" s="12">
        <f t="shared" si="629"/>
        <v>-4.1666666666666664E-2</v>
      </c>
      <c r="AU942" s="13">
        <f t="shared" si="660"/>
        <v>0</v>
      </c>
      <c r="AV942" s="13">
        <f t="shared" si="661"/>
        <v>0</v>
      </c>
      <c r="AW942" s="27">
        <v>0</v>
      </c>
      <c r="AX942" s="1">
        <f t="shared" si="626"/>
        <v>0</v>
      </c>
      <c r="AY942" s="20">
        <f t="shared" si="663"/>
        <v>238.46153846153845</v>
      </c>
    </row>
    <row r="943" spans="1:51" ht="34.5" customHeight="1" x14ac:dyDescent="0.65">
      <c r="A943" s="39">
        <v>937</v>
      </c>
      <c r="B943" s="2" t="s">
        <v>2154</v>
      </c>
      <c r="C943" s="44" t="s">
        <v>2158</v>
      </c>
      <c r="D943" s="47" t="s">
        <v>2159</v>
      </c>
      <c r="E943" s="48" t="s">
        <v>2160</v>
      </c>
      <c r="F943" s="15">
        <v>44228</v>
      </c>
      <c r="G943" s="2">
        <f t="shared" si="647"/>
        <v>26</v>
      </c>
      <c r="H943" s="16">
        <v>18</v>
      </c>
      <c r="I943" s="2"/>
      <c r="J943" s="16"/>
      <c r="K943" s="16"/>
      <c r="L943" s="2">
        <v>200</v>
      </c>
      <c r="M943" s="2">
        <v>0</v>
      </c>
      <c r="N943" s="2">
        <v>3</v>
      </c>
      <c r="O943" s="16"/>
      <c r="P943" s="2">
        <v>0</v>
      </c>
      <c r="Q943" s="2">
        <f t="shared" ref="Q943:Q1006" si="664">IF(AND($K$4&lt;=G943,K943&lt;0.01),10,IF(AND(G943&gt;=$K$4-1,K943&lt;0.01),5,0))</f>
        <v>10</v>
      </c>
      <c r="R943" s="2">
        <f t="shared" si="656"/>
        <v>0</v>
      </c>
      <c r="S943" s="17">
        <f t="shared" si="627"/>
        <v>25.96153846153846</v>
      </c>
      <c r="T943" s="17">
        <v>4.5</v>
      </c>
      <c r="U943" s="17">
        <v>5</v>
      </c>
      <c r="V943" s="18">
        <v>7</v>
      </c>
      <c r="W943" s="19">
        <f t="shared" si="662"/>
        <v>255.46153846153845</v>
      </c>
      <c r="X943" s="17">
        <f t="shared" si="648"/>
        <v>0</v>
      </c>
      <c r="Y943" s="17">
        <f t="shared" si="649"/>
        <v>0</v>
      </c>
      <c r="Z943" s="29"/>
      <c r="AA943" s="43">
        <f t="shared" ref="AA943:AA1006" si="665">IF(AY943&lt;=(1500000/4000),0,IF(AY943&lt;=(2000000/4000),(AY943-(1500000/4000))*5%,IF(AY943&lt;=(8500000/4000),(AY943-(2000000/4000))*10%+(25000/4000),IF(AY943&lt;=(12500000/4000),(AY943-(8500000/4000))*15%+(675000/4000),(AY943-(12500000/4000))*20%+(1275000/4000)))))</f>
        <v>0</v>
      </c>
      <c r="AB943" s="17">
        <f>IF((((W943-X943-Y943)*4000))&lt;=1200000,((W943-X943-Y943)*2%),(1200000/4000*2%))</f>
        <v>5.109230769230769</v>
      </c>
      <c r="AC943" s="17">
        <f t="shared" ref="AC943:AC1006" si="666">X943+Y943+Z943+AA943+AB943</f>
        <v>5.109230769230769</v>
      </c>
      <c r="AD943" s="3">
        <f t="shared" si="642"/>
        <v>250</v>
      </c>
      <c r="AE943" s="3">
        <f t="shared" si="641"/>
        <v>1300</v>
      </c>
      <c r="AF943" s="3"/>
      <c r="AH943" s="20">
        <f t="shared" si="628"/>
        <v>250.35</v>
      </c>
      <c r="AI943">
        <f t="shared" si="630"/>
        <v>2</v>
      </c>
      <c r="AJ943">
        <f t="shared" si="631"/>
        <v>1</v>
      </c>
      <c r="AK943">
        <f t="shared" si="632"/>
        <v>0</v>
      </c>
      <c r="AL943">
        <f t="shared" si="633"/>
        <v>0</v>
      </c>
      <c r="AM943">
        <f t="shared" si="634"/>
        <v>0</v>
      </c>
      <c r="AN943">
        <f t="shared" si="635"/>
        <v>0</v>
      </c>
      <c r="AO943">
        <f t="shared" si="636"/>
        <v>0</v>
      </c>
      <c r="AP943">
        <f t="shared" si="637"/>
        <v>1</v>
      </c>
      <c r="AQ943">
        <f t="shared" si="638"/>
        <v>0</v>
      </c>
      <c r="AR943">
        <f t="shared" si="639"/>
        <v>3</v>
      </c>
      <c r="AS943">
        <f t="shared" si="625"/>
        <v>1399.9999999999773</v>
      </c>
      <c r="AT943" s="12">
        <f t="shared" si="629"/>
        <v>-4.1666666666666664E-2</v>
      </c>
      <c r="AU943" s="13">
        <f t="shared" si="660"/>
        <v>0</v>
      </c>
      <c r="AV943" s="13">
        <f t="shared" si="661"/>
        <v>0</v>
      </c>
      <c r="AW943" s="27">
        <v>0</v>
      </c>
      <c r="AX943" s="1">
        <f t="shared" si="626"/>
        <v>0</v>
      </c>
      <c r="AY943" s="20">
        <f t="shared" si="663"/>
        <v>238.96153846153845</v>
      </c>
    </row>
    <row r="944" spans="1:51" ht="34.5" customHeight="1" x14ac:dyDescent="0.65">
      <c r="A944" s="2">
        <v>938</v>
      </c>
      <c r="B944" s="2" t="s">
        <v>2154</v>
      </c>
      <c r="C944" s="44" t="s">
        <v>2161</v>
      </c>
      <c r="D944" s="47" t="s">
        <v>949</v>
      </c>
      <c r="E944" s="48" t="s">
        <v>816</v>
      </c>
      <c r="F944" s="15">
        <v>44228</v>
      </c>
      <c r="G944" s="2">
        <f t="shared" si="647"/>
        <v>26</v>
      </c>
      <c r="H944" s="16">
        <v>18</v>
      </c>
      <c r="I944" s="2"/>
      <c r="J944" s="16"/>
      <c r="K944" s="16"/>
      <c r="L944" s="2">
        <v>200</v>
      </c>
      <c r="M944" s="2">
        <v>0</v>
      </c>
      <c r="N944" s="2">
        <v>1.5</v>
      </c>
      <c r="O944" s="16"/>
      <c r="P944" s="2">
        <v>0</v>
      </c>
      <c r="Q944" s="2">
        <f t="shared" si="664"/>
        <v>10</v>
      </c>
      <c r="R944" s="2">
        <f t="shared" si="656"/>
        <v>0</v>
      </c>
      <c r="S944" s="17">
        <f t="shared" si="627"/>
        <v>25.96153846153846</v>
      </c>
      <c r="T944" s="17">
        <v>4.5</v>
      </c>
      <c r="U944" s="17">
        <v>5</v>
      </c>
      <c r="V944" s="18">
        <v>7</v>
      </c>
      <c r="W944" s="19">
        <f t="shared" si="662"/>
        <v>253.96153846153845</v>
      </c>
      <c r="X944" s="17">
        <f t="shared" si="648"/>
        <v>0</v>
      </c>
      <c r="Y944" s="17">
        <f t="shared" si="649"/>
        <v>0</v>
      </c>
      <c r="Z944" s="29"/>
      <c r="AA944" s="43">
        <f t="shared" si="665"/>
        <v>0</v>
      </c>
      <c r="AB944" s="17">
        <f t="shared" ref="AB944:AB1007" si="667">IF((((W944-X944-Y944)*4000))&lt;=1200000,((W944-X944-Y944)*2%),(1200000/4000*2%))</f>
        <v>5.0792307692307688</v>
      </c>
      <c r="AC944" s="17">
        <f t="shared" si="666"/>
        <v>5.0792307692307688</v>
      </c>
      <c r="AD944" s="3">
        <f t="shared" si="642"/>
        <v>248</v>
      </c>
      <c r="AE944" s="3">
        <f t="shared" si="641"/>
        <v>3500</v>
      </c>
      <c r="AF944" s="3"/>
      <c r="AH944" s="20">
        <f t="shared" si="628"/>
        <v>248.88</v>
      </c>
      <c r="AI944">
        <f t="shared" si="630"/>
        <v>2</v>
      </c>
      <c r="AJ944">
        <f t="shared" si="631"/>
        <v>0</v>
      </c>
      <c r="AK944">
        <f t="shared" si="632"/>
        <v>2</v>
      </c>
      <c r="AL944">
        <f t="shared" si="633"/>
        <v>0</v>
      </c>
      <c r="AM944">
        <f t="shared" si="634"/>
        <v>1</v>
      </c>
      <c r="AN944">
        <f t="shared" si="635"/>
        <v>3</v>
      </c>
      <c r="AO944">
        <f t="shared" si="636"/>
        <v>1</v>
      </c>
      <c r="AP944">
        <f t="shared" si="637"/>
        <v>1</v>
      </c>
      <c r="AQ944">
        <f t="shared" si="638"/>
        <v>1</v>
      </c>
      <c r="AR944">
        <f t="shared" si="639"/>
        <v>0</v>
      </c>
      <c r="AS944">
        <f t="shared" si="625"/>
        <v>3519.9999999999818</v>
      </c>
      <c r="AT944" s="12">
        <f t="shared" si="629"/>
        <v>-4.1666666666666664E-2</v>
      </c>
      <c r="AU944" s="13">
        <f t="shared" si="660"/>
        <v>0</v>
      </c>
      <c r="AV944" s="13">
        <f t="shared" si="661"/>
        <v>0</v>
      </c>
      <c r="AW944" s="27">
        <v>0</v>
      </c>
      <c r="AX944" s="1">
        <f t="shared" si="626"/>
        <v>0</v>
      </c>
      <c r="AY944" s="20">
        <f t="shared" si="663"/>
        <v>237.46153846153845</v>
      </c>
    </row>
    <row r="945" spans="1:51" ht="34.5" customHeight="1" x14ac:dyDescent="0.65">
      <c r="A945" s="39">
        <v>939</v>
      </c>
      <c r="B945" s="2" t="s">
        <v>2154</v>
      </c>
      <c r="C945" s="44" t="s">
        <v>2162</v>
      </c>
      <c r="D945" s="47" t="s">
        <v>282</v>
      </c>
      <c r="E945" s="48" t="s">
        <v>2163</v>
      </c>
      <c r="F945" s="15">
        <v>44228</v>
      </c>
      <c r="G945" s="2">
        <f t="shared" si="647"/>
        <v>26</v>
      </c>
      <c r="H945" s="16">
        <v>18</v>
      </c>
      <c r="I945" s="2"/>
      <c r="J945" s="16"/>
      <c r="K945" s="16"/>
      <c r="L945" s="2">
        <v>200</v>
      </c>
      <c r="M945" s="2">
        <v>0</v>
      </c>
      <c r="N945" s="2">
        <v>1</v>
      </c>
      <c r="O945" s="16"/>
      <c r="P945" s="2">
        <v>0</v>
      </c>
      <c r="Q945" s="2">
        <f t="shared" si="664"/>
        <v>10</v>
      </c>
      <c r="R945" s="2">
        <f t="shared" si="656"/>
        <v>0</v>
      </c>
      <c r="S945" s="17">
        <f t="shared" si="627"/>
        <v>25.96153846153846</v>
      </c>
      <c r="T945" s="17">
        <v>4.5</v>
      </c>
      <c r="U945" s="17">
        <v>5</v>
      </c>
      <c r="V945" s="18">
        <v>7</v>
      </c>
      <c r="W945" s="19">
        <f t="shared" si="662"/>
        <v>253.46153846153845</v>
      </c>
      <c r="X945" s="17">
        <f t="shared" si="648"/>
        <v>0</v>
      </c>
      <c r="Y945" s="17">
        <f t="shared" si="649"/>
        <v>0</v>
      </c>
      <c r="Z945" s="29"/>
      <c r="AA945" s="43">
        <f t="shared" si="665"/>
        <v>0</v>
      </c>
      <c r="AB945" s="17">
        <f t="shared" si="667"/>
        <v>5.069230769230769</v>
      </c>
      <c r="AC945" s="17">
        <f t="shared" si="666"/>
        <v>5.069230769230769</v>
      </c>
      <c r="AD945" s="3">
        <f t="shared" si="642"/>
        <v>248</v>
      </c>
      <c r="AE945" s="3">
        <f t="shared" si="641"/>
        <v>1500</v>
      </c>
      <c r="AF945" s="3"/>
      <c r="AH945" s="20">
        <f t="shared" si="628"/>
        <v>248.39</v>
      </c>
      <c r="AI945">
        <f t="shared" si="630"/>
        <v>2</v>
      </c>
      <c r="AJ945">
        <f t="shared" si="631"/>
        <v>0</v>
      </c>
      <c r="AK945">
        <f t="shared" si="632"/>
        <v>2</v>
      </c>
      <c r="AL945">
        <f t="shared" si="633"/>
        <v>0</v>
      </c>
      <c r="AM945">
        <f t="shared" si="634"/>
        <v>1</v>
      </c>
      <c r="AN945">
        <f t="shared" si="635"/>
        <v>3</v>
      </c>
      <c r="AO945">
        <f t="shared" si="636"/>
        <v>0</v>
      </c>
      <c r="AP945">
        <f t="shared" si="637"/>
        <v>1</v>
      </c>
      <c r="AQ945">
        <f t="shared" si="638"/>
        <v>1</v>
      </c>
      <c r="AR945">
        <f t="shared" si="639"/>
        <v>0</v>
      </c>
      <c r="AS945">
        <f t="shared" si="625"/>
        <v>1559.9999999999454</v>
      </c>
      <c r="AT945" s="12">
        <f t="shared" si="629"/>
        <v>-4.1666666666666664E-2</v>
      </c>
      <c r="AU945" s="13">
        <f t="shared" si="660"/>
        <v>0</v>
      </c>
      <c r="AV945" s="13">
        <f t="shared" si="661"/>
        <v>0</v>
      </c>
      <c r="AW945" s="27">
        <v>0</v>
      </c>
      <c r="AX945" s="1">
        <f t="shared" si="626"/>
        <v>0</v>
      </c>
      <c r="AY945" s="20">
        <f t="shared" si="663"/>
        <v>236.96153846153845</v>
      </c>
    </row>
    <row r="946" spans="1:51" ht="34.5" customHeight="1" x14ac:dyDescent="0.65">
      <c r="A946" s="2">
        <v>940</v>
      </c>
      <c r="B946" s="2" t="s">
        <v>2154</v>
      </c>
      <c r="C946" s="44" t="s">
        <v>2164</v>
      </c>
      <c r="D946" s="47" t="s">
        <v>1045</v>
      </c>
      <c r="E946" s="48" t="s">
        <v>1746</v>
      </c>
      <c r="F946" s="15">
        <v>44228</v>
      </c>
      <c r="G946" s="2">
        <f t="shared" si="647"/>
        <v>26</v>
      </c>
      <c r="H946" s="16">
        <v>18</v>
      </c>
      <c r="I946" s="2"/>
      <c r="J946" s="16"/>
      <c r="K946" s="16"/>
      <c r="L946" s="2">
        <v>200</v>
      </c>
      <c r="M946" s="2">
        <v>0</v>
      </c>
      <c r="N946" s="2">
        <v>1</v>
      </c>
      <c r="O946" s="16"/>
      <c r="P946" s="2">
        <v>0</v>
      </c>
      <c r="Q946" s="2">
        <f t="shared" si="664"/>
        <v>10</v>
      </c>
      <c r="R946" s="2">
        <f t="shared" si="656"/>
        <v>0</v>
      </c>
      <c r="S946" s="17">
        <f t="shared" si="627"/>
        <v>25.96153846153846</v>
      </c>
      <c r="T946" s="17">
        <v>4.5</v>
      </c>
      <c r="U946" s="17">
        <v>5</v>
      </c>
      <c r="V946" s="18">
        <v>7</v>
      </c>
      <c r="W946" s="19">
        <f t="shared" si="662"/>
        <v>253.46153846153845</v>
      </c>
      <c r="X946" s="17">
        <f t="shared" si="648"/>
        <v>0</v>
      </c>
      <c r="Y946" s="17">
        <f t="shared" si="649"/>
        <v>0</v>
      </c>
      <c r="Z946" s="29"/>
      <c r="AA946" s="43">
        <f t="shared" si="665"/>
        <v>0</v>
      </c>
      <c r="AB946" s="17">
        <f t="shared" si="667"/>
        <v>5.069230769230769</v>
      </c>
      <c r="AC946" s="17">
        <f t="shared" si="666"/>
        <v>5.069230769230769</v>
      </c>
      <c r="AD946" s="3">
        <f t="shared" si="642"/>
        <v>248</v>
      </c>
      <c r="AE946" s="3">
        <f t="shared" si="641"/>
        <v>1500</v>
      </c>
      <c r="AF946" s="3"/>
      <c r="AH946" s="20">
        <f t="shared" si="628"/>
        <v>248.39</v>
      </c>
      <c r="AI946">
        <f t="shared" si="630"/>
        <v>2</v>
      </c>
      <c r="AJ946">
        <f t="shared" si="631"/>
        <v>0</v>
      </c>
      <c r="AK946">
        <f t="shared" si="632"/>
        <v>2</v>
      </c>
      <c r="AL946">
        <f t="shared" si="633"/>
        <v>0</v>
      </c>
      <c r="AM946">
        <f t="shared" si="634"/>
        <v>1</v>
      </c>
      <c r="AN946">
        <f t="shared" si="635"/>
        <v>3</v>
      </c>
      <c r="AO946">
        <f t="shared" si="636"/>
        <v>0</v>
      </c>
      <c r="AP946">
        <f t="shared" si="637"/>
        <v>1</v>
      </c>
      <c r="AQ946">
        <f t="shared" si="638"/>
        <v>1</v>
      </c>
      <c r="AR946">
        <f t="shared" si="639"/>
        <v>0</v>
      </c>
      <c r="AS946">
        <f t="shared" si="625"/>
        <v>1559.9999999999454</v>
      </c>
      <c r="AT946" s="12">
        <f t="shared" si="629"/>
        <v>-4.1666666666666664E-2</v>
      </c>
      <c r="AU946" s="13">
        <f t="shared" si="660"/>
        <v>0</v>
      </c>
      <c r="AV946" s="13">
        <f t="shared" si="661"/>
        <v>0</v>
      </c>
      <c r="AW946" s="27">
        <v>0</v>
      </c>
      <c r="AX946" s="1">
        <f t="shared" si="626"/>
        <v>0</v>
      </c>
      <c r="AY946" s="20">
        <f t="shared" si="663"/>
        <v>236.96153846153845</v>
      </c>
    </row>
    <row r="947" spans="1:51" ht="34.5" customHeight="1" x14ac:dyDescent="0.65">
      <c r="A947" s="39">
        <v>941</v>
      </c>
      <c r="B947" s="2" t="s">
        <v>2154</v>
      </c>
      <c r="C947" s="44" t="s">
        <v>2165</v>
      </c>
      <c r="D947" s="47" t="s">
        <v>918</v>
      </c>
      <c r="E947" s="48" t="s">
        <v>454</v>
      </c>
      <c r="F947" s="15">
        <v>44228</v>
      </c>
      <c r="G947" s="2">
        <f t="shared" si="647"/>
        <v>26</v>
      </c>
      <c r="H947" s="16">
        <v>16</v>
      </c>
      <c r="I947" s="2"/>
      <c r="J947" s="16"/>
      <c r="K947" s="16"/>
      <c r="L947" s="2">
        <v>200</v>
      </c>
      <c r="M947" s="2">
        <v>0</v>
      </c>
      <c r="N947" s="2">
        <v>1</v>
      </c>
      <c r="O947" s="16"/>
      <c r="P947" s="2">
        <v>0</v>
      </c>
      <c r="Q947" s="2">
        <f t="shared" si="664"/>
        <v>10</v>
      </c>
      <c r="R947" s="2">
        <f t="shared" si="656"/>
        <v>0</v>
      </c>
      <c r="S947" s="17">
        <f t="shared" si="627"/>
        <v>23.076923076923077</v>
      </c>
      <c r="T947" s="17">
        <v>4</v>
      </c>
      <c r="U947" s="17">
        <v>5</v>
      </c>
      <c r="V947" s="18">
        <v>7</v>
      </c>
      <c r="W947" s="19">
        <f t="shared" si="662"/>
        <v>250.07692307692307</v>
      </c>
      <c r="X947" s="17">
        <f t="shared" si="648"/>
        <v>0</v>
      </c>
      <c r="Y947" s="17">
        <f t="shared" si="649"/>
        <v>0</v>
      </c>
      <c r="Z947" s="29"/>
      <c r="AA947" s="43">
        <f t="shared" si="665"/>
        <v>0</v>
      </c>
      <c r="AB947" s="17">
        <f t="shared" si="667"/>
        <v>5.0015384615384617</v>
      </c>
      <c r="AC947" s="17">
        <f t="shared" si="666"/>
        <v>5.0015384615384617</v>
      </c>
      <c r="AD947" s="3">
        <f t="shared" si="642"/>
        <v>245</v>
      </c>
      <c r="AE947" s="3">
        <f t="shared" si="641"/>
        <v>300</v>
      </c>
      <c r="AF947" s="3"/>
      <c r="AH947" s="20">
        <f t="shared" si="628"/>
        <v>245.08</v>
      </c>
      <c r="AI947">
        <f t="shared" si="630"/>
        <v>2</v>
      </c>
      <c r="AJ947">
        <f t="shared" si="631"/>
        <v>0</v>
      </c>
      <c r="AK947">
        <f t="shared" si="632"/>
        <v>2</v>
      </c>
      <c r="AL947">
        <f t="shared" si="633"/>
        <v>0</v>
      </c>
      <c r="AM947">
        <f t="shared" si="634"/>
        <v>1</v>
      </c>
      <c r="AN947">
        <f t="shared" si="635"/>
        <v>0</v>
      </c>
      <c r="AO947">
        <f t="shared" si="636"/>
        <v>0</v>
      </c>
      <c r="AP947">
        <f t="shared" si="637"/>
        <v>0</v>
      </c>
      <c r="AQ947">
        <f t="shared" si="638"/>
        <v>0</v>
      </c>
      <c r="AR947">
        <f t="shared" si="639"/>
        <v>3</v>
      </c>
      <c r="AS947">
        <f t="shared" si="625"/>
        <v>320.00000000005002</v>
      </c>
      <c r="AT947" s="12">
        <f t="shared" si="629"/>
        <v>-4.1666666666666664E-2</v>
      </c>
      <c r="AU947" s="13">
        <f t="shared" si="660"/>
        <v>0</v>
      </c>
      <c r="AV947" s="13">
        <f t="shared" si="661"/>
        <v>0</v>
      </c>
      <c r="AW947" s="27">
        <v>0</v>
      </c>
      <c r="AX947" s="1">
        <f t="shared" si="626"/>
        <v>0</v>
      </c>
      <c r="AY947" s="20">
        <f t="shared" si="663"/>
        <v>234.07692307692307</v>
      </c>
    </row>
    <row r="948" spans="1:51" ht="34.5" customHeight="1" x14ac:dyDescent="0.65">
      <c r="A948" s="2">
        <v>942</v>
      </c>
      <c r="B948" s="2" t="s">
        <v>2154</v>
      </c>
      <c r="C948" s="44" t="s">
        <v>2166</v>
      </c>
      <c r="D948" s="47" t="s">
        <v>1736</v>
      </c>
      <c r="E948" s="48" t="s">
        <v>211</v>
      </c>
      <c r="F948" s="15">
        <v>44228</v>
      </c>
      <c r="G948" s="2">
        <f t="shared" si="647"/>
        <v>26</v>
      </c>
      <c r="H948" s="16">
        <v>24</v>
      </c>
      <c r="I948" s="2"/>
      <c r="J948" s="16"/>
      <c r="K948" s="16"/>
      <c r="L948" s="2">
        <v>200</v>
      </c>
      <c r="M948" s="2">
        <v>0</v>
      </c>
      <c r="N948" s="2">
        <v>1</v>
      </c>
      <c r="O948" s="16"/>
      <c r="P948" s="2">
        <v>0</v>
      </c>
      <c r="Q948" s="2">
        <f t="shared" si="664"/>
        <v>10</v>
      </c>
      <c r="R948" s="2">
        <f t="shared" si="656"/>
        <v>0</v>
      </c>
      <c r="S948" s="17">
        <f t="shared" si="627"/>
        <v>34.615384615384613</v>
      </c>
      <c r="T948" s="17">
        <v>6</v>
      </c>
      <c r="U948" s="17">
        <v>5</v>
      </c>
      <c r="V948" s="18"/>
      <c r="W948" s="19">
        <f t="shared" si="662"/>
        <v>256.61538461538464</v>
      </c>
      <c r="X948" s="17">
        <f t="shared" si="648"/>
        <v>0</v>
      </c>
      <c r="Y948" s="17">
        <f t="shared" si="649"/>
        <v>0</v>
      </c>
      <c r="Z948" s="29"/>
      <c r="AA948" s="43">
        <f t="shared" si="665"/>
        <v>0</v>
      </c>
      <c r="AB948" s="17">
        <f t="shared" si="667"/>
        <v>5.1323076923076929</v>
      </c>
      <c r="AC948" s="17">
        <f t="shared" si="666"/>
        <v>5.1323076923076929</v>
      </c>
      <c r="AD948" s="3">
        <f t="shared" si="642"/>
        <v>251</v>
      </c>
      <c r="AE948" s="3">
        <f t="shared" si="641"/>
        <v>1900</v>
      </c>
      <c r="AF948" s="3"/>
      <c r="AH948" s="20">
        <f t="shared" si="628"/>
        <v>251.48</v>
      </c>
      <c r="AI948">
        <f t="shared" si="630"/>
        <v>2</v>
      </c>
      <c r="AJ948">
        <f t="shared" si="631"/>
        <v>1</v>
      </c>
      <c r="AK948">
        <f t="shared" si="632"/>
        <v>0</v>
      </c>
      <c r="AL948">
        <f t="shared" si="633"/>
        <v>0</v>
      </c>
      <c r="AM948">
        <f t="shared" si="634"/>
        <v>0</v>
      </c>
      <c r="AN948">
        <f t="shared" si="635"/>
        <v>1</v>
      </c>
      <c r="AO948">
        <f t="shared" si="636"/>
        <v>0</v>
      </c>
      <c r="AP948">
        <f t="shared" si="637"/>
        <v>1</v>
      </c>
      <c r="AQ948">
        <f t="shared" si="638"/>
        <v>1</v>
      </c>
      <c r="AR948">
        <f t="shared" si="639"/>
        <v>4</v>
      </c>
      <c r="AS948">
        <f t="shared" si="625"/>
        <v>1919.9999999999591</v>
      </c>
      <c r="AT948" s="12">
        <f t="shared" si="629"/>
        <v>-4.1666666666666664E-2</v>
      </c>
      <c r="AU948" s="13">
        <f t="shared" si="660"/>
        <v>0</v>
      </c>
      <c r="AV948" s="13">
        <f t="shared" si="661"/>
        <v>0</v>
      </c>
      <c r="AW948" s="27">
        <v>0</v>
      </c>
      <c r="AX948" s="1">
        <f t="shared" si="626"/>
        <v>0</v>
      </c>
      <c r="AY948" s="20">
        <f t="shared" si="663"/>
        <v>245.61538461538464</v>
      </c>
    </row>
    <row r="949" spans="1:51" ht="34.5" customHeight="1" x14ac:dyDescent="0.65">
      <c r="A949" s="39">
        <v>943</v>
      </c>
      <c r="B949" s="2" t="s">
        <v>2154</v>
      </c>
      <c r="C949" s="44" t="s">
        <v>2167</v>
      </c>
      <c r="D949" s="47" t="s">
        <v>204</v>
      </c>
      <c r="E949" s="48" t="s">
        <v>2168</v>
      </c>
      <c r="F949" s="15">
        <v>44228</v>
      </c>
      <c r="G949" s="2">
        <f t="shared" si="647"/>
        <v>25</v>
      </c>
      <c r="H949" s="16">
        <v>16</v>
      </c>
      <c r="I949" s="2"/>
      <c r="J949" s="16">
        <v>1</v>
      </c>
      <c r="K949" s="16"/>
      <c r="L949" s="2">
        <v>200</v>
      </c>
      <c r="M949" s="2">
        <v>0</v>
      </c>
      <c r="N949" s="2">
        <v>1</v>
      </c>
      <c r="O949" s="16"/>
      <c r="P949" s="2">
        <v>0</v>
      </c>
      <c r="Q949" s="2">
        <f t="shared" si="664"/>
        <v>5</v>
      </c>
      <c r="R949" s="2">
        <f t="shared" si="656"/>
        <v>0</v>
      </c>
      <c r="S949" s="17">
        <f t="shared" si="627"/>
        <v>23.076923076923077</v>
      </c>
      <c r="T949" s="17">
        <v>4</v>
      </c>
      <c r="U949" s="17">
        <v>4.8076923076923084</v>
      </c>
      <c r="V949" s="18">
        <v>7</v>
      </c>
      <c r="W949" s="19">
        <f t="shared" si="662"/>
        <v>244.88461538461539</v>
      </c>
      <c r="X949" s="17">
        <f t="shared" si="648"/>
        <v>7.7307692307692308</v>
      </c>
      <c r="Y949" s="17">
        <f t="shared" si="649"/>
        <v>0</v>
      </c>
      <c r="Z949" s="29"/>
      <c r="AA949" s="43">
        <f t="shared" si="665"/>
        <v>0</v>
      </c>
      <c r="AB949" s="17">
        <f t="shared" si="667"/>
        <v>4.7430769230769236</v>
      </c>
      <c r="AC949" s="17">
        <f t="shared" si="666"/>
        <v>12.473846153846154</v>
      </c>
      <c r="AD949" s="3">
        <f t="shared" si="642"/>
        <v>232</v>
      </c>
      <c r="AE949" s="3">
        <f t="shared" si="641"/>
        <v>1600</v>
      </c>
      <c r="AF949" s="3"/>
      <c r="AH949" s="20">
        <f t="shared" si="628"/>
        <v>232.41</v>
      </c>
      <c r="AI949">
        <f t="shared" si="630"/>
        <v>2</v>
      </c>
      <c r="AJ949">
        <f t="shared" si="631"/>
        <v>0</v>
      </c>
      <c r="AK949">
        <f t="shared" si="632"/>
        <v>1</v>
      </c>
      <c r="AL949">
        <f t="shared" si="633"/>
        <v>1</v>
      </c>
      <c r="AM949">
        <f t="shared" si="634"/>
        <v>0</v>
      </c>
      <c r="AN949">
        <f t="shared" si="635"/>
        <v>2</v>
      </c>
      <c r="AO949">
        <f t="shared" si="636"/>
        <v>0</v>
      </c>
      <c r="AP949">
        <f t="shared" si="637"/>
        <v>1</v>
      </c>
      <c r="AQ949">
        <f t="shared" si="638"/>
        <v>1</v>
      </c>
      <c r="AR949">
        <f t="shared" si="639"/>
        <v>1</v>
      </c>
      <c r="AS949">
        <f t="shared" si="625"/>
        <v>1639.9999999999864</v>
      </c>
      <c r="AT949" s="12">
        <f t="shared" si="629"/>
        <v>-4.1666666666666664E-2</v>
      </c>
      <c r="AU949" s="13">
        <f t="shared" si="660"/>
        <v>0</v>
      </c>
      <c r="AV949" s="13">
        <f t="shared" si="661"/>
        <v>0</v>
      </c>
      <c r="AW949" s="27">
        <v>0</v>
      </c>
      <c r="AX949" s="1">
        <f t="shared" si="626"/>
        <v>0</v>
      </c>
      <c r="AY949" s="20">
        <f t="shared" si="663"/>
        <v>221.34615384615384</v>
      </c>
    </row>
    <row r="950" spans="1:51" ht="34.5" customHeight="1" x14ac:dyDescent="0.65">
      <c r="A950" s="2">
        <v>944</v>
      </c>
      <c r="B950" s="2" t="s">
        <v>2154</v>
      </c>
      <c r="C950" s="44" t="s">
        <v>2169</v>
      </c>
      <c r="D950" s="47" t="s">
        <v>2005</v>
      </c>
      <c r="E950" s="48" t="s">
        <v>758</v>
      </c>
      <c r="F950" s="15">
        <v>44228</v>
      </c>
      <c r="G950" s="2">
        <f t="shared" si="647"/>
        <v>26</v>
      </c>
      <c r="H950" s="16">
        <v>16</v>
      </c>
      <c r="I950" s="2"/>
      <c r="J950" s="16"/>
      <c r="K950" s="16"/>
      <c r="L950" s="2">
        <v>200</v>
      </c>
      <c r="M950" s="2">
        <v>0</v>
      </c>
      <c r="N950" s="2">
        <v>0</v>
      </c>
      <c r="O950" s="16"/>
      <c r="P950" s="2">
        <v>0</v>
      </c>
      <c r="Q950" s="2">
        <f t="shared" si="664"/>
        <v>10</v>
      </c>
      <c r="R950" s="2">
        <f t="shared" si="656"/>
        <v>0</v>
      </c>
      <c r="S950" s="17">
        <f t="shared" si="627"/>
        <v>23.076923076923077</v>
      </c>
      <c r="T950" s="17">
        <v>4</v>
      </c>
      <c r="U950" s="17">
        <v>5</v>
      </c>
      <c r="V950" s="18">
        <v>7</v>
      </c>
      <c r="W950" s="19">
        <f t="shared" si="662"/>
        <v>249.07692307692307</v>
      </c>
      <c r="X950" s="17">
        <f t="shared" si="648"/>
        <v>0</v>
      </c>
      <c r="Y950" s="17">
        <f t="shared" si="649"/>
        <v>0</v>
      </c>
      <c r="Z950" s="29"/>
      <c r="AA950" s="43">
        <f t="shared" si="665"/>
        <v>0</v>
      </c>
      <c r="AB950" s="17">
        <f t="shared" si="667"/>
        <v>4.9815384615384612</v>
      </c>
      <c r="AC950" s="17">
        <f t="shared" si="666"/>
        <v>4.9815384615384612</v>
      </c>
      <c r="AD950" s="3">
        <f t="shared" si="642"/>
        <v>244</v>
      </c>
      <c r="AE950" s="3">
        <f t="shared" si="641"/>
        <v>300</v>
      </c>
      <c r="AF950" s="3"/>
      <c r="AH950" s="20">
        <f t="shared" si="628"/>
        <v>244.1</v>
      </c>
      <c r="AI950">
        <f t="shared" si="630"/>
        <v>2</v>
      </c>
      <c r="AJ950">
        <f t="shared" si="631"/>
        <v>0</v>
      </c>
      <c r="AK950">
        <f t="shared" si="632"/>
        <v>2</v>
      </c>
      <c r="AL950">
        <f t="shared" si="633"/>
        <v>0</v>
      </c>
      <c r="AM950">
        <f t="shared" si="634"/>
        <v>0</v>
      </c>
      <c r="AN950">
        <f t="shared" si="635"/>
        <v>4</v>
      </c>
      <c r="AO950">
        <f t="shared" si="636"/>
        <v>0</v>
      </c>
      <c r="AP950">
        <f t="shared" si="637"/>
        <v>0</v>
      </c>
      <c r="AQ950">
        <f t="shared" si="638"/>
        <v>0</v>
      </c>
      <c r="AR950">
        <f t="shared" si="639"/>
        <v>3</v>
      </c>
      <c r="AS950">
        <f t="shared" si="625"/>
        <v>399.99999999997726</v>
      </c>
      <c r="AT950" s="12">
        <f t="shared" si="629"/>
        <v>-4.1666666666666664E-2</v>
      </c>
      <c r="AU950" s="13">
        <f t="shared" si="660"/>
        <v>0</v>
      </c>
      <c r="AV950" s="13">
        <f t="shared" si="661"/>
        <v>0</v>
      </c>
      <c r="AW950" s="27">
        <v>0</v>
      </c>
      <c r="AX950" s="1">
        <f t="shared" si="626"/>
        <v>0</v>
      </c>
      <c r="AY950" s="20">
        <f t="shared" si="663"/>
        <v>233.07692307692307</v>
      </c>
    </row>
    <row r="951" spans="1:51" ht="34.5" customHeight="1" x14ac:dyDescent="0.8">
      <c r="A951" s="39">
        <v>945</v>
      </c>
      <c r="B951" s="2" t="s">
        <v>2154</v>
      </c>
      <c r="C951" s="44" t="s">
        <v>2170</v>
      </c>
      <c r="D951" s="40" t="s">
        <v>261</v>
      </c>
      <c r="E951" s="59" t="s">
        <v>2171</v>
      </c>
      <c r="F951" s="15">
        <v>44228</v>
      </c>
      <c r="G951" s="2">
        <f t="shared" si="647"/>
        <v>24.375</v>
      </c>
      <c r="H951" s="16">
        <v>18</v>
      </c>
      <c r="I951" s="2"/>
      <c r="J951" s="16">
        <v>1.625</v>
      </c>
      <c r="K951" s="16"/>
      <c r="L951" s="2">
        <v>200</v>
      </c>
      <c r="M951" s="2">
        <v>0</v>
      </c>
      <c r="N951" s="2">
        <v>0</v>
      </c>
      <c r="O951" s="16"/>
      <c r="P951" s="2">
        <v>0</v>
      </c>
      <c r="Q951" s="2">
        <f t="shared" si="664"/>
        <v>0</v>
      </c>
      <c r="R951" s="2">
        <f t="shared" si="656"/>
        <v>0</v>
      </c>
      <c r="S951" s="17">
        <f t="shared" si="627"/>
        <v>25.96153846153846</v>
      </c>
      <c r="T951" s="17">
        <v>4.5</v>
      </c>
      <c r="U951" s="17">
        <v>4.6875</v>
      </c>
      <c r="V951" s="18">
        <v>7</v>
      </c>
      <c r="W951" s="19">
        <f t="shared" si="662"/>
        <v>242.14903846153845</v>
      </c>
      <c r="X951" s="17">
        <f t="shared" si="648"/>
        <v>12.5</v>
      </c>
      <c r="Y951" s="17">
        <f t="shared" si="649"/>
        <v>0</v>
      </c>
      <c r="Z951" s="29"/>
      <c r="AA951" s="43">
        <f t="shared" si="665"/>
        <v>0</v>
      </c>
      <c r="AB951" s="17">
        <f t="shared" si="667"/>
        <v>4.5929807692307696</v>
      </c>
      <c r="AC951" s="17">
        <f t="shared" si="666"/>
        <v>17.09298076923077</v>
      </c>
      <c r="AD951" s="3">
        <f t="shared" si="642"/>
        <v>225</v>
      </c>
      <c r="AE951" s="3">
        <f t="shared" si="641"/>
        <v>200</v>
      </c>
      <c r="AF951" s="3"/>
      <c r="AH951" s="20">
        <f t="shared" si="628"/>
        <v>225.06</v>
      </c>
      <c r="AI951">
        <f t="shared" si="630"/>
        <v>2</v>
      </c>
      <c r="AJ951">
        <f t="shared" si="631"/>
        <v>0</v>
      </c>
      <c r="AK951">
        <f t="shared" si="632"/>
        <v>1</v>
      </c>
      <c r="AL951">
        <f t="shared" si="633"/>
        <v>0</v>
      </c>
      <c r="AM951">
        <f t="shared" si="634"/>
        <v>1</v>
      </c>
      <c r="AN951">
        <f t="shared" si="635"/>
        <v>0</v>
      </c>
      <c r="AO951">
        <f t="shared" si="636"/>
        <v>0</v>
      </c>
      <c r="AP951">
        <f t="shared" si="637"/>
        <v>0</v>
      </c>
      <c r="AQ951">
        <f t="shared" si="638"/>
        <v>0</v>
      </c>
      <c r="AR951">
        <f t="shared" si="639"/>
        <v>2</v>
      </c>
      <c r="AS951">
        <f t="shared" si="625"/>
        <v>240.00000000000909</v>
      </c>
      <c r="AT951" s="12">
        <f t="shared" si="629"/>
        <v>-4.1666666666666664E-2</v>
      </c>
      <c r="AU951" s="13">
        <f t="shared" si="660"/>
        <v>0</v>
      </c>
      <c r="AV951" s="13">
        <f t="shared" si="661"/>
        <v>0</v>
      </c>
      <c r="AW951" s="27">
        <v>0</v>
      </c>
      <c r="AX951" s="1">
        <f t="shared" si="626"/>
        <v>0</v>
      </c>
      <c r="AY951" s="20">
        <f t="shared" si="663"/>
        <v>213.46153846153845</v>
      </c>
    </row>
    <row r="952" spans="1:51" ht="34.5" customHeight="1" x14ac:dyDescent="0.8">
      <c r="A952" s="2">
        <v>946</v>
      </c>
      <c r="B952" s="2" t="s">
        <v>2154</v>
      </c>
      <c r="C952" s="44" t="s">
        <v>2172</v>
      </c>
      <c r="D952" s="40" t="s">
        <v>1036</v>
      </c>
      <c r="E952" s="59" t="s">
        <v>678</v>
      </c>
      <c r="F952" s="15">
        <v>44228</v>
      </c>
      <c r="G952" s="2">
        <f t="shared" si="647"/>
        <v>26</v>
      </c>
      <c r="H952" s="16">
        <v>18</v>
      </c>
      <c r="I952" s="2"/>
      <c r="J952" s="16"/>
      <c r="K952" s="16"/>
      <c r="L952" s="2">
        <v>200</v>
      </c>
      <c r="M952" s="2">
        <v>0</v>
      </c>
      <c r="N952" s="2">
        <v>0</v>
      </c>
      <c r="O952" s="16"/>
      <c r="P952" s="2">
        <v>0</v>
      </c>
      <c r="Q952" s="2">
        <f t="shared" si="664"/>
        <v>10</v>
      </c>
      <c r="R952" s="2">
        <f t="shared" si="656"/>
        <v>0</v>
      </c>
      <c r="S952" s="17">
        <f t="shared" si="627"/>
        <v>25.96153846153846</v>
      </c>
      <c r="T952" s="17">
        <v>4.5</v>
      </c>
      <c r="U952" s="17">
        <v>5</v>
      </c>
      <c r="V952" s="18">
        <v>7</v>
      </c>
      <c r="W952" s="19">
        <f t="shared" si="662"/>
        <v>252.46153846153845</v>
      </c>
      <c r="X952" s="17">
        <f t="shared" si="648"/>
        <v>0</v>
      </c>
      <c r="Y952" s="17">
        <f t="shared" si="649"/>
        <v>0</v>
      </c>
      <c r="Z952" s="29"/>
      <c r="AA952" s="43">
        <f t="shared" si="665"/>
        <v>0</v>
      </c>
      <c r="AB952" s="17">
        <f t="shared" si="667"/>
        <v>5.0492307692307694</v>
      </c>
      <c r="AC952" s="17">
        <f t="shared" si="666"/>
        <v>5.0492307692307694</v>
      </c>
      <c r="AD952" s="3">
        <f t="shared" si="642"/>
        <v>247</v>
      </c>
      <c r="AE952" s="3">
        <f t="shared" si="641"/>
        <v>1600</v>
      </c>
      <c r="AF952" s="3"/>
      <c r="AH952" s="20">
        <f t="shared" si="628"/>
        <v>247.41</v>
      </c>
      <c r="AI952">
        <f t="shared" si="630"/>
        <v>2</v>
      </c>
      <c r="AJ952">
        <f t="shared" si="631"/>
        <v>0</v>
      </c>
      <c r="AK952">
        <f t="shared" si="632"/>
        <v>2</v>
      </c>
      <c r="AL952">
        <f t="shared" si="633"/>
        <v>0</v>
      </c>
      <c r="AM952">
        <f t="shared" si="634"/>
        <v>1</v>
      </c>
      <c r="AN952">
        <f t="shared" si="635"/>
        <v>2</v>
      </c>
      <c r="AO952">
        <f t="shared" si="636"/>
        <v>0</v>
      </c>
      <c r="AP952">
        <f t="shared" si="637"/>
        <v>1</v>
      </c>
      <c r="AQ952">
        <f t="shared" si="638"/>
        <v>1</v>
      </c>
      <c r="AR952">
        <f t="shared" si="639"/>
        <v>1</v>
      </c>
      <c r="AS952">
        <f t="shared" si="625"/>
        <v>1639.9999999999864</v>
      </c>
      <c r="AT952" s="12">
        <f t="shared" si="629"/>
        <v>-4.1666666666666664E-2</v>
      </c>
      <c r="AU952" s="13">
        <f t="shared" si="660"/>
        <v>0</v>
      </c>
      <c r="AV952" s="13">
        <f t="shared" si="661"/>
        <v>0</v>
      </c>
      <c r="AW952" s="27">
        <v>0</v>
      </c>
      <c r="AX952" s="1">
        <f t="shared" si="626"/>
        <v>0</v>
      </c>
      <c r="AY952" s="20">
        <f t="shared" si="663"/>
        <v>235.96153846153845</v>
      </c>
    </row>
    <row r="953" spans="1:51" ht="34.5" customHeight="1" x14ac:dyDescent="0.65">
      <c r="A953" s="39">
        <v>947</v>
      </c>
      <c r="B953" s="2" t="s">
        <v>2154</v>
      </c>
      <c r="C953" s="44" t="s">
        <v>2173</v>
      </c>
      <c r="D953" s="47" t="s">
        <v>231</v>
      </c>
      <c r="E953" s="48" t="s">
        <v>167</v>
      </c>
      <c r="F953" s="15">
        <v>44228</v>
      </c>
      <c r="G953" s="2">
        <f t="shared" si="647"/>
        <v>26</v>
      </c>
      <c r="H953" s="16">
        <v>16</v>
      </c>
      <c r="I953" s="2"/>
      <c r="J953" s="16"/>
      <c r="K953" s="16"/>
      <c r="L953" s="2">
        <v>200</v>
      </c>
      <c r="M953" s="2">
        <v>0</v>
      </c>
      <c r="N953" s="2">
        <v>0</v>
      </c>
      <c r="O953" s="16"/>
      <c r="P953" s="2">
        <v>0</v>
      </c>
      <c r="Q953" s="2">
        <f t="shared" si="664"/>
        <v>10</v>
      </c>
      <c r="R953" s="2">
        <f t="shared" si="656"/>
        <v>0</v>
      </c>
      <c r="S953" s="17">
        <f t="shared" si="627"/>
        <v>23.076923076923077</v>
      </c>
      <c r="T953" s="17">
        <v>4</v>
      </c>
      <c r="U953" s="17">
        <v>5</v>
      </c>
      <c r="V953" s="18">
        <v>7</v>
      </c>
      <c r="W953" s="19">
        <f t="shared" si="662"/>
        <v>249.07692307692307</v>
      </c>
      <c r="X953" s="17">
        <f t="shared" si="648"/>
        <v>0</v>
      </c>
      <c r="Y953" s="17">
        <f t="shared" si="649"/>
        <v>0</v>
      </c>
      <c r="Z953" s="29"/>
      <c r="AA953" s="43">
        <f t="shared" si="665"/>
        <v>0</v>
      </c>
      <c r="AB953" s="17">
        <f t="shared" si="667"/>
        <v>4.9815384615384612</v>
      </c>
      <c r="AC953" s="17">
        <f t="shared" si="666"/>
        <v>4.9815384615384612</v>
      </c>
      <c r="AD953" s="3">
        <f t="shared" si="642"/>
        <v>244</v>
      </c>
      <c r="AE953" s="3">
        <f t="shared" si="641"/>
        <v>300</v>
      </c>
      <c r="AF953" s="3"/>
      <c r="AH953" s="20">
        <f t="shared" si="628"/>
        <v>244.1</v>
      </c>
      <c r="AI953">
        <f t="shared" si="630"/>
        <v>2</v>
      </c>
      <c r="AJ953">
        <f t="shared" si="631"/>
        <v>0</v>
      </c>
      <c r="AK953">
        <f t="shared" si="632"/>
        <v>2</v>
      </c>
      <c r="AL953">
        <f t="shared" si="633"/>
        <v>0</v>
      </c>
      <c r="AM953">
        <f t="shared" si="634"/>
        <v>0</v>
      </c>
      <c r="AN953">
        <f t="shared" si="635"/>
        <v>4</v>
      </c>
      <c r="AO953">
        <f t="shared" si="636"/>
        <v>0</v>
      </c>
      <c r="AP953">
        <f t="shared" si="637"/>
        <v>0</v>
      </c>
      <c r="AQ953">
        <f t="shared" si="638"/>
        <v>0</v>
      </c>
      <c r="AR953">
        <f t="shared" si="639"/>
        <v>3</v>
      </c>
      <c r="AS953">
        <f t="shared" si="625"/>
        <v>399.99999999997726</v>
      </c>
      <c r="AT953" s="12">
        <f t="shared" si="629"/>
        <v>-4.1666666666666664E-2</v>
      </c>
      <c r="AU953" s="13">
        <f t="shared" si="660"/>
        <v>0</v>
      </c>
      <c r="AV953" s="13">
        <f t="shared" si="661"/>
        <v>0</v>
      </c>
      <c r="AW953" s="27">
        <v>0</v>
      </c>
      <c r="AX953" s="1">
        <f t="shared" si="626"/>
        <v>0</v>
      </c>
      <c r="AY953" s="20">
        <f t="shared" si="663"/>
        <v>233.07692307692307</v>
      </c>
    </row>
    <row r="954" spans="1:51" ht="34.5" customHeight="1" x14ac:dyDescent="0.65">
      <c r="A954" s="2">
        <v>948</v>
      </c>
      <c r="B954" s="2" t="s">
        <v>2154</v>
      </c>
      <c r="C954" s="44" t="s">
        <v>2174</v>
      </c>
      <c r="D954" s="47" t="s">
        <v>2175</v>
      </c>
      <c r="E954" s="48" t="s">
        <v>2176</v>
      </c>
      <c r="F954" s="15">
        <v>44228</v>
      </c>
      <c r="G954" s="2">
        <f t="shared" si="647"/>
        <v>26</v>
      </c>
      <c r="H954" s="16">
        <v>16</v>
      </c>
      <c r="I954" s="2"/>
      <c r="J954" s="16"/>
      <c r="K954" s="16"/>
      <c r="L954" s="2">
        <v>210</v>
      </c>
      <c r="M954" s="2">
        <v>15</v>
      </c>
      <c r="N954" s="2">
        <v>19</v>
      </c>
      <c r="O954" s="16"/>
      <c r="P954" s="2">
        <v>0</v>
      </c>
      <c r="Q954" s="2">
        <f t="shared" si="664"/>
        <v>10</v>
      </c>
      <c r="R954" s="2">
        <f t="shared" si="656"/>
        <v>0</v>
      </c>
      <c r="S954" s="17">
        <f t="shared" si="627"/>
        <v>24.23076923076923</v>
      </c>
      <c r="T954" s="17">
        <v>4</v>
      </c>
      <c r="U954" s="17">
        <v>5</v>
      </c>
      <c r="V954" s="18">
        <v>7</v>
      </c>
      <c r="W954" s="19">
        <f t="shared" si="662"/>
        <v>294.23076923076923</v>
      </c>
      <c r="X954" s="17">
        <f t="shared" si="648"/>
        <v>0</v>
      </c>
      <c r="Y954" s="17">
        <f t="shared" si="649"/>
        <v>0</v>
      </c>
      <c r="Z954" s="29"/>
      <c r="AA954" s="43">
        <f t="shared" si="665"/>
        <v>0</v>
      </c>
      <c r="AB954" s="17">
        <f t="shared" si="667"/>
        <v>5.884615384615385</v>
      </c>
      <c r="AC954" s="17">
        <f t="shared" si="666"/>
        <v>5.884615384615385</v>
      </c>
      <c r="AD954" s="3">
        <f t="shared" si="642"/>
        <v>288</v>
      </c>
      <c r="AE954" s="3">
        <f t="shared" si="641"/>
        <v>1400</v>
      </c>
      <c r="AF954" s="3"/>
      <c r="AH954" s="20">
        <f t="shared" si="628"/>
        <v>288.35000000000002</v>
      </c>
      <c r="AI954">
        <f t="shared" si="630"/>
        <v>2</v>
      </c>
      <c r="AJ954">
        <f t="shared" si="631"/>
        <v>1</v>
      </c>
      <c r="AK954">
        <f t="shared" si="632"/>
        <v>1</v>
      </c>
      <c r="AL954">
        <f t="shared" si="633"/>
        <v>1</v>
      </c>
      <c r="AM954">
        <f t="shared" si="634"/>
        <v>1</v>
      </c>
      <c r="AN954">
        <f t="shared" si="635"/>
        <v>3</v>
      </c>
      <c r="AO954">
        <f t="shared" si="636"/>
        <v>0</v>
      </c>
      <c r="AP954">
        <f t="shared" si="637"/>
        <v>1</v>
      </c>
      <c r="AQ954">
        <f t="shared" si="638"/>
        <v>0</v>
      </c>
      <c r="AR954">
        <f t="shared" si="639"/>
        <v>4</v>
      </c>
      <c r="AS954">
        <f t="shared" si="625"/>
        <v>1400.0000000000909</v>
      </c>
      <c r="AT954" s="12">
        <f t="shared" si="629"/>
        <v>-4.1666666666666664E-2</v>
      </c>
      <c r="AU954" s="13">
        <f t="shared" si="660"/>
        <v>0</v>
      </c>
      <c r="AV954" s="13">
        <f t="shared" si="661"/>
        <v>0</v>
      </c>
      <c r="AW954" s="27">
        <v>3</v>
      </c>
      <c r="AX954" s="1">
        <f t="shared" si="626"/>
        <v>112.5</v>
      </c>
      <c r="AY954" s="20">
        <f t="shared" si="663"/>
        <v>165.73076923076923</v>
      </c>
    </row>
    <row r="955" spans="1:51" ht="34.5" customHeight="1" x14ac:dyDescent="0.8">
      <c r="A955" s="39">
        <v>949</v>
      </c>
      <c r="B955" s="2" t="s">
        <v>2154</v>
      </c>
      <c r="C955" s="44" t="s">
        <v>2177</v>
      </c>
      <c r="D955" s="40" t="s">
        <v>94</v>
      </c>
      <c r="E955" s="40" t="s">
        <v>2178</v>
      </c>
      <c r="F955" s="15">
        <v>44228</v>
      </c>
      <c r="G955" s="2">
        <f t="shared" si="647"/>
        <v>26</v>
      </c>
      <c r="H955" s="16">
        <v>14</v>
      </c>
      <c r="I955" s="2"/>
      <c r="J955" s="16"/>
      <c r="K955" s="16"/>
      <c r="L955" s="2">
        <v>200</v>
      </c>
      <c r="M955" s="2">
        <v>0</v>
      </c>
      <c r="N955" s="2">
        <v>20</v>
      </c>
      <c r="O955" s="16"/>
      <c r="P955" s="2">
        <v>0</v>
      </c>
      <c r="Q955" s="2">
        <f t="shared" si="664"/>
        <v>10</v>
      </c>
      <c r="R955" s="2">
        <f t="shared" si="656"/>
        <v>0</v>
      </c>
      <c r="S955" s="17">
        <f t="shared" si="627"/>
        <v>20.192307692307693</v>
      </c>
      <c r="T955" s="17">
        <v>3.5</v>
      </c>
      <c r="U955" s="17">
        <v>5</v>
      </c>
      <c r="V955" s="18">
        <v>7</v>
      </c>
      <c r="W955" s="19">
        <f t="shared" si="662"/>
        <v>265.69230769230768</v>
      </c>
      <c r="X955" s="17">
        <f t="shared" si="648"/>
        <v>0</v>
      </c>
      <c r="Y955" s="17">
        <f t="shared" si="649"/>
        <v>0</v>
      </c>
      <c r="Z955" s="29"/>
      <c r="AA955" s="43">
        <f t="shared" si="665"/>
        <v>0</v>
      </c>
      <c r="AB955" s="17">
        <f t="shared" si="667"/>
        <v>5.3138461538461534</v>
      </c>
      <c r="AC955" s="17">
        <f t="shared" si="666"/>
        <v>5.3138461538461534</v>
      </c>
      <c r="AD955" s="3">
        <f t="shared" si="642"/>
        <v>260</v>
      </c>
      <c r="AE955" s="3">
        <f t="shared" si="641"/>
        <v>1500</v>
      </c>
      <c r="AF955" s="3"/>
      <c r="AH955" s="20">
        <f t="shared" si="628"/>
        <v>260.38</v>
      </c>
      <c r="AI955">
        <f t="shared" si="630"/>
        <v>2</v>
      </c>
      <c r="AJ955">
        <f t="shared" si="631"/>
        <v>1</v>
      </c>
      <c r="AK955">
        <f t="shared" si="632"/>
        <v>0</v>
      </c>
      <c r="AL955">
        <f t="shared" si="633"/>
        <v>1</v>
      </c>
      <c r="AM955">
        <f t="shared" si="634"/>
        <v>0</v>
      </c>
      <c r="AN955">
        <f t="shared" si="635"/>
        <v>0</v>
      </c>
      <c r="AO955">
        <f t="shared" si="636"/>
        <v>0</v>
      </c>
      <c r="AP955">
        <f t="shared" si="637"/>
        <v>1</v>
      </c>
      <c r="AQ955">
        <f t="shared" si="638"/>
        <v>1</v>
      </c>
      <c r="AR955">
        <f t="shared" si="639"/>
        <v>0</v>
      </c>
      <c r="AS955">
        <f t="shared" si="625"/>
        <v>1519.9999999999818</v>
      </c>
      <c r="AT955" s="12">
        <f t="shared" si="629"/>
        <v>-4.1666666666666664E-2</v>
      </c>
      <c r="AU955" s="13">
        <f t="shared" si="660"/>
        <v>0</v>
      </c>
      <c r="AV955" s="13">
        <f t="shared" si="661"/>
        <v>0</v>
      </c>
      <c r="AW955" s="27">
        <v>0</v>
      </c>
      <c r="AX955" s="1">
        <f t="shared" si="626"/>
        <v>0</v>
      </c>
      <c r="AY955" s="20">
        <f t="shared" si="663"/>
        <v>250.19230769230768</v>
      </c>
    </row>
    <row r="956" spans="1:51" ht="34.5" customHeight="1" x14ac:dyDescent="0.65">
      <c r="A956" s="2">
        <v>950</v>
      </c>
      <c r="B956" s="2" t="s">
        <v>2154</v>
      </c>
      <c r="C956" s="44" t="s">
        <v>2179</v>
      </c>
      <c r="D956" s="47" t="s">
        <v>522</v>
      </c>
      <c r="E956" s="48" t="s">
        <v>1694</v>
      </c>
      <c r="F956" s="15">
        <v>44228</v>
      </c>
      <c r="G956" s="2">
        <f t="shared" si="647"/>
        <v>26</v>
      </c>
      <c r="H956" s="16">
        <v>18</v>
      </c>
      <c r="I956" s="2"/>
      <c r="J956" s="16"/>
      <c r="K956" s="16"/>
      <c r="L956" s="2">
        <v>200</v>
      </c>
      <c r="M956" s="2">
        <v>0</v>
      </c>
      <c r="N956" s="2">
        <v>6.5</v>
      </c>
      <c r="O956" s="16"/>
      <c r="P956" s="2">
        <v>0</v>
      </c>
      <c r="Q956" s="2">
        <f t="shared" si="664"/>
        <v>10</v>
      </c>
      <c r="R956" s="2">
        <f t="shared" si="656"/>
        <v>0</v>
      </c>
      <c r="S956" s="17">
        <f t="shared" si="627"/>
        <v>25.96153846153846</v>
      </c>
      <c r="T956" s="17">
        <v>4.5</v>
      </c>
      <c r="U956" s="17">
        <v>5</v>
      </c>
      <c r="V956" s="18">
        <v>7</v>
      </c>
      <c r="W956" s="19">
        <f t="shared" si="662"/>
        <v>258.96153846153845</v>
      </c>
      <c r="X956" s="17">
        <f t="shared" si="648"/>
        <v>0</v>
      </c>
      <c r="Y956" s="17">
        <f t="shared" si="649"/>
        <v>0</v>
      </c>
      <c r="Z956" s="29"/>
      <c r="AA956" s="43">
        <f t="shared" si="665"/>
        <v>0</v>
      </c>
      <c r="AB956" s="17">
        <f t="shared" si="667"/>
        <v>5.1792307692307693</v>
      </c>
      <c r="AC956" s="17">
        <f t="shared" si="666"/>
        <v>5.1792307692307693</v>
      </c>
      <c r="AD956" s="3">
        <f t="shared" si="642"/>
        <v>253</v>
      </c>
      <c r="AE956" s="3">
        <f t="shared" si="641"/>
        <v>3100</v>
      </c>
      <c r="AF956" s="3"/>
      <c r="AH956" s="20">
        <f t="shared" si="628"/>
        <v>253.78</v>
      </c>
      <c r="AI956">
        <f t="shared" si="630"/>
        <v>2</v>
      </c>
      <c r="AJ956">
        <f t="shared" si="631"/>
        <v>1</v>
      </c>
      <c r="AK956">
        <f t="shared" si="632"/>
        <v>0</v>
      </c>
      <c r="AL956">
        <f t="shared" si="633"/>
        <v>0</v>
      </c>
      <c r="AM956">
        <f t="shared" si="634"/>
        <v>0</v>
      </c>
      <c r="AN956">
        <f t="shared" si="635"/>
        <v>3</v>
      </c>
      <c r="AO956">
        <f t="shared" si="636"/>
        <v>1</v>
      </c>
      <c r="AP956">
        <f t="shared" si="637"/>
        <v>1</v>
      </c>
      <c r="AQ956">
        <f t="shared" si="638"/>
        <v>0</v>
      </c>
      <c r="AR956">
        <f t="shared" si="639"/>
        <v>1</v>
      </c>
      <c r="AS956">
        <f t="shared" si="625"/>
        <v>3120.0000000000045</v>
      </c>
      <c r="AT956" s="12">
        <f t="shared" si="629"/>
        <v>-4.1666666666666664E-2</v>
      </c>
      <c r="AU956" s="13">
        <f t="shared" si="660"/>
        <v>0</v>
      </c>
      <c r="AV956" s="13">
        <f t="shared" si="661"/>
        <v>0</v>
      </c>
      <c r="AW956" s="27">
        <v>0</v>
      </c>
      <c r="AX956" s="1">
        <f t="shared" si="626"/>
        <v>0</v>
      </c>
      <c r="AY956" s="20">
        <f t="shared" si="663"/>
        <v>242.46153846153845</v>
      </c>
    </row>
    <row r="957" spans="1:51" ht="34.5" customHeight="1" x14ac:dyDescent="0.65">
      <c r="A957" s="39">
        <v>951</v>
      </c>
      <c r="B957" s="2" t="s">
        <v>2154</v>
      </c>
      <c r="C957" s="44" t="s">
        <v>2180</v>
      </c>
      <c r="D957" s="47" t="s">
        <v>472</v>
      </c>
      <c r="E957" s="48" t="s">
        <v>1703</v>
      </c>
      <c r="F957" s="15">
        <v>44228</v>
      </c>
      <c r="G957" s="2">
        <f t="shared" si="647"/>
        <v>26</v>
      </c>
      <c r="H957" s="16">
        <v>14</v>
      </c>
      <c r="I957" s="2"/>
      <c r="J957" s="16"/>
      <c r="K957" s="16"/>
      <c r="L957" s="2">
        <v>200</v>
      </c>
      <c r="M957" s="2">
        <v>0</v>
      </c>
      <c r="N957" s="2">
        <v>8.5</v>
      </c>
      <c r="O957" s="16"/>
      <c r="P957" s="2">
        <v>0</v>
      </c>
      <c r="Q957" s="2">
        <f t="shared" si="664"/>
        <v>10</v>
      </c>
      <c r="R957" s="2">
        <f t="shared" si="656"/>
        <v>0</v>
      </c>
      <c r="S957" s="17">
        <f t="shared" si="627"/>
        <v>20.192307692307693</v>
      </c>
      <c r="T957" s="17">
        <v>3.5</v>
      </c>
      <c r="U957" s="17">
        <v>5</v>
      </c>
      <c r="V957" s="18">
        <v>7</v>
      </c>
      <c r="W957" s="19">
        <f t="shared" si="662"/>
        <v>254.19230769230768</v>
      </c>
      <c r="X957" s="17">
        <f t="shared" si="648"/>
        <v>0</v>
      </c>
      <c r="Y957" s="17">
        <f t="shared" si="649"/>
        <v>0</v>
      </c>
      <c r="Z957" s="29"/>
      <c r="AA957" s="43">
        <f t="shared" si="665"/>
        <v>0</v>
      </c>
      <c r="AB957" s="17">
        <f t="shared" si="667"/>
        <v>5.0838461538461539</v>
      </c>
      <c r="AC957" s="17">
        <f t="shared" si="666"/>
        <v>5.0838461538461539</v>
      </c>
      <c r="AD957" s="3">
        <f t="shared" si="642"/>
        <v>249</v>
      </c>
      <c r="AE957" s="3">
        <f t="shared" si="641"/>
        <v>400</v>
      </c>
      <c r="AF957" s="3"/>
      <c r="AH957" s="20">
        <f t="shared" si="628"/>
        <v>249.11</v>
      </c>
      <c r="AI957">
        <f t="shared" si="630"/>
        <v>2</v>
      </c>
      <c r="AJ957">
        <f t="shared" si="631"/>
        <v>0</v>
      </c>
      <c r="AK957">
        <f t="shared" si="632"/>
        <v>2</v>
      </c>
      <c r="AL957">
        <f t="shared" si="633"/>
        <v>0</v>
      </c>
      <c r="AM957">
        <f t="shared" si="634"/>
        <v>1</v>
      </c>
      <c r="AN957">
        <f t="shared" si="635"/>
        <v>4</v>
      </c>
      <c r="AO957">
        <f t="shared" si="636"/>
        <v>0</v>
      </c>
      <c r="AP957">
        <f t="shared" si="637"/>
        <v>0</v>
      </c>
      <c r="AQ957">
        <f t="shared" si="638"/>
        <v>0</v>
      </c>
      <c r="AR957">
        <f t="shared" si="639"/>
        <v>4</v>
      </c>
      <c r="AS957">
        <f t="shared" si="625"/>
        <v>440.00000000005457</v>
      </c>
      <c r="AT957" s="12">
        <f t="shared" si="629"/>
        <v>-4.1666666666666664E-2</v>
      </c>
      <c r="AU957" s="13">
        <f t="shared" si="660"/>
        <v>0</v>
      </c>
      <c r="AV957" s="13">
        <f t="shared" si="661"/>
        <v>0</v>
      </c>
      <c r="AW957" s="27">
        <v>0</v>
      </c>
      <c r="AX957" s="1">
        <f t="shared" si="626"/>
        <v>0</v>
      </c>
      <c r="AY957" s="20">
        <f t="shared" si="663"/>
        <v>238.69230769230768</v>
      </c>
    </row>
    <row r="958" spans="1:51" ht="34.5" customHeight="1" x14ac:dyDescent="0.65">
      <c r="A958" s="2">
        <v>952</v>
      </c>
      <c r="B958" s="2" t="s">
        <v>2154</v>
      </c>
      <c r="C958" s="44" t="s">
        <v>2181</v>
      </c>
      <c r="D958" s="47" t="s">
        <v>483</v>
      </c>
      <c r="E958" s="48" t="s">
        <v>2182</v>
      </c>
      <c r="F958" s="15">
        <v>44228</v>
      </c>
      <c r="G958" s="2">
        <f t="shared" si="647"/>
        <v>25</v>
      </c>
      <c r="H958" s="16">
        <v>18</v>
      </c>
      <c r="I958" s="2"/>
      <c r="J958" s="16">
        <v>1</v>
      </c>
      <c r="K958" s="16"/>
      <c r="L958" s="2">
        <v>200</v>
      </c>
      <c r="M958" s="2">
        <v>0</v>
      </c>
      <c r="N958" s="2">
        <v>9.5</v>
      </c>
      <c r="O958" s="16"/>
      <c r="P958" s="2">
        <v>0</v>
      </c>
      <c r="Q958" s="2">
        <f t="shared" si="664"/>
        <v>5</v>
      </c>
      <c r="R958" s="2">
        <f t="shared" si="656"/>
        <v>0</v>
      </c>
      <c r="S958" s="17">
        <f t="shared" si="627"/>
        <v>25.96153846153846</v>
      </c>
      <c r="T958" s="17">
        <v>4.5</v>
      </c>
      <c r="U958" s="17">
        <v>4.8076923076923084</v>
      </c>
      <c r="V958" s="18">
        <v>7</v>
      </c>
      <c r="W958" s="19">
        <f t="shared" si="662"/>
        <v>256.76923076923077</v>
      </c>
      <c r="X958" s="17">
        <f t="shared" si="648"/>
        <v>8.0576923076923084</v>
      </c>
      <c r="Y958" s="17">
        <f t="shared" si="649"/>
        <v>0</v>
      </c>
      <c r="Z958" s="29"/>
      <c r="AA958" s="43">
        <f t="shared" si="665"/>
        <v>0</v>
      </c>
      <c r="AB958" s="17">
        <f t="shared" si="667"/>
        <v>4.9742307692307692</v>
      </c>
      <c r="AC958" s="17">
        <f t="shared" si="666"/>
        <v>13.031923076923078</v>
      </c>
      <c r="AD958" s="3">
        <f t="shared" si="642"/>
        <v>243</v>
      </c>
      <c r="AE958" s="3">
        <f t="shared" si="641"/>
        <v>2900</v>
      </c>
      <c r="AF958" s="3"/>
      <c r="AH958" s="20">
        <f t="shared" si="628"/>
        <v>243.74</v>
      </c>
      <c r="AI958">
        <f t="shared" si="630"/>
        <v>2</v>
      </c>
      <c r="AJ958">
        <f t="shared" si="631"/>
        <v>0</v>
      </c>
      <c r="AK958">
        <f t="shared" si="632"/>
        <v>2</v>
      </c>
      <c r="AL958">
        <f t="shared" si="633"/>
        <v>0</v>
      </c>
      <c r="AM958">
        <f t="shared" si="634"/>
        <v>0</v>
      </c>
      <c r="AN958">
        <f t="shared" si="635"/>
        <v>3</v>
      </c>
      <c r="AO958">
        <f t="shared" si="636"/>
        <v>1</v>
      </c>
      <c r="AP958">
        <f t="shared" si="637"/>
        <v>0</v>
      </c>
      <c r="AQ958">
        <f t="shared" si="638"/>
        <v>1</v>
      </c>
      <c r="AR958">
        <f t="shared" si="639"/>
        <v>4</v>
      </c>
      <c r="AS958">
        <f t="shared" si="625"/>
        <v>2960.0000000000364</v>
      </c>
      <c r="AT958" s="12">
        <f t="shared" si="629"/>
        <v>-4.1666666666666664E-2</v>
      </c>
      <c r="AU958" s="13">
        <f t="shared" si="660"/>
        <v>0</v>
      </c>
      <c r="AV958" s="13">
        <f t="shared" si="661"/>
        <v>0</v>
      </c>
      <c r="AW958" s="27">
        <v>2</v>
      </c>
      <c r="AX958" s="1">
        <f t="shared" si="626"/>
        <v>75</v>
      </c>
      <c r="AY958" s="20">
        <f t="shared" si="663"/>
        <v>157.40384615384613</v>
      </c>
    </row>
    <row r="959" spans="1:51" ht="34.5" customHeight="1" x14ac:dyDescent="0.65">
      <c r="A959" s="39">
        <v>953</v>
      </c>
      <c r="B959" s="2" t="s">
        <v>2154</v>
      </c>
      <c r="C959" s="44" t="s">
        <v>2183</v>
      </c>
      <c r="D959" s="47" t="s">
        <v>556</v>
      </c>
      <c r="E959" s="48" t="s">
        <v>2184</v>
      </c>
      <c r="F959" s="15">
        <v>44228</v>
      </c>
      <c r="G959" s="2">
        <f t="shared" si="647"/>
        <v>25</v>
      </c>
      <c r="H959" s="16">
        <v>14</v>
      </c>
      <c r="I959" s="2"/>
      <c r="J959" s="16">
        <v>1</v>
      </c>
      <c r="K959" s="16"/>
      <c r="L959" s="2">
        <v>200</v>
      </c>
      <c r="M959" s="2">
        <v>0</v>
      </c>
      <c r="N959" s="2">
        <v>18</v>
      </c>
      <c r="O959" s="16"/>
      <c r="P959" s="2">
        <v>0</v>
      </c>
      <c r="Q959" s="2">
        <f t="shared" si="664"/>
        <v>5</v>
      </c>
      <c r="R959" s="2">
        <f t="shared" si="656"/>
        <v>0</v>
      </c>
      <c r="S959" s="17">
        <f t="shared" si="627"/>
        <v>20.192307692307693</v>
      </c>
      <c r="T959" s="17">
        <v>3.5</v>
      </c>
      <c r="U959" s="17">
        <v>4.8076923076923084</v>
      </c>
      <c r="V959" s="18">
        <v>7</v>
      </c>
      <c r="W959" s="19">
        <f t="shared" si="662"/>
        <v>258.5</v>
      </c>
      <c r="X959" s="17">
        <f t="shared" si="648"/>
        <v>8.384615384615385</v>
      </c>
      <c r="Y959" s="17">
        <f t="shared" si="649"/>
        <v>0</v>
      </c>
      <c r="Z959" s="29"/>
      <c r="AA959" s="43">
        <f t="shared" si="665"/>
        <v>0</v>
      </c>
      <c r="AB959" s="17">
        <f t="shared" si="667"/>
        <v>5.0023076923076921</v>
      </c>
      <c r="AC959" s="17">
        <f t="shared" si="666"/>
        <v>13.386923076923077</v>
      </c>
      <c r="AD959" s="3">
        <f t="shared" si="642"/>
        <v>245</v>
      </c>
      <c r="AE959" s="3">
        <f t="shared" si="641"/>
        <v>400</v>
      </c>
      <c r="AF959" s="3"/>
      <c r="AH959" s="20">
        <f t="shared" si="628"/>
        <v>245.11</v>
      </c>
      <c r="AI959">
        <f t="shared" si="630"/>
        <v>2</v>
      </c>
      <c r="AJ959">
        <f t="shared" si="631"/>
        <v>0</v>
      </c>
      <c r="AK959">
        <f t="shared" si="632"/>
        <v>2</v>
      </c>
      <c r="AL959">
        <f t="shared" si="633"/>
        <v>0</v>
      </c>
      <c r="AM959">
        <f t="shared" si="634"/>
        <v>1</v>
      </c>
      <c r="AN959">
        <f t="shared" si="635"/>
        <v>0</v>
      </c>
      <c r="AO959">
        <f t="shared" si="636"/>
        <v>0</v>
      </c>
      <c r="AP959">
        <f t="shared" si="637"/>
        <v>0</v>
      </c>
      <c r="AQ959">
        <f t="shared" si="638"/>
        <v>0</v>
      </c>
      <c r="AR959">
        <f t="shared" si="639"/>
        <v>4</v>
      </c>
      <c r="AS959">
        <f t="shared" si="625"/>
        <v>440.00000000005457</v>
      </c>
      <c r="AT959" s="12">
        <f t="shared" si="629"/>
        <v>-4.1666666666666664E-2</v>
      </c>
      <c r="AU959" s="13">
        <f t="shared" si="660"/>
        <v>0</v>
      </c>
      <c r="AV959" s="13">
        <f t="shared" si="661"/>
        <v>0</v>
      </c>
      <c r="AW959" s="27">
        <v>0</v>
      </c>
      <c r="AX959" s="1">
        <f t="shared" si="626"/>
        <v>0</v>
      </c>
      <c r="AY959" s="20">
        <f t="shared" si="663"/>
        <v>234.80769230769229</v>
      </c>
    </row>
    <row r="960" spans="1:51" ht="34.5" customHeight="1" x14ac:dyDescent="0.65">
      <c r="A960" s="2">
        <v>954</v>
      </c>
      <c r="B960" s="2" t="s">
        <v>2154</v>
      </c>
      <c r="C960" s="44" t="s">
        <v>2185</v>
      </c>
      <c r="D960" s="47" t="s">
        <v>261</v>
      </c>
      <c r="E960" s="48" t="s">
        <v>1729</v>
      </c>
      <c r="F960" s="15">
        <v>44228</v>
      </c>
      <c r="G960" s="2">
        <f t="shared" si="647"/>
        <v>24.625</v>
      </c>
      <c r="H960" s="16">
        <v>18</v>
      </c>
      <c r="I960" s="2"/>
      <c r="J960" s="16">
        <v>1.375</v>
      </c>
      <c r="K960" s="16"/>
      <c r="L960" s="2">
        <v>200</v>
      </c>
      <c r="M960" s="2">
        <v>0</v>
      </c>
      <c r="N960" s="2">
        <v>5</v>
      </c>
      <c r="O960" s="16"/>
      <c r="P960" s="2">
        <v>0</v>
      </c>
      <c r="Q960" s="2">
        <f t="shared" si="664"/>
        <v>0</v>
      </c>
      <c r="R960" s="2">
        <f t="shared" si="656"/>
        <v>0</v>
      </c>
      <c r="S960" s="17">
        <f t="shared" si="627"/>
        <v>25.96153846153846</v>
      </c>
      <c r="T960" s="17">
        <v>4.5</v>
      </c>
      <c r="U960" s="17">
        <v>4.7355769230769234</v>
      </c>
      <c r="V960" s="18">
        <v>7</v>
      </c>
      <c r="W960" s="19">
        <f t="shared" si="662"/>
        <v>247.19711538461539</v>
      </c>
      <c r="X960" s="17">
        <f t="shared" si="648"/>
        <v>10.841346153846155</v>
      </c>
      <c r="Y960" s="17">
        <f t="shared" si="649"/>
        <v>0</v>
      </c>
      <c r="Z960" s="29"/>
      <c r="AA960" s="43">
        <f t="shared" si="665"/>
        <v>0</v>
      </c>
      <c r="AB960" s="17">
        <f t="shared" si="667"/>
        <v>4.7271153846153844</v>
      </c>
      <c r="AC960" s="17">
        <f t="shared" si="666"/>
        <v>15.568461538461539</v>
      </c>
      <c r="AD960" s="3">
        <f t="shared" si="642"/>
        <v>231</v>
      </c>
      <c r="AE960" s="3">
        <f t="shared" si="641"/>
        <v>2500</v>
      </c>
      <c r="AF960" s="3"/>
      <c r="AH960" s="20">
        <f t="shared" si="628"/>
        <v>231.63</v>
      </c>
      <c r="AI960">
        <f t="shared" si="630"/>
        <v>2</v>
      </c>
      <c r="AJ960">
        <f t="shared" si="631"/>
        <v>0</v>
      </c>
      <c r="AK960">
        <f t="shared" si="632"/>
        <v>1</v>
      </c>
      <c r="AL960">
        <f t="shared" si="633"/>
        <v>1</v>
      </c>
      <c r="AM960">
        <f t="shared" si="634"/>
        <v>0</v>
      </c>
      <c r="AN960">
        <f t="shared" si="635"/>
        <v>1</v>
      </c>
      <c r="AO960">
        <f t="shared" si="636"/>
        <v>1</v>
      </c>
      <c r="AP960">
        <f t="shared" si="637"/>
        <v>0</v>
      </c>
      <c r="AQ960">
        <f t="shared" si="638"/>
        <v>1</v>
      </c>
      <c r="AR960">
        <f t="shared" si="639"/>
        <v>0</v>
      </c>
      <c r="AS960">
        <f t="shared" si="625"/>
        <v>2519.9999999999818</v>
      </c>
      <c r="AT960" s="12">
        <f t="shared" si="629"/>
        <v>-4.1666666666666664E-2</v>
      </c>
      <c r="AU960" s="13">
        <f t="shared" si="660"/>
        <v>0</v>
      </c>
      <c r="AV960" s="13">
        <f t="shared" si="661"/>
        <v>0</v>
      </c>
      <c r="AW960" s="27">
        <v>0</v>
      </c>
      <c r="AX960" s="1">
        <f t="shared" si="626"/>
        <v>0</v>
      </c>
      <c r="AY960" s="20">
        <f t="shared" si="663"/>
        <v>220.12019230769229</v>
      </c>
    </row>
    <row r="961" spans="1:51" ht="34.5" customHeight="1" x14ac:dyDescent="0.65">
      <c r="A961" s="39">
        <v>955</v>
      </c>
      <c r="B961" s="2" t="s">
        <v>2154</v>
      </c>
      <c r="C961" s="44" t="s">
        <v>2186</v>
      </c>
      <c r="D961" s="47" t="s">
        <v>1447</v>
      </c>
      <c r="E961" s="48" t="s">
        <v>49</v>
      </c>
      <c r="F961" s="15">
        <v>44228</v>
      </c>
      <c r="G961" s="2">
        <f t="shared" si="647"/>
        <v>24</v>
      </c>
      <c r="H961" s="16">
        <v>18</v>
      </c>
      <c r="I961" s="2"/>
      <c r="J961" s="16">
        <v>2</v>
      </c>
      <c r="K961" s="16"/>
      <c r="L961" s="2">
        <v>200</v>
      </c>
      <c r="M961" s="2">
        <v>0</v>
      </c>
      <c r="N961" s="2">
        <v>0</v>
      </c>
      <c r="O961" s="16"/>
      <c r="P961" s="2">
        <v>0</v>
      </c>
      <c r="Q961" s="2">
        <f t="shared" si="664"/>
        <v>0</v>
      </c>
      <c r="R961" s="2">
        <f t="shared" si="656"/>
        <v>0</v>
      </c>
      <c r="S961" s="17">
        <f t="shared" si="627"/>
        <v>25.96153846153846</v>
      </c>
      <c r="T961" s="17">
        <v>4.5</v>
      </c>
      <c r="U961" s="17">
        <v>4.6153846153846159</v>
      </c>
      <c r="V961" s="18">
        <v>7</v>
      </c>
      <c r="W961" s="19">
        <f t="shared" si="662"/>
        <v>242.07692307692307</v>
      </c>
      <c r="X961" s="17">
        <f t="shared" si="648"/>
        <v>15.384615384615385</v>
      </c>
      <c r="Y961" s="17">
        <f t="shared" si="649"/>
        <v>0</v>
      </c>
      <c r="Z961" s="29"/>
      <c r="AA961" s="43">
        <f t="shared" si="665"/>
        <v>0</v>
      </c>
      <c r="AB961" s="17">
        <f t="shared" si="667"/>
        <v>4.5338461538461541</v>
      </c>
      <c r="AC961" s="17">
        <f t="shared" si="666"/>
        <v>19.918461538461539</v>
      </c>
      <c r="AD961" s="3">
        <f t="shared" si="642"/>
        <v>222</v>
      </c>
      <c r="AE961" s="3">
        <f t="shared" si="641"/>
        <v>600</v>
      </c>
      <c r="AF961" s="3"/>
      <c r="AH961" s="20">
        <f t="shared" si="628"/>
        <v>222.16</v>
      </c>
      <c r="AI961">
        <f t="shared" si="630"/>
        <v>2</v>
      </c>
      <c r="AJ961">
        <f t="shared" si="631"/>
        <v>0</v>
      </c>
      <c r="AK961">
        <f t="shared" si="632"/>
        <v>1</v>
      </c>
      <c r="AL961">
        <f t="shared" si="633"/>
        <v>0</v>
      </c>
      <c r="AM961">
        <f t="shared" si="634"/>
        <v>0</v>
      </c>
      <c r="AN961">
        <f t="shared" si="635"/>
        <v>2</v>
      </c>
      <c r="AO961">
        <f t="shared" si="636"/>
        <v>0</v>
      </c>
      <c r="AP961">
        <f t="shared" si="637"/>
        <v>0</v>
      </c>
      <c r="AQ961">
        <f t="shared" si="638"/>
        <v>1</v>
      </c>
      <c r="AR961">
        <f t="shared" si="639"/>
        <v>1</v>
      </c>
      <c r="AS961">
        <f t="shared" ref="AS961:AS1010" si="668">(AH961-$AI$5*AI961-$AJ$5*AJ961-$AK$5*AK961-$AL$5*AL961-$AM$5*AM961-$AN$5*AN961)*4000</f>
        <v>639.99999999998636</v>
      </c>
      <c r="AT961" s="12">
        <f t="shared" si="629"/>
        <v>-4.1666666666666664E-2</v>
      </c>
      <c r="AU961" s="13">
        <f t="shared" si="660"/>
        <v>0</v>
      </c>
      <c r="AV961" s="13">
        <f t="shared" si="661"/>
        <v>0</v>
      </c>
      <c r="AW961" s="27">
        <v>0</v>
      </c>
      <c r="AX961" s="1">
        <f t="shared" ref="AX961:AX1010" si="669">+AW961*150000/4000</f>
        <v>0</v>
      </c>
      <c r="AY961" s="20">
        <f t="shared" si="663"/>
        <v>210.57692307692307</v>
      </c>
    </row>
    <row r="962" spans="1:51" ht="34.5" customHeight="1" x14ac:dyDescent="0.65">
      <c r="A962" s="2">
        <v>956</v>
      </c>
      <c r="B962" s="2" t="s">
        <v>2154</v>
      </c>
      <c r="C962" s="44" t="s">
        <v>2187</v>
      </c>
      <c r="D962" s="47" t="s">
        <v>2188</v>
      </c>
      <c r="E962" s="48" t="s">
        <v>348</v>
      </c>
      <c r="F962" s="15">
        <v>44228</v>
      </c>
      <c r="G962" s="2">
        <f t="shared" si="647"/>
        <v>21</v>
      </c>
      <c r="H962" s="16">
        <v>18</v>
      </c>
      <c r="I962" s="2"/>
      <c r="J962" s="16">
        <v>5</v>
      </c>
      <c r="K962" s="16"/>
      <c r="L962" s="2">
        <v>200</v>
      </c>
      <c r="M962" s="2">
        <v>0</v>
      </c>
      <c r="N962" s="2">
        <v>0</v>
      </c>
      <c r="O962" s="16"/>
      <c r="P962" s="2">
        <v>0</v>
      </c>
      <c r="Q962" s="2">
        <f t="shared" si="664"/>
        <v>0</v>
      </c>
      <c r="R962" s="2">
        <f t="shared" si="656"/>
        <v>0</v>
      </c>
      <c r="S962" s="17">
        <f t="shared" si="627"/>
        <v>25.96153846153846</v>
      </c>
      <c r="T962" s="17">
        <v>4.5</v>
      </c>
      <c r="U962" s="17">
        <v>4.0384615384615383</v>
      </c>
      <c r="V962" s="18">
        <v>7</v>
      </c>
      <c r="W962" s="19">
        <f t="shared" si="662"/>
        <v>241.5</v>
      </c>
      <c r="X962" s="17">
        <f t="shared" si="648"/>
        <v>38.46153846153846</v>
      </c>
      <c r="Y962" s="17">
        <f t="shared" si="649"/>
        <v>0</v>
      </c>
      <c r="Z962" s="29"/>
      <c r="AA962" s="43">
        <f t="shared" si="665"/>
        <v>0</v>
      </c>
      <c r="AB962" s="17">
        <f t="shared" si="667"/>
        <v>4.0607692307692309</v>
      </c>
      <c r="AC962" s="17">
        <f t="shared" si="666"/>
        <v>42.522307692307692</v>
      </c>
      <c r="AD962" s="3">
        <f t="shared" si="642"/>
        <v>198</v>
      </c>
      <c r="AE962" s="3">
        <f t="shared" si="641"/>
        <v>3900</v>
      </c>
      <c r="AF962" s="3"/>
      <c r="AH962" s="20">
        <f t="shared" si="628"/>
        <v>198.98</v>
      </c>
      <c r="AI962">
        <f t="shared" si="630"/>
        <v>1</v>
      </c>
      <c r="AJ962">
        <f t="shared" si="631"/>
        <v>1</v>
      </c>
      <c r="AK962">
        <f t="shared" si="632"/>
        <v>2</v>
      </c>
      <c r="AL962">
        <f t="shared" si="633"/>
        <v>0</v>
      </c>
      <c r="AM962">
        <f t="shared" si="634"/>
        <v>1</v>
      </c>
      <c r="AN962">
        <f t="shared" si="635"/>
        <v>3</v>
      </c>
      <c r="AO962">
        <f t="shared" si="636"/>
        <v>1</v>
      </c>
      <c r="AP962">
        <f t="shared" si="637"/>
        <v>1</v>
      </c>
      <c r="AQ962">
        <f t="shared" si="638"/>
        <v>1</v>
      </c>
      <c r="AR962">
        <f t="shared" si="639"/>
        <v>4</v>
      </c>
      <c r="AS962">
        <f t="shared" si="668"/>
        <v>3919.9999999999591</v>
      </c>
      <c r="AT962" s="12">
        <f t="shared" si="629"/>
        <v>-4.1666666666666664E-2</v>
      </c>
      <c r="AU962" s="13">
        <f t="shared" si="660"/>
        <v>0</v>
      </c>
      <c r="AV962" s="13">
        <f t="shared" si="661"/>
        <v>0</v>
      </c>
      <c r="AW962" s="27">
        <v>0</v>
      </c>
      <c r="AX962" s="1">
        <f t="shared" si="669"/>
        <v>0</v>
      </c>
      <c r="AY962" s="20">
        <f t="shared" si="663"/>
        <v>187.5</v>
      </c>
    </row>
    <row r="963" spans="1:51" ht="34.5" customHeight="1" x14ac:dyDescent="0.65">
      <c r="A963" s="39">
        <v>957</v>
      </c>
      <c r="B963" s="2" t="s">
        <v>2154</v>
      </c>
      <c r="C963" s="44" t="s">
        <v>2189</v>
      </c>
      <c r="D963" s="47" t="s">
        <v>698</v>
      </c>
      <c r="E963" s="48" t="s">
        <v>868</v>
      </c>
      <c r="F963" s="15">
        <v>44531</v>
      </c>
      <c r="G963" s="2">
        <f t="shared" si="647"/>
        <v>26</v>
      </c>
      <c r="H963" s="16">
        <v>2</v>
      </c>
      <c r="I963" s="2"/>
      <c r="J963" s="16"/>
      <c r="K963" s="16"/>
      <c r="L963" s="2">
        <v>200</v>
      </c>
      <c r="M963" s="2">
        <v>0</v>
      </c>
      <c r="N963" s="2">
        <v>0</v>
      </c>
      <c r="O963" s="16"/>
      <c r="P963" s="2">
        <v>0</v>
      </c>
      <c r="Q963" s="2">
        <f t="shared" si="664"/>
        <v>10</v>
      </c>
      <c r="R963" s="2">
        <f t="shared" si="656"/>
        <v>0</v>
      </c>
      <c r="S963" s="17">
        <f t="shared" si="627"/>
        <v>2.8846153846153846</v>
      </c>
      <c r="T963" s="17">
        <v>0.5</v>
      </c>
      <c r="U963" s="17">
        <v>5</v>
      </c>
      <c r="V963" s="18">
        <v>7</v>
      </c>
      <c r="W963" s="19">
        <f t="shared" si="662"/>
        <v>225.38461538461539</v>
      </c>
      <c r="X963" s="17">
        <f t="shared" si="648"/>
        <v>0</v>
      </c>
      <c r="Y963" s="17">
        <f t="shared" si="649"/>
        <v>0</v>
      </c>
      <c r="Z963" s="29"/>
      <c r="AA963" s="43">
        <f t="shared" si="665"/>
        <v>0</v>
      </c>
      <c r="AB963" s="17">
        <f t="shared" si="667"/>
        <v>4.5076923076923077</v>
      </c>
      <c r="AC963" s="17">
        <f t="shared" si="666"/>
        <v>4.5076923076923077</v>
      </c>
      <c r="AD963" s="3">
        <f t="shared" si="642"/>
        <v>220</v>
      </c>
      <c r="AE963" s="3">
        <f t="shared" si="641"/>
        <v>3500</v>
      </c>
      <c r="AF963" s="3"/>
      <c r="AH963" s="20">
        <f t="shared" si="628"/>
        <v>220.88</v>
      </c>
      <c r="AI963">
        <f t="shared" si="630"/>
        <v>2</v>
      </c>
      <c r="AJ963">
        <f t="shared" si="631"/>
        <v>0</v>
      </c>
      <c r="AK963">
        <f t="shared" si="632"/>
        <v>1</v>
      </c>
      <c r="AL963">
        <f t="shared" si="633"/>
        <v>0</v>
      </c>
      <c r="AM963">
        <f t="shared" si="634"/>
        <v>0</v>
      </c>
      <c r="AN963">
        <f t="shared" si="635"/>
        <v>0</v>
      </c>
      <c r="AO963">
        <f t="shared" si="636"/>
        <v>1</v>
      </c>
      <c r="AP963">
        <f t="shared" si="637"/>
        <v>1</v>
      </c>
      <c r="AQ963">
        <f t="shared" si="638"/>
        <v>1</v>
      </c>
      <c r="AR963">
        <f t="shared" si="639"/>
        <v>0</v>
      </c>
      <c r="AS963">
        <f t="shared" si="668"/>
        <v>3519.9999999999818</v>
      </c>
      <c r="AT963" s="12">
        <f t="shared" si="629"/>
        <v>-0.875</v>
      </c>
      <c r="AU963" s="13">
        <f t="shared" si="660"/>
        <v>0</v>
      </c>
      <c r="AV963" s="13">
        <f t="shared" si="661"/>
        <v>0</v>
      </c>
      <c r="AW963" s="27">
        <v>0</v>
      </c>
      <c r="AX963" s="1">
        <f t="shared" si="669"/>
        <v>0</v>
      </c>
      <c r="AY963" s="20">
        <f t="shared" si="663"/>
        <v>212.88461538461539</v>
      </c>
    </row>
    <row r="964" spans="1:51" ht="34.5" customHeight="1" x14ac:dyDescent="0.65">
      <c r="A964" s="2">
        <v>958</v>
      </c>
      <c r="B964" s="2" t="s">
        <v>2154</v>
      </c>
      <c r="C964" s="44" t="s">
        <v>2190</v>
      </c>
      <c r="D964" s="47" t="s">
        <v>92</v>
      </c>
      <c r="E964" s="48" t="s">
        <v>2191</v>
      </c>
      <c r="F964" s="15">
        <v>44531</v>
      </c>
      <c r="G964" s="2">
        <f t="shared" si="647"/>
        <v>26</v>
      </c>
      <c r="H964" s="16">
        <v>15</v>
      </c>
      <c r="I964" s="2"/>
      <c r="J964" s="16"/>
      <c r="K964" s="16"/>
      <c r="L964" s="2">
        <v>200</v>
      </c>
      <c r="M964" s="2">
        <v>0</v>
      </c>
      <c r="N964" s="2">
        <v>0</v>
      </c>
      <c r="O964" s="16"/>
      <c r="P964" s="2">
        <v>0</v>
      </c>
      <c r="Q964" s="2">
        <f t="shared" si="664"/>
        <v>10</v>
      </c>
      <c r="R964" s="2">
        <f t="shared" si="656"/>
        <v>0</v>
      </c>
      <c r="S964" s="17">
        <f t="shared" si="627"/>
        <v>21.634615384615383</v>
      </c>
      <c r="T964" s="17">
        <v>3.75</v>
      </c>
      <c r="U964" s="17">
        <v>5</v>
      </c>
      <c r="V964" s="18">
        <v>7</v>
      </c>
      <c r="W964" s="19">
        <f t="shared" si="662"/>
        <v>247.38461538461539</v>
      </c>
      <c r="X964" s="17">
        <f t="shared" si="648"/>
        <v>0</v>
      </c>
      <c r="Y964" s="17">
        <f t="shared" si="649"/>
        <v>0</v>
      </c>
      <c r="Z964" s="29"/>
      <c r="AA964" s="43">
        <f t="shared" si="665"/>
        <v>0</v>
      </c>
      <c r="AB964" s="17">
        <f t="shared" si="667"/>
        <v>4.9476923076923081</v>
      </c>
      <c r="AC964" s="17">
        <f t="shared" si="666"/>
        <v>4.9476923076923081</v>
      </c>
      <c r="AD964" s="3">
        <f t="shared" si="642"/>
        <v>242</v>
      </c>
      <c r="AE964" s="3">
        <f t="shared" si="641"/>
        <v>1700</v>
      </c>
      <c r="AF964" s="3"/>
      <c r="AH964" s="20">
        <f t="shared" si="628"/>
        <v>242.44</v>
      </c>
      <c r="AI964">
        <f t="shared" si="630"/>
        <v>2</v>
      </c>
      <c r="AJ964">
        <f t="shared" si="631"/>
        <v>0</v>
      </c>
      <c r="AK964">
        <f t="shared" si="632"/>
        <v>2</v>
      </c>
      <c r="AL964">
        <f t="shared" si="633"/>
        <v>0</v>
      </c>
      <c r="AM964">
        <f t="shared" si="634"/>
        <v>0</v>
      </c>
      <c r="AN964">
        <f t="shared" si="635"/>
        <v>2</v>
      </c>
      <c r="AO964">
        <f t="shared" si="636"/>
        <v>0</v>
      </c>
      <c r="AP964">
        <f t="shared" si="637"/>
        <v>1</v>
      </c>
      <c r="AQ964">
        <f t="shared" si="638"/>
        <v>1</v>
      </c>
      <c r="AR964">
        <f t="shared" si="639"/>
        <v>2</v>
      </c>
      <c r="AS964">
        <f t="shared" si="668"/>
        <v>1759.9999999999909</v>
      </c>
      <c r="AT964" s="12">
        <f t="shared" si="629"/>
        <v>-0.875</v>
      </c>
      <c r="AU964" s="13">
        <f t="shared" si="660"/>
        <v>0</v>
      </c>
      <c r="AV964" s="13">
        <f t="shared" si="661"/>
        <v>0</v>
      </c>
      <c r="AW964" s="27">
        <v>0</v>
      </c>
      <c r="AX964" s="1">
        <f t="shared" si="669"/>
        <v>0</v>
      </c>
      <c r="AY964" s="20">
        <f t="shared" si="663"/>
        <v>231.63461538461539</v>
      </c>
    </row>
    <row r="965" spans="1:51" ht="34.5" customHeight="1" x14ac:dyDescent="0.65">
      <c r="A965" s="39">
        <v>959</v>
      </c>
      <c r="B965" s="2" t="s">
        <v>2154</v>
      </c>
      <c r="C965" s="44" t="s">
        <v>2192</v>
      </c>
      <c r="D965" s="38" t="s">
        <v>132</v>
      </c>
      <c r="E965" s="38" t="s">
        <v>2193</v>
      </c>
      <c r="F965" s="15">
        <v>44600</v>
      </c>
      <c r="G965" s="2">
        <f t="shared" si="647"/>
        <v>26</v>
      </c>
      <c r="H965" s="16">
        <v>16</v>
      </c>
      <c r="I965" s="2"/>
      <c r="J965" s="16"/>
      <c r="K965" s="16"/>
      <c r="L965" s="2">
        <v>200</v>
      </c>
      <c r="M965" s="2">
        <v>0</v>
      </c>
      <c r="N965" s="2">
        <v>0</v>
      </c>
      <c r="O965" s="16"/>
      <c r="P965" s="2">
        <v>0</v>
      </c>
      <c r="Q965" s="2">
        <f t="shared" si="664"/>
        <v>10</v>
      </c>
      <c r="R965" s="2">
        <f t="shared" si="656"/>
        <v>0</v>
      </c>
      <c r="S965" s="17">
        <f t="shared" si="627"/>
        <v>23.076923076923077</v>
      </c>
      <c r="T965" s="17">
        <v>4</v>
      </c>
      <c r="U965" s="17">
        <v>5</v>
      </c>
      <c r="V965" s="18">
        <v>7</v>
      </c>
      <c r="W965" s="19">
        <f t="shared" si="662"/>
        <v>249.07692307692307</v>
      </c>
      <c r="X965" s="17">
        <f t="shared" si="648"/>
        <v>0</v>
      </c>
      <c r="Y965" s="17">
        <f t="shared" si="649"/>
        <v>0</v>
      </c>
      <c r="Z965" s="29"/>
      <c r="AA965" s="43">
        <f t="shared" si="665"/>
        <v>0</v>
      </c>
      <c r="AB965" s="17">
        <f t="shared" si="667"/>
        <v>4.9815384615384612</v>
      </c>
      <c r="AC965" s="17">
        <f t="shared" si="666"/>
        <v>4.9815384615384612</v>
      </c>
      <c r="AD965" s="3">
        <f t="shared" si="642"/>
        <v>244</v>
      </c>
      <c r="AE965" s="3">
        <f t="shared" si="641"/>
        <v>300</v>
      </c>
      <c r="AF965" s="3"/>
      <c r="AH965" s="20">
        <f t="shared" si="628"/>
        <v>244.1</v>
      </c>
      <c r="AI965">
        <f t="shared" si="630"/>
        <v>2</v>
      </c>
      <c r="AJ965">
        <f t="shared" si="631"/>
        <v>0</v>
      </c>
      <c r="AK965">
        <f t="shared" si="632"/>
        <v>2</v>
      </c>
      <c r="AL965">
        <f t="shared" si="633"/>
        <v>0</v>
      </c>
      <c r="AM965">
        <f t="shared" si="634"/>
        <v>0</v>
      </c>
      <c r="AN965">
        <f t="shared" si="635"/>
        <v>4</v>
      </c>
      <c r="AO965">
        <f t="shared" si="636"/>
        <v>0</v>
      </c>
      <c r="AP965">
        <f t="shared" si="637"/>
        <v>0</v>
      </c>
      <c r="AQ965">
        <f t="shared" si="638"/>
        <v>0</v>
      </c>
      <c r="AR965">
        <f t="shared" si="639"/>
        <v>3</v>
      </c>
      <c r="AS965">
        <f t="shared" si="668"/>
        <v>399.99999999997726</v>
      </c>
      <c r="AT965" s="12">
        <f t="shared" si="629"/>
        <v>-1.0611111111111111</v>
      </c>
      <c r="AU965" s="13">
        <f t="shared" si="660"/>
        <v>0</v>
      </c>
      <c r="AV965" s="13">
        <f t="shared" si="661"/>
        <v>0</v>
      </c>
      <c r="AW965" s="27">
        <v>0</v>
      </c>
      <c r="AX965" s="1">
        <f t="shared" si="669"/>
        <v>0</v>
      </c>
      <c r="AY965" s="20">
        <f t="shared" si="663"/>
        <v>233.07692307692307</v>
      </c>
    </row>
    <row r="966" spans="1:51" ht="34.5" customHeight="1" x14ac:dyDescent="0.65">
      <c r="A966" s="2">
        <v>960</v>
      </c>
      <c r="B966" s="2" t="s">
        <v>2154</v>
      </c>
      <c r="C966" s="52" t="s">
        <v>2194</v>
      </c>
      <c r="D966" s="47" t="s">
        <v>2195</v>
      </c>
      <c r="E966" s="48" t="s">
        <v>2196</v>
      </c>
      <c r="F966" s="15">
        <v>44637</v>
      </c>
      <c r="G966" s="2">
        <f t="shared" si="647"/>
        <v>26</v>
      </c>
      <c r="H966" s="16">
        <v>2</v>
      </c>
      <c r="I966" s="2"/>
      <c r="J966" s="16"/>
      <c r="K966" s="16"/>
      <c r="L966" s="2">
        <v>200</v>
      </c>
      <c r="M966" s="2">
        <v>0</v>
      </c>
      <c r="N966" s="2">
        <v>0</v>
      </c>
      <c r="O966" s="16"/>
      <c r="P966" s="2">
        <v>0</v>
      </c>
      <c r="Q966" s="2">
        <f t="shared" si="664"/>
        <v>10</v>
      </c>
      <c r="R966" s="2">
        <f t="shared" si="656"/>
        <v>0</v>
      </c>
      <c r="S966" s="17">
        <f t="shared" ref="S966:S1010" si="670">(((L966/26/8)*1.5)*H966)+(((L966/26)*2)*I966)</f>
        <v>2.8846153846153846</v>
      </c>
      <c r="T966" s="17">
        <v>0.5</v>
      </c>
      <c r="U966" s="17">
        <v>5</v>
      </c>
      <c r="V966" s="18">
        <v>7</v>
      </c>
      <c r="W966" s="19">
        <f t="shared" si="662"/>
        <v>225.38461538461539</v>
      </c>
      <c r="X966" s="17">
        <f t="shared" si="648"/>
        <v>0</v>
      </c>
      <c r="Y966" s="17">
        <f t="shared" si="649"/>
        <v>0</v>
      </c>
      <c r="Z966" s="29"/>
      <c r="AA966" s="43">
        <f t="shared" si="665"/>
        <v>0</v>
      </c>
      <c r="AB966" s="17">
        <f t="shared" si="667"/>
        <v>4.5076923076923077</v>
      </c>
      <c r="AC966" s="17">
        <f t="shared" si="666"/>
        <v>4.5076923076923077</v>
      </c>
      <c r="AD966" s="3">
        <f t="shared" si="642"/>
        <v>220</v>
      </c>
      <c r="AE966" s="3">
        <f t="shared" si="641"/>
        <v>3500</v>
      </c>
      <c r="AF966" s="3"/>
      <c r="AH966" s="20">
        <f t="shared" ref="AH966:AH1029" si="671">ROUND( W966-AC966,2)</f>
        <v>220.88</v>
      </c>
      <c r="AI966">
        <f t="shared" si="630"/>
        <v>2</v>
      </c>
      <c r="AJ966">
        <f t="shared" si="631"/>
        <v>0</v>
      </c>
      <c r="AK966">
        <f t="shared" si="632"/>
        <v>1</v>
      </c>
      <c r="AL966">
        <f t="shared" si="633"/>
        <v>0</v>
      </c>
      <c r="AM966">
        <f t="shared" si="634"/>
        <v>0</v>
      </c>
      <c r="AN966">
        <f t="shared" si="635"/>
        <v>0</v>
      </c>
      <c r="AO966">
        <f t="shared" si="636"/>
        <v>1</v>
      </c>
      <c r="AP966">
        <f t="shared" si="637"/>
        <v>1</v>
      </c>
      <c r="AQ966">
        <f t="shared" si="638"/>
        <v>1</v>
      </c>
      <c r="AR966">
        <f t="shared" si="639"/>
        <v>0</v>
      </c>
      <c r="AS966">
        <f t="shared" si="668"/>
        <v>3519.9999999999818</v>
      </c>
      <c r="AT966" s="12">
        <f t="shared" ref="AT966:AT1010" si="672">+DAYS360(F966,$J$3)/360</f>
        <v>-1.1694444444444445</v>
      </c>
      <c r="AU966" s="13">
        <f t="shared" si="660"/>
        <v>0</v>
      </c>
      <c r="AV966" s="13">
        <f t="shared" si="661"/>
        <v>0</v>
      </c>
      <c r="AW966" s="27">
        <v>0</v>
      </c>
      <c r="AX966" s="1">
        <f t="shared" si="669"/>
        <v>0</v>
      </c>
      <c r="AY966" s="20">
        <f t="shared" si="663"/>
        <v>212.88461538461539</v>
      </c>
    </row>
    <row r="967" spans="1:51" ht="34.5" customHeight="1" x14ac:dyDescent="0.65">
      <c r="A967" s="39">
        <v>961</v>
      </c>
      <c r="B967" s="2" t="s">
        <v>2154</v>
      </c>
      <c r="C967" s="52" t="s">
        <v>2197</v>
      </c>
      <c r="D967" s="47" t="s">
        <v>2198</v>
      </c>
      <c r="E967" s="48" t="s">
        <v>2199</v>
      </c>
      <c r="F967" s="15">
        <v>44637</v>
      </c>
      <c r="G967" s="2">
        <f t="shared" si="647"/>
        <v>26</v>
      </c>
      <c r="H967" s="16">
        <v>18</v>
      </c>
      <c r="I967" s="2"/>
      <c r="J967" s="16"/>
      <c r="K967" s="16"/>
      <c r="L967" s="2">
        <v>200</v>
      </c>
      <c r="M967" s="2">
        <v>0</v>
      </c>
      <c r="N967" s="2">
        <v>0</v>
      </c>
      <c r="O967" s="16"/>
      <c r="P967" s="2">
        <v>0</v>
      </c>
      <c r="Q967" s="2">
        <f t="shared" si="664"/>
        <v>10</v>
      </c>
      <c r="R967" s="2">
        <f t="shared" si="656"/>
        <v>0</v>
      </c>
      <c r="S967" s="17">
        <f t="shared" si="670"/>
        <v>25.96153846153846</v>
      </c>
      <c r="T967" s="17">
        <v>4.5</v>
      </c>
      <c r="U967" s="17">
        <v>5</v>
      </c>
      <c r="V967" s="18">
        <v>7</v>
      </c>
      <c r="W967" s="19">
        <f t="shared" si="662"/>
        <v>252.46153846153845</v>
      </c>
      <c r="X967" s="17">
        <f t="shared" si="648"/>
        <v>0</v>
      </c>
      <c r="Y967" s="17">
        <f t="shared" si="649"/>
        <v>0</v>
      </c>
      <c r="Z967" s="29"/>
      <c r="AA967" s="43">
        <f t="shared" si="665"/>
        <v>0</v>
      </c>
      <c r="AB967" s="17">
        <f t="shared" si="667"/>
        <v>5.0492307692307694</v>
      </c>
      <c r="AC967" s="17">
        <f t="shared" si="666"/>
        <v>5.0492307692307694</v>
      </c>
      <c r="AD967" s="3">
        <f t="shared" si="642"/>
        <v>247</v>
      </c>
      <c r="AE967" s="3">
        <f t="shared" si="641"/>
        <v>1600</v>
      </c>
      <c r="AF967" s="3"/>
      <c r="AH967" s="20">
        <f t="shared" si="671"/>
        <v>247.41</v>
      </c>
      <c r="AI967">
        <f t="shared" ref="AI967:AI1010" si="673">INT(AH967/$AI$5)</f>
        <v>2</v>
      </c>
      <c r="AJ967">
        <f t="shared" ref="AJ967:AJ1010" si="674">INT((AH967-$AI$5*AI967)/50)</f>
        <v>0</v>
      </c>
      <c r="AK967">
        <f t="shared" ref="AK967:AK1010" si="675">INT((AH967-$AI$5*AI967-$AJ$5*AJ967)/20)</f>
        <v>2</v>
      </c>
      <c r="AL967">
        <f t="shared" ref="AL967:AL1010" si="676">INT((AH967-$AI$5*AI967-$AJ$5*AJ967-$AK$5*AK967)/10)</f>
        <v>0</v>
      </c>
      <c r="AM967">
        <f t="shared" ref="AM967:AM1010" si="677">INT((AH967-$AI$5*AI967-$AJ$5*AJ967-$AK$5*AK967-$AL$5*AL967)/5)</f>
        <v>1</v>
      </c>
      <c r="AN967">
        <f t="shared" ref="AN967:AN1010" si="678">INT((AH967-$AI$5*AI967-$AJ$5*AJ967-$AK$5*AK967-$AL$5*AL967-$AM$5*AM967)/1)</f>
        <v>2</v>
      </c>
      <c r="AO967">
        <f t="shared" ref="AO967:AO1010" si="679">INT(AS967/$AO$5)</f>
        <v>0</v>
      </c>
      <c r="AP967">
        <f t="shared" ref="AP967:AP1010" si="680">INT((AS967-AO967*$AO$5)/1000)</f>
        <v>1</v>
      </c>
      <c r="AQ967">
        <f t="shared" ref="AQ967:AQ1010" si="681">INT((AS967-AO967*$AO$5-AP967*$AP$5)/500)</f>
        <v>1</v>
      </c>
      <c r="AR967">
        <f t="shared" ref="AR967:AR1010" si="682">INT((AS967-AO967*$AO$5-AP967*$AP$5-AQ967*$AQ$5)/100)</f>
        <v>1</v>
      </c>
      <c r="AS967">
        <f t="shared" si="668"/>
        <v>1639.9999999999864</v>
      </c>
      <c r="AT967" s="12">
        <f t="shared" si="672"/>
        <v>-1.1694444444444445</v>
      </c>
      <c r="AU967" s="13">
        <f t="shared" si="660"/>
        <v>0</v>
      </c>
      <c r="AV967" s="13">
        <f t="shared" si="661"/>
        <v>0</v>
      </c>
      <c r="AW967" s="27">
        <v>0</v>
      </c>
      <c r="AX967" s="1">
        <f t="shared" si="669"/>
        <v>0</v>
      </c>
      <c r="AY967" s="20">
        <f t="shared" si="663"/>
        <v>235.96153846153845</v>
      </c>
    </row>
    <row r="968" spans="1:51" ht="34.5" customHeight="1" x14ac:dyDescent="0.65">
      <c r="A968" s="2">
        <v>962</v>
      </c>
      <c r="B968" s="2" t="s">
        <v>2154</v>
      </c>
      <c r="C968" s="52" t="s">
        <v>2200</v>
      </c>
      <c r="D968" s="47" t="s">
        <v>2201</v>
      </c>
      <c r="E968" s="48" t="s">
        <v>2202</v>
      </c>
      <c r="F968" s="15">
        <v>44697</v>
      </c>
      <c r="G968" s="2">
        <f t="shared" si="647"/>
        <v>25</v>
      </c>
      <c r="H968" s="16">
        <v>18</v>
      </c>
      <c r="I968" s="2"/>
      <c r="J968" s="16">
        <v>1</v>
      </c>
      <c r="K968" s="16"/>
      <c r="L968" s="2">
        <v>200</v>
      </c>
      <c r="M968" s="2">
        <v>0</v>
      </c>
      <c r="N968" s="2">
        <v>0</v>
      </c>
      <c r="O968" s="16"/>
      <c r="P968" s="2">
        <v>0</v>
      </c>
      <c r="Q968" s="2">
        <f t="shared" si="664"/>
        <v>5</v>
      </c>
      <c r="R968" s="2">
        <f t="shared" si="656"/>
        <v>0</v>
      </c>
      <c r="S968" s="17">
        <f t="shared" si="670"/>
        <v>25.96153846153846</v>
      </c>
      <c r="T968" s="17">
        <v>4.5</v>
      </c>
      <c r="U968" s="17">
        <v>4.8076923076923084</v>
      </c>
      <c r="V968" s="18">
        <v>7</v>
      </c>
      <c r="W968" s="19">
        <f t="shared" si="662"/>
        <v>247.26923076923077</v>
      </c>
      <c r="X968" s="17">
        <f t="shared" si="648"/>
        <v>7.6923076923076925</v>
      </c>
      <c r="Y968" s="17">
        <f t="shared" si="649"/>
        <v>0</v>
      </c>
      <c r="Z968" s="29"/>
      <c r="AA968" s="43">
        <f t="shared" si="665"/>
        <v>0</v>
      </c>
      <c r="AB968" s="17">
        <f t="shared" si="667"/>
        <v>4.7915384615384617</v>
      </c>
      <c r="AC968" s="17">
        <f t="shared" si="666"/>
        <v>12.483846153846155</v>
      </c>
      <c r="AD968" s="3">
        <f t="shared" si="642"/>
        <v>234</v>
      </c>
      <c r="AE968" s="3">
        <f t="shared" si="641"/>
        <v>3100</v>
      </c>
      <c r="AF968" s="3"/>
      <c r="AH968" s="20">
        <f t="shared" si="671"/>
        <v>234.79</v>
      </c>
      <c r="AI968">
        <f t="shared" si="673"/>
        <v>2</v>
      </c>
      <c r="AJ968">
        <f t="shared" si="674"/>
        <v>0</v>
      </c>
      <c r="AK968">
        <f t="shared" si="675"/>
        <v>1</v>
      </c>
      <c r="AL968">
        <f t="shared" si="676"/>
        <v>1</v>
      </c>
      <c r="AM968">
        <f t="shared" si="677"/>
        <v>0</v>
      </c>
      <c r="AN968">
        <f t="shared" si="678"/>
        <v>4</v>
      </c>
      <c r="AO968">
        <f t="shared" si="679"/>
        <v>1</v>
      </c>
      <c r="AP968">
        <f t="shared" si="680"/>
        <v>1</v>
      </c>
      <c r="AQ968">
        <f t="shared" si="681"/>
        <v>0</v>
      </c>
      <c r="AR968">
        <f t="shared" si="682"/>
        <v>1</v>
      </c>
      <c r="AS968">
        <f t="shared" si="668"/>
        <v>3159.9999999999682</v>
      </c>
      <c r="AT968" s="12">
        <f t="shared" si="672"/>
        <v>-1.3333333333333333</v>
      </c>
      <c r="AU968" s="13">
        <f t="shared" si="660"/>
        <v>0</v>
      </c>
      <c r="AV968" s="13">
        <f t="shared" si="661"/>
        <v>0</v>
      </c>
      <c r="AW968" s="27">
        <v>0</v>
      </c>
      <c r="AX968" s="1">
        <f t="shared" si="669"/>
        <v>0</v>
      </c>
      <c r="AY968" s="20">
        <f t="shared" si="663"/>
        <v>223.26923076923077</v>
      </c>
    </row>
    <row r="969" spans="1:51" ht="34.5" customHeight="1" x14ac:dyDescent="0.65">
      <c r="A969" s="39">
        <v>963</v>
      </c>
      <c r="B969" s="2" t="s">
        <v>2154</v>
      </c>
      <c r="C969" s="52" t="s">
        <v>2203</v>
      </c>
      <c r="D969" s="47" t="s">
        <v>2204</v>
      </c>
      <c r="E969" s="48" t="s">
        <v>2205</v>
      </c>
      <c r="F969" s="15">
        <v>44682</v>
      </c>
      <c r="G969" s="2">
        <f t="shared" si="647"/>
        <v>26</v>
      </c>
      <c r="H969" s="16">
        <v>18</v>
      </c>
      <c r="I969" s="2"/>
      <c r="J969" s="16"/>
      <c r="K969" s="16"/>
      <c r="L969" s="2">
        <v>200</v>
      </c>
      <c r="M969" s="2">
        <v>0</v>
      </c>
      <c r="N969" s="2">
        <v>0</v>
      </c>
      <c r="O969" s="16"/>
      <c r="P969" s="2">
        <v>0</v>
      </c>
      <c r="Q969" s="2">
        <f t="shared" si="664"/>
        <v>10</v>
      </c>
      <c r="R969" s="2">
        <f t="shared" si="656"/>
        <v>0</v>
      </c>
      <c r="S969" s="17">
        <f t="shared" si="670"/>
        <v>25.96153846153846</v>
      </c>
      <c r="T969" s="17">
        <v>4.5</v>
      </c>
      <c r="U969" s="17">
        <v>5</v>
      </c>
      <c r="V969" s="18">
        <v>7</v>
      </c>
      <c r="W969" s="19">
        <f t="shared" si="662"/>
        <v>252.46153846153845</v>
      </c>
      <c r="X969" s="17">
        <f t="shared" si="648"/>
        <v>0</v>
      </c>
      <c r="Y969" s="17">
        <f t="shared" si="649"/>
        <v>0</v>
      </c>
      <c r="Z969" s="29"/>
      <c r="AA969" s="43">
        <f t="shared" si="665"/>
        <v>0</v>
      </c>
      <c r="AB969" s="17">
        <f t="shared" si="667"/>
        <v>5.0492307692307694</v>
      </c>
      <c r="AC969" s="17">
        <f t="shared" si="666"/>
        <v>5.0492307692307694</v>
      </c>
      <c r="AD969" s="3">
        <f t="shared" si="642"/>
        <v>247</v>
      </c>
      <c r="AE969" s="3">
        <f t="shared" si="641"/>
        <v>1600</v>
      </c>
      <c r="AF969" s="3"/>
      <c r="AH969" s="20">
        <f t="shared" si="671"/>
        <v>247.41</v>
      </c>
      <c r="AI969">
        <f t="shared" si="673"/>
        <v>2</v>
      </c>
      <c r="AJ969">
        <f t="shared" si="674"/>
        <v>0</v>
      </c>
      <c r="AK969">
        <f t="shared" si="675"/>
        <v>2</v>
      </c>
      <c r="AL969">
        <f t="shared" si="676"/>
        <v>0</v>
      </c>
      <c r="AM969">
        <f t="shared" si="677"/>
        <v>1</v>
      </c>
      <c r="AN969">
        <f t="shared" si="678"/>
        <v>2</v>
      </c>
      <c r="AO969">
        <f t="shared" si="679"/>
        <v>0</v>
      </c>
      <c r="AP969">
        <f t="shared" si="680"/>
        <v>1</v>
      </c>
      <c r="AQ969">
        <f t="shared" si="681"/>
        <v>1</v>
      </c>
      <c r="AR969">
        <f t="shared" si="682"/>
        <v>1</v>
      </c>
      <c r="AS969">
        <f t="shared" si="668"/>
        <v>1639.9999999999864</v>
      </c>
      <c r="AT969" s="12">
        <f t="shared" si="672"/>
        <v>-1.2916666666666667</v>
      </c>
      <c r="AU969" s="13">
        <f t="shared" si="660"/>
        <v>0</v>
      </c>
      <c r="AV969" s="13">
        <f t="shared" si="661"/>
        <v>0</v>
      </c>
      <c r="AW969" s="27">
        <v>0</v>
      </c>
      <c r="AX969" s="1">
        <f t="shared" si="669"/>
        <v>0</v>
      </c>
      <c r="AY969" s="20">
        <f t="shared" si="663"/>
        <v>235.96153846153845</v>
      </c>
    </row>
    <row r="970" spans="1:51" ht="34.5" customHeight="1" x14ac:dyDescent="0.65">
      <c r="A970" s="2">
        <v>964</v>
      </c>
      <c r="B970" s="2" t="s">
        <v>2154</v>
      </c>
      <c r="C970" s="52" t="s">
        <v>2206</v>
      </c>
      <c r="D970" s="47" t="s">
        <v>508</v>
      </c>
      <c r="E970" s="48" t="s">
        <v>2207</v>
      </c>
      <c r="F970" s="15">
        <v>44682</v>
      </c>
      <c r="G970" s="2">
        <f t="shared" si="647"/>
        <v>25</v>
      </c>
      <c r="H970" s="16">
        <v>18</v>
      </c>
      <c r="I970" s="2"/>
      <c r="J970" s="16"/>
      <c r="K970" s="16">
        <v>1</v>
      </c>
      <c r="L970" s="2">
        <v>200</v>
      </c>
      <c r="M970" s="2">
        <v>0</v>
      </c>
      <c r="N970" s="2">
        <v>0</v>
      </c>
      <c r="O970" s="16"/>
      <c r="P970" s="2">
        <v>0</v>
      </c>
      <c r="Q970" s="2">
        <f t="shared" si="664"/>
        <v>0</v>
      </c>
      <c r="R970" s="2">
        <f t="shared" si="656"/>
        <v>0</v>
      </c>
      <c r="S970" s="17">
        <f t="shared" si="670"/>
        <v>25.96153846153846</v>
      </c>
      <c r="T970" s="17">
        <v>4.5</v>
      </c>
      <c r="U970" s="17">
        <v>4.8076923076923084</v>
      </c>
      <c r="V970" s="18">
        <v>7</v>
      </c>
      <c r="W970" s="19">
        <f t="shared" si="662"/>
        <v>242.26923076923077</v>
      </c>
      <c r="X970" s="17">
        <f t="shared" si="648"/>
        <v>0</v>
      </c>
      <c r="Y970" s="17">
        <f t="shared" si="649"/>
        <v>7.6923076923076925</v>
      </c>
      <c r="Z970" s="29"/>
      <c r="AA970" s="43">
        <f t="shared" si="665"/>
        <v>0</v>
      </c>
      <c r="AB970" s="17">
        <f t="shared" si="667"/>
        <v>4.6915384615384621</v>
      </c>
      <c r="AC970" s="17">
        <f t="shared" si="666"/>
        <v>12.383846153846154</v>
      </c>
      <c r="AD970" s="3">
        <f t="shared" si="642"/>
        <v>229</v>
      </c>
      <c r="AE970" s="3">
        <f t="shared" ref="AE970:AE1010" si="683">(AO970*$AO$5+AP970*$AP$5+AQ970*$AQ$5+AR970*$AR$5)</f>
        <v>3500</v>
      </c>
      <c r="AF970" s="3"/>
      <c r="AH970" s="20">
        <f t="shared" si="671"/>
        <v>229.89</v>
      </c>
      <c r="AI970">
        <f t="shared" si="673"/>
        <v>2</v>
      </c>
      <c r="AJ970">
        <f t="shared" si="674"/>
        <v>0</v>
      </c>
      <c r="AK970">
        <f t="shared" si="675"/>
        <v>1</v>
      </c>
      <c r="AL970">
        <f t="shared" si="676"/>
        <v>0</v>
      </c>
      <c r="AM970">
        <f t="shared" si="677"/>
        <v>1</v>
      </c>
      <c r="AN970">
        <f t="shared" si="678"/>
        <v>4</v>
      </c>
      <c r="AO970">
        <f t="shared" si="679"/>
        <v>1</v>
      </c>
      <c r="AP970">
        <f t="shared" si="680"/>
        <v>1</v>
      </c>
      <c r="AQ970">
        <f t="shared" si="681"/>
        <v>1</v>
      </c>
      <c r="AR970">
        <f t="shared" si="682"/>
        <v>0</v>
      </c>
      <c r="AS970">
        <f t="shared" si="668"/>
        <v>3559.9999999999454</v>
      </c>
      <c r="AT970" s="12">
        <f t="shared" si="672"/>
        <v>-1.2916666666666667</v>
      </c>
      <c r="AU970" s="13">
        <f t="shared" si="660"/>
        <v>0</v>
      </c>
      <c r="AV970" s="13">
        <f t="shared" si="661"/>
        <v>0</v>
      </c>
      <c r="AW970" s="27">
        <v>0</v>
      </c>
      <c r="AX970" s="1">
        <f t="shared" si="669"/>
        <v>0</v>
      </c>
      <c r="AY970" s="20">
        <f t="shared" si="663"/>
        <v>218.26923076923077</v>
      </c>
    </row>
    <row r="971" spans="1:51" ht="34.5" customHeight="1" x14ac:dyDescent="0.65">
      <c r="A971" s="39">
        <v>965</v>
      </c>
      <c r="B971" s="2" t="s">
        <v>2154</v>
      </c>
      <c r="C971" s="52" t="s">
        <v>2208</v>
      </c>
      <c r="D971" s="47" t="s">
        <v>1541</v>
      </c>
      <c r="E971" s="48" t="s">
        <v>426</v>
      </c>
      <c r="F971" s="15">
        <v>44713</v>
      </c>
      <c r="G971" s="2">
        <f t="shared" si="647"/>
        <v>26</v>
      </c>
      <c r="H971" s="16">
        <v>18</v>
      </c>
      <c r="I971" s="2"/>
      <c r="J971" s="16"/>
      <c r="K971" s="16"/>
      <c r="L971" s="2">
        <v>200</v>
      </c>
      <c r="M971" s="2">
        <v>0</v>
      </c>
      <c r="N971" s="2">
        <v>0</v>
      </c>
      <c r="O971" s="16"/>
      <c r="P971" s="2">
        <v>0</v>
      </c>
      <c r="Q971" s="2">
        <f t="shared" si="664"/>
        <v>10</v>
      </c>
      <c r="R971" s="2">
        <f t="shared" si="656"/>
        <v>0</v>
      </c>
      <c r="S971" s="17">
        <f t="shared" si="670"/>
        <v>25.96153846153846</v>
      </c>
      <c r="T971" s="17">
        <v>4.5</v>
      </c>
      <c r="U971" s="17">
        <v>5</v>
      </c>
      <c r="V971" s="18">
        <v>7</v>
      </c>
      <c r="W971" s="19">
        <f t="shared" si="662"/>
        <v>252.46153846153845</v>
      </c>
      <c r="X971" s="17">
        <f t="shared" si="648"/>
        <v>0</v>
      </c>
      <c r="Y971" s="17">
        <f t="shared" si="649"/>
        <v>0</v>
      </c>
      <c r="Z971" s="29"/>
      <c r="AA971" s="43">
        <f t="shared" si="665"/>
        <v>0</v>
      </c>
      <c r="AB971" s="17">
        <f t="shared" si="667"/>
        <v>5.0492307692307694</v>
      </c>
      <c r="AC971" s="17">
        <f t="shared" si="666"/>
        <v>5.0492307692307694</v>
      </c>
      <c r="AD971" s="3">
        <f t="shared" ref="AD971:AD1010" si="684">(AI971*$AI$5+AJ971*$AJ$5+AK971*$AK$5+AL971*$AL$5+AM971*$AM$5+AN971*$AN$5)</f>
        <v>247</v>
      </c>
      <c r="AE971" s="3">
        <f t="shared" si="683"/>
        <v>1600</v>
      </c>
      <c r="AF971" s="3"/>
      <c r="AH971" s="20">
        <f t="shared" si="671"/>
        <v>247.41</v>
      </c>
      <c r="AI971">
        <f t="shared" si="673"/>
        <v>2</v>
      </c>
      <c r="AJ971">
        <f t="shared" si="674"/>
        <v>0</v>
      </c>
      <c r="AK971">
        <f t="shared" si="675"/>
        <v>2</v>
      </c>
      <c r="AL971">
        <f t="shared" si="676"/>
        <v>0</v>
      </c>
      <c r="AM971">
        <f t="shared" si="677"/>
        <v>1</v>
      </c>
      <c r="AN971">
        <f t="shared" si="678"/>
        <v>2</v>
      </c>
      <c r="AO971">
        <f t="shared" si="679"/>
        <v>0</v>
      </c>
      <c r="AP971">
        <f t="shared" si="680"/>
        <v>1</v>
      </c>
      <c r="AQ971">
        <f t="shared" si="681"/>
        <v>1</v>
      </c>
      <c r="AR971">
        <f t="shared" si="682"/>
        <v>1</v>
      </c>
      <c r="AS971">
        <f t="shared" si="668"/>
        <v>1639.9999999999864</v>
      </c>
      <c r="AT971" s="12">
        <f t="shared" si="672"/>
        <v>-1.375</v>
      </c>
      <c r="AU971" s="13">
        <f t="shared" si="660"/>
        <v>0</v>
      </c>
      <c r="AV971" s="13">
        <f t="shared" si="661"/>
        <v>0</v>
      </c>
      <c r="AW971" s="27">
        <v>0</v>
      </c>
      <c r="AX971" s="1">
        <f t="shared" si="669"/>
        <v>0</v>
      </c>
      <c r="AY971" s="20">
        <f t="shared" si="663"/>
        <v>235.96153846153845</v>
      </c>
    </row>
    <row r="972" spans="1:51" ht="34.5" customHeight="1" x14ac:dyDescent="0.65">
      <c r="A972" s="2">
        <v>966</v>
      </c>
      <c r="B972" s="2" t="s">
        <v>2154</v>
      </c>
      <c r="C972" s="52" t="s">
        <v>2209</v>
      </c>
      <c r="D972" s="47" t="s">
        <v>1467</v>
      </c>
      <c r="E972" s="48" t="s">
        <v>300</v>
      </c>
      <c r="F972" s="15">
        <v>44743</v>
      </c>
      <c r="G972" s="2">
        <f t="shared" si="647"/>
        <v>26</v>
      </c>
      <c r="H972" s="16">
        <v>18</v>
      </c>
      <c r="I972" s="2"/>
      <c r="J972" s="16"/>
      <c r="K972" s="16"/>
      <c r="L972" s="2">
        <v>200</v>
      </c>
      <c r="M972" s="2">
        <v>0</v>
      </c>
      <c r="N972" s="2">
        <v>0</v>
      </c>
      <c r="O972" s="16"/>
      <c r="P972" s="2">
        <v>0</v>
      </c>
      <c r="Q972" s="2">
        <f t="shared" si="664"/>
        <v>10</v>
      </c>
      <c r="R972" s="2">
        <f t="shared" si="656"/>
        <v>0</v>
      </c>
      <c r="S972" s="17">
        <f t="shared" si="670"/>
        <v>25.96153846153846</v>
      </c>
      <c r="T972" s="17">
        <v>4.5</v>
      </c>
      <c r="U972" s="17">
        <v>5</v>
      </c>
      <c r="V972" s="18">
        <v>7</v>
      </c>
      <c r="W972" s="19">
        <f t="shared" si="662"/>
        <v>252.46153846153845</v>
      </c>
      <c r="X972" s="17">
        <f t="shared" si="648"/>
        <v>0</v>
      </c>
      <c r="Y972" s="17">
        <f t="shared" si="649"/>
        <v>0</v>
      </c>
      <c r="Z972" s="29"/>
      <c r="AA972" s="43">
        <f t="shared" si="665"/>
        <v>0</v>
      </c>
      <c r="AB972" s="17">
        <f t="shared" si="667"/>
        <v>5.0492307692307694</v>
      </c>
      <c r="AC972" s="17">
        <f t="shared" si="666"/>
        <v>5.0492307692307694</v>
      </c>
      <c r="AD972" s="3">
        <f t="shared" si="684"/>
        <v>247</v>
      </c>
      <c r="AE972" s="3">
        <f t="shared" si="683"/>
        <v>1600</v>
      </c>
      <c r="AF972" s="3"/>
      <c r="AH972" s="20">
        <f t="shared" si="671"/>
        <v>247.41</v>
      </c>
      <c r="AI972">
        <f t="shared" si="673"/>
        <v>2</v>
      </c>
      <c r="AJ972">
        <f t="shared" si="674"/>
        <v>0</v>
      </c>
      <c r="AK972">
        <f t="shared" si="675"/>
        <v>2</v>
      </c>
      <c r="AL972">
        <f t="shared" si="676"/>
        <v>0</v>
      </c>
      <c r="AM972">
        <f t="shared" si="677"/>
        <v>1</v>
      </c>
      <c r="AN972">
        <f t="shared" si="678"/>
        <v>2</v>
      </c>
      <c r="AO972">
        <f t="shared" si="679"/>
        <v>0</v>
      </c>
      <c r="AP972">
        <f t="shared" si="680"/>
        <v>1</v>
      </c>
      <c r="AQ972">
        <f t="shared" si="681"/>
        <v>1</v>
      </c>
      <c r="AR972">
        <f t="shared" si="682"/>
        <v>1</v>
      </c>
      <c r="AS972">
        <f t="shared" si="668"/>
        <v>1639.9999999999864</v>
      </c>
      <c r="AT972" s="12">
        <f t="shared" si="672"/>
        <v>-1.4583333333333333</v>
      </c>
      <c r="AU972" s="13">
        <f t="shared" si="660"/>
        <v>0</v>
      </c>
      <c r="AV972" s="13">
        <f t="shared" si="661"/>
        <v>0</v>
      </c>
      <c r="AW972" s="27">
        <v>0</v>
      </c>
      <c r="AX972" s="1">
        <f t="shared" si="669"/>
        <v>0</v>
      </c>
      <c r="AY972" s="20">
        <f t="shared" si="663"/>
        <v>235.96153846153845</v>
      </c>
    </row>
    <row r="973" spans="1:51" ht="34.5" customHeight="1" x14ac:dyDescent="0.65">
      <c r="A973" s="39">
        <v>967</v>
      </c>
      <c r="B973" s="2" t="s">
        <v>2154</v>
      </c>
      <c r="C973" s="52" t="s">
        <v>2210</v>
      </c>
      <c r="D973" s="47" t="s">
        <v>522</v>
      </c>
      <c r="E973" s="48" t="s">
        <v>463</v>
      </c>
      <c r="F973" s="15">
        <v>44760</v>
      </c>
      <c r="G973" s="2">
        <f t="shared" si="647"/>
        <v>26</v>
      </c>
      <c r="H973" s="16">
        <v>18</v>
      </c>
      <c r="I973" s="2"/>
      <c r="J973" s="16"/>
      <c r="K973" s="16"/>
      <c r="L973" s="2">
        <v>200</v>
      </c>
      <c r="M973" s="2">
        <v>0</v>
      </c>
      <c r="N973" s="2">
        <v>0</v>
      </c>
      <c r="O973" s="16"/>
      <c r="P973" s="2">
        <v>0</v>
      </c>
      <c r="Q973" s="2">
        <f t="shared" si="664"/>
        <v>10</v>
      </c>
      <c r="R973" s="2">
        <f t="shared" si="656"/>
        <v>0</v>
      </c>
      <c r="S973" s="17">
        <f t="shared" si="670"/>
        <v>25.96153846153846</v>
      </c>
      <c r="T973" s="17">
        <v>4.5</v>
      </c>
      <c r="U973" s="17">
        <v>5</v>
      </c>
      <c r="V973" s="18">
        <v>7</v>
      </c>
      <c r="W973" s="19">
        <f t="shared" si="662"/>
        <v>252.46153846153845</v>
      </c>
      <c r="X973" s="17">
        <f t="shared" si="648"/>
        <v>0</v>
      </c>
      <c r="Y973" s="17">
        <f t="shared" si="649"/>
        <v>0</v>
      </c>
      <c r="Z973" s="29"/>
      <c r="AA973" s="43">
        <f t="shared" si="665"/>
        <v>0</v>
      </c>
      <c r="AB973" s="17">
        <f t="shared" si="667"/>
        <v>5.0492307692307694</v>
      </c>
      <c r="AC973" s="17">
        <f t="shared" si="666"/>
        <v>5.0492307692307694</v>
      </c>
      <c r="AD973" s="3">
        <f t="shared" si="684"/>
        <v>247</v>
      </c>
      <c r="AE973" s="3">
        <f t="shared" si="683"/>
        <v>1600</v>
      </c>
      <c r="AF973" s="3"/>
      <c r="AH973" s="20">
        <f t="shared" si="671"/>
        <v>247.41</v>
      </c>
      <c r="AI973">
        <f t="shared" si="673"/>
        <v>2</v>
      </c>
      <c r="AJ973">
        <f t="shared" si="674"/>
        <v>0</v>
      </c>
      <c r="AK973">
        <f t="shared" si="675"/>
        <v>2</v>
      </c>
      <c r="AL973">
        <f t="shared" si="676"/>
        <v>0</v>
      </c>
      <c r="AM973">
        <f t="shared" si="677"/>
        <v>1</v>
      </c>
      <c r="AN973">
        <f t="shared" si="678"/>
        <v>2</v>
      </c>
      <c r="AO973">
        <f t="shared" si="679"/>
        <v>0</v>
      </c>
      <c r="AP973">
        <f t="shared" si="680"/>
        <v>1</v>
      </c>
      <c r="AQ973">
        <f t="shared" si="681"/>
        <v>1</v>
      </c>
      <c r="AR973">
        <f t="shared" si="682"/>
        <v>1</v>
      </c>
      <c r="AS973">
        <f t="shared" si="668"/>
        <v>1639.9999999999864</v>
      </c>
      <c r="AT973" s="12">
        <f t="shared" si="672"/>
        <v>-1.5055555555555555</v>
      </c>
      <c r="AU973" s="13">
        <f t="shared" si="660"/>
        <v>0</v>
      </c>
      <c r="AV973" s="13">
        <f t="shared" si="661"/>
        <v>0</v>
      </c>
      <c r="AW973" s="27">
        <v>0</v>
      </c>
      <c r="AX973" s="1">
        <f t="shared" si="669"/>
        <v>0</v>
      </c>
      <c r="AY973" s="20">
        <f t="shared" si="663"/>
        <v>235.96153846153845</v>
      </c>
    </row>
    <row r="974" spans="1:51" ht="34.5" customHeight="1" x14ac:dyDescent="0.65">
      <c r="A974" s="2">
        <v>968</v>
      </c>
      <c r="B974" s="2" t="s">
        <v>2154</v>
      </c>
      <c r="C974" s="52" t="s">
        <v>2211</v>
      </c>
      <c r="D974" s="47" t="s">
        <v>1923</v>
      </c>
      <c r="E974" s="48" t="s">
        <v>2212</v>
      </c>
      <c r="F974" s="15">
        <v>44774</v>
      </c>
      <c r="G974" s="2">
        <f t="shared" si="647"/>
        <v>25</v>
      </c>
      <c r="H974" s="16">
        <v>16</v>
      </c>
      <c r="I974" s="2"/>
      <c r="J974" s="16">
        <v>1</v>
      </c>
      <c r="K974" s="16"/>
      <c r="L974" s="2">
        <v>200</v>
      </c>
      <c r="M974" s="2">
        <v>0</v>
      </c>
      <c r="N974" s="2">
        <v>0</v>
      </c>
      <c r="O974" s="16"/>
      <c r="P974" s="2">
        <v>0</v>
      </c>
      <c r="Q974" s="2">
        <f t="shared" si="664"/>
        <v>5</v>
      </c>
      <c r="R974" s="2">
        <f t="shared" si="656"/>
        <v>0</v>
      </c>
      <c r="S974" s="17">
        <f t="shared" si="670"/>
        <v>23.076923076923077</v>
      </c>
      <c r="T974" s="17">
        <v>4</v>
      </c>
      <c r="U974" s="17">
        <v>4.8076923076923084</v>
      </c>
      <c r="V974" s="18">
        <v>7</v>
      </c>
      <c r="W974" s="19">
        <f t="shared" si="662"/>
        <v>243.88461538461539</v>
      </c>
      <c r="X974" s="17">
        <f t="shared" si="648"/>
        <v>7.6923076923076925</v>
      </c>
      <c r="Y974" s="17">
        <f t="shared" si="649"/>
        <v>0</v>
      </c>
      <c r="Z974" s="29"/>
      <c r="AA974" s="43">
        <f t="shared" si="665"/>
        <v>0</v>
      </c>
      <c r="AB974" s="17">
        <f t="shared" si="667"/>
        <v>4.7238461538461545</v>
      </c>
      <c r="AC974" s="17">
        <f t="shared" si="666"/>
        <v>12.416153846153847</v>
      </c>
      <c r="AD974" s="3">
        <f t="shared" si="684"/>
        <v>231</v>
      </c>
      <c r="AE974" s="3">
        <f t="shared" si="683"/>
        <v>1800</v>
      </c>
      <c r="AF974" s="3"/>
      <c r="AH974" s="20">
        <f t="shared" si="671"/>
        <v>231.47</v>
      </c>
      <c r="AI974">
        <f t="shared" si="673"/>
        <v>2</v>
      </c>
      <c r="AJ974">
        <f t="shared" si="674"/>
        <v>0</v>
      </c>
      <c r="AK974">
        <f t="shared" si="675"/>
        <v>1</v>
      </c>
      <c r="AL974">
        <f t="shared" si="676"/>
        <v>1</v>
      </c>
      <c r="AM974">
        <f t="shared" si="677"/>
        <v>0</v>
      </c>
      <c r="AN974">
        <f t="shared" si="678"/>
        <v>1</v>
      </c>
      <c r="AO974">
        <f t="shared" si="679"/>
        <v>0</v>
      </c>
      <c r="AP974">
        <f t="shared" si="680"/>
        <v>1</v>
      </c>
      <c r="AQ974">
        <f t="shared" si="681"/>
        <v>1</v>
      </c>
      <c r="AR974">
        <f t="shared" si="682"/>
        <v>3</v>
      </c>
      <c r="AS974">
        <f t="shared" si="668"/>
        <v>1879.9999999999955</v>
      </c>
      <c r="AT974" s="12">
        <f t="shared" si="672"/>
        <v>-1.5416666666666667</v>
      </c>
      <c r="AU974" s="13">
        <f t="shared" si="660"/>
        <v>0</v>
      </c>
      <c r="AV974" s="13">
        <f t="shared" si="661"/>
        <v>0</v>
      </c>
      <c r="AW974" s="27">
        <v>0</v>
      </c>
      <c r="AX974" s="1">
        <f t="shared" si="669"/>
        <v>0</v>
      </c>
      <c r="AY974" s="20">
        <f t="shared" si="663"/>
        <v>220.38461538461539</v>
      </c>
    </row>
    <row r="975" spans="1:51" ht="34.5" customHeight="1" x14ac:dyDescent="0.65">
      <c r="A975" s="39">
        <v>969</v>
      </c>
      <c r="B975" s="2" t="s">
        <v>2154</v>
      </c>
      <c r="C975" s="52" t="s">
        <v>2213</v>
      </c>
      <c r="D975" s="47" t="s">
        <v>1208</v>
      </c>
      <c r="E975" s="48" t="s">
        <v>211</v>
      </c>
      <c r="F975" s="15">
        <v>44770</v>
      </c>
      <c r="G975" s="2">
        <f t="shared" si="647"/>
        <v>26</v>
      </c>
      <c r="H975" s="16">
        <v>16</v>
      </c>
      <c r="I975" s="2"/>
      <c r="J975" s="16"/>
      <c r="K975" s="16"/>
      <c r="L975" s="2">
        <v>200</v>
      </c>
      <c r="M975" s="2">
        <v>0</v>
      </c>
      <c r="N975" s="2">
        <v>0</v>
      </c>
      <c r="O975" s="16"/>
      <c r="P975" s="2">
        <v>0</v>
      </c>
      <c r="Q975" s="2">
        <f t="shared" si="664"/>
        <v>10</v>
      </c>
      <c r="R975" s="2">
        <f t="shared" si="656"/>
        <v>0</v>
      </c>
      <c r="S975" s="17">
        <f t="shared" si="670"/>
        <v>23.076923076923077</v>
      </c>
      <c r="T975" s="17">
        <v>4</v>
      </c>
      <c r="U975" s="17">
        <v>5</v>
      </c>
      <c r="V975" s="18">
        <v>7</v>
      </c>
      <c r="W975" s="19">
        <f t="shared" si="662"/>
        <v>249.07692307692307</v>
      </c>
      <c r="X975" s="17">
        <f t="shared" si="648"/>
        <v>0</v>
      </c>
      <c r="Y975" s="17">
        <f t="shared" si="649"/>
        <v>0</v>
      </c>
      <c r="Z975" s="29"/>
      <c r="AA975" s="43">
        <f t="shared" si="665"/>
        <v>0</v>
      </c>
      <c r="AB975" s="17">
        <f t="shared" si="667"/>
        <v>4.9815384615384612</v>
      </c>
      <c r="AC975" s="17">
        <f t="shared" si="666"/>
        <v>4.9815384615384612</v>
      </c>
      <c r="AD975" s="3">
        <f t="shared" si="684"/>
        <v>244</v>
      </c>
      <c r="AE975" s="3">
        <f t="shared" si="683"/>
        <v>300</v>
      </c>
      <c r="AF975" s="3"/>
      <c r="AH975" s="20">
        <f t="shared" si="671"/>
        <v>244.1</v>
      </c>
      <c r="AI975">
        <f t="shared" si="673"/>
        <v>2</v>
      </c>
      <c r="AJ975">
        <f t="shared" si="674"/>
        <v>0</v>
      </c>
      <c r="AK975">
        <f t="shared" si="675"/>
        <v>2</v>
      </c>
      <c r="AL975">
        <f t="shared" si="676"/>
        <v>0</v>
      </c>
      <c r="AM975">
        <f t="shared" si="677"/>
        <v>0</v>
      </c>
      <c r="AN975">
        <f t="shared" si="678"/>
        <v>4</v>
      </c>
      <c r="AO975">
        <f t="shared" si="679"/>
        <v>0</v>
      </c>
      <c r="AP975">
        <f t="shared" si="680"/>
        <v>0</v>
      </c>
      <c r="AQ975">
        <f t="shared" si="681"/>
        <v>0</v>
      </c>
      <c r="AR975">
        <f t="shared" si="682"/>
        <v>3</v>
      </c>
      <c r="AS975">
        <f t="shared" si="668"/>
        <v>399.99999999997726</v>
      </c>
      <c r="AT975" s="12">
        <f t="shared" si="672"/>
        <v>-1.5333333333333334</v>
      </c>
      <c r="AU975" s="13">
        <f t="shared" si="660"/>
        <v>0</v>
      </c>
      <c r="AV975" s="13">
        <f t="shared" si="661"/>
        <v>0</v>
      </c>
      <c r="AW975" s="27">
        <v>0</v>
      </c>
      <c r="AX975" s="1">
        <f t="shared" si="669"/>
        <v>0</v>
      </c>
      <c r="AY975" s="20">
        <f t="shared" si="663"/>
        <v>233.07692307692307</v>
      </c>
    </row>
    <row r="976" spans="1:51" ht="34.5" customHeight="1" x14ac:dyDescent="0.65">
      <c r="A976" s="2">
        <v>970</v>
      </c>
      <c r="B976" s="2" t="s">
        <v>2154</v>
      </c>
      <c r="C976" s="52" t="s">
        <v>2214</v>
      </c>
      <c r="D976" s="47" t="s">
        <v>249</v>
      </c>
      <c r="E976" s="48" t="s">
        <v>1449</v>
      </c>
      <c r="F976" s="15">
        <v>44844</v>
      </c>
      <c r="G976" s="2">
        <f t="shared" si="647"/>
        <v>26</v>
      </c>
      <c r="H976" s="16">
        <v>18</v>
      </c>
      <c r="I976" s="2"/>
      <c r="J976" s="16"/>
      <c r="K976" s="16"/>
      <c r="L976" s="2">
        <v>200</v>
      </c>
      <c r="M976" s="2">
        <v>0</v>
      </c>
      <c r="N976" s="2">
        <v>0</v>
      </c>
      <c r="O976" s="16"/>
      <c r="P976" s="2">
        <v>0</v>
      </c>
      <c r="Q976" s="2">
        <f t="shared" si="664"/>
        <v>10</v>
      </c>
      <c r="R976" s="2">
        <f t="shared" si="656"/>
        <v>0</v>
      </c>
      <c r="S976" s="17">
        <f t="shared" si="670"/>
        <v>25.96153846153846</v>
      </c>
      <c r="T976" s="17">
        <v>4.5</v>
      </c>
      <c r="U976" s="17">
        <v>5</v>
      </c>
      <c r="V976" s="18">
        <v>7</v>
      </c>
      <c r="W976" s="19">
        <f t="shared" si="662"/>
        <v>252.46153846153845</v>
      </c>
      <c r="X976" s="17">
        <f t="shared" si="648"/>
        <v>0</v>
      </c>
      <c r="Y976" s="17">
        <f t="shared" si="649"/>
        <v>0</v>
      </c>
      <c r="Z976" s="29"/>
      <c r="AA976" s="43">
        <f t="shared" si="665"/>
        <v>0</v>
      </c>
      <c r="AB976" s="17">
        <f t="shared" si="667"/>
        <v>5.0492307692307694</v>
      </c>
      <c r="AC976" s="17">
        <f t="shared" si="666"/>
        <v>5.0492307692307694</v>
      </c>
      <c r="AD976" s="3">
        <f t="shared" si="684"/>
        <v>247</v>
      </c>
      <c r="AE976" s="3">
        <f t="shared" si="683"/>
        <v>1600</v>
      </c>
      <c r="AF976" s="3"/>
      <c r="AH976" s="20">
        <f t="shared" si="671"/>
        <v>247.41</v>
      </c>
      <c r="AI976">
        <f t="shared" si="673"/>
        <v>2</v>
      </c>
      <c r="AJ976">
        <f t="shared" si="674"/>
        <v>0</v>
      </c>
      <c r="AK976">
        <f t="shared" si="675"/>
        <v>2</v>
      </c>
      <c r="AL976">
        <f t="shared" si="676"/>
        <v>0</v>
      </c>
      <c r="AM976">
        <f t="shared" si="677"/>
        <v>1</v>
      </c>
      <c r="AN976">
        <f t="shared" si="678"/>
        <v>2</v>
      </c>
      <c r="AO976">
        <f t="shared" si="679"/>
        <v>0</v>
      </c>
      <c r="AP976">
        <f t="shared" si="680"/>
        <v>1</v>
      </c>
      <c r="AQ976">
        <f t="shared" si="681"/>
        <v>1</v>
      </c>
      <c r="AR976">
        <f t="shared" si="682"/>
        <v>1</v>
      </c>
      <c r="AS976">
        <f t="shared" si="668"/>
        <v>1639.9999999999864</v>
      </c>
      <c r="AT976" s="12">
        <f t="shared" si="672"/>
        <v>-1.7333333333333334</v>
      </c>
      <c r="AU976" s="13">
        <f t="shared" si="660"/>
        <v>0</v>
      </c>
      <c r="AV976" s="13">
        <f t="shared" si="661"/>
        <v>0</v>
      </c>
      <c r="AW976" s="27">
        <v>0</v>
      </c>
      <c r="AX976" s="1">
        <f t="shared" si="669"/>
        <v>0</v>
      </c>
      <c r="AY976" s="20">
        <f t="shared" si="663"/>
        <v>235.96153846153845</v>
      </c>
    </row>
    <row r="977" spans="1:51" ht="34.5" customHeight="1" x14ac:dyDescent="0.65">
      <c r="A977" s="39">
        <v>971</v>
      </c>
      <c r="B977" s="2" t="s">
        <v>2154</v>
      </c>
      <c r="C977" s="52" t="s">
        <v>2215</v>
      </c>
      <c r="D977" s="47" t="s">
        <v>421</v>
      </c>
      <c r="E977" s="48" t="s">
        <v>2216</v>
      </c>
      <c r="F977" s="15">
        <v>44835</v>
      </c>
      <c r="G977" s="2">
        <f t="shared" si="647"/>
        <v>25.625</v>
      </c>
      <c r="H977" s="16">
        <v>22</v>
      </c>
      <c r="I977" s="2"/>
      <c r="J977" s="16">
        <v>0.375</v>
      </c>
      <c r="K977" s="16"/>
      <c r="L977" s="2">
        <v>200</v>
      </c>
      <c r="M977" s="2">
        <v>0</v>
      </c>
      <c r="N977" s="2">
        <v>0</v>
      </c>
      <c r="O977" s="16"/>
      <c r="P977" s="2">
        <v>0</v>
      </c>
      <c r="Q977" s="2">
        <f t="shared" si="664"/>
        <v>5</v>
      </c>
      <c r="R977" s="2">
        <f t="shared" si="656"/>
        <v>0</v>
      </c>
      <c r="S977" s="17">
        <f t="shared" si="670"/>
        <v>31.73076923076923</v>
      </c>
      <c r="T977" s="17">
        <v>5.5</v>
      </c>
      <c r="U977" s="17">
        <v>4.9278846153846159</v>
      </c>
      <c r="V977" s="18">
        <v>7</v>
      </c>
      <c r="W977" s="19">
        <f t="shared" si="662"/>
        <v>254.15865384615384</v>
      </c>
      <c r="X977" s="17">
        <f t="shared" si="648"/>
        <v>2.8846153846153846</v>
      </c>
      <c r="Y977" s="17">
        <f t="shared" si="649"/>
        <v>0</v>
      </c>
      <c r="Z977" s="29"/>
      <c r="AA977" s="43">
        <f t="shared" si="665"/>
        <v>0</v>
      </c>
      <c r="AB977" s="17">
        <f t="shared" si="667"/>
        <v>5.0254807692307688</v>
      </c>
      <c r="AC977" s="17">
        <f t="shared" si="666"/>
        <v>7.9100961538461529</v>
      </c>
      <c r="AD977" s="3">
        <f t="shared" si="684"/>
        <v>246</v>
      </c>
      <c r="AE977" s="3">
        <f t="shared" si="683"/>
        <v>1000</v>
      </c>
      <c r="AF977" s="3"/>
      <c r="AH977" s="20">
        <f t="shared" si="671"/>
        <v>246.25</v>
      </c>
      <c r="AI977">
        <f t="shared" si="673"/>
        <v>2</v>
      </c>
      <c r="AJ977">
        <f t="shared" si="674"/>
        <v>0</v>
      </c>
      <c r="AK977">
        <f t="shared" si="675"/>
        <v>2</v>
      </c>
      <c r="AL977">
        <f t="shared" si="676"/>
        <v>0</v>
      </c>
      <c r="AM977">
        <f t="shared" si="677"/>
        <v>1</v>
      </c>
      <c r="AN977">
        <f t="shared" si="678"/>
        <v>1</v>
      </c>
      <c r="AO977">
        <f t="shared" si="679"/>
        <v>0</v>
      </c>
      <c r="AP977">
        <f t="shared" si="680"/>
        <v>1</v>
      </c>
      <c r="AQ977">
        <f t="shared" si="681"/>
        <v>0</v>
      </c>
      <c r="AR977">
        <f t="shared" si="682"/>
        <v>0</v>
      </c>
      <c r="AS977">
        <f t="shared" si="668"/>
        <v>1000</v>
      </c>
      <c r="AT977" s="12">
        <f t="shared" si="672"/>
        <v>-1.7083333333333333</v>
      </c>
      <c r="AU977" s="13">
        <f t="shared" si="660"/>
        <v>0</v>
      </c>
      <c r="AV977" s="13">
        <f t="shared" si="661"/>
        <v>0</v>
      </c>
      <c r="AW977" s="27">
        <v>0</v>
      </c>
      <c r="AX977" s="1">
        <f t="shared" si="669"/>
        <v>0</v>
      </c>
      <c r="AY977" s="20">
        <f t="shared" si="663"/>
        <v>233.84615384615384</v>
      </c>
    </row>
    <row r="978" spans="1:51" ht="34.5" customHeight="1" x14ac:dyDescent="0.65">
      <c r="A978" s="2">
        <v>972</v>
      </c>
      <c r="B978" s="2" t="s">
        <v>2154</v>
      </c>
      <c r="C978" s="52" t="s">
        <v>2217</v>
      </c>
      <c r="D978" s="47" t="s">
        <v>1900</v>
      </c>
      <c r="E978" s="48" t="s">
        <v>122</v>
      </c>
      <c r="F978" s="15">
        <v>44927</v>
      </c>
      <c r="G978" s="2">
        <f t="shared" si="647"/>
        <v>25</v>
      </c>
      <c r="H978" s="16">
        <v>16</v>
      </c>
      <c r="I978" s="2"/>
      <c r="J978" s="16">
        <v>1</v>
      </c>
      <c r="K978" s="16"/>
      <c r="L978" s="2">
        <v>200</v>
      </c>
      <c r="M978" s="2">
        <v>0</v>
      </c>
      <c r="N978" s="2">
        <v>0</v>
      </c>
      <c r="O978" s="16"/>
      <c r="P978" s="2">
        <v>0</v>
      </c>
      <c r="Q978" s="2">
        <f t="shared" si="664"/>
        <v>5</v>
      </c>
      <c r="R978" s="2">
        <f t="shared" si="656"/>
        <v>0</v>
      </c>
      <c r="S978" s="17">
        <f t="shared" si="670"/>
        <v>23.076923076923077</v>
      </c>
      <c r="T978" s="17">
        <v>4</v>
      </c>
      <c r="U978" s="17">
        <v>4.8076923076923084</v>
      </c>
      <c r="V978" s="18">
        <v>7</v>
      </c>
      <c r="W978" s="19">
        <f t="shared" si="662"/>
        <v>243.88461538461539</v>
      </c>
      <c r="X978" s="17">
        <f t="shared" si="648"/>
        <v>7.6923076923076925</v>
      </c>
      <c r="Y978" s="17">
        <f t="shared" si="649"/>
        <v>0</v>
      </c>
      <c r="Z978" s="29"/>
      <c r="AA978" s="43">
        <f t="shared" si="665"/>
        <v>0</v>
      </c>
      <c r="AB978" s="17">
        <f t="shared" si="667"/>
        <v>4.7238461538461545</v>
      </c>
      <c r="AC978" s="17">
        <f t="shared" si="666"/>
        <v>12.416153846153847</v>
      </c>
      <c r="AD978" s="3">
        <f t="shared" si="684"/>
        <v>231</v>
      </c>
      <c r="AE978" s="3">
        <f t="shared" si="683"/>
        <v>1800</v>
      </c>
      <c r="AF978" s="3"/>
      <c r="AH978" s="20">
        <f t="shared" si="671"/>
        <v>231.47</v>
      </c>
      <c r="AI978">
        <f t="shared" si="673"/>
        <v>2</v>
      </c>
      <c r="AJ978">
        <f t="shared" si="674"/>
        <v>0</v>
      </c>
      <c r="AK978">
        <f t="shared" si="675"/>
        <v>1</v>
      </c>
      <c r="AL978">
        <f t="shared" si="676"/>
        <v>1</v>
      </c>
      <c r="AM978">
        <f t="shared" si="677"/>
        <v>0</v>
      </c>
      <c r="AN978">
        <f t="shared" si="678"/>
        <v>1</v>
      </c>
      <c r="AO978">
        <f t="shared" si="679"/>
        <v>0</v>
      </c>
      <c r="AP978">
        <f t="shared" si="680"/>
        <v>1</v>
      </c>
      <c r="AQ978">
        <f t="shared" si="681"/>
        <v>1</v>
      </c>
      <c r="AR978">
        <f t="shared" si="682"/>
        <v>3</v>
      </c>
      <c r="AS978">
        <f t="shared" si="668"/>
        <v>1879.9999999999955</v>
      </c>
      <c r="AT978" s="12">
        <f t="shared" si="672"/>
        <v>-1.9583333333333333</v>
      </c>
      <c r="AU978" s="13">
        <f t="shared" si="660"/>
        <v>0</v>
      </c>
      <c r="AV978" s="13">
        <f t="shared" si="661"/>
        <v>0</v>
      </c>
      <c r="AW978" s="27">
        <v>0</v>
      </c>
      <c r="AX978" s="1">
        <f t="shared" si="669"/>
        <v>0</v>
      </c>
      <c r="AY978" s="20">
        <f t="shared" si="663"/>
        <v>220.38461538461539</v>
      </c>
    </row>
    <row r="979" spans="1:51" ht="34.5" customHeight="1" x14ac:dyDescent="0.65">
      <c r="A979" s="39">
        <v>973</v>
      </c>
      <c r="B979" s="2" t="s">
        <v>2154</v>
      </c>
      <c r="C979" s="52" t="s">
        <v>2218</v>
      </c>
      <c r="D979" s="47" t="s">
        <v>2219</v>
      </c>
      <c r="E979" s="48" t="s">
        <v>1755</v>
      </c>
      <c r="F979" s="15">
        <v>44959</v>
      </c>
      <c r="G979" s="2">
        <f t="shared" ref="G979:G1010" si="685">$J$4-K979-J979</f>
        <v>26</v>
      </c>
      <c r="H979" s="16">
        <v>18</v>
      </c>
      <c r="I979" s="2"/>
      <c r="J979" s="16"/>
      <c r="K979" s="16"/>
      <c r="L979" s="2">
        <v>200</v>
      </c>
      <c r="M979" s="2">
        <v>0</v>
      </c>
      <c r="N979" s="2">
        <v>0</v>
      </c>
      <c r="O979" s="16"/>
      <c r="P979" s="2">
        <v>0</v>
      </c>
      <c r="Q979" s="2">
        <f t="shared" si="664"/>
        <v>10</v>
      </c>
      <c r="R979" s="2">
        <f t="shared" si="656"/>
        <v>0</v>
      </c>
      <c r="S979" s="17">
        <f t="shared" si="670"/>
        <v>25.96153846153846</v>
      </c>
      <c r="T979" s="17">
        <v>4.5</v>
      </c>
      <c r="U979" s="17">
        <v>5</v>
      </c>
      <c r="V979" s="18">
        <v>7</v>
      </c>
      <c r="W979" s="19">
        <f t="shared" si="662"/>
        <v>252.46153846153845</v>
      </c>
      <c r="X979" s="17">
        <f t="shared" ref="X979:X1010" si="686">(L979+N979)/$J$4*J979</f>
        <v>0</v>
      </c>
      <c r="Y979" s="17">
        <f t="shared" ref="Y979:Y1010" si="687">(L979+N979)/$J$4*K979</f>
        <v>0</v>
      </c>
      <c r="Z979" s="29"/>
      <c r="AA979" s="43">
        <f t="shared" si="665"/>
        <v>0</v>
      </c>
      <c r="AB979" s="17">
        <f t="shared" si="667"/>
        <v>5.0492307692307694</v>
      </c>
      <c r="AC979" s="17">
        <f t="shared" si="666"/>
        <v>5.0492307692307694</v>
      </c>
      <c r="AD979" s="3">
        <f t="shared" si="684"/>
        <v>247</v>
      </c>
      <c r="AE979" s="3">
        <f t="shared" si="683"/>
        <v>1600</v>
      </c>
      <c r="AF979" s="3"/>
      <c r="AH979" s="20">
        <f t="shared" si="671"/>
        <v>247.41</v>
      </c>
      <c r="AI979">
        <f t="shared" si="673"/>
        <v>2</v>
      </c>
      <c r="AJ979">
        <f t="shared" si="674"/>
        <v>0</v>
      </c>
      <c r="AK979">
        <f t="shared" si="675"/>
        <v>2</v>
      </c>
      <c r="AL979">
        <f t="shared" si="676"/>
        <v>0</v>
      </c>
      <c r="AM979">
        <f t="shared" si="677"/>
        <v>1</v>
      </c>
      <c r="AN979">
        <f t="shared" si="678"/>
        <v>2</v>
      </c>
      <c r="AO979">
        <f t="shared" si="679"/>
        <v>0</v>
      </c>
      <c r="AP979">
        <f t="shared" si="680"/>
        <v>1</v>
      </c>
      <c r="AQ979">
        <f t="shared" si="681"/>
        <v>1</v>
      </c>
      <c r="AR979">
        <f t="shared" si="682"/>
        <v>1</v>
      </c>
      <c r="AS979">
        <f t="shared" si="668"/>
        <v>1639.9999999999864</v>
      </c>
      <c r="AT979" s="12">
        <f t="shared" si="672"/>
        <v>-2.0444444444444443</v>
      </c>
      <c r="AU979" s="13">
        <f t="shared" si="660"/>
        <v>0</v>
      </c>
      <c r="AV979" s="13">
        <f t="shared" si="661"/>
        <v>0</v>
      </c>
      <c r="AW979" s="27">
        <v>0</v>
      </c>
      <c r="AX979" s="1">
        <f t="shared" si="669"/>
        <v>0</v>
      </c>
      <c r="AY979" s="20">
        <f t="shared" si="663"/>
        <v>235.96153846153845</v>
      </c>
    </row>
    <row r="980" spans="1:51" ht="34.5" customHeight="1" x14ac:dyDescent="0.65">
      <c r="A980" s="2">
        <v>974</v>
      </c>
      <c r="B980" s="2" t="s">
        <v>2154</v>
      </c>
      <c r="C980" s="52" t="s">
        <v>2220</v>
      </c>
      <c r="D980" s="47" t="s">
        <v>2221</v>
      </c>
      <c r="E980" s="48" t="s">
        <v>247</v>
      </c>
      <c r="F980" s="15">
        <v>44964</v>
      </c>
      <c r="G980" s="2">
        <f t="shared" si="685"/>
        <v>24</v>
      </c>
      <c r="H980" s="16">
        <v>18</v>
      </c>
      <c r="I980" s="2"/>
      <c r="J980" s="16">
        <v>2</v>
      </c>
      <c r="K980" s="16"/>
      <c r="L980" s="2">
        <v>200</v>
      </c>
      <c r="M980" s="2">
        <v>0</v>
      </c>
      <c r="N980" s="2">
        <v>0</v>
      </c>
      <c r="O980" s="16"/>
      <c r="P980" s="2">
        <v>0</v>
      </c>
      <c r="Q980" s="2">
        <f t="shared" si="664"/>
        <v>0</v>
      </c>
      <c r="R980" s="2">
        <f t="shared" si="656"/>
        <v>0</v>
      </c>
      <c r="S980" s="17">
        <f t="shared" si="670"/>
        <v>25.96153846153846</v>
      </c>
      <c r="T980" s="17">
        <v>4.5</v>
      </c>
      <c r="U980" s="17">
        <v>4.6153846153846159</v>
      </c>
      <c r="V980" s="18">
        <v>7</v>
      </c>
      <c r="W980" s="19">
        <f t="shared" si="662"/>
        <v>242.07692307692307</v>
      </c>
      <c r="X980" s="17">
        <f t="shared" si="686"/>
        <v>15.384615384615385</v>
      </c>
      <c r="Y980" s="17">
        <f t="shared" si="687"/>
        <v>0</v>
      </c>
      <c r="Z980" s="29"/>
      <c r="AA980" s="43">
        <f t="shared" si="665"/>
        <v>0</v>
      </c>
      <c r="AB980" s="17">
        <f t="shared" si="667"/>
        <v>4.5338461538461541</v>
      </c>
      <c r="AC980" s="17">
        <f t="shared" si="666"/>
        <v>19.918461538461539</v>
      </c>
      <c r="AD980" s="3">
        <f t="shared" si="684"/>
        <v>222</v>
      </c>
      <c r="AE980" s="3">
        <f t="shared" si="683"/>
        <v>600</v>
      </c>
      <c r="AF980" s="3"/>
      <c r="AH980" s="20">
        <f t="shared" si="671"/>
        <v>222.16</v>
      </c>
      <c r="AI980">
        <f t="shared" si="673"/>
        <v>2</v>
      </c>
      <c r="AJ980">
        <f t="shared" si="674"/>
        <v>0</v>
      </c>
      <c r="AK980">
        <f t="shared" si="675"/>
        <v>1</v>
      </c>
      <c r="AL980">
        <f t="shared" si="676"/>
        <v>0</v>
      </c>
      <c r="AM980">
        <f t="shared" si="677"/>
        <v>0</v>
      </c>
      <c r="AN980">
        <f t="shared" si="678"/>
        <v>2</v>
      </c>
      <c r="AO980">
        <f t="shared" si="679"/>
        <v>0</v>
      </c>
      <c r="AP980">
        <f t="shared" si="680"/>
        <v>0</v>
      </c>
      <c r="AQ980">
        <f t="shared" si="681"/>
        <v>1</v>
      </c>
      <c r="AR980">
        <f t="shared" si="682"/>
        <v>1</v>
      </c>
      <c r="AS980">
        <f t="shared" si="668"/>
        <v>639.99999999998636</v>
      </c>
      <c r="AT980" s="12">
        <f t="shared" si="672"/>
        <v>-2.0583333333333331</v>
      </c>
      <c r="AU980" s="13">
        <f t="shared" si="660"/>
        <v>0</v>
      </c>
      <c r="AV980" s="13">
        <f t="shared" si="661"/>
        <v>0</v>
      </c>
      <c r="AW980" s="27">
        <v>0</v>
      </c>
      <c r="AX980" s="1">
        <f t="shared" si="669"/>
        <v>0</v>
      </c>
      <c r="AY980" s="20">
        <f t="shared" si="663"/>
        <v>210.57692307692307</v>
      </c>
    </row>
    <row r="981" spans="1:51" ht="34.5" customHeight="1" x14ac:dyDescent="0.65">
      <c r="A981" s="39">
        <v>975</v>
      </c>
      <c r="B981" s="2" t="s">
        <v>2154</v>
      </c>
      <c r="C981" s="52" t="s">
        <v>2222</v>
      </c>
      <c r="D981" s="47" t="s">
        <v>736</v>
      </c>
      <c r="E981" s="48" t="s">
        <v>2223</v>
      </c>
      <c r="F981" s="15">
        <v>44974</v>
      </c>
      <c r="G981" s="2">
        <f t="shared" si="685"/>
        <v>26</v>
      </c>
      <c r="H981" s="16">
        <v>16</v>
      </c>
      <c r="I981" s="2"/>
      <c r="J981" s="16"/>
      <c r="K981" s="16"/>
      <c r="L981" s="2">
        <v>200</v>
      </c>
      <c r="M981" s="2">
        <v>0</v>
      </c>
      <c r="N981" s="2">
        <v>0</v>
      </c>
      <c r="O981" s="16"/>
      <c r="P981" s="2">
        <v>0</v>
      </c>
      <c r="Q981" s="2">
        <f t="shared" si="664"/>
        <v>10</v>
      </c>
      <c r="R981" s="2">
        <f t="shared" si="656"/>
        <v>0</v>
      </c>
      <c r="S981" s="17">
        <f t="shared" si="670"/>
        <v>23.076923076923077</v>
      </c>
      <c r="T981" s="17">
        <v>4</v>
      </c>
      <c r="U981" s="17">
        <v>5</v>
      </c>
      <c r="V981" s="18">
        <v>7</v>
      </c>
      <c r="W981" s="19">
        <f t="shared" si="662"/>
        <v>249.07692307692307</v>
      </c>
      <c r="X981" s="17">
        <f t="shared" si="686"/>
        <v>0</v>
      </c>
      <c r="Y981" s="17">
        <f t="shared" si="687"/>
        <v>0</v>
      </c>
      <c r="Z981" s="29"/>
      <c r="AA981" s="43">
        <f t="shared" si="665"/>
        <v>0</v>
      </c>
      <c r="AB981" s="17">
        <f t="shared" si="667"/>
        <v>4.9815384615384612</v>
      </c>
      <c r="AC981" s="17">
        <f t="shared" si="666"/>
        <v>4.9815384615384612</v>
      </c>
      <c r="AD981" s="3">
        <f t="shared" si="684"/>
        <v>244</v>
      </c>
      <c r="AE981" s="3">
        <f t="shared" si="683"/>
        <v>300</v>
      </c>
      <c r="AF981" s="3"/>
      <c r="AH981" s="20">
        <f t="shared" si="671"/>
        <v>244.1</v>
      </c>
      <c r="AI981">
        <f t="shared" si="673"/>
        <v>2</v>
      </c>
      <c r="AJ981">
        <f t="shared" si="674"/>
        <v>0</v>
      </c>
      <c r="AK981">
        <f t="shared" si="675"/>
        <v>2</v>
      </c>
      <c r="AL981">
        <f t="shared" si="676"/>
        <v>0</v>
      </c>
      <c r="AM981">
        <f t="shared" si="677"/>
        <v>0</v>
      </c>
      <c r="AN981">
        <f t="shared" si="678"/>
        <v>4</v>
      </c>
      <c r="AO981">
        <f t="shared" si="679"/>
        <v>0</v>
      </c>
      <c r="AP981">
        <f t="shared" si="680"/>
        <v>0</v>
      </c>
      <c r="AQ981">
        <f t="shared" si="681"/>
        <v>0</v>
      </c>
      <c r="AR981">
        <f t="shared" si="682"/>
        <v>3</v>
      </c>
      <c r="AS981">
        <f t="shared" si="668"/>
        <v>399.99999999997726</v>
      </c>
      <c r="AT981" s="12">
        <f t="shared" si="672"/>
        <v>-2.0861111111111112</v>
      </c>
      <c r="AU981" s="13">
        <f t="shared" si="660"/>
        <v>0</v>
      </c>
      <c r="AV981" s="13">
        <f t="shared" si="661"/>
        <v>0</v>
      </c>
      <c r="AW981" s="27">
        <v>0</v>
      </c>
      <c r="AX981" s="1">
        <f t="shared" si="669"/>
        <v>0</v>
      </c>
      <c r="AY981" s="20">
        <f t="shared" si="663"/>
        <v>233.07692307692307</v>
      </c>
    </row>
    <row r="982" spans="1:51" ht="34.5" customHeight="1" x14ac:dyDescent="0.65">
      <c r="A982" s="2">
        <v>976</v>
      </c>
      <c r="B982" s="2" t="s">
        <v>2154</v>
      </c>
      <c r="C982" s="52" t="s">
        <v>2224</v>
      </c>
      <c r="D982" s="47" t="s">
        <v>558</v>
      </c>
      <c r="E982" s="48" t="s">
        <v>2225</v>
      </c>
      <c r="F982" s="15">
        <v>44986</v>
      </c>
      <c r="G982" s="2">
        <f t="shared" si="685"/>
        <v>26</v>
      </c>
      <c r="H982" s="16">
        <v>18</v>
      </c>
      <c r="I982" s="2"/>
      <c r="J982" s="16"/>
      <c r="K982" s="16"/>
      <c r="L982" s="2">
        <v>200</v>
      </c>
      <c r="M982" s="2">
        <v>0</v>
      </c>
      <c r="N982" s="2">
        <v>0</v>
      </c>
      <c r="O982" s="16"/>
      <c r="P982" s="2">
        <v>0</v>
      </c>
      <c r="Q982" s="2">
        <f t="shared" si="664"/>
        <v>10</v>
      </c>
      <c r="R982" s="2">
        <f t="shared" si="656"/>
        <v>0</v>
      </c>
      <c r="S982" s="17">
        <f t="shared" si="670"/>
        <v>25.96153846153846</v>
      </c>
      <c r="T982" s="17">
        <v>4.5</v>
      </c>
      <c r="U982" s="17">
        <v>5</v>
      </c>
      <c r="V982" s="18">
        <v>7</v>
      </c>
      <c r="W982" s="19">
        <f t="shared" si="662"/>
        <v>252.46153846153845</v>
      </c>
      <c r="X982" s="17">
        <f t="shared" si="686"/>
        <v>0</v>
      </c>
      <c r="Y982" s="17">
        <f t="shared" si="687"/>
        <v>0</v>
      </c>
      <c r="Z982" s="29"/>
      <c r="AA982" s="43">
        <f t="shared" si="665"/>
        <v>0</v>
      </c>
      <c r="AB982" s="17">
        <f t="shared" si="667"/>
        <v>5.0492307692307694</v>
      </c>
      <c r="AC982" s="17">
        <f t="shared" si="666"/>
        <v>5.0492307692307694</v>
      </c>
      <c r="AD982" s="3">
        <f t="shared" si="684"/>
        <v>247</v>
      </c>
      <c r="AE982" s="3">
        <f t="shared" si="683"/>
        <v>1600</v>
      </c>
      <c r="AF982" s="3"/>
      <c r="AH982" s="20">
        <f t="shared" si="671"/>
        <v>247.41</v>
      </c>
      <c r="AI982">
        <f t="shared" si="673"/>
        <v>2</v>
      </c>
      <c r="AJ982">
        <f t="shared" si="674"/>
        <v>0</v>
      </c>
      <c r="AK982">
        <f t="shared" si="675"/>
        <v>2</v>
      </c>
      <c r="AL982">
        <f t="shared" si="676"/>
        <v>0</v>
      </c>
      <c r="AM982">
        <f t="shared" si="677"/>
        <v>1</v>
      </c>
      <c r="AN982">
        <f t="shared" si="678"/>
        <v>2</v>
      </c>
      <c r="AO982">
        <f t="shared" si="679"/>
        <v>0</v>
      </c>
      <c r="AP982">
        <f t="shared" si="680"/>
        <v>1</v>
      </c>
      <c r="AQ982">
        <f t="shared" si="681"/>
        <v>1</v>
      </c>
      <c r="AR982">
        <f t="shared" si="682"/>
        <v>1</v>
      </c>
      <c r="AS982">
        <f t="shared" si="668"/>
        <v>1639.9999999999864</v>
      </c>
      <c r="AT982" s="12">
        <f t="shared" si="672"/>
        <v>-2.125</v>
      </c>
      <c r="AU982" s="13">
        <f t="shared" si="660"/>
        <v>0</v>
      </c>
      <c r="AV982" s="13">
        <f t="shared" si="661"/>
        <v>0</v>
      </c>
      <c r="AW982" s="27">
        <v>0</v>
      </c>
      <c r="AX982" s="1">
        <f t="shared" si="669"/>
        <v>0</v>
      </c>
      <c r="AY982" s="20">
        <f t="shared" si="663"/>
        <v>235.96153846153845</v>
      </c>
    </row>
    <row r="983" spans="1:51" ht="34.5" customHeight="1" x14ac:dyDescent="0.65">
      <c r="A983" s="39">
        <v>977</v>
      </c>
      <c r="B983" s="2" t="s">
        <v>2154</v>
      </c>
      <c r="C983" s="52" t="s">
        <v>2226</v>
      </c>
      <c r="D983" s="47" t="s">
        <v>1238</v>
      </c>
      <c r="E983" s="48" t="s">
        <v>2227</v>
      </c>
      <c r="F983" s="15">
        <v>44995</v>
      </c>
      <c r="G983" s="2">
        <f t="shared" si="685"/>
        <v>26</v>
      </c>
      <c r="H983" s="16">
        <v>18</v>
      </c>
      <c r="I983" s="2"/>
      <c r="J983" s="16"/>
      <c r="K983" s="16"/>
      <c r="L983" s="2">
        <v>200</v>
      </c>
      <c r="M983" s="2">
        <v>0</v>
      </c>
      <c r="N983" s="2">
        <v>0</v>
      </c>
      <c r="O983" s="16"/>
      <c r="P983" s="2">
        <v>0</v>
      </c>
      <c r="Q983" s="2">
        <f t="shared" si="664"/>
        <v>10</v>
      </c>
      <c r="R983" s="2">
        <f t="shared" si="656"/>
        <v>0</v>
      </c>
      <c r="S983" s="17">
        <f t="shared" si="670"/>
        <v>25.96153846153846</v>
      </c>
      <c r="T983" s="17">
        <v>4.5</v>
      </c>
      <c r="U983" s="17">
        <v>5</v>
      </c>
      <c r="V983" s="18">
        <v>7</v>
      </c>
      <c r="W983" s="19">
        <f t="shared" si="662"/>
        <v>252.46153846153845</v>
      </c>
      <c r="X983" s="17">
        <f t="shared" si="686"/>
        <v>0</v>
      </c>
      <c r="Y983" s="17">
        <f t="shared" si="687"/>
        <v>0</v>
      </c>
      <c r="Z983" s="29"/>
      <c r="AA983" s="43">
        <f t="shared" si="665"/>
        <v>0</v>
      </c>
      <c r="AB983" s="17">
        <f t="shared" si="667"/>
        <v>5.0492307692307694</v>
      </c>
      <c r="AC983" s="17">
        <f t="shared" si="666"/>
        <v>5.0492307692307694</v>
      </c>
      <c r="AD983" s="3">
        <f t="shared" si="684"/>
        <v>247</v>
      </c>
      <c r="AE983" s="3">
        <f t="shared" si="683"/>
        <v>1600</v>
      </c>
      <c r="AF983" s="3"/>
      <c r="AH983" s="20">
        <f t="shared" si="671"/>
        <v>247.41</v>
      </c>
      <c r="AI983">
        <f t="shared" si="673"/>
        <v>2</v>
      </c>
      <c r="AJ983">
        <f t="shared" si="674"/>
        <v>0</v>
      </c>
      <c r="AK983">
        <f t="shared" si="675"/>
        <v>2</v>
      </c>
      <c r="AL983">
        <f t="shared" si="676"/>
        <v>0</v>
      </c>
      <c r="AM983">
        <f t="shared" si="677"/>
        <v>1</v>
      </c>
      <c r="AN983">
        <f t="shared" si="678"/>
        <v>2</v>
      </c>
      <c r="AO983">
        <f t="shared" si="679"/>
        <v>0</v>
      </c>
      <c r="AP983">
        <f t="shared" si="680"/>
        <v>1</v>
      </c>
      <c r="AQ983">
        <f t="shared" si="681"/>
        <v>1</v>
      </c>
      <c r="AR983">
        <f t="shared" si="682"/>
        <v>1</v>
      </c>
      <c r="AS983">
        <f t="shared" si="668"/>
        <v>1639.9999999999864</v>
      </c>
      <c r="AT983" s="12">
        <f t="shared" si="672"/>
        <v>-2.15</v>
      </c>
      <c r="AU983" s="13">
        <f t="shared" si="660"/>
        <v>0</v>
      </c>
      <c r="AV983" s="13">
        <f t="shared" si="661"/>
        <v>0</v>
      </c>
      <c r="AW983" s="27">
        <v>0</v>
      </c>
      <c r="AX983" s="1">
        <f t="shared" si="669"/>
        <v>0</v>
      </c>
      <c r="AY983" s="20">
        <f t="shared" si="663"/>
        <v>235.96153846153845</v>
      </c>
    </row>
    <row r="984" spans="1:51" ht="34.5" customHeight="1" x14ac:dyDescent="0.65">
      <c r="A984" s="2">
        <v>978</v>
      </c>
      <c r="B984" s="2" t="s">
        <v>2154</v>
      </c>
      <c r="C984" s="52" t="s">
        <v>2228</v>
      </c>
      <c r="D984" s="47" t="s">
        <v>2229</v>
      </c>
      <c r="E984" s="48" t="s">
        <v>1082</v>
      </c>
      <c r="F984" s="15">
        <v>45001</v>
      </c>
      <c r="G984" s="2">
        <f t="shared" si="685"/>
        <v>25.625</v>
      </c>
      <c r="H984" s="16">
        <v>14</v>
      </c>
      <c r="I984" s="2"/>
      <c r="J984" s="16">
        <v>0.375</v>
      </c>
      <c r="K984" s="16"/>
      <c r="L984" s="2">
        <v>200</v>
      </c>
      <c r="M984" s="2">
        <v>0</v>
      </c>
      <c r="N984" s="2">
        <v>0</v>
      </c>
      <c r="O984" s="16"/>
      <c r="P984" s="2">
        <v>0</v>
      </c>
      <c r="Q984" s="2">
        <f t="shared" si="664"/>
        <v>5</v>
      </c>
      <c r="R984" s="2">
        <f t="shared" si="656"/>
        <v>0</v>
      </c>
      <c r="S984" s="17">
        <f t="shared" si="670"/>
        <v>20.192307692307693</v>
      </c>
      <c r="T984" s="17">
        <v>3.5</v>
      </c>
      <c r="U984" s="17">
        <v>4.9278846153846159</v>
      </c>
      <c r="V984" s="18">
        <v>7</v>
      </c>
      <c r="W984" s="19">
        <f t="shared" si="662"/>
        <v>240.62019230769229</v>
      </c>
      <c r="X984" s="17">
        <f t="shared" si="686"/>
        <v>2.8846153846153846</v>
      </c>
      <c r="Y984" s="17">
        <f t="shared" si="687"/>
        <v>0</v>
      </c>
      <c r="Z984" s="29"/>
      <c r="AA984" s="43">
        <f t="shared" si="665"/>
        <v>0</v>
      </c>
      <c r="AB984" s="17">
        <f t="shared" si="667"/>
        <v>4.7547115384615379</v>
      </c>
      <c r="AC984" s="17">
        <f t="shared" si="666"/>
        <v>7.6393269230769221</v>
      </c>
      <c r="AD984" s="3">
        <f t="shared" si="684"/>
        <v>232</v>
      </c>
      <c r="AE984" s="3">
        <f t="shared" si="683"/>
        <v>3900</v>
      </c>
      <c r="AF984" s="3"/>
      <c r="AH984" s="20">
        <f t="shared" si="671"/>
        <v>232.98</v>
      </c>
      <c r="AI984">
        <f t="shared" si="673"/>
        <v>2</v>
      </c>
      <c r="AJ984">
        <f t="shared" si="674"/>
        <v>0</v>
      </c>
      <c r="AK984">
        <f t="shared" si="675"/>
        <v>1</v>
      </c>
      <c r="AL984">
        <f t="shared" si="676"/>
        <v>1</v>
      </c>
      <c r="AM984">
        <f t="shared" si="677"/>
        <v>0</v>
      </c>
      <c r="AN984">
        <f t="shared" si="678"/>
        <v>2</v>
      </c>
      <c r="AO984">
        <f t="shared" si="679"/>
        <v>1</v>
      </c>
      <c r="AP984">
        <f t="shared" si="680"/>
        <v>1</v>
      </c>
      <c r="AQ984">
        <f t="shared" si="681"/>
        <v>1</v>
      </c>
      <c r="AR984">
        <f t="shared" si="682"/>
        <v>4</v>
      </c>
      <c r="AS984">
        <f t="shared" si="668"/>
        <v>3919.9999999999591</v>
      </c>
      <c r="AT984" s="12">
        <f t="shared" si="672"/>
        <v>-2.1666666666666665</v>
      </c>
      <c r="AU984" s="13">
        <f t="shared" si="660"/>
        <v>0</v>
      </c>
      <c r="AV984" s="13">
        <f t="shared" si="661"/>
        <v>0</v>
      </c>
      <c r="AW984" s="27">
        <v>0</v>
      </c>
      <c r="AX984" s="1">
        <f t="shared" si="669"/>
        <v>0</v>
      </c>
      <c r="AY984" s="20">
        <f t="shared" si="663"/>
        <v>222.30769230769229</v>
      </c>
    </row>
    <row r="985" spans="1:51" ht="34.5" customHeight="1" x14ac:dyDescent="0.65">
      <c r="A985" s="39">
        <v>979</v>
      </c>
      <c r="B985" s="2" t="s">
        <v>2154</v>
      </c>
      <c r="C985" s="52" t="s">
        <v>2230</v>
      </c>
      <c r="D985" s="47" t="s">
        <v>2231</v>
      </c>
      <c r="E985" s="48" t="s">
        <v>2232</v>
      </c>
      <c r="F985" s="15">
        <v>45017</v>
      </c>
      <c r="G985" s="2">
        <f t="shared" si="685"/>
        <v>26</v>
      </c>
      <c r="H985" s="16">
        <v>20</v>
      </c>
      <c r="I985" s="2"/>
      <c r="J985" s="16"/>
      <c r="K985" s="16"/>
      <c r="L985" s="2">
        <v>200</v>
      </c>
      <c r="M985" s="2">
        <v>0</v>
      </c>
      <c r="N985" s="2">
        <v>0</v>
      </c>
      <c r="O985" s="16"/>
      <c r="P985" s="2">
        <v>0</v>
      </c>
      <c r="Q985" s="2">
        <f t="shared" si="664"/>
        <v>10</v>
      </c>
      <c r="R985" s="2">
        <f t="shared" si="656"/>
        <v>0</v>
      </c>
      <c r="S985" s="17">
        <f t="shared" si="670"/>
        <v>28.846153846153847</v>
      </c>
      <c r="T985" s="17">
        <v>5</v>
      </c>
      <c r="U985" s="17">
        <v>5</v>
      </c>
      <c r="V985" s="18">
        <v>7</v>
      </c>
      <c r="W985" s="19">
        <f t="shared" si="662"/>
        <v>255.84615384615384</v>
      </c>
      <c r="X985" s="17">
        <f t="shared" si="686"/>
        <v>0</v>
      </c>
      <c r="Y985" s="17">
        <f t="shared" si="687"/>
        <v>0</v>
      </c>
      <c r="Z985" s="29"/>
      <c r="AA985" s="43">
        <f t="shared" si="665"/>
        <v>0</v>
      </c>
      <c r="AB985" s="17">
        <f t="shared" si="667"/>
        <v>5.1169230769230767</v>
      </c>
      <c r="AC985" s="17">
        <f t="shared" si="666"/>
        <v>5.1169230769230767</v>
      </c>
      <c r="AD985" s="3">
        <f t="shared" si="684"/>
        <v>250</v>
      </c>
      <c r="AE985" s="3">
        <f t="shared" si="683"/>
        <v>2900</v>
      </c>
      <c r="AF985" s="3"/>
      <c r="AH985" s="20">
        <f t="shared" si="671"/>
        <v>250.73</v>
      </c>
      <c r="AI985">
        <f t="shared" si="673"/>
        <v>2</v>
      </c>
      <c r="AJ985">
        <f t="shared" si="674"/>
        <v>1</v>
      </c>
      <c r="AK985">
        <f t="shared" si="675"/>
        <v>0</v>
      </c>
      <c r="AL985">
        <f t="shared" si="676"/>
        <v>0</v>
      </c>
      <c r="AM985">
        <f t="shared" si="677"/>
        <v>0</v>
      </c>
      <c r="AN985">
        <f t="shared" si="678"/>
        <v>0</v>
      </c>
      <c r="AO985">
        <f t="shared" si="679"/>
        <v>1</v>
      </c>
      <c r="AP985">
        <f t="shared" si="680"/>
        <v>0</v>
      </c>
      <c r="AQ985">
        <f t="shared" si="681"/>
        <v>1</v>
      </c>
      <c r="AR985">
        <f t="shared" si="682"/>
        <v>4</v>
      </c>
      <c r="AS985">
        <f t="shared" si="668"/>
        <v>2919.9999999999591</v>
      </c>
      <c r="AT985" s="12">
        <f t="shared" si="672"/>
        <v>-2.2083333333333335</v>
      </c>
      <c r="AU985" s="13">
        <f t="shared" si="660"/>
        <v>0</v>
      </c>
      <c r="AV985" s="13">
        <f t="shared" si="661"/>
        <v>0</v>
      </c>
      <c r="AW985" s="27">
        <v>0</v>
      </c>
      <c r="AX985" s="1">
        <f t="shared" si="669"/>
        <v>0</v>
      </c>
      <c r="AY985" s="20">
        <f t="shared" si="663"/>
        <v>238.84615384615384</v>
      </c>
    </row>
    <row r="986" spans="1:51" ht="34.5" customHeight="1" x14ac:dyDescent="0.65">
      <c r="A986" s="2">
        <v>980</v>
      </c>
      <c r="B986" s="2" t="s">
        <v>2154</v>
      </c>
      <c r="C986" s="52" t="s">
        <v>2233</v>
      </c>
      <c r="D986" s="47" t="s">
        <v>2234</v>
      </c>
      <c r="E986" s="48" t="s">
        <v>2235</v>
      </c>
      <c r="F986" s="15">
        <v>45035</v>
      </c>
      <c r="G986" s="2">
        <f t="shared" si="685"/>
        <v>26</v>
      </c>
      <c r="H986" s="16">
        <v>28</v>
      </c>
      <c r="I986" s="2"/>
      <c r="J986" s="16"/>
      <c r="K986" s="16"/>
      <c r="L986" s="2">
        <v>200</v>
      </c>
      <c r="M986" s="2">
        <v>0</v>
      </c>
      <c r="N986" s="2">
        <v>0</v>
      </c>
      <c r="O986" s="16"/>
      <c r="P986" s="2">
        <v>0</v>
      </c>
      <c r="Q986" s="2">
        <f t="shared" si="664"/>
        <v>10</v>
      </c>
      <c r="R986" s="2">
        <f t="shared" si="656"/>
        <v>0</v>
      </c>
      <c r="S986" s="17">
        <f t="shared" si="670"/>
        <v>40.384615384615387</v>
      </c>
      <c r="T986" s="17">
        <v>7</v>
      </c>
      <c r="U986" s="17">
        <v>5</v>
      </c>
      <c r="V986" s="18">
        <v>7</v>
      </c>
      <c r="W986" s="19">
        <f t="shared" si="662"/>
        <v>269.38461538461536</v>
      </c>
      <c r="X986" s="17">
        <f t="shared" si="686"/>
        <v>0</v>
      </c>
      <c r="Y986" s="17">
        <f t="shared" si="687"/>
        <v>0</v>
      </c>
      <c r="Z986" s="29"/>
      <c r="AA986" s="43">
        <f t="shared" si="665"/>
        <v>0</v>
      </c>
      <c r="AB986" s="17">
        <f t="shared" si="667"/>
        <v>5.3876923076923076</v>
      </c>
      <c r="AC986" s="17">
        <f t="shared" si="666"/>
        <v>5.3876923076923076</v>
      </c>
      <c r="AD986" s="3">
        <f t="shared" si="684"/>
        <v>264</v>
      </c>
      <c r="AE986" s="3">
        <f t="shared" si="683"/>
        <v>0</v>
      </c>
      <c r="AF986" s="3"/>
      <c r="AH986" s="20">
        <f t="shared" si="671"/>
        <v>264</v>
      </c>
      <c r="AI986">
        <f t="shared" si="673"/>
        <v>2</v>
      </c>
      <c r="AJ986">
        <f t="shared" si="674"/>
        <v>1</v>
      </c>
      <c r="AK986">
        <f t="shared" si="675"/>
        <v>0</v>
      </c>
      <c r="AL986">
        <f t="shared" si="676"/>
        <v>1</v>
      </c>
      <c r="AM986">
        <f t="shared" si="677"/>
        <v>0</v>
      </c>
      <c r="AN986">
        <f t="shared" si="678"/>
        <v>4</v>
      </c>
      <c r="AO986">
        <f t="shared" si="679"/>
        <v>0</v>
      </c>
      <c r="AP986">
        <f t="shared" si="680"/>
        <v>0</v>
      </c>
      <c r="AQ986">
        <f t="shared" si="681"/>
        <v>0</v>
      </c>
      <c r="AR986">
        <f t="shared" si="682"/>
        <v>0</v>
      </c>
      <c r="AS986">
        <f t="shared" si="668"/>
        <v>0</v>
      </c>
      <c r="AT986" s="12">
        <f t="shared" si="672"/>
        <v>-2.2583333333333333</v>
      </c>
      <c r="AU986" s="13">
        <f t="shared" si="660"/>
        <v>0</v>
      </c>
      <c r="AV986" s="13">
        <f t="shared" si="661"/>
        <v>0</v>
      </c>
      <c r="AW986" s="27">
        <v>0</v>
      </c>
      <c r="AX986" s="1">
        <f t="shared" si="669"/>
        <v>0</v>
      </c>
      <c r="AY986" s="20">
        <f t="shared" si="663"/>
        <v>250.38461538461536</v>
      </c>
    </row>
    <row r="987" spans="1:51" ht="34.5" customHeight="1" x14ac:dyDescent="0.65">
      <c r="A987" s="39">
        <v>981</v>
      </c>
      <c r="B987" s="2" t="s">
        <v>2154</v>
      </c>
      <c r="C987" s="52" t="s">
        <v>2236</v>
      </c>
      <c r="D987" s="47" t="s">
        <v>2237</v>
      </c>
      <c r="E987" s="48" t="s">
        <v>2238</v>
      </c>
      <c r="F987" s="15">
        <v>45078</v>
      </c>
      <c r="G987" s="2">
        <f t="shared" si="685"/>
        <v>26</v>
      </c>
      <c r="H987" s="16">
        <v>18</v>
      </c>
      <c r="I987" s="2"/>
      <c r="J987" s="16"/>
      <c r="K987" s="16"/>
      <c r="L987" s="2">
        <v>200</v>
      </c>
      <c r="M987" s="2">
        <v>0</v>
      </c>
      <c r="N987" s="2">
        <v>0</v>
      </c>
      <c r="O987" s="16"/>
      <c r="P987" s="2">
        <v>0</v>
      </c>
      <c r="Q987" s="2">
        <f t="shared" si="664"/>
        <v>10</v>
      </c>
      <c r="R987" s="2">
        <f t="shared" si="656"/>
        <v>0</v>
      </c>
      <c r="S987" s="17">
        <f t="shared" si="670"/>
        <v>25.96153846153846</v>
      </c>
      <c r="T987" s="17">
        <v>4.5</v>
      </c>
      <c r="U987" s="17">
        <v>5</v>
      </c>
      <c r="V987" s="18">
        <v>7</v>
      </c>
      <c r="W987" s="19">
        <f t="shared" si="662"/>
        <v>252.46153846153845</v>
      </c>
      <c r="X987" s="17">
        <f t="shared" si="686"/>
        <v>0</v>
      </c>
      <c r="Y987" s="17">
        <f t="shared" si="687"/>
        <v>0</v>
      </c>
      <c r="Z987" s="29"/>
      <c r="AA987" s="43">
        <f t="shared" si="665"/>
        <v>0</v>
      </c>
      <c r="AB987" s="17">
        <f t="shared" si="667"/>
        <v>5.0492307692307694</v>
      </c>
      <c r="AC987" s="17">
        <f t="shared" si="666"/>
        <v>5.0492307692307694</v>
      </c>
      <c r="AD987" s="3">
        <f t="shared" si="684"/>
        <v>247</v>
      </c>
      <c r="AE987" s="3">
        <f t="shared" si="683"/>
        <v>1600</v>
      </c>
      <c r="AF987" s="3"/>
      <c r="AH987" s="20">
        <f t="shared" si="671"/>
        <v>247.41</v>
      </c>
      <c r="AI987">
        <f t="shared" si="673"/>
        <v>2</v>
      </c>
      <c r="AJ987">
        <f t="shared" si="674"/>
        <v>0</v>
      </c>
      <c r="AK987">
        <f t="shared" si="675"/>
        <v>2</v>
      </c>
      <c r="AL987">
        <f t="shared" si="676"/>
        <v>0</v>
      </c>
      <c r="AM987">
        <f t="shared" si="677"/>
        <v>1</v>
      </c>
      <c r="AN987">
        <f t="shared" si="678"/>
        <v>2</v>
      </c>
      <c r="AO987">
        <f t="shared" si="679"/>
        <v>0</v>
      </c>
      <c r="AP987">
        <f t="shared" si="680"/>
        <v>1</v>
      </c>
      <c r="AQ987">
        <f t="shared" si="681"/>
        <v>1</v>
      </c>
      <c r="AR987">
        <f t="shared" si="682"/>
        <v>1</v>
      </c>
      <c r="AS987">
        <f t="shared" si="668"/>
        <v>1639.9999999999864</v>
      </c>
      <c r="AT987" s="12">
        <f t="shared" si="672"/>
        <v>-2.375</v>
      </c>
      <c r="AU987" s="13">
        <f t="shared" si="660"/>
        <v>0</v>
      </c>
      <c r="AV987" s="13">
        <f t="shared" si="661"/>
        <v>0</v>
      </c>
      <c r="AW987" s="27">
        <v>0</v>
      </c>
      <c r="AX987" s="1">
        <f t="shared" si="669"/>
        <v>0</v>
      </c>
      <c r="AY987" s="20">
        <f t="shared" si="663"/>
        <v>235.96153846153845</v>
      </c>
    </row>
    <row r="988" spans="1:51" ht="34.5" customHeight="1" x14ac:dyDescent="0.65">
      <c r="A988" s="2">
        <v>982</v>
      </c>
      <c r="B988" s="2" t="s">
        <v>2154</v>
      </c>
      <c r="C988" s="52" t="s">
        <v>2239</v>
      </c>
      <c r="D988" s="47" t="s">
        <v>2240</v>
      </c>
      <c r="E988" s="48" t="s">
        <v>371</v>
      </c>
      <c r="F988" s="15">
        <v>45078</v>
      </c>
      <c r="G988" s="2">
        <f t="shared" si="685"/>
        <v>26</v>
      </c>
      <c r="H988" s="16">
        <v>16</v>
      </c>
      <c r="I988" s="2"/>
      <c r="J988" s="16"/>
      <c r="K988" s="16"/>
      <c r="L988" s="2">
        <v>200</v>
      </c>
      <c r="M988" s="2">
        <v>0</v>
      </c>
      <c r="N988" s="2">
        <v>0</v>
      </c>
      <c r="O988" s="16"/>
      <c r="P988" s="2">
        <v>0</v>
      </c>
      <c r="Q988" s="2">
        <f t="shared" si="664"/>
        <v>10</v>
      </c>
      <c r="R988" s="2">
        <f t="shared" si="656"/>
        <v>0</v>
      </c>
      <c r="S988" s="17">
        <f t="shared" si="670"/>
        <v>23.076923076923077</v>
      </c>
      <c r="T988" s="17">
        <v>4</v>
      </c>
      <c r="U988" s="17">
        <v>5</v>
      </c>
      <c r="V988" s="18">
        <v>7</v>
      </c>
      <c r="W988" s="19">
        <f t="shared" si="662"/>
        <v>249.07692307692307</v>
      </c>
      <c r="X988" s="17">
        <f t="shared" si="686"/>
        <v>0</v>
      </c>
      <c r="Y988" s="17">
        <f t="shared" si="687"/>
        <v>0</v>
      </c>
      <c r="Z988" s="29"/>
      <c r="AA988" s="43">
        <f t="shared" si="665"/>
        <v>0</v>
      </c>
      <c r="AB988" s="17">
        <f t="shared" si="667"/>
        <v>4.9815384615384612</v>
      </c>
      <c r="AC988" s="17">
        <f t="shared" si="666"/>
        <v>4.9815384615384612</v>
      </c>
      <c r="AD988" s="3">
        <f t="shared" si="684"/>
        <v>244</v>
      </c>
      <c r="AE988" s="3">
        <f t="shared" si="683"/>
        <v>300</v>
      </c>
      <c r="AF988" s="3"/>
      <c r="AH988" s="20">
        <f t="shared" si="671"/>
        <v>244.1</v>
      </c>
      <c r="AI988">
        <f t="shared" si="673"/>
        <v>2</v>
      </c>
      <c r="AJ988">
        <f t="shared" si="674"/>
        <v>0</v>
      </c>
      <c r="AK988">
        <f t="shared" si="675"/>
        <v>2</v>
      </c>
      <c r="AL988">
        <f t="shared" si="676"/>
        <v>0</v>
      </c>
      <c r="AM988">
        <f t="shared" si="677"/>
        <v>0</v>
      </c>
      <c r="AN988">
        <f t="shared" si="678"/>
        <v>4</v>
      </c>
      <c r="AO988">
        <f t="shared" si="679"/>
        <v>0</v>
      </c>
      <c r="AP988">
        <f t="shared" si="680"/>
        <v>0</v>
      </c>
      <c r="AQ988">
        <f t="shared" si="681"/>
        <v>0</v>
      </c>
      <c r="AR988">
        <f t="shared" si="682"/>
        <v>3</v>
      </c>
      <c r="AS988">
        <f t="shared" si="668"/>
        <v>399.99999999997726</v>
      </c>
      <c r="AT988" s="12">
        <f t="shared" si="672"/>
        <v>-2.375</v>
      </c>
      <c r="AU988" s="13">
        <f t="shared" si="660"/>
        <v>0</v>
      </c>
      <c r="AV988" s="13">
        <f t="shared" si="661"/>
        <v>0</v>
      </c>
      <c r="AW988" s="27">
        <v>0</v>
      </c>
      <c r="AX988" s="1">
        <f t="shared" si="669"/>
        <v>0</v>
      </c>
      <c r="AY988" s="20">
        <f t="shared" si="663"/>
        <v>233.07692307692307</v>
      </c>
    </row>
    <row r="989" spans="1:51" ht="34.5" customHeight="1" x14ac:dyDescent="0.65">
      <c r="A989" s="39">
        <v>983</v>
      </c>
      <c r="B989" s="2" t="s">
        <v>2154</v>
      </c>
      <c r="C989" s="52" t="s">
        <v>2241</v>
      </c>
      <c r="D989" s="47" t="s">
        <v>2242</v>
      </c>
      <c r="E989" s="48" t="s">
        <v>1925</v>
      </c>
      <c r="F989" s="15">
        <v>45055</v>
      </c>
      <c r="G989" s="2">
        <f t="shared" si="685"/>
        <v>26</v>
      </c>
      <c r="H989" s="16">
        <v>18</v>
      </c>
      <c r="I989" s="2"/>
      <c r="J989" s="16"/>
      <c r="K989" s="16"/>
      <c r="L989" s="2">
        <v>200</v>
      </c>
      <c r="M989" s="2">
        <v>0</v>
      </c>
      <c r="N989" s="2">
        <v>0</v>
      </c>
      <c r="O989" s="16"/>
      <c r="P989" s="2">
        <v>0</v>
      </c>
      <c r="Q989" s="2">
        <f t="shared" si="664"/>
        <v>10</v>
      </c>
      <c r="R989" s="2">
        <f t="shared" si="656"/>
        <v>0</v>
      </c>
      <c r="S989" s="17">
        <f t="shared" si="670"/>
        <v>25.96153846153846</v>
      </c>
      <c r="T989" s="17">
        <v>4.5</v>
      </c>
      <c r="U989" s="17">
        <v>5</v>
      </c>
      <c r="V989" s="18">
        <v>7</v>
      </c>
      <c r="W989" s="19">
        <f t="shared" si="662"/>
        <v>252.46153846153845</v>
      </c>
      <c r="X989" s="17">
        <f t="shared" si="686"/>
        <v>0</v>
      </c>
      <c r="Y989" s="17">
        <f t="shared" si="687"/>
        <v>0</v>
      </c>
      <c r="Z989" s="29"/>
      <c r="AA989" s="43">
        <f t="shared" si="665"/>
        <v>0</v>
      </c>
      <c r="AB989" s="17">
        <f t="shared" si="667"/>
        <v>5.0492307692307694</v>
      </c>
      <c r="AC989" s="17">
        <f t="shared" si="666"/>
        <v>5.0492307692307694</v>
      </c>
      <c r="AD989" s="3">
        <f t="shared" si="684"/>
        <v>247</v>
      </c>
      <c r="AE989" s="3">
        <f t="shared" si="683"/>
        <v>1600</v>
      </c>
      <c r="AF989" s="3"/>
      <c r="AH989" s="20">
        <f t="shared" si="671"/>
        <v>247.41</v>
      </c>
      <c r="AI989">
        <f t="shared" si="673"/>
        <v>2</v>
      </c>
      <c r="AJ989">
        <f t="shared" si="674"/>
        <v>0</v>
      </c>
      <c r="AK989">
        <f t="shared" si="675"/>
        <v>2</v>
      </c>
      <c r="AL989">
        <f t="shared" si="676"/>
        <v>0</v>
      </c>
      <c r="AM989">
        <f t="shared" si="677"/>
        <v>1</v>
      </c>
      <c r="AN989">
        <f t="shared" si="678"/>
        <v>2</v>
      </c>
      <c r="AO989">
        <f t="shared" si="679"/>
        <v>0</v>
      </c>
      <c r="AP989">
        <f t="shared" si="680"/>
        <v>1</v>
      </c>
      <c r="AQ989">
        <f t="shared" si="681"/>
        <v>1</v>
      </c>
      <c r="AR989">
        <f t="shared" si="682"/>
        <v>1</v>
      </c>
      <c r="AS989">
        <f t="shared" si="668"/>
        <v>1639.9999999999864</v>
      </c>
      <c r="AT989" s="12">
        <f t="shared" si="672"/>
        <v>-2.3138888888888891</v>
      </c>
      <c r="AU989" s="13">
        <f t="shared" si="660"/>
        <v>0</v>
      </c>
      <c r="AV989" s="13">
        <f t="shared" si="661"/>
        <v>0</v>
      </c>
      <c r="AW989" s="27">
        <v>0</v>
      </c>
      <c r="AX989" s="1">
        <f t="shared" si="669"/>
        <v>0</v>
      </c>
      <c r="AY989" s="20">
        <f t="shared" si="663"/>
        <v>235.96153846153845</v>
      </c>
    </row>
    <row r="990" spans="1:51" ht="34.5" customHeight="1" x14ac:dyDescent="0.65">
      <c r="A990" s="2">
        <v>984</v>
      </c>
      <c r="B990" s="2" t="s">
        <v>2154</v>
      </c>
      <c r="C990" s="52" t="s">
        <v>2243</v>
      </c>
      <c r="D990" s="47" t="s">
        <v>1900</v>
      </c>
      <c r="E990" s="48" t="s">
        <v>371</v>
      </c>
      <c r="F990" s="15">
        <v>45111</v>
      </c>
      <c r="G990" s="2">
        <f t="shared" si="685"/>
        <v>26</v>
      </c>
      <c r="H990" s="16">
        <v>18</v>
      </c>
      <c r="I990" s="2"/>
      <c r="J990" s="16"/>
      <c r="K990" s="16"/>
      <c r="L990" s="2">
        <v>198</v>
      </c>
      <c r="M990" s="2">
        <v>0</v>
      </c>
      <c r="N990" s="2">
        <v>0</v>
      </c>
      <c r="O990" s="16"/>
      <c r="P990" s="2">
        <v>0</v>
      </c>
      <c r="Q990" s="2">
        <f t="shared" si="664"/>
        <v>10</v>
      </c>
      <c r="R990" s="2">
        <f t="shared" si="656"/>
        <v>0</v>
      </c>
      <c r="S990" s="17">
        <f t="shared" si="670"/>
        <v>25.701923076923077</v>
      </c>
      <c r="T990" s="17">
        <v>4.5</v>
      </c>
      <c r="U990" s="17">
        <v>5</v>
      </c>
      <c r="V990" s="18">
        <v>7</v>
      </c>
      <c r="W990" s="19">
        <f t="shared" si="662"/>
        <v>250.20192307692307</v>
      </c>
      <c r="X990" s="17">
        <f t="shared" si="686"/>
        <v>0</v>
      </c>
      <c r="Y990" s="17">
        <f t="shared" si="687"/>
        <v>0</v>
      </c>
      <c r="Z990" s="29"/>
      <c r="AA990" s="43">
        <f t="shared" si="665"/>
        <v>0</v>
      </c>
      <c r="AB990" s="17">
        <f t="shared" si="667"/>
        <v>5.0040384615384612</v>
      </c>
      <c r="AC990" s="17">
        <f t="shared" si="666"/>
        <v>5.0040384615384612</v>
      </c>
      <c r="AD990" s="3">
        <f t="shared" si="684"/>
        <v>245</v>
      </c>
      <c r="AE990" s="3">
        <f t="shared" si="683"/>
        <v>700</v>
      </c>
      <c r="AF990" s="3"/>
      <c r="AH990" s="20">
        <f t="shared" si="671"/>
        <v>245.2</v>
      </c>
      <c r="AI990">
        <f t="shared" si="673"/>
        <v>2</v>
      </c>
      <c r="AJ990">
        <f t="shared" si="674"/>
        <v>0</v>
      </c>
      <c r="AK990">
        <f t="shared" si="675"/>
        <v>2</v>
      </c>
      <c r="AL990">
        <f t="shared" si="676"/>
        <v>0</v>
      </c>
      <c r="AM990">
        <f t="shared" si="677"/>
        <v>1</v>
      </c>
      <c r="AN990">
        <f t="shared" si="678"/>
        <v>0</v>
      </c>
      <c r="AO990">
        <f t="shared" si="679"/>
        <v>0</v>
      </c>
      <c r="AP990">
        <f t="shared" si="680"/>
        <v>0</v>
      </c>
      <c r="AQ990">
        <f t="shared" si="681"/>
        <v>1</v>
      </c>
      <c r="AR990">
        <f t="shared" si="682"/>
        <v>2</v>
      </c>
      <c r="AS990">
        <f t="shared" si="668"/>
        <v>799.99999999995453</v>
      </c>
      <c r="AT990" s="12">
        <f t="shared" si="672"/>
        <v>-2.4666666666666668</v>
      </c>
      <c r="AU990" s="13">
        <f t="shared" si="660"/>
        <v>0</v>
      </c>
      <c r="AV990" s="13">
        <f t="shared" si="661"/>
        <v>0</v>
      </c>
      <c r="AW990" s="27">
        <v>0</v>
      </c>
      <c r="AX990" s="1">
        <f t="shared" si="669"/>
        <v>0</v>
      </c>
      <c r="AY990" s="20">
        <f t="shared" si="663"/>
        <v>233.70192307692307</v>
      </c>
    </row>
    <row r="991" spans="1:51" ht="34.5" customHeight="1" x14ac:dyDescent="0.65">
      <c r="A991" s="39">
        <v>985</v>
      </c>
      <c r="B991" s="2" t="s">
        <v>2154</v>
      </c>
      <c r="C991" s="52" t="s">
        <v>2244</v>
      </c>
      <c r="D991" s="47" t="s">
        <v>204</v>
      </c>
      <c r="E991" s="48" t="s">
        <v>2245</v>
      </c>
      <c r="F991" s="15">
        <v>45139</v>
      </c>
      <c r="G991" s="2">
        <f t="shared" si="685"/>
        <v>26</v>
      </c>
      <c r="H991" s="16">
        <v>18</v>
      </c>
      <c r="I991" s="2"/>
      <c r="J991" s="16"/>
      <c r="K991" s="16"/>
      <c r="L991" s="2">
        <v>200</v>
      </c>
      <c r="M991" s="2">
        <v>0</v>
      </c>
      <c r="N991" s="2">
        <v>0</v>
      </c>
      <c r="O991" s="16"/>
      <c r="P991" s="2">
        <v>0</v>
      </c>
      <c r="Q991" s="2">
        <f t="shared" si="664"/>
        <v>10</v>
      </c>
      <c r="R991" s="2">
        <f t="shared" si="656"/>
        <v>0</v>
      </c>
      <c r="S991" s="17">
        <f t="shared" si="670"/>
        <v>25.96153846153846</v>
      </c>
      <c r="T991" s="17">
        <v>4.5</v>
      </c>
      <c r="U991" s="17">
        <v>5</v>
      </c>
      <c r="V991" s="18">
        <v>7</v>
      </c>
      <c r="W991" s="19">
        <f t="shared" si="662"/>
        <v>252.46153846153845</v>
      </c>
      <c r="X991" s="17">
        <f t="shared" si="686"/>
        <v>0</v>
      </c>
      <c r="Y991" s="17">
        <f t="shared" si="687"/>
        <v>0</v>
      </c>
      <c r="Z991" s="29"/>
      <c r="AA991" s="43">
        <f t="shared" si="665"/>
        <v>0</v>
      </c>
      <c r="AB991" s="17">
        <f t="shared" si="667"/>
        <v>5.0492307692307694</v>
      </c>
      <c r="AC991" s="17">
        <f t="shared" si="666"/>
        <v>5.0492307692307694</v>
      </c>
      <c r="AD991" s="3">
        <f t="shared" si="684"/>
        <v>247</v>
      </c>
      <c r="AE991" s="3">
        <f t="shared" si="683"/>
        <v>1600</v>
      </c>
      <c r="AF991" s="3"/>
      <c r="AH991" s="20">
        <f t="shared" si="671"/>
        <v>247.41</v>
      </c>
      <c r="AI991">
        <f t="shared" si="673"/>
        <v>2</v>
      </c>
      <c r="AJ991">
        <f t="shared" si="674"/>
        <v>0</v>
      </c>
      <c r="AK991">
        <f t="shared" si="675"/>
        <v>2</v>
      </c>
      <c r="AL991">
        <f t="shared" si="676"/>
        <v>0</v>
      </c>
      <c r="AM991">
        <f t="shared" si="677"/>
        <v>1</v>
      </c>
      <c r="AN991">
        <f t="shared" si="678"/>
        <v>2</v>
      </c>
      <c r="AO991">
        <f t="shared" si="679"/>
        <v>0</v>
      </c>
      <c r="AP991">
        <f t="shared" si="680"/>
        <v>1</v>
      </c>
      <c r="AQ991">
        <f t="shared" si="681"/>
        <v>1</v>
      </c>
      <c r="AR991">
        <f t="shared" si="682"/>
        <v>1</v>
      </c>
      <c r="AS991">
        <f t="shared" si="668"/>
        <v>1639.9999999999864</v>
      </c>
      <c r="AT991" s="12">
        <f t="shared" si="672"/>
        <v>-2.5416666666666665</v>
      </c>
      <c r="AU991" s="13">
        <f t="shared" si="660"/>
        <v>0</v>
      </c>
      <c r="AV991" s="13">
        <f t="shared" si="661"/>
        <v>0</v>
      </c>
      <c r="AW991" s="27">
        <v>0</v>
      </c>
      <c r="AX991" s="1">
        <f t="shared" si="669"/>
        <v>0</v>
      </c>
      <c r="AY991" s="20">
        <f t="shared" si="663"/>
        <v>235.96153846153845</v>
      </c>
    </row>
    <row r="992" spans="1:51" ht="34.5" customHeight="1" x14ac:dyDescent="0.65">
      <c r="A992" s="2">
        <v>986</v>
      </c>
      <c r="B992" s="2" t="s">
        <v>2154</v>
      </c>
      <c r="C992" s="52" t="s">
        <v>2246</v>
      </c>
      <c r="D992" s="47" t="s">
        <v>246</v>
      </c>
      <c r="E992" s="48" t="s">
        <v>244</v>
      </c>
      <c r="F992" s="15">
        <v>45139</v>
      </c>
      <c r="G992" s="2">
        <f t="shared" si="685"/>
        <v>26</v>
      </c>
      <c r="H992" s="16">
        <v>18</v>
      </c>
      <c r="I992" s="2"/>
      <c r="J992" s="16"/>
      <c r="K992" s="16"/>
      <c r="L992" s="2">
        <v>200</v>
      </c>
      <c r="M992" s="2">
        <v>0</v>
      </c>
      <c r="N992" s="2">
        <v>0</v>
      </c>
      <c r="O992" s="16"/>
      <c r="P992" s="2">
        <v>0</v>
      </c>
      <c r="Q992" s="2">
        <f t="shared" si="664"/>
        <v>10</v>
      </c>
      <c r="R992" s="2">
        <f t="shared" si="656"/>
        <v>0</v>
      </c>
      <c r="S992" s="17">
        <f t="shared" si="670"/>
        <v>25.96153846153846</v>
      </c>
      <c r="T992" s="17">
        <v>4.5</v>
      </c>
      <c r="U992" s="17">
        <v>5</v>
      </c>
      <c r="V992" s="18">
        <v>7</v>
      </c>
      <c r="W992" s="19">
        <f t="shared" si="662"/>
        <v>252.46153846153845</v>
      </c>
      <c r="X992" s="17">
        <f t="shared" si="686"/>
        <v>0</v>
      </c>
      <c r="Y992" s="17">
        <f t="shared" si="687"/>
        <v>0</v>
      </c>
      <c r="Z992" s="29"/>
      <c r="AA992" s="43">
        <f t="shared" si="665"/>
        <v>0</v>
      </c>
      <c r="AB992" s="17">
        <f t="shared" si="667"/>
        <v>5.0492307692307694</v>
      </c>
      <c r="AC992" s="17">
        <f t="shared" si="666"/>
        <v>5.0492307692307694</v>
      </c>
      <c r="AD992" s="3">
        <f t="shared" si="684"/>
        <v>247</v>
      </c>
      <c r="AE992" s="3">
        <f t="shared" si="683"/>
        <v>1600</v>
      </c>
      <c r="AF992" s="3"/>
      <c r="AH992" s="20">
        <f t="shared" si="671"/>
        <v>247.41</v>
      </c>
      <c r="AI992">
        <f t="shared" si="673"/>
        <v>2</v>
      </c>
      <c r="AJ992">
        <f t="shared" si="674"/>
        <v>0</v>
      </c>
      <c r="AK992">
        <f t="shared" si="675"/>
        <v>2</v>
      </c>
      <c r="AL992">
        <f t="shared" si="676"/>
        <v>0</v>
      </c>
      <c r="AM992">
        <f t="shared" si="677"/>
        <v>1</v>
      </c>
      <c r="AN992">
        <f t="shared" si="678"/>
        <v>2</v>
      </c>
      <c r="AO992">
        <f t="shared" si="679"/>
        <v>0</v>
      </c>
      <c r="AP992">
        <f t="shared" si="680"/>
        <v>1</v>
      </c>
      <c r="AQ992">
        <f t="shared" si="681"/>
        <v>1</v>
      </c>
      <c r="AR992">
        <f t="shared" si="682"/>
        <v>1</v>
      </c>
      <c r="AS992">
        <f t="shared" si="668"/>
        <v>1639.9999999999864</v>
      </c>
      <c r="AT992" s="12">
        <f t="shared" si="672"/>
        <v>-2.5416666666666665</v>
      </c>
      <c r="AU992" s="13">
        <f t="shared" si="660"/>
        <v>0</v>
      </c>
      <c r="AV992" s="13">
        <f t="shared" si="661"/>
        <v>0</v>
      </c>
      <c r="AW992" s="27">
        <v>0</v>
      </c>
      <c r="AX992" s="1">
        <f t="shared" si="669"/>
        <v>0</v>
      </c>
      <c r="AY992" s="20">
        <f t="shared" si="663"/>
        <v>235.96153846153845</v>
      </c>
    </row>
    <row r="993" spans="1:51" ht="34.5" customHeight="1" x14ac:dyDescent="0.65">
      <c r="A993" s="39">
        <v>987</v>
      </c>
      <c r="B993" s="2" t="s">
        <v>2154</v>
      </c>
      <c r="C993" s="52" t="s">
        <v>2247</v>
      </c>
      <c r="D993" s="47" t="s">
        <v>2248</v>
      </c>
      <c r="E993" s="48" t="s">
        <v>2249</v>
      </c>
      <c r="F993" s="15">
        <v>45163</v>
      </c>
      <c r="G993" s="2">
        <f t="shared" si="685"/>
        <v>26</v>
      </c>
      <c r="H993" s="16">
        <v>16</v>
      </c>
      <c r="I993" s="2"/>
      <c r="J993" s="16"/>
      <c r="K993" s="16"/>
      <c r="L993" s="2">
        <v>200</v>
      </c>
      <c r="M993" s="2">
        <v>0</v>
      </c>
      <c r="N993" s="2">
        <v>0</v>
      </c>
      <c r="O993" s="16"/>
      <c r="P993" s="2">
        <v>0</v>
      </c>
      <c r="Q993" s="2">
        <f t="shared" si="664"/>
        <v>10</v>
      </c>
      <c r="R993" s="2">
        <f t="shared" si="656"/>
        <v>0</v>
      </c>
      <c r="S993" s="17">
        <f t="shared" si="670"/>
        <v>23.076923076923077</v>
      </c>
      <c r="T993" s="17">
        <v>4</v>
      </c>
      <c r="U993" s="17">
        <v>5</v>
      </c>
      <c r="V993" s="18">
        <v>7</v>
      </c>
      <c r="W993" s="19">
        <f t="shared" si="662"/>
        <v>249.07692307692307</v>
      </c>
      <c r="X993" s="17">
        <f t="shared" si="686"/>
        <v>0</v>
      </c>
      <c r="Y993" s="17">
        <f t="shared" si="687"/>
        <v>0</v>
      </c>
      <c r="Z993" s="29"/>
      <c r="AA993" s="43">
        <f t="shared" si="665"/>
        <v>0</v>
      </c>
      <c r="AB993" s="17">
        <f t="shared" si="667"/>
        <v>4.9815384615384612</v>
      </c>
      <c r="AC993" s="17">
        <f t="shared" si="666"/>
        <v>4.9815384615384612</v>
      </c>
      <c r="AD993" s="3">
        <f t="shared" si="684"/>
        <v>244</v>
      </c>
      <c r="AE993" s="3">
        <f t="shared" si="683"/>
        <v>300</v>
      </c>
      <c r="AF993" s="3"/>
      <c r="AH993" s="20">
        <f t="shared" si="671"/>
        <v>244.1</v>
      </c>
      <c r="AI993">
        <f t="shared" si="673"/>
        <v>2</v>
      </c>
      <c r="AJ993">
        <f t="shared" si="674"/>
        <v>0</v>
      </c>
      <c r="AK993">
        <f t="shared" si="675"/>
        <v>2</v>
      </c>
      <c r="AL993">
        <f t="shared" si="676"/>
        <v>0</v>
      </c>
      <c r="AM993">
        <f t="shared" si="677"/>
        <v>0</v>
      </c>
      <c r="AN993">
        <f t="shared" si="678"/>
        <v>4</v>
      </c>
      <c r="AO993">
        <f t="shared" si="679"/>
        <v>0</v>
      </c>
      <c r="AP993">
        <f t="shared" si="680"/>
        <v>0</v>
      </c>
      <c r="AQ993">
        <f t="shared" si="681"/>
        <v>0</v>
      </c>
      <c r="AR993">
        <f t="shared" si="682"/>
        <v>3</v>
      </c>
      <c r="AS993">
        <f t="shared" si="668"/>
        <v>399.99999999997726</v>
      </c>
      <c r="AT993" s="12">
        <f t="shared" si="672"/>
        <v>-2.6083333333333334</v>
      </c>
      <c r="AU993" s="13">
        <f t="shared" si="660"/>
        <v>0</v>
      </c>
      <c r="AV993" s="13">
        <f t="shared" si="661"/>
        <v>0</v>
      </c>
      <c r="AW993" s="27">
        <v>0</v>
      </c>
      <c r="AX993" s="1">
        <f t="shared" si="669"/>
        <v>0</v>
      </c>
      <c r="AY993" s="20">
        <f t="shared" si="663"/>
        <v>233.07692307692307</v>
      </c>
    </row>
    <row r="994" spans="1:51" ht="34.5" customHeight="1" x14ac:dyDescent="0.65">
      <c r="A994" s="2">
        <v>988</v>
      </c>
      <c r="B994" s="2" t="s">
        <v>2154</v>
      </c>
      <c r="C994" s="52" t="s">
        <v>2250</v>
      </c>
      <c r="D994" s="47" t="s">
        <v>2251</v>
      </c>
      <c r="E994" s="48" t="s">
        <v>2216</v>
      </c>
      <c r="F994" s="15">
        <v>45170</v>
      </c>
      <c r="G994" s="2">
        <f t="shared" si="685"/>
        <v>26</v>
      </c>
      <c r="H994" s="16">
        <v>18</v>
      </c>
      <c r="I994" s="2"/>
      <c r="J994" s="16"/>
      <c r="K994" s="16"/>
      <c r="L994" s="2">
        <v>200</v>
      </c>
      <c r="M994" s="2">
        <v>0</v>
      </c>
      <c r="N994" s="2">
        <v>0</v>
      </c>
      <c r="O994" s="16"/>
      <c r="P994" s="2">
        <v>0</v>
      </c>
      <c r="Q994" s="2">
        <f t="shared" si="664"/>
        <v>10</v>
      </c>
      <c r="R994" s="2">
        <f t="shared" si="656"/>
        <v>0</v>
      </c>
      <c r="S994" s="17">
        <f t="shared" si="670"/>
        <v>25.96153846153846</v>
      </c>
      <c r="T994" s="17">
        <v>4.5</v>
      </c>
      <c r="U994" s="17">
        <v>5</v>
      </c>
      <c r="V994" s="18">
        <v>7</v>
      </c>
      <c r="W994" s="19">
        <f t="shared" si="662"/>
        <v>252.46153846153845</v>
      </c>
      <c r="X994" s="17">
        <f t="shared" si="686"/>
        <v>0</v>
      </c>
      <c r="Y994" s="17">
        <f t="shared" si="687"/>
        <v>0</v>
      </c>
      <c r="Z994" s="29"/>
      <c r="AA994" s="43">
        <f t="shared" si="665"/>
        <v>0</v>
      </c>
      <c r="AB994" s="17">
        <f t="shared" si="667"/>
        <v>5.0492307692307694</v>
      </c>
      <c r="AC994" s="17">
        <f t="shared" si="666"/>
        <v>5.0492307692307694</v>
      </c>
      <c r="AD994" s="3">
        <f t="shared" si="684"/>
        <v>247</v>
      </c>
      <c r="AE994" s="3">
        <f t="shared" si="683"/>
        <v>1600</v>
      </c>
      <c r="AF994" s="3"/>
      <c r="AH994" s="20">
        <f t="shared" si="671"/>
        <v>247.41</v>
      </c>
      <c r="AI994">
        <f t="shared" si="673"/>
        <v>2</v>
      </c>
      <c r="AJ994">
        <f t="shared" si="674"/>
        <v>0</v>
      </c>
      <c r="AK994">
        <f t="shared" si="675"/>
        <v>2</v>
      </c>
      <c r="AL994">
        <f t="shared" si="676"/>
        <v>0</v>
      </c>
      <c r="AM994">
        <f t="shared" si="677"/>
        <v>1</v>
      </c>
      <c r="AN994">
        <f t="shared" si="678"/>
        <v>2</v>
      </c>
      <c r="AO994">
        <f t="shared" si="679"/>
        <v>0</v>
      </c>
      <c r="AP994">
        <f t="shared" si="680"/>
        <v>1</v>
      </c>
      <c r="AQ994">
        <f t="shared" si="681"/>
        <v>1</v>
      </c>
      <c r="AR994">
        <f t="shared" si="682"/>
        <v>1</v>
      </c>
      <c r="AS994">
        <f t="shared" si="668"/>
        <v>1639.9999999999864</v>
      </c>
      <c r="AT994" s="12">
        <f t="shared" si="672"/>
        <v>-2.625</v>
      </c>
      <c r="AU994" s="13">
        <f t="shared" si="660"/>
        <v>0</v>
      </c>
      <c r="AV994" s="13">
        <f t="shared" si="661"/>
        <v>0</v>
      </c>
      <c r="AW994" s="27">
        <v>0</v>
      </c>
      <c r="AX994" s="1">
        <f t="shared" si="669"/>
        <v>0</v>
      </c>
      <c r="AY994" s="20">
        <f t="shared" si="663"/>
        <v>235.96153846153845</v>
      </c>
    </row>
    <row r="995" spans="1:51" ht="34.5" customHeight="1" x14ac:dyDescent="0.65">
      <c r="A995" s="39">
        <v>989</v>
      </c>
      <c r="B995" s="2" t="s">
        <v>2154</v>
      </c>
      <c r="C995" s="52" t="s">
        <v>2252</v>
      </c>
      <c r="D995" s="47" t="s">
        <v>2253</v>
      </c>
      <c r="E995" s="48" t="s">
        <v>2254</v>
      </c>
      <c r="F995" s="15">
        <v>45170</v>
      </c>
      <c r="G995" s="2">
        <f t="shared" si="685"/>
        <v>26</v>
      </c>
      <c r="H995" s="16">
        <v>0</v>
      </c>
      <c r="I995" s="2"/>
      <c r="J995" s="16"/>
      <c r="K995" s="16"/>
      <c r="L995" s="2">
        <v>200</v>
      </c>
      <c r="M995" s="2">
        <v>0</v>
      </c>
      <c r="N995" s="2">
        <v>0</v>
      </c>
      <c r="O995" s="16"/>
      <c r="P995" s="2">
        <v>0</v>
      </c>
      <c r="Q995" s="2">
        <f t="shared" si="664"/>
        <v>10</v>
      </c>
      <c r="R995" s="2">
        <f t="shared" si="656"/>
        <v>0</v>
      </c>
      <c r="S995" s="17">
        <f t="shared" si="670"/>
        <v>0</v>
      </c>
      <c r="T995" s="17">
        <v>0</v>
      </c>
      <c r="U995" s="17">
        <v>5</v>
      </c>
      <c r="V995" s="18">
        <v>7</v>
      </c>
      <c r="W995" s="19">
        <f t="shared" si="662"/>
        <v>222</v>
      </c>
      <c r="X995" s="17">
        <f t="shared" si="686"/>
        <v>0</v>
      </c>
      <c r="Y995" s="17">
        <f t="shared" si="687"/>
        <v>0</v>
      </c>
      <c r="Z995" s="29"/>
      <c r="AA995" s="43">
        <f t="shared" si="665"/>
        <v>0</v>
      </c>
      <c r="AB995" s="17">
        <f t="shared" si="667"/>
        <v>4.4400000000000004</v>
      </c>
      <c r="AC995" s="17">
        <f t="shared" si="666"/>
        <v>4.4400000000000004</v>
      </c>
      <c r="AD995" s="3">
        <f t="shared" si="684"/>
        <v>217</v>
      </c>
      <c r="AE995" s="3">
        <f t="shared" si="683"/>
        <v>2200</v>
      </c>
      <c r="AF995" s="3"/>
      <c r="AH995" s="20">
        <f t="shared" si="671"/>
        <v>217.56</v>
      </c>
      <c r="AI995">
        <f t="shared" si="673"/>
        <v>2</v>
      </c>
      <c r="AJ995">
        <f t="shared" si="674"/>
        <v>0</v>
      </c>
      <c r="AK995">
        <f t="shared" si="675"/>
        <v>0</v>
      </c>
      <c r="AL995">
        <f t="shared" si="676"/>
        <v>1</v>
      </c>
      <c r="AM995">
        <f t="shared" si="677"/>
        <v>1</v>
      </c>
      <c r="AN995">
        <f t="shared" si="678"/>
        <v>2</v>
      </c>
      <c r="AO995">
        <f t="shared" si="679"/>
        <v>1</v>
      </c>
      <c r="AP995">
        <f t="shared" si="680"/>
        <v>0</v>
      </c>
      <c r="AQ995">
        <f t="shared" si="681"/>
        <v>0</v>
      </c>
      <c r="AR995">
        <f t="shared" si="682"/>
        <v>2</v>
      </c>
      <c r="AS995">
        <f t="shared" si="668"/>
        <v>2240.0000000000091</v>
      </c>
      <c r="AT995" s="12">
        <f t="shared" si="672"/>
        <v>-2.625</v>
      </c>
      <c r="AU995" s="13">
        <f t="shared" si="660"/>
        <v>0</v>
      </c>
      <c r="AV995" s="13">
        <f t="shared" si="661"/>
        <v>0</v>
      </c>
      <c r="AW995" s="27">
        <v>0</v>
      </c>
      <c r="AX995" s="1">
        <f t="shared" si="669"/>
        <v>0</v>
      </c>
      <c r="AY995" s="20">
        <f t="shared" si="663"/>
        <v>210</v>
      </c>
    </row>
    <row r="996" spans="1:51" ht="34.5" customHeight="1" x14ac:dyDescent="0.65">
      <c r="A996" s="2">
        <v>990</v>
      </c>
      <c r="B996" s="2" t="s">
        <v>2154</v>
      </c>
      <c r="C996" s="52" t="s">
        <v>2255</v>
      </c>
      <c r="D996" s="47" t="s">
        <v>2256</v>
      </c>
      <c r="E996" s="48" t="s">
        <v>2257</v>
      </c>
      <c r="F996" s="15">
        <v>45175</v>
      </c>
      <c r="G996" s="2">
        <f t="shared" si="685"/>
        <v>26</v>
      </c>
      <c r="H996" s="16">
        <v>18</v>
      </c>
      <c r="I996" s="2"/>
      <c r="J996" s="16"/>
      <c r="K996" s="16"/>
      <c r="L996" s="2">
        <v>200</v>
      </c>
      <c r="M996" s="2">
        <v>0</v>
      </c>
      <c r="N996" s="2">
        <v>0</v>
      </c>
      <c r="O996" s="16"/>
      <c r="P996" s="2">
        <v>0</v>
      </c>
      <c r="Q996" s="2">
        <f t="shared" si="664"/>
        <v>10</v>
      </c>
      <c r="R996" s="2">
        <f t="shared" si="656"/>
        <v>0</v>
      </c>
      <c r="S996" s="17">
        <f t="shared" si="670"/>
        <v>25.96153846153846</v>
      </c>
      <c r="T996" s="17">
        <v>4.5</v>
      </c>
      <c r="U996" s="17">
        <v>5</v>
      </c>
      <c r="V996" s="18">
        <v>7</v>
      </c>
      <c r="W996" s="19">
        <f t="shared" si="662"/>
        <v>252.46153846153845</v>
      </c>
      <c r="X996" s="17">
        <f t="shared" si="686"/>
        <v>0</v>
      </c>
      <c r="Y996" s="17">
        <f t="shared" si="687"/>
        <v>0</v>
      </c>
      <c r="Z996" s="29"/>
      <c r="AA996" s="43">
        <f t="shared" si="665"/>
        <v>0</v>
      </c>
      <c r="AB996" s="17">
        <f t="shared" si="667"/>
        <v>5.0492307692307694</v>
      </c>
      <c r="AC996" s="17">
        <f t="shared" si="666"/>
        <v>5.0492307692307694</v>
      </c>
      <c r="AD996" s="3">
        <f t="shared" si="684"/>
        <v>247</v>
      </c>
      <c r="AE996" s="3">
        <f t="shared" si="683"/>
        <v>1600</v>
      </c>
      <c r="AF996" s="3"/>
      <c r="AH996" s="20">
        <f t="shared" si="671"/>
        <v>247.41</v>
      </c>
      <c r="AI996">
        <f t="shared" si="673"/>
        <v>2</v>
      </c>
      <c r="AJ996">
        <f t="shared" si="674"/>
        <v>0</v>
      </c>
      <c r="AK996">
        <f t="shared" si="675"/>
        <v>2</v>
      </c>
      <c r="AL996">
        <f t="shared" si="676"/>
        <v>0</v>
      </c>
      <c r="AM996">
        <f t="shared" si="677"/>
        <v>1</v>
      </c>
      <c r="AN996">
        <f t="shared" si="678"/>
        <v>2</v>
      </c>
      <c r="AO996">
        <f t="shared" si="679"/>
        <v>0</v>
      </c>
      <c r="AP996">
        <f t="shared" si="680"/>
        <v>1</v>
      </c>
      <c r="AQ996">
        <f t="shared" si="681"/>
        <v>1</v>
      </c>
      <c r="AR996">
        <f t="shared" si="682"/>
        <v>1</v>
      </c>
      <c r="AS996">
        <f t="shared" si="668"/>
        <v>1639.9999999999864</v>
      </c>
      <c r="AT996" s="12">
        <f t="shared" si="672"/>
        <v>-2.6388888888888888</v>
      </c>
      <c r="AU996" s="13">
        <f t="shared" si="660"/>
        <v>0</v>
      </c>
      <c r="AV996" s="13">
        <f t="shared" si="661"/>
        <v>0</v>
      </c>
      <c r="AW996" s="27">
        <v>0</v>
      </c>
      <c r="AX996" s="1">
        <f t="shared" si="669"/>
        <v>0</v>
      </c>
      <c r="AY996" s="20">
        <f t="shared" si="663"/>
        <v>235.96153846153845</v>
      </c>
    </row>
    <row r="997" spans="1:51" ht="34.5" customHeight="1" x14ac:dyDescent="0.65">
      <c r="A997" s="39">
        <v>991</v>
      </c>
      <c r="B997" s="2" t="s">
        <v>2154</v>
      </c>
      <c r="C997" s="52" t="s">
        <v>2258</v>
      </c>
      <c r="D997" s="47" t="s">
        <v>2259</v>
      </c>
      <c r="E997" s="48" t="s">
        <v>2260</v>
      </c>
      <c r="F997" s="15">
        <v>45180</v>
      </c>
      <c r="G997" s="2">
        <f t="shared" si="685"/>
        <v>26</v>
      </c>
      <c r="H997" s="16">
        <v>22</v>
      </c>
      <c r="I997" s="2"/>
      <c r="J997" s="16"/>
      <c r="K997" s="16"/>
      <c r="L997" s="2">
        <v>200</v>
      </c>
      <c r="M997" s="2">
        <v>0</v>
      </c>
      <c r="N997" s="2">
        <v>0</v>
      </c>
      <c r="O997" s="16"/>
      <c r="P997" s="2">
        <v>0</v>
      </c>
      <c r="Q997" s="2">
        <f t="shared" si="664"/>
        <v>10</v>
      </c>
      <c r="R997" s="2">
        <f t="shared" si="656"/>
        <v>0</v>
      </c>
      <c r="S997" s="17">
        <f t="shared" si="670"/>
        <v>31.73076923076923</v>
      </c>
      <c r="T997" s="17">
        <v>5.5</v>
      </c>
      <c r="U997" s="17">
        <v>5</v>
      </c>
      <c r="V997" s="18">
        <v>7</v>
      </c>
      <c r="W997" s="19">
        <f t="shared" si="662"/>
        <v>259.23076923076923</v>
      </c>
      <c r="X997" s="17">
        <f t="shared" si="686"/>
        <v>0</v>
      </c>
      <c r="Y997" s="17">
        <f t="shared" si="687"/>
        <v>0</v>
      </c>
      <c r="Z997" s="29"/>
      <c r="AA997" s="43">
        <f t="shared" si="665"/>
        <v>0</v>
      </c>
      <c r="AB997" s="17">
        <f t="shared" si="667"/>
        <v>5.1846153846153848</v>
      </c>
      <c r="AC997" s="17">
        <f t="shared" si="666"/>
        <v>5.1846153846153848</v>
      </c>
      <c r="AD997" s="3">
        <f t="shared" si="684"/>
        <v>254</v>
      </c>
      <c r="AE997" s="3">
        <f t="shared" si="683"/>
        <v>200</v>
      </c>
      <c r="AF997" s="3"/>
      <c r="AH997" s="20">
        <f t="shared" si="671"/>
        <v>254.05</v>
      </c>
      <c r="AI997">
        <f t="shared" si="673"/>
        <v>2</v>
      </c>
      <c r="AJ997">
        <f t="shared" si="674"/>
        <v>1</v>
      </c>
      <c r="AK997">
        <f t="shared" si="675"/>
        <v>0</v>
      </c>
      <c r="AL997">
        <f t="shared" si="676"/>
        <v>0</v>
      </c>
      <c r="AM997">
        <f t="shared" si="677"/>
        <v>0</v>
      </c>
      <c r="AN997">
        <f t="shared" si="678"/>
        <v>4</v>
      </c>
      <c r="AO997">
        <f t="shared" si="679"/>
        <v>0</v>
      </c>
      <c r="AP997">
        <f t="shared" si="680"/>
        <v>0</v>
      </c>
      <c r="AQ997">
        <f t="shared" si="681"/>
        <v>0</v>
      </c>
      <c r="AR997">
        <f t="shared" si="682"/>
        <v>2</v>
      </c>
      <c r="AS997">
        <f t="shared" si="668"/>
        <v>200.00000000004547</v>
      </c>
      <c r="AT997" s="12">
        <f t="shared" si="672"/>
        <v>-2.6527777777777777</v>
      </c>
      <c r="AU997" s="13">
        <f t="shared" si="660"/>
        <v>0</v>
      </c>
      <c r="AV997" s="13">
        <f t="shared" si="661"/>
        <v>0</v>
      </c>
      <c r="AW997" s="27">
        <v>0</v>
      </c>
      <c r="AX997" s="1">
        <f t="shared" si="669"/>
        <v>0</v>
      </c>
      <c r="AY997" s="20">
        <f t="shared" si="663"/>
        <v>241.73076923076923</v>
      </c>
    </row>
    <row r="998" spans="1:51" ht="34.5" customHeight="1" x14ac:dyDescent="0.65">
      <c r="A998" s="2">
        <v>992</v>
      </c>
      <c r="B998" s="2" t="s">
        <v>2154</v>
      </c>
      <c r="C998" s="52" t="s">
        <v>2261</v>
      </c>
      <c r="D998" s="47" t="s">
        <v>1208</v>
      </c>
      <c r="E998" s="48" t="s">
        <v>374</v>
      </c>
      <c r="F998" s="15">
        <v>45183</v>
      </c>
      <c r="G998" s="2">
        <f t="shared" si="685"/>
        <v>25</v>
      </c>
      <c r="H998" s="16">
        <v>16</v>
      </c>
      <c r="I998" s="2"/>
      <c r="J998" s="16"/>
      <c r="K998" s="16">
        <v>1</v>
      </c>
      <c r="L998" s="2">
        <v>200</v>
      </c>
      <c r="M998" s="2">
        <v>0</v>
      </c>
      <c r="N998" s="2">
        <v>0</v>
      </c>
      <c r="O998" s="16"/>
      <c r="P998" s="2">
        <v>0</v>
      </c>
      <c r="Q998" s="2">
        <f t="shared" si="664"/>
        <v>0</v>
      </c>
      <c r="R998" s="2">
        <f t="shared" ref="R998:R1010" si="688">IF(AT998&lt;=8,AU998,AV998)</f>
        <v>0</v>
      </c>
      <c r="S998" s="17">
        <f t="shared" si="670"/>
        <v>23.076923076923077</v>
      </c>
      <c r="T998" s="17">
        <v>4</v>
      </c>
      <c r="U998" s="17">
        <v>4.8076923076923084</v>
      </c>
      <c r="V998" s="18">
        <v>7</v>
      </c>
      <c r="W998" s="19">
        <f t="shared" si="662"/>
        <v>238.88461538461539</v>
      </c>
      <c r="X998" s="17">
        <f t="shared" si="686"/>
        <v>0</v>
      </c>
      <c r="Y998" s="17">
        <f t="shared" si="687"/>
        <v>7.6923076923076925</v>
      </c>
      <c r="Z998" s="29"/>
      <c r="AA998" s="43">
        <f t="shared" si="665"/>
        <v>0</v>
      </c>
      <c r="AB998" s="17">
        <f t="shared" si="667"/>
        <v>4.6238461538461539</v>
      </c>
      <c r="AC998" s="17">
        <f t="shared" si="666"/>
        <v>12.316153846153846</v>
      </c>
      <c r="AD998" s="3">
        <f t="shared" si="684"/>
        <v>226</v>
      </c>
      <c r="AE998" s="3">
        <f t="shared" si="683"/>
        <v>2200</v>
      </c>
      <c r="AF998" s="3"/>
      <c r="AH998" s="20">
        <f t="shared" si="671"/>
        <v>226.57</v>
      </c>
      <c r="AI998">
        <f t="shared" si="673"/>
        <v>2</v>
      </c>
      <c r="AJ998">
        <f t="shared" si="674"/>
        <v>0</v>
      </c>
      <c r="AK998">
        <f t="shared" si="675"/>
        <v>1</v>
      </c>
      <c r="AL998">
        <f t="shared" si="676"/>
        <v>0</v>
      </c>
      <c r="AM998">
        <f t="shared" si="677"/>
        <v>1</v>
      </c>
      <c r="AN998">
        <f t="shared" si="678"/>
        <v>1</v>
      </c>
      <c r="AO998">
        <f t="shared" si="679"/>
        <v>1</v>
      </c>
      <c r="AP998">
        <f t="shared" si="680"/>
        <v>0</v>
      </c>
      <c r="AQ998">
        <f t="shared" si="681"/>
        <v>0</v>
      </c>
      <c r="AR998">
        <f t="shared" si="682"/>
        <v>2</v>
      </c>
      <c r="AS998">
        <f t="shared" si="668"/>
        <v>2279.9999999999727</v>
      </c>
      <c r="AT998" s="12">
        <f t="shared" si="672"/>
        <v>-2.661111111111111</v>
      </c>
      <c r="AU998" s="13">
        <f t="shared" ref="AU998:AU1010" si="689">IF(AT998&lt;=1,0,IF(AT998&lt;=2,2,IF(AT998&lt;=3,3,IF(AT998&lt;=4,4,IF(AT998&lt;=5,5,IF(AT998&lt;=6,6,IF(AT998&lt;=7,7,IF(AT998&lt;=8,8,10))))))))</f>
        <v>0</v>
      </c>
      <c r="AV998" s="13">
        <f t="shared" ref="AV998:AV1010" si="690">IF(AT998&lt;=3,0,IF(AT998&lt;=4,4,IF(AT998&lt;=5,5,IF(AT998&lt;=6,6,IF(AT998&lt;=7,7,IF(AT998&lt;=8,8,IF(AT998&lt;=9,9,10)))))))</f>
        <v>0</v>
      </c>
      <c r="AW998" s="27">
        <v>0</v>
      </c>
      <c r="AX998" s="1">
        <f t="shared" si="669"/>
        <v>0</v>
      </c>
      <c r="AY998" s="20">
        <f t="shared" si="663"/>
        <v>215.38461538461539</v>
      </c>
    </row>
    <row r="999" spans="1:51" ht="34.5" customHeight="1" x14ac:dyDescent="0.65">
      <c r="A999" s="39">
        <v>993</v>
      </c>
      <c r="B999" s="2" t="s">
        <v>2154</v>
      </c>
      <c r="C999" s="52" t="s">
        <v>2262</v>
      </c>
      <c r="D999" s="47" t="s">
        <v>2263</v>
      </c>
      <c r="E999" s="48" t="s">
        <v>2264</v>
      </c>
      <c r="F999" s="15">
        <v>45217</v>
      </c>
      <c r="G999" s="2">
        <f t="shared" si="685"/>
        <v>26</v>
      </c>
      <c r="H999" s="16">
        <v>18</v>
      </c>
      <c r="I999" s="2"/>
      <c r="J999" s="16"/>
      <c r="K999" s="16"/>
      <c r="L999" s="2">
        <v>198</v>
      </c>
      <c r="M999" s="2">
        <v>0</v>
      </c>
      <c r="N999" s="2">
        <v>0</v>
      </c>
      <c r="O999" s="16"/>
      <c r="P999" s="2">
        <v>0</v>
      </c>
      <c r="Q999" s="2">
        <f t="shared" si="664"/>
        <v>10</v>
      </c>
      <c r="R999" s="2">
        <f t="shared" si="688"/>
        <v>0</v>
      </c>
      <c r="S999" s="17">
        <f t="shared" si="670"/>
        <v>25.701923076923077</v>
      </c>
      <c r="T999" s="17">
        <v>4.5</v>
      </c>
      <c r="U999" s="17">
        <v>5</v>
      </c>
      <c r="V999" s="18">
        <v>7</v>
      </c>
      <c r="W999" s="19">
        <f t="shared" ref="W999:W1010" si="691">L999+M999+N999+O999+P999+Q999+R999+S999+T999+U999+V999</f>
        <v>250.20192307692307</v>
      </c>
      <c r="X999" s="17">
        <f t="shared" si="686"/>
        <v>0</v>
      </c>
      <c r="Y999" s="17">
        <f t="shared" si="687"/>
        <v>0</v>
      </c>
      <c r="Z999" s="29"/>
      <c r="AA999" s="43">
        <f t="shared" si="665"/>
        <v>0</v>
      </c>
      <c r="AB999" s="17">
        <f t="shared" si="667"/>
        <v>5.0040384615384612</v>
      </c>
      <c r="AC999" s="17">
        <f t="shared" si="666"/>
        <v>5.0040384615384612</v>
      </c>
      <c r="AD999" s="3">
        <f t="shared" si="684"/>
        <v>245</v>
      </c>
      <c r="AE999" s="3">
        <f t="shared" si="683"/>
        <v>700</v>
      </c>
      <c r="AF999" s="3"/>
      <c r="AH999" s="20">
        <f t="shared" si="671"/>
        <v>245.2</v>
      </c>
      <c r="AI999">
        <f t="shared" si="673"/>
        <v>2</v>
      </c>
      <c r="AJ999">
        <f t="shared" si="674"/>
        <v>0</v>
      </c>
      <c r="AK999">
        <f t="shared" si="675"/>
        <v>2</v>
      </c>
      <c r="AL999">
        <f t="shared" si="676"/>
        <v>0</v>
      </c>
      <c r="AM999">
        <f t="shared" si="677"/>
        <v>1</v>
      </c>
      <c r="AN999">
        <f t="shared" si="678"/>
        <v>0</v>
      </c>
      <c r="AO999">
        <f t="shared" si="679"/>
        <v>0</v>
      </c>
      <c r="AP999">
        <f t="shared" si="680"/>
        <v>0</v>
      </c>
      <c r="AQ999">
        <f t="shared" si="681"/>
        <v>1</v>
      </c>
      <c r="AR999">
        <f t="shared" si="682"/>
        <v>2</v>
      </c>
      <c r="AS999">
        <f t="shared" si="668"/>
        <v>799.99999999995453</v>
      </c>
      <c r="AT999" s="12">
        <f t="shared" si="672"/>
        <v>-2.7555555555555555</v>
      </c>
      <c r="AU999" s="13">
        <f t="shared" si="689"/>
        <v>0</v>
      </c>
      <c r="AV999" s="13">
        <f t="shared" si="690"/>
        <v>0</v>
      </c>
      <c r="AW999" s="27">
        <v>0</v>
      </c>
      <c r="AX999" s="1">
        <f t="shared" si="669"/>
        <v>0</v>
      </c>
      <c r="AY999" s="20">
        <f t="shared" ref="AY999:AY1010" si="692">W999-X999-Y999-T999-U999-V999-AX999</f>
        <v>233.70192307692307</v>
      </c>
    </row>
    <row r="1000" spans="1:51" ht="34.5" customHeight="1" x14ac:dyDescent="0.65">
      <c r="A1000" s="2">
        <v>994</v>
      </c>
      <c r="B1000" s="2" t="s">
        <v>2154</v>
      </c>
      <c r="C1000" s="52" t="s">
        <v>2265</v>
      </c>
      <c r="D1000" s="47" t="s">
        <v>2266</v>
      </c>
      <c r="E1000" s="48" t="s">
        <v>2267</v>
      </c>
      <c r="F1000" s="15">
        <v>45217</v>
      </c>
      <c r="G1000" s="2">
        <f t="shared" si="685"/>
        <v>24.375</v>
      </c>
      <c r="H1000" s="16">
        <v>16</v>
      </c>
      <c r="I1000" s="2"/>
      <c r="J1000" s="16"/>
      <c r="K1000" s="16">
        <v>1.625</v>
      </c>
      <c r="L1000" s="2">
        <v>198</v>
      </c>
      <c r="M1000" s="2">
        <v>0</v>
      </c>
      <c r="N1000" s="2">
        <v>0</v>
      </c>
      <c r="O1000" s="16"/>
      <c r="P1000" s="2">
        <v>0</v>
      </c>
      <c r="Q1000" s="2">
        <f t="shared" si="664"/>
        <v>0</v>
      </c>
      <c r="R1000" s="2">
        <f t="shared" si="688"/>
        <v>0</v>
      </c>
      <c r="S1000" s="17">
        <f t="shared" si="670"/>
        <v>22.846153846153847</v>
      </c>
      <c r="T1000" s="17">
        <v>4</v>
      </c>
      <c r="U1000" s="17">
        <v>4.6875</v>
      </c>
      <c r="V1000" s="18">
        <v>7</v>
      </c>
      <c r="W1000" s="19">
        <f t="shared" si="691"/>
        <v>236.53365384615384</v>
      </c>
      <c r="X1000" s="17">
        <f t="shared" si="686"/>
        <v>0</v>
      </c>
      <c r="Y1000" s="17">
        <f t="shared" si="687"/>
        <v>12.375</v>
      </c>
      <c r="Z1000" s="29"/>
      <c r="AA1000" s="43">
        <f t="shared" si="665"/>
        <v>0</v>
      </c>
      <c r="AB1000" s="17">
        <f t="shared" si="667"/>
        <v>4.4831730769230766</v>
      </c>
      <c r="AC1000" s="17">
        <f t="shared" si="666"/>
        <v>16.858173076923077</v>
      </c>
      <c r="AD1000" s="3">
        <f t="shared" si="684"/>
        <v>219</v>
      </c>
      <c r="AE1000" s="3">
        <f t="shared" si="683"/>
        <v>2700</v>
      </c>
      <c r="AF1000" s="3"/>
      <c r="AH1000" s="20">
        <f t="shared" si="671"/>
        <v>219.68</v>
      </c>
      <c r="AI1000">
        <f t="shared" si="673"/>
        <v>2</v>
      </c>
      <c r="AJ1000">
        <f t="shared" si="674"/>
        <v>0</v>
      </c>
      <c r="AK1000">
        <f t="shared" si="675"/>
        <v>0</v>
      </c>
      <c r="AL1000">
        <f t="shared" si="676"/>
        <v>1</v>
      </c>
      <c r="AM1000">
        <f t="shared" si="677"/>
        <v>1</v>
      </c>
      <c r="AN1000">
        <f t="shared" si="678"/>
        <v>4</v>
      </c>
      <c r="AO1000">
        <f t="shared" si="679"/>
        <v>1</v>
      </c>
      <c r="AP1000">
        <f t="shared" si="680"/>
        <v>0</v>
      </c>
      <c r="AQ1000">
        <f t="shared" si="681"/>
        <v>1</v>
      </c>
      <c r="AR1000">
        <f t="shared" si="682"/>
        <v>2</v>
      </c>
      <c r="AS1000">
        <f t="shared" si="668"/>
        <v>2720.0000000000273</v>
      </c>
      <c r="AT1000" s="12">
        <f t="shared" si="672"/>
        <v>-2.7555555555555555</v>
      </c>
      <c r="AU1000" s="13">
        <f t="shared" si="689"/>
        <v>0</v>
      </c>
      <c r="AV1000" s="13">
        <f t="shared" si="690"/>
        <v>0</v>
      </c>
      <c r="AW1000" s="27">
        <v>0</v>
      </c>
      <c r="AX1000" s="1">
        <f t="shared" si="669"/>
        <v>0</v>
      </c>
      <c r="AY1000" s="20">
        <f t="shared" si="692"/>
        <v>208.47115384615384</v>
      </c>
    </row>
    <row r="1001" spans="1:51" ht="34.5" customHeight="1" x14ac:dyDescent="0.65">
      <c r="A1001" s="39">
        <v>995</v>
      </c>
      <c r="B1001" s="2" t="s">
        <v>2154</v>
      </c>
      <c r="C1001" s="53" t="s">
        <v>2268</v>
      </c>
      <c r="D1001" s="47" t="s">
        <v>1967</v>
      </c>
      <c r="E1001" s="48" t="s">
        <v>211</v>
      </c>
      <c r="F1001" s="15">
        <v>45217</v>
      </c>
      <c r="G1001" s="2">
        <f t="shared" si="685"/>
        <v>25</v>
      </c>
      <c r="H1001" s="16">
        <v>18</v>
      </c>
      <c r="I1001" s="2"/>
      <c r="J1001" s="16"/>
      <c r="K1001" s="16">
        <v>1</v>
      </c>
      <c r="L1001" s="2">
        <v>198</v>
      </c>
      <c r="M1001" s="2">
        <v>0</v>
      </c>
      <c r="N1001" s="2">
        <v>0</v>
      </c>
      <c r="O1001" s="16"/>
      <c r="P1001" s="2">
        <v>0</v>
      </c>
      <c r="Q1001" s="2">
        <f t="shared" si="664"/>
        <v>0</v>
      </c>
      <c r="R1001" s="2">
        <f t="shared" si="688"/>
        <v>0</v>
      </c>
      <c r="S1001" s="17">
        <f t="shared" si="670"/>
        <v>25.701923076923077</v>
      </c>
      <c r="T1001" s="17">
        <v>4.5</v>
      </c>
      <c r="U1001" s="17">
        <v>4.8076923076923084</v>
      </c>
      <c r="V1001" s="18">
        <v>7</v>
      </c>
      <c r="W1001" s="19">
        <f t="shared" si="691"/>
        <v>240.00961538461539</v>
      </c>
      <c r="X1001" s="17">
        <f t="shared" si="686"/>
        <v>0</v>
      </c>
      <c r="Y1001" s="17">
        <f t="shared" si="687"/>
        <v>7.615384615384615</v>
      </c>
      <c r="Z1001" s="29"/>
      <c r="AA1001" s="43">
        <f t="shared" si="665"/>
        <v>0</v>
      </c>
      <c r="AB1001" s="17">
        <f t="shared" si="667"/>
        <v>4.6478846153846156</v>
      </c>
      <c r="AC1001" s="17">
        <f t="shared" si="666"/>
        <v>12.263269230769231</v>
      </c>
      <c r="AD1001" s="3">
        <f t="shared" si="684"/>
        <v>227</v>
      </c>
      <c r="AE1001" s="3">
        <f t="shared" si="683"/>
        <v>3000</v>
      </c>
      <c r="AF1001" s="3"/>
      <c r="AH1001" s="20">
        <f t="shared" si="671"/>
        <v>227.75</v>
      </c>
      <c r="AI1001">
        <f t="shared" si="673"/>
        <v>2</v>
      </c>
      <c r="AJ1001">
        <f t="shared" si="674"/>
        <v>0</v>
      </c>
      <c r="AK1001">
        <f t="shared" si="675"/>
        <v>1</v>
      </c>
      <c r="AL1001">
        <f t="shared" si="676"/>
        <v>0</v>
      </c>
      <c r="AM1001">
        <f t="shared" si="677"/>
        <v>1</v>
      </c>
      <c r="AN1001">
        <f t="shared" si="678"/>
        <v>2</v>
      </c>
      <c r="AO1001">
        <f t="shared" si="679"/>
        <v>1</v>
      </c>
      <c r="AP1001">
        <f t="shared" si="680"/>
        <v>1</v>
      </c>
      <c r="AQ1001">
        <f t="shared" si="681"/>
        <v>0</v>
      </c>
      <c r="AR1001">
        <f t="shared" si="682"/>
        <v>0</v>
      </c>
      <c r="AS1001">
        <f t="shared" si="668"/>
        <v>3000</v>
      </c>
      <c r="AT1001" s="12">
        <f t="shared" si="672"/>
        <v>-2.7555555555555555</v>
      </c>
      <c r="AU1001" s="13">
        <f t="shared" si="689"/>
        <v>0</v>
      </c>
      <c r="AV1001" s="13">
        <f t="shared" si="690"/>
        <v>0</v>
      </c>
      <c r="AW1001" s="27">
        <v>0</v>
      </c>
      <c r="AX1001" s="1">
        <f t="shared" si="669"/>
        <v>0</v>
      </c>
      <c r="AY1001" s="20">
        <f t="shared" si="692"/>
        <v>216.08653846153845</v>
      </c>
    </row>
    <row r="1002" spans="1:51" ht="34.5" customHeight="1" x14ac:dyDescent="0.65">
      <c r="A1002" s="2">
        <v>996</v>
      </c>
      <c r="B1002" s="2" t="s">
        <v>2154</v>
      </c>
      <c r="C1002" s="53" t="s">
        <v>2269</v>
      </c>
      <c r="D1002" s="47" t="s">
        <v>2270</v>
      </c>
      <c r="E1002" s="48" t="s">
        <v>198</v>
      </c>
      <c r="F1002" s="15">
        <v>45219</v>
      </c>
      <c r="G1002" s="2">
        <f t="shared" si="685"/>
        <v>25.625</v>
      </c>
      <c r="H1002" s="16">
        <v>12</v>
      </c>
      <c r="I1002" s="2"/>
      <c r="J1002" s="16"/>
      <c r="K1002" s="16">
        <v>0.375</v>
      </c>
      <c r="L1002" s="2">
        <v>198</v>
      </c>
      <c r="M1002" s="2">
        <v>0</v>
      </c>
      <c r="N1002" s="2">
        <v>0</v>
      </c>
      <c r="O1002" s="16"/>
      <c r="P1002" s="2">
        <v>0</v>
      </c>
      <c r="Q1002" s="2">
        <f t="shared" si="664"/>
        <v>0</v>
      </c>
      <c r="R1002" s="2">
        <f t="shared" si="688"/>
        <v>0</v>
      </c>
      <c r="S1002" s="17">
        <f t="shared" si="670"/>
        <v>17.134615384615387</v>
      </c>
      <c r="T1002" s="17">
        <v>3</v>
      </c>
      <c r="U1002" s="17">
        <v>4.9278846153846159</v>
      </c>
      <c r="V1002" s="18">
        <v>7</v>
      </c>
      <c r="W1002" s="19">
        <f t="shared" si="691"/>
        <v>230.0625</v>
      </c>
      <c r="X1002" s="17">
        <f t="shared" si="686"/>
        <v>0</v>
      </c>
      <c r="Y1002" s="17">
        <f t="shared" si="687"/>
        <v>2.8557692307692308</v>
      </c>
      <c r="Z1002" s="29"/>
      <c r="AA1002" s="43">
        <f t="shared" si="665"/>
        <v>0</v>
      </c>
      <c r="AB1002" s="17">
        <f t="shared" si="667"/>
        <v>4.5441346153846158</v>
      </c>
      <c r="AC1002" s="17">
        <f t="shared" si="666"/>
        <v>7.3999038461538467</v>
      </c>
      <c r="AD1002" s="3">
        <f t="shared" si="684"/>
        <v>222</v>
      </c>
      <c r="AE1002" s="3">
        <f t="shared" si="683"/>
        <v>2600</v>
      </c>
      <c r="AF1002" s="3"/>
      <c r="AH1002" s="20">
        <f t="shared" si="671"/>
        <v>222.66</v>
      </c>
      <c r="AI1002">
        <f t="shared" si="673"/>
        <v>2</v>
      </c>
      <c r="AJ1002">
        <f t="shared" si="674"/>
        <v>0</v>
      </c>
      <c r="AK1002">
        <f t="shared" si="675"/>
        <v>1</v>
      </c>
      <c r="AL1002">
        <f t="shared" si="676"/>
        <v>0</v>
      </c>
      <c r="AM1002">
        <f t="shared" si="677"/>
        <v>0</v>
      </c>
      <c r="AN1002">
        <f t="shared" si="678"/>
        <v>2</v>
      </c>
      <c r="AO1002">
        <f t="shared" si="679"/>
        <v>1</v>
      </c>
      <c r="AP1002">
        <f t="shared" si="680"/>
        <v>0</v>
      </c>
      <c r="AQ1002">
        <f t="shared" si="681"/>
        <v>1</v>
      </c>
      <c r="AR1002">
        <f t="shared" si="682"/>
        <v>1</v>
      </c>
      <c r="AS1002">
        <f t="shared" si="668"/>
        <v>2639.9999999999864</v>
      </c>
      <c r="AT1002" s="12">
        <f t="shared" si="672"/>
        <v>-2.7611111111111111</v>
      </c>
      <c r="AU1002" s="13">
        <f t="shared" si="689"/>
        <v>0</v>
      </c>
      <c r="AV1002" s="13">
        <f t="shared" si="690"/>
        <v>0</v>
      </c>
      <c r="AW1002" s="27">
        <v>0</v>
      </c>
      <c r="AX1002" s="1">
        <f t="shared" si="669"/>
        <v>0</v>
      </c>
      <c r="AY1002" s="20">
        <f t="shared" si="692"/>
        <v>212.27884615384616</v>
      </c>
    </row>
    <row r="1003" spans="1:51" ht="34.5" customHeight="1" x14ac:dyDescent="0.65">
      <c r="A1003" s="39">
        <v>997</v>
      </c>
      <c r="B1003" s="2" t="s">
        <v>2154</v>
      </c>
      <c r="C1003" s="52" t="s">
        <v>2271</v>
      </c>
      <c r="D1003" s="47" t="s">
        <v>835</v>
      </c>
      <c r="E1003" s="48" t="s">
        <v>1422</v>
      </c>
      <c r="F1003" s="15">
        <v>45219</v>
      </c>
      <c r="G1003" s="2">
        <f t="shared" si="685"/>
        <v>24</v>
      </c>
      <c r="H1003" s="16">
        <v>26</v>
      </c>
      <c r="I1003" s="2"/>
      <c r="J1003" s="16">
        <v>1</v>
      </c>
      <c r="K1003" s="16">
        <v>1</v>
      </c>
      <c r="L1003" s="2">
        <v>198</v>
      </c>
      <c r="M1003" s="2">
        <v>0</v>
      </c>
      <c r="N1003" s="2">
        <v>0</v>
      </c>
      <c r="O1003" s="16"/>
      <c r="P1003" s="2">
        <v>0</v>
      </c>
      <c r="Q1003" s="2">
        <f t="shared" si="664"/>
        <v>0</v>
      </c>
      <c r="R1003" s="2">
        <f t="shared" si="688"/>
        <v>0</v>
      </c>
      <c r="S1003" s="17">
        <f t="shared" si="670"/>
        <v>37.125</v>
      </c>
      <c r="T1003" s="17">
        <v>6.5</v>
      </c>
      <c r="U1003" s="17">
        <v>4.6153846153846159</v>
      </c>
      <c r="V1003" s="18">
        <v>7</v>
      </c>
      <c r="W1003" s="19">
        <f t="shared" si="691"/>
        <v>253.24038461538461</v>
      </c>
      <c r="X1003" s="17">
        <f t="shared" si="686"/>
        <v>7.615384615384615</v>
      </c>
      <c r="Y1003" s="17">
        <f t="shared" si="687"/>
        <v>7.615384615384615</v>
      </c>
      <c r="Z1003" s="29"/>
      <c r="AA1003" s="43">
        <f t="shared" si="665"/>
        <v>0</v>
      </c>
      <c r="AB1003" s="17">
        <f t="shared" si="667"/>
        <v>4.7601923076923081</v>
      </c>
      <c r="AC1003" s="17">
        <f t="shared" si="666"/>
        <v>19.990961538461537</v>
      </c>
      <c r="AD1003" s="3">
        <f t="shared" si="684"/>
        <v>233</v>
      </c>
      <c r="AE1003" s="3">
        <f t="shared" si="683"/>
        <v>1000</v>
      </c>
      <c r="AF1003" s="3"/>
      <c r="AH1003" s="20">
        <f t="shared" si="671"/>
        <v>233.25</v>
      </c>
      <c r="AI1003">
        <f t="shared" si="673"/>
        <v>2</v>
      </c>
      <c r="AJ1003">
        <f t="shared" si="674"/>
        <v>0</v>
      </c>
      <c r="AK1003">
        <f t="shared" si="675"/>
        <v>1</v>
      </c>
      <c r="AL1003">
        <f t="shared" si="676"/>
        <v>1</v>
      </c>
      <c r="AM1003">
        <f t="shared" si="677"/>
        <v>0</v>
      </c>
      <c r="AN1003">
        <f t="shared" si="678"/>
        <v>3</v>
      </c>
      <c r="AO1003">
        <f t="shared" si="679"/>
        <v>0</v>
      </c>
      <c r="AP1003">
        <f t="shared" si="680"/>
        <v>1</v>
      </c>
      <c r="AQ1003">
        <f t="shared" si="681"/>
        <v>0</v>
      </c>
      <c r="AR1003">
        <f t="shared" si="682"/>
        <v>0</v>
      </c>
      <c r="AS1003">
        <f t="shared" si="668"/>
        <v>1000</v>
      </c>
      <c r="AT1003" s="12">
        <f t="shared" si="672"/>
        <v>-2.7611111111111111</v>
      </c>
      <c r="AU1003" s="13">
        <f t="shared" si="689"/>
        <v>0</v>
      </c>
      <c r="AV1003" s="13">
        <f t="shared" si="690"/>
        <v>0</v>
      </c>
      <c r="AW1003" s="27">
        <v>0</v>
      </c>
      <c r="AX1003" s="1">
        <f t="shared" si="669"/>
        <v>0</v>
      </c>
      <c r="AY1003" s="20">
        <f t="shared" si="692"/>
        <v>219.89423076923077</v>
      </c>
    </row>
    <row r="1004" spans="1:51" ht="34.5" customHeight="1" x14ac:dyDescent="0.65">
      <c r="A1004" s="2">
        <v>998</v>
      </c>
      <c r="B1004" s="2" t="s">
        <v>2154</v>
      </c>
      <c r="C1004" s="53" t="s">
        <v>2272</v>
      </c>
      <c r="D1004" s="47" t="s">
        <v>539</v>
      </c>
      <c r="E1004" s="48" t="s">
        <v>2273</v>
      </c>
      <c r="F1004" s="15">
        <v>45219</v>
      </c>
      <c r="G1004" s="2">
        <f t="shared" si="685"/>
        <v>25</v>
      </c>
      <c r="H1004" s="16">
        <v>24</v>
      </c>
      <c r="I1004" s="2"/>
      <c r="J1004" s="16"/>
      <c r="K1004" s="16">
        <v>1</v>
      </c>
      <c r="L1004" s="2">
        <v>198</v>
      </c>
      <c r="M1004" s="2">
        <v>0</v>
      </c>
      <c r="N1004" s="2">
        <v>0</v>
      </c>
      <c r="O1004" s="16"/>
      <c r="P1004" s="2">
        <v>0</v>
      </c>
      <c r="Q1004" s="2">
        <f t="shared" si="664"/>
        <v>0</v>
      </c>
      <c r="R1004" s="2">
        <f t="shared" si="688"/>
        <v>0</v>
      </c>
      <c r="S1004" s="17">
        <f t="shared" si="670"/>
        <v>34.269230769230774</v>
      </c>
      <c r="T1004" s="17">
        <v>6</v>
      </c>
      <c r="U1004" s="17">
        <v>4.8076923076923084</v>
      </c>
      <c r="V1004" s="18">
        <v>7</v>
      </c>
      <c r="W1004" s="19">
        <f t="shared" si="691"/>
        <v>250.07692307692309</v>
      </c>
      <c r="X1004" s="17">
        <f t="shared" si="686"/>
        <v>0</v>
      </c>
      <c r="Y1004" s="17">
        <f t="shared" si="687"/>
        <v>7.615384615384615</v>
      </c>
      <c r="Z1004" s="29"/>
      <c r="AA1004" s="43">
        <f t="shared" si="665"/>
        <v>0</v>
      </c>
      <c r="AB1004" s="17">
        <f t="shared" si="667"/>
        <v>4.8492307692307701</v>
      </c>
      <c r="AC1004" s="17">
        <f t="shared" si="666"/>
        <v>12.464615384615385</v>
      </c>
      <c r="AD1004" s="3">
        <f t="shared" si="684"/>
        <v>237</v>
      </c>
      <c r="AE1004" s="3">
        <f t="shared" si="683"/>
        <v>2400</v>
      </c>
      <c r="AF1004" s="3"/>
      <c r="AH1004" s="20">
        <f t="shared" si="671"/>
        <v>237.61</v>
      </c>
      <c r="AI1004">
        <f t="shared" si="673"/>
        <v>2</v>
      </c>
      <c r="AJ1004">
        <f t="shared" si="674"/>
        <v>0</v>
      </c>
      <c r="AK1004">
        <f t="shared" si="675"/>
        <v>1</v>
      </c>
      <c r="AL1004">
        <f t="shared" si="676"/>
        <v>1</v>
      </c>
      <c r="AM1004">
        <f t="shared" si="677"/>
        <v>1</v>
      </c>
      <c r="AN1004">
        <f t="shared" si="678"/>
        <v>2</v>
      </c>
      <c r="AO1004">
        <f t="shared" si="679"/>
        <v>1</v>
      </c>
      <c r="AP1004">
        <f t="shared" si="680"/>
        <v>0</v>
      </c>
      <c r="AQ1004">
        <f t="shared" si="681"/>
        <v>0</v>
      </c>
      <c r="AR1004">
        <f t="shared" si="682"/>
        <v>4</v>
      </c>
      <c r="AS1004">
        <f t="shared" si="668"/>
        <v>2440.0000000000546</v>
      </c>
      <c r="AT1004" s="12">
        <f t="shared" si="672"/>
        <v>-2.7611111111111111</v>
      </c>
      <c r="AU1004" s="13">
        <f t="shared" si="689"/>
        <v>0</v>
      </c>
      <c r="AV1004" s="13">
        <f t="shared" si="690"/>
        <v>0</v>
      </c>
      <c r="AW1004" s="27">
        <v>0</v>
      </c>
      <c r="AX1004" s="1">
        <f t="shared" si="669"/>
        <v>0</v>
      </c>
      <c r="AY1004" s="20">
        <f t="shared" si="692"/>
        <v>224.65384615384616</v>
      </c>
    </row>
    <row r="1005" spans="1:51" ht="34.5" customHeight="1" x14ac:dyDescent="0.65">
      <c r="A1005" s="39">
        <v>999</v>
      </c>
      <c r="B1005" s="2" t="s">
        <v>2154</v>
      </c>
      <c r="C1005" s="53" t="s">
        <v>2274</v>
      </c>
      <c r="D1005" s="47" t="s">
        <v>500</v>
      </c>
      <c r="E1005" s="48" t="s">
        <v>2275</v>
      </c>
      <c r="F1005" s="15">
        <v>45223</v>
      </c>
      <c r="G1005" s="2">
        <f t="shared" si="685"/>
        <v>24</v>
      </c>
      <c r="H1005" s="16">
        <v>18</v>
      </c>
      <c r="I1005" s="2"/>
      <c r="J1005" s="16">
        <v>2</v>
      </c>
      <c r="K1005" s="16"/>
      <c r="L1005" s="2">
        <v>198</v>
      </c>
      <c r="M1005" s="2">
        <v>0</v>
      </c>
      <c r="N1005" s="2">
        <v>0</v>
      </c>
      <c r="O1005" s="16"/>
      <c r="P1005" s="2">
        <v>0</v>
      </c>
      <c r="Q1005" s="2">
        <f t="shared" si="664"/>
        <v>0</v>
      </c>
      <c r="R1005" s="2">
        <f t="shared" si="688"/>
        <v>0</v>
      </c>
      <c r="S1005" s="17">
        <f t="shared" si="670"/>
        <v>25.701923076923077</v>
      </c>
      <c r="T1005" s="17">
        <v>4.5</v>
      </c>
      <c r="U1005" s="17">
        <v>4.6153846153846159</v>
      </c>
      <c r="V1005" s="18">
        <v>7</v>
      </c>
      <c r="W1005" s="19">
        <f t="shared" si="691"/>
        <v>239.81730769230768</v>
      </c>
      <c r="X1005" s="17">
        <f t="shared" si="686"/>
        <v>15.23076923076923</v>
      </c>
      <c r="Y1005" s="17">
        <f t="shared" si="687"/>
        <v>0</v>
      </c>
      <c r="Z1005" s="29"/>
      <c r="AA1005" s="43">
        <f t="shared" si="665"/>
        <v>0</v>
      </c>
      <c r="AB1005" s="17">
        <f t="shared" si="667"/>
        <v>4.4917307692307693</v>
      </c>
      <c r="AC1005" s="17">
        <f t="shared" si="666"/>
        <v>19.7225</v>
      </c>
      <c r="AD1005" s="3">
        <f t="shared" si="684"/>
        <v>220</v>
      </c>
      <c r="AE1005" s="3">
        <f t="shared" si="683"/>
        <v>300</v>
      </c>
      <c r="AF1005" s="3"/>
      <c r="AH1005" s="20">
        <f t="shared" si="671"/>
        <v>220.09</v>
      </c>
      <c r="AI1005">
        <f t="shared" si="673"/>
        <v>2</v>
      </c>
      <c r="AJ1005">
        <f t="shared" si="674"/>
        <v>0</v>
      </c>
      <c r="AK1005">
        <f t="shared" si="675"/>
        <v>1</v>
      </c>
      <c r="AL1005">
        <f t="shared" si="676"/>
        <v>0</v>
      </c>
      <c r="AM1005">
        <f t="shared" si="677"/>
        <v>0</v>
      </c>
      <c r="AN1005">
        <f t="shared" si="678"/>
        <v>0</v>
      </c>
      <c r="AO1005">
        <f t="shared" si="679"/>
        <v>0</v>
      </c>
      <c r="AP1005">
        <f t="shared" si="680"/>
        <v>0</v>
      </c>
      <c r="AQ1005">
        <f t="shared" si="681"/>
        <v>0</v>
      </c>
      <c r="AR1005">
        <f t="shared" si="682"/>
        <v>3</v>
      </c>
      <c r="AS1005">
        <f t="shared" si="668"/>
        <v>360.00000000001364</v>
      </c>
      <c r="AT1005" s="12">
        <f t="shared" si="672"/>
        <v>-2.7722222222222221</v>
      </c>
      <c r="AU1005" s="13">
        <f t="shared" si="689"/>
        <v>0</v>
      </c>
      <c r="AV1005" s="13">
        <f t="shared" si="690"/>
        <v>0</v>
      </c>
      <c r="AW1005" s="27">
        <v>0</v>
      </c>
      <c r="AX1005" s="1">
        <f t="shared" si="669"/>
        <v>0</v>
      </c>
      <c r="AY1005" s="20">
        <f t="shared" si="692"/>
        <v>208.47115384615384</v>
      </c>
    </row>
    <row r="1006" spans="1:51" ht="34.5" customHeight="1" x14ac:dyDescent="0.65">
      <c r="A1006" s="2">
        <v>1000</v>
      </c>
      <c r="B1006" s="2" t="s">
        <v>2154</v>
      </c>
      <c r="C1006" s="52" t="s">
        <v>2276</v>
      </c>
      <c r="D1006" s="47" t="s">
        <v>483</v>
      </c>
      <c r="E1006" s="48" t="s">
        <v>2277</v>
      </c>
      <c r="F1006" s="15">
        <v>45224</v>
      </c>
      <c r="G1006" s="2">
        <f t="shared" si="685"/>
        <v>26</v>
      </c>
      <c r="H1006" s="16">
        <v>18</v>
      </c>
      <c r="I1006" s="2"/>
      <c r="J1006" s="16"/>
      <c r="K1006" s="16"/>
      <c r="L1006" s="2">
        <v>198</v>
      </c>
      <c r="M1006" s="2">
        <v>0</v>
      </c>
      <c r="N1006" s="2">
        <v>0</v>
      </c>
      <c r="O1006" s="16"/>
      <c r="P1006" s="2">
        <v>0</v>
      </c>
      <c r="Q1006" s="2">
        <f t="shared" si="664"/>
        <v>10</v>
      </c>
      <c r="R1006" s="2">
        <f t="shared" si="688"/>
        <v>0</v>
      </c>
      <c r="S1006" s="17">
        <f t="shared" si="670"/>
        <v>25.701923076923077</v>
      </c>
      <c r="T1006" s="17">
        <v>4.5</v>
      </c>
      <c r="U1006" s="17">
        <v>5</v>
      </c>
      <c r="V1006" s="18">
        <v>7</v>
      </c>
      <c r="W1006" s="19">
        <f t="shared" si="691"/>
        <v>250.20192307692307</v>
      </c>
      <c r="X1006" s="17">
        <f t="shared" si="686"/>
        <v>0</v>
      </c>
      <c r="Y1006" s="17">
        <f t="shared" si="687"/>
        <v>0</v>
      </c>
      <c r="Z1006" s="29"/>
      <c r="AA1006" s="43">
        <f t="shared" si="665"/>
        <v>0</v>
      </c>
      <c r="AB1006" s="17">
        <f t="shared" si="667"/>
        <v>5.0040384615384612</v>
      </c>
      <c r="AC1006" s="17">
        <f t="shared" si="666"/>
        <v>5.0040384615384612</v>
      </c>
      <c r="AD1006" s="3">
        <f t="shared" si="684"/>
        <v>245</v>
      </c>
      <c r="AE1006" s="3">
        <f t="shared" si="683"/>
        <v>700</v>
      </c>
      <c r="AF1006" s="3"/>
      <c r="AH1006" s="20">
        <f t="shared" si="671"/>
        <v>245.2</v>
      </c>
      <c r="AI1006">
        <f t="shared" si="673"/>
        <v>2</v>
      </c>
      <c r="AJ1006">
        <f t="shared" si="674"/>
        <v>0</v>
      </c>
      <c r="AK1006">
        <f t="shared" si="675"/>
        <v>2</v>
      </c>
      <c r="AL1006">
        <f t="shared" si="676"/>
        <v>0</v>
      </c>
      <c r="AM1006">
        <f t="shared" si="677"/>
        <v>1</v>
      </c>
      <c r="AN1006">
        <f t="shared" si="678"/>
        <v>0</v>
      </c>
      <c r="AO1006">
        <f t="shared" si="679"/>
        <v>0</v>
      </c>
      <c r="AP1006">
        <f t="shared" si="680"/>
        <v>0</v>
      </c>
      <c r="AQ1006">
        <f t="shared" si="681"/>
        <v>1</v>
      </c>
      <c r="AR1006">
        <f t="shared" si="682"/>
        <v>2</v>
      </c>
      <c r="AS1006">
        <f t="shared" si="668"/>
        <v>799.99999999995453</v>
      </c>
      <c r="AT1006" s="12">
        <f t="shared" si="672"/>
        <v>-2.7749999999999999</v>
      </c>
      <c r="AU1006" s="13">
        <f t="shared" si="689"/>
        <v>0</v>
      </c>
      <c r="AV1006" s="13">
        <f t="shared" si="690"/>
        <v>0</v>
      </c>
      <c r="AW1006" s="27">
        <v>0</v>
      </c>
      <c r="AX1006" s="1">
        <f t="shared" si="669"/>
        <v>0</v>
      </c>
      <c r="AY1006" s="20">
        <f t="shared" si="692"/>
        <v>233.70192307692307</v>
      </c>
    </row>
    <row r="1007" spans="1:51" ht="34.5" customHeight="1" x14ac:dyDescent="0.65">
      <c r="A1007" s="39">
        <v>1001</v>
      </c>
      <c r="B1007" s="2" t="s">
        <v>2154</v>
      </c>
      <c r="C1007" s="52" t="s">
        <v>2278</v>
      </c>
      <c r="D1007" s="47" t="s">
        <v>2279</v>
      </c>
      <c r="E1007" s="48" t="s">
        <v>2280</v>
      </c>
      <c r="F1007" s="15">
        <v>45231</v>
      </c>
      <c r="G1007" s="2">
        <f t="shared" si="685"/>
        <v>25</v>
      </c>
      <c r="H1007" s="16">
        <v>14</v>
      </c>
      <c r="I1007" s="2"/>
      <c r="J1007" s="16"/>
      <c r="K1007" s="16">
        <v>1</v>
      </c>
      <c r="L1007" s="2">
        <v>198</v>
      </c>
      <c r="M1007" s="2">
        <v>0</v>
      </c>
      <c r="N1007" s="2">
        <v>0</v>
      </c>
      <c r="O1007" s="16"/>
      <c r="P1007" s="2">
        <v>0</v>
      </c>
      <c r="Q1007" s="2">
        <f t="shared" ref="Q1007:Q1010" si="693">IF(AND($K$4&lt;=G1007,K1007&lt;0.01),10,IF(AND(G1007&gt;=$K$4-1,K1007&lt;0.01),5,0))</f>
        <v>0</v>
      </c>
      <c r="R1007" s="2">
        <f t="shared" si="688"/>
        <v>0</v>
      </c>
      <c r="S1007" s="17">
        <f t="shared" si="670"/>
        <v>19.990384615384617</v>
      </c>
      <c r="T1007" s="17">
        <v>3.5</v>
      </c>
      <c r="U1007" s="17">
        <v>4.8076923076923084</v>
      </c>
      <c r="V1007" s="18">
        <v>7</v>
      </c>
      <c r="W1007" s="19">
        <f t="shared" si="691"/>
        <v>233.29807692307693</v>
      </c>
      <c r="X1007" s="17">
        <f t="shared" si="686"/>
        <v>0</v>
      </c>
      <c r="Y1007" s="17">
        <f t="shared" si="687"/>
        <v>7.615384615384615</v>
      </c>
      <c r="Z1007" s="29"/>
      <c r="AA1007" s="43">
        <f t="shared" ref="AA1007:AA1010" si="694">IF(AY1007&lt;=(1500000/4000),0,IF(AY1007&lt;=(2000000/4000),(AY1007-(1500000/4000))*5%,IF(AY1007&lt;=(8500000/4000),(AY1007-(2000000/4000))*10%+(25000/4000),IF(AY1007&lt;=(12500000/4000),(AY1007-(8500000/4000))*15%+(675000/4000),(AY1007-(12500000/4000))*20%+(1275000/4000)))))</f>
        <v>0</v>
      </c>
      <c r="AB1007" s="17">
        <f t="shared" si="667"/>
        <v>4.5136538461538462</v>
      </c>
      <c r="AC1007" s="17">
        <f t="shared" ref="AC1007:AC1010" si="695">X1007+Y1007+Z1007+AA1007+AB1007</f>
        <v>12.12903846153846</v>
      </c>
      <c r="AD1007" s="3">
        <f t="shared" si="684"/>
        <v>221</v>
      </c>
      <c r="AE1007" s="3">
        <f t="shared" si="683"/>
        <v>600</v>
      </c>
      <c r="AF1007" s="3"/>
      <c r="AH1007" s="20">
        <f t="shared" si="671"/>
        <v>221.17</v>
      </c>
      <c r="AI1007">
        <f t="shared" si="673"/>
        <v>2</v>
      </c>
      <c r="AJ1007">
        <f t="shared" si="674"/>
        <v>0</v>
      </c>
      <c r="AK1007">
        <f t="shared" si="675"/>
        <v>1</v>
      </c>
      <c r="AL1007">
        <f t="shared" si="676"/>
        <v>0</v>
      </c>
      <c r="AM1007">
        <f t="shared" si="677"/>
        <v>0</v>
      </c>
      <c r="AN1007">
        <f t="shared" si="678"/>
        <v>1</v>
      </c>
      <c r="AO1007">
        <f t="shared" si="679"/>
        <v>0</v>
      </c>
      <c r="AP1007">
        <f t="shared" si="680"/>
        <v>0</v>
      </c>
      <c r="AQ1007">
        <f t="shared" si="681"/>
        <v>1</v>
      </c>
      <c r="AR1007">
        <f t="shared" si="682"/>
        <v>1</v>
      </c>
      <c r="AS1007">
        <f t="shared" si="668"/>
        <v>679.99999999994998</v>
      </c>
      <c r="AT1007" s="12">
        <f t="shared" si="672"/>
        <v>-2.7916666666666665</v>
      </c>
      <c r="AU1007" s="13">
        <f t="shared" si="689"/>
        <v>0</v>
      </c>
      <c r="AV1007" s="13">
        <f t="shared" si="690"/>
        <v>0</v>
      </c>
      <c r="AW1007" s="27">
        <v>0</v>
      </c>
      <c r="AX1007" s="1">
        <f t="shared" si="669"/>
        <v>0</v>
      </c>
      <c r="AY1007" s="20">
        <f t="shared" si="692"/>
        <v>210.375</v>
      </c>
    </row>
    <row r="1008" spans="1:51" ht="34.5" customHeight="1" x14ac:dyDescent="0.65">
      <c r="A1008" s="2">
        <v>1002</v>
      </c>
      <c r="B1008" s="2" t="s">
        <v>2154</v>
      </c>
      <c r="C1008" s="53" t="s">
        <v>2281</v>
      </c>
      <c r="D1008" s="47" t="s">
        <v>500</v>
      </c>
      <c r="E1008" s="48" t="s">
        <v>1665</v>
      </c>
      <c r="F1008" s="15">
        <v>45231</v>
      </c>
      <c r="G1008" s="2">
        <f t="shared" si="685"/>
        <v>26</v>
      </c>
      <c r="H1008" s="16">
        <v>18</v>
      </c>
      <c r="I1008" s="2"/>
      <c r="J1008" s="16"/>
      <c r="K1008" s="16"/>
      <c r="L1008" s="2">
        <v>198</v>
      </c>
      <c r="M1008" s="2">
        <v>0</v>
      </c>
      <c r="N1008" s="2">
        <v>0</v>
      </c>
      <c r="O1008" s="16"/>
      <c r="P1008" s="2">
        <v>0</v>
      </c>
      <c r="Q1008" s="2">
        <f t="shared" si="693"/>
        <v>10</v>
      </c>
      <c r="R1008" s="2">
        <f t="shared" si="688"/>
        <v>0</v>
      </c>
      <c r="S1008" s="17">
        <f t="shared" si="670"/>
        <v>25.701923076923077</v>
      </c>
      <c r="T1008" s="17">
        <v>4.5</v>
      </c>
      <c r="U1008" s="17">
        <v>5</v>
      </c>
      <c r="V1008" s="18">
        <v>7</v>
      </c>
      <c r="W1008" s="19">
        <f t="shared" si="691"/>
        <v>250.20192307692307</v>
      </c>
      <c r="X1008" s="17">
        <f t="shared" si="686"/>
        <v>0</v>
      </c>
      <c r="Y1008" s="17">
        <f t="shared" si="687"/>
        <v>0</v>
      </c>
      <c r="Z1008" s="29"/>
      <c r="AA1008" s="43">
        <f t="shared" si="694"/>
        <v>0</v>
      </c>
      <c r="AB1008" s="17">
        <f t="shared" ref="AB1008:AB1010" si="696">IF((((W1008-X1008-Y1008)*4000))&lt;=1200000,((W1008-X1008-Y1008)*2%),(1200000/4000*2%))</f>
        <v>5.0040384615384612</v>
      </c>
      <c r="AC1008" s="17">
        <f t="shared" si="695"/>
        <v>5.0040384615384612</v>
      </c>
      <c r="AD1008" s="3">
        <f t="shared" si="684"/>
        <v>245</v>
      </c>
      <c r="AE1008" s="3">
        <f t="shared" si="683"/>
        <v>700</v>
      </c>
      <c r="AF1008" s="3"/>
      <c r="AH1008" s="20">
        <f t="shared" si="671"/>
        <v>245.2</v>
      </c>
      <c r="AI1008">
        <f t="shared" si="673"/>
        <v>2</v>
      </c>
      <c r="AJ1008">
        <f t="shared" si="674"/>
        <v>0</v>
      </c>
      <c r="AK1008">
        <f t="shared" si="675"/>
        <v>2</v>
      </c>
      <c r="AL1008">
        <f t="shared" si="676"/>
        <v>0</v>
      </c>
      <c r="AM1008">
        <f t="shared" si="677"/>
        <v>1</v>
      </c>
      <c r="AN1008">
        <f t="shared" si="678"/>
        <v>0</v>
      </c>
      <c r="AO1008">
        <f t="shared" si="679"/>
        <v>0</v>
      </c>
      <c r="AP1008">
        <f t="shared" si="680"/>
        <v>0</v>
      </c>
      <c r="AQ1008">
        <f t="shared" si="681"/>
        <v>1</v>
      </c>
      <c r="AR1008">
        <f t="shared" si="682"/>
        <v>2</v>
      </c>
      <c r="AS1008">
        <f t="shared" si="668"/>
        <v>799.99999999995453</v>
      </c>
      <c r="AT1008" s="12">
        <f t="shared" si="672"/>
        <v>-2.7916666666666665</v>
      </c>
      <c r="AU1008" s="13">
        <f t="shared" si="689"/>
        <v>0</v>
      </c>
      <c r="AV1008" s="13">
        <f t="shared" si="690"/>
        <v>0</v>
      </c>
      <c r="AW1008" s="27">
        <v>0</v>
      </c>
      <c r="AX1008" s="1">
        <f t="shared" si="669"/>
        <v>0</v>
      </c>
      <c r="AY1008" s="20">
        <f t="shared" si="692"/>
        <v>233.70192307692307</v>
      </c>
    </row>
    <row r="1009" spans="1:51" ht="34.5" customHeight="1" x14ac:dyDescent="0.65">
      <c r="A1009" s="39">
        <v>1003</v>
      </c>
      <c r="B1009" s="2" t="s">
        <v>2154</v>
      </c>
      <c r="C1009" s="53" t="s">
        <v>2282</v>
      </c>
      <c r="D1009" s="47" t="s">
        <v>334</v>
      </c>
      <c r="E1009" s="48" t="s">
        <v>184</v>
      </c>
      <c r="F1009" s="15">
        <v>45231</v>
      </c>
      <c r="G1009" s="2">
        <f t="shared" si="685"/>
        <v>24</v>
      </c>
      <c r="H1009" s="16">
        <v>16</v>
      </c>
      <c r="I1009" s="2"/>
      <c r="J1009" s="16">
        <v>2</v>
      </c>
      <c r="K1009" s="16"/>
      <c r="L1009" s="2">
        <v>200</v>
      </c>
      <c r="M1009" s="2">
        <v>0</v>
      </c>
      <c r="N1009" s="2">
        <v>0</v>
      </c>
      <c r="O1009" s="16"/>
      <c r="P1009" s="2">
        <v>0</v>
      </c>
      <c r="Q1009" s="2">
        <f t="shared" si="693"/>
        <v>0</v>
      </c>
      <c r="R1009" s="2">
        <f t="shared" si="688"/>
        <v>0</v>
      </c>
      <c r="S1009" s="17">
        <f t="shared" si="670"/>
        <v>23.076923076923077</v>
      </c>
      <c r="T1009" s="17">
        <v>4</v>
      </c>
      <c r="U1009" s="17">
        <v>4.6153846153846159</v>
      </c>
      <c r="V1009" s="18">
        <v>7</v>
      </c>
      <c r="W1009" s="19">
        <f t="shared" si="691"/>
        <v>238.69230769230768</v>
      </c>
      <c r="X1009" s="17">
        <f t="shared" si="686"/>
        <v>15.384615384615385</v>
      </c>
      <c r="Y1009" s="17">
        <f t="shared" si="687"/>
        <v>0</v>
      </c>
      <c r="Z1009" s="29"/>
      <c r="AA1009" s="43">
        <f t="shared" si="694"/>
        <v>0</v>
      </c>
      <c r="AB1009" s="17">
        <f t="shared" si="696"/>
        <v>4.4661538461538459</v>
      </c>
      <c r="AC1009" s="17">
        <f t="shared" si="695"/>
        <v>19.850769230769231</v>
      </c>
      <c r="AD1009" s="3">
        <f t="shared" si="684"/>
        <v>218</v>
      </c>
      <c r="AE1009" s="3">
        <f t="shared" si="683"/>
        <v>3300</v>
      </c>
      <c r="AF1009" s="3"/>
      <c r="AH1009" s="20">
        <f t="shared" si="671"/>
        <v>218.84</v>
      </c>
      <c r="AI1009">
        <f t="shared" si="673"/>
        <v>2</v>
      </c>
      <c r="AJ1009">
        <f t="shared" si="674"/>
        <v>0</v>
      </c>
      <c r="AK1009">
        <f t="shared" si="675"/>
        <v>0</v>
      </c>
      <c r="AL1009">
        <f t="shared" si="676"/>
        <v>1</v>
      </c>
      <c r="AM1009">
        <f t="shared" si="677"/>
        <v>1</v>
      </c>
      <c r="AN1009">
        <f t="shared" si="678"/>
        <v>3</v>
      </c>
      <c r="AO1009">
        <f t="shared" si="679"/>
        <v>1</v>
      </c>
      <c r="AP1009">
        <f t="shared" si="680"/>
        <v>1</v>
      </c>
      <c r="AQ1009">
        <f t="shared" si="681"/>
        <v>0</v>
      </c>
      <c r="AR1009">
        <f t="shared" si="682"/>
        <v>3</v>
      </c>
      <c r="AS1009">
        <f t="shared" si="668"/>
        <v>3360.0000000000136</v>
      </c>
      <c r="AT1009" s="12">
        <f t="shared" si="672"/>
        <v>-2.7916666666666665</v>
      </c>
      <c r="AU1009" s="13">
        <f t="shared" si="689"/>
        <v>0</v>
      </c>
      <c r="AV1009" s="13">
        <f t="shared" si="690"/>
        <v>0</v>
      </c>
      <c r="AW1009" s="27">
        <v>0</v>
      </c>
      <c r="AX1009" s="1">
        <f t="shared" si="669"/>
        <v>0</v>
      </c>
      <c r="AY1009" s="20">
        <f t="shared" si="692"/>
        <v>207.69230769230768</v>
      </c>
    </row>
    <row r="1010" spans="1:51" ht="34.5" customHeight="1" x14ac:dyDescent="0.65">
      <c r="A1010" s="2">
        <v>1004</v>
      </c>
      <c r="B1010" s="2" t="s">
        <v>2154</v>
      </c>
      <c r="C1010" s="53" t="s">
        <v>2283</v>
      </c>
      <c r="D1010" s="47" t="s">
        <v>2284</v>
      </c>
      <c r="E1010" s="48" t="s">
        <v>184</v>
      </c>
      <c r="F1010" s="15">
        <v>45231</v>
      </c>
      <c r="G1010" s="2">
        <f t="shared" si="685"/>
        <v>25</v>
      </c>
      <c r="H1010" s="16">
        <v>18</v>
      </c>
      <c r="I1010" s="2"/>
      <c r="J1010" s="16"/>
      <c r="K1010" s="16">
        <v>1</v>
      </c>
      <c r="L1010" s="2">
        <v>200</v>
      </c>
      <c r="M1010" s="2">
        <v>0</v>
      </c>
      <c r="N1010" s="2">
        <v>0</v>
      </c>
      <c r="O1010" s="16"/>
      <c r="P1010" s="2">
        <v>0</v>
      </c>
      <c r="Q1010" s="2">
        <f t="shared" si="693"/>
        <v>0</v>
      </c>
      <c r="R1010" s="2">
        <f t="shared" si="688"/>
        <v>0</v>
      </c>
      <c r="S1010" s="17">
        <f t="shared" si="670"/>
        <v>25.96153846153846</v>
      </c>
      <c r="T1010" s="17">
        <v>4.5</v>
      </c>
      <c r="U1010" s="17">
        <v>4.8076923076923084</v>
      </c>
      <c r="V1010" s="18">
        <v>7</v>
      </c>
      <c r="W1010" s="19">
        <f t="shared" si="691"/>
        <v>242.26923076923077</v>
      </c>
      <c r="X1010" s="17">
        <f t="shared" si="686"/>
        <v>0</v>
      </c>
      <c r="Y1010" s="17">
        <f t="shared" si="687"/>
        <v>7.6923076923076925</v>
      </c>
      <c r="Z1010" s="29"/>
      <c r="AA1010" s="43">
        <f t="shared" si="694"/>
        <v>0</v>
      </c>
      <c r="AB1010" s="17">
        <f t="shared" si="696"/>
        <v>4.6915384615384621</v>
      </c>
      <c r="AC1010" s="17">
        <f t="shared" si="695"/>
        <v>12.383846153846154</v>
      </c>
      <c r="AD1010" s="3">
        <f t="shared" si="684"/>
        <v>229</v>
      </c>
      <c r="AE1010" s="3">
        <f t="shared" si="683"/>
        <v>3500</v>
      </c>
      <c r="AF1010" s="3"/>
      <c r="AH1010" s="20">
        <f t="shared" si="671"/>
        <v>229.89</v>
      </c>
      <c r="AI1010">
        <f t="shared" si="673"/>
        <v>2</v>
      </c>
      <c r="AJ1010">
        <f t="shared" si="674"/>
        <v>0</v>
      </c>
      <c r="AK1010">
        <f t="shared" si="675"/>
        <v>1</v>
      </c>
      <c r="AL1010">
        <f t="shared" si="676"/>
        <v>0</v>
      </c>
      <c r="AM1010">
        <f t="shared" si="677"/>
        <v>1</v>
      </c>
      <c r="AN1010">
        <f t="shared" si="678"/>
        <v>4</v>
      </c>
      <c r="AO1010">
        <f t="shared" si="679"/>
        <v>1</v>
      </c>
      <c r="AP1010">
        <f t="shared" si="680"/>
        <v>1</v>
      </c>
      <c r="AQ1010">
        <f t="shared" si="681"/>
        <v>1</v>
      </c>
      <c r="AR1010">
        <f t="shared" si="682"/>
        <v>0</v>
      </c>
      <c r="AS1010">
        <f t="shared" si="668"/>
        <v>3559.9999999999454</v>
      </c>
      <c r="AT1010" s="12">
        <f t="shared" si="672"/>
        <v>-2.7916666666666665</v>
      </c>
      <c r="AU1010" s="13">
        <f t="shared" si="689"/>
        <v>0</v>
      </c>
      <c r="AV1010" s="13">
        <f t="shared" si="690"/>
        <v>0</v>
      </c>
      <c r="AW1010" s="27">
        <v>0</v>
      </c>
      <c r="AX1010" s="1">
        <f t="shared" si="669"/>
        <v>0</v>
      </c>
      <c r="AY1010" s="20">
        <f t="shared" si="692"/>
        <v>218.26923076923077</v>
      </c>
    </row>
    <row r="1011" spans="1:51" ht="28.5" customHeight="1" x14ac:dyDescent="0.3">
      <c r="A1011" s="39">
        <v>1005</v>
      </c>
      <c r="B1011" s="80" t="s">
        <v>2295</v>
      </c>
      <c r="C1011" s="81" t="s">
        <v>2296</v>
      </c>
      <c r="D1011" s="82" t="s">
        <v>2297</v>
      </c>
      <c r="E1011" s="83" t="s">
        <v>2298</v>
      </c>
      <c r="F1011" s="84">
        <v>44228</v>
      </c>
      <c r="G1011" s="85">
        <v>26</v>
      </c>
      <c r="H1011" s="18">
        <v>17</v>
      </c>
      <c r="I1011" s="86"/>
      <c r="J1011" s="87"/>
      <c r="K1011" s="18"/>
      <c r="L1011" s="18">
        <v>305</v>
      </c>
      <c r="M1011" s="86">
        <v>100</v>
      </c>
      <c r="N1011" s="86">
        <v>5</v>
      </c>
      <c r="O1011" s="88"/>
      <c r="P1011" s="86"/>
      <c r="Q1011" s="86">
        <v>10</v>
      </c>
      <c r="R1011" s="86">
        <f>IF(AU1011&lt;=8,AV1011,AW1011)</f>
        <v>0</v>
      </c>
      <c r="S1011" s="89">
        <f>(((L1011/26/8)*1.5)*H1011)+(((L1011/26)*2)*I1011)</f>
        <v>37.391826923076927</v>
      </c>
      <c r="T1011" s="89">
        <f>H1011*1000/4000</f>
        <v>4.25</v>
      </c>
      <c r="U1011" s="89">
        <f>5/$J$4*G1011</f>
        <v>5</v>
      </c>
      <c r="V1011" s="18"/>
      <c r="W1011" s="89">
        <f>K1011+L1011+M1011+N1011+O1011+P1011+Q1011+R1011+S1011+T1011+U1011+V1011</f>
        <v>466.64182692307691</v>
      </c>
      <c r="X1011" s="89">
        <v>0</v>
      </c>
      <c r="Y1011" s="89">
        <f t="shared" ref="Y1011:Y1016" si="697">(K1011+M1011)/$J$4*J1011</f>
        <v>0</v>
      </c>
      <c r="Z1011" s="114"/>
      <c r="AA1011" s="43">
        <f>IF(AY1011&lt;=(1500000/4000),0,IF(AY1011&lt;=(2000000/4000),(AY1011-(1500000/4000))*5%,IF(AY1011&lt;=(8500000/4000),(AY1011-(2000000/4000))*10%+(25000/4000),IF(AY1011&lt;=(12500000/4000),(AY1011-(8500000/4000))*15%+(675000/4000),(AY1011-(12500000/4000))*20%+(1275000/4000)))))</f>
        <v>0</v>
      </c>
      <c r="AB1011" s="67">
        <f>IF((W1011*4000)&lt;=1200000,((W1011-(X1011-Y1011))*2%),(1200000/4000*2%))</f>
        <v>6</v>
      </c>
      <c r="AC1011" s="89">
        <f>X1011+Y1011+Z1011+AA1011+AB1011</f>
        <v>6</v>
      </c>
      <c r="AD1011" s="115">
        <f>(AI1011*$AJ$5+AJ1011*$AK$5+AK1011*$AL$5+AL1011*$AM$5+AM1011*$AN$5+AN1011*$AO$5)</f>
        <v>225</v>
      </c>
      <c r="AE1011" s="115">
        <f t="shared" ref="AE1011:AE1035" si="698">(AO1011*$AP$5+AP1011*$AQ$5+AQ1011*$AR$5+AR1011*$AS$5)</f>
        <v>0</v>
      </c>
      <c r="AF1011" s="116"/>
      <c r="AH1011" s="20">
        <f t="shared" si="671"/>
        <v>460.64</v>
      </c>
      <c r="AI1011">
        <f t="shared" ref="AI1011:AI1039" si="699">INT(AH1011/$AI$5)</f>
        <v>4</v>
      </c>
      <c r="AJ1011">
        <f t="shared" ref="AJ1011:AJ1039" si="700">INT((AH1011-$AI$5*AI1011)/50)</f>
        <v>1</v>
      </c>
      <c r="AK1011">
        <f t="shared" ref="AK1011:AK1039" si="701">INT((AH1011-$AI$5*AI1011-$AJ$5*AJ1011)/20)</f>
        <v>0</v>
      </c>
      <c r="AL1011">
        <f t="shared" ref="AL1011:AL1039" si="702">INT((AH1011-$AI$5*AI1011-$AJ$5*AJ1011-$AK$5*AK1011)/10)</f>
        <v>1</v>
      </c>
      <c r="AM1011">
        <f t="shared" ref="AM1011:AM1039" si="703">INT((AH1011-$AI$5*AI1011-$AJ$5*AJ1011-$AK$5*AK1011-$AL$5*AL1011)/5)</f>
        <v>0</v>
      </c>
      <c r="AN1011">
        <f t="shared" ref="AN1011:AN1039" si="704">INT((AH1011-$AI$5*AI1011-$AJ$5*AJ1011-$AK$5*AK1011-$AL$5*AL1011-$AM$5*AM1011)/1)</f>
        <v>0</v>
      </c>
      <c r="AO1011">
        <f t="shared" ref="AO1011:AO1039" si="705">INT(AS1011/$AO$5)</f>
        <v>0</v>
      </c>
      <c r="AP1011">
        <f t="shared" ref="AP1011:AP1039" si="706">INT((AS1011-AO1011*$AO$5)/1000)</f>
        <v>0</v>
      </c>
      <c r="AQ1011">
        <f t="shared" ref="AQ1011:AQ1039" si="707">INT((AS1011-AO1011*$AO$5-AP1011*$AP$5)/500)</f>
        <v>0</v>
      </c>
      <c r="AR1011">
        <f t="shared" ref="AR1011:AR1039" si="708">INT((AS1011-AO1011*$AO$5-AP1011*$AP$5-AQ1011*$AQ$5)/100)</f>
        <v>0</v>
      </c>
    </row>
    <row r="1012" spans="1:51" ht="28.5" customHeight="1" x14ac:dyDescent="0.25">
      <c r="A1012" s="2">
        <v>1006</v>
      </c>
      <c r="B1012" s="90" t="s">
        <v>2299</v>
      </c>
      <c r="C1012" s="81" t="s">
        <v>2300</v>
      </c>
      <c r="D1012" s="91" t="s">
        <v>117</v>
      </c>
      <c r="E1012" s="92" t="s">
        <v>2301</v>
      </c>
      <c r="F1012" s="84">
        <v>44228</v>
      </c>
      <c r="G1012" s="85">
        <v>26</v>
      </c>
      <c r="H1012" s="93"/>
      <c r="I1012" s="93"/>
      <c r="J1012" s="87"/>
      <c r="K1012" s="93"/>
      <c r="L1012" s="93">
        <v>370</v>
      </c>
      <c r="M1012" s="93">
        <v>100</v>
      </c>
      <c r="N1012" s="93">
        <v>50</v>
      </c>
      <c r="O1012" s="93"/>
      <c r="P1012" s="93"/>
      <c r="Q1012" s="2">
        <f t="shared" ref="Q1012:Q1038" si="709">IF(AND($K$4&lt;=G1012,K1012&lt;0.01),10,IF(AND(G1012&gt;=$K$4-1,K1012&lt;0.01),5,0))</f>
        <v>10</v>
      </c>
      <c r="R1012" s="93">
        <f>IF(AU1012&lt;=8,AV1012,AW1012)</f>
        <v>0</v>
      </c>
      <c r="S1012" s="89">
        <f t="shared" ref="S1012:S1028" si="710">(((L1012/26/8)*1.5)*H1012)+(((L1012/26)*2)*I1012)</f>
        <v>0</v>
      </c>
      <c r="T1012" s="89">
        <f t="shared" ref="T1012:T1039" si="711">H1012*1000/4000</f>
        <v>0</v>
      </c>
      <c r="U1012" s="89">
        <f t="shared" ref="U1012:U1028" si="712">5/$J$4*G1012</f>
        <v>5</v>
      </c>
      <c r="V1012" s="18">
        <v>7</v>
      </c>
      <c r="W1012" s="117">
        <f t="shared" ref="W1012:W1021" si="713">K1012+L1012+M1012+N1012+O1012+P1012+Q1012+R1012+S1012+T1012+U1012+V1012</f>
        <v>542</v>
      </c>
      <c r="X1012" s="89">
        <f>(K1012+M1012)/$J$4*I1012</f>
        <v>0</v>
      </c>
      <c r="Y1012" s="89">
        <f t="shared" si="697"/>
        <v>0</v>
      </c>
      <c r="Z1012" s="114"/>
      <c r="AA1012" s="43">
        <f t="shared" ref="AA1012:AA1028" si="714">IF(AY1012&lt;=(1500000/4000),0,IF(AY1012&lt;=(2000000/4000),(AY1012-(1500000/4000))*5%,IF(AY1012&lt;=(8500000/4000),(AY1012-(2000000/4000))*10%+(25000/4000),IF(AY1012&lt;=(12500000/4000),(AY1012-(8500000/4000))*15%+(675000/4000),(AY1012-(12500000/4000))*20%+(1275000/4000)))))</f>
        <v>0</v>
      </c>
      <c r="AB1012" s="89">
        <f t="shared" ref="AB1012:AB1028" si="715">IF((W1012*4000)&lt;=1200000,((W1012-(X1012+Y1012))*2%),(1200000/4000*2%))</f>
        <v>6</v>
      </c>
      <c r="AC1012" s="89">
        <f>X1012+Y1012+Z1012+AA1012+AB1012</f>
        <v>6</v>
      </c>
      <c r="AD1012" s="115">
        <f t="shared" ref="AD1012:AD1035" si="716">(AI1012*$AJ$5+AJ1012*$AK$5+AK1012*$AL$5+AL1012*$AM$5+AM1012*$AN$5+AN1012*$AO$5)</f>
        <v>2266</v>
      </c>
      <c r="AE1012" s="115">
        <f t="shared" si="698"/>
        <v>0</v>
      </c>
      <c r="AF1012" s="116"/>
      <c r="AH1012" s="20">
        <f t="shared" si="671"/>
        <v>536</v>
      </c>
      <c r="AI1012">
        <f t="shared" si="699"/>
        <v>5</v>
      </c>
      <c r="AJ1012">
        <f t="shared" si="700"/>
        <v>0</v>
      </c>
      <c r="AK1012">
        <f t="shared" si="701"/>
        <v>1</v>
      </c>
      <c r="AL1012">
        <f t="shared" si="702"/>
        <v>1</v>
      </c>
      <c r="AM1012">
        <f t="shared" si="703"/>
        <v>1</v>
      </c>
      <c r="AN1012">
        <f t="shared" si="704"/>
        <v>1</v>
      </c>
      <c r="AO1012">
        <f t="shared" si="705"/>
        <v>0</v>
      </c>
      <c r="AP1012">
        <f t="shared" si="706"/>
        <v>0</v>
      </c>
      <c r="AQ1012">
        <f t="shared" si="707"/>
        <v>0</v>
      </c>
      <c r="AR1012">
        <f t="shared" si="708"/>
        <v>0</v>
      </c>
    </row>
    <row r="1013" spans="1:51" ht="28.5" customHeight="1" x14ac:dyDescent="0.3">
      <c r="A1013" s="39">
        <v>1007</v>
      </c>
      <c r="B1013" s="80" t="s">
        <v>213</v>
      </c>
      <c r="C1013" s="81" t="s">
        <v>2302</v>
      </c>
      <c r="D1013" s="82" t="s">
        <v>2303</v>
      </c>
      <c r="E1013" s="83" t="s">
        <v>2304</v>
      </c>
      <c r="F1013" s="84">
        <v>44228</v>
      </c>
      <c r="G1013" s="85">
        <v>26</v>
      </c>
      <c r="H1013" s="18">
        <v>35</v>
      </c>
      <c r="I1013" s="86"/>
      <c r="J1013" s="87"/>
      <c r="K1013" s="18"/>
      <c r="L1013" s="18">
        <v>375</v>
      </c>
      <c r="M1013" s="86">
        <v>200</v>
      </c>
      <c r="N1013" s="86">
        <v>33</v>
      </c>
      <c r="O1013" s="88"/>
      <c r="P1013" s="86"/>
      <c r="Q1013" s="2">
        <f t="shared" si="709"/>
        <v>10</v>
      </c>
      <c r="R1013" s="86">
        <f>IF(AU1013&lt;=8,AV1013,AW1013)</f>
        <v>0</v>
      </c>
      <c r="S1013" s="89">
        <f t="shared" si="710"/>
        <v>94.651442307692321</v>
      </c>
      <c r="T1013" s="89">
        <f t="shared" si="711"/>
        <v>8.75</v>
      </c>
      <c r="U1013" s="89">
        <f t="shared" si="712"/>
        <v>5</v>
      </c>
      <c r="V1013" s="18">
        <v>7</v>
      </c>
      <c r="W1013" s="89">
        <f t="shared" si="713"/>
        <v>733.40144230769238</v>
      </c>
      <c r="X1013" s="89">
        <f>(K1013+M1013)/$J$4*I1013</f>
        <v>0</v>
      </c>
      <c r="Y1013" s="89">
        <f t="shared" si="697"/>
        <v>0</v>
      </c>
      <c r="Z1013" s="114"/>
      <c r="AA1013" s="43">
        <f t="shared" si="714"/>
        <v>0</v>
      </c>
      <c r="AB1013" s="89">
        <f t="shared" si="715"/>
        <v>6</v>
      </c>
      <c r="AC1013" s="89">
        <f t="shared" ref="AC1013:AC1028" si="717">X1013+Y1013+Z1013+AA1013+AB1013</f>
        <v>6</v>
      </c>
      <c r="AD1013" s="115">
        <f t="shared" si="716"/>
        <v>4361</v>
      </c>
      <c r="AE1013" s="115">
        <f t="shared" si="698"/>
        <v>0</v>
      </c>
      <c r="AF1013" s="116"/>
      <c r="AH1013" s="20">
        <f t="shared" si="671"/>
        <v>727.4</v>
      </c>
      <c r="AI1013">
        <f t="shared" si="699"/>
        <v>7</v>
      </c>
      <c r="AJ1013">
        <f t="shared" si="700"/>
        <v>0</v>
      </c>
      <c r="AK1013">
        <f t="shared" si="701"/>
        <v>1</v>
      </c>
      <c r="AL1013">
        <f t="shared" si="702"/>
        <v>0</v>
      </c>
      <c r="AM1013">
        <f t="shared" si="703"/>
        <v>1</v>
      </c>
      <c r="AN1013">
        <f t="shared" si="704"/>
        <v>2</v>
      </c>
      <c r="AO1013">
        <f t="shared" si="705"/>
        <v>0</v>
      </c>
      <c r="AP1013">
        <f t="shared" si="706"/>
        <v>0</v>
      </c>
      <c r="AQ1013">
        <f t="shared" si="707"/>
        <v>0</v>
      </c>
      <c r="AR1013">
        <f t="shared" si="708"/>
        <v>0</v>
      </c>
    </row>
    <row r="1014" spans="1:51" ht="28.5" customHeight="1" x14ac:dyDescent="0.25">
      <c r="A1014" s="2">
        <v>1008</v>
      </c>
      <c r="B1014" s="80" t="s">
        <v>1986</v>
      </c>
      <c r="C1014" s="81" t="s">
        <v>2305</v>
      </c>
      <c r="D1014" s="91" t="s">
        <v>399</v>
      </c>
      <c r="E1014" s="92" t="s">
        <v>2306</v>
      </c>
      <c r="F1014" s="84">
        <v>44228</v>
      </c>
      <c r="G1014" s="85">
        <v>26</v>
      </c>
      <c r="H1014" s="18">
        <v>30</v>
      </c>
      <c r="I1014" s="86"/>
      <c r="J1014" s="87"/>
      <c r="K1014" s="18"/>
      <c r="L1014" s="18">
        <v>275</v>
      </c>
      <c r="M1014" s="86">
        <v>100</v>
      </c>
      <c r="N1014" s="86">
        <f>4.5+30</f>
        <v>34.5</v>
      </c>
      <c r="O1014" s="94">
        <v>105</v>
      </c>
      <c r="P1014" s="86"/>
      <c r="Q1014" s="2">
        <f t="shared" si="709"/>
        <v>10</v>
      </c>
      <c r="R1014" s="86">
        <f>IF(AU1014&lt;=8,AV1014,AW1014)</f>
        <v>0</v>
      </c>
      <c r="S1014" s="89">
        <f t="shared" si="710"/>
        <v>59.495192307692307</v>
      </c>
      <c r="T1014" s="89">
        <f t="shared" si="711"/>
        <v>7.5</v>
      </c>
      <c r="U1014" s="89">
        <f t="shared" si="712"/>
        <v>5</v>
      </c>
      <c r="V1014" s="18">
        <v>7</v>
      </c>
      <c r="W1014" s="89">
        <f t="shared" si="713"/>
        <v>603.49519230769226</v>
      </c>
      <c r="X1014" s="89">
        <f>(K1014+M1014)/$J$4*I1014</f>
        <v>0</v>
      </c>
      <c r="Y1014" s="89">
        <f t="shared" si="697"/>
        <v>0</v>
      </c>
      <c r="Z1014" s="114"/>
      <c r="AA1014" s="43">
        <f t="shared" si="714"/>
        <v>0</v>
      </c>
      <c r="AB1014" s="89">
        <f t="shared" si="715"/>
        <v>6</v>
      </c>
      <c r="AC1014" s="89">
        <f t="shared" si="717"/>
        <v>6</v>
      </c>
      <c r="AD1014" s="115">
        <f t="shared" si="716"/>
        <v>4291</v>
      </c>
      <c r="AE1014" s="115">
        <f t="shared" si="698"/>
        <v>0</v>
      </c>
      <c r="AF1014" s="116"/>
      <c r="AH1014" s="20">
        <f t="shared" si="671"/>
        <v>597.5</v>
      </c>
      <c r="AI1014">
        <f t="shared" si="699"/>
        <v>5</v>
      </c>
      <c r="AJ1014">
        <f t="shared" si="700"/>
        <v>1</v>
      </c>
      <c r="AK1014">
        <f t="shared" si="701"/>
        <v>2</v>
      </c>
      <c r="AL1014">
        <f t="shared" si="702"/>
        <v>0</v>
      </c>
      <c r="AM1014">
        <f t="shared" si="703"/>
        <v>1</v>
      </c>
      <c r="AN1014">
        <f t="shared" si="704"/>
        <v>2</v>
      </c>
      <c r="AO1014">
        <f t="shared" si="705"/>
        <v>0</v>
      </c>
      <c r="AP1014">
        <f t="shared" si="706"/>
        <v>0</v>
      </c>
      <c r="AQ1014">
        <f t="shared" si="707"/>
        <v>0</v>
      </c>
      <c r="AR1014">
        <f t="shared" si="708"/>
        <v>0</v>
      </c>
    </row>
    <row r="1015" spans="1:51" ht="28.5" customHeight="1" x14ac:dyDescent="0.3">
      <c r="A1015" s="39">
        <v>1009</v>
      </c>
      <c r="B1015" s="95" t="s">
        <v>856</v>
      </c>
      <c r="C1015" s="81" t="s">
        <v>2307</v>
      </c>
      <c r="D1015" s="96" t="s">
        <v>2308</v>
      </c>
      <c r="E1015" s="97" t="s">
        <v>2309</v>
      </c>
      <c r="F1015" s="84">
        <v>44228</v>
      </c>
      <c r="G1015" s="85">
        <v>26</v>
      </c>
      <c r="H1015" s="18">
        <v>32</v>
      </c>
      <c r="I1015" s="86"/>
      <c r="J1015" s="87"/>
      <c r="K1015" s="18"/>
      <c r="L1015" s="18">
        <v>275</v>
      </c>
      <c r="M1015" s="86">
        <v>150</v>
      </c>
      <c r="N1015" s="86">
        <v>4.5</v>
      </c>
      <c r="O1015" s="94">
        <v>150</v>
      </c>
      <c r="P1015" s="86"/>
      <c r="Q1015" s="2">
        <f t="shared" si="709"/>
        <v>10</v>
      </c>
      <c r="R1015" s="86">
        <f t="shared" ref="R1015:R1022" si="718">IF(AU1015&lt;=8,AV1015,AW1015)</f>
        <v>0</v>
      </c>
      <c r="S1015" s="89">
        <f t="shared" si="710"/>
        <v>63.46153846153846</v>
      </c>
      <c r="T1015" s="89">
        <f t="shared" si="711"/>
        <v>8</v>
      </c>
      <c r="U1015" s="89">
        <f t="shared" si="712"/>
        <v>5</v>
      </c>
      <c r="V1015" s="18"/>
      <c r="W1015" s="89">
        <f t="shared" si="713"/>
        <v>665.96153846153845</v>
      </c>
      <c r="X1015" s="89">
        <f>(K1015+M1015)/$J$4*I1015</f>
        <v>0</v>
      </c>
      <c r="Y1015" s="89">
        <f t="shared" si="697"/>
        <v>0</v>
      </c>
      <c r="Z1015" s="114"/>
      <c r="AA1015" s="43">
        <f t="shared" si="714"/>
        <v>0</v>
      </c>
      <c r="AB1015" s="89">
        <f t="shared" si="715"/>
        <v>6</v>
      </c>
      <c r="AC1015" s="89">
        <f t="shared" si="717"/>
        <v>6</v>
      </c>
      <c r="AD1015" s="115">
        <f t="shared" si="716"/>
        <v>8321</v>
      </c>
      <c r="AE1015" s="115">
        <f t="shared" si="698"/>
        <v>0</v>
      </c>
      <c r="AF1015" s="116"/>
      <c r="AH1015" s="20">
        <f t="shared" si="671"/>
        <v>659.96</v>
      </c>
      <c r="AI1015">
        <f t="shared" si="699"/>
        <v>6</v>
      </c>
      <c r="AJ1015">
        <f t="shared" si="700"/>
        <v>1</v>
      </c>
      <c r="AK1015">
        <f t="shared" si="701"/>
        <v>0</v>
      </c>
      <c r="AL1015">
        <f t="shared" si="702"/>
        <v>0</v>
      </c>
      <c r="AM1015">
        <f t="shared" si="703"/>
        <v>1</v>
      </c>
      <c r="AN1015">
        <f t="shared" si="704"/>
        <v>4</v>
      </c>
      <c r="AO1015">
        <f t="shared" si="705"/>
        <v>0</v>
      </c>
      <c r="AP1015">
        <f t="shared" si="706"/>
        <v>0</v>
      </c>
      <c r="AQ1015">
        <f t="shared" si="707"/>
        <v>0</v>
      </c>
      <c r="AR1015">
        <f t="shared" si="708"/>
        <v>0</v>
      </c>
    </row>
    <row r="1016" spans="1:51" ht="28.5" customHeight="1" x14ac:dyDescent="0.25">
      <c r="A1016" s="2">
        <v>1010</v>
      </c>
      <c r="B1016" s="95" t="s">
        <v>2310</v>
      </c>
      <c r="C1016" s="81" t="s">
        <v>2311</v>
      </c>
      <c r="D1016" s="98" t="s">
        <v>2312</v>
      </c>
      <c r="E1016" s="99" t="s">
        <v>2313</v>
      </c>
      <c r="F1016" s="84">
        <v>44228</v>
      </c>
      <c r="G1016" s="85">
        <v>26</v>
      </c>
      <c r="H1016" s="18">
        <v>35</v>
      </c>
      <c r="I1016" s="86"/>
      <c r="J1016" s="87"/>
      <c r="K1016" s="18"/>
      <c r="L1016" s="18">
        <v>205</v>
      </c>
      <c r="M1016" s="86">
        <v>100</v>
      </c>
      <c r="N1016" s="86">
        <v>3.5</v>
      </c>
      <c r="O1016" s="100">
        <v>50</v>
      </c>
      <c r="P1016" s="101"/>
      <c r="Q1016" s="2">
        <f t="shared" si="709"/>
        <v>10</v>
      </c>
      <c r="R1016" s="86">
        <f t="shared" si="718"/>
        <v>0</v>
      </c>
      <c r="S1016" s="89">
        <f t="shared" si="710"/>
        <v>51.74278846153846</v>
      </c>
      <c r="T1016" s="89">
        <f t="shared" si="711"/>
        <v>8.75</v>
      </c>
      <c r="U1016" s="89">
        <f t="shared" si="712"/>
        <v>5</v>
      </c>
      <c r="V1016" s="18">
        <v>7</v>
      </c>
      <c r="W1016" s="89">
        <f t="shared" si="713"/>
        <v>440.99278846153845</v>
      </c>
      <c r="X1016" s="89">
        <f t="shared" ref="X1016:X1028" si="719">(K1016+M1016)/$J$4*I1016</f>
        <v>0</v>
      </c>
      <c r="Y1016" s="89">
        <f t="shared" si="697"/>
        <v>0</v>
      </c>
      <c r="Z1016" s="114"/>
      <c r="AA1016" s="43">
        <f t="shared" si="714"/>
        <v>0</v>
      </c>
      <c r="AB1016" s="89">
        <f t="shared" si="715"/>
        <v>6</v>
      </c>
      <c r="AC1016" s="89">
        <f t="shared" si="717"/>
        <v>6</v>
      </c>
      <c r="AD1016" s="115">
        <f>(AI1016*$AJ$5+AJ1016*$AK$5+AK1016*$AL$5+AL1016*$AM$5+AM1016*$AN$5+AN1016*$AO$5)</f>
        <v>8215</v>
      </c>
      <c r="AE1016" s="115">
        <f t="shared" si="698"/>
        <v>0</v>
      </c>
      <c r="AF1016" s="116"/>
      <c r="AH1016" s="20">
        <f t="shared" si="671"/>
        <v>434.99</v>
      </c>
      <c r="AI1016">
        <f t="shared" si="699"/>
        <v>4</v>
      </c>
      <c r="AJ1016">
        <f t="shared" si="700"/>
        <v>0</v>
      </c>
      <c r="AK1016">
        <f t="shared" si="701"/>
        <v>1</v>
      </c>
      <c r="AL1016">
        <f t="shared" si="702"/>
        <v>1</v>
      </c>
      <c r="AM1016">
        <f t="shared" si="703"/>
        <v>0</v>
      </c>
      <c r="AN1016">
        <f t="shared" si="704"/>
        <v>4</v>
      </c>
      <c r="AO1016">
        <f t="shared" si="705"/>
        <v>0</v>
      </c>
      <c r="AP1016">
        <f t="shared" si="706"/>
        <v>0</v>
      </c>
      <c r="AQ1016">
        <f t="shared" si="707"/>
        <v>0</v>
      </c>
      <c r="AR1016">
        <f t="shared" si="708"/>
        <v>0</v>
      </c>
    </row>
    <row r="1017" spans="1:51" ht="28.5" customHeight="1" x14ac:dyDescent="0.3">
      <c r="A1017" s="39">
        <v>1011</v>
      </c>
      <c r="B1017" s="90" t="s">
        <v>2310</v>
      </c>
      <c r="C1017" s="81" t="s">
        <v>2314</v>
      </c>
      <c r="D1017" s="98" t="s">
        <v>2315</v>
      </c>
      <c r="E1017" s="99" t="s">
        <v>2316</v>
      </c>
      <c r="F1017" s="84">
        <v>44228</v>
      </c>
      <c r="G1017" s="85">
        <v>26</v>
      </c>
      <c r="H1017" s="18">
        <v>30</v>
      </c>
      <c r="I1017" s="86"/>
      <c r="J1017" s="87" t="s">
        <v>2363</v>
      </c>
      <c r="K1017" s="18"/>
      <c r="L1017" s="18">
        <v>205</v>
      </c>
      <c r="M1017" s="86">
        <v>50</v>
      </c>
      <c r="N1017" s="86"/>
      <c r="O1017" s="100">
        <v>40</v>
      </c>
      <c r="P1017" s="86"/>
      <c r="Q1017" s="2">
        <f t="shared" si="709"/>
        <v>10</v>
      </c>
      <c r="R1017" s="86">
        <f t="shared" si="718"/>
        <v>0</v>
      </c>
      <c r="S1017" s="89">
        <f t="shared" si="710"/>
        <v>44.35096153846154</v>
      </c>
      <c r="T1017" s="89">
        <f t="shared" si="711"/>
        <v>7.5</v>
      </c>
      <c r="U1017" s="89">
        <f t="shared" si="712"/>
        <v>5</v>
      </c>
      <c r="V1017" s="18">
        <v>7</v>
      </c>
      <c r="W1017" s="89">
        <f>K1017+L1017+M1017+N1017+O1017+P1017+Q1017+R1017+S1017+T1017+U1017+V1017</f>
        <v>368.85096153846155</v>
      </c>
      <c r="X1017" s="89">
        <v>0</v>
      </c>
      <c r="Y1017" s="89">
        <v>0</v>
      </c>
      <c r="Z1017" s="114"/>
      <c r="AA1017" s="43">
        <f t="shared" si="714"/>
        <v>0</v>
      </c>
      <c r="AB1017" s="89">
        <f t="shared" si="715"/>
        <v>6</v>
      </c>
      <c r="AC1017" s="89">
        <f t="shared" si="717"/>
        <v>6</v>
      </c>
      <c r="AD1017" s="115">
        <f t="shared" si="716"/>
        <v>4175</v>
      </c>
      <c r="AE1017" s="115">
        <f t="shared" si="698"/>
        <v>0</v>
      </c>
      <c r="AF1017" s="116"/>
      <c r="AH1017" s="20">
        <f t="shared" si="671"/>
        <v>362.85</v>
      </c>
      <c r="AI1017">
        <f t="shared" si="699"/>
        <v>3</v>
      </c>
      <c r="AJ1017">
        <f t="shared" si="700"/>
        <v>1</v>
      </c>
      <c r="AK1017">
        <f t="shared" si="701"/>
        <v>0</v>
      </c>
      <c r="AL1017">
        <f t="shared" si="702"/>
        <v>1</v>
      </c>
      <c r="AM1017">
        <f t="shared" si="703"/>
        <v>0</v>
      </c>
      <c r="AN1017">
        <f t="shared" si="704"/>
        <v>2</v>
      </c>
      <c r="AO1017">
        <f t="shared" si="705"/>
        <v>0</v>
      </c>
      <c r="AP1017">
        <f t="shared" si="706"/>
        <v>0</v>
      </c>
      <c r="AQ1017">
        <f t="shared" si="707"/>
        <v>0</v>
      </c>
      <c r="AR1017">
        <f t="shared" si="708"/>
        <v>0</v>
      </c>
    </row>
    <row r="1018" spans="1:51" ht="28.5" customHeight="1" x14ac:dyDescent="0.25">
      <c r="A1018" s="2">
        <v>1012</v>
      </c>
      <c r="B1018" s="80" t="s">
        <v>2317</v>
      </c>
      <c r="C1018" s="81" t="s">
        <v>2318</v>
      </c>
      <c r="D1018" s="82" t="s">
        <v>2319</v>
      </c>
      <c r="E1018" s="83" t="s">
        <v>2320</v>
      </c>
      <c r="F1018" s="84">
        <v>44228</v>
      </c>
      <c r="G1018" s="85">
        <v>26</v>
      </c>
      <c r="H1018" s="18">
        <v>22</v>
      </c>
      <c r="I1018" s="86"/>
      <c r="J1018" s="87"/>
      <c r="K1018" s="18"/>
      <c r="L1018" s="18">
        <v>260</v>
      </c>
      <c r="M1018" s="86">
        <v>100</v>
      </c>
      <c r="N1018" s="86">
        <f>34+30</f>
        <v>64</v>
      </c>
      <c r="O1018" s="94">
        <v>200</v>
      </c>
      <c r="P1018" s="86"/>
      <c r="Q1018" s="2">
        <f t="shared" si="709"/>
        <v>10</v>
      </c>
      <c r="R1018" s="86">
        <f t="shared" si="718"/>
        <v>0</v>
      </c>
      <c r="S1018" s="89">
        <f t="shared" si="710"/>
        <v>41.25</v>
      </c>
      <c r="T1018" s="89">
        <f t="shared" si="711"/>
        <v>5.5</v>
      </c>
      <c r="U1018" s="89">
        <f t="shared" si="712"/>
        <v>5</v>
      </c>
      <c r="V1018" s="18"/>
      <c r="W1018" s="89">
        <f>K1018+L1018+M1018+N1018+O1018+P1018+Q1018+R1018+S1018+T1018+U1018+V1018</f>
        <v>685.75</v>
      </c>
      <c r="X1018" s="89">
        <f t="shared" si="719"/>
        <v>0</v>
      </c>
      <c r="Y1018" s="89">
        <f t="shared" ref="Y1018:Y1034" si="720">(K1018+M1018)/$J$4*J1018</f>
        <v>0</v>
      </c>
      <c r="Z1018" s="114"/>
      <c r="AA1018" s="43">
        <f t="shared" si="714"/>
        <v>0</v>
      </c>
      <c r="AB1018" s="89">
        <f t="shared" si="715"/>
        <v>6</v>
      </c>
      <c r="AC1018" s="89">
        <f t="shared" si="717"/>
        <v>6</v>
      </c>
      <c r="AD1018" s="115">
        <f t="shared" si="716"/>
        <v>8331</v>
      </c>
      <c r="AE1018" s="115">
        <f t="shared" si="698"/>
        <v>0</v>
      </c>
      <c r="AF1018" s="116"/>
      <c r="AH1018" s="20">
        <f t="shared" si="671"/>
        <v>679.75</v>
      </c>
      <c r="AI1018">
        <f t="shared" si="699"/>
        <v>6</v>
      </c>
      <c r="AJ1018">
        <f t="shared" si="700"/>
        <v>1</v>
      </c>
      <c r="AK1018">
        <f t="shared" si="701"/>
        <v>1</v>
      </c>
      <c r="AL1018">
        <f t="shared" si="702"/>
        <v>0</v>
      </c>
      <c r="AM1018">
        <f t="shared" si="703"/>
        <v>1</v>
      </c>
      <c r="AN1018">
        <f t="shared" si="704"/>
        <v>4</v>
      </c>
      <c r="AO1018">
        <f t="shared" si="705"/>
        <v>0</v>
      </c>
      <c r="AP1018">
        <f t="shared" si="706"/>
        <v>0</v>
      </c>
      <c r="AQ1018">
        <f t="shared" si="707"/>
        <v>0</v>
      </c>
      <c r="AR1018">
        <f t="shared" si="708"/>
        <v>0</v>
      </c>
    </row>
    <row r="1019" spans="1:51" ht="28.5" customHeight="1" x14ac:dyDescent="0.3">
      <c r="A1019" s="39">
        <v>1013</v>
      </c>
      <c r="B1019" s="80" t="s">
        <v>2154</v>
      </c>
      <c r="C1019" s="81" t="s">
        <v>2321</v>
      </c>
      <c r="D1019" s="82" t="s">
        <v>2322</v>
      </c>
      <c r="E1019" s="83" t="s">
        <v>1729</v>
      </c>
      <c r="F1019" s="84">
        <v>44228</v>
      </c>
      <c r="G1019" s="85">
        <v>26</v>
      </c>
      <c r="H1019" s="18">
        <v>18</v>
      </c>
      <c r="I1019" s="86"/>
      <c r="J1019" s="87"/>
      <c r="K1019" s="18"/>
      <c r="L1019" s="18">
        <v>250</v>
      </c>
      <c r="M1019" s="86">
        <v>100</v>
      </c>
      <c r="N1019" s="86">
        <v>53</v>
      </c>
      <c r="O1019" s="94">
        <v>160</v>
      </c>
      <c r="P1019" s="86"/>
      <c r="Q1019" s="2">
        <f t="shared" si="709"/>
        <v>10</v>
      </c>
      <c r="R1019" s="86">
        <f t="shared" si="718"/>
        <v>0</v>
      </c>
      <c r="S1019" s="89">
        <f t="shared" si="710"/>
        <v>32.45192307692308</v>
      </c>
      <c r="T1019" s="89">
        <f t="shared" si="711"/>
        <v>4.5</v>
      </c>
      <c r="U1019" s="89">
        <f t="shared" si="712"/>
        <v>5</v>
      </c>
      <c r="V1019" s="18"/>
      <c r="W1019" s="89">
        <f t="shared" ref="W1019" si="721">K1019+L1019+M1019+N1019+O1019+P1019+Q1019+R1019+S1019+T1019+U1019+V1019</f>
        <v>614.95192307692309</v>
      </c>
      <c r="X1019" s="89">
        <f t="shared" si="719"/>
        <v>0</v>
      </c>
      <c r="Y1019" s="89">
        <f t="shared" si="720"/>
        <v>0</v>
      </c>
      <c r="Z1019" s="114"/>
      <c r="AA1019" s="43">
        <f t="shared" si="714"/>
        <v>0</v>
      </c>
      <c r="AB1019" s="89">
        <f t="shared" si="715"/>
        <v>6</v>
      </c>
      <c r="AC1019" s="89">
        <f t="shared" si="717"/>
        <v>6</v>
      </c>
      <c r="AD1019" s="115">
        <f t="shared" si="716"/>
        <v>6301</v>
      </c>
      <c r="AE1019" s="115">
        <f t="shared" si="698"/>
        <v>0</v>
      </c>
      <c r="AF1019" s="116"/>
      <c r="AH1019" s="20">
        <f t="shared" si="671"/>
        <v>608.95000000000005</v>
      </c>
      <c r="AI1019">
        <f t="shared" si="699"/>
        <v>6</v>
      </c>
      <c r="AJ1019">
        <f t="shared" si="700"/>
        <v>0</v>
      </c>
      <c r="AK1019">
        <f t="shared" si="701"/>
        <v>0</v>
      </c>
      <c r="AL1019">
        <f t="shared" si="702"/>
        <v>0</v>
      </c>
      <c r="AM1019">
        <f t="shared" si="703"/>
        <v>1</v>
      </c>
      <c r="AN1019">
        <f t="shared" si="704"/>
        <v>3</v>
      </c>
      <c r="AO1019">
        <f t="shared" si="705"/>
        <v>0</v>
      </c>
      <c r="AP1019">
        <f t="shared" si="706"/>
        <v>0</v>
      </c>
      <c r="AQ1019">
        <f t="shared" si="707"/>
        <v>0</v>
      </c>
      <c r="AR1019">
        <f t="shared" si="708"/>
        <v>0</v>
      </c>
    </row>
    <row r="1020" spans="1:51" ht="28.5" customHeight="1" x14ac:dyDescent="0.25">
      <c r="A1020" s="2">
        <v>1014</v>
      </c>
      <c r="B1020" s="90" t="s">
        <v>2295</v>
      </c>
      <c r="C1020" s="81" t="s">
        <v>2323</v>
      </c>
      <c r="D1020" s="96" t="s">
        <v>1447</v>
      </c>
      <c r="E1020" s="97" t="s">
        <v>2324</v>
      </c>
      <c r="F1020" s="84">
        <v>44228</v>
      </c>
      <c r="G1020" s="85">
        <v>26</v>
      </c>
      <c r="H1020" s="18"/>
      <c r="I1020" s="86"/>
      <c r="J1020" s="87"/>
      <c r="K1020" s="18"/>
      <c r="L1020" s="18">
        <v>305</v>
      </c>
      <c r="M1020" s="86">
        <v>100</v>
      </c>
      <c r="N1020" s="86"/>
      <c r="O1020" s="88"/>
      <c r="P1020" s="86"/>
      <c r="Q1020" s="2">
        <f t="shared" si="709"/>
        <v>10</v>
      </c>
      <c r="R1020" s="86">
        <f t="shared" si="718"/>
        <v>0</v>
      </c>
      <c r="S1020" s="89">
        <f t="shared" si="710"/>
        <v>0</v>
      </c>
      <c r="T1020" s="89">
        <f t="shared" si="711"/>
        <v>0</v>
      </c>
      <c r="U1020" s="89">
        <f t="shared" si="712"/>
        <v>5</v>
      </c>
      <c r="V1020" s="18">
        <v>7</v>
      </c>
      <c r="W1020" s="89">
        <f t="shared" si="713"/>
        <v>427</v>
      </c>
      <c r="X1020" s="89">
        <f t="shared" si="719"/>
        <v>0</v>
      </c>
      <c r="Y1020" s="89">
        <f t="shared" si="720"/>
        <v>0</v>
      </c>
      <c r="Z1020" s="114"/>
      <c r="AA1020" s="43">
        <f t="shared" si="714"/>
        <v>0</v>
      </c>
      <c r="AB1020" s="89">
        <f t="shared" si="715"/>
        <v>6</v>
      </c>
      <c r="AC1020" s="89">
        <f t="shared" si="717"/>
        <v>6</v>
      </c>
      <c r="AD1020" s="115">
        <f t="shared" si="716"/>
        <v>2210</v>
      </c>
      <c r="AE1020" s="115">
        <f t="shared" si="698"/>
        <v>0</v>
      </c>
      <c r="AF1020" s="116"/>
      <c r="AH1020" s="20">
        <f t="shared" si="671"/>
        <v>421</v>
      </c>
      <c r="AI1020">
        <f t="shared" si="699"/>
        <v>4</v>
      </c>
      <c r="AJ1020">
        <f t="shared" si="700"/>
        <v>0</v>
      </c>
      <c r="AK1020">
        <f t="shared" si="701"/>
        <v>1</v>
      </c>
      <c r="AL1020">
        <f t="shared" si="702"/>
        <v>0</v>
      </c>
      <c r="AM1020">
        <f t="shared" si="703"/>
        <v>0</v>
      </c>
      <c r="AN1020">
        <f t="shared" si="704"/>
        <v>1</v>
      </c>
      <c r="AO1020">
        <f t="shared" si="705"/>
        <v>0</v>
      </c>
      <c r="AP1020">
        <f t="shared" si="706"/>
        <v>0</v>
      </c>
      <c r="AQ1020">
        <f t="shared" si="707"/>
        <v>0</v>
      </c>
      <c r="AR1020">
        <f t="shared" si="708"/>
        <v>0</v>
      </c>
    </row>
    <row r="1021" spans="1:51" ht="28.5" customHeight="1" x14ac:dyDescent="0.3">
      <c r="A1021" s="39">
        <v>1015</v>
      </c>
      <c r="B1021" s="80" t="s">
        <v>1657</v>
      </c>
      <c r="C1021" s="81" t="s">
        <v>2325</v>
      </c>
      <c r="D1021" s="96" t="s">
        <v>2326</v>
      </c>
      <c r="E1021" s="97" t="s">
        <v>184</v>
      </c>
      <c r="F1021" s="84">
        <v>44228</v>
      </c>
      <c r="G1021" s="85">
        <v>26</v>
      </c>
      <c r="H1021" s="18">
        <v>24</v>
      </c>
      <c r="I1021" s="86"/>
      <c r="J1021" s="87"/>
      <c r="K1021" s="18"/>
      <c r="L1021" s="18">
        <v>270</v>
      </c>
      <c r="M1021" s="86">
        <v>100</v>
      </c>
      <c r="N1021" s="86">
        <f>41.5+30</f>
        <v>71.5</v>
      </c>
      <c r="O1021" s="94">
        <v>100</v>
      </c>
      <c r="P1021" s="86"/>
      <c r="Q1021" s="2">
        <f t="shared" si="709"/>
        <v>10</v>
      </c>
      <c r="R1021" s="86">
        <f t="shared" si="718"/>
        <v>0</v>
      </c>
      <c r="S1021" s="89">
        <f t="shared" si="710"/>
        <v>46.730769230769226</v>
      </c>
      <c r="T1021" s="89">
        <f t="shared" si="711"/>
        <v>6</v>
      </c>
      <c r="U1021" s="89">
        <f t="shared" si="712"/>
        <v>5</v>
      </c>
      <c r="V1021" s="18">
        <v>7</v>
      </c>
      <c r="W1021" s="89">
        <f t="shared" si="713"/>
        <v>616.23076923076928</v>
      </c>
      <c r="X1021" s="89">
        <f t="shared" si="719"/>
        <v>0</v>
      </c>
      <c r="Y1021" s="89">
        <f t="shared" si="720"/>
        <v>0</v>
      </c>
      <c r="Z1021" s="114"/>
      <c r="AA1021" s="43">
        <f t="shared" si="714"/>
        <v>0</v>
      </c>
      <c r="AB1021" s="89">
        <f t="shared" si="715"/>
        <v>6</v>
      </c>
      <c r="AC1021" s="89">
        <f t="shared" si="717"/>
        <v>6</v>
      </c>
      <c r="AD1021" s="115">
        <f t="shared" si="716"/>
        <v>305</v>
      </c>
      <c r="AE1021" s="115">
        <f t="shared" si="698"/>
        <v>0</v>
      </c>
      <c r="AF1021" s="116"/>
      <c r="AH1021" s="20">
        <f t="shared" si="671"/>
        <v>610.23</v>
      </c>
      <c r="AI1021">
        <f t="shared" si="699"/>
        <v>6</v>
      </c>
      <c r="AJ1021">
        <f t="shared" si="700"/>
        <v>0</v>
      </c>
      <c r="AK1021">
        <f t="shared" si="701"/>
        <v>0</v>
      </c>
      <c r="AL1021">
        <f t="shared" si="702"/>
        <v>1</v>
      </c>
      <c r="AM1021">
        <f t="shared" si="703"/>
        <v>0</v>
      </c>
      <c r="AN1021">
        <f t="shared" si="704"/>
        <v>0</v>
      </c>
      <c r="AO1021">
        <f t="shared" si="705"/>
        <v>0</v>
      </c>
      <c r="AP1021">
        <f t="shared" si="706"/>
        <v>0</v>
      </c>
      <c r="AQ1021">
        <f t="shared" si="707"/>
        <v>0</v>
      </c>
      <c r="AR1021">
        <f t="shared" si="708"/>
        <v>0</v>
      </c>
    </row>
    <row r="1022" spans="1:51" ht="28.5" customHeight="1" x14ac:dyDescent="0.25">
      <c r="A1022" s="2">
        <v>1016</v>
      </c>
      <c r="B1022" s="80" t="s">
        <v>2327</v>
      </c>
      <c r="C1022" s="81" t="s">
        <v>2328</v>
      </c>
      <c r="D1022" s="98" t="s">
        <v>2303</v>
      </c>
      <c r="E1022" s="99" t="s">
        <v>2329</v>
      </c>
      <c r="F1022" s="84">
        <v>44228</v>
      </c>
      <c r="G1022" s="85">
        <v>26</v>
      </c>
      <c r="H1022" s="18">
        <v>26</v>
      </c>
      <c r="I1022" s="86"/>
      <c r="J1022" s="87"/>
      <c r="K1022" s="18"/>
      <c r="L1022" s="18">
        <v>275</v>
      </c>
      <c r="M1022" s="86">
        <v>100</v>
      </c>
      <c r="N1022" s="86">
        <v>4.5</v>
      </c>
      <c r="O1022" s="100">
        <v>50</v>
      </c>
      <c r="P1022" s="86"/>
      <c r="Q1022" s="2">
        <f t="shared" si="709"/>
        <v>10</v>
      </c>
      <c r="R1022" s="86">
        <f t="shared" si="718"/>
        <v>0</v>
      </c>
      <c r="S1022" s="89">
        <f t="shared" si="710"/>
        <v>51.5625</v>
      </c>
      <c r="T1022" s="89">
        <f t="shared" si="711"/>
        <v>6.5</v>
      </c>
      <c r="U1022" s="89">
        <f t="shared" si="712"/>
        <v>5</v>
      </c>
      <c r="V1022" s="18">
        <v>7</v>
      </c>
      <c r="W1022" s="89">
        <f>K1022+L1022+M1022+N1022+O1022+P1022+Q1022+R1022+S1022+T1022+U1022+V1022</f>
        <v>509.5625</v>
      </c>
      <c r="X1022" s="89">
        <f t="shared" si="719"/>
        <v>0</v>
      </c>
      <c r="Y1022" s="89">
        <f t="shared" si="720"/>
        <v>0</v>
      </c>
      <c r="Z1022" s="114"/>
      <c r="AA1022" s="43">
        <f t="shared" si="714"/>
        <v>0</v>
      </c>
      <c r="AB1022" s="89">
        <f t="shared" si="715"/>
        <v>6</v>
      </c>
      <c r="AC1022" s="89">
        <f>X1022+Y1022+Z1022+AA1022+AB1022</f>
        <v>6</v>
      </c>
      <c r="AD1022" s="115">
        <f t="shared" si="716"/>
        <v>6250</v>
      </c>
      <c r="AE1022" s="115">
        <f t="shared" si="698"/>
        <v>0</v>
      </c>
      <c r="AF1022" s="116"/>
      <c r="AH1022" s="20">
        <f t="shared" si="671"/>
        <v>503.56</v>
      </c>
      <c r="AI1022">
        <f t="shared" si="699"/>
        <v>5</v>
      </c>
      <c r="AJ1022">
        <f t="shared" si="700"/>
        <v>0</v>
      </c>
      <c r="AK1022">
        <f t="shared" si="701"/>
        <v>0</v>
      </c>
      <c r="AL1022">
        <f t="shared" si="702"/>
        <v>0</v>
      </c>
      <c r="AM1022">
        <f t="shared" si="703"/>
        <v>0</v>
      </c>
      <c r="AN1022">
        <f t="shared" si="704"/>
        <v>3</v>
      </c>
      <c r="AO1022">
        <f t="shared" si="705"/>
        <v>0</v>
      </c>
      <c r="AP1022">
        <f t="shared" si="706"/>
        <v>0</v>
      </c>
      <c r="AQ1022">
        <f t="shared" si="707"/>
        <v>0</v>
      </c>
      <c r="AR1022">
        <f t="shared" si="708"/>
        <v>0</v>
      </c>
    </row>
    <row r="1023" spans="1:51" ht="28.5" customHeight="1" x14ac:dyDescent="0.3">
      <c r="A1023" s="39">
        <v>1017</v>
      </c>
      <c r="B1023" s="80" t="s">
        <v>2299</v>
      </c>
      <c r="C1023" s="81" t="s">
        <v>2330</v>
      </c>
      <c r="D1023" s="91" t="s">
        <v>215</v>
      </c>
      <c r="E1023" s="92" t="s">
        <v>2331</v>
      </c>
      <c r="F1023" s="84">
        <v>44228</v>
      </c>
      <c r="G1023" s="85">
        <v>26</v>
      </c>
      <c r="H1023" s="18">
        <v>34</v>
      </c>
      <c r="I1023" s="86"/>
      <c r="J1023" s="87"/>
      <c r="K1023" s="18"/>
      <c r="L1023" s="18">
        <v>275</v>
      </c>
      <c r="M1023" s="86">
        <v>100</v>
      </c>
      <c r="N1023" s="86">
        <v>19.5</v>
      </c>
      <c r="O1023" s="100">
        <v>50</v>
      </c>
      <c r="P1023" s="86"/>
      <c r="Q1023" s="2">
        <f t="shared" si="709"/>
        <v>10</v>
      </c>
      <c r="R1023" s="86">
        <v>10</v>
      </c>
      <c r="S1023" s="89">
        <f t="shared" si="710"/>
        <v>67.427884615384613</v>
      </c>
      <c r="T1023" s="89">
        <f t="shared" si="711"/>
        <v>8.5</v>
      </c>
      <c r="U1023" s="89">
        <f t="shared" si="712"/>
        <v>5</v>
      </c>
      <c r="V1023" s="18">
        <v>7</v>
      </c>
      <c r="W1023" s="89">
        <f>K1023+L1023+M1023+N1023+O1023+P1023+Q1023+R1023+S1023+T1023+U1023+V1023</f>
        <v>552.42788461538464</v>
      </c>
      <c r="X1023" s="89">
        <f t="shared" si="719"/>
        <v>0</v>
      </c>
      <c r="Y1023" s="89">
        <f t="shared" si="720"/>
        <v>0</v>
      </c>
      <c r="Z1023" s="114"/>
      <c r="AA1023" s="43">
        <f t="shared" si="714"/>
        <v>0</v>
      </c>
      <c r="AB1023" s="89">
        <f t="shared" si="715"/>
        <v>6</v>
      </c>
      <c r="AC1023" s="89">
        <f t="shared" si="717"/>
        <v>6</v>
      </c>
      <c r="AD1023" s="115">
        <f t="shared" si="716"/>
        <v>2271</v>
      </c>
      <c r="AE1023" s="115">
        <f t="shared" si="698"/>
        <v>0</v>
      </c>
      <c r="AF1023" s="116"/>
      <c r="AH1023" s="20">
        <f t="shared" si="671"/>
        <v>546.42999999999995</v>
      </c>
      <c r="AI1023">
        <f t="shared" si="699"/>
        <v>5</v>
      </c>
      <c r="AJ1023">
        <f t="shared" si="700"/>
        <v>0</v>
      </c>
      <c r="AK1023">
        <f t="shared" si="701"/>
        <v>2</v>
      </c>
      <c r="AL1023">
        <f t="shared" si="702"/>
        <v>0</v>
      </c>
      <c r="AM1023">
        <f t="shared" si="703"/>
        <v>1</v>
      </c>
      <c r="AN1023">
        <f t="shared" si="704"/>
        <v>1</v>
      </c>
      <c r="AO1023">
        <f t="shared" si="705"/>
        <v>0</v>
      </c>
      <c r="AP1023">
        <f t="shared" si="706"/>
        <v>0</v>
      </c>
      <c r="AQ1023">
        <f t="shared" si="707"/>
        <v>0</v>
      </c>
      <c r="AR1023">
        <f t="shared" si="708"/>
        <v>0</v>
      </c>
    </row>
    <row r="1024" spans="1:51" ht="28.5" customHeight="1" x14ac:dyDescent="0.25">
      <c r="A1024" s="2">
        <v>1018</v>
      </c>
      <c r="B1024" s="80" t="s">
        <v>2299</v>
      </c>
      <c r="C1024" s="81" t="s">
        <v>2364</v>
      </c>
      <c r="D1024" s="91" t="s">
        <v>515</v>
      </c>
      <c r="E1024" s="92" t="s">
        <v>2332</v>
      </c>
      <c r="F1024" s="84">
        <v>44433</v>
      </c>
      <c r="G1024" s="85">
        <v>26</v>
      </c>
      <c r="H1024" s="18">
        <v>30</v>
      </c>
      <c r="I1024" s="86"/>
      <c r="J1024" s="87"/>
      <c r="K1024" s="18"/>
      <c r="L1024" s="102">
        <v>258</v>
      </c>
      <c r="M1024" s="86">
        <v>50</v>
      </c>
      <c r="N1024" s="86"/>
      <c r="O1024" s="88"/>
      <c r="P1024" s="86"/>
      <c r="Q1024" s="2">
        <f t="shared" si="709"/>
        <v>10</v>
      </c>
      <c r="R1024" s="86">
        <f t="shared" ref="R1024:R1026" si="722">IF(AU1024&lt;=8,AV1024,AW1024)</f>
        <v>0</v>
      </c>
      <c r="S1024" s="89">
        <f t="shared" si="710"/>
        <v>55.817307692307693</v>
      </c>
      <c r="T1024" s="89">
        <f t="shared" si="711"/>
        <v>7.5</v>
      </c>
      <c r="U1024" s="89">
        <f t="shared" si="712"/>
        <v>5</v>
      </c>
      <c r="V1024" s="18">
        <v>7</v>
      </c>
      <c r="W1024" s="89">
        <f>K1024+L1024+M1024+N1024+O1024+P1024+Q1024+R1024+S1024+T1024+U1024+V1024</f>
        <v>393.31730769230768</v>
      </c>
      <c r="X1024" s="89">
        <f t="shared" si="719"/>
        <v>0</v>
      </c>
      <c r="Y1024" s="89">
        <f t="shared" si="720"/>
        <v>0</v>
      </c>
      <c r="Z1024" s="114"/>
      <c r="AA1024" s="43">
        <f t="shared" si="714"/>
        <v>0</v>
      </c>
      <c r="AB1024" s="89">
        <f t="shared" si="715"/>
        <v>6</v>
      </c>
      <c r="AC1024" s="89">
        <f t="shared" si="717"/>
        <v>6</v>
      </c>
      <c r="AD1024" s="115">
        <f t="shared" si="716"/>
        <v>4186</v>
      </c>
      <c r="AE1024" s="115">
        <f t="shared" si="698"/>
        <v>0</v>
      </c>
      <c r="AF1024" s="116"/>
      <c r="AH1024" s="20">
        <f t="shared" si="671"/>
        <v>387.32</v>
      </c>
      <c r="AI1024">
        <f t="shared" si="699"/>
        <v>3</v>
      </c>
      <c r="AJ1024">
        <f t="shared" si="700"/>
        <v>1</v>
      </c>
      <c r="AK1024">
        <f t="shared" si="701"/>
        <v>1</v>
      </c>
      <c r="AL1024">
        <f t="shared" si="702"/>
        <v>1</v>
      </c>
      <c r="AM1024">
        <f t="shared" si="703"/>
        <v>1</v>
      </c>
      <c r="AN1024">
        <f t="shared" si="704"/>
        <v>2</v>
      </c>
      <c r="AO1024">
        <f t="shared" si="705"/>
        <v>0</v>
      </c>
      <c r="AP1024">
        <f t="shared" si="706"/>
        <v>0</v>
      </c>
      <c r="AQ1024">
        <f t="shared" si="707"/>
        <v>0</v>
      </c>
      <c r="AR1024">
        <f t="shared" si="708"/>
        <v>0</v>
      </c>
    </row>
    <row r="1025" spans="1:44" ht="28.5" customHeight="1" x14ac:dyDescent="0.3">
      <c r="A1025" s="39">
        <v>1019</v>
      </c>
      <c r="B1025" s="80" t="s">
        <v>2333</v>
      </c>
      <c r="C1025" s="81" t="s">
        <v>2334</v>
      </c>
      <c r="D1025" s="82" t="s">
        <v>385</v>
      </c>
      <c r="E1025" s="83" t="s">
        <v>2335</v>
      </c>
      <c r="F1025" s="84">
        <v>44228</v>
      </c>
      <c r="G1025" s="85">
        <v>26</v>
      </c>
      <c r="H1025" s="18">
        <v>17</v>
      </c>
      <c r="I1025" s="86"/>
      <c r="J1025" s="87"/>
      <c r="K1025" s="18"/>
      <c r="L1025" s="18">
        <v>275</v>
      </c>
      <c r="M1025" s="86">
        <v>100</v>
      </c>
      <c r="N1025" s="86">
        <v>4</v>
      </c>
      <c r="O1025" s="100">
        <v>50</v>
      </c>
      <c r="P1025" s="86"/>
      <c r="Q1025" s="2">
        <f t="shared" si="709"/>
        <v>10</v>
      </c>
      <c r="R1025" s="86">
        <f t="shared" si="722"/>
        <v>0</v>
      </c>
      <c r="S1025" s="89">
        <f t="shared" si="710"/>
        <v>33.713942307692307</v>
      </c>
      <c r="T1025" s="89">
        <f t="shared" si="711"/>
        <v>4.25</v>
      </c>
      <c r="U1025" s="89">
        <f t="shared" si="712"/>
        <v>5</v>
      </c>
      <c r="V1025" s="18">
        <v>7</v>
      </c>
      <c r="W1025" s="89">
        <f>K1025+L1025+M1025+N1025+O1025+P1025+Q1025+R1025+S1025+T1025+U1025+V1025</f>
        <v>488.96394230769232</v>
      </c>
      <c r="X1025" s="89">
        <f t="shared" si="719"/>
        <v>0</v>
      </c>
      <c r="Y1025" s="89">
        <f t="shared" si="720"/>
        <v>0</v>
      </c>
      <c r="Z1025" s="114"/>
      <c r="AA1025" s="43">
        <f t="shared" si="714"/>
        <v>0</v>
      </c>
      <c r="AB1025" s="89">
        <f t="shared" si="715"/>
        <v>6</v>
      </c>
      <c r="AC1025" s="89">
        <f t="shared" si="717"/>
        <v>6</v>
      </c>
      <c r="AD1025" s="115">
        <f t="shared" si="716"/>
        <v>4235</v>
      </c>
      <c r="AE1025" s="115">
        <f t="shared" si="698"/>
        <v>0</v>
      </c>
      <c r="AF1025" s="116"/>
      <c r="AH1025" s="20">
        <f t="shared" si="671"/>
        <v>482.96</v>
      </c>
      <c r="AI1025">
        <f t="shared" si="699"/>
        <v>4</v>
      </c>
      <c r="AJ1025">
        <f t="shared" si="700"/>
        <v>1</v>
      </c>
      <c r="AK1025">
        <f t="shared" si="701"/>
        <v>1</v>
      </c>
      <c r="AL1025">
        <f t="shared" si="702"/>
        <v>1</v>
      </c>
      <c r="AM1025">
        <f t="shared" si="703"/>
        <v>0</v>
      </c>
      <c r="AN1025">
        <f t="shared" si="704"/>
        <v>2</v>
      </c>
      <c r="AO1025">
        <f t="shared" si="705"/>
        <v>0</v>
      </c>
      <c r="AP1025">
        <f t="shared" si="706"/>
        <v>0</v>
      </c>
      <c r="AQ1025">
        <f t="shared" si="707"/>
        <v>0</v>
      </c>
      <c r="AR1025">
        <f t="shared" si="708"/>
        <v>0</v>
      </c>
    </row>
    <row r="1026" spans="1:44" ht="28.5" customHeight="1" x14ac:dyDescent="0.25">
      <c r="A1026" s="2">
        <v>1020</v>
      </c>
      <c r="B1026" s="103" t="s">
        <v>213</v>
      </c>
      <c r="C1026" s="81" t="s">
        <v>2336</v>
      </c>
      <c r="D1026" s="82" t="s">
        <v>228</v>
      </c>
      <c r="E1026" s="83" t="s">
        <v>2337</v>
      </c>
      <c r="F1026" s="84">
        <v>44531</v>
      </c>
      <c r="G1026" s="85">
        <v>26</v>
      </c>
      <c r="H1026" s="18">
        <v>35</v>
      </c>
      <c r="I1026" s="86"/>
      <c r="J1026" s="87"/>
      <c r="K1026" s="18"/>
      <c r="L1026" s="18">
        <v>375</v>
      </c>
      <c r="M1026" s="86">
        <v>200</v>
      </c>
      <c r="N1026" s="86">
        <f>2.5+30</f>
        <v>32.5</v>
      </c>
      <c r="O1026" s="88"/>
      <c r="P1026" s="86"/>
      <c r="Q1026" s="2">
        <f t="shared" si="709"/>
        <v>10</v>
      </c>
      <c r="R1026" s="86">
        <f t="shared" si="722"/>
        <v>0</v>
      </c>
      <c r="S1026" s="89">
        <f t="shared" si="710"/>
        <v>94.651442307692321</v>
      </c>
      <c r="T1026" s="89">
        <f t="shared" si="711"/>
        <v>8.75</v>
      </c>
      <c r="U1026" s="89">
        <f t="shared" si="712"/>
        <v>5</v>
      </c>
      <c r="V1026" s="18">
        <v>7</v>
      </c>
      <c r="W1026" s="89">
        <f t="shared" ref="W1026:W1028" si="723">K1026+L1026+M1026+N1026+O1026+P1026+Q1026+R1026+S1026+T1026+U1026+V1026</f>
        <v>732.90144230769238</v>
      </c>
      <c r="X1026" s="89">
        <f t="shared" si="719"/>
        <v>0</v>
      </c>
      <c r="Y1026" s="89">
        <f t="shared" si="720"/>
        <v>0</v>
      </c>
      <c r="Z1026" s="114"/>
      <c r="AA1026" s="43">
        <f t="shared" si="714"/>
        <v>0</v>
      </c>
      <c r="AB1026" s="89">
        <f t="shared" si="715"/>
        <v>6</v>
      </c>
      <c r="AC1026" s="89">
        <f t="shared" si="717"/>
        <v>6</v>
      </c>
      <c r="AD1026" s="115">
        <f t="shared" si="716"/>
        <v>2361</v>
      </c>
      <c r="AE1026" s="115">
        <f t="shared" si="698"/>
        <v>0</v>
      </c>
      <c r="AF1026" s="118"/>
      <c r="AH1026" s="20">
        <f t="shared" si="671"/>
        <v>726.9</v>
      </c>
      <c r="AI1026">
        <f t="shared" si="699"/>
        <v>7</v>
      </c>
      <c r="AJ1026">
        <f t="shared" si="700"/>
        <v>0</v>
      </c>
      <c r="AK1026">
        <f t="shared" si="701"/>
        <v>1</v>
      </c>
      <c r="AL1026">
        <f t="shared" si="702"/>
        <v>0</v>
      </c>
      <c r="AM1026">
        <f t="shared" si="703"/>
        <v>1</v>
      </c>
      <c r="AN1026">
        <f t="shared" si="704"/>
        <v>1</v>
      </c>
      <c r="AO1026">
        <f t="shared" si="705"/>
        <v>0</v>
      </c>
      <c r="AP1026">
        <f t="shared" si="706"/>
        <v>0</v>
      </c>
      <c r="AQ1026">
        <f t="shared" si="707"/>
        <v>0</v>
      </c>
      <c r="AR1026">
        <f t="shared" si="708"/>
        <v>0</v>
      </c>
    </row>
    <row r="1027" spans="1:44" ht="28.5" customHeight="1" x14ac:dyDescent="0.3">
      <c r="A1027" s="39">
        <v>1021</v>
      </c>
      <c r="B1027" s="95" t="s">
        <v>2365</v>
      </c>
      <c r="C1027" s="81" t="s">
        <v>2366</v>
      </c>
      <c r="D1027" s="82" t="s">
        <v>2303</v>
      </c>
      <c r="E1027" s="83" t="s">
        <v>2367</v>
      </c>
      <c r="F1027" s="84">
        <v>45092</v>
      </c>
      <c r="G1027" s="85">
        <v>26</v>
      </c>
      <c r="H1027" s="18">
        <v>26</v>
      </c>
      <c r="I1027" s="86"/>
      <c r="J1027" s="87"/>
      <c r="K1027" s="18"/>
      <c r="L1027" s="18">
        <v>305</v>
      </c>
      <c r="M1027" s="86">
        <v>100</v>
      </c>
      <c r="N1027" s="86">
        <v>30</v>
      </c>
      <c r="O1027" s="88"/>
      <c r="P1027" s="86"/>
      <c r="Q1027" s="2">
        <f t="shared" si="709"/>
        <v>10</v>
      </c>
      <c r="R1027" s="86"/>
      <c r="S1027" s="89">
        <f t="shared" si="710"/>
        <v>57.1875</v>
      </c>
      <c r="T1027" s="89">
        <f t="shared" si="711"/>
        <v>6.5</v>
      </c>
      <c r="U1027" s="89">
        <f t="shared" si="712"/>
        <v>5</v>
      </c>
      <c r="V1027" s="18">
        <v>7</v>
      </c>
      <c r="W1027" s="89">
        <f t="shared" si="723"/>
        <v>520.6875</v>
      </c>
      <c r="X1027" s="89">
        <f t="shared" si="719"/>
        <v>0</v>
      </c>
      <c r="Y1027" s="89">
        <f t="shared" si="720"/>
        <v>0</v>
      </c>
      <c r="Z1027" s="114"/>
      <c r="AA1027" s="43">
        <f t="shared" si="714"/>
        <v>0</v>
      </c>
      <c r="AB1027" s="89">
        <f t="shared" si="715"/>
        <v>6</v>
      </c>
      <c r="AC1027" s="89">
        <f t="shared" si="717"/>
        <v>6</v>
      </c>
      <c r="AD1027" s="115">
        <f t="shared" si="716"/>
        <v>8255</v>
      </c>
      <c r="AE1027" s="115">
        <f t="shared" si="698"/>
        <v>0</v>
      </c>
      <c r="AF1027" s="118"/>
      <c r="AH1027" s="20">
        <f t="shared" si="671"/>
        <v>514.69000000000005</v>
      </c>
      <c r="AI1027">
        <f t="shared" si="699"/>
        <v>5</v>
      </c>
      <c r="AJ1027">
        <f t="shared" si="700"/>
        <v>0</v>
      </c>
      <c r="AK1027">
        <f t="shared" si="701"/>
        <v>0</v>
      </c>
      <c r="AL1027">
        <f t="shared" si="702"/>
        <v>1</v>
      </c>
      <c r="AM1027">
        <f t="shared" si="703"/>
        <v>0</v>
      </c>
      <c r="AN1027">
        <f t="shared" si="704"/>
        <v>4</v>
      </c>
      <c r="AO1027">
        <f t="shared" si="705"/>
        <v>0</v>
      </c>
      <c r="AP1027">
        <f t="shared" si="706"/>
        <v>0</v>
      </c>
      <c r="AQ1027">
        <f t="shared" si="707"/>
        <v>0</v>
      </c>
      <c r="AR1027">
        <f t="shared" si="708"/>
        <v>0</v>
      </c>
    </row>
    <row r="1028" spans="1:44" ht="28.5" customHeight="1" x14ac:dyDescent="0.25">
      <c r="A1028" s="2">
        <v>1022</v>
      </c>
      <c r="B1028" s="95" t="s">
        <v>2368</v>
      </c>
      <c r="C1028" s="81" t="s">
        <v>2369</v>
      </c>
      <c r="D1028" s="82" t="s">
        <v>2303</v>
      </c>
      <c r="E1028" s="104" t="s">
        <v>2370</v>
      </c>
      <c r="F1028" s="84">
        <v>45183</v>
      </c>
      <c r="G1028" s="85">
        <v>26</v>
      </c>
      <c r="H1028" s="18">
        <v>26</v>
      </c>
      <c r="I1028" s="86"/>
      <c r="J1028" s="87"/>
      <c r="K1028" s="18"/>
      <c r="L1028" s="18">
        <v>260</v>
      </c>
      <c r="M1028" s="86">
        <v>100</v>
      </c>
      <c r="N1028" s="86">
        <v>50</v>
      </c>
      <c r="O1028" s="105">
        <v>50</v>
      </c>
      <c r="P1028" s="86"/>
      <c r="Q1028" s="2">
        <f t="shared" si="709"/>
        <v>10</v>
      </c>
      <c r="R1028" s="86"/>
      <c r="S1028" s="89">
        <f t="shared" si="710"/>
        <v>48.75</v>
      </c>
      <c r="T1028" s="89">
        <f t="shared" si="711"/>
        <v>6.5</v>
      </c>
      <c r="U1028" s="89">
        <f t="shared" si="712"/>
        <v>5</v>
      </c>
      <c r="V1028" s="18">
        <v>7</v>
      </c>
      <c r="W1028" s="89">
        <f t="shared" si="723"/>
        <v>537.25</v>
      </c>
      <c r="X1028" s="89">
        <f t="shared" si="719"/>
        <v>0</v>
      </c>
      <c r="Y1028" s="89">
        <f t="shared" si="720"/>
        <v>0</v>
      </c>
      <c r="Z1028" s="114"/>
      <c r="AA1028" s="43">
        <f t="shared" si="714"/>
        <v>0</v>
      </c>
      <c r="AB1028" s="89">
        <f t="shared" si="715"/>
        <v>6</v>
      </c>
      <c r="AC1028" s="89">
        <f t="shared" si="717"/>
        <v>6</v>
      </c>
      <c r="AD1028" s="115">
        <f t="shared" si="716"/>
        <v>2265</v>
      </c>
      <c r="AE1028" s="115">
        <f t="shared" si="698"/>
        <v>0</v>
      </c>
      <c r="AF1028" s="118"/>
      <c r="AH1028" s="20">
        <f t="shared" si="671"/>
        <v>531.25</v>
      </c>
      <c r="AI1028">
        <f t="shared" si="699"/>
        <v>5</v>
      </c>
      <c r="AJ1028">
        <f t="shared" si="700"/>
        <v>0</v>
      </c>
      <c r="AK1028">
        <f t="shared" si="701"/>
        <v>1</v>
      </c>
      <c r="AL1028">
        <f t="shared" si="702"/>
        <v>1</v>
      </c>
      <c r="AM1028">
        <f t="shared" si="703"/>
        <v>0</v>
      </c>
      <c r="AN1028">
        <f t="shared" si="704"/>
        <v>1</v>
      </c>
      <c r="AO1028">
        <f t="shared" si="705"/>
        <v>0</v>
      </c>
      <c r="AP1028">
        <f t="shared" si="706"/>
        <v>0</v>
      </c>
      <c r="AQ1028">
        <f t="shared" si="707"/>
        <v>0</v>
      </c>
      <c r="AR1028">
        <f t="shared" si="708"/>
        <v>0</v>
      </c>
    </row>
    <row r="1029" spans="1:44" ht="28.5" customHeight="1" x14ac:dyDescent="0.75">
      <c r="A1029" s="39">
        <v>1023</v>
      </c>
      <c r="B1029" s="106" t="s">
        <v>1171</v>
      </c>
      <c r="C1029" s="107" t="s">
        <v>2338</v>
      </c>
      <c r="D1029" s="108" t="s">
        <v>1215</v>
      </c>
      <c r="E1029" s="109" t="s">
        <v>2339</v>
      </c>
      <c r="F1029" s="84">
        <v>44228</v>
      </c>
      <c r="G1029" s="85">
        <v>26</v>
      </c>
      <c r="H1029" s="18">
        <v>26</v>
      </c>
      <c r="I1029" s="86"/>
      <c r="J1029" s="18"/>
      <c r="K1029" s="18"/>
      <c r="L1029" s="18">
        <v>210</v>
      </c>
      <c r="M1029" s="86">
        <v>40</v>
      </c>
      <c r="N1029" s="86">
        <v>44.5</v>
      </c>
      <c r="O1029" s="18">
        <v>60</v>
      </c>
      <c r="P1029" s="86">
        <v>20</v>
      </c>
      <c r="Q1029" s="2">
        <f t="shared" si="709"/>
        <v>10</v>
      </c>
      <c r="R1029" s="86">
        <f>IF(AU1029&lt;=8,AV1029,AW1029)</f>
        <v>0</v>
      </c>
      <c r="S1029" s="89">
        <f>(((L1029/26/8)*1.5)*H1029)+(((L1029/26)*2)*I1029)</f>
        <v>39.375</v>
      </c>
      <c r="T1029" s="89">
        <f t="shared" si="711"/>
        <v>6.5</v>
      </c>
      <c r="U1029" s="89">
        <f>5/$J$4*G1029</f>
        <v>5</v>
      </c>
      <c r="V1029" s="18">
        <v>7</v>
      </c>
      <c r="W1029" s="89">
        <f>K1029+L1029+M1029+N1029+O1029+P1029+Q1029+R1029+S1029+T1029+U1029+V1029</f>
        <v>442.375</v>
      </c>
      <c r="X1029" s="89">
        <f>(K1029+M1029)/$J$4*I1029</f>
        <v>0</v>
      </c>
      <c r="Y1029" s="89">
        <f t="shared" si="720"/>
        <v>0</v>
      </c>
      <c r="Z1029" s="114"/>
      <c r="AA1029" s="43">
        <f>IF(AY1029&lt;=(1500000/4000),0,IF(AY1029&lt;=(2000000/4000),(AY1029-(1500000/4000))*5%,IF(AY1029&lt;=(8500000/4000),(AY1029-(2000000/4000))*10%+(25000/4000),IF(AY1029&lt;=(12500000/4000),(AY1029-(8500000/4000))*15%+(675000/4000),(AY1029-(12500000/4000))*20%+(1275000/4000)))))</f>
        <v>0</v>
      </c>
      <c r="AB1029" s="89">
        <f>IF((W1029*4000)&lt;=1200000,((W1029-(X1029+Y1029))*2%),(1200000/4000*2%))</f>
        <v>6</v>
      </c>
      <c r="AC1029" s="89">
        <f>X1029+Y1029+Z1029+AA1029+AB1029</f>
        <v>6</v>
      </c>
      <c r="AD1029" s="115">
        <f t="shared" si="716"/>
        <v>2216</v>
      </c>
      <c r="AE1029" s="115">
        <f t="shared" si="698"/>
        <v>0</v>
      </c>
      <c r="AF1029" s="116"/>
      <c r="AH1029" s="20">
        <f t="shared" si="671"/>
        <v>436.38</v>
      </c>
      <c r="AI1029">
        <f t="shared" si="699"/>
        <v>4</v>
      </c>
      <c r="AJ1029">
        <f t="shared" si="700"/>
        <v>0</v>
      </c>
      <c r="AK1029">
        <f t="shared" si="701"/>
        <v>1</v>
      </c>
      <c r="AL1029">
        <f t="shared" si="702"/>
        <v>1</v>
      </c>
      <c r="AM1029">
        <f t="shared" si="703"/>
        <v>1</v>
      </c>
      <c r="AN1029">
        <f t="shared" si="704"/>
        <v>1</v>
      </c>
      <c r="AO1029">
        <f t="shared" si="705"/>
        <v>0</v>
      </c>
      <c r="AP1029">
        <f t="shared" si="706"/>
        <v>0</v>
      </c>
      <c r="AQ1029">
        <f t="shared" si="707"/>
        <v>0</v>
      </c>
      <c r="AR1029">
        <f t="shared" si="708"/>
        <v>0</v>
      </c>
    </row>
    <row r="1030" spans="1:44" ht="28.5" customHeight="1" x14ac:dyDescent="0.75">
      <c r="A1030" s="2">
        <v>1024</v>
      </c>
      <c r="B1030" s="110" t="s">
        <v>1604</v>
      </c>
      <c r="C1030" s="107" t="s">
        <v>2340</v>
      </c>
      <c r="D1030" s="108" t="s">
        <v>2341</v>
      </c>
      <c r="E1030" s="109" t="s">
        <v>2342</v>
      </c>
      <c r="F1030" s="84">
        <v>44228</v>
      </c>
      <c r="G1030" s="85">
        <v>26</v>
      </c>
      <c r="H1030" s="18">
        <v>26</v>
      </c>
      <c r="I1030" s="86"/>
      <c r="J1030" s="18"/>
      <c r="K1030" s="18"/>
      <c r="L1030" s="18">
        <f>210</f>
        <v>210</v>
      </c>
      <c r="M1030" s="86">
        <v>100</v>
      </c>
      <c r="N1030" s="86">
        <v>40</v>
      </c>
      <c r="O1030" s="18">
        <v>100</v>
      </c>
      <c r="P1030" s="86">
        <v>30</v>
      </c>
      <c r="Q1030" s="2">
        <f t="shared" si="709"/>
        <v>10</v>
      </c>
      <c r="R1030" s="86">
        <f>IF(AU1030&lt;=8,AV1030,AW1030)</f>
        <v>0</v>
      </c>
      <c r="S1030" s="89">
        <f t="shared" ref="S1030:S1039" si="724">(((L1030/26/8)*1.5)*H1030)+(((L1030/26)*2)*I1030)</f>
        <v>39.375</v>
      </c>
      <c r="T1030" s="89">
        <f t="shared" si="711"/>
        <v>6.5</v>
      </c>
      <c r="U1030" s="89">
        <f t="shared" ref="U1030:U1035" si="725">5/$J$4*G1030</f>
        <v>5</v>
      </c>
      <c r="V1030" s="18">
        <v>7</v>
      </c>
      <c r="W1030" s="89">
        <f>K1030+L1030+M1030+N1030+O1030+P1030+Q1030+R1030+S1030+T1030+U1030+V1030</f>
        <v>547.875</v>
      </c>
      <c r="X1030" s="89">
        <f>(K1030+M1030)/$J$4*I1030</f>
        <v>0</v>
      </c>
      <c r="Y1030" s="89">
        <f t="shared" si="720"/>
        <v>0</v>
      </c>
      <c r="Z1030" s="114"/>
      <c r="AA1030" s="43">
        <f t="shared" ref="AA1030:AA1039" si="726">IF(AY1030&lt;=(1500000/4000),0,IF(AY1030&lt;=(2000000/4000),(AY1030-(1500000/4000))*5%,IF(AY1030&lt;=(8500000/4000),(AY1030-(2000000/4000))*10%+(25000/4000),IF(AY1030&lt;=(12500000/4000),(AY1030-(8500000/4000))*15%+(675000/4000),(AY1030-(12500000/4000))*20%+(1275000/4000)))))</f>
        <v>0</v>
      </c>
      <c r="AB1030" s="89">
        <f t="shared" ref="AB1030:AB1038" si="727">IF((W1030*4000)&lt;=1200000,((W1030-(X1030+Y1030))*2%),(1200000/4000*2%))</f>
        <v>6</v>
      </c>
      <c r="AC1030" s="89">
        <f>X1030+Y1030+Z1030+AA1030+AB1030</f>
        <v>6</v>
      </c>
      <c r="AD1030" s="115">
        <f>(AI1030*$AJ$5+AJ1030*$AK$5+AK1030*$AL$5+AL1030*$AM$5+AM1030*$AN$5+AN1030*$AO$5)</f>
        <v>2270</v>
      </c>
      <c r="AE1030" s="115">
        <f>(AO1030*$AP$5+AP1030*$AQ$5+AQ1030*$AR$5+AR1030*$AS$5)</f>
        <v>0</v>
      </c>
      <c r="AF1030" s="116"/>
      <c r="AH1030" s="20">
        <f t="shared" ref="AH1030:AH1039" si="728">ROUND( W1030-AC1030,2)</f>
        <v>541.88</v>
      </c>
      <c r="AI1030">
        <f t="shared" si="699"/>
        <v>5</v>
      </c>
      <c r="AJ1030">
        <f t="shared" si="700"/>
        <v>0</v>
      </c>
      <c r="AK1030">
        <f t="shared" si="701"/>
        <v>2</v>
      </c>
      <c r="AL1030">
        <f t="shared" si="702"/>
        <v>0</v>
      </c>
      <c r="AM1030">
        <f t="shared" si="703"/>
        <v>0</v>
      </c>
      <c r="AN1030">
        <f t="shared" si="704"/>
        <v>1</v>
      </c>
      <c r="AO1030">
        <f t="shared" si="705"/>
        <v>0</v>
      </c>
      <c r="AP1030">
        <f t="shared" si="706"/>
        <v>0</v>
      </c>
      <c r="AQ1030">
        <f t="shared" si="707"/>
        <v>0</v>
      </c>
      <c r="AR1030">
        <f t="shared" si="708"/>
        <v>0</v>
      </c>
    </row>
    <row r="1031" spans="1:44" ht="28.5" customHeight="1" x14ac:dyDescent="0.75">
      <c r="A1031" s="39">
        <v>1025</v>
      </c>
      <c r="B1031" s="111" t="s">
        <v>2343</v>
      </c>
      <c r="C1031" s="107" t="s">
        <v>2344</v>
      </c>
      <c r="D1031" s="108" t="s">
        <v>2345</v>
      </c>
      <c r="E1031" s="109" t="s">
        <v>2346</v>
      </c>
      <c r="F1031" s="84">
        <v>44228</v>
      </c>
      <c r="G1031" s="85">
        <v>26</v>
      </c>
      <c r="H1031" s="18">
        <v>30</v>
      </c>
      <c r="I1031" s="86"/>
      <c r="J1031" s="18"/>
      <c r="K1031" s="18"/>
      <c r="L1031" s="18">
        <v>245</v>
      </c>
      <c r="M1031" s="86">
        <v>60</v>
      </c>
      <c r="N1031" s="86">
        <v>51.5</v>
      </c>
      <c r="O1031" s="18">
        <v>210</v>
      </c>
      <c r="P1031" s="86"/>
      <c r="Q1031" s="2">
        <f t="shared" si="709"/>
        <v>10</v>
      </c>
      <c r="R1031" s="86">
        <f t="shared" ref="R1031:R1034" si="729">IF(AU1031&lt;=8,AV1031,AW1031)</f>
        <v>0</v>
      </c>
      <c r="S1031" s="89">
        <f t="shared" si="724"/>
        <v>53.004807692307693</v>
      </c>
      <c r="T1031" s="89">
        <f t="shared" si="711"/>
        <v>7.5</v>
      </c>
      <c r="U1031" s="89">
        <f t="shared" si="725"/>
        <v>5</v>
      </c>
      <c r="V1031" s="18">
        <v>7</v>
      </c>
      <c r="W1031" s="89">
        <f t="shared" ref="W1031:W1035" si="730">K1031+L1031+M1031+N1031+O1031+P1031+Q1031+R1031+S1031+T1031+U1031+V1031</f>
        <v>649.00480769230774</v>
      </c>
      <c r="X1031" s="89">
        <f t="shared" ref="X1031:X1035" si="731">(K1031+M1031)/$J$4*I1031</f>
        <v>0</v>
      </c>
      <c r="Y1031" s="89">
        <f t="shared" si="720"/>
        <v>0</v>
      </c>
      <c r="Z1031" s="114"/>
      <c r="AA1031" s="43">
        <f t="shared" si="726"/>
        <v>0</v>
      </c>
      <c r="AB1031" s="89">
        <f t="shared" si="727"/>
        <v>6</v>
      </c>
      <c r="AC1031" s="89">
        <f t="shared" ref="AC1031:AC1038" si="732">X1031+Y1031+Z1031+AA1031+AB1031</f>
        <v>6</v>
      </c>
      <c r="AD1031" s="115">
        <f t="shared" si="716"/>
        <v>6320</v>
      </c>
      <c r="AE1031" s="115">
        <f t="shared" si="698"/>
        <v>0</v>
      </c>
      <c r="AF1031" s="116"/>
      <c r="AH1031" s="20">
        <f t="shared" si="728"/>
        <v>643</v>
      </c>
      <c r="AI1031">
        <f t="shared" si="699"/>
        <v>6</v>
      </c>
      <c r="AJ1031">
        <f t="shared" si="700"/>
        <v>0</v>
      </c>
      <c r="AK1031">
        <f t="shared" si="701"/>
        <v>2</v>
      </c>
      <c r="AL1031">
        <f t="shared" si="702"/>
        <v>0</v>
      </c>
      <c r="AM1031">
        <f t="shared" si="703"/>
        <v>0</v>
      </c>
      <c r="AN1031">
        <f t="shared" si="704"/>
        <v>3</v>
      </c>
      <c r="AO1031">
        <f t="shared" si="705"/>
        <v>0</v>
      </c>
      <c r="AP1031">
        <f t="shared" si="706"/>
        <v>0</v>
      </c>
      <c r="AQ1031">
        <f t="shared" si="707"/>
        <v>0</v>
      </c>
      <c r="AR1031">
        <f t="shared" si="708"/>
        <v>0</v>
      </c>
    </row>
    <row r="1032" spans="1:44" ht="28.5" customHeight="1" x14ac:dyDescent="0.75">
      <c r="A1032" s="2">
        <v>1026</v>
      </c>
      <c r="B1032" s="112" t="s">
        <v>1361</v>
      </c>
      <c r="C1032" s="107" t="s">
        <v>2347</v>
      </c>
      <c r="D1032" s="108" t="s">
        <v>2348</v>
      </c>
      <c r="E1032" s="109" t="s">
        <v>2349</v>
      </c>
      <c r="F1032" s="84">
        <v>44228</v>
      </c>
      <c r="G1032" s="85">
        <v>25</v>
      </c>
      <c r="H1032" s="85"/>
      <c r="I1032" s="18"/>
      <c r="J1032" s="86">
        <v>1</v>
      </c>
      <c r="K1032" s="18"/>
      <c r="L1032" s="18">
        <f>210</f>
        <v>210</v>
      </c>
      <c r="M1032" s="86">
        <v>35</v>
      </c>
      <c r="N1032" s="86">
        <v>35</v>
      </c>
      <c r="O1032" s="18">
        <v>45</v>
      </c>
      <c r="P1032" s="86">
        <v>30</v>
      </c>
      <c r="Q1032" s="2">
        <f t="shared" si="709"/>
        <v>5</v>
      </c>
      <c r="R1032" s="86">
        <f t="shared" si="729"/>
        <v>0</v>
      </c>
      <c r="S1032" s="89">
        <f t="shared" si="724"/>
        <v>0</v>
      </c>
      <c r="T1032" s="89">
        <f t="shared" si="711"/>
        <v>0</v>
      </c>
      <c r="U1032" s="89">
        <f t="shared" si="725"/>
        <v>4.8076923076923084</v>
      </c>
      <c r="V1032" s="18">
        <v>7</v>
      </c>
      <c r="W1032" s="89">
        <f t="shared" si="730"/>
        <v>371.80769230769232</v>
      </c>
      <c r="X1032" s="89">
        <f t="shared" si="731"/>
        <v>0</v>
      </c>
      <c r="Y1032" s="89">
        <f t="shared" si="720"/>
        <v>1.3461538461538463</v>
      </c>
      <c r="Z1032" s="114"/>
      <c r="AA1032" s="43">
        <f t="shared" si="726"/>
        <v>0</v>
      </c>
      <c r="AB1032" s="89">
        <f t="shared" si="727"/>
        <v>6</v>
      </c>
      <c r="AC1032" s="89">
        <f t="shared" si="732"/>
        <v>7.3461538461538467</v>
      </c>
      <c r="AD1032" s="115">
        <f t="shared" si="716"/>
        <v>8175</v>
      </c>
      <c r="AE1032" s="115">
        <f t="shared" si="698"/>
        <v>0</v>
      </c>
      <c r="AF1032" s="116"/>
      <c r="AH1032" s="20">
        <f t="shared" si="728"/>
        <v>364.46</v>
      </c>
      <c r="AI1032">
        <f t="shared" si="699"/>
        <v>3</v>
      </c>
      <c r="AJ1032">
        <f t="shared" si="700"/>
        <v>1</v>
      </c>
      <c r="AK1032">
        <f t="shared" si="701"/>
        <v>0</v>
      </c>
      <c r="AL1032">
        <f t="shared" si="702"/>
        <v>1</v>
      </c>
      <c r="AM1032">
        <f t="shared" si="703"/>
        <v>0</v>
      </c>
      <c r="AN1032">
        <f t="shared" si="704"/>
        <v>4</v>
      </c>
      <c r="AO1032">
        <f t="shared" si="705"/>
        <v>0</v>
      </c>
      <c r="AP1032">
        <f t="shared" si="706"/>
        <v>0</v>
      </c>
      <c r="AQ1032">
        <f t="shared" si="707"/>
        <v>0</v>
      </c>
      <c r="AR1032">
        <f t="shared" si="708"/>
        <v>0</v>
      </c>
    </row>
    <row r="1033" spans="1:44" ht="28.5" customHeight="1" x14ac:dyDescent="0.75">
      <c r="A1033" s="39">
        <v>1027</v>
      </c>
      <c r="B1033" s="112" t="s">
        <v>1130</v>
      </c>
      <c r="C1033" s="107" t="s">
        <v>2350</v>
      </c>
      <c r="D1033" s="108" t="s">
        <v>2351</v>
      </c>
      <c r="E1033" s="109" t="s">
        <v>277</v>
      </c>
      <c r="F1033" s="84">
        <v>44228</v>
      </c>
      <c r="G1033" s="85">
        <v>26</v>
      </c>
      <c r="H1033" s="18">
        <v>26</v>
      </c>
      <c r="I1033" s="86"/>
      <c r="J1033" s="18"/>
      <c r="K1033" s="18"/>
      <c r="L1033" s="18">
        <v>210</v>
      </c>
      <c r="M1033" s="86">
        <v>35</v>
      </c>
      <c r="N1033" s="86">
        <v>45</v>
      </c>
      <c r="O1033" s="18">
        <v>60</v>
      </c>
      <c r="P1033" s="86">
        <v>30</v>
      </c>
      <c r="Q1033" s="2">
        <f t="shared" si="709"/>
        <v>10</v>
      </c>
      <c r="R1033" s="86">
        <f t="shared" si="729"/>
        <v>0</v>
      </c>
      <c r="S1033" s="89">
        <f t="shared" si="724"/>
        <v>39.375</v>
      </c>
      <c r="T1033" s="89">
        <f t="shared" si="711"/>
        <v>6.5</v>
      </c>
      <c r="U1033" s="89">
        <f t="shared" si="725"/>
        <v>5</v>
      </c>
      <c r="V1033" s="18">
        <v>7</v>
      </c>
      <c r="W1033" s="89">
        <f t="shared" si="730"/>
        <v>447.875</v>
      </c>
      <c r="X1033" s="89">
        <f t="shared" si="731"/>
        <v>0</v>
      </c>
      <c r="Y1033" s="89">
        <f t="shared" si="720"/>
        <v>0</v>
      </c>
      <c r="Z1033" s="114"/>
      <c r="AA1033" s="43">
        <f t="shared" si="726"/>
        <v>0</v>
      </c>
      <c r="AB1033" s="89">
        <f t="shared" si="727"/>
        <v>6</v>
      </c>
      <c r="AC1033" s="89">
        <f t="shared" si="732"/>
        <v>6</v>
      </c>
      <c r="AD1033" s="115">
        <f t="shared" si="716"/>
        <v>2220</v>
      </c>
      <c r="AE1033" s="115">
        <f t="shared" si="698"/>
        <v>0</v>
      </c>
      <c r="AF1033" s="116"/>
      <c r="AH1033" s="20">
        <f t="shared" si="728"/>
        <v>441.88</v>
      </c>
      <c r="AI1033">
        <f t="shared" si="699"/>
        <v>4</v>
      </c>
      <c r="AJ1033">
        <f t="shared" si="700"/>
        <v>0</v>
      </c>
      <c r="AK1033">
        <f t="shared" si="701"/>
        <v>2</v>
      </c>
      <c r="AL1033">
        <f t="shared" si="702"/>
        <v>0</v>
      </c>
      <c r="AM1033">
        <f t="shared" si="703"/>
        <v>0</v>
      </c>
      <c r="AN1033">
        <f t="shared" si="704"/>
        <v>1</v>
      </c>
      <c r="AO1033">
        <f t="shared" si="705"/>
        <v>0</v>
      </c>
      <c r="AP1033">
        <f t="shared" si="706"/>
        <v>0</v>
      </c>
      <c r="AQ1033">
        <f t="shared" si="707"/>
        <v>0</v>
      </c>
      <c r="AR1033">
        <f t="shared" si="708"/>
        <v>0</v>
      </c>
    </row>
    <row r="1034" spans="1:44" ht="28.5" customHeight="1" x14ac:dyDescent="0.75">
      <c r="A1034" s="2">
        <v>1028</v>
      </c>
      <c r="B1034" s="113" t="s">
        <v>308</v>
      </c>
      <c r="C1034" s="37" t="s">
        <v>2352</v>
      </c>
      <c r="D1034" s="108" t="s">
        <v>2353</v>
      </c>
      <c r="E1034" s="109" t="s">
        <v>2354</v>
      </c>
      <c r="F1034" s="84">
        <v>44228</v>
      </c>
      <c r="G1034" s="85">
        <v>26</v>
      </c>
      <c r="H1034" s="18">
        <v>30</v>
      </c>
      <c r="I1034" s="86"/>
      <c r="J1034" s="18"/>
      <c r="K1034" s="18"/>
      <c r="L1034" s="18">
        <v>210</v>
      </c>
      <c r="M1034" s="86">
        <v>35</v>
      </c>
      <c r="N1034" s="86">
        <v>35</v>
      </c>
      <c r="O1034" s="18">
        <v>140</v>
      </c>
      <c r="P1034" s="86">
        <v>30</v>
      </c>
      <c r="Q1034" s="2">
        <f t="shared" si="709"/>
        <v>10</v>
      </c>
      <c r="R1034" s="86">
        <f t="shared" si="729"/>
        <v>0</v>
      </c>
      <c r="S1034" s="89">
        <f t="shared" si="724"/>
        <v>45.432692307692307</v>
      </c>
      <c r="T1034" s="89">
        <f t="shared" si="711"/>
        <v>7.5</v>
      </c>
      <c r="U1034" s="89">
        <f t="shared" si="725"/>
        <v>5</v>
      </c>
      <c r="V1034" s="18">
        <v>7</v>
      </c>
      <c r="W1034" s="89">
        <f t="shared" si="730"/>
        <v>524.93269230769238</v>
      </c>
      <c r="X1034" s="89">
        <f t="shared" si="731"/>
        <v>0</v>
      </c>
      <c r="Y1034" s="89">
        <f t="shared" si="720"/>
        <v>0</v>
      </c>
      <c r="Z1034" s="114"/>
      <c r="AA1034" s="43">
        <f t="shared" si="726"/>
        <v>0</v>
      </c>
      <c r="AB1034" s="89">
        <f t="shared" si="727"/>
        <v>6</v>
      </c>
      <c r="AC1034" s="89">
        <f t="shared" si="732"/>
        <v>6</v>
      </c>
      <c r="AD1034" s="115">
        <f t="shared" si="716"/>
        <v>6256</v>
      </c>
      <c r="AE1034" s="115">
        <f t="shared" si="698"/>
        <v>0</v>
      </c>
      <c r="AF1034" s="116"/>
      <c r="AH1034" s="20">
        <f t="shared" si="728"/>
        <v>518.92999999999995</v>
      </c>
      <c r="AI1034">
        <f t="shared" si="699"/>
        <v>5</v>
      </c>
      <c r="AJ1034">
        <f t="shared" si="700"/>
        <v>0</v>
      </c>
      <c r="AK1034">
        <f t="shared" si="701"/>
        <v>0</v>
      </c>
      <c r="AL1034">
        <f t="shared" si="702"/>
        <v>1</v>
      </c>
      <c r="AM1034">
        <f t="shared" si="703"/>
        <v>1</v>
      </c>
      <c r="AN1034">
        <f t="shared" si="704"/>
        <v>3</v>
      </c>
      <c r="AO1034">
        <f t="shared" si="705"/>
        <v>0</v>
      </c>
      <c r="AP1034">
        <f t="shared" si="706"/>
        <v>0</v>
      </c>
      <c r="AQ1034">
        <f t="shared" si="707"/>
        <v>0</v>
      </c>
      <c r="AR1034">
        <f t="shared" si="708"/>
        <v>0</v>
      </c>
    </row>
    <row r="1035" spans="1:44" ht="28.5" customHeight="1" x14ac:dyDescent="0.75">
      <c r="A1035" s="39">
        <v>1029</v>
      </c>
      <c r="B1035" s="112" t="s">
        <v>2154</v>
      </c>
      <c r="C1035" s="107" t="s">
        <v>2355</v>
      </c>
      <c r="D1035" s="108" t="s">
        <v>2356</v>
      </c>
      <c r="E1035" s="109" t="s">
        <v>2371</v>
      </c>
      <c r="F1035" s="84">
        <v>44228</v>
      </c>
      <c r="G1035" s="85">
        <v>26</v>
      </c>
      <c r="H1035" s="18">
        <v>18</v>
      </c>
      <c r="I1035" s="86"/>
      <c r="J1035" s="18"/>
      <c r="K1035" s="18"/>
      <c r="L1035" s="18">
        <v>210</v>
      </c>
      <c r="M1035" s="86">
        <v>35</v>
      </c>
      <c r="N1035" s="86">
        <v>20</v>
      </c>
      <c r="O1035" s="18">
        <v>90</v>
      </c>
      <c r="P1035" s="86">
        <v>30</v>
      </c>
      <c r="Q1035" s="2">
        <f t="shared" si="709"/>
        <v>10</v>
      </c>
      <c r="R1035" s="86">
        <v>0</v>
      </c>
      <c r="S1035" s="89">
        <f t="shared" si="724"/>
        <v>27.259615384615383</v>
      </c>
      <c r="T1035" s="89">
        <f t="shared" si="711"/>
        <v>4.5</v>
      </c>
      <c r="U1035" s="89">
        <f t="shared" si="725"/>
        <v>5</v>
      </c>
      <c r="V1035" s="18">
        <v>7</v>
      </c>
      <c r="W1035" s="89">
        <f t="shared" si="730"/>
        <v>438.75961538461536</v>
      </c>
      <c r="X1035" s="89">
        <f t="shared" si="731"/>
        <v>0</v>
      </c>
      <c r="Y1035" s="89">
        <v>0</v>
      </c>
      <c r="Z1035" s="114"/>
      <c r="AA1035" s="43">
        <f t="shared" si="726"/>
        <v>0</v>
      </c>
      <c r="AB1035" s="89">
        <f t="shared" si="727"/>
        <v>6</v>
      </c>
      <c r="AC1035" s="89">
        <f t="shared" si="732"/>
        <v>6</v>
      </c>
      <c r="AD1035" s="115">
        <f t="shared" si="716"/>
        <v>4215</v>
      </c>
      <c r="AE1035" s="115">
        <f t="shared" si="698"/>
        <v>0</v>
      </c>
      <c r="AF1035" s="116"/>
      <c r="AH1035" s="20">
        <f t="shared" si="728"/>
        <v>432.76</v>
      </c>
      <c r="AI1035">
        <f t="shared" si="699"/>
        <v>4</v>
      </c>
      <c r="AJ1035">
        <f t="shared" si="700"/>
        <v>0</v>
      </c>
      <c r="AK1035">
        <f t="shared" si="701"/>
        <v>1</v>
      </c>
      <c r="AL1035">
        <f t="shared" si="702"/>
        <v>1</v>
      </c>
      <c r="AM1035">
        <f t="shared" si="703"/>
        <v>0</v>
      </c>
      <c r="AN1035">
        <f t="shared" si="704"/>
        <v>2</v>
      </c>
      <c r="AO1035">
        <f t="shared" si="705"/>
        <v>0</v>
      </c>
      <c r="AP1035">
        <f t="shared" si="706"/>
        <v>0</v>
      </c>
      <c r="AQ1035">
        <f t="shared" si="707"/>
        <v>0</v>
      </c>
      <c r="AR1035">
        <f t="shared" si="708"/>
        <v>0</v>
      </c>
    </row>
    <row r="1036" spans="1:44" ht="28.5" customHeight="1" x14ac:dyDescent="0.75">
      <c r="A1036" s="2">
        <v>1030</v>
      </c>
      <c r="B1036" s="110" t="s">
        <v>2372</v>
      </c>
      <c r="C1036" s="37" t="s">
        <v>2357</v>
      </c>
      <c r="D1036" s="108" t="s">
        <v>2373</v>
      </c>
      <c r="E1036" s="109" t="s">
        <v>2374</v>
      </c>
      <c r="F1036" s="84">
        <v>44229</v>
      </c>
      <c r="G1036" s="85">
        <v>26</v>
      </c>
      <c r="H1036" s="18">
        <v>32</v>
      </c>
      <c r="I1036" s="86"/>
      <c r="J1036" s="18"/>
      <c r="K1036" s="18"/>
      <c r="L1036" s="18">
        <v>210</v>
      </c>
      <c r="M1036" s="86">
        <v>100</v>
      </c>
      <c r="N1036" s="86">
        <v>100</v>
      </c>
      <c r="O1036" s="18">
        <v>120</v>
      </c>
      <c r="P1036" s="86">
        <v>50</v>
      </c>
      <c r="Q1036" s="2">
        <f t="shared" si="709"/>
        <v>10</v>
      </c>
      <c r="R1036" s="86">
        <v>0</v>
      </c>
      <c r="S1036" s="89">
        <f t="shared" si="724"/>
        <v>48.46153846153846</v>
      </c>
      <c r="T1036" s="89">
        <f t="shared" si="711"/>
        <v>8</v>
      </c>
      <c r="U1036" s="89">
        <v>5</v>
      </c>
      <c r="V1036" s="18">
        <v>7</v>
      </c>
      <c r="W1036" s="89">
        <f>K1036+L1036+M1036+N1036+O1036+P1036+Q1036+R1036+S1036+T1036+U1036+V1036</f>
        <v>658.46153846153845</v>
      </c>
      <c r="X1036" s="89">
        <v>0</v>
      </c>
      <c r="Y1036" s="89">
        <v>0</v>
      </c>
      <c r="Z1036" s="114"/>
      <c r="AA1036" s="43">
        <f t="shared" si="726"/>
        <v>0</v>
      </c>
      <c r="AB1036" s="89">
        <f t="shared" si="727"/>
        <v>6</v>
      </c>
      <c r="AC1036" s="89">
        <f t="shared" si="732"/>
        <v>6</v>
      </c>
      <c r="AD1036" s="115">
        <f>(AI1036*$AJ$5+AJ1036*$AK$5+AK1036*$AL$5+AL1036*$AM$5+AM1036*$AN$5+AN1036*$AO$5)</f>
        <v>4320</v>
      </c>
      <c r="AE1036" s="115">
        <v>800</v>
      </c>
      <c r="AF1036" s="116"/>
      <c r="AH1036" s="20">
        <f t="shared" si="728"/>
        <v>652.46</v>
      </c>
      <c r="AI1036">
        <f t="shared" si="699"/>
        <v>6</v>
      </c>
      <c r="AJ1036">
        <f t="shared" si="700"/>
        <v>1</v>
      </c>
      <c r="AK1036">
        <f t="shared" si="701"/>
        <v>0</v>
      </c>
      <c r="AL1036">
        <f t="shared" si="702"/>
        <v>0</v>
      </c>
      <c r="AM1036">
        <f t="shared" si="703"/>
        <v>0</v>
      </c>
      <c r="AN1036">
        <f t="shared" si="704"/>
        <v>2</v>
      </c>
      <c r="AO1036">
        <f t="shared" si="705"/>
        <v>0</v>
      </c>
      <c r="AP1036">
        <f t="shared" si="706"/>
        <v>0</v>
      </c>
      <c r="AQ1036">
        <f t="shared" si="707"/>
        <v>0</v>
      </c>
      <c r="AR1036">
        <f t="shared" si="708"/>
        <v>0</v>
      </c>
    </row>
    <row r="1037" spans="1:44" ht="28.5" customHeight="1" x14ac:dyDescent="0.75">
      <c r="A1037" s="39">
        <v>1031</v>
      </c>
      <c r="B1037" s="113" t="s">
        <v>308</v>
      </c>
      <c r="C1037" s="37" t="s">
        <v>2358</v>
      </c>
      <c r="D1037" s="108" t="s">
        <v>2359</v>
      </c>
      <c r="E1037" s="109" t="s">
        <v>2360</v>
      </c>
      <c r="F1037" s="84">
        <v>44399</v>
      </c>
      <c r="G1037" s="85">
        <v>26</v>
      </c>
      <c r="H1037" s="18">
        <v>33</v>
      </c>
      <c r="I1037" s="86"/>
      <c r="J1037" s="18"/>
      <c r="K1037" s="18"/>
      <c r="L1037" s="18">
        <v>210</v>
      </c>
      <c r="M1037" s="86">
        <v>35</v>
      </c>
      <c r="N1037" s="86">
        <v>35</v>
      </c>
      <c r="O1037" s="18">
        <v>140</v>
      </c>
      <c r="P1037" s="86">
        <v>30</v>
      </c>
      <c r="Q1037" s="2">
        <f t="shared" si="709"/>
        <v>10</v>
      </c>
      <c r="R1037" s="86">
        <f t="shared" ref="R1037:R1038" si="733">IF(AU1037&lt;=8,AV1037,AW1037)</f>
        <v>0</v>
      </c>
      <c r="S1037" s="89">
        <f t="shared" si="724"/>
        <v>49.97596153846154</v>
      </c>
      <c r="T1037" s="89">
        <f t="shared" si="711"/>
        <v>8.25</v>
      </c>
      <c r="U1037" s="89">
        <f t="shared" ref="U1037:U1038" si="734">5/$J$4*G1037</f>
        <v>5</v>
      </c>
      <c r="V1037" s="18">
        <v>7</v>
      </c>
      <c r="W1037" s="89">
        <f t="shared" ref="W1037:W1039" si="735">K1037+L1037+M1037+N1037+O1037+P1037+Q1037+R1037+S1037+T1037+U1037+V1037</f>
        <v>530.22596153846155</v>
      </c>
      <c r="X1037" s="89">
        <f t="shared" ref="X1037:X1038" si="736">(K1037+M1037)/$J$4*I1037</f>
        <v>0</v>
      </c>
      <c r="Y1037" s="89">
        <f t="shared" ref="Y1037" si="737">(K1037+M1037)/$J$4*J1037</f>
        <v>0</v>
      </c>
      <c r="Z1037" s="114"/>
      <c r="AA1037" s="43">
        <f t="shared" si="726"/>
        <v>0</v>
      </c>
      <c r="AB1037" s="89">
        <f t="shared" si="727"/>
        <v>6</v>
      </c>
      <c r="AC1037" s="89">
        <f t="shared" si="732"/>
        <v>6</v>
      </c>
      <c r="AD1037" s="115">
        <f t="shared" ref="AD1037:AD1039" si="738">(AI1037*$AJ$5+AJ1037*$AK$5+AK1037*$AL$5+AL1037*$AM$5+AM1037*$AN$5+AN1037*$AO$5)</f>
        <v>8260</v>
      </c>
      <c r="AE1037" s="115">
        <f t="shared" ref="AE1037:AE1039" si="739">(AO1037*$AP$5+AP1037*$AQ$5+AQ1037*$AR$5+AR1037*$AS$5)</f>
        <v>0</v>
      </c>
      <c r="AF1037" s="116"/>
      <c r="AH1037" s="20">
        <f t="shared" si="728"/>
        <v>524.23</v>
      </c>
      <c r="AI1037">
        <f t="shared" si="699"/>
        <v>5</v>
      </c>
      <c r="AJ1037">
        <f t="shared" si="700"/>
        <v>0</v>
      </c>
      <c r="AK1037">
        <f t="shared" si="701"/>
        <v>1</v>
      </c>
      <c r="AL1037">
        <f t="shared" si="702"/>
        <v>0</v>
      </c>
      <c r="AM1037">
        <f t="shared" si="703"/>
        <v>0</v>
      </c>
      <c r="AN1037">
        <f t="shared" si="704"/>
        <v>4</v>
      </c>
      <c r="AO1037">
        <f t="shared" si="705"/>
        <v>0</v>
      </c>
      <c r="AP1037">
        <f t="shared" si="706"/>
        <v>0</v>
      </c>
      <c r="AQ1037">
        <f t="shared" si="707"/>
        <v>0</v>
      </c>
      <c r="AR1037">
        <f t="shared" si="708"/>
        <v>0</v>
      </c>
    </row>
    <row r="1038" spans="1:44" ht="28.5" customHeight="1" x14ac:dyDescent="0.75">
      <c r="A1038" s="2">
        <v>1032</v>
      </c>
      <c r="B1038" s="110" t="s">
        <v>2375</v>
      </c>
      <c r="C1038" s="107" t="s">
        <v>2361</v>
      </c>
      <c r="D1038" s="108" t="s">
        <v>2376</v>
      </c>
      <c r="E1038" s="109" t="s">
        <v>2377</v>
      </c>
      <c r="F1038" s="84">
        <v>44229</v>
      </c>
      <c r="G1038" s="85">
        <v>26</v>
      </c>
      <c r="H1038" s="18">
        <v>30</v>
      </c>
      <c r="I1038" s="86"/>
      <c r="J1038" s="18"/>
      <c r="K1038" s="18"/>
      <c r="L1038" s="18">
        <v>210</v>
      </c>
      <c r="M1038" s="86">
        <v>35</v>
      </c>
      <c r="N1038" s="86">
        <v>40</v>
      </c>
      <c r="O1038" s="18">
        <v>65</v>
      </c>
      <c r="P1038" s="86">
        <v>30</v>
      </c>
      <c r="Q1038" s="2">
        <f t="shared" si="709"/>
        <v>10</v>
      </c>
      <c r="R1038" s="86">
        <f t="shared" si="733"/>
        <v>0</v>
      </c>
      <c r="S1038" s="89">
        <f t="shared" si="724"/>
        <v>45.432692307692307</v>
      </c>
      <c r="T1038" s="89">
        <f t="shared" si="711"/>
        <v>7.5</v>
      </c>
      <c r="U1038" s="89">
        <f t="shared" si="734"/>
        <v>5</v>
      </c>
      <c r="V1038" s="18">
        <v>7</v>
      </c>
      <c r="W1038" s="89">
        <f t="shared" si="735"/>
        <v>454.93269230769232</v>
      </c>
      <c r="X1038" s="89">
        <f t="shared" si="736"/>
        <v>0</v>
      </c>
      <c r="Y1038" s="89">
        <v>1</v>
      </c>
      <c r="Z1038" s="114"/>
      <c r="AA1038" s="43">
        <f t="shared" si="726"/>
        <v>0</v>
      </c>
      <c r="AB1038" s="89">
        <f t="shared" si="727"/>
        <v>6</v>
      </c>
      <c r="AC1038" s="89">
        <f t="shared" si="732"/>
        <v>7</v>
      </c>
      <c r="AD1038" s="115">
        <f t="shared" si="738"/>
        <v>4221</v>
      </c>
      <c r="AE1038" s="115">
        <v>800</v>
      </c>
      <c r="AF1038" s="116"/>
      <c r="AH1038" s="20">
        <f t="shared" si="728"/>
        <v>447.93</v>
      </c>
      <c r="AI1038">
        <f t="shared" si="699"/>
        <v>4</v>
      </c>
      <c r="AJ1038">
        <f t="shared" si="700"/>
        <v>0</v>
      </c>
      <c r="AK1038">
        <f t="shared" si="701"/>
        <v>2</v>
      </c>
      <c r="AL1038">
        <f t="shared" si="702"/>
        <v>0</v>
      </c>
      <c r="AM1038">
        <f t="shared" si="703"/>
        <v>1</v>
      </c>
      <c r="AN1038">
        <f t="shared" si="704"/>
        <v>2</v>
      </c>
      <c r="AO1038">
        <f t="shared" si="705"/>
        <v>0</v>
      </c>
      <c r="AP1038">
        <f t="shared" si="706"/>
        <v>0</v>
      </c>
      <c r="AQ1038">
        <f t="shared" si="707"/>
        <v>0</v>
      </c>
      <c r="AR1038">
        <f t="shared" si="708"/>
        <v>0</v>
      </c>
    </row>
    <row r="1039" spans="1:44" ht="28.5" customHeight="1" x14ac:dyDescent="0.75">
      <c r="A1039" s="39">
        <v>1033</v>
      </c>
      <c r="B1039" s="37" t="s">
        <v>2378</v>
      </c>
      <c r="C1039" s="37" t="s">
        <v>2379</v>
      </c>
      <c r="D1039" s="108" t="s">
        <v>2362</v>
      </c>
      <c r="E1039" s="109" t="s">
        <v>1998</v>
      </c>
      <c r="F1039" s="84">
        <v>44228</v>
      </c>
      <c r="G1039" s="85">
        <v>26</v>
      </c>
      <c r="H1039" s="18">
        <v>25</v>
      </c>
      <c r="I1039" s="86"/>
      <c r="J1039" s="18"/>
      <c r="K1039" s="18"/>
      <c r="L1039" s="18">
        <v>210</v>
      </c>
      <c r="M1039" s="86">
        <v>35</v>
      </c>
      <c r="N1039" s="86">
        <v>4</v>
      </c>
      <c r="O1039" s="18">
        <v>150</v>
      </c>
      <c r="P1039" s="86">
        <v>30</v>
      </c>
      <c r="Q1039" s="113">
        <v>10</v>
      </c>
      <c r="R1039" s="86">
        <v>2</v>
      </c>
      <c r="S1039" s="89">
        <f t="shared" si="724"/>
        <v>37.86057692307692</v>
      </c>
      <c r="T1039" s="89">
        <f t="shared" si="711"/>
        <v>6.25</v>
      </c>
      <c r="U1039" s="89">
        <v>5</v>
      </c>
      <c r="V1039" s="18">
        <v>7</v>
      </c>
      <c r="W1039" s="89">
        <f t="shared" si="735"/>
        <v>497.11057692307691</v>
      </c>
      <c r="X1039" s="89">
        <v>0</v>
      </c>
      <c r="Y1039" s="89">
        <v>0</v>
      </c>
      <c r="Z1039" s="114"/>
      <c r="AA1039" s="43">
        <f t="shared" si="726"/>
        <v>0</v>
      </c>
      <c r="AB1039" s="89">
        <v>6.1778846153846168</v>
      </c>
      <c r="AC1039" s="89">
        <v>106.17788461538461</v>
      </c>
      <c r="AD1039" s="115">
        <f t="shared" si="738"/>
        <v>190</v>
      </c>
      <c r="AE1039" s="115">
        <f t="shared" si="739"/>
        <v>0</v>
      </c>
      <c r="AF1039" s="116"/>
      <c r="AH1039" s="20">
        <f t="shared" si="728"/>
        <v>390.93</v>
      </c>
      <c r="AI1039">
        <f t="shared" si="699"/>
        <v>3</v>
      </c>
      <c r="AJ1039">
        <f t="shared" si="700"/>
        <v>1</v>
      </c>
      <c r="AK1039">
        <f t="shared" si="701"/>
        <v>2</v>
      </c>
      <c r="AL1039">
        <f t="shared" si="702"/>
        <v>0</v>
      </c>
      <c r="AM1039">
        <f t="shared" si="703"/>
        <v>0</v>
      </c>
      <c r="AN1039">
        <f t="shared" si="704"/>
        <v>0</v>
      </c>
      <c r="AO1039">
        <f t="shared" si="705"/>
        <v>0</v>
      </c>
      <c r="AP1039">
        <f t="shared" si="706"/>
        <v>0</v>
      </c>
      <c r="AQ1039">
        <f t="shared" si="707"/>
        <v>0</v>
      </c>
      <c r="AR1039">
        <f t="shared" si="708"/>
        <v>0</v>
      </c>
    </row>
  </sheetData>
  <mergeCells count="15">
    <mergeCell ref="D5:E5"/>
    <mergeCell ref="D6:E6"/>
    <mergeCell ref="A1:AF1"/>
    <mergeCell ref="A2:AF2"/>
    <mergeCell ref="A3:B3"/>
    <mergeCell ref="C3:E4"/>
    <mergeCell ref="F3:G3"/>
    <mergeCell ref="H3:I4"/>
    <mergeCell ref="J3:K3"/>
    <mergeCell ref="L3:U3"/>
    <mergeCell ref="AE3:AF3"/>
    <mergeCell ref="A4:B4"/>
    <mergeCell ref="F4:G4"/>
    <mergeCell ref="L4:U4"/>
    <mergeCell ref="AE4:AF4"/>
  </mergeCells>
  <phoneticPr fontId="12" type="noConversion"/>
  <conditionalFormatting sqref="C7:C526 C528:C639 C642:C1010">
    <cfRule type="duplicateValues" dxfId="2" priority="2"/>
  </conditionalFormatting>
  <conditionalFormatting sqref="E527">
    <cfRule type="duplicateValues" dxfId="1" priority="1"/>
  </conditionalFormatting>
  <pageMargins left="0.23622047244094491" right="0.23622047244094491" top="0.74803149606299213" bottom="0.74803149606299213" header="0.31496062992125984" footer="0.31496062992125984"/>
  <pageSetup paperSize="9" scale="65" orientation="landscape" r:id="rId1"/>
  <rowBreaks count="1" manualBreakCount="1">
    <brk id="45" max="3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1007"/>
  <sheetViews>
    <sheetView topLeftCell="H24" zoomScaleNormal="100" workbookViewId="0">
      <pane ySplit="1365" topLeftCell="A4" activePane="bottomLeft"/>
      <selection activeCell="F24" sqref="F1:K1048576"/>
      <selection pane="bottomLeft" activeCell="AE7" sqref="AE7"/>
    </sheetView>
  </sheetViews>
  <sheetFormatPr defaultColWidth="9.140625" defaultRowHeight="23.25" x14ac:dyDescent="0.65"/>
  <cols>
    <col min="1" max="1" width="6.42578125" customWidth="1"/>
    <col min="2" max="2" width="6.140625" customWidth="1"/>
    <col min="3" max="3" width="7.5703125" style="31" customWidth="1"/>
    <col min="4" max="4" width="4.7109375" style="38" customWidth="1"/>
    <col min="5" max="8" width="7.5703125" style="38" customWidth="1"/>
    <col min="9" max="9" width="10.7109375" style="38" customWidth="1"/>
    <col min="10" max="10" width="7.5703125" style="38" customWidth="1"/>
    <col min="11" max="11" width="10.42578125" style="38" customWidth="1"/>
    <col min="12" max="12" width="12.7109375" customWidth="1"/>
    <col min="13" max="13" width="6.5703125" customWidth="1"/>
    <col min="14" max="14" width="8.28515625" customWidth="1"/>
    <col min="15" max="15" width="8.140625" customWidth="1"/>
    <col min="16" max="16" width="6" customWidth="1"/>
    <col min="17" max="17" width="6.7109375" customWidth="1"/>
    <col min="18" max="18" width="6.42578125" customWidth="1"/>
    <col min="19" max="19" width="5.7109375" customWidth="1"/>
    <col min="20" max="21" width="5.5703125" customWidth="1"/>
    <col min="22" max="22" width="7.85546875" customWidth="1"/>
    <col min="23" max="23" width="6.140625" customWidth="1"/>
    <col min="24" max="24" width="6.42578125" customWidth="1"/>
    <col min="25" max="25" width="7.7109375" customWidth="1"/>
    <col min="26" max="27" width="7.28515625" customWidth="1"/>
    <col min="28" max="28" width="6.7109375" customWidth="1"/>
    <col min="29" max="29" width="7.5703125" customWidth="1"/>
    <col min="30" max="30" width="7" customWidth="1"/>
    <col min="31" max="31" width="7.140625" customWidth="1"/>
    <col min="32" max="32" width="8" customWidth="1"/>
    <col min="33" max="33" width="5.85546875" customWidth="1"/>
    <col min="34" max="34" width="8.28515625" customWidth="1"/>
    <col min="35" max="35" width="7.42578125" customWidth="1"/>
    <col min="36" max="36" width="6.85546875" customWidth="1"/>
    <col min="37" max="37" width="7" customWidth="1"/>
    <col min="38" max="38" width="11.7109375" customWidth="1"/>
    <col min="39" max="39" width="9.140625" customWidth="1"/>
    <col min="40" max="40" width="10.5703125" customWidth="1"/>
    <col min="41" max="51" width="9.140625" customWidth="1"/>
    <col min="52" max="52" width="8.28515625" style="11" customWidth="1"/>
    <col min="53" max="54" width="9.140625" style="1" customWidth="1"/>
  </cols>
  <sheetData>
    <row r="1" spans="1:57" ht="35.25" x14ac:dyDescent="1.05">
      <c r="A1" s="124" t="s">
        <v>53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</row>
    <row r="2" spans="1:57" ht="21.75" customHeight="1" x14ac:dyDescent="0.3">
      <c r="A2" s="125" t="s">
        <v>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</row>
    <row r="3" spans="1:57" ht="36.75" x14ac:dyDescent="0.85">
      <c r="A3" s="126" t="s">
        <v>54</v>
      </c>
      <c r="B3" s="126"/>
      <c r="C3" s="127" t="s">
        <v>212</v>
      </c>
      <c r="D3" s="127"/>
      <c r="E3" s="127"/>
      <c r="F3" s="56"/>
      <c r="G3" s="56"/>
      <c r="H3" s="56"/>
      <c r="I3" s="56"/>
      <c r="J3" s="56"/>
      <c r="K3" s="56"/>
      <c r="L3" s="126" t="s">
        <v>55</v>
      </c>
      <c r="M3" s="126"/>
      <c r="N3" s="129">
        <v>44938</v>
      </c>
      <c r="O3" s="129"/>
      <c r="P3" s="131">
        <v>44212</v>
      </c>
      <c r="Q3" s="131"/>
      <c r="R3" s="132" t="s">
        <v>56</v>
      </c>
      <c r="S3" s="132"/>
      <c r="T3" s="132"/>
      <c r="U3" s="132"/>
      <c r="V3" s="132"/>
      <c r="W3" s="132"/>
      <c r="X3" s="132"/>
      <c r="Y3" s="132"/>
      <c r="Z3" s="132"/>
      <c r="AA3" s="132"/>
      <c r="AB3" s="6"/>
      <c r="AC3" s="6"/>
      <c r="AD3" s="6"/>
      <c r="AE3" s="6"/>
      <c r="AH3" s="40"/>
      <c r="AI3" s="40"/>
      <c r="AJ3" s="35" t="s">
        <v>57</v>
      </c>
      <c r="AK3" s="126" t="s">
        <v>58</v>
      </c>
      <c r="AL3" s="126"/>
      <c r="AM3" s="7"/>
      <c r="BC3" s="28">
        <v>0.05</v>
      </c>
      <c r="BD3" s="28">
        <v>0.1</v>
      </c>
      <c r="BE3" s="28">
        <v>0.15</v>
      </c>
    </row>
    <row r="4" spans="1:57" ht="28.5" x14ac:dyDescent="0.8">
      <c r="A4" s="133" t="s">
        <v>30</v>
      </c>
      <c r="B4" s="133"/>
      <c r="C4" s="128"/>
      <c r="D4" s="128"/>
      <c r="E4" s="128"/>
      <c r="F4" s="57"/>
      <c r="G4" s="57"/>
      <c r="H4" s="57"/>
      <c r="I4" s="57"/>
      <c r="J4" s="57"/>
      <c r="K4" s="57"/>
      <c r="L4" s="133" t="s">
        <v>33</v>
      </c>
      <c r="M4" s="133"/>
      <c r="N4" s="130"/>
      <c r="O4" s="130"/>
      <c r="P4" s="10">
        <v>26</v>
      </c>
      <c r="Q4" s="10">
        <v>26</v>
      </c>
      <c r="R4" s="134" t="s">
        <v>29</v>
      </c>
      <c r="S4" s="134"/>
      <c r="T4" s="134"/>
      <c r="U4" s="134"/>
      <c r="V4" s="134"/>
      <c r="W4" s="134"/>
      <c r="X4" s="134"/>
      <c r="Y4" s="134"/>
      <c r="Z4" s="134"/>
      <c r="AA4" s="134"/>
      <c r="AB4" s="8"/>
      <c r="AC4" s="8"/>
      <c r="AD4" s="8"/>
      <c r="AE4" s="8"/>
      <c r="AH4" s="40"/>
      <c r="AI4" s="40"/>
      <c r="AJ4" s="9" t="s">
        <v>31</v>
      </c>
      <c r="AK4" s="135" t="s">
        <v>38</v>
      </c>
      <c r="AL4" s="135"/>
      <c r="BC4" s="1">
        <f>2000000/4000</f>
        <v>500</v>
      </c>
      <c r="BD4" s="1">
        <f>8500000/4000</f>
        <v>2125</v>
      </c>
      <c r="BE4">
        <f>12500000/4000</f>
        <v>3125</v>
      </c>
    </row>
    <row r="5" spans="1:57" s="5" customFormat="1" ht="67.5" customHeight="1" x14ac:dyDescent="0.25">
      <c r="A5" s="32" t="s">
        <v>59</v>
      </c>
      <c r="B5" s="32" t="s">
        <v>60</v>
      </c>
      <c r="C5" s="33" t="s">
        <v>61</v>
      </c>
      <c r="D5" s="120" t="s">
        <v>62</v>
      </c>
      <c r="E5" s="121"/>
      <c r="F5" s="76" t="s">
        <v>2285</v>
      </c>
      <c r="G5" s="76"/>
      <c r="H5" s="76" t="s">
        <v>2286</v>
      </c>
      <c r="I5" s="76" t="s">
        <v>2287</v>
      </c>
      <c r="J5" s="76" t="s">
        <v>2288</v>
      </c>
      <c r="K5" s="76" t="s">
        <v>2289</v>
      </c>
      <c r="L5" s="32" t="s">
        <v>63</v>
      </c>
      <c r="M5" s="32" t="s">
        <v>64</v>
      </c>
      <c r="N5" s="34" t="s">
        <v>65</v>
      </c>
      <c r="O5" s="32" t="s">
        <v>66</v>
      </c>
      <c r="P5" s="34" t="s">
        <v>67</v>
      </c>
      <c r="Q5" s="34" t="s">
        <v>68</v>
      </c>
      <c r="R5" s="32" t="s">
        <v>69</v>
      </c>
      <c r="S5" s="32" t="s">
        <v>70</v>
      </c>
      <c r="T5" s="32" t="s">
        <v>71</v>
      </c>
      <c r="U5" s="34" t="s">
        <v>72</v>
      </c>
      <c r="V5" s="32" t="s">
        <v>73</v>
      </c>
      <c r="W5" s="32" t="s">
        <v>74</v>
      </c>
      <c r="X5" s="32" t="s">
        <v>75</v>
      </c>
      <c r="Y5" s="32" t="s">
        <v>76</v>
      </c>
      <c r="Z5" s="32" t="s">
        <v>77</v>
      </c>
      <c r="AA5" s="32" t="s">
        <v>78</v>
      </c>
      <c r="AB5" s="34" t="s">
        <v>79</v>
      </c>
      <c r="AC5" s="32" t="s">
        <v>80</v>
      </c>
      <c r="AD5" s="32" t="s">
        <v>81</v>
      </c>
      <c r="AE5" s="32" t="s">
        <v>82</v>
      </c>
      <c r="AF5" s="32" t="s">
        <v>83</v>
      </c>
      <c r="AG5" s="32" t="s">
        <v>84</v>
      </c>
      <c r="AH5" s="32" t="s">
        <v>131</v>
      </c>
      <c r="AI5" s="32" t="s">
        <v>85</v>
      </c>
      <c r="AJ5" s="32" t="s">
        <v>86</v>
      </c>
      <c r="AK5" s="32" t="s">
        <v>87</v>
      </c>
      <c r="AL5" s="32" t="s">
        <v>88</v>
      </c>
      <c r="AO5" s="21">
        <v>100</v>
      </c>
      <c r="AP5" s="21">
        <v>50</v>
      </c>
      <c r="AQ5" s="21">
        <v>20</v>
      </c>
      <c r="AR5" s="21">
        <v>10</v>
      </c>
      <c r="AS5" s="21">
        <v>5</v>
      </c>
      <c r="AT5" s="21">
        <v>1</v>
      </c>
      <c r="AU5" s="21">
        <v>2000</v>
      </c>
      <c r="AV5" s="21">
        <v>1000</v>
      </c>
      <c r="AW5" s="21">
        <v>500</v>
      </c>
      <c r="AX5" s="21">
        <v>100</v>
      </c>
      <c r="AZ5" s="25" t="s">
        <v>15</v>
      </c>
      <c r="BA5" s="24" t="s">
        <v>34</v>
      </c>
      <c r="BB5" s="24" t="s">
        <v>35</v>
      </c>
      <c r="BC5" s="26" t="s">
        <v>40</v>
      </c>
      <c r="BD5" s="26" t="s">
        <v>41</v>
      </c>
      <c r="BE5" s="26" t="s">
        <v>42</v>
      </c>
    </row>
    <row r="6" spans="1:57" ht="21" customHeight="1" x14ac:dyDescent="0.6">
      <c r="A6" s="4" t="s">
        <v>3</v>
      </c>
      <c r="B6" s="4" t="s">
        <v>2</v>
      </c>
      <c r="C6" s="30" t="s">
        <v>23</v>
      </c>
      <c r="D6" s="122" t="s">
        <v>24</v>
      </c>
      <c r="E6" s="123"/>
      <c r="F6" s="77" t="s">
        <v>4</v>
      </c>
      <c r="G6" s="77" t="s">
        <v>4</v>
      </c>
      <c r="H6" s="77" t="s">
        <v>2290</v>
      </c>
      <c r="I6" s="77" t="s">
        <v>2291</v>
      </c>
      <c r="J6" s="77" t="s">
        <v>2292</v>
      </c>
      <c r="K6" s="77" t="s">
        <v>2293</v>
      </c>
      <c r="L6" s="4" t="s">
        <v>25</v>
      </c>
      <c r="M6" s="4" t="s">
        <v>5</v>
      </c>
      <c r="N6" s="14" t="s">
        <v>7</v>
      </c>
      <c r="O6" s="4" t="s">
        <v>6</v>
      </c>
      <c r="P6" s="14" t="s">
        <v>8</v>
      </c>
      <c r="Q6" s="14" t="s">
        <v>9</v>
      </c>
      <c r="R6" s="4" t="s">
        <v>10</v>
      </c>
      <c r="S6" s="4" t="s">
        <v>11</v>
      </c>
      <c r="T6" s="4" t="s">
        <v>12</v>
      </c>
      <c r="U6" s="14" t="s">
        <v>26</v>
      </c>
      <c r="V6" s="4" t="s">
        <v>13</v>
      </c>
      <c r="W6" s="4" t="s">
        <v>14</v>
      </c>
      <c r="X6" s="4" t="s">
        <v>15</v>
      </c>
      <c r="Y6" s="4" t="s">
        <v>16</v>
      </c>
      <c r="Z6" s="4" t="s">
        <v>36</v>
      </c>
      <c r="AA6" s="4" t="s">
        <v>37</v>
      </c>
      <c r="AB6" s="14" t="s">
        <v>32</v>
      </c>
      <c r="AC6" s="4" t="s">
        <v>27</v>
      </c>
      <c r="AD6" s="4" t="s">
        <v>17</v>
      </c>
      <c r="AE6" s="4" t="s">
        <v>18</v>
      </c>
      <c r="AF6" s="4" t="s">
        <v>19</v>
      </c>
      <c r="AG6" s="4" t="s">
        <v>20</v>
      </c>
      <c r="AH6" s="41" t="s">
        <v>130</v>
      </c>
      <c r="AI6" s="42" t="s">
        <v>28</v>
      </c>
      <c r="AJ6" s="4" t="s">
        <v>0</v>
      </c>
      <c r="AK6" s="4" t="s">
        <v>21</v>
      </c>
      <c r="AL6" s="4" t="s">
        <v>22</v>
      </c>
      <c r="AZ6" s="22"/>
      <c r="BA6" s="23"/>
      <c r="BB6" s="23"/>
    </row>
    <row r="7" spans="1:57" ht="33" customHeight="1" x14ac:dyDescent="0.55000000000000004">
      <c r="A7" s="39">
        <v>1</v>
      </c>
      <c r="B7" s="2" t="s">
        <v>39</v>
      </c>
      <c r="C7" s="44" t="s">
        <v>137</v>
      </c>
      <c r="D7" s="45" t="s">
        <v>89</v>
      </c>
      <c r="E7" s="46" t="s">
        <v>90</v>
      </c>
      <c r="F7" s="46" t="str">
        <f>VLOOKUP(C7,'[1]2023.11'!$C$6:$X$1239,8,0)</f>
        <v>BUT</v>
      </c>
      <c r="G7" s="46" t="str">
        <f>VLOOKUP(C7,'[1]2023.11'!$C$6:$X$1239,9,0)</f>
        <v>SITHA</v>
      </c>
      <c r="H7" s="46" t="str">
        <f>VLOOKUP(C7,'[1]2023.11'!$C$6:$X$1239,14,0)</f>
        <v>M</v>
      </c>
      <c r="I7" s="78">
        <f>VLOOKUP(C7,'[1]2023.11'!$C$6:$X$1239,13,0)</f>
        <v>31869</v>
      </c>
      <c r="J7" s="46" t="str">
        <f>VLOOKUP(C7,'[1]2023.11'!$C$6:$X$1239,4,0)</f>
        <v>0712144449</v>
      </c>
      <c r="K7" s="46">
        <f>VLOOKUP(C7,'[1]2023.11'!$C$6:$X$1239,3,0)</f>
        <v>100941403</v>
      </c>
      <c r="L7" s="15">
        <v>44228</v>
      </c>
      <c r="M7" s="2">
        <f t="shared" ref="M7" si="0">$P$4-Q7-P7</f>
        <v>26</v>
      </c>
      <c r="N7" s="16">
        <v>24</v>
      </c>
      <c r="O7" s="2"/>
      <c r="P7" s="16"/>
      <c r="Q7" s="16"/>
      <c r="R7" s="2">
        <v>210</v>
      </c>
      <c r="S7" s="2">
        <v>50</v>
      </c>
      <c r="T7" s="2">
        <v>2.5</v>
      </c>
      <c r="U7" s="16"/>
      <c r="V7" s="2">
        <v>0</v>
      </c>
      <c r="W7" s="2">
        <f>IF(AND($Q$4&lt;=M7,Q7&lt;0.01),10,IF(AND(M7&gt;=$Q$4-1,Q7&lt;0.01),5,0))</f>
        <v>10</v>
      </c>
      <c r="X7" s="2">
        <f t="shared" ref="X7" si="1">IF(AZ7&lt;=8,BA7,BB7)</f>
        <v>0</v>
      </c>
      <c r="Y7" s="17">
        <f>(((R7/26/8)*1.5)*N7)+(((R7/26)*2)*O7)</f>
        <v>36.346153846153847</v>
      </c>
      <c r="Z7" s="17">
        <f>N7*1000/4000</f>
        <v>6</v>
      </c>
      <c r="AA7" s="17">
        <f t="shared" ref="AA7:AA70" si="2">5/$P$4*M7</f>
        <v>5</v>
      </c>
      <c r="AB7" s="18">
        <v>7</v>
      </c>
      <c r="AC7" s="19">
        <f t="shared" ref="AC7:AC52" si="3">R7+S7+T7+U7+V7+W7+X7+Y7+Z7+AA7+AB7</f>
        <v>326.84615384615387</v>
      </c>
      <c r="AD7" s="17">
        <f>(R7+T7)/$P$4*P7</f>
        <v>0</v>
      </c>
      <c r="AE7" s="17">
        <f t="shared" ref="AE7:AE17" si="4">(R7+T7)/$P$4*Q7</f>
        <v>0</v>
      </c>
      <c r="AF7" s="29"/>
      <c r="AG7" s="43">
        <f>IF(BE7&lt;=(1500000/4000),0,IF(BE7&lt;=(2000000/4000),(BE7-(1500000/4000))*5%,IF(BE7&lt;=(8500000/4000),(BE7-(2000000/4000))*10%+(25000/4000),IF(BE7&lt;=(12500000/4000),(BE7-(8500000/4000))*15%+(675000/4000),(BE7-(12500000/4000))*20%+(1275000/4000)))))</f>
        <v>0</v>
      </c>
      <c r="AH7" s="17">
        <f>IF((AC7*4000)&lt;=1200000,(AC7*2%),(1200000/4000*2%))</f>
        <v>6</v>
      </c>
      <c r="AI7" s="17">
        <f>AD7+AE7+AF7+AG7+AH7</f>
        <v>6</v>
      </c>
      <c r="AJ7" s="3">
        <f>(AO7*$AO$5+AP7*$AP$5+AQ7*$AQ$5+AR7*$AR$5+AS7*$AS$5+AT7*$AT$5)</f>
        <v>320</v>
      </c>
      <c r="AK7" s="3">
        <f t="shared" ref="AK7" si="5">(AU7*$AU$5+AV7*$AV$5+AW7*$AW$5+AX7*$AX$5)</f>
        <v>3400</v>
      </c>
      <c r="AL7" s="3"/>
      <c r="AN7" s="20">
        <f t="shared" ref="AN7" si="6">ROUND( AC7-AI7,2)</f>
        <v>320.85000000000002</v>
      </c>
      <c r="AO7">
        <f t="shared" ref="AO7" si="7">INT(AN7/$AO$5)</f>
        <v>3</v>
      </c>
      <c r="AP7">
        <f t="shared" ref="AP7" si="8">INT((AN7-$AO$5*AO7)/50)</f>
        <v>0</v>
      </c>
      <c r="AQ7">
        <f t="shared" ref="AQ7" si="9">INT((AN7-$AO$5*AO7-$AP$5*AP7)/20)</f>
        <v>1</v>
      </c>
      <c r="AR7">
        <f t="shared" ref="AR7" si="10">INT((AN7-$AO$5*AO7-$AP$5*AP7-$AQ$5*AQ7)/10)</f>
        <v>0</v>
      </c>
      <c r="AS7">
        <f t="shared" ref="AS7" si="11">INT((AN7-$AO$5*AO7-$AP$5*AP7-$AQ$5*AQ7-$AR$5*AR7)/5)</f>
        <v>0</v>
      </c>
      <c r="AT7">
        <f t="shared" ref="AT7" si="12">INT((AN7-$AO$5*AO7-$AP$5*AP7-$AQ$5*AQ7-$AR$5*AR7-$AS$5*AS7)/1)</f>
        <v>0</v>
      </c>
      <c r="AU7">
        <f t="shared" ref="AU7" si="13">INT(AY7/$AU$5)</f>
        <v>1</v>
      </c>
      <c r="AV7">
        <f t="shared" ref="AV7" si="14">INT((AY7-AU7*$AU$5)/1000)</f>
        <v>1</v>
      </c>
      <c r="AW7">
        <f t="shared" ref="AW7" si="15">INT((AY7-AU7*$AU$5-AV7*$AV$5)/500)</f>
        <v>0</v>
      </c>
      <c r="AX7">
        <f t="shared" ref="AX7" si="16">INT((AY7-AU7*$AU$5-AV7*$AV$5-AW7*$AW$5)/100)</f>
        <v>4</v>
      </c>
      <c r="AY7">
        <f t="shared" ref="AY7" si="17">(AN7-$AO$5*AO7-$AP$5*AP7-$AQ$5*AQ7-$AR$5*AR7-$AS$5*AS7-$AT$5*AT7)*4000</f>
        <v>3400.0000000000909</v>
      </c>
      <c r="AZ7" s="12">
        <f t="shared" ref="AZ7" si="18">+DAYS360(L7,$P$3)/360</f>
        <v>-4.1666666666666664E-2</v>
      </c>
      <c r="BA7" s="13">
        <f t="shared" ref="BA7" si="19">IF(AZ7&lt;=1,0,IF(AZ7&lt;=2,2,IF(AZ7&lt;=3,3,IF(AZ7&lt;=4,4,IF(AZ7&lt;=5,5,IF(AZ7&lt;=6,6,IF(AZ7&lt;=7,7,IF(AZ7&lt;=8,8,10))))))))</f>
        <v>0</v>
      </c>
      <c r="BB7" s="13">
        <f t="shared" ref="BB7" si="20">IF(AZ7&lt;=3,0,IF(AZ7&lt;=4,4,IF(AZ7&lt;=5,5,IF(AZ7&lt;=6,6,IF(AZ7&lt;=7,7,IF(AZ7&lt;=8,8,IF(AZ7&lt;=9,9,10)))))))</f>
        <v>0</v>
      </c>
      <c r="BC7" s="27">
        <v>2</v>
      </c>
      <c r="BD7" s="1">
        <f t="shared" ref="BD7" si="21">+BC7*150000/4000</f>
        <v>75</v>
      </c>
      <c r="BE7" s="20">
        <f t="shared" ref="BE7" si="22">AC7-AD7-AE7-Z7-AA7-AB7-BD7</f>
        <v>233.84615384615387</v>
      </c>
    </row>
    <row r="8" spans="1:57" ht="33" customHeight="1" x14ac:dyDescent="0.55000000000000004">
      <c r="A8" s="2">
        <v>2</v>
      </c>
      <c r="B8" s="2" t="s">
        <v>39</v>
      </c>
      <c r="C8" s="44" t="s">
        <v>138</v>
      </c>
      <c r="D8" s="45" t="s">
        <v>91</v>
      </c>
      <c r="E8" s="46" t="s">
        <v>46</v>
      </c>
      <c r="F8" s="46" t="str">
        <f>VLOOKUP(C8,'[1]2023.11'!$C$6:$X$1239,8,0)</f>
        <v>UCH</v>
      </c>
      <c r="G8" s="46" t="str">
        <f>VLOOKUP(C8,'[1]2023.11'!$C$6:$X$1239,9,0)</f>
        <v>KIMANN</v>
      </c>
      <c r="H8" s="46" t="str">
        <f>VLOOKUP(C8,'[1]2023.11'!$C$6:$X$1239,14,0)</f>
        <v>M</v>
      </c>
      <c r="I8" s="78">
        <f>VLOOKUP(C8,'[1]2023.11'!$C$6:$X$1239,13,0)</f>
        <v>29514</v>
      </c>
      <c r="J8" s="46" t="str">
        <f>VLOOKUP(C8,'[1]2023.11'!$C$6:$X$1239,4,0)</f>
        <v>070549384</v>
      </c>
      <c r="K8" s="46" t="str">
        <f>VLOOKUP(C8,'[1]2023.11'!$C$6:$X$1239,3,0)</f>
        <v>040162455</v>
      </c>
      <c r="L8" s="15">
        <v>44228</v>
      </c>
      <c r="M8" s="2">
        <f t="shared" ref="M8:M12" si="23">$P$4-Q8-P8</f>
        <v>26</v>
      </c>
      <c r="N8" s="16">
        <v>32</v>
      </c>
      <c r="O8" s="2"/>
      <c r="P8" s="16"/>
      <c r="Q8" s="16"/>
      <c r="R8" s="2">
        <v>210</v>
      </c>
      <c r="S8" s="2">
        <v>35</v>
      </c>
      <c r="T8" s="2">
        <v>2.5</v>
      </c>
      <c r="U8" s="16"/>
      <c r="V8" s="2">
        <v>30</v>
      </c>
      <c r="W8" s="2">
        <f t="shared" ref="W8:W24" si="24">IF(AND($Q$4&lt;=M8,Q8&lt;0.01),10,IF(AND(M8&gt;=$Q$4-1,Q8&lt;0.01),5,0))</f>
        <v>10</v>
      </c>
      <c r="X8" s="2">
        <f t="shared" ref="X8" si="25">IF(AZ8&lt;=8,BA8,BB8)</f>
        <v>0</v>
      </c>
      <c r="Y8" s="17">
        <f t="shared" ref="Y8" si="26">(((R8/26/8)*1.5)*N8)+(((R8/26)*2)*O8)</f>
        <v>48.46153846153846</v>
      </c>
      <c r="Z8" s="17">
        <f t="shared" ref="Z8:Z71" si="27">N8*1000/4000</f>
        <v>8</v>
      </c>
      <c r="AA8" s="17">
        <f t="shared" si="2"/>
        <v>5</v>
      </c>
      <c r="AB8" s="18">
        <v>7</v>
      </c>
      <c r="AC8" s="19">
        <f t="shared" si="3"/>
        <v>355.96153846153845</v>
      </c>
      <c r="AD8" s="17">
        <f t="shared" ref="AD8:AD17" si="28">(R8+T8)/$P$4*P8</f>
        <v>0</v>
      </c>
      <c r="AE8" s="17">
        <f t="shared" si="4"/>
        <v>0</v>
      </c>
      <c r="AF8" s="29"/>
      <c r="AG8" s="43">
        <f t="shared" ref="AG8:AG35" si="29">IF(BE8&lt;=(1500000/4000),0,IF(BE8&lt;=(2000000/4000),(BE8-(1500000/4000))*5%,IF(BE8&lt;=(8500000/4000),(BE8-(2000000/4000))*10%+(25000/4000),IF(BE8&lt;=(12500000/4000),(BE8-(8500000/4000))*15%+(675000/4000),(BE8-(12500000/4000))*20%+(1275000/4000)))))</f>
        <v>0</v>
      </c>
      <c r="AH8" s="17">
        <f t="shared" ref="AH8:AH20" si="30">IF((AC8*4000)&lt;=1200000,(AC8*2%),(1200000/4000*2%))</f>
        <v>6</v>
      </c>
      <c r="AI8" s="17">
        <f t="shared" ref="AI8:AI20" si="31">AD8+AE8+AF8+AG8+AH8</f>
        <v>6</v>
      </c>
      <c r="AJ8" s="3">
        <f t="shared" ref="AJ8:AJ13" si="32">(AO8*$AO$5+AP8*$AP$5+AQ8*$AQ$5+AR8*$AR$5+AS8*$AS$5+AT8*$AT$5)</f>
        <v>349</v>
      </c>
      <c r="AK8" s="3">
        <f t="shared" ref="AK8:AK13" si="33">(AU8*$AU$5+AV8*$AV$5+AW8*$AW$5+AX8*$AX$5)</f>
        <v>3800</v>
      </c>
      <c r="AL8" s="3"/>
      <c r="AN8" s="20">
        <f t="shared" ref="AN8:AN13" si="34">ROUND( AC8-AI8,2)</f>
        <v>349.96</v>
      </c>
      <c r="AO8">
        <f t="shared" ref="AO8" si="35">INT(AN8/$AO$5)</f>
        <v>3</v>
      </c>
      <c r="AP8">
        <f t="shared" ref="AP8" si="36">INT((AN8-$AO$5*AO8)/50)</f>
        <v>0</v>
      </c>
      <c r="AQ8">
        <f t="shared" ref="AQ8" si="37">INT((AN8-$AO$5*AO8-$AP$5*AP8)/20)</f>
        <v>2</v>
      </c>
      <c r="AR8">
        <f t="shared" ref="AR8" si="38">INT((AN8-$AO$5*AO8-$AP$5*AP8-$AQ$5*AQ8)/10)</f>
        <v>0</v>
      </c>
      <c r="AS8">
        <f t="shared" ref="AS8" si="39">INT((AN8-$AO$5*AO8-$AP$5*AP8-$AQ$5*AQ8-$AR$5*AR8)/5)</f>
        <v>1</v>
      </c>
      <c r="AT8">
        <f t="shared" ref="AT8" si="40">INT((AN8-$AO$5*AO8-$AP$5*AP8-$AQ$5*AQ8-$AR$5*AR8-$AS$5*AS8)/1)</f>
        <v>4</v>
      </c>
      <c r="AU8">
        <f t="shared" ref="AU8" si="41">INT(AY8/$AU$5)</f>
        <v>1</v>
      </c>
      <c r="AV8">
        <f t="shared" ref="AV8" si="42">INT((AY8-AU8*$AU$5)/1000)</f>
        <v>1</v>
      </c>
      <c r="AW8">
        <f t="shared" ref="AW8" si="43">INT((AY8-AU8*$AU$5-AV8*$AV$5)/500)</f>
        <v>1</v>
      </c>
      <c r="AX8">
        <f t="shared" ref="AX8" si="44">INT((AY8-AU8*$AU$5-AV8*$AV$5-AW8*$AW$5)/100)</f>
        <v>3</v>
      </c>
      <c r="AY8">
        <f t="shared" ref="AY8" si="45">(AN8-$AO$5*AO8-$AP$5*AP8-$AQ$5*AQ8-$AR$5*AR8-$AS$5*AS8-$AT$5*AT8)*4000</f>
        <v>3839.9999999999181</v>
      </c>
      <c r="AZ8" s="12">
        <f t="shared" ref="AZ8:AZ12" si="46">+DAYS360(L8,$P$3)/360</f>
        <v>-4.1666666666666664E-2</v>
      </c>
      <c r="BA8" s="13">
        <f t="shared" ref="BA8" si="47">IF(AZ8&lt;=1,0,IF(AZ8&lt;=2,2,IF(AZ8&lt;=3,3,IF(AZ8&lt;=4,4,IF(AZ8&lt;=5,5,IF(AZ8&lt;=6,6,IF(AZ8&lt;=7,7,IF(AZ8&lt;=8,8,10))))))))</f>
        <v>0</v>
      </c>
      <c r="BB8" s="13">
        <f t="shared" ref="BB8" si="48">IF(AZ8&lt;=3,0,IF(AZ8&lt;=4,4,IF(AZ8&lt;=5,5,IF(AZ8&lt;=6,6,IF(AZ8&lt;=7,7,IF(AZ8&lt;=8,8,IF(AZ8&lt;=9,9,10)))))))</f>
        <v>0</v>
      </c>
      <c r="BC8" s="27">
        <v>2</v>
      </c>
      <c r="BD8" s="1">
        <f t="shared" ref="BD8:BD12" si="49">+BC8*150000/4000</f>
        <v>75</v>
      </c>
      <c r="BE8" s="20">
        <f t="shared" ref="BE8:BE12" si="50">AC8-AD8-AE8-Z8-AA8-AB8-BD8</f>
        <v>260.96153846153845</v>
      </c>
    </row>
    <row r="9" spans="1:57" ht="33" customHeight="1" x14ac:dyDescent="0.55000000000000004">
      <c r="A9" s="39">
        <v>3</v>
      </c>
      <c r="B9" s="2" t="s">
        <v>39</v>
      </c>
      <c r="C9" s="44" t="s">
        <v>139</v>
      </c>
      <c r="D9" s="45" t="s">
        <v>44</v>
      </c>
      <c r="E9" s="46" t="s">
        <v>45</v>
      </c>
      <c r="F9" s="46" t="str">
        <f>VLOOKUP(C9,'[1]2023.11'!$C$6:$X$1239,8,0)</f>
        <v>KHAI</v>
      </c>
      <c r="G9" s="46" t="str">
        <f>VLOOKUP(C9,'[1]2023.11'!$C$6:$X$1239,9,0)</f>
        <v>SIEV</v>
      </c>
      <c r="H9" s="46" t="str">
        <f>VLOOKUP(C9,'[1]2023.11'!$C$6:$X$1239,14,0)</f>
        <v>F</v>
      </c>
      <c r="I9" s="78">
        <f>VLOOKUP(C9,'[1]2023.11'!$C$6:$X$1239,13,0)</f>
        <v>36228</v>
      </c>
      <c r="J9" s="46" t="str">
        <f>VLOOKUP(C9,'[1]2023.11'!$C$6:$X$1239,4,0)</f>
        <v>086630224</v>
      </c>
      <c r="K9" s="46">
        <f>VLOOKUP(C9,'[1]2023.11'!$C$6:$X$1239,3,0)</f>
        <v>30782143</v>
      </c>
      <c r="L9" s="15">
        <v>44228</v>
      </c>
      <c r="M9" s="2">
        <f t="shared" si="23"/>
        <v>26</v>
      </c>
      <c r="N9" s="16">
        <v>32</v>
      </c>
      <c r="O9" s="2"/>
      <c r="P9" s="16"/>
      <c r="Q9" s="16"/>
      <c r="R9" s="2">
        <v>200</v>
      </c>
      <c r="S9" s="2">
        <v>0</v>
      </c>
      <c r="T9" s="2">
        <v>3.5</v>
      </c>
      <c r="U9" s="16"/>
      <c r="V9" s="2">
        <v>0</v>
      </c>
      <c r="W9" s="2">
        <f t="shared" si="24"/>
        <v>10</v>
      </c>
      <c r="X9" s="2">
        <f t="shared" ref="X9" si="51">IF(AZ9&lt;=8,BA9,BB9)</f>
        <v>0</v>
      </c>
      <c r="Y9" s="17">
        <f t="shared" ref="Y9" si="52">(((R9/26/8)*1.5)*N9)+(((R9/26)*2)*O9)</f>
        <v>46.153846153846153</v>
      </c>
      <c r="Z9" s="17">
        <f t="shared" si="27"/>
        <v>8</v>
      </c>
      <c r="AA9" s="17">
        <f t="shared" si="2"/>
        <v>5</v>
      </c>
      <c r="AB9" s="18">
        <v>7</v>
      </c>
      <c r="AC9" s="19">
        <f t="shared" si="3"/>
        <v>279.65384615384613</v>
      </c>
      <c r="AD9" s="17">
        <f t="shared" si="28"/>
        <v>0</v>
      </c>
      <c r="AE9" s="17">
        <f t="shared" si="4"/>
        <v>0</v>
      </c>
      <c r="AF9" s="29"/>
      <c r="AG9" s="43">
        <f t="shared" si="29"/>
        <v>0</v>
      </c>
      <c r="AH9" s="17">
        <f t="shared" si="30"/>
        <v>5.5930769230769224</v>
      </c>
      <c r="AI9" s="17">
        <f t="shared" si="31"/>
        <v>5.5930769230769224</v>
      </c>
      <c r="AJ9" s="3">
        <f t="shared" si="32"/>
        <v>274</v>
      </c>
      <c r="AK9" s="3">
        <f t="shared" si="33"/>
        <v>200</v>
      </c>
      <c r="AL9" s="3"/>
      <c r="AN9" s="20">
        <f t="shared" si="34"/>
        <v>274.06</v>
      </c>
      <c r="AO9">
        <f t="shared" ref="AO9" si="53">INT(AN9/$AO$5)</f>
        <v>2</v>
      </c>
      <c r="AP9">
        <f t="shared" ref="AP9" si="54">INT((AN9-$AO$5*AO9)/50)</f>
        <v>1</v>
      </c>
      <c r="AQ9">
        <f t="shared" ref="AQ9" si="55">INT((AN9-$AO$5*AO9-$AP$5*AP9)/20)</f>
        <v>1</v>
      </c>
      <c r="AR9">
        <f t="shared" ref="AR9" si="56">INT((AN9-$AO$5*AO9-$AP$5*AP9-$AQ$5*AQ9)/10)</f>
        <v>0</v>
      </c>
      <c r="AS9">
        <f t="shared" ref="AS9" si="57">INT((AN9-$AO$5*AO9-$AP$5*AP9-$AQ$5*AQ9-$AR$5*AR9)/5)</f>
        <v>0</v>
      </c>
      <c r="AT9">
        <f t="shared" ref="AT9" si="58">INT((AN9-$AO$5*AO9-$AP$5*AP9-$AQ$5*AQ9-$AR$5*AR9-$AS$5*AS9)/1)</f>
        <v>4</v>
      </c>
      <c r="AU9">
        <f t="shared" ref="AU9" si="59">INT(AY9/$AU$5)</f>
        <v>0</v>
      </c>
      <c r="AV9">
        <f t="shared" ref="AV9" si="60">INT((AY9-AU9*$AU$5)/1000)</f>
        <v>0</v>
      </c>
      <c r="AW9">
        <f t="shared" ref="AW9" si="61">INT((AY9-AU9*$AU$5-AV9*$AV$5)/500)</f>
        <v>0</v>
      </c>
      <c r="AX9">
        <f t="shared" ref="AX9" si="62">INT((AY9-AU9*$AU$5-AV9*$AV$5-AW9*$AW$5)/100)</f>
        <v>2</v>
      </c>
      <c r="AY9">
        <f t="shared" ref="AY9" si="63">(AN9-$AO$5*AO9-$AP$5*AP9-$AQ$5*AQ9-$AR$5*AR9-$AS$5*AS9-$AT$5*AT9)*4000</f>
        <v>240.00000000000909</v>
      </c>
      <c r="AZ9" s="12">
        <f t="shared" si="46"/>
        <v>-4.1666666666666664E-2</v>
      </c>
      <c r="BA9" s="13">
        <f t="shared" ref="BA9" si="64">IF(AZ9&lt;=1,0,IF(AZ9&lt;=2,2,IF(AZ9&lt;=3,3,IF(AZ9&lt;=4,4,IF(AZ9&lt;=5,5,IF(AZ9&lt;=6,6,IF(AZ9&lt;=7,7,IF(AZ9&lt;=8,8,10))))))))</f>
        <v>0</v>
      </c>
      <c r="BB9" s="13">
        <f t="shared" ref="BB9" si="65">IF(AZ9&lt;=3,0,IF(AZ9&lt;=4,4,IF(AZ9&lt;=5,5,IF(AZ9&lt;=6,6,IF(AZ9&lt;=7,7,IF(AZ9&lt;=8,8,IF(AZ9&lt;=9,9,10)))))))</f>
        <v>0</v>
      </c>
      <c r="BC9" s="27">
        <v>0</v>
      </c>
      <c r="BD9" s="1">
        <f t="shared" si="49"/>
        <v>0</v>
      </c>
      <c r="BE9" s="20">
        <f t="shared" si="50"/>
        <v>259.65384615384613</v>
      </c>
    </row>
    <row r="10" spans="1:57" ht="33" customHeight="1" x14ac:dyDescent="0.55000000000000004">
      <c r="A10" s="2">
        <v>4</v>
      </c>
      <c r="B10" s="2" t="s">
        <v>39</v>
      </c>
      <c r="C10" s="44" t="s">
        <v>140</v>
      </c>
      <c r="D10" s="45" t="s">
        <v>43</v>
      </c>
      <c r="E10" s="46" t="s">
        <v>48</v>
      </c>
      <c r="F10" s="46" t="str">
        <f>VLOOKUP(C10,'[1]2023.11'!$C$6:$X$1239,8,0)</f>
        <v>SUN</v>
      </c>
      <c r="G10" s="46" t="str">
        <f>VLOOKUP(C10,'[1]2023.11'!$C$6:$X$1239,9,0)</f>
        <v>SOKEA</v>
      </c>
      <c r="H10" s="46" t="str">
        <f>VLOOKUP(C10,'[1]2023.11'!$C$6:$X$1239,14,0)</f>
        <v>F</v>
      </c>
      <c r="I10" s="78">
        <f>VLOOKUP(C10,'[1]2023.11'!$C$6:$X$1239,13,0)</f>
        <v>30172</v>
      </c>
      <c r="J10" s="46" t="str">
        <f>VLOOKUP(C10,'[1]2023.11'!$C$6:$X$1239,4,0)</f>
        <v>0973035711</v>
      </c>
      <c r="K10" s="46">
        <f>VLOOKUP(C10,'[1]2023.11'!$C$6:$X$1239,3,0)</f>
        <v>40453825</v>
      </c>
      <c r="L10" s="15">
        <v>44228</v>
      </c>
      <c r="M10" s="2">
        <f t="shared" si="23"/>
        <v>26</v>
      </c>
      <c r="N10" s="16">
        <v>32</v>
      </c>
      <c r="O10" s="2"/>
      <c r="P10" s="16"/>
      <c r="Q10" s="16"/>
      <c r="R10" s="2">
        <v>200</v>
      </c>
      <c r="S10" s="2">
        <v>0</v>
      </c>
      <c r="T10" s="2">
        <v>2</v>
      </c>
      <c r="U10" s="16"/>
      <c r="V10" s="2">
        <v>0</v>
      </c>
      <c r="W10" s="2">
        <f t="shared" si="24"/>
        <v>10</v>
      </c>
      <c r="X10" s="2">
        <f t="shared" ref="X10" si="66">IF(AZ10&lt;=8,BA10,BB10)</f>
        <v>0</v>
      </c>
      <c r="Y10" s="17">
        <f>(((R10/26/8)*1.5)*N10)+(((R10/26)*2)*O10)</f>
        <v>46.153846153846153</v>
      </c>
      <c r="Z10" s="17">
        <f t="shared" si="27"/>
        <v>8</v>
      </c>
      <c r="AA10" s="17">
        <f t="shared" si="2"/>
        <v>5</v>
      </c>
      <c r="AB10" s="18">
        <v>7</v>
      </c>
      <c r="AC10" s="19">
        <f t="shared" si="3"/>
        <v>278.15384615384613</v>
      </c>
      <c r="AD10" s="17">
        <f t="shared" si="28"/>
        <v>0</v>
      </c>
      <c r="AE10" s="17">
        <f t="shared" si="4"/>
        <v>0</v>
      </c>
      <c r="AF10" s="29"/>
      <c r="AG10" s="43">
        <f t="shared" si="29"/>
        <v>0</v>
      </c>
      <c r="AH10" s="17">
        <f t="shared" si="30"/>
        <v>5.563076923076923</v>
      </c>
      <c r="AI10" s="17">
        <f t="shared" si="31"/>
        <v>5.563076923076923</v>
      </c>
      <c r="AJ10" s="3">
        <f t="shared" si="32"/>
        <v>272</v>
      </c>
      <c r="AK10" s="3">
        <f t="shared" si="33"/>
        <v>2300</v>
      </c>
      <c r="AL10" s="3"/>
      <c r="AN10" s="20">
        <f t="shared" si="34"/>
        <v>272.58999999999997</v>
      </c>
      <c r="AO10">
        <f t="shared" ref="AO10" si="67">INT(AN10/$AO$5)</f>
        <v>2</v>
      </c>
      <c r="AP10">
        <f t="shared" ref="AP10" si="68">INT((AN10-$AO$5*AO10)/50)</f>
        <v>1</v>
      </c>
      <c r="AQ10">
        <f t="shared" ref="AQ10" si="69">INT((AN10-$AO$5*AO10-$AP$5*AP10)/20)</f>
        <v>1</v>
      </c>
      <c r="AR10">
        <f t="shared" ref="AR10" si="70">INT((AN10-$AO$5*AO10-$AP$5*AP10-$AQ$5*AQ10)/10)</f>
        <v>0</v>
      </c>
      <c r="AS10">
        <f t="shared" ref="AS10" si="71">INT((AN10-$AO$5*AO10-$AP$5*AP10-$AQ$5*AQ10-$AR$5*AR10)/5)</f>
        <v>0</v>
      </c>
      <c r="AT10">
        <f t="shared" ref="AT10" si="72">INT((AN10-$AO$5*AO10-$AP$5*AP10-$AQ$5*AQ10-$AR$5*AR10-$AS$5*AS10)/1)</f>
        <v>2</v>
      </c>
      <c r="AU10">
        <f t="shared" ref="AU10" si="73">INT(AY10/$AU$5)</f>
        <v>1</v>
      </c>
      <c r="AV10">
        <f t="shared" ref="AV10" si="74">INT((AY10-AU10*$AU$5)/1000)</f>
        <v>0</v>
      </c>
      <c r="AW10">
        <f t="shared" ref="AW10" si="75">INT((AY10-AU10*$AU$5-AV10*$AV$5)/500)</f>
        <v>0</v>
      </c>
      <c r="AX10">
        <f t="shared" ref="AX10" si="76">INT((AY10-AU10*$AU$5-AV10*$AV$5-AW10*$AW$5)/100)</f>
        <v>3</v>
      </c>
      <c r="AY10">
        <f t="shared" ref="AY10" si="77">(AN10-$AO$5*AO10-$AP$5*AP10-$AQ$5*AQ10-$AR$5*AR10-$AS$5*AS10-$AT$5*AT10)*4000</f>
        <v>2359.9999999999</v>
      </c>
      <c r="AZ10" s="12">
        <f t="shared" si="46"/>
        <v>-4.1666666666666664E-2</v>
      </c>
      <c r="BA10" s="13">
        <f t="shared" ref="BA10" si="78">IF(AZ10&lt;=1,0,IF(AZ10&lt;=2,2,IF(AZ10&lt;=3,3,IF(AZ10&lt;=4,4,IF(AZ10&lt;=5,5,IF(AZ10&lt;=6,6,IF(AZ10&lt;=7,7,IF(AZ10&lt;=8,8,10))))))))</f>
        <v>0</v>
      </c>
      <c r="BB10" s="13">
        <f t="shared" ref="BB10" si="79">IF(AZ10&lt;=3,0,IF(AZ10&lt;=4,4,IF(AZ10&lt;=5,5,IF(AZ10&lt;=6,6,IF(AZ10&lt;=7,7,IF(AZ10&lt;=8,8,IF(AZ10&lt;=9,9,10)))))))</f>
        <v>0</v>
      </c>
      <c r="BC10" s="27">
        <v>0</v>
      </c>
      <c r="BD10" s="1">
        <f t="shared" si="49"/>
        <v>0</v>
      </c>
      <c r="BE10" s="20">
        <f t="shared" si="50"/>
        <v>258.15384615384613</v>
      </c>
    </row>
    <row r="11" spans="1:57" ht="35.25" customHeight="1" x14ac:dyDescent="0.55000000000000004">
      <c r="A11" s="39">
        <v>5</v>
      </c>
      <c r="B11" s="2" t="s">
        <v>39</v>
      </c>
      <c r="C11" s="44" t="s">
        <v>141</v>
      </c>
      <c r="D11" s="45" t="s">
        <v>51</v>
      </c>
      <c r="E11" s="46" t="s">
        <v>52</v>
      </c>
      <c r="F11" s="46" t="str">
        <f>VLOOKUP(C11,'[1]2023.11'!$C$6:$X$1239,8,0)</f>
        <v>KEL</v>
      </c>
      <c r="G11" s="46" t="str">
        <f>VLOOKUP(C11,'[1]2023.11'!$C$6:$X$1239,9,0)</f>
        <v>CHHAYYA</v>
      </c>
      <c r="H11" s="46" t="str">
        <f>VLOOKUP(C11,'[1]2023.11'!$C$6:$X$1239,14,0)</f>
        <v>F</v>
      </c>
      <c r="I11" s="78">
        <f>VLOOKUP(C11,'[1]2023.11'!$C$6:$X$1239,13,0)</f>
        <v>35749</v>
      </c>
      <c r="J11" s="46" t="str">
        <f>VLOOKUP(C11,'[1]2023.11'!$C$6:$X$1239,4,0)</f>
        <v>067347507</v>
      </c>
      <c r="K11" s="46" t="str">
        <f>VLOOKUP(C11,'[1]2023.11'!$C$6:$X$1239,3,0)</f>
        <v>051240402</v>
      </c>
      <c r="L11" s="15">
        <v>44228</v>
      </c>
      <c r="M11" s="2">
        <f t="shared" ref="M11" si="80">$P$4-Q11-P11</f>
        <v>26</v>
      </c>
      <c r="N11" s="16">
        <v>30</v>
      </c>
      <c r="O11" s="2"/>
      <c r="P11" s="16"/>
      <c r="Q11" s="16"/>
      <c r="R11" s="2">
        <v>200</v>
      </c>
      <c r="S11" s="2">
        <v>0</v>
      </c>
      <c r="T11" s="2">
        <v>0</v>
      </c>
      <c r="U11" s="16"/>
      <c r="V11" s="2">
        <v>0</v>
      </c>
      <c r="W11" s="2">
        <f t="shared" si="24"/>
        <v>10</v>
      </c>
      <c r="X11" s="2">
        <f t="shared" ref="X11" si="81">IF(AZ11&lt;=8,BA11,BB11)</f>
        <v>0</v>
      </c>
      <c r="Y11" s="17">
        <f t="shared" ref="Y11" si="82">(((R11/26/8)*1.5)*N11)+(((R11/26)*2)*O11)</f>
        <v>43.269230769230766</v>
      </c>
      <c r="Z11" s="17">
        <f t="shared" si="27"/>
        <v>7.5</v>
      </c>
      <c r="AA11" s="17">
        <f t="shared" si="2"/>
        <v>5</v>
      </c>
      <c r="AB11" s="18">
        <v>7</v>
      </c>
      <c r="AC11" s="19">
        <f t="shared" si="3"/>
        <v>272.76923076923077</v>
      </c>
      <c r="AD11" s="17">
        <f t="shared" si="28"/>
        <v>0</v>
      </c>
      <c r="AE11" s="17">
        <f t="shared" si="4"/>
        <v>0</v>
      </c>
      <c r="AF11" s="29"/>
      <c r="AG11" s="43">
        <f t="shared" si="29"/>
        <v>0</v>
      </c>
      <c r="AH11" s="17">
        <f t="shared" si="30"/>
        <v>5.4553846153846157</v>
      </c>
      <c r="AI11" s="17">
        <f t="shared" si="31"/>
        <v>5.4553846153846157</v>
      </c>
      <c r="AJ11" s="3">
        <f t="shared" si="32"/>
        <v>267</v>
      </c>
      <c r="AK11" s="3">
        <f t="shared" si="33"/>
        <v>1200</v>
      </c>
      <c r="AL11" s="3"/>
      <c r="AN11" s="20">
        <f t="shared" si="34"/>
        <v>267.31</v>
      </c>
      <c r="AO11">
        <f t="shared" ref="AO11" si="83">INT(AN11/$AO$5)</f>
        <v>2</v>
      </c>
      <c r="AP11">
        <f t="shared" ref="AP11" si="84">INT((AN11-$AO$5*AO11)/50)</f>
        <v>1</v>
      </c>
      <c r="AQ11">
        <f t="shared" ref="AQ11" si="85">INT((AN11-$AO$5*AO11-$AP$5*AP11)/20)</f>
        <v>0</v>
      </c>
      <c r="AR11">
        <f t="shared" ref="AR11" si="86">INT((AN11-$AO$5*AO11-$AP$5*AP11-$AQ$5*AQ11)/10)</f>
        <v>1</v>
      </c>
      <c r="AS11">
        <f t="shared" ref="AS11" si="87">INT((AN11-$AO$5*AO11-$AP$5*AP11-$AQ$5*AQ11-$AR$5*AR11)/5)</f>
        <v>1</v>
      </c>
      <c r="AT11">
        <f t="shared" ref="AT11" si="88">INT((AN11-$AO$5*AO11-$AP$5*AP11-$AQ$5*AQ11-$AR$5*AR11-$AS$5*AS11)/1)</f>
        <v>2</v>
      </c>
      <c r="AU11">
        <f t="shared" ref="AU11" si="89">INT(AY11/$AU$5)</f>
        <v>0</v>
      </c>
      <c r="AV11">
        <f t="shared" ref="AV11" si="90">INT((AY11-AU11*$AU$5)/1000)</f>
        <v>1</v>
      </c>
      <c r="AW11">
        <f t="shared" ref="AW11" si="91">INT((AY11-AU11*$AU$5-AV11*$AV$5)/500)</f>
        <v>0</v>
      </c>
      <c r="AX11">
        <f t="shared" ref="AX11" si="92">INT((AY11-AU11*$AU$5-AV11*$AV$5-AW11*$AW$5)/100)</f>
        <v>2</v>
      </c>
      <c r="AY11">
        <f t="shared" ref="AY11" si="93">(AN11-$AO$5*AO11-$AP$5*AP11-$AQ$5*AQ11-$AR$5*AR11-$AS$5*AS11-$AT$5*AT11)*4000</f>
        <v>1240.0000000000091</v>
      </c>
      <c r="AZ11" s="12">
        <f t="shared" si="46"/>
        <v>-4.1666666666666664E-2</v>
      </c>
      <c r="BA11" s="13">
        <f t="shared" ref="BA11" si="94">IF(AZ11&lt;=1,0,IF(AZ11&lt;=2,2,IF(AZ11&lt;=3,3,IF(AZ11&lt;=4,4,IF(AZ11&lt;=5,5,IF(AZ11&lt;=6,6,IF(AZ11&lt;=7,7,IF(AZ11&lt;=8,8,10))))))))</f>
        <v>0</v>
      </c>
      <c r="BB11" s="13">
        <f t="shared" ref="BB11" si="95">IF(AZ11&lt;=3,0,IF(AZ11&lt;=4,4,IF(AZ11&lt;=5,5,IF(AZ11&lt;=6,6,IF(AZ11&lt;=7,7,IF(AZ11&lt;=8,8,IF(AZ11&lt;=9,9,10)))))))</f>
        <v>0</v>
      </c>
      <c r="BC11" s="27">
        <v>0</v>
      </c>
      <c r="BD11" s="1">
        <f t="shared" ref="BD11" si="96">+BC11*150000/4000</f>
        <v>0</v>
      </c>
      <c r="BE11" s="20">
        <f t="shared" si="50"/>
        <v>253.26923076923077</v>
      </c>
    </row>
    <row r="12" spans="1:57" ht="35.25" customHeight="1" x14ac:dyDescent="0.55000000000000004">
      <c r="A12" s="2">
        <v>6</v>
      </c>
      <c r="B12" s="2" t="s">
        <v>39</v>
      </c>
      <c r="C12" s="44" t="s">
        <v>142</v>
      </c>
      <c r="D12" s="45" t="s">
        <v>49</v>
      </c>
      <c r="E12" s="46" t="s">
        <v>50</v>
      </c>
      <c r="F12" s="46" t="str">
        <f>VLOOKUP(C12,'[1]2023.11'!$C$6:$X$1239,8,0)</f>
        <v>NEANG</v>
      </c>
      <c r="G12" s="46" t="str">
        <f>VLOOKUP(C12,'[1]2023.11'!$C$6:$X$1239,9,0)</f>
        <v>VEUN</v>
      </c>
      <c r="H12" s="46" t="str">
        <f>VLOOKUP(C12,'[1]2023.11'!$C$6:$X$1239,14,0)</f>
        <v>F</v>
      </c>
      <c r="I12" s="78">
        <f>VLOOKUP(C12,'[1]2023.11'!$C$6:$X$1239,13,0)</f>
        <v>35953</v>
      </c>
      <c r="J12" s="46" t="str">
        <f>VLOOKUP(C12,'[1]2023.11'!$C$6:$X$1239,4,0)</f>
        <v>0966309140</v>
      </c>
      <c r="K12" s="46" t="str">
        <f>VLOOKUP(C12,'[1]2023.11'!$C$6:$X$1239,3,0)</f>
        <v>030596932</v>
      </c>
      <c r="L12" s="15">
        <v>44228</v>
      </c>
      <c r="M12" s="2">
        <f t="shared" si="23"/>
        <v>26</v>
      </c>
      <c r="N12" s="16">
        <v>32</v>
      </c>
      <c r="O12" s="2"/>
      <c r="P12" s="16"/>
      <c r="Q12" s="16"/>
      <c r="R12" s="2">
        <v>200</v>
      </c>
      <c r="S12" s="2">
        <v>0</v>
      </c>
      <c r="T12" s="2">
        <v>0</v>
      </c>
      <c r="U12" s="16"/>
      <c r="V12" s="2">
        <v>0</v>
      </c>
      <c r="W12" s="2">
        <f t="shared" si="24"/>
        <v>10</v>
      </c>
      <c r="X12" s="2">
        <f t="shared" ref="X12" si="97">IF(AZ12&lt;=8,BA12,BB12)</f>
        <v>0</v>
      </c>
      <c r="Y12" s="17">
        <f t="shared" ref="Y12" si="98">(((R12/26/8)*1.5)*N12)+(((R12/26)*2)*O12)</f>
        <v>46.153846153846153</v>
      </c>
      <c r="Z12" s="17">
        <f t="shared" si="27"/>
        <v>8</v>
      </c>
      <c r="AA12" s="17">
        <f t="shared" si="2"/>
        <v>5</v>
      </c>
      <c r="AB12" s="18">
        <v>7</v>
      </c>
      <c r="AC12" s="19">
        <f t="shared" si="3"/>
        <v>276.15384615384613</v>
      </c>
      <c r="AD12" s="17">
        <f t="shared" si="28"/>
        <v>0</v>
      </c>
      <c r="AE12" s="17">
        <f t="shared" si="4"/>
        <v>0</v>
      </c>
      <c r="AF12" s="29"/>
      <c r="AG12" s="43">
        <f t="shared" si="29"/>
        <v>0</v>
      </c>
      <c r="AH12" s="17">
        <f t="shared" si="30"/>
        <v>5.523076923076923</v>
      </c>
      <c r="AI12" s="17">
        <f t="shared" si="31"/>
        <v>5.523076923076923</v>
      </c>
      <c r="AJ12" s="3">
        <f t="shared" si="32"/>
        <v>270</v>
      </c>
      <c r="AK12" s="3">
        <f t="shared" si="33"/>
        <v>2500</v>
      </c>
      <c r="AL12" s="3"/>
      <c r="AN12" s="20">
        <f t="shared" si="34"/>
        <v>270.63</v>
      </c>
      <c r="AO12">
        <f t="shared" ref="AO12" si="99">INT(AN12/$AO$5)</f>
        <v>2</v>
      </c>
      <c r="AP12">
        <f t="shared" ref="AP12" si="100">INT((AN12-$AO$5*AO12)/50)</f>
        <v>1</v>
      </c>
      <c r="AQ12">
        <f t="shared" ref="AQ12" si="101">INT((AN12-$AO$5*AO12-$AP$5*AP12)/20)</f>
        <v>1</v>
      </c>
      <c r="AR12">
        <f t="shared" ref="AR12" si="102">INT((AN12-$AO$5*AO12-$AP$5*AP12-$AQ$5*AQ12)/10)</f>
        <v>0</v>
      </c>
      <c r="AS12">
        <f t="shared" ref="AS12" si="103">INT((AN12-$AO$5*AO12-$AP$5*AP12-$AQ$5*AQ12-$AR$5*AR12)/5)</f>
        <v>0</v>
      </c>
      <c r="AT12">
        <f t="shared" ref="AT12" si="104">INT((AN12-$AO$5*AO12-$AP$5*AP12-$AQ$5*AQ12-$AR$5*AR12-$AS$5*AS12)/1)</f>
        <v>0</v>
      </c>
      <c r="AU12">
        <f t="shared" ref="AU12" si="105">INT(AY12/$AU$5)</f>
        <v>1</v>
      </c>
      <c r="AV12">
        <f t="shared" ref="AV12" si="106">INT((AY12-AU12*$AU$5)/1000)</f>
        <v>0</v>
      </c>
      <c r="AW12">
        <f t="shared" ref="AW12" si="107">INT((AY12-AU12*$AU$5-AV12*$AV$5)/500)</f>
        <v>1</v>
      </c>
      <c r="AX12">
        <f t="shared" ref="AX12" si="108">INT((AY12-AU12*$AU$5-AV12*$AV$5-AW12*$AW$5)/100)</f>
        <v>0</v>
      </c>
      <c r="AY12">
        <f t="shared" ref="AY12" si="109">(AN12-$AO$5*AO12-$AP$5*AP12-$AQ$5*AQ12-$AR$5*AR12-$AS$5*AS12-$AT$5*AT12)*4000</f>
        <v>2519.9999999999818</v>
      </c>
      <c r="AZ12" s="12">
        <f t="shared" si="46"/>
        <v>-4.1666666666666664E-2</v>
      </c>
      <c r="BA12" s="13">
        <f t="shared" ref="BA12" si="110">IF(AZ12&lt;=1,0,IF(AZ12&lt;=2,2,IF(AZ12&lt;=3,3,IF(AZ12&lt;=4,4,IF(AZ12&lt;=5,5,IF(AZ12&lt;=6,6,IF(AZ12&lt;=7,7,IF(AZ12&lt;=8,8,10))))))))</f>
        <v>0</v>
      </c>
      <c r="BB12" s="13">
        <f t="shared" ref="BB12" si="111">IF(AZ12&lt;=3,0,IF(AZ12&lt;=4,4,IF(AZ12&lt;=5,5,IF(AZ12&lt;=6,6,IF(AZ12&lt;=7,7,IF(AZ12&lt;=8,8,IF(AZ12&lt;=9,9,10)))))))</f>
        <v>0</v>
      </c>
      <c r="BC12" s="27">
        <v>0</v>
      </c>
      <c r="BD12" s="1">
        <f t="shared" si="49"/>
        <v>0</v>
      </c>
      <c r="BE12" s="20">
        <f t="shared" si="50"/>
        <v>256.15384615384613</v>
      </c>
    </row>
    <row r="13" spans="1:57" ht="33" customHeight="1" x14ac:dyDescent="0.65">
      <c r="A13" s="39">
        <v>7</v>
      </c>
      <c r="B13" s="2" t="s">
        <v>39</v>
      </c>
      <c r="C13" s="44" t="s">
        <v>143</v>
      </c>
      <c r="D13" s="38" t="s">
        <v>129</v>
      </c>
      <c r="E13" s="38" t="s">
        <v>117</v>
      </c>
      <c r="F13" s="46" t="str">
        <f>VLOOKUP(C13,'[1]2023.11'!$C$6:$X$1239,8,0)</f>
        <v>YEM</v>
      </c>
      <c r="G13" s="46" t="str">
        <f>VLOOKUP(C13,'[1]2023.11'!$C$6:$X$1239,9,0)</f>
        <v>MAO</v>
      </c>
      <c r="H13" s="46" t="str">
        <f>VLOOKUP(C13,'[1]2023.11'!$C$6:$X$1239,14,0)</f>
        <v>F</v>
      </c>
      <c r="I13" s="78">
        <f>VLOOKUP(C13,'[1]2023.11'!$C$6:$X$1239,13,0)</f>
        <v>27524</v>
      </c>
      <c r="J13" s="46" t="str">
        <f>VLOOKUP(C13,'[1]2023.11'!$C$6:$X$1239,4,0)</f>
        <v>011831405</v>
      </c>
      <c r="K13" s="46" t="str">
        <f>VLOOKUP(C13,'[1]2023.11'!$C$6:$X$1239,3,0)</f>
        <v>011032381</v>
      </c>
      <c r="L13" s="15">
        <v>44228</v>
      </c>
      <c r="M13" s="2">
        <f t="shared" ref="M13" si="112">$P$4-Q13-P13</f>
        <v>26</v>
      </c>
      <c r="N13" s="16">
        <v>32</v>
      </c>
      <c r="O13" s="2"/>
      <c r="P13" s="16"/>
      <c r="Q13" s="16"/>
      <c r="R13" s="2">
        <v>200</v>
      </c>
      <c r="S13" s="2">
        <v>0</v>
      </c>
      <c r="T13" s="2">
        <v>7</v>
      </c>
      <c r="U13" s="16"/>
      <c r="V13" s="2">
        <v>0</v>
      </c>
      <c r="W13" s="2">
        <f t="shared" si="24"/>
        <v>10</v>
      </c>
      <c r="X13" s="2">
        <f t="shared" ref="X13" si="113">IF(AZ13&lt;=8,BA13,BB13)</f>
        <v>0</v>
      </c>
      <c r="Y13" s="17">
        <f t="shared" ref="Y13" si="114">(((R13/26/8)*1.5)*N13)+(((R13/26)*2)*O13)</f>
        <v>46.153846153846153</v>
      </c>
      <c r="Z13" s="17">
        <f t="shared" si="27"/>
        <v>8</v>
      </c>
      <c r="AA13" s="17">
        <f t="shared" si="2"/>
        <v>5</v>
      </c>
      <c r="AB13" s="18">
        <v>7</v>
      </c>
      <c r="AC13" s="19">
        <f t="shared" si="3"/>
        <v>283.15384615384613</v>
      </c>
      <c r="AD13" s="17">
        <f t="shared" si="28"/>
        <v>0</v>
      </c>
      <c r="AE13" s="17">
        <f t="shared" si="4"/>
        <v>0</v>
      </c>
      <c r="AF13" s="29"/>
      <c r="AG13" s="43">
        <f t="shared" si="29"/>
        <v>0</v>
      </c>
      <c r="AH13" s="17">
        <f t="shared" si="30"/>
        <v>5.6630769230769227</v>
      </c>
      <c r="AI13" s="17">
        <f t="shared" si="31"/>
        <v>5.6630769230769227</v>
      </c>
      <c r="AJ13" s="3">
        <f t="shared" si="32"/>
        <v>277</v>
      </c>
      <c r="AK13" s="3">
        <f t="shared" si="33"/>
        <v>1900</v>
      </c>
      <c r="AL13" s="3"/>
      <c r="AN13" s="20">
        <f t="shared" si="34"/>
        <v>277.49</v>
      </c>
      <c r="AO13">
        <f t="shared" ref="AO13" si="115">INT(AN13/$AO$5)</f>
        <v>2</v>
      </c>
      <c r="AP13">
        <f t="shared" ref="AP13" si="116">INT((AN13-$AO$5*AO13)/50)</f>
        <v>1</v>
      </c>
      <c r="AQ13">
        <f t="shared" ref="AQ13" si="117">INT((AN13-$AO$5*AO13-$AP$5*AP13)/20)</f>
        <v>1</v>
      </c>
      <c r="AR13">
        <f t="shared" ref="AR13" si="118">INT((AN13-$AO$5*AO13-$AP$5*AP13-$AQ$5*AQ13)/10)</f>
        <v>0</v>
      </c>
      <c r="AS13">
        <f t="shared" ref="AS13" si="119">INT((AN13-$AO$5*AO13-$AP$5*AP13-$AQ$5*AQ13-$AR$5*AR13)/5)</f>
        <v>1</v>
      </c>
      <c r="AT13">
        <f t="shared" ref="AT13" si="120">INT((AN13-$AO$5*AO13-$AP$5*AP13-$AQ$5*AQ13-$AR$5*AR13-$AS$5*AS13)/1)</f>
        <v>2</v>
      </c>
      <c r="AU13">
        <f t="shared" ref="AU13" si="121">INT(AY13/$AU$5)</f>
        <v>0</v>
      </c>
      <c r="AV13">
        <f t="shared" ref="AV13" si="122">INT((AY13-AU13*$AU$5)/1000)</f>
        <v>1</v>
      </c>
      <c r="AW13">
        <f t="shared" ref="AW13" si="123">INT((AY13-AU13*$AU$5-AV13*$AV$5)/500)</f>
        <v>1</v>
      </c>
      <c r="AX13">
        <f t="shared" ref="AX13" si="124">INT((AY13-AU13*$AU$5-AV13*$AV$5-AW13*$AW$5)/100)</f>
        <v>4</v>
      </c>
      <c r="AY13">
        <f t="shared" ref="AY13" si="125">(AN13-$AO$5*AO13-$AP$5*AP13-$AQ$5*AQ13-$AR$5*AR13-$AS$5*AS13-$AT$5*AT13)*4000</f>
        <v>1960.0000000000364</v>
      </c>
      <c r="AZ13" s="12">
        <f t="shared" ref="AZ13" si="126">+DAYS360(L13,$P$3)/360</f>
        <v>-4.1666666666666664E-2</v>
      </c>
      <c r="BA13" s="13">
        <f t="shared" ref="BA13" si="127">IF(AZ13&lt;=1,0,IF(AZ13&lt;=2,2,IF(AZ13&lt;=3,3,IF(AZ13&lt;=4,4,IF(AZ13&lt;=5,5,IF(AZ13&lt;=6,6,IF(AZ13&lt;=7,7,IF(AZ13&lt;=8,8,10))))))))</f>
        <v>0</v>
      </c>
      <c r="BB13" s="13">
        <f t="shared" ref="BB13" si="128">IF(AZ13&lt;=3,0,IF(AZ13&lt;=4,4,IF(AZ13&lt;=5,5,IF(AZ13&lt;=6,6,IF(AZ13&lt;=7,7,IF(AZ13&lt;=8,8,IF(AZ13&lt;=9,9,10)))))))</f>
        <v>0</v>
      </c>
      <c r="BC13" s="27">
        <v>0</v>
      </c>
      <c r="BD13" s="1">
        <f t="shared" ref="BD13" si="129">+BC13*150000/4000</f>
        <v>0</v>
      </c>
      <c r="BE13" s="20">
        <f t="shared" ref="BE13" si="130">AC13-AD13-AE13-Z13-AA13-AB13-BD13</f>
        <v>263.15384615384613</v>
      </c>
    </row>
    <row r="14" spans="1:57" ht="33" customHeight="1" x14ac:dyDescent="0.65">
      <c r="A14" s="2">
        <v>8</v>
      </c>
      <c r="B14" s="2" t="s">
        <v>39</v>
      </c>
      <c r="C14" s="37" t="s">
        <v>144</v>
      </c>
      <c r="D14" s="38" t="s">
        <v>92</v>
      </c>
      <c r="E14" s="38" t="s">
        <v>97</v>
      </c>
      <c r="F14" s="46" t="str">
        <f>VLOOKUP(C14,'[1]2023.11'!$C$6:$X$1239,8,0)</f>
        <v>SAM</v>
      </c>
      <c r="G14" s="46" t="str">
        <f>VLOOKUP(C14,'[1]2023.11'!$C$6:$X$1239,9,0)</f>
        <v>VANTHA</v>
      </c>
      <c r="H14" s="46" t="str">
        <f>VLOOKUP(C14,'[1]2023.11'!$C$6:$X$1239,14,0)</f>
        <v>M</v>
      </c>
      <c r="I14" s="78">
        <f>VLOOKUP(C14,'[1]2023.11'!$C$6:$X$1239,13,0)</f>
        <v>31626</v>
      </c>
      <c r="J14" s="46" t="str">
        <f>VLOOKUP(C14,'[1]2023.11'!$C$6:$X$1239,4,0)</f>
        <v>0969299631</v>
      </c>
      <c r="K14" s="46" t="str">
        <f>VLOOKUP(C14,'[1]2023.11'!$C$6:$X$1239,3,0)</f>
        <v>030587989</v>
      </c>
      <c r="L14" s="15">
        <v>44228</v>
      </c>
      <c r="M14" s="2">
        <f t="shared" ref="M14:M16" si="131">$P$4-Q14-P14</f>
        <v>26</v>
      </c>
      <c r="N14" s="16">
        <v>32</v>
      </c>
      <c r="O14" s="2"/>
      <c r="P14" s="16"/>
      <c r="Q14" s="16"/>
      <c r="R14" s="2">
        <v>210</v>
      </c>
      <c r="S14" s="2">
        <v>35</v>
      </c>
      <c r="T14" s="2">
        <v>0</v>
      </c>
      <c r="U14" s="16"/>
      <c r="V14" s="2">
        <v>30</v>
      </c>
      <c r="W14" s="2">
        <f t="shared" si="24"/>
        <v>10</v>
      </c>
      <c r="X14" s="2">
        <f t="shared" ref="X14:X16" si="132">IF(AZ14&lt;=8,BA14,BB14)</f>
        <v>0</v>
      </c>
      <c r="Y14" s="17">
        <f t="shared" ref="Y14:Y16" si="133">(((R14/26/8)*1.5)*N14)+(((R14/26)*2)*O14)</f>
        <v>48.46153846153846</v>
      </c>
      <c r="Z14" s="17">
        <f t="shared" si="27"/>
        <v>8</v>
      </c>
      <c r="AA14" s="17">
        <f t="shared" si="2"/>
        <v>5</v>
      </c>
      <c r="AB14" s="18">
        <v>7</v>
      </c>
      <c r="AC14" s="19">
        <f t="shared" si="3"/>
        <v>353.46153846153845</v>
      </c>
      <c r="AD14" s="17">
        <f t="shared" si="28"/>
        <v>0</v>
      </c>
      <c r="AE14" s="17">
        <f t="shared" si="4"/>
        <v>0</v>
      </c>
      <c r="AF14" s="29"/>
      <c r="AG14" s="43">
        <f t="shared" si="29"/>
        <v>0</v>
      </c>
      <c r="AH14" s="17">
        <f t="shared" si="30"/>
        <v>6</v>
      </c>
      <c r="AI14" s="17">
        <f t="shared" si="31"/>
        <v>6</v>
      </c>
      <c r="AJ14" s="3">
        <f t="shared" ref="AJ14:AJ16" si="134">(AO14*$AO$5+AP14*$AP$5+AQ14*$AQ$5+AR14*$AR$5+AS14*$AS$5+AT14*$AT$5)</f>
        <v>347</v>
      </c>
      <c r="AK14" s="3">
        <f t="shared" ref="AK14:AK16" si="135">(AU14*$AU$5+AV14*$AV$5+AW14*$AW$5+AX14*$AX$5)</f>
        <v>1800</v>
      </c>
      <c r="AL14" s="3"/>
      <c r="AN14" s="20">
        <f t="shared" ref="AN14:AN16" si="136">ROUND( AC14-AI14,2)</f>
        <v>347.46</v>
      </c>
      <c r="AO14">
        <f t="shared" ref="AO14:AO16" si="137">INT(AN14/$AO$5)</f>
        <v>3</v>
      </c>
      <c r="AP14">
        <f t="shared" ref="AP14:AP16" si="138">INT((AN14-$AO$5*AO14)/50)</f>
        <v>0</v>
      </c>
      <c r="AQ14">
        <f t="shared" ref="AQ14:AQ16" si="139">INT((AN14-$AO$5*AO14-$AP$5*AP14)/20)</f>
        <v>2</v>
      </c>
      <c r="AR14">
        <f t="shared" ref="AR14:AR16" si="140">INT((AN14-$AO$5*AO14-$AP$5*AP14-$AQ$5*AQ14)/10)</f>
        <v>0</v>
      </c>
      <c r="AS14">
        <f t="shared" ref="AS14:AS16" si="141">INT((AN14-$AO$5*AO14-$AP$5*AP14-$AQ$5*AQ14-$AR$5*AR14)/5)</f>
        <v>1</v>
      </c>
      <c r="AT14">
        <f t="shared" ref="AT14:AT16" si="142">INT((AN14-$AO$5*AO14-$AP$5*AP14-$AQ$5*AQ14-$AR$5*AR14-$AS$5*AS14)/1)</f>
        <v>2</v>
      </c>
      <c r="AU14">
        <f t="shared" ref="AU14:AU16" si="143">INT(AY14/$AU$5)</f>
        <v>0</v>
      </c>
      <c r="AV14">
        <f t="shared" ref="AV14:AV16" si="144">INT((AY14-AU14*$AU$5)/1000)</f>
        <v>1</v>
      </c>
      <c r="AW14">
        <f t="shared" ref="AW14:AW16" si="145">INT((AY14-AU14*$AU$5-AV14*$AV$5)/500)</f>
        <v>1</v>
      </c>
      <c r="AX14">
        <f t="shared" ref="AX14:AX16" si="146">INT((AY14-AU14*$AU$5-AV14*$AV$5-AW14*$AW$5)/100)</f>
        <v>3</v>
      </c>
      <c r="AY14">
        <f t="shared" ref="AY14:AY16" si="147">(AN14-$AO$5*AO14-$AP$5*AP14-$AQ$5*AQ14-$AR$5*AR14-$AS$5*AS14-$AT$5*AT14)*4000</f>
        <v>1839.9999999999181</v>
      </c>
      <c r="AZ14" s="12">
        <f t="shared" ref="AZ14:AZ16" si="148">+DAYS360(L14,$P$3)/360</f>
        <v>-4.1666666666666664E-2</v>
      </c>
      <c r="BA14" s="13">
        <f t="shared" ref="BA14:BA16" si="149">IF(AZ14&lt;=1,0,IF(AZ14&lt;=2,2,IF(AZ14&lt;=3,3,IF(AZ14&lt;=4,4,IF(AZ14&lt;=5,5,IF(AZ14&lt;=6,6,IF(AZ14&lt;=7,7,IF(AZ14&lt;=8,8,10))))))))</f>
        <v>0</v>
      </c>
      <c r="BB14" s="13">
        <f t="shared" ref="BB14:BB16" si="150">IF(AZ14&lt;=3,0,IF(AZ14&lt;=4,4,IF(AZ14&lt;=5,5,IF(AZ14&lt;=6,6,IF(AZ14&lt;=7,7,IF(AZ14&lt;=8,8,IF(AZ14&lt;=9,9,10)))))))</f>
        <v>0</v>
      </c>
      <c r="BC14" s="27">
        <v>0</v>
      </c>
      <c r="BD14" s="1">
        <f t="shared" ref="BD14:BD16" si="151">+BC14*150000/4000</f>
        <v>0</v>
      </c>
      <c r="BE14" s="20">
        <f t="shared" ref="BE14:BE16" si="152">AC14-AD14-AE14-Z14-AA14-AB14-BD14</f>
        <v>333.46153846153845</v>
      </c>
    </row>
    <row r="15" spans="1:57" ht="33" customHeight="1" x14ac:dyDescent="0.55000000000000004">
      <c r="A15" s="39">
        <v>9</v>
      </c>
      <c r="B15" s="2" t="s">
        <v>39</v>
      </c>
      <c r="C15" s="44" t="s">
        <v>145</v>
      </c>
      <c r="D15" s="45" t="s">
        <v>93</v>
      </c>
      <c r="E15" s="46" t="s">
        <v>94</v>
      </c>
      <c r="F15" s="46" t="str">
        <f>VLOOKUP(C15,'[1]2023.11'!$C$6:$X$1239,8,0)</f>
        <v>NGET</v>
      </c>
      <c r="G15" s="46" t="str">
        <f>VLOOKUP(C15,'[1]2023.11'!$C$6:$X$1239,9,0)</f>
        <v>SRASS</v>
      </c>
      <c r="H15" s="46" t="str">
        <f>VLOOKUP(C15,'[1]2023.11'!$C$6:$X$1239,14,0)</f>
        <v>F</v>
      </c>
      <c r="I15" s="78">
        <f>VLOOKUP(C15,'[1]2023.11'!$C$6:$X$1239,13,0)</f>
        <v>37556</v>
      </c>
      <c r="J15" s="46">
        <f>VLOOKUP(C15,'[1]2023.11'!$C$6:$X$1239,4,0)</f>
        <v>0</v>
      </c>
      <c r="K15" s="46" t="str">
        <f>VLOOKUP(C15,'[1]2023.11'!$C$6:$X$1239,3,0)</f>
        <v>110678487</v>
      </c>
      <c r="L15" s="15">
        <v>44228</v>
      </c>
      <c r="M15" s="2">
        <f t="shared" si="131"/>
        <v>26</v>
      </c>
      <c r="N15" s="16">
        <v>32</v>
      </c>
      <c r="O15" s="2"/>
      <c r="P15" s="16"/>
      <c r="Q15" s="16"/>
      <c r="R15" s="2">
        <v>200</v>
      </c>
      <c r="S15" s="2">
        <v>0</v>
      </c>
      <c r="T15" s="2">
        <v>0</v>
      </c>
      <c r="U15" s="16"/>
      <c r="V15" s="2">
        <v>0</v>
      </c>
      <c r="W15" s="2">
        <f t="shared" si="24"/>
        <v>10</v>
      </c>
      <c r="X15" s="2">
        <f t="shared" si="132"/>
        <v>0</v>
      </c>
      <c r="Y15" s="17">
        <f t="shared" si="133"/>
        <v>46.153846153846153</v>
      </c>
      <c r="Z15" s="17">
        <f t="shared" si="27"/>
        <v>8</v>
      </c>
      <c r="AA15" s="17">
        <f t="shared" si="2"/>
        <v>5</v>
      </c>
      <c r="AB15" s="18">
        <v>7</v>
      </c>
      <c r="AC15" s="19">
        <f t="shared" si="3"/>
        <v>276.15384615384613</v>
      </c>
      <c r="AD15" s="17">
        <f t="shared" si="28"/>
        <v>0</v>
      </c>
      <c r="AE15" s="17">
        <f t="shared" si="4"/>
        <v>0</v>
      </c>
      <c r="AF15" s="29"/>
      <c r="AG15" s="43">
        <f t="shared" si="29"/>
        <v>0</v>
      </c>
      <c r="AH15" s="17">
        <f t="shared" si="30"/>
        <v>5.523076923076923</v>
      </c>
      <c r="AI15" s="17">
        <f t="shared" si="31"/>
        <v>5.523076923076923</v>
      </c>
      <c r="AJ15" s="3">
        <f t="shared" si="134"/>
        <v>270</v>
      </c>
      <c r="AK15" s="3">
        <f t="shared" si="135"/>
        <v>2500</v>
      </c>
      <c r="AL15" s="3"/>
      <c r="AN15" s="20">
        <f t="shared" si="136"/>
        <v>270.63</v>
      </c>
      <c r="AO15">
        <f t="shared" si="137"/>
        <v>2</v>
      </c>
      <c r="AP15">
        <f t="shared" si="138"/>
        <v>1</v>
      </c>
      <c r="AQ15">
        <f t="shared" si="139"/>
        <v>1</v>
      </c>
      <c r="AR15">
        <f t="shared" si="140"/>
        <v>0</v>
      </c>
      <c r="AS15">
        <f t="shared" si="141"/>
        <v>0</v>
      </c>
      <c r="AT15">
        <f t="shared" si="142"/>
        <v>0</v>
      </c>
      <c r="AU15">
        <f t="shared" si="143"/>
        <v>1</v>
      </c>
      <c r="AV15">
        <f t="shared" si="144"/>
        <v>0</v>
      </c>
      <c r="AW15">
        <f t="shared" si="145"/>
        <v>1</v>
      </c>
      <c r="AX15">
        <f t="shared" si="146"/>
        <v>0</v>
      </c>
      <c r="AY15">
        <f t="shared" si="147"/>
        <v>2519.9999999999818</v>
      </c>
      <c r="AZ15" s="12">
        <f t="shared" si="148"/>
        <v>-4.1666666666666664E-2</v>
      </c>
      <c r="BA15" s="13">
        <f t="shared" si="149"/>
        <v>0</v>
      </c>
      <c r="BB15" s="13">
        <f t="shared" si="150"/>
        <v>0</v>
      </c>
      <c r="BC15" s="27">
        <v>0</v>
      </c>
      <c r="BD15" s="1">
        <f t="shared" si="151"/>
        <v>0</v>
      </c>
      <c r="BE15" s="20">
        <f t="shared" si="152"/>
        <v>256.15384615384613</v>
      </c>
    </row>
    <row r="16" spans="1:57" ht="33" customHeight="1" x14ac:dyDescent="0.55000000000000004">
      <c r="A16" s="2">
        <v>10</v>
      </c>
      <c r="B16" s="2" t="s">
        <v>39</v>
      </c>
      <c r="C16" s="44" t="s">
        <v>146</v>
      </c>
      <c r="D16" s="45" t="s">
        <v>95</v>
      </c>
      <c r="E16" s="46" t="s">
        <v>96</v>
      </c>
      <c r="F16" s="46" t="str">
        <f>VLOOKUP(C16,'[1]2023.11'!$C$6:$X$1239,8,0)</f>
        <v>KHEM</v>
      </c>
      <c r="G16" s="46" t="str">
        <f>VLOOKUP(C16,'[1]2023.11'!$C$6:$X$1239,9,0)</f>
        <v>SAOLY</v>
      </c>
      <c r="H16" s="46" t="str">
        <f>VLOOKUP(C16,'[1]2023.11'!$C$6:$X$1239,14,0)</f>
        <v>F</v>
      </c>
      <c r="I16" s="78">
        <f>VLOOKUP(C16,'[1]2023.11'!$C$6:$X$1239,13,0)</f>
        <v>37531</v>
      </c>
      <c r="J16" s="46" t="str">
        <f>VLOOKUP(C16,'[1]2023.11'!$C$6:$X$1239,4,0)</f>
        <v>090357642</v>
      </c>
      <c r="K16" s="46" t="str">
        <f>VLOOKUP(C16,'[1]2023.11'!$C$6:$X$1239,3,0)</f>
        <v>110679450</v>
      </c>
      <c r="L16" s="15">
        <v>44228</v>
      </c>
      <c r="M16" s="2">
        <f t="shared" si="131"/>
        <v>26</v>
      </c>
      <c r="N16" s="16">
        <v>32</v>
      </c>
      <c r="O16" s="2"/>
      <c r="P16" s="16"/>
      <c r="Q16" s="16"/>
      <c r="R16" s="2">
        <v>200</v>
      </c>
      <c r="S16" s="2">
        <v>0</v>
      </c>
      <c r="T16" s="2">
        <v>0</v>
      </c>
      <c r="U16" s="16"/>
      <c r="V16" s="2">
        <v>0</v>
      </c>
      <c r="W16" s="2">
        <f t="shared" si="24"/>
        <v>10</v>
      </c>
      <c r="X16" s="2">
        <f t="shared" si="132"/>
        <v>0</v>
      </c>
      <c r="Y16" s="17">
        <f t="shared" si="133"/>
        <v>46.153846153846153</v>
      </c>
      <c r="Z16" s="17">
        <f t="shared" si="27"/>
        <v>8</v>
      </c>
      <c r="AA16" s="17">
        <f t="shared" si="2"/>
        <v>5</v>
      </c>
      <c r="AB16" s="18">
        <v>7</v>
      </c>
      <c r="AC16" s="19">
        <f t="shared" si="3"/>
        <v>276.15384615384613</v>
      </c>
      <c r="AD16" s="17">
        <f t="shared" si="28"/>
        <v>0</v>
      </c>
      <c r="AE16" s="17">
        <f t="shared" si="4"/>
        <v>0</v>
      </c>
      <c r="AF16" s="29"/>
      <c r="AG16" s="43">
        <f t="shared" si="29"/>
        <v>0</v>
      </c>
      <c r="AH16" s="17">
        <f t="shared" si="30"/>
        <v>5.523076923076923</v>
      </c>
      <c r="AI16" s="17">
        <f t="shared" si="31"/>
        <v>5.523076923076923</v>
      </c>
      <c r="AJ16" s="3">
        <f t="shared" si="134"/>
        <v>270</v>
      </c>
      <c r="AK16" s="3">
        <f t="shared" si="135"/>
        <v>2500</v>
      </c>
      <c r="AL16" s="3"/>
      <c r="AN16" s="20">
        <f t="shared" si="136"/>
        <v>270.63</v>
      </c>
      <c r="AO16">
        <f t="shared" si="137"/>
        <v>2</v>
      </c>
      <c r="AP16">
        <f t="shared" si="138"/>
        <v>1</v>
      </c>
      <c r="AQ16">
        <f t="shared" si="139"/>
        <v>1</v>
      </c>
      <c r="AR16">
        <f t="shared" si="140"/>
        <v>0</v>
      </c>
      <c r="AS16">
        <f t="shared" si="141"/>
        <v>0</v>
      </c>
      <c r="AT16">
        <f t="shared" si="142"/>
        <v>0</v>
      </c>
      <c r="AU16">
        <f t="shared" si="143"/>
        <v>1</v>
      </c>
      <c r="AV16">
        <f t="shared" si="144"/>
        <v>0</v>
      </c>
      <c r="AW16">
        <f t="shared" si="145"/>
        <v>1</v>
      </c>
      <c r="AX16">
        <f t="shared" si="146"/>
        <v>0</v>
      </c>
      <c r="AY16">
        <f t="shared" si="147"/>
        <v>2519.9999999999818</v>
      </c>
      <c r="AZ16" s="12">
        <f t="shared" si="148"/>
        <v>-4.1666666666666664E-2</v>
      </c>
      <c r="BA16" s="13">
        <f t="shared" si="149"/>
        <v>0</v>
      </c>
      <c r="BB16" s="13">
        <f t="shared" si="150"/>
        <v>0</v>
      </c>
      <c r="BC16" s="27">
        <v>0</v>
      </c>
      <c r="BD16" s="1">
        <f t="shared" si="151"/>
        <v>0</v>
      </c>
      <c r="BE16" s="20">
        <f t="shared" si="152"/>
        <v>256.15384615384613</v>
      </c>
    </row>
    <row r="17" spans="1:57" ht="33" customHeight="1" x14ac:dyDescent="0.55000000000000004">
      <c r="A17" s="39">
        <v>11</v>
      </c>
      <c r="B17" s="2" t="s">
        <v>39</v>
      </c>
      <c r="C17" s="44" t="s">
        <v>147</v>
      </c>
      <c r="D17" s="45" t="s">
        <v>98</v>
      </c>
      <c r="E17" s="46" t="s">
        <v>99</v>
      </c>
      <c r="F17" s="46" t="str">
        <f>VLOOKUP(C17,'[1]2023.11'!$C$6:$X$1239,8,0)</f>
        <v>HIENG</v>
      </c>
      <c r="G17" s="46" t="str">
        <f>VLOOKUP(C17,'[1]2023.11'!$C$6:$X$1239,9,0)</f>
        <v>HENGHORN</v>
      </c>
      <c r="H17" s="46" t="str">
        <f>VLOOKUP(C17,'[1]2023.11'!$C$6:$X$1239,14,0)</f>
        <v>M</v>
      </c>
      <c r="I17" s="78">
        <f>VLOOKUP(C17,'[1]2023.11'!$C$6:$X$1239,13,0)</f>
        <v>31603</v>
      </c>
      <c r="J17" s="46">
        <f>VLOOKUP(C17,'[1]2023.11'!$C$6:$X$1239,4,0)</f>
        <v>0</v>
      </c>
      <c r="K17" s="46" t="str">
        <f>VLOOKUP(C17,'[1]2023.11'!$C$6:$X$1239,3,0)</f>
        <v>040241635</v>
      </c>
      <c r="L17" s="15">
        <v>44409</v>
      </c>
      <c r="M17" s="2">
        <f t="shared" ref="M17" si="153">$P$4-Q17-P17</f>
        <v>26</v>
      </c>
      <c r="N17" s="16">
        <v>32</v>
      </c>
      <c r="O17" s="2"/>
      <c r="P17" s="16"/>
      <c r="Q17" s="16"/>
      <c r="R17" s="2">
        <v>210</v>
      </c>
      <c r="S17" s="2">
        <v>30</v>
      </c>
      <c r="T17" s="2">
        <v>0</v>
      </c>
      <c r="U17" s="16"/>
      <c r="V17" s="2">
        <v>0</v>
      </c>
      <c r="W17" s="2">
        <f t="shared" si="24"/>
        <v>10</v>
      </c>
      <c r="X17" s="2">
        <f t="shared" ref="X17:X33" si="154">IF(AZ17&lt;=8,BA17,BB17)</f>
        <v>0</v>
      </c>
      <c r="Y17" s="17">
        <f t="shared" ref="Y17:Y33" si="155">(((R17/26/8)*1.5)*N17)+(((R17/26)*2)*O17)</f>
        <v>48.46153846153846</v>
      </c>
      <c r="Z17" s="17">
        <f t="shared" si="27"/>
        <v>8</v>
      </c>
      <c r="AA17" s="17">
        <f t="shared" si="2"/>
        <v>5</v>
      </c>
      <c r="AB17" s="18">
        <v>7</v>
      </c>
      <c r="AC17" s="19">
        <f t="shared" si="3"/>
        <v>318.46153846153845</v>
      </c>
      <c r="AD17" s="17">
        <f t="shared" si="28"/>
        <v>0</v>
      </c>
      <c r="AE17" s="17">
        <f t="shared" si="4"/>
        <v>0</v>
      </c>
      <c r="AF17" s="29"/>
      <c r="AG17" s="43">
        <f t="shared" si="29"/>
        <v>0</v>
      </c>
      <c r="AH17" s="17">
        <f t="shared" si="30"/>
        <v>6</v>
      </c>
      <c r="AI17" s="17">
        <f t="shared" si="31"/>
        <v>6</v>
      </c>
      <c r="AJ17" s="3">
        <f t="shared" ref="AJ17:AJ33" si="156">(AO17*$AO$5+AP17*$AP$5+AQ17*$AQ$5+AR17*$AR$5+AS17*$AS$5+AT17*$AT$5)</f>
        <v>312</v>
      </c>
      <c r="AK17" s="3">
        <f t="shared" ref="AK17:AK33" si="157">(AU17*$AU$5+AV17*$AV$5+AW17*$AW$5+AX17*$AX$5)</f>
        <v>1800</v>
      </c>
      <c r="AL17" s="3"/>
      <c r="AN17" s="20">
        <f t="shared" ref="AN17:AN33" si="158">ROUND( AC17-AI17,2)</f>
        <v>312.45999999999998</v>
      </c>
      <c r="AO17">
        <f t="shared" ref="AO17:AO33" si="159">INT(AN17/$AO$5)</f>
        <v>3</v>
      </c>
      <c r="AP17">
        <f t="shared" ref="AP17:AP33" si="160">INT((AN17-$AO$5*AO17)/50)</f>
        <v>0</v>
      </c>
      <c r="AQ17">
        <f t="shared" ref="AQ17:AQ33" si="161">INT((AN17-$AO$5*AO17-$AP$5*AP17)/20)</f>
        <v>0</v>
      </c>
      <c r="AR17">
        <f t="shared" ref="AR17:AR33" si="162">INT((AN17-$AO$5*AO17-$AP$5*AP17-$AQ$5*AQ17)/10)</f>
        <v>1</v>
      </c>
      <c r="AS17">
        <f t="shared" ref="AS17:AS33" si="163">INT((AN17-$AO$5*AO17-$AP$5*AP17-$AQ$5*AQ17-$AR$5*AR17)/5)</f>
        <v>0</v>
      </c>
      <c r="AT17">
        <f t="shared" ref="AT17:AT33" si="164">INT((AN17-$AO$5*AO17-$AP$5*AP17-$AQ$5*AQ17-$AR$5*AR17-$AS$5*AS17)/1)</f>
        <v>2</v>
      </c>
      <c r="AU17">
        <f t="shared" ref="AU17:AU33" si="165">INT(AY17/$AU$5)</f>
        <v>0</v>
      </c>
      <c r="AV17">
        <f t="shared" ref="AV17:AV33" si="166">INT((AY17-AU17*$AU$5)/1000)</f>
        <v>1</v>
      </c>
      <c r="AW17">
        <f t="shared" ref="AW17:AW33" si="167">INT((AY17-AU17*$AU$5-AV17*$AV$5)/500)</f>
        <v>1</v>
      </c>
      <c r="AX17">
        <f t="shared" ref="AX17:AX33" si="168">INT((AY17-AU17*$AU$5-AV17*$AV$5-AW17*$AW$5)/100)</f>
        <v>3</v>
      </c>
      <c r="AY17">
        <f t="shared" ref="AY17:AY33" si="169">(AN17-$AO$5*AO17-$AP$5*AP17-$AQ$5*AQ17-$AR$5*AR17-$AS$5*AS17-$AT$5*AT17)*4000</f>
        <v>1839.9999999999181</v>
      </c>
      <c r="AZ17" s="12">
        <f t="shared" ref="AZ17:AZ33" si="170">+DAYS360(L17,$P$3)/360</f>
        <v>-0.54166666666666663</v>
      </c>
      <c r="BA17" s="13">
        <f t="shared" ref="BA17:BA33" si="171">IF(AZ17&lt;=1,0,IF(AZ17&lt;=2,2,IF(AZ17&lt;=3,3,IF(AZ17&lt;=4,4,IF(AZ17&lt;=5,5,IF(AZ17&lt;=6,6,IF(AZ17&lt;=7,7,IF(AZ17&lt;=8,8,10))))))))</f>
        <v>0</v>
      </c>
      <c r="BB17" s="13">
        <f t="shared" ref="BB17:BB33" si="172">IF(AZ17&lt;=3,0,IF(AZ17&lt;=4,4,IF(AZ17&lt;=5,5,IF(AZ17&lt;=6,6,IF(AZ17&lt;=7,7,IF(AZ17&lt;=8,8,IF(AZ17&lt;=9,9,10)))))))</f>
        <v>0</v>
      </c>
      <c r="BC17" s="27">
        <v>0</v>
      </c>
      <c r="BD17" s="1">
        <f t="shared" ref="BD17:BD33" si="173">+BC17*150000/4000</f>
        <v>0</v>
      </c>
      <c r="BE17" s="20">
        <f t="shared" ref="BE17:BE33" si="174">AC17-AD17-AE17-Z17-AA17-AB17-BD17</f>
        <v>298.46153846153845</v>
      </c>
    </row>
    <row r="18" spans="1:57" ht="33" customHeight="1" x14ac:dyDescent="0.55000000000000004">
      <c r="A18" s="2">
        <v>12</v>
      </c>
      <c r="B18" s="2" t="s">
        <v>39</v>
      </c>
      <c r="C18" s="44" t="s">
        <v>148</v>
      </c>
      <c r="D18" s="45" t="s">
        <v>100</v>
      </c>
      <c r="E18" s="46" t="s">
        <v>101</v>
      </c>
      <c r="F18" s="46" t="str">
        <f>VLOOKUP(C18,'[1]2023.11'!$C$6:$X$1239,8,0)</f>
        <v>HOU</v>
      </c>
      <c r="G18" s="46" t="str">
        <f>VLOOKUP(C18,'[1]2023.11'!$C$6:$X$1239,9,0)</f>
        <v>SOKHIM</v>
      </c>
      <c r="H18" s="46" t="str">
        <f>VLOOKUP(C18,'[1]2023.11'!$C$6:$X$1239,14,0)</f>
        <v>F</v>
      </c>
      <c r="I18" s="78">
        <f>VLOOKUP(C18,'[1]2023.11'!$C$6:$X$1239,13,0)</f>
        <v>29618</v>
      </c>
      <c r="J18" s="46" t="str">
        <f>VLOOKUP(C18,'[1]2023.11'!$C$6:$X$1239,4,0)</f>
        <v>016236163</v>
      </c>
      <c r="K18" s="46">
        <f>VLOOKUP(C18,'[1]2023.11'!$C$6:$X$1239,3,0)</f>
        <v>40094409</v>
      </c>
      <c r="L18" s="15">
        <v>44228</v>
      </c>
      <c r="M18" s="2">
        <f>$P$4-Q18-P18</f>
        <v>26</v>
      </c>
      <c r="N18" s="16">
        <v>32</v>
      </c>
      <c r="O18" s="2"/>
      <c r="P18" s="16"/>
      <c r="Q18" s="16"/>
      <c r="R18" s="2">
        <v>200</v>
      </c>
      <c r="S18" s="2">
        <v>0</v>
      </c>
      <c r="T18" s="2">
        <v>2</v>
      </c>
      <c r="U18" s="16"/>
      <c r="V18" s="2">
        <v>0</v>
      </c>
      <c r="W18" s="2">
        <f t="shared" si="24"/>
        <v>10</v>
      </c>
      <c r="X18" s="2">
        <f t="shared" si="154"/>
        <v>0</v>
      </c>
      <c r="Y18" s="17">
        <f t="shared" si="155"/>
        <v>46.153846153846153</v>
      </c>
      <c r="Z18" s="17">
        <f t="shared" si="27"/>
        <v>8</v>
      </c>
      <c r="AA18" s="17">
        <f t="shared" si="2"/>
        <v>5</v>
      </c>
      <c r="AB18" s="18">
        <v>7</v>
      </c>
      <c r="AC18" s="19">
        <f t="shared" si="3"/>
        <v>278.15384615384613</v>
      </c>
      <c r="AD18" s="17">
        <f>(R18+T18)/$P$4*P18</f>
        <v>0</v>
      </c>
      <c r="AE18" s="17">
        <f>(R18+T18)/$P$4*Q18</f>
        <v>0</v>
      </c>
      <c r="AF18" s="29"/>
      <c r="AG18" s="43">
        <f t="shared" si="29"/>
        <v>0</v>
      </c>
      <c r="AH18" s="17">
        <f t="shared" si="30"/>
        <v>5.563076923076923</v>
      </c>
      <c r="AI18" s="17">
        <f t="shared" si="31"/>
        <v>5.563076923076923</v>
      </c>
      <c r="AJ18" s="3">
        <f t="shared" si="156"/>
        <v>272</v>
      </c>
      <c r="AK18" s="3">
        <f t="shared" si="157"/>
        <v>2300</v>
      </c>
      <c r="AL18" s="3"/>
      <c r="AN18" s="20">
        <f t="shared" si="158"/>
        <v>272.58999999999997</v>
      </c>
      <c r="AO18">
        <f t="shared" si="159"/>
        <v>2</v>
      </c>
      <c r="AP18">
        <f t="shared" si="160"/>
        <v>1</v>
      </c>
      <c r="AQ18">
        <f t="shared" si="161"/>
        <v>1</v>
      </c>
      <c r="AR18">
        <f t="shared" si="162"/>
        <v>0</v>
      </c>
      <c r="AS18">
        <f t="shared" si="163"/>
        <v>0</v>
      </c>
      <c r="AT18">
        <f t="shared" si="164"/>
        <v>2</v>
      </c>
      <c r="AU18">
        <f t="shared" si="165"/>
        <v>1</v>
      </c>
      <c r="AV18">
        <f t="shared" si="166"/>
        <v>0</v>
      </c>
      <c r="AW18">
        <f t="shared" si="167"/>
        <v>0</v>
      </c>
      <c r="AX18">
        <f t="shared" si="168"/>
        <v>3</v>
      </c>
      <c r="AY18">
        <f t="shared" si="169"/>
        <v>2359.9999999999</v>
      </c>
      <c r="AZ18" s="12">
        <f t="shared" si="170"/>
        <v>-4.1666666666666664E-2</v>
      </c>
      <c r="BA18" s="13">
        <f t="shared" si="171"/>
        <v>0</v>
      </c>
      <c r="BB18" s="13">
        <f t="shared" si="172"/>
        <v>0</v>
      </c>
      <c r="BC18" s="27">
        <v>0</v>
      </c>
      <c r="BD18" s="1">
        <f t="shared" si="173"/>
        <v>0</v>
      </c>
      <c r="BE18" s="20">
        <f t="shared" si="174"/>
        <v>258.15384615384613</v>
      </c>
    </row>
    <row r="19" spans="1:57" ht="33" customHeight="1" x14ac:dyDescent="0.55000000000000004">
      <c r="A19" s="39">
        <v>13</v>
      </c>
      <c r="B19" s="2" t="s">
        <v>39</v>
      </c>
      <c r="C19" s="44" t="s">
        <v>149</v>
      </c>
      <c r="D19" s="45" t="s">
        <v>102</v>
      </c>
      <c r="E19" s="46" t="s">
        <v>103</v>
      </c>
      <c r="F19" s="46" t="str">
        <f>VLOOKUP(C19,'[1]2023.11'!$C$6:$X$1239,8,0)</f>
        <v>NIN</v>
      </c>
      <c r="G19" s="46" t="str">
        <f>VLOOKUP(C19,'[1]2023.11'!$C$6:$X$1239,9,0)</f>
        <v>KUN</v>
      </c>
      <c r="H19" s="46" t="str">
        <f>VLOOKUP(C19,'[1]2023.11'!$C$6:$X$1239,14,0)</f>
        <v>M</v>
      </c>
      <c r="I19" s="78">
        <f>VLOOKUP(C19,'[1]2023.11'!$C$6:$X$1239,13,0)</f>
        <v>36986</v>
      </c>
      <c r="J19" s="46">
        <f>VLOOKUP(C19,'[1]2023.11'!$C$6:$X$1239,4,0)</f>
        <v>0</v>
      </c>
      <c r="K19" s="46" t="str">
        <f>VLOOKUP(C19,'[1]2023.11'!$C$6:$X$1239,3,0)</f>
        <v>101335542</v>
      </c>
      <c r="L19" s="15">
        <v>44562</v>
      </c>
      <c r="M19" s="2">
        <f t="shared" ref="M19:M21" si="175">$P$4-Q19-P19</f>
        <v>26</v>
      </c>
      <c r="N19" s="16">
        <v>32</v>
      </c>
      <c r="O19" s="2"/>
      <c r="P19" s="16"/>
      <c r="Q19" s="16"/>
      <c r="R19" s="2">
        <v>200</v>
      </c>
      <c r="S19" s="2">
        <v>0</v>
      </c>
      <c r="T19" s="2">
        <v>0</v>
      </c>
      <c r="U19" s="16"/>
      <c r="V19" s="2">
        <v>0</v>
      </c>
      <c r="W19" s="2">
        <f t="shared" si="24"/>
        <v>10</v>
      </c>
      <c r="X19" s="2">
        <f t="shared" si="154"/>
        <v>0</v>
      </c>
      <c r="Y19" s="17">
        <f t="shared" si="155"/>
        <v>46.153846153846153</v>
      </c>
      <c r="Z19" s="17">
        <f t="shared" si="27"/>
        <v>8</v>
      </c>
      <c r="AA19" s="17">
        <f t="shared" si="2"/>
        <v>5</v>
      </c>
      <c r="AB19" s="18">
        <v>7</v>
      </c>
      <c r="AC19" s="19">
        <f t="shared" si="3"/>
        <v>276.15384615384613</v>
      </c>
      <c r="AD19" s="17">
        <f t="shared" ref="AD19:AD21" si="176">(R19+T19)/$P$4*P19</f>
        <v>0</v>
      </c>
      <c r="AE19" s="17">
        <f t="shared" ref="AE19:AE21" si="177">(R19+T19)/$P$4*Q19</f>
        <v>0</v>
      </c>
      <c r="AF19" s="29"/>
      <c r="AG19" s="43">
        <f t="shared" si="29"/>
        <v>0</v>
      </c>
      <c r="AH19" s="17">
        <f t="shared" si="30"/>
        <v>5.523076923076923</v>
      </c>
      <c r="AI19" s="17">
        <f t="shared" si="31"/>
        <v>5.523076923076923</v>
      </c>
      <c r="AJ19" s="3">
        <f t="shared" si="156"/>
        <v>270</v>
      </c>
      <c r="AK19" s="3">
        <f t="shared" si="157"/>
        <v>2500</v>
      </c>
      <c r="AL19" s="3"/>
      <c r="AN19" s="20">
        <f t="shared" si="158"/>
        <v>270.63</v>
      </c>
      <c r="AO19">
        <f t="shared" si="159"/>
        <v>2</v>
      </c>
      <c r="AP19">
        <f t="shared" si="160"/>
        <v>1</v>
      </c>
      <c r="AQ19">
        <f t="shared" si="161"/>
        <v>1</v>
      </c>
      <c r="AR19">
        <f t="shared" si="162"/>
        <v>0</v>
      </c>
      <c r="AS19">
        <f t="shared" si="163"/>
        <v>0</v>
      </c>
      <c r="AT19">
        <f t="shared" si="164"/>
        <v>0</v>
      </c>
      <c r="AU19">
        <f t="shared" si="165"/>
        <v>1</v>
      </c>
      <c r="AV19">
        <f t="shared" si="166"/>
        <v>0</v>
      </c>
      <c r="AW19">
        <f t="shared" si="167"/>
        <v>1</v>
      </c>
      <c r="AX19">
        <f t="shared" si="168"/>
        <v>0</v>
      </c>
      <c r="AY19">
        <f t="shared" si="169"/>
        <v>2519.9999999999818</v>
      </c>
      <c r="AZ19" s="12">
        <f t="shared" si="170"/>
        <v>-0.95833333333333337</v>
      </c>
      <c r="BA19" s="13">
        <f t="shared" si="171"/>
        <v>0</v>
      </c>
      <c r="BB19" s="13">
        <f t="shared" si="172"/>
        <v>0</v>
      </c>
      <c r="BC19" s="27">
        <v>0</v>
      </c>
      <c r="BD19" s="1">
        <f t="shared" si="173"/>
        <v>0</v>
      </c>
      <c r="BE19" s="20">
        <f t="shared" si="174"/>
        <v>256.15384615384613</v>
      </c>
    </row>
    <row r="20" spans="1:57" ht="33" customHeight="1" x14ac:dyDescent="0.55000000000000004">
      <c r="A20" s="2">
        <v>14</v>
      </c>
      <c r="B20" s="2" t="s">
        <v>39</v>
      </c>
      <c r="C20" s="44" t="s">
        <v>150</v>
      </c>
      <c r="D20" s="45" t="s">
        <v>104</v>
      </c>
      <c r="E20" s="46" t="s">
        <v>105</v>
      </c>
      <c r="F20" s="46" t="str">
        <f>VLOOKUP(C20,'[1]2023.11'!$C$6:$X$1239,8,0)</f>
        <v>TUN</v>
      </c>
      <c r="G20" s="46" t="str">
        <f>VLOOKUP(C20,'[1]2023.11'!$C$6:$X$1239,9,0)</f>
        <v>REACH</v>
      </c>
      <c r="H20" s="46" t="str">
        <f>VLOOKUP(C20,'[1]2023.11'!$C$6:$X$1239,14,0)</f>
        <v>M</v>
      </c>
      <c r="I20" s="78">
        <f>VLOOKUP(C20,'[1]2023.11'!$C$6:$X$1239,13,0)</f>
        <v>36109</v>
      </c>
      <c r="J20" s="46">
        <f>VLOOKUP(C20,'[1]2023.11'!$C$6:$X$1239,4,0)</f>
        <v>0</v>
      </c>
      <c r="K20" s="46" t="str">
        <f>VLOOKUP(C20,'[1]2023.11'!$C$6:$X$1239,3,0)</f>
        <v>100943889</v>
      </c>
      <c r="L20" s="15">
        <v>44562</v>
      </c>
      <c r="M20" s="2">
        <f t="shared" si="175"/>
        <v>26</v>
      </c>
      <c r="N20" s="16">
        <v>30</v>
      </c>
      <c r="O20" s="2"/>
      <c r="P20" s="16"/>
      <c r="Q20" s="16"/>
      <c r="R20" s="2">
        <v>200</v>
      </c>
      <c r="S20" s="2">
        <v>0</v>
      </c>
      <c r="T20" s="2">
        <v>0</v>
      </c>
      <c r="U20" s="16"/>
      <c r="V20" s="2">
        <v>0</v>
      </c>
      <c r="W20" s="2">
        <f t="shared" si="24"/>
        <v>10</v>
      </c>
      <c r="X20" s="2">
        <f t="shared" si="154"/>
        <v>0</v>
      </c>
      <c r="Y20" s="17">
        <f t="shared" si="155"/>
        <v>43.269230769230766</v>
      </c>
      <c r="Z20" s="17">
        <f t="shared" si="27"/>
        <v>7.5</v>
      </c>
      <c r="AA20" s="17">
        <f t="shared" si="2"/>
        <v>5</v>
      </c>
      <c r="AB20" s="18">
        <v>7</v>
      </c>
      <c r="AC20" s="19">
        <f t="shared" si="3"/>
        <v>272.76923076923077</v>
      </c>
      <c r="AD20" s="17">
        <f t="shared" si="176"/>
        <v>0</v>
      </c>
      <c r="AE20" s="17">
        <f t="shared" si="177"/>
        <v>0</v>
      </c>
      <c r="AF20" s="29"/>
      <c r="AG20" s="43">
        <f t="shared" si="29"/>
        <v>0</v>
      </c>
      <c r="AH20" s="17">
        <f t="shared" si="30"/>
        <v>5.4553846153846157</v>
      </c>
      <c r="AI20" s="17">
        <f t="shared" si="31"/>
        <v>5.4553846153846157</v>
      </c>
      <c r="AJ20" s="3">
        <f t="shared" si="156"/>
        <v>267</v>
      </c>
      <c r="AK20" s="3">
        <f t="shared" si="157"/>
        <v>1200</v>
      </c>
      <c r="AL20" s="3"/>
      <c r="AN20" s="20">
        <f t="shared" si="158"/>
        <v>267.31</v>
      </c>
      <c r="AO20">
        <f t="shared" si="159"/>
        <v>2</v>
      </c>
      <c r="AP20">
        <f t="shared" si="160"/>
        <v>1</v>
      </c>
      <c r="AQ20">
        <f t="shared" si="161"/>
        <v>0</v>
      </c>
      <c r="AR20">
        <f t="shared" si="162"/>
        <v>1</v>
      </c>
      <c r="AS20">
        <f t="shared" si="163"/>
        <v>1</v>
      </c>
      <c r="AT20">
        <f t="shared" si="164"/>
        <v>2</v>
      </c>
      <c r="AU20">
        <f t="shared" si="165"/>
        <v>0</v>
      </c>
      <c r="AV20">
        <f t="shared" si="166"/>
        <v>1</v>
      </c>
      <c r="AW20">
        <f t="shared" si="167"/>
        <v>0</v>
      </c>
      <c r="AX20">
        <f t="shared" si="168"/>
        <v>2</v>
      </c>
      <c r="AY20">
        <f t="shared" si="169"/>
        <v>1240.0000000000091</v>
      </c>
      <c r="AZ20" s="12">
        <f t="shared" si="170"/>
        <v>-0.95833333333333337</v>
      </c>
      <c r="BA20" s="13">
        <f t="shared" si="171"/>
        <v>0</v>
      </c>
      <c r="BB20" s="13">
        <f t="shared" si="172"/>
        <v>0</v>
      </c>
      <c r="BC20" s="27">
        <v>0</v>
      </c>
      <c r="BD20" s="1">
        <f t="shared" si="173"/>
        <v>0</v>
      </c>
      <c r="BE20" s="20">
        <f t="shared" si="174"/>
        <v>253.26923076923077</v>
      </c>
    </row>
    <row r="21" spans="1:57" ht="33" customHeight="1" x14ac:dyDescent="0.55000000000000004">
      <c r="A21" s="39">
        <v>15</v>
      </c>
      <c r="B21" s="2" t="s">
        <v>39</v>
      </c>
      <c r="C21" s="44" t="s">
        <v>151</v>
      </c>
      <c r="D21" s="45" t="s">
        <v>106</v>
      </c>
      <c r="E21" s="46" t="s">
        <v>107</v>
      </c>
      <c r="F21" s="46" t="str">
        <f>VLOOKUP(C21,'[1]2023.11'!$C$6:$X$1239,8,0)</f>
        <v>IN</v>
      </c>
      <c r="G21" s="46" t="str">
        <f>VLOOKUP(C21,'[1]2023.11'!$C$6:$X$1239,9,0)</f>
        <v>CHETH</v>
      </c>
      <c r="H21" s="46" t="str">
        <f>VLOOKUP(C21,'[1]2023.11'!$C$6:$X$1239,14,0)</f>
        <v>M</v>
      </c>
      <c r="I21" s="78">
        <f>VLOOKUP(C21,'[1]2023.11'!$C$6:$X$1239,13,0)</f>
        <v>34395</v>
      </c>
      <c r="J21" s="46">
        <f>VLOOKUP(C21,'[1]2023.11'!$C$6:$X$1239,4,0)</f>
        <v>0</v>
      </c>
      <c r="K21" s="46" t="str">
        <f>VLOOKUP(C21,'[1]2023.11'!$C$6:$X$1239,3,0)</f>
        <v>100685526</v>
      </c>
      <c r="L21" s="15">
        <v>44562</v>
      </c>
      <c r="M21" s="2">
        <f t="shared" si="175"/>
        <v>26</v>
      </c>
      <c r="N21" s="16">
        <v>32</v>
      </c>
      <c r="O21" s="2"/>
      <c r="P21" s="16"/>
      <c r="Q21" s="16"/>
      <c r="R21" s="2">
        <v>210</v>
      </c>
      <c r="S21" s="2">
        <v>15</v>
      </c>
      <c r="T21" s="2">
        <v>5</v>
      </c>
      <c r="U21" s="16"/>
      <c r="V21" s="2">
        <v>0</v>
      </c>
      <c r="W21" s="2">
        <f t="shared" si="24"/>
        <v>10</v>
      </c>
      <c r="X21" s="2">
        <f t="shared" si="154"/>
        <v>0</v>
      </c>
      <c r="Y21" s="17">
        <f t="shared" si="155"/>
        <v>48.46153846153846</v>
      </c>
      <c r="Z21" s="17">
        <f t="shared" si="27"/>
        <v>8</v>
      </c>
      <c r="AA21" s="17">
        <f t="shared" si="2"/>
        <v>5</v>
      </c>
      <c r="AB21" s="18">
        <v>7</v>
      </c>
      <c r="AC21" s="19">
        <f t="shared" si="3"/>
        <v>308.46153846153845</v>
      </c>
      <c r="AD21" s="17">
        <f t="shared" si="176"/>
        <v>0</v>
      </c>
      <c r="AE21" s="17">
        <f t="shared" si="177"/>
        <v>0</v>
      </c>
      <c r="AF21" s="29"/>
      <c r="AG21" s="43">
        <f t="shared" si="29"/>
        <v>0</v>
      </c>
      <c r="AH21" s="17">
        <f t="shared" ref="AH21:AH33" si="178">IF((AC21*4000)&lt;=1200000,(AC21*2%),(1200000/4000*2%))</f>
        <v>6</v>
      </c>
      <c r="AI21" s="17">
        <f t="shared" ref="AI21:AI33" si="179">AD21+AE21+AF21+AG21+AH21</f>
        <v>6</v>
      </c>
      <c r="AJ21" s="3">
        <f t="shared" si="156"/>
        <v>302</v>
      </c>
      <c r="AK21" s="3">
        <f t="shared" si="157"/>
        <v>1800</v>
      </c>
      <c r="AL21" s="3"/>
      <c r="AN21" s="20">
        <f t="shared" si="158"/>
        <v>302.45999999999998</v>
      </c>
      <c r="AO21">
        <f t="shared" si="159"/>
        <v>3</v>
      </c>
      <c r="AP21">
        <f t="shared" si="160"/>
        <v>0</v>
      </c>
      <c r="AQ21">
        <f t="shared" si="161"/>
        <v>0</v>
      </c>
      <c r="AR21">
        <f t="shared" si="162"/>
        <v>0</v>
      </c>
      <c r="AS21">
        <f t="shared" si="163"/>
        <v>0</v>
      </c>
      <c r="AT21">
        <f t="shared" si="164"/>
        <v>2</v>
      </c>
      <c r="AU21">
        <f t="shared" si="165"/>
        <v>0</v>
      </c>
      <c r="AV21">
        <f t="shared" si="166"/>
        <v>1</v>
      </c>
      <c r="AW21">
        <f t="shared" si="167"/>
        <v>1</v>
      </c>
      <c r="AX21">
        <f t="shared" si="168"/>
        <v>3</v>
      </c>
      <c r="AY21">
        <f t="shared" si="169"/>
        <v>1839.9999999999181</v>
      </c>
      <c r="AZ21" s="12">
        <f t="shared" si="170"/>
        <v>-0.95833333333333337</v>
      </c>
      <c r="BA21" s="13">
        <f t="shared" si="171"/>
        <v>0</v>
      </c>
      <c r="BB21" s="13">
        <f t="shared" si="172"/>
        <v>0</v>
      </c>
      <c r="BC21" s="27">
        <v>0</v>
      </c>
      <c r="BD21" s="1">
        <f t="shared" si="173"/>
        <v>0</v>
      </c>
      <c r="BE21" s="20">
        <f t="shared" si="174"/>
        <v>288.46153846153845</v>
      </c>
    </row>
    <row r="22" spans="1:57" ht="33" customHeight="1" x14ac:dyDescent="0.55000000000000004">
      <c r="A22" s="2">
        <v>16</v>
      </c>
      <c r="B22" s="2" t="s">
        <v>39</v>
      </c>
      <c r="C22" s="44" t="s">
        <v>152</v>
      </c>
      <c r="D22" s="45" t="s">
        <v>108</v>
      </c>
      <c r="E22" s="46" t="s">
        <v>109</v>
      </c>
      <c r="F22" s="46" t="str">
        <f>VLOOKUP(C22,'[1]2023.11'!$C$6:$X$1239,8,0)</f>
        <v>CHHOEUN</v>
      </c>
      <c r="G22" s="46" t="str">
        <f>VLOOKUP(C22,'[1]2023.11'!$C$6:$X$1239,9,0)</f>
        <v>VANNETH</v>
      </c>
      <c r="H22" s="46" t="str">
        <f>VLOOKUP(C22,'[1]2023.11'!$C$6:$X$1239,14,0)</f>
        <v>F</v>
      </c>
      <c r="I22" s="78">
        <f>VLOOKUP(C22,'[1]2023.11'!$C$6:$X$1239,13,0)</f>
        <v>37982</v>
      </c>
      <c r="J22" s="46">
        <f>VLOOKUP(C22,'[1]2023.11'!$C$6:$X$1239,4,0)</f>
        <v>0</v>
      </c>
      <c r="K22" s="46" t="str">
        <f>VLOOKUP(C22,'[1]2023.11'!$C$6:$X$1239,3,0)</f>
        <v>021297710</v>
      </c>
      <c r="L22" s="15">
        <v>44562</v>
      </c>
      <c r="M22" s="2">
        <f>$P$4-Q22-P22</f>
        <v>25</v>
      </c>
      <c r="N22" s="16">
        <v>30</v>
      </c>
      <c r="O22" s="2"/>
      <c r="P22" s="16">
        <v>1</v>
      </c>
      <c r="Q22" s="16"/>
      <c r="R22" s="2">
        <v>200</v>
      </c>
      <c r="S22" s="2">
        <v>0</v>
      </c>
      <c r="T22" s="2">
        <v>0</v>
      </c>
      <c r="U22" s="16"/>
      <c r="V22" s="2">
        <v>0</v>
      </c>
      <c r="W22" s="2">
        <f t="shared" si="24"/>
        <v>5</v>
      </c>
      <c r="X22" s="2">
        <f t="shared" si="154"/>
        <v>0</v>
      </c>
      <c r="Y22" s="17">
        <f t="shared" si="155"/>
        <v>43.269230769230766</v>
      </c>
      <c r="Z22" s="17">
        <f t="shared" si="27"/>
        <v>7.5</v>
      </c>
      <c r="AA22" s="17">
        <f t="shared" si="2"/>
        <v>4.8076923076923084</v>
      </c>
      <c r="AB22" s="18">
        <v>7</v>
      </c>
      <c r="AC22" s="19">
        <f t="shared" si="3"/>
        <v>267.57692307692309</v>
      </c>
      <c r="AD22" s="17">
        <f>(R22+T22)/$P$4*P22</f>
        <v>7.6923076923076925</v>
      </c>
      <c r="AE22" s="17">
        <f>(R22+T22)/$P$4*Q22</f>
        <v>0</v>
      </c>
      <c r="AF22" s="29"/>
      <c r="AG22" s="43">
        <f t="shared" si="29"/>
        <v>0</v>
      </c>
      <c r="AH22" s="17">
        <f t="shared" si="178"/>
        <v>5.3515384615384622</v>
      </c>
      <c r="AI22" s="17">
        <f t="shared" si="179"/>
        <v>13.043846153846154</v>
      </c>
      <c r="AJ22" s="3">
        <f t="shared" si="156"/>
        <v>254</v>
      </c>
      <c r="AK22" s="3">
        <f t="shared" si="157"/>
        <v>2100</v>
      </c>
      <c r="AL22" s="3"/>
      <c r="AN22" s="20">
        <f t="shared" si="158"/>
        <v>254.53</v>
      </c>
      <c r="AO22">
        <f t="shared" si="159"/>
        <v>2</v>
      </c>
      <c r="AP22">
        <f t="shared" si="160"/>
        <v>1</v>
      </c>
      <c r="AQ22">
        <f t="shared" si="161"/>
        <v>0</v>
      </c>
      <c r="AR22">
        <f t="shared" si="162"/>
        <v>0</v>
      </c>
      <c r="AS22">
        <f t="shared" si="163"/>
        <v>0</v>
      </c>
      <c r="AT22">
        <f t="shared" si="164"/>
        <v>4</v>
      </c>
      <c r="AU22">
        <f t="shared" si="165"/>
        <v>1</v>
      </c>
      <c r="AV22">
        <f t="shared" si="166"/>
        <v>0</v>
      </c>
      <c r="AW22">
        <f t="shared" si="167"/>
        <v>0</v>
      </c>
      <c r="AX22">
        <f t="shared" si="168"/>
        <v>1</v>
      </c>
      <c r="AY22">
        <f t="shared" si="169"/>
        <v>2120.0000000000045</v>
      </c>
      <c r="AZ22" s="12">
        <f t="shared" si="170"/>
        <v>-0.95833333333333337</v>
      </c>
      <c r="BA22" s="13">
        <f t="shared" si="171"/>
        <v>0</v>
      </c>
      <c r="BB22" s="13">
        <f t="shared" si="172"/>
        <v>0</v>
      </c>
      <c r="BC22" s="27">
        <v>0</v>
      </c>
      <c r="BD22" s="1">
        <f t="shared" si="173"/>
        <v>0</v>
      </c>
      <c r="BE22" s="20">
        <f t="shared" si="174"/>
        <v>240.57692307692309</v>
      </c>
    </row>
    <row r="23" spans="1:57" ht="33" customHeight="1" x14ac:dyDescent="0.55000000000000004">
      <c r="A23" s="39">
        <v>17</v>
      </c>
      <c r="B23" s="2" t="s">
        <v>39</v>
      </c>
      <c r="C23" s="44" t="s">
        <v>153</v>
      </c>
      <c r="D23" s="45" t="s">
        <v>110</v>
      </c>
      <c r="E23" s="46" t="s">
        <v>111</v>
      </c>
      <c r="F23" s="46" t="str">
        <f>VLOOKUP(C23,'[1]2023.11'!$C$6:$X$1239,8,0)</f>
        <v>EM</v>
      </c>
      <c r="G23" s="46" t="str">
        <f>VLOOKUP(C23,'[1]2023.11'!$C$6:$X$1239,9,0)</f>
        <v>THIDA</v>
      </c>
      <c r="H23" s="46" t="str">
        <f>VLOOKUP(C23,'[1]2023.11'!$C$6:$X$1239,14,0)</f>
        <v>F</v>
      </c>
      <c r="I23" s="78">
        <f>VLOOKUP(C23,'[1]2023.11'!$C$6:$X$1239,13,0)</f>
        <v>36181</v>
      </c>
      <c r="J23" s="46" t="str">
        <f>VLOOKUP(C23,'[1]2023.11'!$C$6:$X$1239,4,0)</f>
        <v>081687720</v>
      </c>
      <c r="K23" s="46" t="str">
        <f>VLOOKUP(C23,'[1]2023.11'!$C$6:$X$1239,3,0)</f>
        <v>040478042</v>
      </c>
      <c r="L23" s="15">
        <v>44562</v>
      </c>
      <c r="M23" s="2">
        <f>$P$4-Q23-P23</f>
        <v>26</v>
      </c>
      <c r="N23" s="16">
        <v>32</v>
      </c>
      <c r="O23" s="2"/>
      <c r="P23" s="16"/>
      <c r="Q23" s="16"/>
      <c r="R23" s="2">
        <v>200</v>
      </c>
      <c r="S23" s="2">
        <v>0</v>
      </c>
      <c r="T23" s="2">
        <v>2</v>
      </c>
      <c r="U23" s="16"/>
      <c r="V23" s="2">
        <v>0</v>
      </c>
      <c r="W23" s="2">
        <f t="shared" si="24"/>
        <v>10</v>
      </c>
      <c r="X23" s="2">
        <f t="shared" ref="X23" si="180">IF(AZ23&lt;=8,BA23,BB23)</f>
        <v>0</v>
      </c>
      <c r="Y23" s="17">
        <f t="shared" ref="Y23" si="181">(((R23/26/8)*1.5)*N23)+(((R23/26)*2)*O23)</f>
        <v>46.153846153846153</v>
      </c>
      <c r="Z23" s="17">
        <f t="shared" si="27"/>
        <v>8</v>
      </c>
      <c r="AA23" s="17">
        <f t="shared" si="2"/>
        <v>5</v>
      </c>
      <c r="AB23" s="18">
        <v>7</v>
      </c>
      <c r="AC23" s="19">
        <f t="shared" si="3"/>
        <v>278.15384615384613</v>
      </c>
      <c r="AD23" s="17">
        <f>(R23+T23)/$P$4*P23</f>
        <v>0</v>
      </c>
      <c r="AE23" s="17">
        <f>(R23+T23)/$P$4*Q23</f>
        <v>0</v>
      </c>
      <c r="AF23" s="29"/>
      <c r="AG23" s="43">
        <f t="shared" si="29"/>
        <v>0</v>
      </c>
      <c r="AH23" s="17">
        <f t="shared" si="178"/>
        <v>5.563076923076923</v>
      </c>
      <c r="AI23" s="17">
        <f t="shared" si="179"/>
        <v>5.563076923076923</v>
      </c>
      <c r="AJ23" s="3">
        <f t="shared" ref="AJ23" si="182">(AO23*$AO$5+AP23*$AP$5+AQ23*$AQ$5+AR23*$AR$5+AS23*$AS$5+AT23*$AT$5)</f>
        <v>272</v>
      </c>
      <c r="AK23" s="3">
        <f t="shared" ref="AK23" si="183">(AU23*$AU$5+AV23*$AV$5+AW23*$AW$5+AX23*$AX$5)</f>
        <v>2300</v>
      </c>
      <c r="AL23" s="3"/>
      <c r="AN23" s="20">
        <f t="shared" ref="AN23" si="184">ROUND( AC23-AI23,2)</f>
        <v>272.58999999999997</v>
      </c>
      <c r="AO23">
        <f t="shared" ref="AO23" si="185">INT(AN23/$AO$5)</f>
        <v>2</v>
      </c>
      <c r="AP23">
        <f t="shared" ref="AP23" si="186">INT((AN23-$AO$5*AO23)/50)</f>
        <v>1</v>
      </c>
      <c r="AQ23">
        <f t="shared" ref="AQ23" si="187">INT((AN23-$AO$5*AO23-$AP$5*AP23)/20)</f>
        <v>1</v>
      </c>
      <c r="AR23">
        <f t="shared" ref="AR23" si="188">INT((AN23-$AO$5*AO23-$AP$5*AP23-$AQ$5*AQ23)/10)</f>
        <v>0</v>
      </c>
      <c r="AS23">
        <f t="shared" ref="AS23" si="189">INT((AN23-$AO$5*AO23-$AP$5*AP23-$AQ$5*AQ23-$AR$5*AR23)/5)</f>
        <v>0</v>
      </c>
      <c r="AT23">
        <f t="shared" ref="AT23" si="190">INT((AN23-$AO$5*AO23-$AP$5*AP23-$AQ$5*AQ23-$AR$5*AR23-$AS$5*AS23)/1)</f>
        <v>2</v>
      </c>
      <c r="AU23">
        <f t="shared" ref="AU23" si="191">INT(AY23/$AU$5)</f>
        <v>1</v>
      </c>
      <c r="AV23">
        <f t="shared" ref="AV23" si="192">INT((AY23-AU23*$AU$5)/1000)</f>
        <v>0</v>
      </c>
      <c r="AW23">
        <f t="shared" ref="AW23" si="193">INT((AY23-AU23*$AU$5-AV23*$AV$5)/500)</f>
        <v>0</v>
      </c>
      <c r="AX23">
        <f t="shared" ref="AX23" si="194">INT((AY23-AU23*$AU$5-AV23*$AV$5-AW23*$AW$5)/100)</f>
        <v>3</v>
      </c>
      <c r="AY23">
        <f t="shared" ref="AY23" si="195">(AN23-$AO$5*AO23-$AP$5*AP23-$AQ$5*AQ23-$AR$5*AR23-$AS$5*AS23-$AT$5*AT23)*4000</f>
        <v>2359.9999999999</v>
      </c>
      <c r="AZ23" s="12">
        <f t="shared" ref="AZ23" si="196">+DAYS360(L23,$P$3)/360</f>
        <v>-0.95833333333333337</v>
      </c>
      <c r="BA23" s="13">
        <f t="shared" ref="BA23" si="197">IF(AZ23&lt;=1,0,IF(AZ23&lt;=2,2,IF(AZ23&lt;=3,3,IF(AZ23&lt;=4,4,IF(AZ23&lt;=5,5,IF(AZ23&lt;=6,6,IF(AZ23&lt;=7,7,IF(AZ23&lt;=8,8,10))))))))</f>
        <v>0</v>
      </c>
      <c r="BB23" s="13">
        <f t="shared" ref="BB23" si="198">IF(AZ23&lt;=3,0,IF(AZ23&lt;=4,4,IF(AZ23&lt;=5,5,IF(AZ23&lt;=6,6,IF(AZ23&lt;=7,7,IF(AZ23&lt;=8,8,IF(AZ23&lt;=9,9,10)))))))</f>
        <v>0</v>
      </c>
      <c r="BC23" s="27">
        <v>0</v>
      </c>
      <c r="BD23" s="1">
        <f t="shared" ref="BD23" si="199">+BC23*150000/4000</f>
        <v>0</v>
      </c>
      <c r="BE23" s="20">
        <f t="shared" ref="BE23" si="200">AC23-AD23-AE23-Z23-AA23-AB23-BD23</f>
        <v>258.15384615384613</v>
      </c>
    </row>
    <row r="24" spans="1:57" ht="33" customHeight="1" x14ac:dyDescent="0.55000000000000004">
      <c r="A24" s="2">
        <v>18</v>
      </c>
      <c r="B24" s="2" t="s">
        <v>39</v>
      </c>
      <c r="C24" s="44" t="s">
        <v>154</v>
      </c>
      <c r="D24" s="45" t="s">
        <v>98</v>
      </c>
      <c r="E24" s="46" t="s">
        <v>118</v>
      </c>
      <c r="F24" s="46" t="str">
        <f>VLOOKUP(C24,'[1]2023.11'!$C$6:$X$1239,8,0)</f>
        <v>HEANG</v>
      </c>
      <c r="G24" s="46" t="str">
        <f>VLOOKUP(C24,'[1]2023.11'!$C$6:$X$1239,9,0)</f>
        <v>SAMBOK</v>
      </c>
      <c r="H24" s="46" t="str">
        <f>VLOOKUP(C24,'[1]2023.11'!$C$6:$X$1239,14,0)</f>
        <v>M</v>
      </c>
      <c r="I24" s="78">
        <f>VLOOKUP(C24,'[1]2023.11'!$C$6:$X$1239,13,0)</f>
        <v>34284</v>
      </c>
      <c r="J24" s="46">
        <f>VLOOKUP(C24,'[1]2023.11'!$C$6:$X$1239,4,0)</f>
        <v>0</v>
      </c>
      <c r="K24" s="46" t="str">
        <f>VLOOKUP(C24,'[1]2023.11'!$C$6:$X$1239,3,0)</f>
        <v>181042218</v>
      </c>
      <c r="L24" s="15">
        <v>44593</v>
      </c>
      <c r="M24" s="2">
        <f t="shared" ref="M24" si="201">$P$4-Q24-P24</f>
        <v>26</v>
      </c>
      <c r="N24" s="16">
        <v>32</v>
      </c>
      <c r="O24" s="2"/>
      <c r="P24" s="16"/>
      <c r="Q24" s="16"/>
      <c r="R24" s="2">
        <v>200</v>
      </c>
      <c r="S24" s="2">
        <v>0</v>
      </c>
      <c r="T24" s="2">
        <v>0</v>
      </c>
      <c r="U24" s="16"/>
      <c r="V24" s="2">
        <v>0</v>
      </c>
      <c r="W24" s="2">
        <f t="shared" si="24"/>
        <v>10</v>
      </c>
      <c r="X24" s="2">
        <f t="shared" si="154"/>
        <v>0</v>
      </c>
      <c r="Y24" s="17">
        <f t="shared" si="155"/>
        <v>46.153846153846153</v>
      </c>
      <c r="Z24" s="17">
        <f t="shared" si="27"/>
        <v>8</v>
      </c>
      <c r="AA24" s="17">
        <f t="shared" si="2"/>
        <v>5</v>
      </c>
      <c r="AB24" s="18">
        <v>7</v>
      </c>
      <c r="AC24" s="19">
        <f t="shared" si="3"/>
        <v>276.15384615384613</v>
      </c>
      <c r="AD24" s="17">
        <f t="shared" ref="AD24:AD26" si="202">(R24+T24)/$P$4*P24</f>
        <v>0</v>
      </c>
      <c r="AE24" s="17">
        <f t="shared" ref="AE24:AE26" si="203">(R24+T24)/$P$4*Q24</f>
        <v>0</v>
      </c>
      <c r="AF24" s="29"/>
      <c r="AG24" s="43">
        <f t="shared" si="29"/>
        <v>0</v>
      </c>
      <c r="AH24" s="17">
        <f t="shared" si="178"/>
        <v>5.523076923076923</v>
      </c>
      <c r="AI24" s="17">
        <f t="shared" si="179"/>
        <v>5.523076923076923</v>
      </c>
      <c r="AJ24" s="3">
        <f t="shared" si="156"/>
        <v>270</v>
      </c>
      <c r="AK24" s="3">
        <f t="shared" si="157"/>
        <v>2500</v>
      </c>
      <c r="AL24" s="3"/>
      <c r="AN24" s="20">
        <f t="shared" si="158"/>
        <v>270.63</v>
      </c>
      <c r="AO24">
        <f t="shared" si="159"/>
        <v>2</v>
      </c>
      <c r="AP24">
        <f t="shared" si="160"/>
        <v>1</v>
      </c>
      <c r="AQ24">
        <f t="shared" si="161"/>
        <v>1</v>
      </c>
      <c r="AR24">
        <f t="shared" si="162"/>
        <v>0</v>
      </c>
      <c r="AS24">
        <f t="shared" si="163"/>
        <v>0</v>
      </c>
      <c r="AT24">
        <f t="shared" si="164"/>
        <v>0</v>
      </c>
      <c r="AU24">
        <f t="shared" si="165"/>
        <v>1</v>
      </c>
      <c r="AV24">
        <f t="shared" si="166"/>
        <v>0</v>
      </c>
      <c r="AW24">
        <f t="shared" si="167"/>
        <v>1</v>
      </c>
      <c r="AX24">
        <f t="shared" si="168"/>
        <v>0</v>
      </c>
      <c r="AY24">
        <f t="shared" si="169"/>
        <v>2519.9999999999818</v>
      </c>
      <c r="AZ24" s="12">
        <f t="shared" si="170"/>
        <v>-1.0416666666666667</v>
      </c>
      <c r="BA24" s="13">
        <f t="shared" si="171"/>
        <v>0</v>
      </c>
      <c r="BB24" s="13">
        <f t="shared" si="172"/>
        <v>0</v>
      </c>
      <c r="BC24" s="27">
        <v>0</v>
      </c>
      <c r="BD24" s="1">
        <f t="shared" si="173"/>
        <v>0</v>
      </c>
      <c r="BE24" s="20">
        <f t="shared" si="174"/>
        <v>256.15384615384613</v>
      </c>
    </row>
    <row r="25" spans="1:57" ht="33" customHeight="1" x14ac:dyDescent="0.55000000000000004">
      <c r="A25" s="39">
        <v>19</v>
      </c>
      <c r="B25" s="2" t="s">
        <v>39</v>
      </c>
      <c r="C25" s="44" t="s">
        <v>155</v>
      </c>
      <c r="D25" s="45" t="s">
        <v>112</v>
      </c>
      <c r="E25" s="46" t="s">
        <v>113</v>
      </c>
      <c r="F25" s="46" t="str">
        <f>VLOOKUP(C25,'[1]2023.11'!$C$6:$X$1239,8,0)</f>
        <v>PENG</v>
      </c>
      <c r="G25" s="46" t="str">
        <f>VLOOKUP(C25,'[1]2023.11'!$C$6:$X$1239,9,0)</f>
        <v>REAKSA</v>
      </c>
      <c r="H25" s="46" t="str">
        <f>VLOOKUP(C25,'[1]2023.11'!$C$6:$X$1239,14,0)</f>
        <v>F</v>
      </c>
      <c r="I25" s="78">
        <f>VLOOKUP(C25,'[1]2023.11'!$C$6:$X$1239,13,0)</f>
        <v>35246</v>
      </c>
      <c r="J25" s="46" t="str">
        <f>VLOOKUP(C25,'[1]2023.11'!$C$6:$X$1239,4,0)</f>
        <v>0717746245</v>
      </c>
      <c r="K25" s="46" t="str">
        <f>VLOOKUP(C25,'[1]2023.11'!$C$6:$X$1239,3,0)</f>
        <v>051245057</v>
      </c>
      <c r="L25" s="15">
        <v>44678</v>
      </c>
      <c r="M25" s="2">
        <f t="shared" ref="M25:M26" si="204">$P$4-Q25-P25</f>
        <v>26</v>
      </c>
      <c r="N25" s="16">
        <v>32</v>
      </c>
      <c r="O25" s="2"/>
      <c r="P25" s="16"/>
      <c r="Q25" s="16"/>
      <c r="R25" s="2">
        <v>200</v>
      </c>
      <c r="S25" s="2">
        <v>0</v>
      </c>
      <c r="T25" s="2">
        <v>0</v>
      </c>
      <c r="U25" s="16"/>
      <c r="V25" s="2">
        <v>0</v>
      </c>
      <c r="W25" s="2">
        <f t="shared" ref="W25:W33" si="205">IF(AND($Q$4&lt;=M25,Q25&lt;0.01),10,IF(AND(M25&gt;=$Q$4-1,Q25&lt;0.01),5,0))</f>
        <v>10</v>
      </c>
      <c r="X25" s="2">
        <f t="shared" si="154"/>
        <v>0</v>
      </c>
      <c r="Y25" s="17">
        <f t="shared" si="155"/>
        <v>46.153846153846153</v>
      </c>
      <c r="Z25" s="17">
        <f t="shared" si="27"/>
        <v>8</v>
      </c>
      <c r="AA25" s="17">
        <f t="shared" si="2"/>
        <v>5</v>
      </c>
      <c r="AB25" s="18">
        <v>7</v>
      </c>
      <c r="AC25" s="19">
        <f t="shared" si="3"/>
        <v>276.15384615384613</v>
      </c>
      <c r="AD25" s="17">
        <f t="shared" si="202"/>
        <v>0</v>
      </c>
      <c r="AE25" s="17">
        <f t="shared" si="203"/>
        <v>0</v>
      </c>
      <c r="AF25" s="29"/>
      <c r="AG25" s="43">
        <f t="shared" si="29"/>
        <v>0</v>
      </c>
      <c r="AH25" s="17">
        <f t="shared" si="178"/>
        <v>5.523076923076923</v>
      </c>
      <c r="AI25" s="17">
        <f t="shared" si="179"/>
        <v>5.523076923076923</v>
      </c>
      <c r="AJ25" s="3">
        <f t="shared" si="156"/>
        <v>270</v>
      </c>
      <c r="AK25" s="3">
        <f t="shared" si="157"/>
        <v>2500</v>
      </c>
      <c r="AL25" s="3"/>
      <c r="AN25" s="20">
        <f t="shared" si="158"/>
        <v>270.63</v>
      </c>
      <c r="AO25">
        <f t="shared" si="159"/>
        <v>2</v>
      </c>
      <c r="AP25">
        <f t="shared" si="160"/>
        <v>1</v>
      </c>
      <c r="AQ25">
        <f t="shared" si="161"/>
        <v>1</v>
      </c>
      <c r="AR25">
        <f t="shared" si="162"/>
        <v>0</v>
      </c>
      <c r="AS25">
        <f t="shared" si="163"/>
        <v>0</v>
      </c>
      <c r="AT25">
        <f t="shared" si="164"/>
        <v>0</v>
      </c>
      <c r="AU25">
        <f t="shared" si="165"/>
        <v>1</v>
      </c>
      <c r="AV25">
        <f t="shared" si="166"/>
        <v>0</v>
      </c>
      <c r="AW25">
        <f t="shared" si="167"/>
        <v>1</v>
      </c>
      <c r="AX25">
        <f t="shared" si="168"/>
        <v>0</v>
      </c>
      <c r="AY25">
        <f t="shared" si="169"/>
        <v>2519.9999999999818</v>
      </c>
      <c r="AZ25" s="12">
        <f t="shared" si="170"/>
        <v>-1.2805555555555554</v>
      </c>
      <c r="BA25" s="13">
        <f t="shared" si="171"/>
        <v>0</v>
      </c>
      <c r="BB25" s="13">
        <f t="shared" si="172"/>
        <v>0</v>
      </c>
      <c r="BC25" s="27">
        <v>0</v>
      </c>
      <c r="BD25" s="1">
        <f t="shared" si="173"/>
        <v>0</v>
      </c>
      <c r="BE25" s="20">
        <f t="shared" si="174"/>
        <v>256.15384615384613</v>
      </c>
    </row>
    <row r="26" spans="1:57" ht="33" customHeight="1" x14ac:dyDescent="0.55000000000000004">
      <c r="A26" s="2">
        <v>20</v>
      </c>
      <c r="B26" s="2" t="s">
        <v>39</v>
      </c>
      <c r="C26" s="44" t="s">
        <v>156</v>
      </c>
      <c r="D26" s="45" t="s">
        <v>114</v>
      </c>
      <c r="E26" s="46" t="s">
        <v>115</v>
      </c>
      <c r="F26" s="46" t="str">
        <f>VLOOKUP(C26,'[1]2023.11'!$C$6:$X$1239,8,0)</f>
        <v>TOURN</v>
      </c>
      <c r="G26" s="46" t="str">
        <f>VLOOKUP(C26,'[1]2023.11'!$C$6:$X$1239,9,0)</f>
        <v>LEA</v>
      </c>
      <c r="H26" s="46" t="str">
        <f>VLOOKUP(C26,'[1]2023.11'!$C$6:$X$1239,14,0)</f>
        <v>F</v>
      </c>
      <c r="I26" s="78">
        <f>VLOOKUP(C26,'[1]2023.11'!$C$6:$X$1239,13,0)</f>
        <v>33210</v>
      </c>
      <c r="J26" s="46">
        <f>VLOOKUP(C26,'[1]2023.11'!$C$6:$X$1239,4,0)</f>
        <v>0</v>
      </c>
      <c r="K26" s="46" t="str">
        <f>VLOOKUP(C26,'[1]2023.11'!$C$6:$X$1239,3,0)</f>
        <v>050830174</v>
      </c>
      <c r="L26" s="15">
        <v>44713</v>
      </c>
      <c r="M26" s="2">
        <f t="shared" si="204"/>
        <v>26</v>
      </c>
      <c r="N26" s="16">
        <v>26</v>
      </c>
      <c r="O26" s="2"/>
      <c r="P26" s="16"/>
      <c r="Q26" s="16"/>
      <c r="R26" s="2">
        <v>200</v>
      </c>
      <c r="S26" s="2">
        <v>0</v>
      </c>
      <c r="T26" s="2">
        <v>0</v>
      </c>
      <c r="U26" s="16"/>
      <c r="V26" s="2">
        <v>0</v>
      </c>
      <c r="W26" s="2">
        <f t="shared" si="205"/>
        <v>10</v>
      </c>
      <c r="X26" s="2">
        <f t="shared" si="154"/>
        <v>0</v>
      </c>
      <c r="Y26" s="17">
        <f t="shared" si="155"/>
        <v>37.5</v>
      </c>
      <c r="Z26" s="17">
        <f t="shared" si="27"/>
        <v>6.5</v>
      </c>
      <c r="AA26" s="17">
        <f t="shared" si="2"/>
        <v>5</v>
      </c>
      <c r="AB26" s="18">
        <v>7</v>
      </c>
      <c r="AC26" s="19">
        <f t="shared" si="3"/>
        <v>266</v>
      </c>
      <c r="AD26" s="17">
        <f t="shared" si="202"/>
        <v>0</v>
      </c>
      <c r="AE26" s="17">
        <f t="shared" si="203"/>
        <v>0</v>
      </c>
      <c r="AF26" s="29"/>
      <c r="AG26" s="43">
        <f t="shared" si="29"/>
        <v>0</v>
      </c>
      <c r="AH26" s="17">
        <f t="shared" si="178"/>
        <v>5.32</v>
      </c>
      <c r="AI26" s="17">
        <f t="shared" si="179"/>
        <v>5.32</v>
      </c>
      <c r="AJ26" s="3">
        <f t="shared" si="156"/>
        <v>260</v>
      </c>
      <c r="AK26" s="3">
        <f t="shared" si="157"/>
        <v>2700</v>
      </c>
      <c r="AL26" s="3"/>
      <c r="AN26" s="20">
        <f t="shared" si="158"/>
        <v>260.68</v>
      </c>
      <c r="AO26">
        <f t="shared" si="159"/>
        <v>2</v>
      </c>
      <c r="AP26">
        <f t="shared" si="160"/>
        <v>1</v>
      </c>
      <c r="AQ26">
        <f t="shared" si="161"/>
        <v>0</v>
      </c>
      <c r="AR26">
        <f t="shared" si="162"/>
        <v>1</v>
      </c>
      <c r="AS26">
        <f t="shared" si="163"/>
        <v>0</v>
      </c>
      <c r="AT26">
        <f t="shared" si="164"/>
        <v>0</v>
      </c>
      <c r="AU26">
        <f t="shared" si="165"/>
        <v>1</v>
      </c>
      <c r="AV26">
        <f t="shared" si="166"/>
        <v>0</v>
      </c>
      <c r="AW26">
        <f t="shared" si="167"/>
        <v>1</v>
      </c>
      <c r="AX26">
        <f t="shared" si="168"/>
        <v>2</v>
      </c>
      <c r="AY26">
        <f t="shared" si="169"/>
        <v>2720.0000000000273</v>
      </c>
      <c r="AZ26" s="12">
        <f t="shared" si="170"/>
        <v>-1.375</v>
      </c>
      <c r="BA26" s="13">
        <f t="shared" si="171"/>
        <v>0</v>
      </c>
      <c r="BB26" s="13">
        <f t="shared" si="172"/>
        <v>0</v>
      </c>
      <c r="BC26" s="27">
        <v>0</v>
      </c>
      <c r="BD26" s="1">
        <f t="shared" si="173"/>
        <v>0</v>
      </c>
      <c r="BE26" s="20">
        <f t="shared" si="174"/>
        <v>247.5</v>
      </c>
    </row>
    <row r="27" spans="1:57" ht="33" customHeight="1" x14ac:dyDescent="0.55000000000000004">
      <c r="A27" s="39">
        <v>21</v>
      </c>
      <c r="B27" s="2" t="s">
        <v>39</v>
      </c>
      <c r="C27" s="44" t="s">
        <v>157</v>
      </c>
      <c r="D27" s="45" t="s">
        <v>119</v>
      </c>
      <c r="E27" s="46" t="s">
        <v>120</v>
      </c>
      <c r="F27" s="46" t="str">
        <f>VLOOKUP(C27,'[1]2023.11'!$C$6:$X$1239,8,0)</f>
        <v>VIN</v>
      </c>
      <c r="G27" s="46" t="str">
        <f>VLOOKUP(C27,'[1]2023.11'!$C$6:$X$1239,9,0)</f>
        <v>SREYTEAV</v>
      </c>
      <c r="H27" s="46" t="str">
        <f>VLOOKUP(C27,'[1]2023.11'!$C$6:$X$1239,14,0)</f>
        <v>F</v>
      </c>
      <c r="I27" s="78">
        <f>VLOOKUP(C27,'[1]2023.11'!$C$6:$X$1239,13,0)</f>
        <v>38166</v>
      </c>
      <c r="J27" s="46">
        <f>VLOOKUP(C27,'[1]2023.11'!$C$6:$X$1239,4,0)</f>
        <v>0</v>
      </c>
      <c r="K27" s="46" t="str">
        <f>VLOOKUP(C27,'[1]2023.11'!$C$6:$X$1239,3,0)</f>
        <v>051617138</v>
      </c>
      <c r="L27" s="15">
        <v>44760</v>
      </c>
      <c r="M27" s="2">
        <f>$P$4-Q27-P27</f>
        <v>26</v>
      </c>
      <c r="N27" s="16">
        <v>30</v>
      </c>
      <c r="O27" s="2"/>
      <c r="P27" s="16"/>
      <c r="Q27" s="16"/>
      <c r="R27" s="2">
        <v>200</v>
      </c>
      <c r="S27" s="2">
        <v>0</v>
      </c>
      <c r="T27" s="2">
        <v>0</v>
      </c>
      <c r="U27" s="16"/>
      <c r="V27" s="2">
        <v>0</v>
      </c>
      <c r="W27" s="2">
        <f t="shared" si="205"/>
        <v>10</v>
      </c>
      <c r="X27" s="2">
        <f t="shared" si="154"/>
        <v>0</v>
      </c>
      <c r="Y27" s="17">
        <f t="shared" si="155"/>
        <v>43.269230769230766</v>
      </c>
      <c r="Z27" s="17">
        <f t="shared" si="27"/>
        <v>7.5</v>
      </c>
      <c r="AA27" s="17">
        <f t="shared" si="2"/>
        <v>5</v>
      </c>
      <c r="AB27" s="18">
        <v>7</v>
      </c>
      <c r="AC27" s="19">
        <f t="shared" si="3"/>
        <v>272.76923076923077</v>
      </c>
      <c r="AD27" s="17">
        <f>(R27+T27)/$P$4*P27</f>
        <v>0</v>
      </c>
      <c r="AE27" s="17">
        <f>(R27+T27)/$P$4*Q27</f>
        <v>0</v>
      </c>
      <c r="AF27" s="29"/>
      <c r="AG27" s="43">
        <f t="shared" si="29"/>
        <v>0</v>
      </c>
      <c r="AH27" s="17">
        <f t="shared" si="178"/>
        <v>5.4553846153846157</v>
      </c>
      <c r="AI27" s="17">
        <f t="shared" si="179"/>
        <v>5.4553846153846157</v>
      </c>
      <c r="AJ27" s="3">
        <f t="shared" si="156"/>
        <v>267</v>
      </c>
      <c r="AK27" s="3">
        <f t="shared" si="157"/>
        <v>1200</v>
      </c>
      <c r="AL27" s="3"/>
      <c r="AN27" s="20">
        <f t="shared" si="158"/>
        <v>267.31</v>
      </c>
      <c r="AO27">
        <f t="shared" si="159"/>
        <v>2</v>
      </c>
      <c r="AP27">
        <f t="shared" si="160"/>
        <v>1</v>
      </c>
      <c r="AQ27">
        <f t="shared" si="161"/>
        <v>0</v>
      </c>
      <c r="AR27">
        <f t="shared" si="162"/>
        <v>1</v>
      </c>
      <c r="AS27">
        <f t="shared" si="163"/>
        <v>1</v>
      </c>
      <c r="AT27">
        <f t="shared" si="164"/>
        <v>2</v>
      </c>
      <c r="AU27">
        <f t="shared" si="165"/>
        <v>0</v>
      </c>
      <c r="AV27">
        <f t="shared" si="166"/>
        <v>1</v>
      </c>
      <c r="AW27">
        <f t="shared" si="167"/>
        <v>0</v>
      </c>
      <c r="AX27">
        <f t="shared" si="168"/>
        <v>2</v>
      </c>
      <c r="AY27">
        <f t="shared" si="169"/>
        <v>1240.0000000000091</v>
      </c>
      <c r="AZ27" s="12">
        <f t="shared" si="170"/>
        <v>-1.5055555555555555</v>
      </c>
      <c r="BA27" s="13">
        <f t="shared" si="171"/>
        <v>0</v>
      </c>
      <c r="BB27" s="13">
        <f t="shared" si="172"/>
        <v>0</v>
      </c>
      <c r="BC27" s="27">
        <v>0</v>
      </c>
      <c r="BD27" s="1">
        <f t="shared" si="173"/>
        <v>0</v>
      </c>
      <c r="BE27" s="20">
        <f t="shared" si="174"/>
        <v>253.26923076923077</v>
      </c>
    </row>
    <row r="28" spans="1:57" ht="33" customHeight="1" x14ac:dyDescent="0.55000000000000004">
      <c r="A28" s="2">
        <v>22</v>
      </c>
      <c r="B28" s="2" t="s">
        <v>39</v>
      </c>
      <c r="C28" s="44" t="s">
        <v>158</v>
      </c>
      <c r="D28" s="45" t="s">
        <v>43</v>
      </c>
      <c r="E28" s="46" t="s">
        <v>116</v>
      </c>
      <c r="F28" s="46" t="str">
        <f>VLOOKUP(C28,'[1]2023.11'!$C$6:$X$1239,8,0)</f>
        <v>SORM</v>
      </c>
      <c r="G28" s="46" t="str">
        <f>VLOOKUP(C28,'[1]2023.11'!$C$6:$X$1239,9,0)</f>
        <v>SOCHEAT</v>
      </c>
      <c r="H28" s="46" t="str">
        <f>VLOOKUP(C28,'[1]2023.11'!$C$6:$X$1239,14,0)</f>
        <v>F</v>
      </c>
      <c r="I28" s="78">
        <f>VLOOKUP(C28,'[1]2023.11'!$C$6:$X$1239,13,0)</f>
        <v>33591</v>
      </c>
      <c r="J28" s="46" t="str">
        <f>VLOOKUP(C28,'[1]2023.11'!$C$6:$X$1239,4,0)</f>
        <v>0969532445</v>
      </c>
      <c r="K28" s="46" t="str">
        <f>VLOOKUP(C28,'[1]2023.11'!$C$6:$X$1239,3,0)</f>
        <v>040542229</v>
      </c>
      <c r="L28" s="15">
        <v>44760</v>
      </c>
      <c r="M28" s="2">
        <f>$P$4-Q28-P28</f>
        <v>26</v>
      </c>
      <c r="N28" s="16">
        <v>32</v>
      </c>
      <c r="O28" s="2"/>
      <c r="P28" s="16"/>
      <c r="Q28" s="16"/>
      <c r="R28" s="2">
        <v>200</v>
      </c>
      <c r="S28" s="2">
        <v>0</v>
      </c>
      <c r="T28" s="2">
        <v>0</v>
      </c>
      <c r="U28" s="16"/>
      <c r="V28" s="2">
        <v>0</v>
      </c>
      <c r="W28" s="2">
        <f t="shared" si="205"/>
        <v>10</v>
      </c>
      <c r="X28" s="2">
        <f t="shared" si="154"/>
        <v>0</v>
      </c>
      <c r="Y28" s="17">
        <f t="shared" si="155"/>
        <v>46.153846153846153</v>
      </c>
      <c r="Z28" s="17">
        <f t="shared" si="27"/>
        <v>8</v>
      </c>
      <c r="AA28" s="17">
        <f t="shared" si="2"/>
        <v>5</v>
      </c>
      <c r="AB28" s="18">
        <v>7</v>
      </c>
      <c r="AC28" s="19">
        <f t="shared" si="3"/>
        <v>276.15384615384613</v>
      </c>
      <c r="AD28" s="17">
        <f>(R28+T28)/$P$4*P28</f>
        <v>0</v>
      </c>
      <c r="AE28" s="17">
        <f>(R28+T28)/$P$4*Q28</f>
        <v>0</v>
      </c>
      <c r="AF28" s="29"/>
      <c r="AG28" s="43">
        <f t="shared" si="29"/>
        <v>0</v>
      </c>
      <c r="AH28" s="17">
        <f t="shared" si="178"/>
        <v>5.523076923076923</v>
      </c>
      <c r="AI28" s="17">
        <f t="shared" si="179"/>
        <v>5.523076923076923</v>
      </c>
      <c r="AJ28" s="3">
        <f t="shared" si="156"/>
        <v>270</v>
      </c>
      <c r="AK28" s="3">
        <f t="shared" si="157"/>
        <v>2500</v>
      </c>
      <c r="AL28" s="3"/>
      <c r="AN28" s="20">
        <f t="shared" si="158"/>
        <v>270.63</v>
      </c>
      <c r="AO28">
        <f t="shared" si="159"/>
        <v>2</v>
      </c>
      <c r="AP28">
        <f t="shared" si="160"/>
        <v>1</v>
      </c>
      <c r="AQ28">
        <f t="shared" si="161"/>
        <v>1</v>
      </c>
      <c r="AR28">
        <f t="shared" si="162"/>
        <v>0</v>
      </c>
      <c r="AS28">
        <f t="shared" si="163"/>
        <v>0</v>
      </c>
      <c r="AT28">
        <f t="shared" si="164"/>
        <v>0</v>
      </c>
      <c r="AU28">
        <f t="shared" si="165"/>
        <v>1</v>
      </c>
      <c r="AV28">
        <f t="shared" si="166"/>
        <v>0</v>
      </c>
      <c r="AW28">
        <f t="shared" si="167"/>
        <v>1</v>
      </c>
      <c r="AX28">
        <f t="shared" si="168"/>
        <v>0</v>
      </c>
      <c r="AY28">
        <f t="shared" si="169"/>
        <v>2519.9999999999818</v>
      </c>
      <c r="AZ28" s="12">
        <f t="shared" si="170"/>
        <v>-1.5055555555555555</v>
      </c>
      <c r="BA28" s="13">
        <f t="shared" si="171"/>
        <v>0</v>
      </c>
      <c r="BB28" s="13">
        <f t="shared" si="172"/>
        <v>0</v>
      </c>
      <c r="BC28" s="27">
        <v>0</v>
      </c>
      <c r="BD28" s="1">
        <f t="shared" si="173"/>
        <v>0</v>
      </c>
      <c r="BE28" s="20">
        <f t="shared" si="174"/>
        <v>256.15384615384613</v>
      </c>
    </row>
    <row r="29" spans="1:57" ht="33" customHeight="1" x14ac:dyDescent="0.65">
      <c r="A29" s="39">
        <v>23</v>
      </c>
      <c r="B29" s="2" t="s">
        <v>39</v>
      </c>
      <c r="C29" s="44" t="s">
        <v>159</v>
      </c>
      <c r="D29" s="38" t="s">
        <v>121</v>
      </c>
      <c r="E29" s="38" t="s">
        <v>122</v>
      </c>
      <c r="F29" s="46" t="str">
        <f>VLOOKUP(C29,'[1]2023.11'!$C$6:$X$1239,8,0)</f>
        <v>ORK</v>
      </c>
      <c r="G29" s="46" t="str">
        <f>VLOOKUP(C29,'[1]2023.11'!$C$6:$X$1239,9,0)</f>
        <v>SOPHORN</v>
      </c>
      <c r="H29" s="46" t="str">
        <f>VLOOKUP(C29,'[1]2023.11'!$C$6:$X$1239,14,0)</f>
        <v>M</v>
      </c>
      <c r="I29" s="78">
        <f>VLOOKUP(C29,'[1]2023.11'!$C$6:$X$1239,13,0)</f>
        <v>37400</v>
      </c>
      <c r="J29" s="46">
        <f>VLOOKUP(C29,'[1]2023.11'!$C$6:$X$1239,4,0)</f>
        <v>0</v>
      </c>
      <c r="K29" s="46" t="str">
        <f>VLOOKUP(C29,'[1]2023.11'!$C$6:$X$1239,3,0)</f>
        <v>250256381</v>
      </c>
      <c r="L29" s="15">
        <v>44774</v>
      </c>
      <c r="M29" s="2">
        <f t="shared" ref="M29:M33" si="206">$P$4-Q29-P29</f>
        <v>26</v>
      </c>
      <c r="N29" s="16">
        <v>32</v>
      </c>
      <c r="O29" s="2"/>
      <c r="P29" s="16"/>
      <c r="Q29" s="16"/>
      <c r="R29" s="2">
        <v>200</v>
      </c>
      <c r="S29" s="2">
        <v>0</v>
      </c>
      <c r="T29" s="2">
        <v>0</v>
      </c>
      <c r="U29" s="16"/>
      <c r="V29" s="2">
        <v>0</v>
      </c>
      <c r="W29" s="2">
        <f t="shared" si="205"/>
        <v>10</v>
      </c>
      <c r="X29" s="2">
        <f t="shared" si="154"/>
        <v>0</v>
      </c>
      <c r="Y29" s="17">
        <f t="shared" si="155"/>
        <v>46.153846153846153</v>
      </c>
      <c r="Z29" s="17">
        <f t="shared" si="27"/>
        <v>8</v>
      </c>
      <c r="AA29" s="17">
        <f t="shared" si="2"/>
        <v>5</v>
      </c>
      <c r="AB29" s="18">
        <v>7</v>
      </c>
      <c r="AC29" s="19">
        <f t="shared" si="3"/>
        <v>276.15384615384613</v>
      </c>
      <c r="AD29" s="17">
        <f t="shared" ref="AD29:AD63" si="207">(R29+T29)/$P$4*P29</f>
        <v>0</v>
      </c>
      <c r="AE29" s="17">
        <f t="shared" ref="AE29:AE63" si="208">(R29+T29)/$P$4*Q29</f>
        <v>0</v>
      </c>
      <c r="AF29" s="29"/>
      <c r="AG29" s="43">
        <f t="shared" si="29"/>
        <v>0</v>
      </c>
      <c r="AH29" s="17">
        <f t="shared" si="178"/>
        <v>5.523076923076923</v>
      </c>
      <c r="AI29" s="17">
        <f t="shared" si="179"/>
        <v>5.523076923076923</v>
      </c>
      <c r="AJ29" s="3">
        <f t="shared" si="156"/>
        <v>270</v>
      </c>
      <c r="AK29" s="3">
        <f t="shared" si="157"/>
        <v>2500</v>
      </c>
      <c r="AL29" s="3"/>
      <c r="AN29" s="20">
        <f t="shared" si="158"/>
        <v>270.63</v>
      </c>
      <c r="AO29">
        <f t="shared" si="159"/>
        <v>2</v>
      </c>
      <c r="AP29">
        <f t="shared" si="160"/>
        <v>1</v>
      </c>
      <c r="AQ29">
        <f t="shared" si="161"/>
        <v>1</v>
      </c>
      <c r="AR29">
        <f t="shared" si="162"/>
        <v>0</v>
      </c>
      <c r="AS29">
        <f t="shared" si="163"/>
        <v>0</v>
      </c>
      <c r="AT29">
        <f t="shared" si="164"/>
        <v>0</v>
      </c>
      <c r="AU29">
        <f t="shared" si="165"/>
        <v>1</v>
      </c>
      <c r="AV29">
        <f t="shared" si="166"/>
        <v>0</v>
      </c>
      <c r="AW29">
        <f t="shared" si="167"/>
        <v>1</v>
      </c>
      <c r="AX29">
        <f t="shared" si="168"/>
        <v>0</v>
      </c>
      <c r="AY29">
        <f t="shared" si="169"/>
        <v>2519.9999999999818</v>
      </c>
      <c r="AZ29" s="12">
        <f t="shared" si="170"/>
        <v>-1.5416666666666667</v>
      </c>
      <c r="BA29" s="13">
        <f t="shared" si="171"/>
        <v>0</v>
      </c>
      <c r="BB29" s="13">
        <f t="shared" si="172"/>
        <v>0</v>
      </c>
      <c r="BC29" s="27">
        <v>0</v>
      </c>
      <c r="BD29" s="1">
        <f t="shared" si="173"/>
        <v>0</v>
      </c>
      <c r="BE29" s="20">
        <f t="shared" si="174"/>
        <v>256.15384615384613</v>
      </c>
    </row>
    <row r="30" spans="1:57" ht="33" customHeight="1" x14ac:dyDescent="0.55000000000000004">
      <c r="A30" s="2">
        <v>24</v>
      </c>
      <c r="B30" s="2" t="s">
        <v>39</v>
      </c>
      <c r="C30" s="44" t="s">
        <v>160</v>
      </c>
      <c r="D30" s="45" t="s">
        <v>123</v>
      </c>
      <c r="E30" s="46" t="s">
        <v>124</v>
      </c>
      <c r="F30" s="46" t="str">
        <f>VLOOKUP(C30,'[1]2023.11'!$C$6:$X$1239,8,0)</f>
        <v>LO</v>
      </c>
      <c r="G30" s="46" t="str">
        <f>VLOOKUP(C30,'[1]2023.11'!$C$6:$X$1239,9,0)</f>
        <v>DARO</v>
      </c>
      <c r="H30" s="46" t="str">
        <f>VLOOKUP(C30,'[1]2023.11'!$C$6:$X$1239,14,0)</f>
        <v>M</v>
      </c>
      <c r="I30" s="78">
        <f>VLOOKUP(C30,'[1]2023.11'!$C$6:$X$1239,13,0)</f>
        <v>35096</v>
      </c>
      <c r="J30" s="46">
        <f>VLOOKUP(C30,'[1]2023.11'!$C$6:$X$1239,4,0)</f>
        <v>0</v>
      </c>
      <c r="K30" s="46" t="str">
        <f>VLOOKUP(C30,'[1]2023.11'!$C$6:$X$1239,3,0)</f>
        <v>061426827</v>
      </c>
      <c r="L30" s="15">
        <v>44774</v>
      </c>
      <c r="M30" s="2">
        <f t="shared" si="206"/>
        <v>26</v>
      </c>
      <c r="N30" s="16">
        <v>31</v>
      </c>
      <c r="O30" s="2"/>
      <c r="P30" s="16"/>
      <c r="Q30" s="16"/>
      <c r="R30" s="2">
        <v>200</v>
      </c>
      <c r="S30" s="2">
        <v>0</v>
      </c>
      <c r="T30" s="2">
        <v>0</v>
      </c>
      <c r="U30" s="16"/>
      <c r="V30" s="2">
        <v>0</v>
      </c>
      <c r="W30" s="2">
        <f t="shared" si="205"/>
        <v>10</v>
      </c>
      <c r="X30" s="2">
        <f t="shared" si="154"/>
        <v>0</v>
      </c>
      <c r="Y30" s="17">
        <f t="shared" si="155"/>
        <v>44.71153846153846</v>
      </c>
      <c r="Z30" s="17">
        <f t="shared" si="27"/>
        <v>7.75</v>
      </c>
      <c r="AA30" s="17">
        <f t="shared" si="2"/>
        <v>5</v>
      </c>
      <c r="AB30" s="18">
        <v>7</v>
      </c>
      <c r="AC30" s="19">
        <f t="shared" si="3"/>
        <v>274.46153846153845</v>
      </c>
      <c r="AD30" s="17">
        <f t="shared" si="207"/>
        <v>0</v>
      </c>
      <c r="AE30" s="17">
        <f t="shared" si="208"/>
        <v>0</v>
      </c>
      <c r="AF30" s="29"/>
      <c r="AG30" s="43">
        <f t="shared" si="29"/>
        <v>0</v>
      </c>
      <c r="AH30" s="17">
        <f t="shared" si="178"/>
        <v>5.4892307692307689</v>
      </c>
      <c r="AI30" s="17">
        <f t="shared" si="179"/>
        <v>5.4892307692307689</v>
      </c>
      <c r="AJ30" s="3">
        <f t="shared" si="156"/>
        <v>268</v>
      </c>
      <c r="AK30" s="3">
        <f t="shared" si="157"/>
        <v>3800</v>
      </c>
      <c r="AL30" s="3"/>
      <c r="AN30" s="20">
        <f t="shared" si="158"/>
        <v>268.97000000000003</v>
      </c>
      <c r="AO30">
        <f t="shared" si="159"/>
        <v>2</v>
      </c>
      <c r="AP30">
        <f t="shared" si="160"/>
        <v>1</v>
      </c>
      <c r="AQ30">
        <f t="shared" si="161"/>
        <v>0</v>
      </c>
      <c r="AR30">
        <f t="shared" si="162"/>
        <v>1</v>
      </c>
      <c r="AS30">
        <f t="shared" si="163"/>
        <v>1</v>
      </c>
      <c r="AT30">
        <f t="shared" si="164"/>
        <v>3</v>
      </c>
      <c r="AU30">
        <f t="shared" si="165"/>
        <v>1</v>
      </c>
      <c r="AV30">
        <f t="shared" si="166"/>
        <v>1</v>
      </c>
      <c r="AW30">
        <f t="shared" si="167"/>
        <v>1</v>
      </c>
      <c r="AX30">
        <f t="shared" si="168"/>
        <v>3</v>
      </c>
      <c r="AY30">
        <f t="shared" si="169"/>
        <v>3880.0000000001091</v>
      </c>
      <c r="AZ30" s="12">
        <f t="shared" si="170"/>
        <v>-1.5416666666666667</v>
      </c>
      <c r="BA30" s="13">
        <f t="shared" si="171"/>
        <v>0</v>
      </c>
      <c r="BB30" s="13">
        <f t="shared" si="172"/>
        <v>0</v>
      </c>
      <c r="BC30" s="27">
        <v>0</v>
      </c>
      <c r="BD30" s="1">
        <f t="shared" si="173"/>
        <v>0</v>
      </c>
      <c r="BE30" s="20">
        <f t="shared" si="174"/>
        <v>254.71153846153845</v>
      </c>
    </row>
    <row r="31" spans="1:57" ht="33" customHeight="1" x14ac:dyDescent="0.55000000000000004">
      <c r="A31" s="39">
        <v>25</v>
      </c>
      <c r="B31" s="2" t="s">
        <v>39</v>
      </c>
      <c r="C31" s="44" t="s">
        <v>161</v>
      </c>
      <c r="D31" s="45" t="s">
        <v>125</v>
      </c>
      <c r="E31" s="46" t="s">
        <v>126</v>
      </c>
      <c r="F31" s="46" t="str">
        <f>VLOOKUP(C31,'[1]2023.11'!$C$6:$X$1239,8,0)</f>
        <v>POV</v>
      </c>
      <c r="G31" s="46" t="str">
        <f>VLOOKUP(C31,'[1]2023.11'!$C$6:$X$1239,9,0)</f>
        <v>MACH</v>
      </c>
      <c r="H31" s="46" t="str">
        <f>VLOOKUP(C31,'[1]2023.11'!$C$6:$X$1239,14,0)</f>
        <v>M</v>
      </c>
      <c r="I31" s="78">
        <f>VLOOKUP(C31,'[1]2023.11'!$C$6:$X$1239,13,0)</f>
        <v>37378</v>
      </c>
      <c r="J31" s="46">
        <f>VLOOKUP(C31,'[1]2023.11'!$C$6:$X$1239,4,0)</f>
        <v>0</v>
      </c>
      <c r="K31" s="46" t="str">
        <f>VLOOKUP(C31,'[1]2023.11'!$C$6:$X$1239,3,0)</f>
        <v>051660608</v>
      </c>
      <c r="L31" s="15">
        <v>44774</v>
      </c>
      <c r="M31" s="2">
        <f t="shared" si="206"/>
        <v>26</v>
      </c>
      <c r="N31" s="16">
        <v>32</v>
      </c>
      <c r="O31" s="2"/>
      <c r="P31" s="16"/>
      <c r="Q31" s="16"/>
      <c r="R31" s="2">
        <v>200</v>
      </c>
      <c r="S31" s="2">
        <v>0</v>
      </c>
      <c r="T31" s="2">
        <v>0</v>
      </c>
      <c r="U31" s="16"/>
      <c r="V31" s="2">
        <v>0</v>
      </c>
      <c r="W31" s="2">
        <f t="shared" si="205"/>
        <v>10</v>
      </c>
      <c r="X31" s="2">
        <f t="shared" si="154"/>
        <v>0</v>
      </c>
      <c r="Y31" s="17">
        <f t="shared" si="155"/>
        <v>46.153846153846153</v>
      </c>
      <c r="Z31" s="17">
        <f t="shared" si="27"/>
        <v>8</v>
      </c>
      <c r="AA31" s="17">
        <f t="shared" si="2"/>
        <v>5</v>
      </c>
      <c r="AB31" s="18">
        <v>7</v>
      </c>
      <c r="AC31" s="19">
        <f t="shared" si="3"/>
        <v>276.15384615384613</v>
      </c>
      <c r="AD31" s="17">
        <f t="shared" si="207"/>
        <v>0</v>
      </c>
      <c r="AE31" s="17">
        <f t="shared" si="208"/>
        <v>0</v>
      </c>
      <c r="AF31" s="29"/>
      <c r="AG31" s="43">
        <f t="shared" si="29"/>
        <v>0</v>
      </c>
      <c r="AH31" s="17">
        <f t="shared" si="178"/>
        <v>5.523076923076923</v>
      </c>
      <c r="AI31" s="17">
        <f t="shared" si="179"/>
        <v>5.523076923076923</v>
      </c>
      <c r="AJ31" s="3">
        <f t="shared" si="156"/>
        <v>270</v>
      </c>
      <c r="AK31" s="3">
        <f t="shared" si="157"/>
        <v>2500</v>
      </c>
      <c r="AL31" s="3"/>
      <c r="AN31" s="20">
        <f t="shared" si="158"/>
        <v>270.63</v>
      </c>
      <c r="AO31">
        <f t="shared" si="159"/>
        <v>2</v>
      </c>
      <c r="AP31">
        <f t="shared" si="160"/>
        <v>1</v>
      </c>
      <c r="AQ31">
        <f t="shared" si="161"/>
        <v>1</v>
      </c>
      <c r="AR31">
        <f t="shared" si="162"/>
        <v>0</v>
      </c>
      <c r="AS31">
        <f t="shared" si="163"/>
        <v>0</v>
      </c>
      <c r="AT31">
        <f t="shared" si="164"/>
        <v>0</v>
      </c>
      <c r="AU31">
        <f t="shared" si="165"/>
        <v>1</v>
      </c>
      <c r="AV31">
        <f t="shared" si="166"/>
        <v>0</v>
      </c>
      <c r="AW31">
        <f t="shared" si="167"/>
        <v>1</v>
      </c>
      <c r="AX31">
        <f t="shared" si="168"/>
        <v>0</v>
      </c>
      <c r="AY31">
        <f t="shared" si="169"/>
        <v>2519.9999999999818</v>
      </c>
      <c r="AZ31" s="12">
        <f t="shared" si="170"/>
        <v>-1.5416666666666667</v>
      </c>
      <c r="BA31" s="13">
        <f t="shared" si="171"/>
        <v>0</v>
      </c>
      <c r="BB31" s="13">
        <f t="shared" si="172"/>
        <v>0</v>
      </c>
      <c r="BC31" s="27">
        <v>0</v>
      </c>
      <c r="BD31" s="1">
        <f t="shared" si="173"/>
        <v>0</v>
      </c>
      <c r="BE31" s="20">
        <f t="shared" si="174"/>
        <v>256.15384615384613</v>
      </c>
    </row>
    <row r="32" spans="1:57" ht="33" customHeight="1" x14ac:dyDescent="0.65">
      <c r="A32" s="2">
        <v>26</v>
      </c>
      <c r="B32" s="2" t="s">
        <v>39</v>
      </c>
      <c r="C32" s="44" t="s">
        <v>162</v>
      </c>
      <c r="D32" s="38" t="s">
        <v>136</v>
      </c>
      <c r="E32" s="38" t="s">
        <v>93</v>
      </c>
      <c r="F32" s="46" t="str">
        <f>VLOOKUP(C32,'[1]2023.11'!$C$6:$X$1239,8,0)</f>
        <v>HEN</v>
      </c>
      <c r="G32" s="46" t="str">
        <f>VLOOKUP(C32,'[1]2023.11'!$C$6:$X$1239,9,0)</f>
        <v>NGET</v>
      </c>
      <c r="H32" s="46" t="str">
        <f>VLOOKUP(C32,'[1]2023.11'!$C$6:$X$1239,14,0)</f>
        <v>M</v>
      </c>
      <c r="I32" s="78">
        <f>VLOOKUP(C32,'[1]2023.11'!$C$6:$X$1239,13,0)</f>
        <v>38048</v>
      </c>
      <c r="J32" s="46">
        <f>VLOOKUP(C32,'[1]2023.11'!$C$6:$X$1239,4,0)</f>
        <v>0</v>
      </c>
      <c r="K32" s="46">
        <f>VLOOKUP(C32,'[1]2023.11'!$C$6:$X$1239,3,0)</f>
        <v>101419561</v>
      </c>
      <c r="L32" s="15">
        <v>44774</v>
      </c>
      <c r="M32" s="2">
        <f t="shared" si="206"/>
        <v>26</v>
      </c>
      <c r="N32" s="16">
        <v>32</v>
      </c>
      <c r="O32" s="2"/>
      <c r="P32" s="16"/>
      <c r="Q32" s="16"/>
      <c r="R32" s="2">
        <v>200</v>
      </c>
      <c r="S32" s="2">
        <v>0</v>
      </c>
      <c r="T32" s="2">
        <v>0</v>
      </c>
      <c r="U32" s="16"/>
      <c r="V32" s="2">
        <v>0</v>
      </c>
      <c r="W32" s="2">
        <f t="shared" si="205"/>
        <v>10</v>
      </c>
      <c r="X32" s="2">
        <f t="shared" si="154"/>
        <v>0</v>
      </c>
      <c r="Y32" s="17">
        <f t="shared" si="155"/>
        <v>46.153846153846153</v>
      </c>
      <c r="Z32" s="17">
        <f t="shared" si="27"/>
        <v>8</v>
      </c>
      <c r="AA32" s="17">
        <f t="shared" si="2"/>
        <v>5</v>
      </c>
      <c r="AB32" s="18">
        <v>7</v>
      </c>
      <c r="AC32" s="19">
        <f t="shared" si="3"/>
        <v>276.15384615384613</v>
      </c>
      <c r="AD32" s="17">
        <f t="shared" si="207"/>
        <v>0</v>
      </c>
      <c r="AE32" s="17">
        <f t="shared" si="208"/>
        <v>0</v>
      </c>
      <c r="AF32" s="29"/>
      <c r="AG32" s="43">
        <f t="shared" si="29"/>
        <v>0</v>
      </c>
      <c r="AH32" s="17">
        <f t="shared" si="178"/>
        <v>5.523076923076923</v>
      </c>
      <c r="AI32" s="17">
        <f t="shared" si="179"/>
        <v>5.523076923076923</v>
      </c>
      <c r="AJ32" s="3">
        <f t="shared" si="156"/>
        <v>270</v>
      </c>
      <c r="AK32" s="3">
        <f t="shared" si="157"/>
        <v>2500</v>
      </c>
      <c r="AL32" s="3"/>
      <c r="AN32" s="20">
        <f t="shared" si="158"/>
        <v>270.63</v>
      </c>
      <c r="AO32">
        <f t="shared" si="159"/>
        <v>2</v>
      </c>
      <c r="AP32">
        <f t="shared" si="160"/>
        <v>1</v>
      </c>
      <c r="AQ32">
        <f t="shared" si="161"/>
        <v>1</v>
      </c>
      <c r="AR32">
        <f t="shared" si="162"/>
        <v>0</v>
      </c>
      <c r="AS32">
        <f t="shared" si="163"/>
        <v>0</v>
      </c>
      <c r="AT32">
        <f t="shared" si="164"/>
        <v>0</v>
      </c>
      <c r="AU32">
        <f t="shared" si="165"/>
        <v>1</v>
      </c>
      <c r="AV32">
        <f t="shared" si="166"/>
        <v>0</v>
      </c>
      <c r="AW32">
        <f t="shared" si="167"/>
        <v>1</v>
      </c>
      <c r="AX32">
        <f t="shared" si="168"/>
        <v>0</v>
      </c>
      <c r="AY32">
        <f t="shared" si="169"/>
        <v>2519.9999999999818</v>
      </c>
      <c r="AZ32" s="12">
        <f t="shared" si="170"/>
        <v>-1.5416666666666667</v>
      </c>
      <c r="BA32" s="13">
        <f t="shared" si="171"/>
        <v>0</v>
      </c>
      <c r="BB32" s="13">
        <f t="shared" si="172"/>
        <v>0</v>
      </c>
      <c r="BC32" s="27">
        <v>0</v>
      </c>
      <c r="BD32" s="1">
        <f t="shared" si="173"/>
        <v>0</v>
      </c>
      <c r="BE32" s="20">
        <f t="shared" si="174"/>
        <v>256.15384615384613</v>
      </c>
    </row>
    <row r="33" spans="1:57" ht="33" customHeight="1" x14ac:dyDescent="0.55000000000000004">
      <c r="A33" s="39">
        <v>27</v>
      </c>
      <c r="B33" s="2" t="s">
        <v>39</v>
      </c>
      <c r="C33" s="44" t="s">
        <v>163</v>
      </c>
      <c r="D33" s="45" t="s">
        <v>127</v>
      </c>
      <c r="E33" s="46" t="s">
        <v>128</v>
      </c>
      <c r="F33" s="46" t="str">
        <f>VLOOKUP(C33,'[1]2023.11'!$C$6:$X$1239,8,0)</f>
        <v>THON</v>
      </c>
      <c r="G33" s="46" t="str">
        <f>VLOOKUP(C33,'[1]2023.11'!$C$6:$X$1239,9,0)</f>
        <v>ROTHA</v>
      </c>
      <c r="H33" s="46" t="str">
        <f>VLOOKUP(C33,'[1]2023.11'!$C$6:$X$1239,14,0)</f>
        <v>M</v>
      </c>
      <c r="I33" s="78">
        <f>VLOOKUP(C33,'[1]2023.11'!$C$6:$X$1239,13,0)</f>
        <v>36220</v>
      </c>
      <c r="J33" s="46">
        <f>VLOOKUP(C33,'[1]2023.11'!$C$6:$X$1239,4,0)</f>
        <v>0</v>
      </c>
      <c r="K33" s="46" t="str">
        <f>VLOOKUP(C33,'[1]2023.11'!$C$6:$X$1239,3,0)</f>
        <v>051087830</v>
      </c>
      <c r="L33" s="15">
        <v>44774</v>
      </c>
      <c r="M33" s="2">
        <f t="shared" si="206"/>
        <v>26</v>
      </c>
      <c r="N33" s="16">
        <v>32</v>
      </c>
      <c r="O33" s="2"/>
      <c r="P33" s="16"/>
      <c r="Q33" s="16"/>
      <c r="R33" s="2">
        <v>200</v>
      </c>
      <c r="S33" s="2">
        <v>0</v>
      </c>
      <c r="T33" s="2">
        <v>0</v>
      </c>
      <c r="U33" s="16"/>
      <c r="V33" s="2">
        <v>0</v>
      </c>
      <c r="W33" s="2">
        <f t="shared" si="205"/>
        <v>10</v>
      </c>
      <c r="X33" s="2">
        <f t="shared" si="154"/>
        <v>0</v>
      </c>
      <c r="Y33" s="17">
        <f t="shared" si="155"/>
        <v>46.153846153846153</v>
      </c>
      <c r="Z33" s="17">
        <f t="shared" si="27"/>
        <v>8</v>
      </c>
      <c r="AA33" s="17">
        <f t="shared" si="2"/>
        <v>5</v>
      </c>
      <c r="AB33" s="18">
        <v>7</v>
      </c>
      <c r="AC33" s="19">
        <f t="shared" si="3"/>
        <v>276.15384615384613</v>
      </c>
      <c r="AD33" s="17">
        <f t="shared" si="207"/>
        <v>0</v>
      </c>
      <c r="AE33" s="17">
        <f t="shared" si="208"/>
        <v>0</v>
      </c>
      <c r="AF33" s="29"/>
      <c r="AG33" s="43">
        <f t="shared" si="29"/>
        <v>0</v>
      </c>
      <c r="AH33" s="17">
        <f t="shared" si="178"/>
        <v>5.523076923076923</v>
      </c>
      <c r="AI33" s="17">
        <f t="shared" si="179"/>
        <v>5.523076923076923</v>
      </c>
      <c r="AJ33" s="3">
        <f t="shared" si="156"/>
        <v>270</v>
      </c>
      <c r="AK33" s="3">
        <f t="shared" si="157"/>
        <v>2500</v>
      </c>
      <c r="AL33" s="3"/>
      <c r="AN33" s="20">
        <f t="shared" si="158"/>
        <v>270.63</v>
      </c>
      <c r="AO33">
        <f t="shared" si="159"/>
        <v>2</v>
      </c>
      <c r="AP33">
        <f t="shared" si="160"/>
        <v>1</v>
      </c>
      <c r="AQ33">
        <f t="shared" si="161"/>
        <v>1</v>
      </c>
      <c r="AR33">
        <f t="shared" si="162"/>
        <v>0</v>
      </c>
      <c r="AS33">
        <f t="shared" si="163"/>
        <v>0</v>
      </c>
      <c r="AT33">
        <f t="shared" si="164"/>
        <v>0</v>
      </c>
      <c r="AU33">
        <f t="shared" si="165"/>
        <v>1</v>
      </c>
      <c r="AV33">
        <f t="shared" si="166"/>
        <v>0</v>
      </c>
      <c r="AW33">
        <f t="shared" si="167"/>
        <v>1</v>
      </c>
      <c r="AX33">
        <f t="shared" si="168"/>
        <v>0</v>
      </c>
      <c r="AY33">
        <f t="shared" si="169"/>
        <v>2519.9999999999818</v>
      </c>
      <c r="AZ33" s="12">
        <f t="shared" si="170"/>
        <v>-1.5416666666666667</v>
      </c>
      <c r="BA33" s="13">
        <f t="shared" si="171"/>
        <v>0</v>
      </c>
      <c r="BB33" s="13">
        <f t="shared" si="172"/>
        <v>0</v>
      </c>
      <c r="BC33" s="27">
        <v>0</v>
      </c>
      <c r="BD33" s="1">
        <f t="shared" si="173"/>
        <v>0</v>
      </c>
      <c r="BE33" s="20">
        <f t="shared" si="174"/>
        <v>256.15384615384613</v>
      </c>
    </row>
    <row r="34" spans="1:57" ht="33" customHeight="1" x14ac:dyDescent="0.55000000000000004">
      <c r="A34" s="2">
        <v>28</v>
      </c>
      <c r="B34" s="2" t="s">
        <v>39</v>
      </c>
      <c r="C34" s="44" t="s">
        <v>164</v>
      </c>
      <c r="D34" s="45" t="s">
        <v>132</v>
      </c>
      <c r="E34" s="46" t="s">
        <v>133</v>
      </c>
      <c r="F34" s="46" t="str">
        <f>VLOOKUP(C34,'[1]2023.11'!$C$6:$X$1239,8,0)</f>
        <v>CHOEURN</v>
      </c>
      <c r="G34" s="46" t="str">
        <f>VLOOKUP(C34,'[1]2023.11'!$C$6:$X$1239,9,0)</f>
        <v>SOKKHON</v>
      </c>
      <c r="H34" s="46" t="str">
        <f>VLOOKUP(C34,'[1]2023.11'!$C$6:$X$1239,14,0)</f>
        <v>F</v>
      </c>
      <c r="I34" s="78">
        <f>VLOOKUP(C34,'[1]2023.11'!$C$6:$X$1239,13,0)</f>
        <v>35370</v>
      </c>
      <c r="J34" s="46" t="str">
        <f>VLOOKUP(C34,'[1]2023.11'!$C$6:$X$1239,4,0)</f>
        <v>098779525</v>
      </c>
      <c r="K34" s="46" t="str">
        <f>VLOOKUP(C34,'[1]2023.11'!$C$6:$X$1239,3,0)</f>
        <v>030596400</v>
      </c>
      <c r="L34" s="15">
        <v>44788</v>
      </c>
      <c r="M34" s="2">
        <f t="shared" ref="M34:M40" si="209">$P$4-Q34-P34</f>
        <v>26</v>
      </c>
      <c r="N34" s="16">
        <v>32</v>
      </c>
      <c r="O34" s="2"/>
      <c r="P34" s="16"/>
      <c r="Q34" s="16"/>
      <c r="R34" s="2">
        <v>200</v>
      </c>
      <c r="S34" s="2">
        <v>0</v>
      </c>
      <c r="T34" s="2">
        <v>0</v>
      </c>
      <c r="U34" s="16"/>
      <c r="V34" s="2">
        <v>0</v>
      </c>
      <c r="W34" s="2">
        <f t="shared" ref="W34:W40" si="210">IF(AND($Q$4&lt;=M34,Q34&lt;0.01),10,IF(AND(M34&gt;=$Q$4-1,Q34&lt;0.01),5,0))</f>
        <v>10</v>
      </c>
      <c r="X34" s="2">
        <f t="shared" ref="X34:X40" si="211">IF(AZ34&lt;=8,BA34,BB34)</f>
        <v>0</v>
      </c>
      <c r="Y34" s="17">
        <f t="shared" ref="Y34:Y40" si="212">(((R34/26/8)*1.5)*N34)+(((R34/26)*2)*O34)</f>
        <v>46.153846153846153</v>
      </c>
      <c r="Z34" s="17">
        <f t="shared" si="27"/>
        <v>8</v>
      </c>
      <c r="AA34" s="17">
        <f t="shared" si="2"/>
        <v>5</v>
      </c>
      <c r="AB34" s="18">
        <v>7</v>
      </c>
      <c r="AC34" s="19">
        <f t="shared" si="3"/>
        <v>276.15384615384613</v>
      </c>
      <c r="AD34" s="17">
        <f t="shared" si="207"/>
        <v>0</v>
      </c>
      <c r="AE34" s="17">
        <f t="shared" si="208"/>
        <v>0</v>
      </c>
      <c r="AF34" s="29"/>
      <c r="AG34" s="43">
        <f t="shared" si="29"/>
        <v>0</v>
      </c>
      <c r="AH34" s="17">
        <f t="shared" ref="AH34:AH40" si="213">IF((AC34*4000)&lt;=1200000,(AC34*2%),(1200000/4000*2%))</f>
        <v>5.523076923076923</v>
      </c>
      <c r="AI34" s="17">
        <f t="shared" ref="AI34:AI40" si="214">AD34+AE34+AF34+AG34+AH34</f>
        <v>5.523076923076923</v>
      </c>
      <c r="AJ34" s="3">
        <f t="shared" ref="AJ34:AJ40" si="215">(AO34*$AO$5+AP34*$AP$5+AQ34*$AQ$5+AR34*$AR$5+AS34*$AS$5+AT34*$AT$5)</f>
        <v>270</v>
      </c>
      <c r="AK34" s="3">
        <f t="shared" ref="AK34:AK40" si="216">(AU34*$AU$5+AV34*$AV$5+AW34*$AW$5+AX34*$AX$5)</f>
        <v>2500</v>
      </c>
      <c r="AL34" s="3"/>
      <c r="AN34" s="20">
        <f t="shared" ref="AN34:AN40" si="217">ROUND( AC34-AI34,2)</f>
        <v>270.63</v>
      </c>
      <c r="AO34">
        <f t="shared" ref="AO34:AO40" si="218">INT(AN34/$AO$5)</f>
        <v>2</v>
      </c>
      <c r="AP34">
        <f t="shared" ref="AP34:AP40" si="219">INT((AN34-$AO$5*AO34)/50)</f>
        <v>1</v>
      </c>
      <c r="AQ34">
        <f t="shared" ref="AQ34:AQ40" si="220">INT((AN34-$AO$5*AO34-$AP$5*AP34)/20)</f>
        <v>1</v>
      </c>
      <c r="AR34">
        <f t="shared" ref="AR34:AR40" si="221">INT((AN34-$AO$5*AO34-$AP$5*AP34-$AQ$5*AQ34)/10)</f>
        <v>0</v>
      </c>
      <c r="AS34">
        <f t="shared" ref="AS34:AS40" si="222">INT((AN34-$AO$5*AO34-$AP$5*AP34-$AQ$5*AQ34-$AR$5*AR34)/5)</f>
        <v>0</v>
      </c>
      <c r="AT34">
        <f t="shared" ref="AT34:AT40" si="223">INT((AN34-$AO$5*AO34-$AP$5*AP34-$AQ$5*AQ34-$AR$5*AR34-$AS$5*AS34)/1)</f>
        <v>0</v>
      </c>
      <c r="AU34">
        <f t="shared" ref="AU34:AU40" si="224">INT(AY34/$AU$5)</f>
        <v>1</v>
      </c>
      <c r="AV34">
        <f t="shared" ref="AV34:AV40" si="225">INT((AY34-AU34*$AU$5)/1000)</f>
        <v>0</v>
      </c>
      <c r="AW34">
        <f t="shared" ref="AW34:AW40" si="226">INT((AY34-AU34*$AU$5-AV34*$AV$5)/500)</f>
        <v>1</v>
      </c>
      <c r="AX34">
        <f t="shared" ref="AX34:AX40" si="227">INT((AY34-AU34*$AU$5-AV34*$AV$5-AW34*$AW$5)/100)</f>
        <v>0</v>
      </c>
      <c r="AY34">
        <f t="shared" ref="AY34:AY40" si="228">(AN34-$AO$5*AO34-$AP$5*AP34-$AQ$5*AQ34-$AR$5*AR34-$AS$5*AS34-$AT$5*AT34)*4000</f>
        <v>2519.9999999999818</v>
      </c>
      <c r="AZ34" s="12">
        <f t="shared" ref="AZ34:AZ40" si="229">+DAYS360(L34,$P$3)/360</f>
        <v>-1.5805555555555555</v>
      </c>
      <c r="BA34" s="13">
        <f t="shared" ref="BA34:BA40" si="230">IF(AZ34&lt;=1,0,IF(AZ34&lt;=2,2,IF(AZ34&lt;=3,3,IF(AZ34&lt;=4,4,IF(AZ34&lt;=5,5,IF(AZ34&lt;=6,6,IF(AZ34&lt;=7,7,IF(AZ34&lt;=8,8,10))))))))</f>
        <v>0</v>
      </c>
      <c r="BB34" s="13">
        <f t="shared" ref="BB34:BB40" si="231">IF(AZ34&lt;=3,0,IF(AZ34&lt;=4,4,IF(AZ34&lt;=5,5,IF(AZ34&lt;=6,6,IF(AZ34&lt;=7,7,IF(AZ34&lt;=8,8,IF(AZ34&lt;=9,9,10)))))))</f>
        <v>0</v>
      </c>
      <c r="BC34" s="27">
        <v>0</v>
      </c>
      <c r="BD34" s="1">
        <f t="shared" ref="BD34:BD40" si="232">+BC34*150000/4000</f>
        <v>0</v>
      </c>
      <c r="BE34" s="20">
        <f t="shared" ref="BE34:BE40" si="233">AC34-AD34-AE34-Z34-AA34-AB34-BD34</f>
        <v>256.15384615384613</v>
      </c>
    </row>
    <row r="35" spans="1:57" ht="33" customHeight="1" x14ac:dyDescent="0.55000000000000004">
      <c r="A35" s="39">
        <v>29</v>
      </c>
      <c r="B35" s="2" t="s">
        <v>39</v>
      </c>
      <c r="C35" s="44" t="s">
        <v>165</v>
      </c>
      <c r="D35" s="45" t="s">
        <v>134</v>
      </c>
      <c r="E35" s="46" t="s">
        <v>135</v>
      </c>
      <c r="F35" s="46" t="str">
        <f>VLOOKUP(C35,'[1]2023.11'!$C$6:$X$1239,8,0)</f>
        <v>KIN</v>
      </c>
      <c r="G35" s="46" t="str">
        <f>VLOOKUP(C35,'[1]2023.11'!$C$6:$X$1239,9,0)</f>
        <v>SOKEM</v>
      </c>
      <c r="H35" s="46" t="str">
        <f>VLOOKUP(C35,'[1]2023.11'!$C$6:$X$1239,14,0)</f>
        <v>F</v>
      </c>
      <c r="I35" s="78">
        <f>VLOOKUP(C35,'[1]2023.11'!$C$6:$X$1239,13,0)</f>
        <v>35771</v>
      </c>
      <c r="J35" s="46" t="str">
        <f>VLOOKUP(C35,'[1]2023.11'!$C$6:$X$1239,4,0)</f>
        <v>0968059442</v>
      </c>
      <c r="K35" s="46" t="str">
        <f>VLOOKUP(C35,'[1]2023.11'!$C$6:$X$1239,3,0)</f>
        <v>030802127</v>
      </c>
      <c r="L35" s="15">
        <v>44788</v>
      </c>
      <c r="M35" s="2">
        <f t="shared" si="209"/>
        <v>26</v>
      </c>
      <c r="N35" s="16">
        <v>32</v>
      </c>
      <c r="O35" s="2"/>
      <c r="P35" s="16"/>
      <c r="Q35" s="16"/>
      <c r="R35" s="2">
        <v>200</v>
      </c>
      <c r="S35" s="2">
        <v>0</v>
      </c>
      <c r="T35" s="2">
        <v>0</v>
      </c>
      <c r="U35" s="16"/>
      <c r="V35" s="2">
        <v>0</v>
      </c>
      <c r="W35" s="2">
        <f t="shared" si="210"/>
        <v>10</v>
      </c>
      <c r="X35" s="2">
        <f t="shared" si="211"/>
        <v>0</v>
      </c>
      <c r="Y35" s="17">
        <f t="shared" si="212"/>
        <v>46.153846153846153</v>
      </c>
      <c r="Z35" s="17">
        <f t="shared" si="27"/>
        <v>8</v>
      </c>
      <c r="AA35" s="17">
        <f t="shared" si="2"/>
        <v>5</v>
      </c>
      <c r="AB35" s="18">
        <v>7</v>
      </c>
      <c r="AC35" s="19">
        <f t="shared" si="3"/>
        <v>276.15384615384613</v>
      </c>
      <c r="AD35" s="17">
        <f t="shared" si="207"/>
        <v>0</v>
      </c>
      <c r="AE35" s="17">
        <f t="shared" si="208"/>
        <v>0</v>
      </c>
      <c r="AF35" s="29"/>
      <c r="AG35" s="43">
        <f t="shared" si="29"/>
        <v>0</v>
      </c>
      <c r="AH35" s="17">
        <f t="shared" si="213"/>
        <v>5.523076923076923</v>
      </c>
      <c r="AI35" s="17">
        <f t="shared" si="214"/>
        <v>5.523076923076923</v>
      </c>
      <c r="AJ35" s="3">
        <f t="shared" si="215"/>
        <v>270</v>
      </c>
      <c r="AK35" s="3">
        <f t="shared" si="216"/>
        <v>2500</v>
      </c>
      <c r="AL35" s="3"/>
      <c r="AN35" s="20">
        <f t="shared" si="217"/>
        <v>270.63</v>
      </c>
      <c r="AO35">
        <f t="shared" si="218"/>
        <v>2</v>
      </c>
      <c r="AP35">
        <f t="shared" si="219"/>
        <v>1</v>
      </c>
      <c r="AQ35">
        <f t="shared" si="220"/>
        <v>1</v>
      </c>
      <c r="AR35">
        <f t="shared" si="221"/>
        <v>0</v>
      </c>
      <c r="AS35">
        <f t="shared" si="222"/>
        <v>0</v>
      </c>
      <c r="AT35">
        <f t="shared" si="223"/>
        <v>0</v>
      </c>
      <c r="AU35">
        <f t="shared" si="224"/>
        <v>1</v>
      </c>
      <c r="AV35">
        <f t="shared" si="225"/>
        <v>0</v>
      </c>
      <c r="AW35">
        <f t="shared" si="226"/>
        <v>1</v>
      </c>
      <c r="AX35">
        <f t="shared" si="227"/>
        <v>0</v>
      </c>
      <c r="AY35">
        <f t="shared" si="228"/>
        <v>2519.9999999999818</v>
      </c>
      <c r="AZ35" s="12">
        <f t="shared" si="229"/>
        <v>-1.5805555555555555</v>
      </c>
      <c r="BA35" s="13">
        <f t="shared" si="230"/>
        <v>0</v>
      </c>
      <c r="BB35" s="13">
        <f t="shared" si="231"/>
        <v>0</v>
      </c>
      <c r="BC35" s="27">
        <v>0</v>
      </c>
      <c r="BD35" s="1">
        <f t="shared" si="232"/>
        <v>0</v>
      </c>
      <c r="BE35" s="20">
        <f t="shared" si="233"/>
        <v>256.15384615384613</v>
      </c>
    </row>
    <row r="36" spans="1:57" ht="33" customHeight="1" x14ac:dyDescent="0.55000000000000004">
      <c r="A36" s="2">
        <v>30</v>
      </c>
      <c r="B36" s="2" t="s">
        <v>39</v>
      </c>
      <c r="C36" s="44" t="s">
        <v>166</v>
      </c>
      <c r="D36" s="45" t="s">
        <v>47</v>
      </c>
      <c r="E36" s="46" t="s">
        <v>167</v>
      </c>
      <c r="F36" s="46" t="str">
        <f>VLOOKUP(C36,'[1]2023.11'!$C$6:$X$1239,8,0)</f>
        <v>YOEK</v>
      </c>
      <c r="G36" s="46" t="str">
        <f>VLOOKUP(C36,'[1]2023.11'!$C$6:$X$1239,9,0)</f>
        <v>SREYMAO</v>
      </c>
      <c r="H36" s="46" t="str">
        <f>VLOOKUP(C36,'[1]2023.11'!$C$6:$X$1239,14,0)</f>
        <v>F</v>
      </c>
      <c r="I36" s="78">
        <f>VLOOKUP(C36,'[1]2023.11'!$C$6:$X$1239,13,0)</f>
        <v>31175</v>
      </c>
      <c r="J36" s="46" t="str">
        <f>VLOOKUP(C36,'[1]2023.11'!$C$6:$X$1239,4,0)</f>
        <v>0969984896</v>
      </c>
      <c r="K36" s="46" t="str">
        <f>VLOOKUP(C36,'[1]2023.11'!$C$6:$X$1239,3,0)</f>
        <v>051248940</v>
      </c>
      <c r="L36" s="15">
        <v>44598</v>
      </c>
      <c r="M36" s="2">
        <f t="shared" si="209"/>
        <v>26</v>
      </c>
      <c r="N36" s="16">
        <v>28</v>
      </c>
      <c r="O36" s="2"/>
      <c r="P36" s="16"/>
      <c r="Q36" s="16"/>
      <c r="R36" s="2">
        <v>200</v>
      </c>
      <c r="S36" s="2">
        <v>0</v>
      </c>
      <c r="T36" s="2">
        <v>0</v>
      </c>
      <c r="U36" s="16"/>
      <c r="V36" s="2">
        <v>0</v>
      </c>
      <c r="W36" s="2">
        <f t="shared" si="210"/>
        <v>10</v>
      </c>
      <c r="X36" s="2">
        <f t="shared" si="211"/>
        <v>0</v>
      </c>
      <c r="Y36" s="17">
        <f t="shared" si="212"/>
        <v>40.384615384615387</v>
      </c>
      <c r="Z36" s="17">
        <f t="shared" si="27"/>
        <v>7</v>
      </c>
      <c r="AA36" s="17">
        <f t="shared" si="2"/>
        <v>5</v>
      </c>
      <c r="AB36" s="18">
        <v>7</v>
      </c>
      <c r="AC36" s="19">
        <f t="shared" si="3"/>
        <v>269.38461538461536</v>
      </c>
      <c r="AD36" s="17">
        <f t="shared" si="207"/>
        <v>0</v>
      </c>
      <c r="AE36" s="17">
        <f t="shared" si="208"/>
        <v>0</v>
      </c>
      <c r="AF36" s="29"/>
      <c r="AG36" s="43">
        <f t="shared" ref="AG36:AG40" si="234">IF(BE36&lt;=(1500000/4000),0,IF(BE36&lt;=(2000000/4000),(BE36-(1500000/4000))*5%,IF(BE36&lt;=(8500000/4000),(BE36-(2000000/4000))*10%+(25000/4000),IF(BE36&lt;=(12500000/4000),(BE36-(8500000/4000))*15%+(675000/4000),(BE36-(12500000/4000))*20%+(1275000/4000)))))</f>
        <v>0</v>
      </c>
      <c r="AH36" s="17">
        <f t="shared" si="213"/>
        <v>5.3876923076923076</v>
      </c>
      <c r="AI36" s="17">
        <f t="shared" si="214"/>
        <v>5.3876923076923076</v>
      </c>
      <c r="AJ36" s="3">
        <f t="shared" si="215"/>
        <v>264</v>
      </c>
      <c r="AK36" s="3">
        <f t="shared" si="216"/>
        <v>0</v>
      </c>
      <c r="AL36" s="3"/>
      <c r="AN36" s="20">
        <f t="shared" si="217"/>
        <v>264</v>
      </c>
      <c r="AO36">
        <f t="shared" si="218"/>
        <v>2</v>
      </c>
      <c r="AP36">
        <f t="shared" si="219"/>
        <v>1</v>
      </c>
      <c r="AQ36">
        <f t="shared" si="220"/>
        <v>0</v>
      </c>
      <c r="AR36">
        <f t="shared" si="221"/>
        <v>1</v>
      </c>
      <c r="AS36">
        <f t="shared" si="222"/>
        <v>0</v>
      </c>
      <c r="AT36">
        <f t="shared" si="223"/>
        <v>4</v>
      </c>
      <c r="AU36">
        <f t="shared" si="224"/>
        <v>0</v>
      </c>
      <c r="AV36">
        <f t="shared" si="225"/>
        <v>0</v>
      </c>
      <c r="AW36">
        <f t="shared" si="226"/>
        <v>0</v>
      </c>
      <c r="AX36">
        <f t="shared" si="227"/>
        <v>0</v>
      </c>
      <c r="AY36">
        <f t="shared" si="228"/>
        <v>0</v>
      </c>
      <c r="AZ36" s="12">
        <f t="shared" si="229"/>
        <v>-1.0555555555555556</v>
      </c>
      <c r="BA36" s="13">
        <f t="shared" si="230"/>
        <v>0</v>
      </c>
      <c r="BB36" s="13">
        <f t="shared" si="231"/>
        <v>0</v>
      </c>
      <c r="BC36" s="27">
        <v>0</v>
      </c>
      <c r="BD36" s="1">
        <f t="shared" si="232"/>
        <v>0</v>
      </c>
      <c r="BE36" s="20">
        <f t="shared" si="233"/>
        <v>250.38461538461536</v>
      </c>
    </row>
    <row r="37" spans="1:57" ht="33" customHeight="1" x14ac:dyDescent="0.55000000000000004">
      <c r="A37" s="39">
        <v>31</v>
      </c>
      <c r="B37" s="2" t="s">
        <v>39</v>
      </c>
      <c r="C37" s="44" t="s">
        <v>168</v>
      </c>
      <c r="D37" s="45" t="s">
        <v>170</v>
      </c>
      <c r="E37" s="46" t="s">
        <v>171</v>
      </c>
      <c r="F37" s="46" t="str">
        <f>VLOOKUP(C37,'[1]2023.11'!$C$6:$X$1239,8,0)</f>
        <v>LEAV</v>
      </c>
      <c r="G37" s="46" t="str">
        <f>VLOOKUP(C37,'[1]2023.11'!$C$6:$X$1239,9,0)</f>
        <v>SOKHOEU</v>
      </c>
      <c r="H37" s="46" t="str">
        <f>VLOOKUP(C37,'[1]2023.11'!$C$6:$X$1239,14,0)</f>
        <v>F</v>
      </c>
      <c r="I37" s="78">
        <f>VLOOKUP(C37,'[1]2023.11'!$C$6:$X$1239,13,0)</f>
        <v>37714</v>
      </c>
      <c r="J37" s="46" t="str">
        <f>VLOOKUP(C37,'[1]2023.11'!$C$6:$X$1239,4,0)</f>
        <v>0885383749</v>
      </c>
      <c r="K37" s="46" t="str">
        <f>VLOOKUP(C37,'[1]2023.11'!$C$6:$X$1239,3,0)</f>
        <v>151014137</v>
      </c>
      <c r="L37" s="15">
        <v>45035</v>
      </c>
      <c r="M37" s="2">
        <f t="shared" si="209"/>
        <v>26</v>
      </c>
      <c r="N37" s="16">
        <v>32</v>
      </c>
      <c r="O37" s="2"/>
      <c r="P37" s="16"/>
      <c r="Q37" s="16"/>
      <c r="R37" s="2">
        <v>200</v>
      </c>
      <c r="S37" s="2">
        <v>0</v>
      </c>
      <c r="T37" s="2">
        <v>0</v>
      </c>
      <c r="U37" s="16"/>
      <c r="V37" s="2">
        <v>0</v>
      </c>
      <c r="W37" s="2">
        <f t="shared" si="210"/>
        <v>10</v>
      </c>
      <c r="X37" s="2">
        <f t="shared" si="211"/>
        <v>0</v>
      </c>
      <c r="Y37" s="17">
        <f t="shared" si="212"/>
        <v>46.153846153846153</v>
      </c>
      <c r="Z37" s="17">
        <f t="shared" si="27"/>
        <v>8</v>
      </c>
      <c r="AA37" s="17">
        <f t="shared" si="2"/>
        <v>5</v>
      </c>
      <c r="AB37" s="18">
        <v>7</v>
      </c>
      <c r="AC37" s="19">
        <f t="shared" si="3"/>
        <v>276.15384615384613</v>
      </c>
      <c r="AD37" s="17">
        <f t="shared" si="207"/>
        <v>0</v>
      </c>
      <c r="AE37" s="17">
        <f t="shared" si="208"/>
        <v>0</v>
      </c>
      <c r="AF37" s="29"/>
      <c r="AG37" s="43">
        <f t="shared" si="234"/>
        <v>0</v>
      </c>
      <c r="AH37" s="17">
        <f t="shared" si="213"/>
        <v>5.523076923076923</v>
      </c>
      <c r="AI37" s="17">
        <f t="shared" si="214"/>
        <v>5.523076923076923</v>
      </c>
      <c r="AJ37" s="3">
        <f t="shared" si="215"/>
        <v>270</v>
      </c>
      <c r="AK37" s="3">
        <f t="shared" si="216"/>
        <v>2500</v>
      </c>
      <c r="AL37" s="3"/>
      <c r="AN37" s="20">
        <f t="shared" si="217"/>
        <v>270.63</v>
      </c>
      <c r="AO37">
        <f t="shared" si="218"/>
        <v>2</v>
      </c>
      <c r="AP37">
        <f t="shared" si="219"/>
        <v>1</v>
      </c>
      <c r="AQ37">
        <f t="shared" si="220"/>
        <v>1</v>
      </c>
      <c r="AR37">
        <f t="shared" si="221"/>
        <v>0</v>
      </c>
      <c r="AS37">
        <f t="shared" si="222"/>
        <v>0</v>
      </c>
      <c r="AT37">
        <f t="shared" si="223"/>
        <v>0</v>
      </c>
      <c r="AU37">
        <f t="shared" si="224"/>
        <v>1</v>
      </c>
      <c r="AV37">
        <f t="shared" si="225"/>
        <v>0</v>
      </c>
      <c r="AW37">
        <f t="shared" si="226"/>
        <v>1</v>
      </c>
      <c r="AX37">
        <f t="shared" si="227"/>
        <v>0</v>
      </c>
      <c r="AY37">
        <f t="shared" si="228"/>
        <v>2519.9999999999818</v>
      </c>
      <c r="AZ37" s="12">
        <f t="shared" si="229"/>
        <v>-2.2583333333333333</v>
      </c>
      <c r="BA37" s="13">
        <f t="shared" si="230"/>
        <v>0</v>
      </c>
      <c r="BB37" s="13">
        <f t="shared" si="231"/>
        <v>0</v>
      </c>
      <c r="BC37" s="27">
        <v>0</v>
      </c>
      <c r="BD37" s="1">
        <f t="shared" si="232"/>
        <v>0</v>
      </c>
      <c r="BE37" s="20">
        <f t="shared" si="233"/>
        <v>256.15384615384613</v>
      </c>
    </row>
    <row r="38" spans="1:57" ht="33" customHeight="1" x14ac:dyDescent="0.55000000000000004">
      <c r="A38" s="2">
        <v>32</v>
      </c>
      <c r="B38" s="2" t="s">
        <v>39</v>
      </c>
      <c r="C38" s="44" t="s">
        <v>169</v>
      </c>
      <c r="D38" s="45" t="s">
        <v>172</v>
      </c>
      <c r="E38" s="46" t="s">
        <v>173</v>
      </c>
      <c r="F38" s="46" t="str">
        <f>VLOOKUP(C38,'[1]2023.11'!$C$6:$X$1239,8,0)</f>
        <v>MIK</v>
      </c>
      <c r="G38" s="46" t="str">
        <f>VLOOKUP(C38,'[1]2023.11'!$C$6:$X$1239,9,0)</f>
        <v>HAB</v>
      </c>
      <c r="H38" s="46" t="str">
        <f>VLOOKUP(C38,'[1]2023.11'!$C$6:$X$1239,14,0)</f>
        <v>F</v>
      </c>
      <c r="I38" s="78">
        <f>VLOOKUP(C38,'[1]2023.11'!$C$6:$X$1239,13,0)</f>
        <v>34066</v>
      </c>
      <c r="J38" s="46" t="str">
        <f>VLOOKUP(C38,'[1]2023.11'!$C$6:$X$1239,4,0)</f>
        <v>0975900599</v>
      </c>
      <c r="K38" s="46" t="str">
        <f>VLOOKUP(C38,'[1]2023.11'!$C$6:$X$1239,3,0)</f>
        <v>180584190</v>
      </c>
      <c r="L38" s="15">
        <v>45035</v>
      </c>
      <c r="M38" s="2">
        <f t="shared" si="209"/>
        <v>25.625</v>
      </c>
      <c r="N38" s="16">
        <v>32</v>
      </c>
      <c r="O38" s="2"/>
      <c r="P38" s="16">
        <v>0.375</v>
      </c>
      <c r="Q38" s="16"/>
      <c r="R38" s="2">
        <v>200</v>
      </c>
      <c r="S38" s="2">
        <v>0</v>
      </c>
      <c r="T38" s="2">
        <v>0</v>
      </c>
      <c r="U38" s="16"/>
      <c r="V38" s="2">
        <v>0</v>
      </c>
      <c r="W38" s="2">
        <f t="shared" si="210"/>
        <v>5</v>
      </c>
      <c r="X38" s="2">
        <f t="shared" si="211"/>
        <v>0</v>
      </c>
      <c r="Y38" s="17">
        <f t="shared" si="212"/>
        <v>46.153846153846153</v>
      </c>
      <c r="Z38" s="17">
        <f t="shared" si="27"/>
        <v>8</v>
      </c>
      <c r="AA38" s="17">
        <f t="shared" si="2"/>
        <v>4.9278846153846159</v>
      </c>
      <c r="AB38" s="18">
        <v>7</v>
      </c>
      <c r="AC38" s="19">
        <f t="shared" si="3"/>
        <v>271.08173076923083</v>
      </c>
      <c r="AD38" s="17">
        <f t="shared" si="207"/>
        <v>2.8846153846153846</v>
      </c>
      <c r="AE38" s="17">
        <f t="shared" si="208"/>
        <v>0</v>
      </c>
      <c r="AF38" s="29"/>
      <c r="AG38" s="43">
        <f t="shared" si="234"/>
        <v>0</v>
      </c>
      <c r="AH38" s="17">
        <f t="shared" si="213"/>
        <v>5.4216346153846171</v>
      </c>
      <c r="AI38" s="17">
        <f t="shared" si="214"/>
        <v>8.3062500000000021</v>
      </c>
      <c r="AJ38" s="3">
        <f t="shared" si="215"/>
        <v>262</v>
      </c>
      <c r="AK38" s="3">
        <f t="shared" si="216"/>
        <v>3100</v>
      </c>
      <c r="AL38" s="3"/>
      <c r="AN38" s="20">
        <f t="shared" si="217"/>
        <v>262.77999999999997</v>
      </c>
      <c r="AO38">
        <f t="shared" si="218"/>
        <v>2</v>
      </c>
      <c r="AP38">
        <f t="shared" si="219"/>
        <v>1</v>
      </c>
      <c r="AQ38">
        <f t="shared" si="220"/>
        <v>0</v>
      </c>
      <c r="AR38">
        <f t="shared" si="221"/>
        <v>1</v>
      </c>
      <c r="AS38">
        <f t="shared" si="222"/>
        <v>0</v>
      </c>
      <c r="AT38">
        <f t="shared" si="223"/>
        <v>2</v>
      </c>
      <c r="AU38">
        <f t="shared" si="224"/>
        <v>1</v>
      </c>
      <c r="AV38">
        <f t="shared" si="225"/>
        <v>1</v>
      </c>
      <c r="AW38">
        <f t="shared" si="226"/>
        <v>0</v>
      </c>
      <c r="AX38">
        <f t="shared" si="227"/>
        <v>1</v>
      </c>
      <c r="AY38">
        <f t="shared" si="228"/>
        <v>3119.9999999998909</v>
      </c>
      <c r="AZ38" s="12">
        <f t="shared" si="229"/>
        <v>-2.2583333333333333</v>
      </c>
      <c r="BA38" s="13">
        <f t="shared" si="230"/>
        <v>0</v>
      </c>
      <c r="BB38" s="13">
        <f t="shared" si="231"/>
        <v>0</v>
      </c>
      <c r="BC38" s="27">
        <v>0</v>
      </c>
      <c r="BD38" s="1">
        <f t="shared" si="232"/>
        <v>0</v>
      </c>
      <c r="BE38" s="20">
        <f t="shared" si="233"/>
        <v>248.26923076923086</v>
      </c>
    </row>
    <row r="39" spans="1:57" ht="33" customHeight="1" x14ac:dyDescent="0.55000000000000004">
      <c r="A39" s="39">
        <v>33</v>
      </c>
      <c r="B39" s="2" t="s">
        <v>39</v>
      </c>
      <c r="C39" s="44" t="s">
        <v>174</v>
      </c>
      <c r="D39" s="45" t="s">
        <v>176</v>
      </c>
      <c r="E39" s="46" t="s">
        <v>177</v>
      </c>
      <c r="F39" s="46" t="str">
        <f>VLOOKUP(C39,'[1]2023.11'!$C$6:$X$1239,8,0)</f>
        <v>SEM</v>
      </c>
      <c r="G39" s="46" t="str">
        <f>VLOOKUP(C39,'[1]2023.11'!$C$6:$X$1239,9,0)</f>
        <v>SREYDA</v>
      </c>
      <c r="H39" s="46" t="str">
        <f>VLOOKUP(C39,'[1]2023.11'!$C$6:$X$1239,14,0)</f>
        <v>F</v>
      </c>
      <c r="I39" s="78">
        <f>VLOOKUP(C39,'[1]2023.11'!$C$6:$X$1239,13,0)</f>
        <v>37265</v>
      </c>
      <c r="J39" s="46">
        <f>VLOOKUP(C39,'[1]2023.11'!$C$6:$X$1239,4,0)</f>
        <v>0</v>
      </c>
      <c r="K39" s="46" t="str">
        <f>VLOOKUP(C39,'[1]2023.11'!$C$6:$X$1239,3,0)</f>
        <v>040509843</v>
      </c>
      <c r="L39" s="15">
        <v>45048</v>
      </c>
      <c r="M39" s="2">
        <f t="shared" si="209"/>
        <v>26</v>
      </c>
      <c r="N39" s="16">
        <v>32</v>
      </c>
      <c r="O39" s="2"/>
      <c r="P39" s="16"/>
      <c r="Q39" s="16"/>
      <c r="R39" s="2">
        <v>200</v>
      </c>
      <c r="S39" s="2">
        <v>0</v>
      </c>
      <c r="T39" s="2">
        <v>0</v>
      </c>
      <c r="U39" s="16"/>
      <c r="V39" s="2">
        <v>0</v>
      </c>
      <c r="W39" s="2">
        <f t="shared" si="210"/>
        <v>10</v>
      </c>
      <c r="X39" s="2">
        <f t="shared" si="211"/>
        <v>0</v>
      </c>
      <c r="Y39" s="17">
        <f t="shared" si="212"/>
        <v>46.153846153846153</v>
      </c>
      <c r="Z39" s="17">
        <f t="shared" si="27"/>
        <v>8</v>
      </c>
      <c r="AA39" s="17">
        <f t="shared" si="2"/>
        <v>5</v>
      </c>
      <c r="AB39" s="18">
        <v>7</v>
      </c>
      <c r="AC39" s="19">
        <f t="shared" si="3"/>
        <v>276.15384615384613</v>
      </c>
      <c r="AD39" s="17">
        <f t="shared" si="207"/>
        <v>0</v>
      </c>
      <c r="AE39" s="17">
        <f t="shared" si="208"/>
        <v>0</v>
      </c>
      <c r="AF39" s="29"/>
      <c r="AG39" s="43">
        <f t="shared" si="234"/>
        <v>0</v>
      </c>
      <c r="AH39" s="17">
        <f t="shared" si="213"/>
        <v>5.523076923076923</v>
      </c>
      <c r="AI39" s="17">
        <f t="shared" si="214"/>
        <v>5.523076923076923</v>
      </c>
      <c r="AJ39" s="3">
        <f t="shared" si="215"/>
        <v>270</v>
      </c>
      <c r="AK39" s="3">
        <f t="shared" si="216"/>
        <v>2500</v>
      </c>
      <c r="AL39" s="3"/>
      <c r="AN39" s="20">
        <f t="shared" si="217"/>
        <v>270.63</v>
      </c>
      <c r="AO39">
        <f t="shared" si="218"/>
        <v>2</v>
      </c>
      <c r="AP39">
        <f t="shared" si="219"/>
        <v>1</v>
      </c>
      <c r="AQ39">
        <f t="shared" si="220"/>
        <v>1</v>
      </c>
      <c r="AR39">
        <f t="shared" si="221"/>
        <v>0</v>
      </c>
      <c r="AS39">
        <f t="shared" si="222"/>
        <v>0</v>
      </c>
      <c r="AT39">
        <f t="shared" si="223"/>
        <v>0</v>
      </c>
      <c r="AU39">
        <f t="shared" si="224"/>
        <v>1</v>
      </c>
      <c r="AV39">
        <f t="shared" si="225"/>
        <v>0</v>
      </c>
      <c r="AW39">
        <f t="shared" si="226"/>
        <v>1</v>
      </c>
      <c r="AX39">
        <f t="shared" si="227"/>
        <v>0</v>
      </c>
      <c r="AY39">
        <f t="shared" si="228"/>
        <v>2519.9999999999818</v>
      </c>
      <c r="AZ39" s="12">
        <f t="shared" si="229"/>
        <v>-2.2944444444444443</v>
      </c>
      <c r="BA39" s="13">
        <f t="shared" si="230"/>
        <v>0</v>
      </c>
      <c r="BB39" s="13">
        <f t="shared" si="231"/>
        <v>0</v>
      </c>
      <c r="BC39" s="27">
        <v>0</v>
      </c>
      <c r="BD39" s="1">
        <f t="shared" si="232"/>
        <v>0</v>
      </c>
      <c r="BE39" s="20">
        <f t="shared" si="233"/>
        <v>256.15384615384613</v>
      </c>
    </row>
    <row r="40" spans="1:57" ht="33" customHeight="1" x14ac:dyDescent="0.55000000000000004">
      <c r="A40" s="2">
        <v>34</v>
      </c>
      <c r="B40" s="2" t="s">
        <v>39</v>
      </c>
      <c r="C40" s="44" t="s">
        <v>175</v>
      </c>
      <c r="D40" s="45" t="s">
        <v>178</v>
      </c>
      <c r="E40" s="46" t="s">
        <v>179</v>
      </c>
      <c r="F40" s="46" t="str">
        <f>VLOOKUP(C40,'[1]2023.11'!$C$6:$X$1239,8,0)</f>
        <v>LANH</v>
      </c>
      <c r="G40" s="46" t="str">
        <f>VLOOKUP(C40,'[1]2023.11'!$C$6:$X$1239,9,0)</f>
        <v>SREYKEA</v>
      </c>
      <c r="H40" s="46" t="str">
        <f>VLOOKUP(C40,'[1]2023.11'!$C$6:$X$1239,14,0)</f>
        <v>F</v>
      </c>
      <c r="I40" s="78">
        <f>VLOOKUP(C40,'[1]2023.11'!$C$6:$X$1239,13,0)</f>
        <v>37773</v>
      </c>
      <c r="J40" s="46" t="str">
        <f>VLOOKUP(C40,'[1]2023.11'!$C$6:$X$1239,4,0)</f>
        <v>081553314</v>
      </c>
      <c r="K40" s="46" t="str">
        <f>VLOOKUP(C40,'[1]2023.11'!$C$6:$X$1239,3,0)</f>
        <v>051597100</v>
      </c>
      <c r="L40" s="15">
        <v>45057</v>
      </c>
      <c r="M40" s="2">
        <f t="shared" si="209"/>
        <v>26</v>
      </c>
      <c r="N40" s="16">
        <v>32</v>
      </c>
      <c r="O40" s="2"/>
      <c r="P40" s="16"/>
      <c r="Q40" s="16"/>
      <c r="R40" s="2">
        <v>200</v>
      </c>
      <c r="S40" s="2">
        <v>0</v>
      </c>
      <c r="T40" s="2">
        <v>0</v>
      </c>
      <c r="U40" s="16"/>
      <c r="V40" s="2">
        <v>0</v>
      </c>
      <c r="W40" s="2">
        <f t="shared" si="210"/>
        <v>10</v>
      </c>
      <c r="X40" s="2">
        <f t="shared" si="211"/>
        <v>0</v>
      </c>
      <c r="Y40" s="17">
        <f t="shared" si="212"/>
        <v>46.153846153846153</v>
      </c>
      <c r="Z40" s="17">
        <f t="shared" si="27"/>
        <v>8</v>
      </c>
      <c r="AA40" s="17">
        <f t="shared" si="2"/>
        <v>5</v>
      </c>
      <c r="AB40" s="18">
        <v>7</v>
      </c>
      <c r="AC40" s="19">
        <f t="shared" si="3"/>
        <v>276.15384615384613</v>
      </c>
      <c r="AD40" s="17">
        <f t="shared" si="207"/>
        <v>0</v>
      </c>
      <c r="AE40" s="17">
        <f t="shared" si="208"/>
        <v>0</v>
      </c>
      <c r="AF40" s="29"/>
      <c r="AG40" s="43">
        <f t="shared" si="234"/>
        <v>0</v>
      </c>
      <c r="AH40" s="17">
        <f t="shared" si="213"/>
        <v>5.523076923076923</v>
      </c>
      <c r="AI40" s="17">
        <f t="shared" si="214"/>
        <v>5.523076923076923</v>
      </c>
      <c r="AJ40" s="3">
        <f t="shared" si="215"/>
        <v>270</v>
      </c>
      <c r="AK40" s="3">
        <f t="shared" si="216"/>
        <v>2500</v>
      </c>
      <c r="AL40" s="3"/>
      <c r="AN40" s="20">
        <f t="shared" si="217"/>
        <v>270.63</v>
      </c>
      <c r="AO40">
        <f t="shared" si="218"/>
        <v>2</v>
      </c>
      <c r="AP40">
        <f t="shared" si="219"/>
        <v>1</v>
      </c>
      <c r="AQ40">
        <f t="shared" si="220"/>
        <v>1</v>
      </c>
      <c r="AR40">
        <f t="shared" si="221"/>
        <v>0</v>
      </c>
      <c r="AS40">
        <f t="shared" si="222"/>
        <v>0</v>
      </c>
      <c r="AT40">
        <f t="shared" si="223"/>
        <v>0</v>
      </c>
      <c r="AU40">
        <f t="shared" si="224"/>
        <v>1</v>
      </c>
      <c r="AV40">
        <f t="shared" si="225"/>
        <v>0</v>
      </c>
      <c r="AW40">
        <f t="shared" si="226"/>
        <v>1</v>
      </c>
      <c r="AX40">
        <f t="shared" si="227"/>
        <v>0</v>
      </c>
      <c r="AY40">
        <f t="shared" si="228"/>
        <v>2519.9999999999818</v>
      </c>
      <c r="AZ40" s="12">
        <f t="shared" si="229"/>
        <v>-2.3194444444444446</v>
      </c>
      <c r="BA40" s="13">
        <f t="shared" si="230"/>
        <v>0</v>
      </c>
      <c r="BB40" s="13">
        <f t="shared" si="231"/>
        <v>0</v>
      </c>
      <c r="BC40" s="27">
        <v>0</v>
      </c>
      <c r="BD40" s="1">
        <f t="shared" si="232"/>
        <v>0</v>
      </c>
      <c r="BE40" s="20">
        <f t="shared" si="233"/>
        <v>256.15384615384613</v>
      </c>
    </row>
    <row r="41" spans="1:57" ht="33" customHeight="1" x14ac:dyDescent="0.55000000000000004">
      <c r="A41" s="39">
        <v>35</v>
      </c>
      <c r="B41" s="2" t="s">
        <v>39</v>
      </c>
      <c r="C41" s="44" t="s">
        <v>180</v>
      </c>
      <c r="D41" s="45" t="s">
        <v>136</v>
      </c>
      <c r="E41" s="46" t="s">
        <v>183</v>
      </c>
      <c r="F41" s="46" t="str">
        <f>VLOOKUP(C41,'[1]2023.11'!$C$6:$X$1239,8,0)</f>
        <v>HEN</v>
      </c>
      <c r="G41" s="46" t="str">
        <f>VLOOKUP(C41,'[1]2023.11'!$C$6:$X$1239,9,0)</f>
        <v>SOMALY</v>
      </c>
      <c r="H41" s="46" t="str">
        <f>VLOOKUP(C41,'[1]2023.11'!$C$6:$X$1239,14,0)</f>
        <v>F</v>
      </c>
      <c r="I41" s="78">
        <f>VLOOKUP(C41,'[1]2023.11'!$C$6:$X$1239,13,0)</f>
        <v>38519</v>
      </c>
      <c r="J41" s="46" t="str">
        <f>VLOOKUP(C41,'[1]2023.11'!$C$6:$X$1239,4,0)</f>
        <v>0969355732</v>
      </c>
      <c r="K41" s="46" t="str">
        <f>VLOOKUP(C41,'[1]2023.11'!$C$6:$X$1239,3,0)</f>
        <v>101419560</v>
      </c>
      <c r="L41" s="15">
        <v>45108</v>
      </c>
      <c r="M41" s="2">
        <f t="shared" ref="M41:M51" si="235">$P$4-Q41-P41</f>
        <v>26</v>
      </c>
      <c r="N41" s="16">
        <v>32</v>
      </c>
      <c r="O41" s="2"/>
      <c r="P41" s="16"/>
      <c r="Q41" s="16"/>
      <c r="R41" s="2">
        <v>200</v>
      </c>
      <c r="S41" s="2">
        <v>0</v>
      </c>
      <c r="T41" s="2">
        <v>0</v>
      </c>
      <c r="U41" s="16"/>
      <c r="V41" s="2">
        <v>0</v>
      </c>
      <c r="W41" s="2">
        <f t="shared" ref="W41:W51" si="236">IF(AND($Q$4&lt;=M41,Q41&lt;0.01),10,IF(AND(M41&gt;=$Q$4-1,Q41&lt;0.01),5,0))</f>
        <v>10</v>
      </c>
      <c r="X41" s="2">
        <f t="shared" ref="X41:X51" si="237">IF(AZ41&lt;=8,BA41,BB41)</f>
        <v>0</v>
      </c>
      <c r="Y41" s="17">
        <f t="shared" ref="Y41:Y51" si="238">(((R41/26/8)*1.5)*N41)+(((R41/26)*2)*O41)</f>
        <v>46.153846153846153</v>
      </c>
      <c r="Z41" s="17">
        <f t="shared" si="27"/>
        <v>8</v>
      </c>
      <c r="AA41" s="17">
        <f t="shared" si="2"/>
        <v>5</v>
      </c>
      <c r="AB41" s="18">
        <v>7</v>
      </c>
      <c r="AC41" s="19">
        <f t="shared" si="3"/>
        <v>276.15384615384613</v>
      </c>
      <c r="AD41" s="17">
        <f t="shared" si="207"/>
        <v>0</v>
      </c>
      <c r="AE41" s="17">
        <f t="shared" si="208"/>
        <v>0</v>
      </c>
      <c r="AF41" s="29"/>
      <c r="AG41" s="43">
        <f t="shared" ref="AG41:AG51" si="239">IF(BE41&lt;=(1500000/4000),0,IF(BE41&lt;=(2000000/4000),(BE41-(1500000/4000))*5%,IF(BE41&lt;=(8500000/4000),(BE41-(2000000/4000))*10%+(25000/4000),IF(BE41&lt;=(12500000/4000),(BE41-(8500000/4000))*15%+(675000/4000),(BE41-(12500000/4000))*20%+(1275000/4000)))))</f>
        <v>0</v>
      </c>
      <c r="AH41" s="17">
        <f t="shared" ref="AH41:AH51" si="240">IF((AC41*4000)&lt;=1200000,(AC41*2%),(1200000/4000*2%))</f>
        <v>5.523076923076923</v>
      </c>
      <c r="AI41" s="17">
        <f t="shared" ref="AI41:AI51" si="241">AD41+AE41+AF41+AG41+AH41</f>
        <v>5.523076923076923</v>
      </c>
      <c r="AJ41" s="3">
        <f t="shared" ref="AJ41:AJ51" si="242">(AO41*$AO$5+AP41*$AP$5+AQ41*$AQ$5+AR41*$AR$5+AS41*$AS$5+AT41*$AT$5)</f>
        <v>270</v>
      </c>
      <c r="AK41" s="3">
        <f t="shared" ref="AK41:AK51" si="243">(AU41*$AU$5+AV41*$AV$5+AW41*$AW$5+AX41*$AX$5)</f>
        <v>2500</v>
      </c>
      <c r="AL41" s="3"/>
      <c r="AN41" s="20">
        <f t="shared" ref="AN41:AN51" si="244">ROUND( AC41-AI41,2)</f>
        <v>270.63</v>
      </c>
      <c r="AO41">
        <f t="shared" ref="AO41:AO51" si="245">INT(AN41/$AO$5)</f>
        <v>2</v>
      </c>
      <c r="AP41">
        <f t="shared" ref="AP41:AP51" si="246">INT((AN41-$AO$5*AO41)/50)</f>
        <v>1</v>
      </c>
      <c r="AQ41">
        <f t="shared" ref="AQ41:AQ51" si="247">INT((AN41-$AO$5*AO41-$AP$5*AP41)/20)</f>
        <v>1</v>
      </c>
      <c r="AR41">
        <f t="shared" ref="AR41:AR51" si="248">INT((AN41-$AO$5*AO41-$AP$5*AP41-$AQ$5*AQ41)/10)</f>
        <v>0</v>
      </c>
      <c r="AS41">
        <f t="shared" ref="AS41:AS51" si="249">INT((AN41-$AO$5*AO41-$AP$5*AP41-$AQ$5*AQ41-$AR$5*AR41)/5)</f>
        <v>0</v>
      </c>
      <c r="AT41">
        <f t="shared" ref="AT41:AT51" si="250">INT((AN41-$AO$5*AO41-$AP$5*AP41-$AQ$5*AQ41-$AR$5*AR41-$AS$5*AS41)/1)</f>
        <v>0</v>
      </c>
      <c r="AU41">
        <f t="shared" ref="AU41:AU51" si="251">INT(AY41/$AU$5)</f>
        <v>1</v>
      </c>
      <c r="AV41">
        <f t="shared" ref="AV41:AV51" si="252">INT((AY41-AU41*$AU$5)/1000)</f>
        <v>0</v>
      </c>
      <c r="AW41">
        <f t="shared" ref="AW41:AW51" si="253">INT((AY41-AU41*$AU$5-AV41*$AV$5)/500)</f>
        <v>1</v>
      </c>
      <c r="AX41">
        <f t="shared" ref="AX41:AX51" si="254">INT((AY41-AU41*$AU$5-AV41*$AV$5-AW41*$AW$5)/100)</f>
        <v>0</v>
      </c>
      <c r="AY41">
        <f t="shared" ref="AY41:AY51" si="255">(AN41-$AO$5*AO41-$AP$5*AP41-$AQ$5*AQ41-$AR$5*AR41-$AS$5*AS41-$AT$5*AT41)*4000</f>
        <v>2519.9999999999818</v>
      </c>
      <c r="AZ41" s="12">
        <f t="shared" ref="AZ41:AZ51" si="256">+DAYS360(L41,$P$3)/360</f>
        <v>-2.4583333333333335</v>
      </c>
      <c r="BA41" s="13">
        <f t="shared" ref="BA41:BA51" si="257">IF(AZ41&lt;=1,0,IF(AZ41&lt;=2,2,IF(AZ41&lt;=3,3,IF(AZ41&lt;=4,4,IF(AZ41&lt;=5,5,IF(AZ41&lt;=6,6,IF(AZ41&lt;=7,7,IF(AZ41&lt;=8,8,10))))))))</f>
        <v>0</v>
      </c>
      <c r="BB41" s="13">
        <f t="shared" ref="BB41:BB51" si="258">IF(AZ41&lt;=3,0,IF(AZ41&lt;=4,4,IF(AZ41&lt;=5,5,IF(AZ41&lt;=6,6,IF(AZ41&lt;=7,7,IF(AZ41&lt;=8,8,IF(AZ41&lt;=9,9,10)))))))</f>
        <v>0</v>
      </c>
      <c r="BC41" s="27">
        <v>0</v>
      </c>
      <c r="BD41" s="1">
        <f t="shared" ref="BD41:BD51" si="259">+BC41*150000/4000</f>
        <v>0</v>
      </c>
      <c r="BE41" s="20">
        <f t="shared" ref="BE41:BE51" si="260">AC41-AD41-AE41-Z41-AA41-AB41-BD41</f>
        <v>256.15384615384613</v>
      </c>
    </row>
    <row r="42" spans="1:57" ht="33" customHeight="1" x14ac:dyDescent="0.55000000000000004">
      <c r="A42" s="2">
        <v>36</v>
      </c>
      <c r="B42" s="2" t="s">
        <v>39</v>
      </c>
      <c r="C42" s="44" t="s">
        <v>181</v>
      </c>
      <c r="D42" s="45" t="s">
        <v>93</v>
      </c>
      <c r="E42" s="46" t="s">
        <v>184</v>
      </c>
      <c r="F42" s="46" t="str">
        <f>VLOOKUP(C42,'[1]2023.11'!$C$6:$X$1239,8,0)</f>
        <v>NGET</v>
      </c>
      <c r="G42" s="46" t="str">
        <f>VLOOKUP(C42,'[1]2023.11'!$C$6:$X$1239,9,0)</f>
        <v>SOPHEAP</v>
      </c>
      <c r="H42" s="46" t="str">
        <f>VLOOKUP(C42,'[1]2023.11'!$C$6:$X$1239,14,0)</f>
        <v>F</v>
      </c>
      <c r="I42" s="78">
        <f>VLOOKUP(C42,'[1]2023.11'!$C$6:$X$1239,13,0)</f>
        <v>38413</v>
      </c>
      <c r="J42" s="46" t="str">
        <f>VLOOKUP(C42,'[1]2023.11'!$C$6:$X$1239,4,0)</f>
        <v>093893558</v>
      </c>
      <c r="K42" s="46" t="str">
        <f>VLOOKUP(C42,'[1]2023.11'!$C$6:$X$1239,3,0)</f>
        <v>110678486</v>
      </c>
      <c r="L42" s="15">
        <v>45108</v>
      </c>
      <c r="M42" s="2">
        <f t="shared" si="235"/>
        <v>26</v>
      </c>
      <c r="N42" s="16">
        <v>32</v>
      </c>
      <c r="O42" s="2"/>
      <c r="P42" s="16"/>
      <c r="Q42" s="16"/>
      <c r="R42" s="2">
        <v>200</v>
      </c>
      <c r="S42" s="2">
        <v>0</v>
      </c>
      <c r="T42" s="2">
        <v>0</v>
      </c>
      <c r="U42" s="16"/>
      <c r="V42" s="2">
        <v>0</v>
      </c>
      <c r="W42" s="2">
        <f t="shared" si="236"/>
        <v>10</v>
      </c>
      <c r="X42" s="2">
        <f t="shared" si="237"/>
        <v>0</v>
      </c>
      <c r="Y42" s="17">
        <f t="shared" si="238"/>
        <v>46.153846153846153</v>
      </c>
      <c r="Z42" s="17">
        <f t="shared" si="27"/>
        <v>8</v>
      </c>
      <c r="AA42" s="17">
        <f t="shared" si="2"/>
        <v>5</v>
      </c>
      <c r="AB42" s="18">
        <v>7</v>
      </c>
      <c r="AC42" s="19">
        <f t="shared" si="3"/>
        <v>276.15384615384613</v>
      </c>
      <c r="AD42" s="17">
        <f t="shared" si="207"/>
        <v>0</v>
      </c>
      <c r="AE42" s="17">
        <f t="shared" si="208"/>
        <v>0</v>
      </c>
      <c r="AF42" s="29"/>
      <c r="AG42" s="43">
        <f t="shared" si="239"/>
        <v>0</v>
      </c>
      <c r="AH42" s="17">
        <f t="shared" si="240"/>
        <v>5.523076923076923</v>
      </c>
      <c r="AI42" s="17">
        <f t="shared" si="241"/>
        <v>5.523076923076923</v>
      </c>
      <c r="AJ42" s="3">
        <f t="shared" si="242"/>
        <v>270</v>
      </c>
      <c r="AK42" s="3">
        <f t="shared" si="243"/>
        <v>2500</v>
      </c>
      <c r="AL42" s="3"/>
      <c r="AN42" s="20">
        <f t="shared" si="244"/>
        <v>270.63</v>
      </c>
      <c r="AO42">
        <f t="shared" si="245"/>
        <v>2</v>
      </c>
      <c r="AP42">
        <f t="shared" si="246"/>
        <v>1</v>
      </c>
      <c r="AQ42">
        <f t="shared" si="247"/>
        <v>1</v>
      </c>
      <c r="AR42">
        <f t="shared" si="248"/>
        <v>0</v>
      </c>
      <c r="AS42">
        <f t="shared" si="249"/>
        <v>0</v>
      </c>
      <c r="AT42">
        <f t="shared" si="250"/>
        <v>0</v>
      </c>
      <c r="AU42">
        <f t="shared" si="251"/>
        <v>1</v>
      </c>
      <c r="AV42">
        <f t="shared" si="252"/>
        <v>0</v>
      </c>
      <c r="AW42">
        <f t="shared" si="253"/>
        <v>1</v>
      </c>
      <c r="AX42">
        <f t="shared" si="254"/>
        <v>0</v>
      </c>
      <c r="AY42">
        <f t="shared" si="255"/>
        <v>2519.9999999999818</v>
      </c>
      <c r="AZ42" s="12">
        <f t="shared" si="256"/>
        <v>-2.4583333333333335</v>
      </c>
      <c r="BA42" s="13">
        <f t="shared" si="257"/>
        <v>0</v>
      </c>
      <c r="BB42" s="13">
        <f t="shared" si="258"/>
        <v>0</v>
      </c>
      <c r="BC42" s="27">
        <v>0</v>
      </c>
      <c r="BD42" s="1">
        <f t="shared" si="259"/>
        <v>0</v>
      </c>
      <c r="BE42" s="20">
        <f t="shared" si="260"/>
        <v>256.15384615384613</v>
      </c>
    </row>
    <row r="43" spans="1:57" ht="33" customHeight="1" x14ac:dyDescent="0.55000000000000004">
      <c r="A43" s="39">
        <v>37</v>
      </c>
      <c r="B43" s="2" t="s">
        <v>39</v>
      </c>
      <c r="C43" s="44" t="s">
        <v>182</v>
      </c>
      <c r="D43" s="45" t="s">
        <v>123</v>
      </c>
      <c r="E43" s="46" t="s">
        <v>185</v>
      </c>
      <c r="F43" s="46" t="str">
        <f>VLOOKUP(C43,'[1]2023.11'!$C$6:$X$1239,8,0)</f>
        <v>LO</v>
      </c>
      <c r="G43" s="46" t="str">
        <f>VLOOKUP(C43,'[1]2023.11'!$C$6:$X$1239,9,0)</f>
        <v>SAN</v>
      </c>
      <c r="H43" s="46" t="str">
        <f>VLOOKUP(C43,'[1]2023.11'!$C$6:$X$1239,14,0)</f>
        <v>F</v>
      </c>
      <c r="I43" s="78">
        <f>VLOOKUP(C43,'[1]2023.11'!$C$6:$X$1239,13,0)</f>
        <v>38172</v>
      </c>
      <c r="J43" s="46">
        <f>VLOOKUP(C43,'[1]2023.11'!$C$6:$X$1239,4,0)</f>
        <v>0</v>
      </c>
      <c r="K43" s="46" t="str">
        <f>VLOOKUP(C43,'[1]2023.11'!$C$6:$X$1239,3,0)</f>
        <v>062332930</v>
      </c>
      <c r="L43" s="15">
        <v>45120</v>
      </c>
      <c r="M43" s="2">
        <f t="shared" si="235"/>
        <v>26</v>
      </c>
      <c r="N43" s="16">
        <v>32</v>
      </c>
      <c r="O43" s="2"/>
      <c r="P43" s="16"/>
      <c r="Q43" s="16"/>
      <c r="R43" s="2">
        <v>200</v>
      </c>
      <c r="S43" s="2">
        <v>0</v>
      </c>
      <c r="T43" s="2">
        <v>0</v>
      </c>
      <c r="U43" s="16"/>
      <c r="V43" s="2">
        <v>0</v>
      </c>
      <c r="W43" s="2">
        <f t="shared" si="236"/>
        <v>10</v>
      </c>
      <c r="X43" s="2">
        <f t="shared" si="237"/>
        <v>0</v>
      </c>
      <c r="Y43" s="17">
        <f t="shared" si="238"/>
        <v>46.153846153846153</v>
      </c>
      <c r="Z43" s="17">
        <f t="shared" si="27"/>
        <v>8</v>
      </c>
      <c r="AA43" s="17">
        <f t="shared" si="2"/>
        <v>5</v>
      </c>
      <c r="AB43" s="18">
        <v>7</v>
      </c>
      <c r="AC43" s="19">
        <f t="shared" si="3"/>
        <v>276.15384615384613</v>
      </c>
      <c r="AD43" s="17">
        <f t="shared" si="207"/>
        <v>0</v>
      </c>
      <c r="AE43" s="17">
        <f t="shared" si="208"/>
        <v>0</v>
      </c>
      <c r="AF43" s="29"/>
      <c r="AG43" s="43">
        <f t="shared" si="239"/>
        <v>0</v>
      </c>
      <c r="AH43" s="17">
        <f t="shared" si="240"/>
        <v>5.523076923076923</v>
      </c>
      <c r="AI43" s="17">
        <f t="shared" si="241"/>
        <v>5.523076923076923</v>
      </c>
      <c r="AJ43" s="3">
        <f t="shared" si="242"/>
        <v>270</v>
      </c>
      <c r="AK43" s="3">
        <f t="shared" si="243"/>
        <v>2500</v>
      </c>
      <c r="AL43" s="3"/>
      <c r="AN43" s="20">
        <f t="shared" si="244"/>
        <v>270.63</v>
      </c>
      <c r="AO43">
        <f t="shared" si="245"/>
        <v>2</v>
      </c>
      <c r="AP43">
        <f t="shared" si="246"/>
        <v>1</v>
      </c>
      <c r="AQ43">
        <f t="shared" si="247"/>
        <v>1</v>
      </c>
      <c r="AR43">
        <f t="shared" si="248"/>
        <v>0</v>
      </c>
      <c r="AS43">
        <f t="shared" si="249"/>
        <v>0</v>
      </c>
      <c r="AT43">
        <f t="shared" si="250"/>
        <v>0</v>
      </c>
      <c r="AU43">
        <f t="shared" si="251"/>
        <v>1</v>
      </c>
      <c r="AV43">
        <f t="shared" si="252"/>
        <v>0</v>
      </c>
      <c r="AW43">
        <f t="shared" si="253"/>
        <v>1</v>
      </c>
      <c r="AX43">
        <f t="shared" si="254"/>
        <v>0</v>
      </c>
      <c r="AY43">
        <f t="shared" si="255"/>
        <v>2519.9999999999818</v>
      </c>
      <c r="AZ43" s="12">
        <f t="shared" si="256"/>
        <v>-2.4916666666666667</v>
      </c>
      <c r="BA43" s="13">
        <f t="shared" si="257"/>
        <v>0</v>
      </c>
      <c r="BB43" s="13">
        <f t="shared" si="258"/>
        <v>0</v>
      </c>
      <c r="BC43" s="27">
        <v>0</v>
      </c>
      <c r="BD43" s="1">
        <f t="shared" si="259"/>
        <v>0</v>
      </c>
      <c r="BE43" s="20">
        <f t="shared" si="260"/>
        <v>256.15384615384613</v>
      </c>
    </row>
    <row r="44" spans="1:57" ht="33" customHeight="1" x14ac:dyDescent="0.55000000000000004">
      <c r="A44" s="2">
        <v>38</v>
      </c>
      <c r="B44" s="2" t="s">
        <v>39</v>
      </c>
      <c r="C44" s="44" t="s">
        <v>186</v>
      </c>
      <c r="D44" s="45" t="s">
        <v>108</v>
      </c>
      <c r="E44" s="46" t="s">
        <v>192</v>
      </c>
      <c r="F44" s="46" t="str">
        <f>VLOOKUP(C44,'[1]2023.11'!$C$6:$X$1239,8,0)</f>
        <v>CHHOEUNG</v>
      </c>
      <c r="G44" s="46" t="str">
        <f>VLOOKUP(C44,'[1]2023.11'!$C$6:$X$1239,9,0)</f>
        <v>VA</v>
      </c>
      <c r="H44" s="46" t="str">
        <f>VLOOKUP(C44,'[1]2023.11'!$C$6:$X$1239,14,0)</f>
        <v>M</v>
      </c>
      <c r="I44" s="78">
        <f>VLOOKUP(C44,'[1]2023.11'!$C$6:$X$1239,13,0)</f>
        <v>38102</v>
      </c>
      <c r="J44" s="46" t="e">
        <f>VLOOKUP(C44,'[1]2023.11'!$C$6:$X$1239,4,0)</f>
        <v>#N/A</v>
      </c>
      <c r="K44" s="46" t="str">
        <f>VLOOKUP(C44,'[1]2023.11'!$C$6:$X$1239,3,0)</f>
        <v>250340609</v>
      </c>
      <c r="L44" s="15">
        <v>45170</v>
      </c>
      <c r="M44" s="2">
        <f t="shared" si="235"/>
        <v>26</v>
      </c>
      <c r="N44" s="16">
        <v>32</v>
      </c>
      <c r="O44" s="2"/>
      <c r="P44" s="16"/>
      <c r="Q44" s="16"/>
      <c r="R44" s="2">
        <v>200</v>
      </c>
      <c r="S44" s="2">
        <v>0</v>
      </c>
      <c r="T44" s="2">
        <v>0</v>
      </c>
      <c r="U44" s="16"/>
      <c r="V44" s="2">
        <v>0</v>
      </c>
      <c r="W44" s="2">
        <f t="shared" si="236"/>
        <v>10</v>
      </c>
      <c r="X44" s="2">
        <f t="shared" si="237"/>
        <v>0</v>
      </c>
      <c r="Y44" s="17">
        <f t="shared" si="238"/>
        <v>46.153846153846153</v>
      </c>
      <c r="Z44" s="17">
        <f t="shared" si="27"/>
        <v>8</v>
      </c>
      <c r="AA44" s="17">
        <f t="shared" si="2"/>
        <v>5</v>
      </c>
      <c r="AB44" s="18">
        <v>7</v>
      </c>
      <c r="AC44" s="19">
        <f t="shared" si="3"/>
        <v>276.15384615384613</v>
      </c>
      <c r="AD44" s="17">
        <f t="shared" si="207"/>
        <v>0</v>
      </c>
      <c r="AE44" s="17">
        <f t="shared" si="208"/>
        <v>0</v>
      </c>
      <c r="AF44" s="29"/>
      <c r="AG44" s="43">
        <f t="shared" si="239"/>
        <v>0</v>
      </c>
      <c r="AH44" s="17">
        <f t="shared" si="240"/>
        <v>5.523076923076923</v>
      </c>
      <c r="AI44" s="17">
        <f t="shared" si="241"/>
        <v>5.523076923076923</v>
      </c>
      <c r="AJ44" s="3">
        <f t="shared" si="242"/>
        <v>270</v>
      </c>
      <c r="AK44" s="3">
        <f t="shared" si="243"/>
        <v>2500</v>
      </c>
      <c r="AL44" s="3"/>
      <c r="AN44" s="20">
        <f t="shared" si="244"/>
        <v>270.63</v>
      </c>
      <c r="AO44">
        <f t="shared" si="245"/>
        <v>2</v>
      </c>
      <c r="AP44">
        <f t="shared" si="246"/>
        <v>1</v>
      </c>
      <c r="AQ44">
        <f t="shared" si="247"/>
        <v>1</v>
      </c>
      <c r="AR44">
        <f t="shared" si="248"/>
        <v>0</v>
      </c>
      <c r="AS44">
        <f t="shared" si="249"/>
        <v>0</v>
      </c>
      <c r="AT44">
        <f t="shared" si="250"/>
        <v>0</v>
      </c>
      <c r="AU44">
        <f t="shared" si="251"/>
        <v>1</v>
      </c>
      <c r="AV44">
        <f t="shared" si="252"/>
        <v>0</v>
      </c>
      <c r="AW44">
        <f t="shared" si="253"/>
        <v>1</v>
      </c>
      <c r="AX44">
        <f t="shared" si="254"/>
        <v>0</v>
      </c>
      <c r="AY44">
        <f t="shared" si="255"/>
        <v>2519.9999999999818</v>
      </c>
      <c r="AZ44" s="12">
        <f t="shared" si="256"/>
        <v>-2.625</v>
      </c>
      <c r="BA44" s="13">
        <f t="shared" si="257"/>
        <v>0</v>
      </c>
      <c r="BB44" s="13">
        <f t="shared" si="258"/>
        <v>0</v>
      </c>
      <c r="BC44" s="27">
        <v>0</v>
      </c>
      <c r="BD44" s="1">
        <f t="shared" si="259"/>
        <v>0</v>
      </c>
      <c r="BE44" s="20">
        <f t="shared" si="260"/>
        <v>256.15384615384613</v>
      </c>
    </row>
    <row r="45" spans="1:57" ht="33" customHeight="1" x14ac:dyDescent="0.55000000000000004">
      <c r="A45" s="39">
        <v>39</v>
      </c>
      <c r="B45" s="2" t="s">
        <v>39</v>
      </c>
      <c r="C45" s="44" t="s">
        <v>187</v>
      </c>
      <c r="D45" s="45" t="s">
        <v>193</v>
      </c>
      <c r="E45" s="46" t="s">
        <v>194</v>
      </c>
      <c r="F45" s="46" t="str">
        <f>VLOOKUP(C45,'[1]2023.11'!$C$6:$X$1239,8,0)</f>
        <v>MAI</v>
      </c>
      <c r="G45" s="46" t="str">
        <f>VLOOKUP(C45,'[1]2023.11'!$C$6:$X$1239,9,0)</f>
        <v>SOKHORN</v>
      </c>
      <c r="H45" s="46" t="str">
        <f>VLOOKUP(C45,'[1]2023.11'!$C$6:$X$1239,14,0)</f>
        <v>M</v>
      </c>
      <c r="I45" s="78">
        <f>VLOOKUP(C45,'[1]2023.11'!$C$6:$X$1239,13,0)</f>
        <v>38568</v>
      </c>
      <c r="J45" s="46" t="e">
        <f>VLOOKUP(C45,'[1]2023.11'!$C$6:$X$1239,4,0)</f>
        <v>#N/A</v>
      </c>
      <c r="K45" s="46" t="str">
        <f>VLOOKUP(C45,'[1]2023.11'!$C$6:$X$1239,3,0)</f>
        <v>021334717</v>
      </c>
      <c r="L45" s="15">
        <v>45170</v>
      </c>
      <c r="M45" s="2">
        <f t="shared" si="235"/>
        <v>26</v>
      </c>
      <c r="N45" s="16">
        <v>32</v>
      </c>
      <c r="O45" s="2"/>
      <c r="P45" s="16"/>
      <c r="Q45" s="16"/>
      <c r="R45" s="2">
        <v>200</v>
      </c>
      <c r="S45" s="2">
        <v>0</v>
      </c>
      <c r="T45" s="2">
        <v>0</v>
      </c>
      <c r="U45" s="16"/>
      <c r="V45" s="2">
        <v>0</v>
      </c>
      <c r="W45" s="2">
        <f t="shared" si="236"/>
        <v>10</v>
      </c>
      <c r="X45" s="2">
        <f t="shared" si="237"/>
        <v>0</v>
      </c>
      <c r="Y45" s="17">
        <f t="shared" si="238"/>
        <v>46.153846153846153</v>
      </c>
      <c r="Z45" s="17">
        <f t="shared" si="27"/>
        <v>8</v>
      </c>
      <c r="AA45" s="17">
        <f t="shared" si="2"/>
        <v>5</v>
      </c>
      <c r="AB45" s="18">
        <v>7</v>
      </c>
      <c r="AC45" s="19">
        <f t="shared" si="3"/>
        <v>276.15384615384613</v>
      </c>
      <c r="AD45" s="17">
        <f t="shared" si="207"/>
        <v>0</v>
      </c>
      <c r="AE45" s="17">
        <f t="shared" si="208"/>
        <v>0</v>
      </c>
      <c r="AF45" s="29"/>
      <c r="AG45" s="43">
        <f t="shared" si="239"/>
        <v>0</v>
      </c>
      <c r="AH45" s="17">
        <f t="shared" si="240"/>
        <v>5.523076923076923</v>
      </c>
      <c r="AI45" s="17">
        <f t="shared" si="241"/>
        <v>5.523076923076923</v>
      </c>
      <c r="AJ45" s="3">
        <f t="shared" si="242"/>
        <v>270</v>
      </c>
      <c r="AK45" s="3">
        <f t="shared" si="243"/>
        <v>2500</v>
      </c>
      <c r="AL45" s="3"/>
      <c r="AN45" s="20">
        <f t="shared" si="244"/>
        <v>270.63</v>
      </c>
      <c r="AO45">
        <f t="shared" si="245"/>
        <v>2</v>
      </c>
      <c r="AP45">
        <f t="shared" si="246"/>
        <v>1</v>
      </c>
      <c r="AQ45">
        <f t="shared" si="247"/>
        <v>1</v>
      </c>
      <c r="AR45">
        <f t="shared" si="248"/>
        <v>0</v>
      </c>
      <c r="AS45">
        <f t="shared" si="249"/>
        <v>0</v>
      </c>
      <c r="AT45">
        <f t="shared" si="250"/>
        <v>0</v>
      </c>
      <c r="AU45">
        <f t="shared" si="251"/>
        <v>1</v>
      </c>
      <c r="AV45">
        <f t="shared" si="252"/>
        <v>0</v>
      </c>
      <c r="AW45">
        <f t="shared" si="253"/>
        <v>1</v>
      </c>
      <c r="AX45">
        <f t="shared" si="254"/>
        <v>0</v>
      </c>
      <c r="AY45">
        <f t="shared" si="255"/>
        <v>2519.9999999999818</v>
      </c>
      <c r="AZ45" s="12">
        <f t="shared" si="256"/>
        <v>-2.625</v>
      </c>
      <c r="BA45" s="13">
        <f t="shared" si="257"/>
        <v>0</v>
      </c>
      <c r="BB45" s="13">
        <f t="shared" si="258"/>
        <v>0</v>
      </c>
      <c r="BC45" s="27">
        <v>0</v>
      </c>
      <c r="BD45" s="1">
        <f t="shared" si="259"/>
        <v>0</v>
      </c>
      <c r="BE45" s="20">
        <f t="shared" si="260"/>
        <v>256.15384615384613</v>
      </c>
    </row>
    <row r="46" spans="1:57" ht="33" customHeight="1" x14ac:dyDescent="0.55000000000000004">
      <c r="A46" s="2">
        <v>40</v>
      </c>
      <c r="B46" s="2" t="s">
        <v>39</v>
      </c>
      <c r="C46" s="44" t="s">
        <v>188</v>
      </c>
      <c r="D46" s="45" t="s">
        <v>195</v>
      </c>
      <c r="E46" s="46" t="s">
        <v>196</v>
      </c>
      <c r="F46" s="46" t="str">
        <f>VLOOKUP(C46,'[1]2023.11'!$C$6:$X$1239,8,0)</f>
        <v>PHEAP</v>
      </c>
      <c r="G46" s="46" t="str">
        <f>VLOOKUP(C46,'[1]2023.11'!$C$6:$X$1239,9,0)</f>
        <v>PHA</v>
      </c>
      <c r="H46" s="46" t="str">
        <f>VLOOKUP(C46,'[1]2023.11'!$C$6:$X$1239,14,0)</f>
        <v>M</v>
      </c>
      <c r="I46" s="78">
        <f>VLOOKUP(C46,'[1]2023.11'!$C$6:$X$1239,13,0)</f>
        <v>37695</v>
      </c>
      <c r="J46" s="46" t="e">
        <f>VLOOKUP(C46,'[1]2023.11'!$C$6:$X$1239,4,0)</f>
        <v>#N/A</v>
      </c>
      <c r="K46" s="46" t="str">
        <f>VLOOKUP(C46,'[1]2023.11'!$C$6:$X$1239,3,0)</f>
        <v>250376816</v>
      </c>
      <c r="L46" s="15">
        <v>45170</v>
      </c>
      <c r="M46" s="2">
        <f t="shared" si="235"/>
        <v>26</v>
      </c>
      <c r="N46" s="16">
        <v>32</v>
      </c>
      <c r="O46" s="2"/>
      <c r="P46" s="16"/>
      <c r="Q46" s="16"/>
      <c r="R46" s="2">
        <v>200</v>
      </c>
      <c r="S46" s="2">
        <v>0</v>
      </c>
      <c r="T46" s="2">
        <v>0</v>
      </c>
      <c r="U46" s="16"/>
      <c r="V46" s="2">
        <v>0</v>
      </c>
      <c r="W46" s="2">
        <f t="shared" si="236"/>
        <v>10</v>
      </c>
      <c r="X46" s="2">
        <f t="shared" si="237"/>
        <v>0</v>
      </c>
      <c r="Y46" s="17">
        <f t="shared" si="238"/>
        <v>46.153846153846153</v>
      </c>
      <c r="Z46" s="17">
        <f t="shared" si="27"/>
        <v>8</v>
      </c>
      <c r="AA46" s="17">
        <f t="shared" si="2"/>
        <v>5</v>
      </c>
      <c r="AB46" s="18">
        <v>7</v>
      </c>
      <c r="AC46" s="19">
        <f t="shared" si="3"/>
        <v>276.15384615384613</v>
      </c>
      <c r="AD46" s="17">
        <f t="shared" si="207"/>
        <v>0</v>
      </c>
      <c r="AE46" s="17">
        <f t="shared" si="208"/>
        <v>0</v>
      </c>
      <c r="AF46" s="29"/>
      <c r="AG46" s="43">
        <f t="shared" si="239"/>
        <v>0</v>
      </c>
      <c r="AH46" s="17">
        <f t="shared" si="240"/>
        <v>5.523076923076923</v>
      </c>
      <c r="AI46" s="17">
        <f t="shared" si="241"/>
        <v>5.523076923076923</v>
      </c>
      <c r="AJ46" s="3">
        <f t="shared" si="242"/>
        <v>270</v>
      </c>
      <c r="AK46" s="3">
        <f t="shared" si="243"/>
        <v>2500</v>
      </c>
      <c r="AL46" s="3"/>
      <c r="AN46" s="20">
        <f t="shared" si="244"/>
        <v>270.63</v>
      </c>
      <c r="AO46">
        <f t="shared" si="245"/>
        <v>2</v>
      </c>
      <c r="AP46">
        <f t="shared" si="246"/>
        <v>1</v>
      </c>
      <c r="AQ46">
        <f t="shared" si="247"/>
        <v>1</v>
      </c>
      <c r="AR46">
        <f t="shared" si="248"/>
        <v>0</v>
      </c>
      <c r="AS46">
        <f t="shared" si="249"/>
        <v>0</v>
      </c>
      <c r="AT46">
        <f t="shared" si="250"/>
        <v>0</v>
      </c>
      <c r="AU46">
        <f t="shared" si="251"/>
        <v>1</v>
      </c>
      <c r="AV46">
        <f t="shared" si="252"/>
        <v>0</v>
      </c>
      <c r="AW46">
        <f t="shared" si="253"/>
        <v>1</v>
      </c>
      <c r="AX46">
        <f t="shared" si="254"/>
        <v>0</v>
      </c>
      <c r="AY46">
        <f t="shared" si="255"/>
        <v>2519.9999999999818</v>
      </c>
      <c r="AZ46" s="12">
        <f t="shared" si="256"/>
        <v>-2.625</v>
      </c>
      <c r="BA46" s="13">
        <f t="shared" si="257"/>
        <v>0</v>
      </c>
      <c r="BB46" s="13">
        <f t="shared" si="258"/>
        <v>0</v>
      </c>
      <c r="BC46" s="27">
        <v>0</v>
      </c>
      <c r="BD46" s="1">
        <f t="shared" si="259"/>
        <v>0</v>
      </c>
      <c r="BE46" s="20">
        <f t="shared" si="260"/>
        <v>256.15384615384613</v>
      </c>
    </row>
    <row r="47" spans="1:57" ht="33" customHeight="1" x14ac:dyDescent="0.55000000000000004">
      <c r="A47" s="39">
        <v>41</v>
      </c>
      <c r="B47" s="2" t="s">
        <v>39</v>
      </c>
      <c r="C47" s="44" t="s">
        <v>189</v>
      </c>
      <c r="D47" s="45" t="s">
        <v>197</v>
      </c>
      <c r="E47" s="46" t="s">
        <v>198</v>
      </c>
      <c r="F47" s="46" t="str">
        <f>VLOOKUP(C47,'[1]2023.11'!$C$6:$X$1239,8,0)</f>
        <v>DAM</v>
      </c>
      <c r="G47" s="46" t="str">
        <f>VLOOKUP(C47,'[1]2023.11'!$C$6:$X$1239,9,0)</f>
        <v>SOPHA</v>
      </c>
      <c r="H47" s="46" t="str">
        <f>VLOOKUP(C47,'[1]2023.11'!$C$6:$X$1239,14,0)</f>
        <v>M</v>
      </c>
      <c r="I47" s="78">
        <f>VLOOKUP(C47,'[1]2023.11'!$C$6:$X$1239,13,0)</f>
        <v>38272</v>
      </c>
      <c r="J47" s="46" t="e">
        <f>VLOOKUP(C47,'[1]2023.11'!$C$6:$X$1239,4,0)</f>
        <v>#N/A</v>
      </c>
      <c r="K47" s="46" t="str">
        <f>VLOOKUP(C47,'[1]2023.11'!$C$6:$X$1239,3,0)</f>
        <v>040556834</v>
      </c>
      <c r="L47" s="15">
        <v>45170</v>
      </c>
      <c r="M47" s="2">
        <f t="shared" si="235"/>
        <v>26</v>
      </c>
      <c r="N47" s="16">
        <v>32</v>
      </c>
      <c r="O47" s="2"/>
      <c r="P47" s="16"/>
      <c r="Q47" s="16"/>
      <c r="R47" s="2">
        <v>200</v>
      </c>
      <c r="S47" s="2">
        <v>0</v>
      </c>
      <c r="T47" s="2">
        <v>0</v>
      </c>
      <c r="U47" s="16"/>
      <c r="V47" s="2">
        <v>0</v>
      </c>
      <c r="W47" s="2">
        <f t="shared" si="236"/>
        <v>10</v>
      </c>
      <c r="X47" s="2">
        <f t="shared" si="237"/>
        <v>0</v>
      </c>
      <c r="Y47" s="17">
        <f t="shared" si="238"/>
        <v>46.153846153846153</v>
      </c>
      <c r="Z47" s="17">
        <f t="shared" si="27"/>
        <v>8</v>
      </c>
      <c r="AA47" s="17">
        <f t="shared" si="2"/>
        <v>5</v>
      </c>
      <c r="AB47" s="18">
        <v>7</v>
      </c>
      <c r="AC47" s="19">
        <f t="shared" si="3"/>
        <v>276.15384615384613</v>
      </c>
      <c r="AD47" s="17">
        <f t="shared" si="207"/>
        <v>0</v>
      </c>
      <c r="AE47" s="17">
        <f t="shared" si="208"/>
        <v>0</v>
      </c>
      <c r="AF47" s="29"/>
      <c r="AG47" s="43">
        <f t="shared" si="239"/>
        <v>0</v>
      </c>
      <c r="AH47" s="17">
        <f t="shared" si="240"/>
        <v>5.523076923076923</v>
      </c>
      <c r="AI47" s="17">
        <f t="shared" si="241"/>
        <v>5.523076923076923</v>
      </c>
      <c r="AJ47" s="3">
        <f t="shared" si="242"/>
        <v>270</v>
      </c>
      <c r="AK47" s="3">
        <f t="shared" si="243"/>
        <v>2500</v>
      </c>
      <c r="AL47" s="3"/>
      <c r="AN47" s="20">
        <f t="shared" si="244"/>
        <v>270.63</v>
      </c>
      <c r="AO47">
        <f t="shared" si="245"/>
        <v>2</v>
      </c>
      <c r="AP47">
        <f t="shared" si="246"/>
        <v>1</v>
      </c>
      <c r="AQ47">
        <f t="shared" si="247"/>
        <v>1</v>
      </c>
      <c r="AR47">
        <f t="shared" si="248"/>
        <v>0</v>
      </c>
      <c r="AS47">
        <f t="shared" si="249"/>
        <v>0</v>
      </c>
      <c r="AT47">
        <f t="shared" si="250"/>
        <v>0</v>
      </c>
      <c r="AU47">
        <f t="shared" si="251"/>
        <v>1</v>
      </c>
      <c r="AV47">
        <f t="shared" si="252"/>
        <v>0</v>
      </c>
      <c r="AW47">
        <f t="shared" si="253"/>
        <v>1</v>
      </c>
      <c r="AX47">
        <f t="shared" si="254"/>
        <v>0</v>
      </c>
      <c r="AY47">
        <f t="shared" si="255"/>
        <v>2519.9999999999818</v>
      </c>
      <c r="AZ47" s="12">
        <f t="shared" si="256"/>
        <v>-2.625</v>
      </c>
      <c r="BA47" s="13">
        <f t="shared" si="257"/>
        <v>0</v>
      </c>
      <c r="BB47" s="13">
        <f t="shared" si="258"/>
        <v>0</v>
      </c>
      <c r="BC47" s="27">
        <v>0</v>
      </c>
      <c r="BD47" s="1">
        <f t="shared" si="259"/>
        <v>0</v>
      </c>
      <c r="BE47" s="20">
        <f t="shared" si="260"/>
        <v>256.15384615384613</v>
      </c>
    </row>
    <row r="48" spans="1:57" ht="33" customHeight="1" x14ac:dyDescent="0.55000000000000004">
      <c r="A48" s="2">
        <v>42</v>
      </c>
      <c r="B48" s="2" t="s">
        <v>39</v>
      </c>
      <c r="C48" s="44" t="s">
        <v>190</v>
      </c>
      <c r="D48" s="45" t="s">
        <v>199</v>
      </c>
      <c r="E48" s="46" t="s">
        <v>200</v>
      </c>
      <c r="F48" s="46" t="str">
        <f>VLOOKUP(C48,'[1]2023.11'!$C$6:$X$1239,8,0)</f>
        <v>DONG</v>
      </c>
      <c r="G48" s="46" t="str">
        <f>VLOOKUP(C48,'[1]2023.11'!$C$6:$X$1239,9,0)</f>
        <v>SEYHA</v>
      </c>
      <c r="H48" s="46" t="str">
        <f>VLOOKUP(C48,'[1]2023.11'!$C$6:$X$1239,14,0)</f>
        <v>M</v>
      </c>
      <c r="I48" s="78">
        <f>VLOOKUP(C48,'[1]2023.11'!$C$6:$X$1239,13,0)</f>
        <v>33468</v>
      </c>
      <c r="J48" s="46" t="e">
        <f>VLOOKUP(C48,'[1]2023.11'!$C$6:$X$1239,4,0)</f>
        <v>#N/A</v>
      </c>
      <c r="K48" s="46" t="str">
        <f>VLOOKUP(C48,'[1]2023.11'!$C$6:$X$1239,3,0)</f>
        <v>151044459</v>
      </c>
      <c r="L48" s="15">
        <v>45170</v>
      </c>
      <c r="M48" s="2">
        <f t="shared" si="235"/>
        <v>26</v>
      </c>
      <c r="N48" s="16">
        <v>32</v>
      </c>
      <c r="O48" s="2"/>
      <c r="P48" s="16"/>
      <c r="Q48" s="16"/>
      <c r="R48" s="2">
        <v>200</v>
      </c>
      <c r="S48" s="2">
        <v>0</v>
      </c>
      <c r="T48" s="2">
        <v>0</v>
      </c>
      <c r="U48" s="16"/>
      <c r="V48" s="2">
        <v>0</v>
      </c>
      <c r="W48" s="2">
        <f t="shared" si="236"/>
        <v>10</v>
      </c>
      <c r="X48" s="2">
        <f t="shared" si="237"/>
        <v>0</v>
      </c>
      <c r="Y48" s="17">
        <f t="shared" si="238"/>
        <v>46.153846153846153</v>
      </c>
      <c r="Z48" s="17">
        <f t="shared" si="27"/>
        <v>8</v>
      </c>
      <c r="AA48" s="17">
        <f t="shared" si="2"/>
        <v>5</v>
      </c>
      <c r="AB48" s="18">
        <v>7</v>
      </c>
      <c r="AC48" s="19">
        <f t="shared" si="3"/>
        <v>276.15384615384613</v>
      </c>
      <c r="AD48" s="17">
        <f t="shared" si="207"/>
        <v>0</v>
      </c>
      <c r="AE48" s="17">
        <f t="shared" si="208"/>
        <v>0</v>
      </c>
      <c r="AF48" s="29"/>
      <c r="AG48" s="43">
        <f t="shared" si="239"/>
        <v>0</v>
      </c>
      <c r="AH48" s="17">
        <f t="shared" si="240"/>
        <v>5.523076923076923</v>
      </c>
      <c r="AI48" s="17">
        <f t="shared" si="241"/>
        <v>5.523076923076923</v>
      </c>
      <c r="AJ48" s="3">
        <f t="shared" si="242"/>
        <v>270</v>
      </c>
      <c r="AK48" s="3">
        <f t="shared" si="243"/>
        <v>2500</v>
      </c>
      <c r="AL48" s="3"/>
      <c r="AN48" s="20">
        <f t="shared" si="244"/>
        <v>270.63</v>
      </c>
      <c r="AO48">
        <f t="shared" si="245"/>
        <v>2</v>
      </c>
      <c r="AP48">
        <f t="shared" si="246"/>
        <v>1</v>
      </c>
      <c r="AQ48">
        <f t="shared" si="247"/>
        <v>1</v>
      </c>
      <c r="AR48">
        <f t="shared" si="248"/>
        <v>0</v>
      </c>
      <c r="AS48">
        <f t="shared" si="249"/>
        <v>0</v>
      </c>
      <c r="AT48">
        <f t="shared" si="250"/>
        <v>0</v>
      </c>
      <c r="AU48">
        <f t="shared" si="251"/>
        <v>1</v>
      </c>
      <c r="AV48">
        <f t="shared" si="252"/>
        <v>0</v>
      </c>
      <c r="AW48">
        <f t="shared" si="253"/>
        <v>1</v>
      </c>
      <c r="AX48">
        <f t="shared" si="254"/>
        <v>0</v>
      </c>
      <c r="AY48">
        <f t="shared" si="255"/>
        <v>2519.9999999999818</v>
      </c>
      <c r="AZ48" s="12">
        <f t="shared" si="256"/>
        <v>-2.625</v>
      </c>
      <c r="BA48" s="13">
        <f t="shared" si="257"/>
        <v>0</v>
      </c>
      <c r="BB48" s="13">
        <f t="shared" si="258"/>
        <v>0</v>
      </c>
      <c r="BC48" s="27">
        <v>0</v>
      </c>
      <c r="BD48" s="1">
        <f t="shared" si="259"/>
        <v>0</v>
      </c>
      <c r="BE48" s="20">
        <f t="shared" si="260"/>
        <v>256.15384615384613</v>
      </c>
    </row>
    <row r="49" spans="1:57" ht="33" customHeight="1" x14ac:dyDescent="0.55000000000000004">
      <c r="A49" s="39">
        <v>43</v>
      </c>
      <c r="B49" s="2" t="s">
        <v>39</v>
      </c>
      <c r="C49" s="44" t="s">
        <v>191</v>
      </c>
      <c r="D49" s="45" t="s">
        <v>201</v>
      </c>
      <c r="E49" s="46" t="s">
        <v>202</v>
      </c>
      <c r="F49" s="46" t="str">
        <f>VLOOKUP(C49,'[1]2023.11'!$C$6:$X$1239,8,0)</f>
        <v>HEU</v>
      </c>
      <c r="G49" s="46" t="str">
        <f>VLOOKUP(C49,'[1]2023.11'!$C$6:$X$1239,9,0)</f>
        <v>KHNIT</v>
      </c>
      <c r="H49" s="46" t="str">
        <f>VLOOKUP(C49,'[1]2023.11'!$C$6:$X$1239,14,0)</f>
        <v>M</v>
      </c>
      <c r="I49" s="78">
        <f>VLOOKUP(C49,'[1]2023.11'!$C$6:$X$1239,13,0)</f>
        <v>38414</v>
      </c>
      <c r="J49" s="46" t="e">
        <f>VLOOKUP(C49,'[1]2023.11'!$C$6:$X$1239,4,0)</f>
        <v>#N/A</v>
      </c>
      <c r="K49" s="46" t="str">
        <f>VLOOKUP(C49,'[1]2023.11'!$C$6:$X$1239,3,0)</f>
        <v>051660703</v>
      </c>
      <c r="L49" s="15">
        <v>45170</v>
      </c>
      <c r="M49" s="2">
        <f t="shared" si="235"/>
        <v>26</v>
      </c>
      <c r="N49" s="16">
        <v>30</v>
      </c>
      <c r="O49" s="2"/>
      <c r="P49" s="16"/>
      <c r="Q49" s="16"/>
      <c r="R49" s="2">
        <v>200</v>
      </c>
      <c r="S49" s="2">
        <v>0</v>
      </c>
      <c r="T49" s="2">
        <v>0</v>
      </c>
      <c r="U49" s="16"/>
      <c r="V49" s="2">
        <v>0</v>
      </c>
      <c r="W49" s="2">
        <f t="shared" si="236"/>
        <v>10</v>
      </c>
      <c r="X49" s="2">
        <f t="shared" si="237"/>
        <v>0</v>
      </c>
      <c r="Y49" s="17">
        <f t="shared" si="238"/>
        <v>43.269230769230766</v>
      </c>
      <c r="Z49" s="17">
        <f t="shared" si="27"/>
        <v>7.5</v>
      </c>
      <c r="AA49" s="17">
        <f t="shared" si="2"/>
        <v>5</v>
      </c>
      <c r="AB49" s="18">
        <v>7</v>
      </c>
      <c r="AC49" s="19">
        <f t="shared" si="3"/>
        <v>272.76923076923077</v>
      </c>
      <c r="AD49" s="17">
        <f t="shared" si="207"/>
        <v>0</v>
      </c>
      <c r="AE49" s="17">
        <f t="shared" si="208"/>
        <v>0</v>
      </c>
      <c r="AF49" s="29"/>
      <c r="AG49" s="43">
        <f t="shared" si="239"/>
        <v>0</v>
      </c>
      <c r="AH49" s="17">
        <f t="shared" si="240"/>
        <v>5.4553846153846157</v>
      </c>
      <c r="AI49" s="17">
        <f t="shared" si="241"/>
        <v>5.4553846153846157</v>
      </c>
      <c r="AJ49" s="3">
        <f t="shared" si="242"/>
        <v>267</v>
      </c>
      <c r="AK49" s="3">
        <f t="shared" si="243"/>
        <v>1200</v>
      </c>
      <c r="AL49" s="3"/>
      <c r="AN49" s="20">
        <f t="shared" si="244"/>
        <v>267.31</v>
      </c>
      <c r="AO49">
        <f t="shared" si="245"/>
        <v>2</v>
      </c>
      <c r="AP49">
        <f t="shared" si="246"/>
        <v>1</v>
      </c>
      <c r="AQ49">
        <f t="shared" si="247"/>
        <v>0</v>
      </c>
      <c r="AR49">
        <f t="shared" si="248"/>
        <v>1</v>
      </c>
      <c r="AS49">
        <f t="shared" si="249"/>
        <v>1</v>
      </c>
      <c r="AT49">
        <f t="shared" si="250"/>
        <v>2</v>
      </c>
      <c r="AU49">
        <f t="shared" si="251"/>
        <v>0</v>
      </c>
      <c r="AV49">
        <f t="shared" si="252"/>
        <v>1</v>
      </c>
      <c r="AW49">
        <f t="shared" si="253"/>
        <v>0</v>
      </c>
      <c r="AX49">
        <f t="shared" si="254"/>
        <v>2</v>
      </c>
      <c r="AY49">
        <f t="shared" si="255"/>
        <v>1240.0000000000091</v>
      </c>
      <c r="AZ49" s="12">
        <f t="shared" si="256"/>
        <v>-2.625</v>
      </c>
      <c r="BA49" s="13">
        <f t="shared" si="257"/>
        <v>0</v>
      </c>
      <c r="BB49" s="13">
        <f t="shared" si="258"/>
        <v>0</v>
      </c>
      <c r="BC49" s="27">
        <v>0</v>
      </c>
      <c r="BD49" s="1">
        <f t="shared" si="259"/>
        <v>0</v>
      </c>
      <c r="BE49" s="20">
        <f t="shared" si="260"/>
        <v>253.26923076923077</v>
      </c>
    </row>
    <row r="50" spans="1:57" ht="33" customHeight="1" x14ac:dyDescent="0.55000000000000004">
      <c r="A50" s="2">
        <v>44</v>
      </c>
      <c r="B50" s="2" t="s">
        <v>39</v>
      </c>
      <c r="C50" s="44" t="s">
        <v>203</v>
      </c>
      <c r="D50" s="45" t="s">
        <v>204</v>
      </c>
      <c r="E50" s="46" t="s">
        <v>205</v>
      </c>
      <c r="F50" s="46" t="str">
        <f>VLOOKUP(C50,'[1]2023.11'!$C$6:$X$1239,8,0)</f>
        <v>THY</v>
      </c>
      <c r="G50" s="46" t="str">
        <f>VLOOKUP(C50,'[1]2023.11'!$C$6:$X$1239,9,0)</f>
        <v>SOKNAB</v>
      </c>
      <c r="H50" s="46" t="str">
        <f>VLOOKUP(C50,'[1]2023.11'!$C$6:$X$1239,14,0)</f>
        <v>F</v>
      </c>
      <c r="I50" s="78">
        <f>VLOOKUP(C50,'[1]2023.11'!$C$6:$X$1239,13,0)</f>
        <v>37696</v>
      </c>
      <c r="J50" s="46" t="e">
        <f>VLOOKUP(C50,'[1]2023.11'!$C$6:$X$1239,4,0)</f>
        <v>#N/A</v>
      </c>
      <c r="K50" s="46" t="str">
        <f>VLOOKUP(C50,'[1]2023.11'!$C$6:$X$1239,3,0)</f>
        <v>021227394</v>
      </c>
      <c r="L50" s="15">
        <v>45194</v>
      </c>
      <c r="M50" s="2">
        <f t="shared" si="235"/>
        <v>26</v>
      </c>
      <c r="N50" s="16">
        <v>32</v>
      </c>
      <c r="O50" s="2"/>
      <c r="P50" s="16"/>
      <c r="Q50" s="16"/>
      <c r="R50" s="2">
        <v>198</v>
      </c>
      <c r="S50" s="2">
        <v>0</v>
      </c>
      <c r="T50" s="2">
        <v>0</v>
      </c>
      <c r="U50" s="16"/>
      <c r="V50" s="2">
        <v>0</v>
      </c>
      <c r="W50" s="2">
        <f t="shared" si="236"/>
        <v>10</v>
      </c>
      <c r="X50" s="2">
        <f t="shared" si="237"/>
        <v>0</v>
      </c>
      <c r="Y50" s="17">
        <f t="shared" si="238"/>
        <v>45.692307692307693</v>
      </c>
      <c r="Z50" s="17">
        <f t="shared" si="27"/>
        <v>8</v>
      </c>
      <c r="AA50" s="17">
        <f t="shared" si="2"/>
        <v>5</v>
      </c>
      <c r="AB50" s="18">
        <v>7</v>
      </c>
      <c r="AC50" s="19">
        <f t="shared" si="3"/>
        <v>273.69230769230768</v>
      </c>
      <c r="AD50" s="17">
        <f t="shared" si="207"/>
        <v>0</v>
      </c>
      <c r="AE50" s="17">
        <f t="shared" si="208"/>
        <v>0</v>
      </c>
      <c r="AF50" s="29"/>
      <c r="AG50" s="43">
        <f t="shared" si="239"/>
        <v>0</v>
      </c>
      <c r="AH50" s="17">
        <f t="shared" si="240"/>
        <v>5.4738461538461536</v>
      </c>
      <c r="AI50" s="17">
        <f t="shared" si="241"/>
        <v>5.4738461538461536</v>
      </c>
      <c r="AJ50" s="3">
        <f t="shared" si="242"/>
        <v>268</v>
      </c>
      <c r="AK50" s="3">
        <f t="shared" si="243"/>
        <v>800</v>
      </c>
      <c r="AL50" s="3"/>
      <c r="AN50" s="20">
        <f t="shared" si="244"/>
        <v>268.22000000000003</v>
      </c>
      <c r="AO50">
        <f t="shared" si="245"/>
        <v>2</v>
      </c>
      <c r="AP50">
        <f t="shared" si="246"/>
        <v>1</v>
      </c>
      <c r="AQ50">
        <f t="shared" si="247"/>
        <v>0</v>
      </c>
      <c r="AR50">
        <f t="shared" si="248"/>
        <v>1</v>
      </c>
      <c r="AS50">
        <f t="shared" si="249"/>
        <v>1</v>
      </c>
      <c r="AT50">
        <f t="shared" si="250"/>
        <v>3</v>
      </c>
      <c r="AU50">
        <f t="shared" si="251"/>
        <v>0</v>
      </c>
      <c r="AV50">
        <f t="shared" si="252"/>
        <v>0</v>
      </c>
      <c r="AW50">
        <f t="shared" si="253"/>
        <v>1</v>
      </c>
      <c r="AX50">
        <f t="shared" si="254"/>
        <v>3</v>
      </c>
      <c r="AY50">
        <f t="shared" si="255"/>
        <v>880.00000000010914</v>
      </c>
      <c r="AZ50" s="12">
        <f t="shared" si="256"/>
        <v>-2.6916666666666669</v>
      </c>
      <c r="BA50" s="13">
        <f t="shared" si="257"/>
        <v>0</v>
      </c>
      <c r="BB50" s="13">
        <f t="shared" si="258"/>
        <v>0</v>
      </c>
      <c r="BC50" s="27">
        <v>0</v>
      </c>
      <c r="BD50" s="1">
        <f t="shared" si="259"/>
        <v>0</v>
      </c>
      <c r="BE50" s="20">
        <f t="shared" si="260"/>
        <v>253.69230769230768</v>
      </c>
    </row>
    <row r="51" spans="1:57" ht="33" customHeight="1" x14ac:dyDescent="0.55000000000000004">
      <c r="A51" s="39">
        <v>45</v>
      </c>
      <c r="B51" s="2" t="s">
        <v>39</v>
      </c>
      <c r="C51" s="37" t="s">
        <v>206</v>
      </c>
      <c r="D51" s="45" t="s">
        <v>208</v>
      </c>
      <c r="E51" s="46" t="s">
        <v>209</v>
      </c>
      <c r="F51" s="46" t="str">
        <f>VLOOKUP(C51,'[1]2023.11'!$C$6:$X$1239,8,0)</f>
        <v>SAT</v>
      </c>
      <c r="G51" s="46" t="str">
        <f>VLOOKUP(C51,'[1]2023.11'!$C$6:$X$1239,9,0)</f>
        <v>SREYLIN</v>
      </c>
      <c r="H51" s="46" t="str">
        <f>VLOOKUP(C51,'[1]2023.11'!$C$6:$X$1239,14,0)</f>
        <v>F</v>
      </c>
      <c r="I51" s="78">
        <f>VLOOKUP(C51,'[1]2023.11'!$C$6:$X$1239,13,0)</f>
        <v>37696</v>
      </c>
      <c r="J51" s="46" t="e">
        <f>VLOOKUP(C51,'[1]2023.11'!$C$6:$X$1239,4,0)</f>
        <v>#N/A</v>
      </c>
      <c r="K51" s="46" t="str">
        <f>VLOOKUP(C51,'[1]2023.11'!$C$6:$X$1239,3,0)</f>
        <v>160593139</v>
      </c>
      <c r="L51" s="15">
        <v>45218</v>
      </c>
      <c r="M51" s="2">
        <f t="shared" si="235"/>
        <v>26</v>
      </c>
      <c r="N51" s="16">
        <v>32</v>
      </c>
      <c r="O51" s="2"/>
      <c r="P51" s="16"/>
      <c r="Q51" s="16"/>
      <c r="R51" s="2">
        <v>198</v>
      </c>
      <c r="S51" s="2">
        <v>0</v>
      </c>
      <c r="T51" s="2">
        <v>0</v>
      </c>
      <c r="U51" s="16"/>
      <c r="V51" s="2">
        <v>0</v>
      </c>
      <c r="W51" s="2">
        <f t="shared" si="236"/>
        <v>10</v>
      </c>
      <c r="X51" s="2">
        <f t="shared" si="237"/>
        <v>0</v>
      </c>
      <c r="Y51" s="17">
        <f t="shared" si="238"/>
        <v>45.692307692307693</v>
      </c>
      <c r="Z51" s="17">
        <f t="shared" si="27"/>
        <v>8</v>
      </c>
      <c r="AA51" s="17">
        <f t="shared" si="2"/>
        <v>5</v>
      </c>
      <c r="AB51" s="18">
        <v>7</v>
      </c>
      <c r="AC51" s="19">
        <f t="shared" si="3"/>
        <v>273.69230769230768</v>
      </c>
      <c r="AD51" s="17">
        <f t="shared" si="207"/>
        <v>0</v>
      </c>
      <c r="AE51" s="17">
        <f t="shared" si="208"/>
        <v>0</v>
      </c>
      <c r="AF51" s="29"/>
      <c r="AG51" s="43">
        <f t="shared" si="239"/>
        <v>0</v>
      </c>
      <c r="AH51" s="17">
        <f t="shared" si="240"/>
        <v>5.4738461538461536</v>
      </c>
      <c r="AI51" s="17">
        <f t="shared" si="241"/>
        <v>5.4738461538461536</v>
      </c>
      <c r="AJ51" s="3">
        <f t="shared" si="242"/>
        <v>268</v>
      </c>
      <c r="AK51" s="3">
        <f t="shared" si="243"/>
        <v>800</v>
      </c>
      <c r="AL51" s="3"/>
      <c r="AN51" s="20">
        <f t="shared" si="244"/>
        <v>268.22000000000003</v>
      </c>
      <c r="AO51">
        <f t="shared" si="245"/>
        <v>2</v>
      </c>
      <c r="AP51">
        <f t="shared" si="246"/>
        <v>1</v>
      </c>
      <c r="AQ51">
        <f t="shared" si="247"/>
        <v>0</v>
      </c>
      <c r="AR51">
        <f t="shared" si="248"/>
        <v>1</v>
      </c>
      <c r="AS51">
        <f t="shared" si="249"/>
        <v>1</v>
      </c>
      <c r="AT51">
        <f t="shared" si="250"/>
        <v>3</v>
      </c>
      <c r="AU51">
        <f t="shared" si="251"/>
        <v>0</v>
      </c>
      <c r="AV51">
        <f t="shared" si="252"/>
        <v>0</v>
      </c>
      <c r="AW51">
        <f t="shared" si="253"/>
        <v>1</v>
      </c>
      <c r="AX51">
        <f t="shared" si="254"/>
        <v>3</v>
      </c>
      <c r="AY51">
        <f t="shared" si="255"/>
        <v>880.00000000010914</v>
      </c>
      <c r="AZ51" s="12">
        <f t="shared" si="256"/>
        <v>-2.7583333333333333</v>
      </c>
      <c r="BA51" s="13">
        <f t="shared" si="257"/>
        <v>0</v>
      </c>
      <c r="BB51" s="13">
        <f t="shared" si="258"/>
        <v>0</v>
      </c>
      <c r="BC51" s="27">
        <v>0</v>
      </c>
      <c r="BD51" s="1">
        <f t="shared" si="259"/>
        <v>0</v>
      </c>
      <c r="BE51" s="20">
        <f t="shared" si="260"/>
        <v>253.69230769230768</v>
      </c>
    </row>
    <row r="52" spans="1:57" ht="33" customHeight="1" x14ac:dyDescent="0.55000000000000004">
      <c r="A52" s="2">
        <v>46</v>
      </c>
      <c r="B52" s="2" t="s">
        <v>39</v>
      </c>
      <c r="C52" s="37" t="s">
        <v>207</v>
      </c>
      <c r="D52" s="45" t="s">
        <v>210</v>
      </c>
      <c r="E52" s="46" t="s">
        <v>211</v>
      </c>
      <c r="F52" s="46" t="str">
        <f>VLOOKUP(C52,'[1]2023.11'!$C$6:$X$1239,8,0)</f>
        <v>HAY</v>
      </c>
      <c r="G52" s="46" t="str">
        <f>VLOOKUP(C52,'[1]2023.11'!$C$6:$X$1239,9,0)</f>
        <v>SREYMOM</v>
      </c>
      <c r="H52" s="46" t="str">
        <f>VLOOKUP(C52,'[1]2023.11'!$C$6:$X$1239,14,0)</f>
        <v>F</v>
      </c>
      <c r="I52" s="78">
        <f>VLOOKUP(C52,'[1]2023.11'!$C$6:$X$1239,13,0)</f>
        <v>38240</v>
      </c>
      <c r="J52" s="46" t="e">
        <f>VLOOKUP(C52,'[1]2023.11'!$C$6:$X$1239,4,0)</f>
        <v>#N/A</v>
      </c>
      <c r="K52" s="46" t="str">
        <f>VLOOKUP(C52,'[1]2023.11'!$C$6:$X$1239,3,0)</f>
        <v>160585453</v>
      </c>
      <c r="L52" s="15">
        <v>45218</v>
      </c>
      <c r="M52" s="2">
        <f t="shared" ref="M52:M54" si="261">$P$4-Q52-P52</f>
        <v>26</v>
      </c>
      <c r="N52" s="16">
        <v>32</v>
      </c>
      <c r="O52" s="2"/>
      <c r="P52" s="16"/>
      <c r="Q52" s="16"/>
      <c r="R52" s="2">
        <v>198</v>
      </c>
      <c r="S52" s="2">
        <v>0</v>
      </c>
      <c r="T52" s="2">
        <v>0</v>
      </c>
      <c r="U52" s="16"/>
      <c r="V52" s="2">
        <v>0</v>
      </c>
      <c r="W52" s="2">
        <f t="shared" ref="W52" si="262">IF(AND($Q$4&lt;=M52,Q52&lt;0.01),10,IF(AND(M52&gt;=$Q$4-1,Q52&lt;0.01),5,0))</f>
        <v>10</v>
      </c>
      <c r="X52" s="2">
        <f t="shared" ref="X52:X53" si="263">IF(AZ52&lt;=8,BA52,BB52)</f>
        <v>0</v>
      </c>
      <c r="Y52" s="17">
        <f t="shared" ref="Y52" si="264">(((R52/26/8)*1.5)*N52)+(((R52/26)*2)*O52)</f>
        <v>45.692307692307693</v>
      </c>
      <c r="Z52" s="17">
        <f t="shared" si="27"/>
        <v>8</v>
      </c>
      <c r="AA52" s="17">
        <f t="shared" si="2"/>
        <v>5</v>
      </c>
      <c r="AB52" s="18">
        <v>7</v>
      </c>
      <c r="AC52" s="19">
        <f t="shared" si="3"/>
        <v>273.69230769230768</v>
      </c>
      <c r="AD52" s="17">
        <f t="shared" si="207"/>
        <v>0</v>
      </c>
      <c r="AE52" s="17">
        <f t="shared" si="208"/>
        <v>0</v>
      </c>
      <c r="AF52" s="29"/>
      <c r="AG52" s="43">
        <f t="shared" ref="AG52" si="265">IF(BE52&lt;=(1500000/4000),0,IF(BE52&lt;=(2000000/4000),(BE52-(1500000/4000))*5%,IF(BE52&lt;=(8500000/4000),(BE52-(2000000/4000))*10%+(25000/4000),IF(BE52&lt;=(12500000/4000),(BE52-(8500000/4000))*15%+(675000/4000),(BE52-(12500000/4000))*20%+(1275000/4000)))))</f>
        <v>0</v>
      </c>
      <c r="AH52" s="17">
        <f t="shared" ref="AH52" si="266">IF((AC52*4000)&lt;=1200000,(AC52*2%),(1200000/4000*2%))</f>
        <v>5.4738461538461536</v>
      </c>
      <c r="AI52" s="17">
        <f t="shared" ref="AI52" si="267">AD52+AE52+AF52+AG52+AH52</f>
        <v>5.4738461538461536</v>
      </c>
      <c r="AJ52" s="3">
        <f t="shared" ref="AJ52:AJ115" si="268">(AO52*$AO$5+AP52*$AP$5+AQ52*$AQ$5+AR52*$AR$5+AS52*$AS$5+AT52*$AT$5)</f>
        <v>268</v>
      </c>
      <c r="AK52" s="3">
        <f t="shared" ref="AK52:AK115" si="269">(AU52*$AU$5+AV52*$AV$5+AW52*$AW$5+AX52*$AX$5)</f>
        <v>800</v>
      </c>
      <c r="AL52" s="3"/>
      <c r="AN52" s="20">
        <f t="shared" ref="AN52" si="270">ROUND( AC52-AI52,2)</f>
        <v>268.22000000000003</v>
      </c>
      <c r="AO52">
        <f t="shared" ref="AO52:AO53" si="271">INT(AN52/$AO$5)</f>
        <v>2</v>
      </c>
      <c r="AP52">
        <f t="shared" ref="AP52:AP53" si="272">INT((AN52-$AO$5*AO52)/50)</f>
        <v>1</v>
      </c>
      <c r="AQ52">
        <f t="shared" ref="AQ52:AQ53" si="273">INT((AN52-$AO$5*AO52-$AP$5*AP52)/20)</f>
        <v>0</v>
      </c>
      <c r="AR52">
        <f t="shared" ref="AR52:AR53" si="274">INT((AN52-$AO$5*AO52-$AP$5*AP52-$AQ$5*AQ52)/10)</f>
        <v>1</v>
      </c>
      <c r="AS52">
        <f t="shared" ref="AS52:AS53" si="275">INT((AN52-$AO$5*AO52-$AP$5*AP52-$AQ$5*AQ52-$AR$5*AR52)/5)</f>
        <v>1</v>
      </c>
      <c r="AT52">
        <f t="shared" ref="AT52:AT53" si="276">INT((AN52-$AO$5*AO52-$AP$5*AP52-$AQ$5*AQ52-$AR$5*AR52-$AS$5*AS52)/1)</f>
        <v>3</v>
      </c>
      <c r="AU52">
        <f t="shared" ref="AU52:AU53" si="277">INT(AY52/$AU$5)</f>
        <v>0</v>
      </c>
      <c r="AV52">
        <f t="shared" ref="AV52:AV53" si="278">INT((AY52-AU52*$AU$5)/1000)</f>
        <v>0</v>
      </c>
      <c r="AW52">
        <f t="shared" ref="AW52:AW53" si="279">INT((AY52-AU52*$AU$5-AV52*$AV$5)/500)</f>
        <v>1</v>
      </c>
      <c r="AX52">
        <f t="shared" ref="AX52:AX53" si="280">INT((AY52-AU52*$AU$5-AV52*$AV$5-AW52*$AW$5)/100)</f>
        <v>3</v>
      </c>
      <c r="AY52">
        <f t="shared" ref="AY52:AY53" si="281">(AN52-$AO$5*AO52-$AP$5*AP52-$AQ$5*AQ52-$AR$5*AR52-$AS$5*AS52-$AT$5*AT52)*4000</f>
        <v>880.00000000010914</v>
      </c>
      <c r="AZ52" s="12">
        <f t="shared" ref="AZ52" si="282">+DAYS360(L52,$P$3)/360</f>
        <v>-2.7583333333333333</v>
      </c>
      <c r="BA52" s="13">
        <f t="shared" ref="BA52:BA53" si="283">IF(AZ52&lt;=1,0,IF(AZ52&lt;=2,2,IF(AZ52&lt;=3,3,IF(AZ52&lt;=4,4,IF(AZ52&lt;=5,5,IF(AZ52&lt;=6,6,IF(AZ52&lt;=7,7,IF(AZ52&lt;=8,8,10))))))))</f>
        <v>0</v>
      </c>
      <c r="BB52" s="13">
        <f t="shared" ref="BB52" si="284">IF(AZ52&lt;=3,0,IF(AZ52&lt;=4,4,IF(AZ52&lt;=5,5,IF(AZ52&lt;=6,6,IF(AZ52&lt;=7,7,IF(AZ52&lt;=8,8,IF(AZ52&lt;=9,9,10)))))))</f>
        <v>0</v>
      </c>
      <c r="BC52" s="27">
        <v>0</v>
      </c>
      <c r="BD52" s="1">
        <f t="shared" ref="BD52" si="285">+BC52*150000/4000</f>
        <v>0</v>
      </c>
      <c r="BE52" s="20">
        <f t="shared" ref="BE52" si="286">AC52-AD52-AE52-Z52-AA52-AB52-BD52</f>
        <v>253.69230769230768</v>
      </c>
    </row>
    <row r="53" spans="1:57" ht="33" customHeight="1" x14ac:dyDescent="0.65">
      <c r="A53" s="39">
        <v>47</v>
      </c>
      <c r="B53" s="2" t="s">
        <v>213</v>
      </c>
      <c r="C53" s="44" t="s">
        <v>214</v>
      </c>
      <c r="D53" s="47" t="s">
        <v>215</v>
      </c>
      <c r="E53" s="48" t="s">
        <v>216</v>
      </c>
      <c r="F53" s="46" t="str">
        <f>VLOOKUP(C53,'[1]2023.11'!$C$6:$X$1239,8,0)</f>
        <v>MEAN</v>
      </c>
      <c r="G53" s="46" t="str">
        <f>VLOOKUP(C53,'[1]2023.11'!$C$6:$X$1239,9,0)</f>
        <v>THEAVY</v>
      </c>
      <c r="H53" s="46" t="str">
        <f>VLOOKUP(C53,'[1]2023.11'!$C$6:$X$1239,14,0)</f>
        <v>F</v>
      </c>
      <c r="I53" s="78">
        <f>VLOOKUP(C53,'[1]2023.11'!$C$6:$X$1239,13,0)</f>
        <v>30409</v>
      </c>
      <c r="J53" s="46" t="str">
        <f>VLOOKUP(C53,'[1]2023.11'!$C$6:$X$1239,4,0)</f>
        <v>081446166</v>
      </c>
      <c r="K53" s="46">
        <f>VLOOKUP(C53,'[1]2023.11'!$C$6:$X$1239,3,0)</f>
        <v>150750627</v>
      </c>
      <c r="L53" s="15">
        <v>44228</v>
      </c>
      <c r="M53" s="2">
        <f t="shared" si="261"/>
        <v>26</v>
      </c>
      <c r="N53" s="16">
        <v>60</v>
      </c>
      <c r="O53" s="2"/>
      <c r="P53" s="16"/>
      <c r="Q53" s="16"/>
      <c r="R53" s="2">
        <v>210</v>
      </c>
      <c r="S53" s="2">
        <v>0</v>
      </c>
      <c r="T53" s="2">
        <v>42</v>
      </c>
      <c r="U53" s="16"/>
      <c r="V53" s="2">
        <v>0</v>
      </c>
      <c r="W53" s="2">
        <f>IF(AND($Q$4&lt;=M53,Q53&lt;0.01),10,IF(AND(M53&gt;=$Q$4-1,Q53&lt;0.01),5,0))</f>
        <v>10</v>
      </c>
      <c r="X53" s="2">
        <f t="shared" si="263"/>
        <v>0</v>
      </c>
      <c r="Y53" s="17">
        <f>(((R53/26/8)*1.5)*N53)+(((R53/26)*2)*O53)</f>
        <v>90.865384615384613</v>
      </c>
      <c r="Z53" s="17">
        <f t="shared" si="27"/>
        <v>15</v>
      </c>
      <c r="AA53" s="17">
        <f t="shared" si="2"/>
        <v>5</v>
      </c>
      <c r="AB53" s="18">
        <v>7</v>
      </c>
      <c r="AC53" s="19">
        <f>R53+S53+T53+U53+V53+W53+X53+Y53+Z53+AA53+AB53</f>
        <v>379.86538461538464</v>
      </c>
      <c r="AD53" s="17">
        <f t="shared" si="207"/>
        <v>0</v>
      </c>
      <c r="AE53" s="17">
        <f t="shared" si="208"/>
        <v>0</v>
      </c>
      <c r="AF53" s="29"/>
      <c r="AG53" s="43">
        <f>IF(BE53&lt;=(1500000/4000),0,IF(BE53&lt;=(2000000/4000),(BE53-(1500000/4000))*5%,IF(BE53&lt;=(8500000/4000),(BE53-(2000000/4000))*10%+(25000/4000),IF(BE53&lt;=(12500000/4000),(BE53-(8500000/4000))*15%+(675000/4000),(BE53-(12500000/4000))*20%+(1275000/4000)))))</f>
        <v>0</v>
      </c>
      <c r="AH53" s="17">
        <f>IF((AC53*4000)&lt;=1200000,(AC53*2%),(1200000/4000*2%))</f>
        <v>6</v>
      </c>
      <c r="AI53" s="17">
        <f>AD53+AE53+AF53+AG53+AH53</f>
        <v>6</v>
      </c>
      <c r="AJ53" s="3">
        <f t="shared" si="268"/>
        <v>373</v>
      </c>
      <c r="AK53" s="3">
        <f t="shared" si="269"/>
        <v>3400</v>
      </c>
      <c r="AL53" s="3"/>
      <c r="AN53" s="20">
        <f>ROUND( AC53-AI53,2)</f>
        <v>373.87</v>
      </c>
      <c r="AO53">
        <f t="shared" si="271"/>
        <v>3</v>
      </c>
      <c r="AP53">
        <f t="shared" si="272"/>
        <v>1</v>
      </c>
      <c r="AQ53">
        <f t="shared" si="273"/>
        <v>1</v>
      </c>
      <c r="AR53">
        <f t="shared" si="274"/>
        <v>0</v>
      </c>
      <c r="AS53">
        <f t="shared" si="275"/>
        <v>0</v>
      </c>
      <c r="AT53">
        <f t="shared" si="276"/>
        <v>3</v>
      </c>
      <c r="AU53">
        <f t="shared" si="277"/>
        <v>1</v>
      </c>
      <c r="AV53">
        <f t="shared" si="278"/>
        <v>1</v>
      </c>
      <c r="AW53">
        <f t="shared" si="279"/>
        <v>0</v>
      </c>
      <c r="AX53">
        <f t="shared" si="280"/>
        <v>4</v>
      </c>
      <c r="AY53">
        <f t="shared" si="281"/>
        <v>3480.0000000000182</v>
      </c>
      <c r="AZ53" s="12">
        <f t="shared" ref="AZ53:AZ58" si="287">+DAYS360(L53,$P$3)/360</f>
        <v>-4.1666666666666664E-2</v>
      </c>
      <c r="BA53" s="13">
        <f t="shared" si="283"/>
        <v>0</v>
      </c>
      <c r="BB53" s="13">
        <f t="shared" ref="BB53" si="288">IF(AZ53&lt;=8,0,IF(AZ53&lt;=9,9,IF(AZ53&lt;=10,10,IF(AZ53&lt;=11,11,IF(AZ53&lt;=12,12,IF(AZ53&lt;=13,13,IF(AZ53&lt;=14,14,IF(AZ53&lt;=15,15,15))))))))</f>
        <v>0</v>
      </c>
      <c r="BC53" s="27">
        <v>2</v>
      </c>
      <c r="BD53" s="1">
        <f>+BC53*150000/4000</f>
        <v>75</v>
      </c>
      <c r="BE53" s="20">
        <f t="shared" ref="BE53:BE58" si="289">AC53-AD53-AE53-Z53-AA53-AB53-BD53</f>
        <v>277.86538461538464</v>
      </c>
    </row>
    <row r="54" spans="1:57" ht="32.25" customHeight="1" x14ac:dyDescent="0.65">
      <c r="A54" s="2">
        <v>48</v>
      </c>
      <c r="B54" s="2" t="s">
        <v>213</v>
      </c>
      <c r="C54" s="44" t="s">
        <v>217</v>
      </c>
      <c r="D54" s="47" t="s">
        <v>218</v>
      </c>
      <c r="E54" s="48" t="s">
        <v>219</v>
      </c>
      <c r="F54" s="46" t="str">
        <f>VLOOKUP(C54,'[1]2023.11'!$C$6:$X$1239,8,0)</f>
        <v>LUY</v>
      </c>
      <c r="G54" s="46" t="str">
        <f>VLOOKUP(C54,'[1]2023.11'!$C$6:$X$1239,9,0)</f>
        <v>YUTHEARA</v>
      </c>
      <c r="H54" s="46" t="str">
        <f>VLOOKUP(C54,'[1]2023.11'!$C$6:$X$1239,14,0)</f>
        <v>F</v>
      </c>
      <c r="I54" s="78">
        <f>VLOOKUP(C54,'[1]2023.11'!$C$6:$X$1239,13,0)</f>
        <v>34160</v>
      </c>
      <c r="J54" s="46" t="str">
        <f>VLOOKUP(C54,'[1]2023.11'!$C$6:$X$1239,4,0)</f>
        <v>0963102682</v>
      </c>
      <c r="K54" s="46">
        <f>VLOOKUP(C54,'[1]2023.11'!$C$6:$X$1239,3,0)</f>
        <v>30523824</v>
      </c>
      <c r="L54" s="15">
        <v>44228</v>
      </c>
      <c r="M54" s="2">
        <f t="shared" si="261"/>
        <v>26</v>
      </c>
      <c r="N54" s="16">
        <v>60</v>
      </c>
      <c r="O54" s="2"/>
      <c r="P54" s="16"/>
      <c r="Q54" s="16"/>
      <c r="R54" s="2">
        <v>210</v>
      </c>
      <c r="S54" s="2">
        <v>0</v>
      </c>
      <c r="T54" s="2">
        <v>43.5</v>
      </c>
      <c r="U54" s="16"/>
      <c r="V54" s="2">
        <v>0</v>
      </c>
      <c r="W54" s="2">
        <f t="shared" ref="W54:W65" si="290">IF(AND($Q$4&lt;=M54,Q54&lt;0.01),10,IF(AND(M54&gt;=$Q$4-1,Q54&lt;0.01),5,0))</f>
        <v>10</v>
      </c>
      <c r="X54" s="2">
        <f>IF(AZ54&lt;=8,BA54,BB54)</f>
        <v>0</v>
      </c>
      <c r="Y54" s="17">
        <f>(((R54/26/8)*1.5)*N54)+(((R54/26)*2)*O54)</f>
        <v>90.865384615384613</v>
      </c>
      <c r="Z54" s="17">
        <f t="shared" si="27"/>
        <v>15</v>
      </c>
      <c r="AA54" s="17">
        <f t="shared" si="2"/>
        <v>5</v>
      </c>
      <c r="AB54" s="18">
        <v>7</v>
      </c>
      <c r="AC54" s="19">
        <f>R54+S54+T54+U54+V54+W54+X54+Y54+Z54+AA54+AB54</f>
        <v>381.36538461538464</v>
      </c>
      <c r="AD54" s="17">
        <f t="shared" si="207"/>
        <v>0</v>
      </c>
      <c r="AE54" s="17">
        <f t="shared" si="208"/>
        <v>0</v>
      </c>
      <c r="AF54" s="29"/>
      <c r="AG54" s="43">
        <f t="shared" ref="AG54:AG65" si="291">IF(BE54&lt;=(1500000/4000),0,IF(BE54&lt;=(2000000/4000),(BE54-(1500000/4000))*5%,IF(BE54&lt;=(8500000/4000),(BE54-(2000000/4000))*10%+(25000/4000),IF(BE54&lt;=(12500000/4000),(BE54-(8500000/4000))*15%+(675000/4000),(BE54-(12500000/4000))*20%+(1275000/4000)))))</f>
        <v>0</v>
      </c>
      <c r="AH54" s="17">
        <f t="shared" ref="AH54:AH65" si="292">IF((AC54*4000)&lt;=1200000,(AC54*2%),(1200000/4000*2%))</f>
        <v>6</v>
      </c>
      <c r="AI54" s="17">
        <f t="shared" ref="AI54:AI65" si="293">AD54+AE54+AF54+AG54+AH54</f>
        <v>6</v>
      </c>
      <c r="AJ54" s="3">
        <f t="shared" si="268"/>
        <v>375</v>
      </c>
      <c r="AK54" s="3">
        <f t="shared" si="269"/>
        <v>1400</v>
      </c>
      <c r="AL54" s="3"/>
      <c r="AN54" s="20">
        <f t="shared" ref="AN54:AN56" si="294">ROUND( AC54-AI54,2)</f>
        <v>375.37</v>
      </c>
      <c r="AO54">
        <f>INT(AN54/$AO$5)</f>
        <v>3</v>
      </c>
      <c r="AP54">
        <f>INT((AN54-$AO$5*AO54)/50)</f>
        <v>1</v>
      </c>
      <c r="AQ54">
        <f>INT((AN54-$AO$5*AO54-$AP$5*AP54)/20)</f>
        <v>1</v>
      </c>
      <c r="AR54">
        <f>INT((AN54-$AO$5*AO54-$AP$5*AP54-$AQ$5*AQ54)/10)</f>
        <v>0</v>
      </c>
      <c r="AS54">
        <f>INT((AN54-$AO$5*AO54-$AP$5*AP54-$AQ$5*AQ54-$AR$5*AR54)/5)</f>
        <v>1</v>
      </c>
      <c r="AT54">
        <f>INT((AN54-$AO$5*AO54-$AP$5*AP54-$AQ$5*AQ54-$AR$5*AR54-$AS$5*AS54)/1)</f>
        <v>0</v>
      </c>
      <c r="AU54">
        <f>INT(AY54/$AU$5)</f>
        <v>0</v>
      </c>
      <c r="AV54">
        <f>INT((AY54-AU54*$AU$5)/1000)</f>
        <v>1</v>
      </c>
      <c r="AW54">
        <f>INT((AY54-AU54*$AU$5-AV54*$AV$5)/500)</f>
        <v>0</v>
      </c>
      <c r="AX54">
        <f>INT((AY54-AU54*$AU$5-AV54*$AV$5-AW54*$AW$5)/100)</f>
        <v>4</v>
      </c>
      <c r="AY54">
        <f>(AN54-$AO$5*AO54-$AP$5*AP54-$AQ$5*AQ54-$AR$5*AR54-$AS$5*AS54-$AT$5*AT54)*4000</f>
        <v>1480.0000000000182</v>
      </c>
      <c r="AZ54" s="12">
        <f t="shared" si="287"/>
        <v>-4.1666666666666664E-2</v>
      </c>
      <c r="BA54" s="13">
        <f>IF(AZ54&lt;=1,0,IF(AZ54&lt;=2,2,IF(AZ54&lt;=3,3,IF(AZ54&lt;=4,4,IF(AZ54&lt;=5,5,IF(AZ54&lt;=6,6,IF(AZ54&lt;=7,7,IF(AZ54&lt;=8,8,10))))))))</f>
        <v>0</v>
      </c>
      <c r="BB54" s="13">
        <f>IF(AZ54&lt;=8,0,IF(AZ54&lt;=9,9,IF(AZ54&lt;=10,10,IF(AZ54&lt;=11,11,IF(AZ54&lt;=12,12,IF(AZ54&lt;=13,13,IF(AZ54&lt;=14,14,IF(AZ54&lt;=15,15,15))))))))</f>
        <v>0</v>
      </c>
      <c r="BC54" s="27">
        <v>2</v>
      </c>
      <c r="BD54" s="1">
        <f>+BC54*150000/4000</f>
        <v>75</v>
      </c>
      <c r="BE54" s="20">
        <f t="shared" si="289"/>
        <v>279.36538461538464</v>
      </c>
    </row>
    <row r="55" spans="1:57" ht="33" customHeight="1" x14ac:dyDescent="0.65">
      <c r="A55" s="39">
        <v>49</v>
      </c>
      <c r="B55" s="2" t="s">
        <v>213</v>
      </c>
      <c r="C55" s="44" t="s">
        <v>220</v>
      </c>
      <c r="D55" s="47" t="s">
        <v>221</v>
      </c>
      <c r="E55" s="48" t="s">
        <v>222</v>
      </c>
      <c r="F55" s="46" t="str">
        <f>VLOOKUP(C55,'[1]2023.11'!$C$6:$X$1239,8,0)</f>
        <v>CHHOM</v>
      </c>
      <c r="G55" s="46" t="str">
        <f>VLOOKUP(C55,'[1]2023.11'!$C$6:$X$1239,9,0)</f>
        <v>TOUCH</v>
      </c>
      <c r="H55" s="46" t="str">
        <f>VLOOKUP(C55,'[1]2023.11'!$C$6:$X$1239,14,0)</f>
        <v>M</v>
      </c>
      <c r="I55" s="78">
        <f>VLOOKUP(C55,'[1]2023.11'!$C$6:$X$1239,13,0)</f>
        <v>34834</v>
      </c>
      <c r="J55" s="46" t="str">
        <f>VLOOKUP(C55,'[1]2023.11'!$C$6:$X$1239,4,0)</f>
        <v>0966655442</v>
      </c>
      <c r="K55" s="46">
        <f>VLOOKUP(C55,'[1]2023.11'!$C$6:$X$1239,3,0)</f>
        <v>101211511</v>
      </c>
      <c r="L55" s="15">
        <v>44228</v>
      </c>
      <c r="M55" s="2">
        <f>$P$4-Q55-P55</f>
        <v>26</v>
      </c>
      <c r="N55" s="16"/>
      <c r="O55" s="2"/>
      <c r="P55" s="16"/>
      <c r="Q55" s="16"/>
      <c r="R55" s="2">
        <v>215</v>
      </c>
      <c r="S55" s="2">
        <v>70</v>
      </c>
      <c r="T55" s="2">
        <v>51</v>
      </c>
      <c r="U55" s="16"/>
      <c r="V55" s="2">
        <v>30</v>
      </c>
      <c r="W55" s="2">
        <f t="shared" si="290"/>
        <v>10</v>
      </c>
      <c r="X55" s="2">
        <f>IF(AZ55&lt;=8,BA55,BB55)</f>
        <v>0</v>
      </c>
      <c r="Y55" s="17">
        <f>(((R55/26/8)*1.5)*N55)+(((R55/26)*2)*O55)</f>
        <v>0</v>
      </c>
      <c r="Z55" s="17">
        <f t="shared" si="27"/>
        <v>0</v>
      </c>
      <c r="AA55" s="17">
        <f t="shared" si="2"/>
        <v>5</v>
      </c>
      <c r="AB55" s="18">
        <v>7</v>
      </c>
      <c r="AC55" s="19">
        <f>R55+S55+T55+U55+V55+W55+X55+Y55+Z55+AA55+AB55</f>
        <v>388</v>
      </c>
      <c r="AD55" s="17">
        <f t="shared" si="207"/>
        <v>0</v>
      </c>
      <c r="AE55" s="17">
        <f t="shared" si="208"/>
        <v>0</v>
      </c>
      <c r="AF55" s="29"/>
      <c r="AG55" s="43">
        <f t="shared" si="291"/>
        <v>0.05</v>
      </c>
      <c r="AH55" s="17">
        <f t="shared" si="292"/>
        <v>6</v>
      </c>
      <c r="AI55" s="17">
        <f t="shared" si="293"/>
        <v>6.05</v>
      </c>
      <c r="AJ55" s="3">
        <f t="shared" si="268"/>
        <v>381</v>
      </c>
      <c r="AK55" s="3">
        <f t="shared" si="269"/>
        <v>3700</v>
      </c>
      <c r="AL55" s="3"/>
      <c r="AN55" s="20">
        <f t="shared" si="294"/>
        <v>381.95</v>
      </c>
      <c r="AO55">
        <f>INT(AN55/$AO$5)</f>
        <v>3</v>
      </c>
      <c r="AP55">
        <f>INT((AN55-$AO$5*AO55)/50)</f>
        <v>1</v>
      </c>
      <c r="AQ55">
        <f>INT((AN55-$AO$5*AO55-$AP$5*AP55)/20)</f>
        <v>1</v>
      </c>
      <c r="AR55">
        <f>INT((AN55-$AO$5*AO55-$AP$5*AP55-$AQ$5*AQ55)/10)</f>
        <v>1</v>
      </c>
      <c r="AS55">
        <f>INT((AN55-$AO$5*AO55-$AP$5*AP55-$AQ$5*AQ55-$AR$5*AR55)/5)</f>
        <v>0</v>
      </c>
      <c r="AT55">
        <f>INT((AN55-$AO$5*AO55-$AP$5*AP55-$AQ$5*AQ55-$AR$5*AR55-$AS$5*AS55)/1)</f>
        <v>1</v>
      </c>
      <c r="AU55">
        <f>INT(AY55/$AU$5)</f>
        <v>1</v>
      </c>
      <c r="AV55">
        <f>INT((AY55-AU55*$AU$5)/1000)</f>
        <v>1</v>
      </c>
      <c r="AW55">
        <f>INT((AY55-AU55*$AU$5-AV55*$AV$5)/500)</f>
        <v>1</v>
      </c>
      <c r="AX55">
        <f>INT((AY55-AU55*$AU$5-AV55*$AV$5-AW55*$AW$5)/100)</f>
        <v>2</v>
      </c>
      <c r="AY55">
        <f>(AN55-$AO$5*AO55-$AP$5*AP55-$AQ$5*AQ55-$AR$5*AR55-$AS$5*AS55-$AT$5*AT55)*4000</f>
        <v>3799.9999999999545</v>
      </c>
      <c r="AZ55" s="12">
        <f t="shared" si="287"/>
        <v>-4.1666666666666664E-2</v>
      </c>
      <c r="BA55" s="13">
        <f>IF(AZ55&lt;=1,0,IF(AZ55&lt;=2,2,IF(AZ55&lt;=3,3,IF(AZ55&lt;=4,4,IF(AZ55&lt;=5,5,IF(AZ55&lt;=6,6,IF(AZ55&lt;=7,7,IF(AZ55&lt;=8,8,10))))))))</f>
        <v>0</v>
      </c>
      <c r="BB55" s="13">
        <f>IF(AZ55&lt;=8,0,IF(AZ55&lt;=9,9,IF(AZ55&lt;=10,10,IF(AZ55&lt;=11,11,IF(AZ55&lt;=12,12,IF(AZ55&lt;=13,13,IF(AZ55&lt;=14,14,IF(AZ55&lt;=15,15,15))))))))</f>
        <v>0</v>
      </c>
      <c r="BC55" s="27">
        <v>0</v>
      </c>
      <c r="BD55" s="1">
        <f>+BC55*150000/4000</f>
        <v>0</v>
      </c>
      <c r="BE55" s="20">
        <f t="shared" si="289"/>
        <v>376</v>
      </c>
    </row>
    <row r="56" spans="1:57" ht="33" customHeight="1" x14ac:dyDescent="0.65">
      <c r="A56" s="2">
        <v>50</v>
      </c>
      <c r="B56" s="2" t="s">
        <v>213</v>
      </c>
      <c r="C56" s="37" t="s">
        <v>223</v>
      </c>
      <c r="D56" s="47" t="s">
        <v>224</v>
      </c>
      <c r="E56" s="48" t="s">
        <v>225</v>
      </c>
      <c r="F56" s="46" t="str">
        <f>VLOOKUP(C56,'[1]2023.11'!$C$6:$X$1239,8,0)</f>
        <v>SAMBO</v>
      </c>
      <c r="G56" s="46" t="str">
        <f>VLOOKUP(C56,'[1]2023.11'!$C$6:$X$1239,9,0)</f>
        <v>BUNMA</v>
      </c>
      <c r="H56" s="46" t="str">
        <f>VLOOKUP(C56,'[1]2023.11'!$C$6:$X$1239,14,0)</f>
        <v>F</v>
      </c>
      <c r="I56" s="78">
        <f>VLOOKUP(C56,'[1]2023.11'!$C$6:$X$1239,13,0)</f>
        <v>36641</v>
      </c>
      <c r="J56" s="46" t="e">
        <f>VLOOKUP(C56,'[1]2023.11'!$C$6:$X$1239,4,0)</f>
        <v>#N/A</v>
      </c>
      <c r="K56" s="46" t="str">
        <f>VLOOKUP(C56,'[1]2023.11'!$C$6:$X$1239,3,0)</f>
        <v>171047170</v>
      </c>
      <c r="L56" s="15">
        <v>45163</v>
      </c>
      <c r="M56" s="2">
        <f>$P$4-Q56-P56</f>
        <v>26</v>
      </c>
      <c r="N56" s="16">
        <v>34</v>
      </c>
      <c r="O56" s="2"/>
      <c r="P56" s="16"/>
      <c r="Q56" s="16"/>
      <c r="R56" s="2">
        <v>208</v>
      </c>
      <c r="S56" s="2">
        <v>0</v>
      </c>
      <c r="T56" s="2">
        <v>22</v>
      </c>
      <c r="U56" s="16"/>
      <c r="V56" s="2">
        <v>30</v>
      </c>
      <c r="W56" s="2">
        <f t="shared" si="290"/>
        <v>10</v>
      </c>
      <c r="X56" s="2">
        <f>IF(AZ56&lt;=8,BA56,BB56)</f>
        <v>0</v>
      </c>
      <c r="Y56" s="17">
        <f>(((R56/26/8)*1.5)*N56)+(((R56/26)*2)*O56)</f>
        <v>51</v>
      </c>
      <c r="Z56" s="17">
        <f t="shared" si="27"/>
        <v>8.5</v>
      </c>
      <c r="AA56" s="17">
        <f t="shared" si="2"/>
        <v>5</v>
      </c>
      <c r="AB56" s="18">
        <v>7</v>
      </c>
      <c r="AC56" s="19">
        <f>R56+S56+T56+U56+V56+W56+X56+Y56+Z56+AA56+AB56</f>
        <v>341.5</v>
      </c>
      <c r="AD56" s="17">
        <f t="shared" si="207"/>
        <v>0</v>
      </c>
      <c r="AE56" s="17">
        <f t="shared" si="208"/>
        <v>0</v>
      </c>
      <c r="AF56" s="29"/>
      <c r="AG56" s="43">
        <f t="shared" si="291"/>
        <v>0</v>
      </c>
      <c r="AH56" s="17">
        <f t="shared" si="292"/>
        <v>6</v>
      </c>
      <c r="AI56" s="17">
        <f t="shared" si="293"/>
        <v>6</v>
      </c>
      <c r="AJ56" s="3">
        <f t="shared" si="268"/>
        <v>335</v>
      </c>
      <c r="AK56" s="3">
        <f t="shared" si="269"/>
        <v>2000</v>
      </c>
      <c r="AL56" s="3"/>
      <c r="AN56" s="20">
        <f t="shared" si="294"/>
        <v>335.5</v>
      </c>
      <c r="AO56">
        <f>INT(AN56/$AO$5)</f>
        <v>3</v>
      </c>
      <c r="AP56">
        <f>INT((AN56-$AO$5*AO56)/50)</f>
        <v>0</v>
      </c>
      <c r="AQ56">
        <f>INT((AN56-$AO$5*AO56-$AP$5*AP56)/20)</f>
        <v>1</v>
      </c>
      <c r="AR56">
        <f>INT((AN56-$AO$5*AO56-$AP$5*AP56-$AQ$5*AQ56)/10)</f>
        <v>1</v>
      </c>
      <c r="AS56">
        <f>INT((AN56-$AO$5*AO56-$AP$5*AP56-$AQ$5*AQ56-$AR$5*AR56)/5)</f>
        <v>1</v>
      </c>
      <c r="AT56">
        <f>INT((AN56-$AO$5*AO56-$AP$5*AP56-$AQ$5*AQ56-$AR$5*AR56-$AS$5*AS56)/1)</f>
        <v>0</v>
      </c>
      <c r="AU56">
        <f>INT(AY56/$AU$5)</f>
        <v>1</v>
      </c>
      <c r="AV56">
        <f>INT((AY56-AU56*$AU$5)/1000)</f>
        <v>0</v>
      </c>
      <c r="AW56">
        <f>INT((AY56-AU56*$AU$5-AV56*$AV$5)/500)</f>
        <v>0</v>
      </c>
      <c r="AX56">
        <f>INT((AY56-AU56*$AU$5-AV56*$AV$5-AW56*$AW$5)/100)</f>
        <v>0</v>
      </c>
      <c r="AY56">
        <f>(AN56-$AO$5*AO56-$AP$5*AP56-$AQ$5*AQ56-$AR$5*AR56-$AS$5*AS56-$AT$5*AT56)*4000</f>
        <v>2000</v>
      </c>
      <c r="AZ56" s="12">
        <f t="shared" si="287"/>
        <v>-2.6083333333333334</v>
      </c>
      <c r="BA56" s="13">
        <f>IF(AZ56&lt;=1,0,IF(AZ56&lt;=2,2,IF(AZ56&lt;=3,3,IF(AZ56&lt;=4,4,IF(AZ56&lt;=5,5,IF(AZ56&lt;=6,6,IF(AZ56&lt;=7,7,IF(AZ56&lt;=8,8,10))))))))</f>
        <v>0</v>
      </c>
      <c r="BB56" s="13">
        <f>IF(AZ56&lt;=8,0,IF(AZ56&lt;=9,9,IF(AZ56&lt;=10,10,IF(AZ56&lt;=11,11,IF(AZ56&lt;=12,12,IF(AZ56&lt;=13,13,IF(AZ56&lt;=14,14,IF(AZ56&lt;=15,15,15))))))))</f>
        <v>0</v>
      </c>
      <c r="BC56" s="27">
        <v>0</v>
      </c>
      <c r="BD56" s="1">
        <f>+BC56*150000/4000</f>
        <v>0</v>
      </c>
      <c r="BE56" s="20">
        <f t="shared" si="289"/>
        <v>321</v>
      </c>
    </row>
    <row r="57" spans="1:57" ht="33.75" customHeight="1" x14ac:dyDescent="0.65">
      <c r="A57" s="39">
        <v>51</v>
      </c>
      <c r="B57" s="2" t="s">
        <v>226</v>
      </c>
      <c r="C57" s="44" t="s">
        <v>227</v>
      </c>
      <c r="D57" s="38" t="s">
        <v>228</v>
      </c>
      <c r="E57" s="38" t="s">
        <v>229</v>
      </c>
      <c r="F57" s="46" t="str">
        <f>VLOOKUP(C57,'[1]2023.11'!$C$6:$X$1239,8,0)</f>
        <v>LY</v>
      </c>
      <c r="G57" s="46" t="str">
        <f>VLOOKUP(C57,'[1]2023.11'!$C$6:$X$1239,9,0)</f>
        <v>TACHUO</v>
      </c>
      <c r="H57" s="46" t="str">
        <f>VLOOKUP(C57,'[1]2023.11'!$C$6:$X$1239,14,0)</f>
        <v>M</v>
      </c>
      <c r="I57" s="78">
        <f>VLOOKUP(C57,'[1]2023.11'!$C$6:$X$1239,13,0)</f>
        <v>34602</v>
      </c>
      <c r="J57" s="46" t="str">
        <f>VLOOKUP(C57,'[1]2023.11'!$C$6:$X$1239,4,0)</f>
        <v>015424348</v>
      </c>
      <c r="K57" s="46" t="str">
        <f>VLOOKUP(C57,'[1]2023.11'!$C$6:$X$1239,3,0)</f>
        <v>040372336</v>
      </c>
      <c r="L57" s="15">
        <v>44348</v>
      </c>
      <c r="M57" s="2">
        <f t="shared" ref="M57:M65" si="295">$P$4-Q57-P57</f>
        <v>26</v>
      </c>
      <c r="N57" s="16">
        <v>12</v>
      </c>
      <c r="O57" s="2"/>
      <c r="P57" s="16"/>
      <c r="Q57" s="16"/>
      <c r="R57" s="2">
        <v>210</v>
      </c>
      <c r="S57" s="2">
        <v>15</v>
      </c>
      <c r="T57" s="2">
        <v>0</v>
      </c>
      <c r="U57" s="16"/>
      <c r="V57" s="2">
        <v>0</v>
      </c>
      <c r="W57" s="2">
        <f t="shared" si="290"/>
        <v>10</v>
      </c>
      <c r="X57" s="2">
        <f t="shared" ref="X57:X120" si="296">IF(AZ57&lt;=8,BA57,BB57)</f>
        <v>0</v>
      </c>
      <c r="Y57" s="17">
        <f t="shared" ref="Y57:Y67" si="297">(((R57/26/8)*1.5)*N57)+(((R57/26)*2)*O57)</f>
        <v>18.173076923076923</v>
      </c>
      <c r="Z57" s="17">
        <f t="shared" si="27"/>
        <v>3</v>
      </c>
      <c r="AA57" s="17">
        <f t="shared" si="2"/>
        <v>5</v>
      </c>
      <c r="AB57" s="18">
        <v>7</v>
      </c>
      <c r="AC57" s="19">
        <f t="shared" ref="AC57:AC65" si="298">R57+S57+T57+U57+V57+W57+X57+Y57+Z57+AA57+AB57</f>
        <v>268.17307692307691</v>
      </c>
      <c r="AD57" s="17">
        <f t="shared" si="207"/>
        <v>0</v>
      </c>
      <c r="AE57" s="17">
        <f t="shared" si="208"/>
        <v>0</v>
      </c>
      <c r="AF57" s="29"/>
      <c r="AG57" s="43">
        <f t="shared" si="291"/>
        <v>0</v>
      </c>
      <c r="AH57" s="17">
        <f t="shared" si="292"/>
        <v>5.3634615384615385</v>
      </c>
      <c r="AI57" s="17">
        <f t="shared" si="293"/>
        <v>5.3634615384615385</v>
      </c>
      <c r="AJ57" s="3">
        <f t="shared" si="268"/>
        <v>262</v>
      </c>
      <c r="AK57" s="3">
        <f t="shared" si="269"/>
        <v>3200</v>
      </c>
      <c r="AL57" s="3"/>
      <c r="AN57" s="20">
        <f>ROUND( AC57-AI57,2)</f>
        <v>262.81</v>
      </c>
      <c r="AO57">
        <f t="shared" ref="AO57:AO65" si="299">INT(AN57/$AO$5)</f>
        <v>2</v>
      </c>
      <c r="AP57">
        <f t="shared" ref="AP57:AP65" si="300">INT((AN57-$AO$5*AO57)/50)</f>
        <v>1</v>
      </c>
      <c r="AQ57">
        <f t="shared" ref="AQ57:AQ65" si="301">INT((AN57-$AO$5*AO57-$AP$5*AP57)/20)</f>
        <v>0</v>
      </c>
      <c r="AR57">
        <f t="shared" ref="AR57:AR65" si="302">INT((AN57-$AO$5*AO57-$AP$5*AP57-$AQ$5*AQ57)/10)</f>
        <v>1</v>
      </c>
      <c r="AS57">
        <f t="shared" ref="AS57:AS65" si="303">INT((AN57-$AO$5*AO57-$AP$5*AP57-$AQ$5*AQ57-$AR$5*AR57)/5)</f>
        <v>0</v>
      </c>
      <c r="AT57">
        <f t="shared" ref="AT57:AT65" si="304">INT((AN57-$AO$5*AO57-$AP$5*AP57-$AQ$5*AQ57-$AR$5*AR57-$AS$5*AS57)/1)</f>
        <v>2</v>
      </c>
      <c r="AU57">
        <f t="shared" ref="AU57:AU65" si="305">INT(AY57/$AU$5)</f>
        <v>1</v>
      </c>
      <c r="AV57">
        <f t="shared" ref="AV57:AV65" si="306">INT((AY57-AU57*$AU$5)/1000)</f>
        <v>1</v>
      </c>
      <c r="AW57">
        <f t="shared" ref="AW57:AW65" si="307">INT((AY57-AU57*$AU$5-AV57*$AV$5)/500)</f>
        <v>0</v>
      </c>
      <c r="AX57">
        <f t="shared" ref="AX57:AX65" si="308">INT((AY57-AU57*$AU$5-AV57*$AV$5-AW57*$AW$5)/100)</f>
        <v>2</v>
      </c>
      <c r="AY57">
        <f t="shared" ref="AY57:AY65" si="309">(AN57-$AO$5*AO57-$AP$5*AP57-$AQ$5*AQ57-$AR$5*AR57-$AS$5*AS57-$AT$5*AT57)*4000</f>
        <v>3240.0000000000091</v>
      </c>
      <c r="AZ57" s="12">
        <f t="shared" si="287"/>
        <v>-0.375</v>
      </c>
      <c r="BA57" s="13">
        <f t="shared" ref="BA57:BA120" si="310">IF(AZ57&lt;=1,0,IF(AZ57&lt;=2,2,IF(AZ57&lt;=3,3,IF(AZ57&lt;=4,4,IF(AZ57&lt;=5,5,IF(AZ57&lt;=6,6,IF(AZ57&lt;=7,7,IF(AZ57&lt;=8,8,10))))))))</f>
        <v>0</v>
      </c>
      <c r="BB57" s="13">
        <f t="shared" ref="BB57:BB120" si="311">IF(AZ57&lt;=3,0,IF(AZ57&lt;=4,4,IF(AZ57&lt;=5,5,IF(AZ57&lt;=6,6,IF(AZ57&lt;=7,7,IF(AZ57&lt;=8,8,IF(AZ57&lt;=9,9,10)))))))</f>
        <v>0</v>
      </c>
      <c r="BC57" s="27">
        <v>0</v>
      </c>
      <c r="BD57" s="1">
        <f t="shared" ref="BD57:BD65" si="312">+BC57*150000/4000</f>
        <v>0</v>
      </c>
      <c r="BE57" s="20">
        <f t="shared" si="289"/>
        <v>253.17307692307691</v>
      </c>
    </row>
    <row r="58" spans="1:57" ht="33" customHeight="1" x14ac:dyDescent="0.65">
      <c r="A58" s="2">
        <v>52</v>
      </c>
      <c r="B58" s="2" t="s">
        <v>226</v>
      </c>
      <c r="C58" s="44" t="s">
        <v>230</v>
      </c>
      <c r="D58" s="38" t="s">
        <v>231</v>
      </c>
      <c r="E58" s="38" t="s">
        <v>232</v>
      </c>
      <c r="F58" s="46" t="str">
        <f>VLOOKUP(C58,'[1]2023.11'!$C$6:$X$1239,8,0)</f>
        <v>HENG</v>
      </c>
      <c r="G58" s="46" t="str">
        <f>VLOOKUP(C58,'[1]2023.11'!$C$6:$X$1239,9,0)</f>
        <v>VANNAK</v>
      </c>
      <c r="H58" s="46" t="str">
        <f>VLOOKUP(C58,'[1]2023.11'!$C$6:$X$1239,14,0)</f>
        <v>M</v>
      </c>
      <c r="I58" s="78">
        <f>VLOOKUP(C58,'[1]2023.11'!$C$6:$X$1239,13,0)</f>
        <v>35571</v>
      </c>
      <c r="J58" s="46" t="str">
        <f>VLOOKUP(C58,'[1]2023.11'!$C$6:$X$1239,4,0)</f>
        <v>093459134</v>
      </c>
      <c r="K58" s="46" t="str">
        <f>VLOOKUP(C58,'[1]2023.11'!$C$6:$X$1239,3,0)</f>
        <v>040374572</v>
      </c>
      <c r="L58" s="15">
        <v>44228</v>
      </c>
      <c r="M58" s="2">
        <f t="shared" si="295"/>
        <v>26</v>
      </c>
      <c r="N58" s="16">
        <v>12</v>
      </c>
      <c r="O58" s="2"/>
      <c r="P58" s="16"/>
      <c r="Q58" s="16"/>
      <c r="R58" s="2">
        <v>210</v>
      </c>
      <c r="S58" s="2">
        <v>15</v>
      </c>
      <c r="T58" s="2">
        <v>0</v>
      </c>
      <c r="U58" s="16"/>
      <c r="V58" s="2">
        <v>0</v>
      </c>
      <c r="W58" s="2">
        <f t="shared" si="290"/>
        <v>10</v>
      </c>
      <c r="X58" s="2">
        <f t="shared" si="296"/>
        <v>0</v>
      </c>
      <c r="Y58" s="17">
        <f t="shared" si="297"/>
        <v>18.173076923076923</v>
      </c>
      <c r="Z58" s="17">
        <f t="shared" si="27"/>
        <v>3</v>
      </c>
      <c r="AA58" s="17">
        <f t="shared" si="2"/>
        <v>5</v>
      </c>
      <c r="AB58" s="18">
        <v>7</v>
      </c>
      <c r="AC58" s="19">
        <f t="shared" si="298"/>
        <v>268.17307692307691</v>
      </c>
      <c r="AD58" s="17">
        <f t="shared" si="207"/>
        <v>0</v>
      </c>
      <c r="AE58" s="17">
        <f t="shared" si="208"/>
        <v>0</v>
      </c>
      <c r="AF58" s="29"/>
      <c r="AG58" s="43">
        <f t="shared" si="291"/>
        <v>0</v>
      </c>
      <c r="AH58" s="17">
        <f t="shared" si="292"/>
        <v>5.3634615384615385</v>
      </c>
      <c r="AI58" s="17">
        <f t="shared" si="293"/>
        <v>5.3634615384615385</v>
      </c>
      <c r="AJ58" s="3">
        <f t="shared" si="268"/>
        <v>262</v>
      </c>
      <c r="AK58" s="3">
        <f t="shared" si="269"/>
        <v>3200</v>
      </c>
      <c r="AL58" s="3"/>
      <c r="AN58" s="20">
        <f>ROUND( AC58-AI58,2)</f>
        <v>262.81</v>
      </c>
      <c r="AO58">
        <f t="shared" si="299"/>
        <v>2</v>
      </c>
      <c r="AP58">
        <f t="shared" si="300"/>
        <v>1</v>
      </c>
      <c r="AQ58">
        <f t="shared" si="301"/>
        <v>0</v>
      </c>
      <c r="AR58">
        <f t="shared" si="302"/>
        <v>1</v>
      </c>
      <c r="AS58">
        <f t="shared" si="303"/>
        <v>0</v>
      </c>
      <c r="AT58">
        <f t="shared" si="304"/>
        <v>2</v>
      </c>
      <c r="AU58">
        <f t="shared" si="305"/>
        <v>1</v>
      </c>
      <c r="AV58">
        <f t="shared" si="306"/>
        <v>1</v>
      </c>
      <c r="AW58">
        <f t="shared" si="307"/>
        <v>0</v>
      </c>
      <c r="AX58">
        <f t="shared" si="308"/>
        <v>2</v>
      </c>
      <c r="AY58">
        <f t="shared" si="309"/>
        <v>3240.0000000000091</v>
      </c>
      <c r="AZ58" s="12">
        <f t="shared" si="287"/>
        <v>-4.1666666666666664E-2</v>
      </c>
      <c r="BA58" s="13">
        <f t="shared" si="310"/>
        <v>0</v>
      </c>
      <c r="BB58" s="13">
        <f t="shared" si="311"/>
        <v>0</v>
      </c>
      <c r="BC58" s="27">
        <v>2</v>
      </c>
      <c r="BD58" s="1">
        <f t="shared" si="312"/>
        <v>75</v>
      </c>
      <c r="BE58" s="20">
        <f t="shared" si="289"/>
        <v>178.17307692307691</v>
      </c>
    </row>
    <row r="59" spans="1:57" ht="33" customHeight="1" x14ac:dyDescent="0.65">
      <c r="A59" s="39">
        <v>53</v>
      </c>
      <c r="B59" s="2" t="s">
        <v>226</v>
      </c>
      <c r="C59" s="44" t="s">
        <v>233</v>
      </c>
      <c r="D59" s="38" t="s">
        <v>234</v>
      </c>
      <c r="E59" s="38" t="s">
        <v>235</v>
      </c>
      <c r="F59" s="46" t="str">
        <f>VLOOKUP(C59,'[1]2023.11'!$C$6:$X$1239,8,0)</f>
        <v>SIN</v>
      </c>
      <c r="G59" s="46" t="str">
        <f>VLOOKUP(C59,'[1]2023.11'!$C$6:$X$1239,9,0)</f>
        <v>SOKNANG</v>
      </c>
      <c r="H59" s="46" t="str">
        <f>VLOOKUP(C59,'[1]2023.11'!$C$6:$X$1239,14,0)</f>
        <v>M</v>
      </c>
      <c r="I59" s="78">
        <f>VLOOKUP(C59,'[1]2023.11'!$C$6:$X$1239,13,0)</f>
        <v>36317</v>
      </c>
      <c r="J59" s="46" t="str">
        <f>VLOOKUP(C59,'[1]2023.11'!$C$6:$X$1239,4,0)</f>
        <v>087821751</v>
      </c>
      <c r="K59" s="46" t="str">
        <f>VLOOKUP(C59,'[1]2023.11'!$C$6:$X$1239,3,0)</f>
        <v>030626153</v>
      </c>
      <c r="L59" s="15">
        <v>44593</v>
      </c>
      <c r="M59" s="2">
        <f t="shared" si="295"/>
        <v>26</v>
      </c>
      <c r="N59" s="16">
        <v>20</v>
      </c>
      <c r="O59" s="2"/>
      <c r="P59" s="16"/>
      <c r="Q59" s="16"/>
      <c r="R59" s="2">
        <v>200</v>
      </c>
      <c r="S59" s="2">
        <v>0</v>
      </c>
      <c r="T59" s="2">
        <v>0</v>
      </c>
      <c r="U59" s="16"/>
      <c r="V59" s="2">
        <v>0</v>
      </c>
      <c r="W59" s="2">
        <f t="shared" si="290"/>
        <v>10</v>
      </c>
      <c r="X59" s="2">
        <f t="shared" si="296"/>
        <v>0</v>
      </c>
      <c r="Y59" s="17">
        <f t="shared" si="297"/>
        <v>28.846153846153847</v>
      </c>
      <c r="Z59" s="17">
        <f t="shared" si="27"/>
        <v>5</v>
      </c>
      <c r="AA59" s="17">
        <f t="shared" si="2"/>
        <v>5</v>
      </c>
      <c r="AB59" s="18">
        <v>7</v>
      </c>
      <c r="AC59" s="19">
        <f t="shared" si="298"/>
        <v>255.84615384615384</v>
      </c>
      <c r="AD59" s="17">
        <f t="shared" si="207"/>
        <v>0</v>
      </c>
      <c r="AE59" s="17">
        <f t="shared" si="208"/>
        <v>0</v>
      </c>
      <c r="AF59" s="29"/>
      <c r="AG59" s="43">
        <f t="shared" si="291"/>
        <v>0</v>
      </c>
      <c r="AH59" s="17">
        <f t="shared" si="292"/>
        <v>5.1169230769230767</v>
      </c>
      <c r="AI59" s="17">
        <f t="shared" si="293"/>
        <v>5.1169230769230767</v>
      </c>
      <c r="AJ59" s="3">
        <f t="shared" si="268"/>
        <v>250</v>
      </c>
      <c r="AK59" s="3">
        <f t="shared" si="269"/>
        <v>2900</v>
      </c>
      <c r="AL59" s="3"/>
      <c r="AN59" s="20">
        <f t="shared" ref="AN59:AN63" si="313">ROUND( AC59-AI59,2)</f>
        <v>250.73</v>
      </c>
      <c r="AO59">
        <f t="shared" si="299"/>
        <v>2</v>
      </c>
      <c r="AP59">
        <f t="shared" si="300"/>
        <v>1</v>
      </c>
      <c r="AQ59">
        <f t="shared" si="301"/>
        <v>0</v>
      </c>
      <c r="AR59">
        <f t="shared" si="302"/>
        <v>0</v>
      </c>
      <c r="AS59">
        <f t="shared" si="303"/>
        <v>0</v>
      </c>
      <c r="AT59">
        <f t="shared" si="304"/>
        <v>0</v>
      </c>
      <c r="AU59">
        <f t="shared" si="305"/>
        <v>1</v>
      </c>
      <c r="AV59">
        <f t="shared" si="306"/>
        <v>0</v>
      </c>
      <c r="AW59">
        <f t="shared" si="307"/>
        <v>1</v>
      </c>
      <c r="AX59">
        <f t="shared" si="308"/>
        <v>4</v>
      </c>
      <c r="AY59">
        <f t="shared" si="309"/>
        <v>2919.9999999999591</v>
      </c>
      <c r="AZ59" s="12">
        <f t="shared" ref="AZ59:AZ63" si="314">+DAYS360(L59,$P$3)/360</f>
        <v>-1.0416666666666667</v>
      </c>
      <c r="BA59" s="13">
        <f t="shared" si="310"/>
        <v>0</v>
      </c>
      <c r="BB59" s="13">
        <f t="shared" si="311"/>
        <v>0</v>
      </c>
      <c r="BC59" s="27">
        <v>2</v>
      </c>
      <c r="BD59" s="1">
        <f t="shared" si="312"/>
        <v>75</v>
      </c>
      <c r="BE59" s="20">
        <f t="shared" ref="BE59:BE63" si="315">AC59-AD59-AE59-Z59-AA59-AB59-BD59</f>
        <v>163.84615384615384</v>
      </c>
    </row>
    <row r="60" spans="1:57" ht="33" customHeight="1" x14ac:dyDescent="0.8">
      <c r="A60" s="2">
        <v>54</v>
      </c>
      <c r="B60" s="2" t="s">
        <v>226</v>
      </c>
      <c r="C60" s="44" t="s">
        <v>236</v>
      </c>
      <c r="D60" s="40" t="s">
        <v>237</v>
      </c>
      <c r="E60" s="40" t="s">
        <v>238</v>
      </c>
      <c r="F60" s="46" t="str">
        <f>VLOOKUP(C60,'[1]2023.11'!$C$6:$X$1239,8,0)</f>
        <v>CHU</v>
      </c>
      <c r="G60" s="46" t="str">
        <f>VLOOKUP(C60,'[1]2023.11'!$C$6:$X$1239,9,0)</f>
        <v>PHAS</v>
      </c>
      <c r="H60" s="46" t="str">
        <f>VLOOKUP(C60,'[1]2023.11'!$C$6:$X$1239,14,0)</f>
        <v>M</v>
      </c>
      <c r="I60" s="78">
        <f>VLOOKUP(C60,'[1]2023.11'!$C$6:$X$1239,13,0)</f>
        <v>35193</v>
      </c>
      <c r="J60" s="46" t="str">
        <f>VLOOKUP(C60,'[1]2023.11'!$C$6:$X$1239,4,0)</f>
        <v>070807778</v>
      </c>
      <c r="K60" s="46" t="str">
        <f>VLOOKUP(C60,'[1]2023.11'!$C$6:$X$1239,3,0)</f>
        <v>150573069</v>
      </c>
      <c r="L60" s="15">
        <v>44593</v>
      </c>
      <c r="M60" s="2">
        <f t="shared" si="295"/>
        <v>26</v>
      </c>
      <c r="N60" s="16">
        <v>20</v>
      </c>
      <c r="O60" s="2"/>
      <c r="P60" s="16"/>
      <c r="Q60" s="16"/>
      <c r="R60" s="2">
        <v>200</v>
      </c>
      <c r="S60" s="2">
        <v>0</v>
      </c>
      <c r="T60" s="2">
        <v>0</v>
      </c>
      <c r="U60" s="16"/>
      <c r="V60" s="2">
        <v>0</v>
      </c>
      <c r="W60" s="2">
        <f t="shared" si="290"/>
        <v>10</v>
      </c>
      <c r="X60" s="2">
        <f t="shared" si="296"/>
        <v>0</v>
      </c>
      <c r="Y60" s="17">
        <f t="shared" si="297"/>
        <v>28.846153846153847</v>
      </c>
      <c r="Z60" s="17">
        <f t="shared" si="27"/>
        <v>5</v>
      </c>
      <c r="AA60" s="17">
        <f t="shared" si="2"/>
        <v>5</v>
      </c>
      <c r="AB60" s="18">
        <v>7</v>
      </c>
      <c r="AC60" s="19">
        <f t="shared" si="298"/>
        <v>255.84615384615384</v>
      </c>
      <c r="AD60" s="17">
        <f t="shared" si="207"/>
        <v>0</v>
      </c>
      <c r="AE60" s="17">
        <f t="shared" si="208"/>
        <v>0</v>
      </c>
      <c r="AF60" s="29"/>
      <c r="AG60" s="43">
        <f t="shared" si="291"/>
        <v>0</v>
      </c>
      <c r="AH60" s="17">
        <f t="shared" si="292"/>
        <v>5.1169230769230767</v>
      </c>
      <c r="AI60" s="17">
        <f t="shared" si="293"/>
        <v>5.1169230769230767</v>
      </c>
      <c r="AJ60" s="3">
        <f t="shared" si="268"/>
        <v>250</v>
      </c>
      <c r="AK60" s="3">
        <f t="shared" si="269"/>
        <v>2900</v>
      </c>
      <c r="AL60" s="3"/>
      <c r="AN60" s="20">
        <f t="shared" si="313"/>
        <v>250.73</v>
      </c>
      <c r="AO60">
        <f t="shared" si="299"/>
        <v>2</v>
      </c>
      <c r="AP60">
        <f t="shared" si="300"/>
        <v>1</v>
      </c>
      <c r="AQ60">
        <f t="shared" si="301"/>
        <v>0</v>
      </c>
      <c r="AR60">
        <f t="shared" si="302"/>
        <v>0</v>
      </c>
      <c r="AS60">
        <f t="shared" si="303"/>
        <v>0</v>
      </c>
      <c r="AT60">
        <f t="shared" si="304"/>
        <v>0</v>
      </c>
      <c r="AU60">
        <f t="shared" si="305"/>
        <v>1</v>
      </c>
      <c r="AV60">
        <f t="shared" si="306"/>
        <v>0</v>
      </c>
      <c r="AW60">
        <f t="shared" si="307"/>
        <v>1</v>
      </c>
      <c r="AX60">
        <f t="shared" si="308"/>
        <v>4</v>
      </c>
      <c r="AY60">
        <f t="shared" si="309"/>
        <v>2919.9999999999591</v>
      </c>
      <c r="AZ60" s="12">
        <f t="shared" si="314"/>
        <v>-1.0416666666666667</v>
      </c>
      <c r="BA60" s="13">
        <f t="shared" si="310"/>
        <v>0</v>
      </c>
      <c r="BB60" s="13">
        <f t="shared" si="311"/>
        <v>0</v>
      </c>
      <c r="BC60" s="27">
        <v>0</v>
      </c>
      <c r="BD60" s="1">
        <f t="shared" si="312"/>
        <v>0</v>
      </c>
      <c r="BE60" s="20">
        <f t="shared" si="315"/>
        <v>238.84615384615384</v>
      </c>
    </row>
    <row r="61" spans="1:57" ht="33" customHeight="1" x14ac:dyDescent="0.8">
      <c r="A61" s="39">
        <v>55</v>
      </c>
      <c r="B61" s="2" t="s">
        <v>226</v>
      </c>
      <c r="C61" s="44" t="s">
        <v>239</v>
      </c>
      <c r="D61" s="40" t="s">
        <v>240</v>
      </c>
      <c r="E61" s="40" t="s">
        <v>241</v>
      </c>
      <c r="F61" s="46" t="str">
        <f>VLOOKUP(C61,'[1]2023.11'!$C$6:$X$1239,8,0)</f>
        <v>SEANG</v>
      </c>
      <c r="G61" s="46" t="str">
        <f>VLOOKUP(C61,'[1]2023.11'!$C$6:$X$1239,9,0)</f>
        <v>CHOMNAN</v>
      </c>
      <c r="H61" s="46" t="str">
        <f>VLOOKUP(C61,'[1]2023.11'!$C$6:$X$1239,14,0)</f>
        <v>M</v>
      </c>
      <c r="I61" s="78">
        <f>VLOOKUP(C61,'[1]2023.11'!$C$6:$X$1239,13,0)</f>
        <v>32432</v>
      </c>
      <c r="J61" s="46" t="str">
        <f>VLOOKUP(C61,'[1]2023.11'!$C$6:$X$1239,4,0)</f>
        <v>0976528923</v>
      </c>
      <c r="K61" s="46" t="str">
        <f>VLOOKUP(C61,'[1]2023.11'!$C$6:$X$1239,3,0)</f>
        <v>062188655</v>
      </c>
      <c r="L61" s="15">
        <v>44593</v>
      </c>
      <c r="M61" s="2">
        <f t="shared" si="295"/>
        <v>26</v>
      </c>
      <c r="N61" s="16">
        <v>44</v>
      </c>
      <c r="O61" s="2"/>
      <c r="P61" s="16"/>
      <c r="Q61" s="16"/>
      <c r="R61" s="2">
        <v>200</v>
      </c>
      <c r="S61" s="2">
        <v>0</v>
      </c>
      <c r="T61" s="2">
        <v>0</v>
      </c>
      <c r="U61" s="16"/>
      <c r="V61" s="2">
        <v>0</v>
      </c>
      <c r="W61" s="2">
        <f t="shared" si="290"/>
        <v>10</v>
      </c>
      <c r="X61" s="2">
        <f t="shared" si="296"/>
        <v>0</v>
      </c>
      <c r="Y61" s="17">
        <f t="shared" si="297"/>
        <v>63.46153846153846</v>
      </c>
      <c r="Z61" s="17">
        <f t="shared" si="27"/>
        <v>11</v>
      </c>
      <c r="AA61" s="17">
        <f t="shared" si="2"/>
        <v>5</v>
      </c>
      <c r="AB61" s="18">
        <v>7</v>
      </c>
      <c r="AC61" s="19">
        <f t="shared" si="298"/>
        <v>296.46153846153845</v>
      </c>
      <c r="AD61" s="17">
        <f t="shared" si="207"/>
        <v>0</v>
      </c>
      <c r="AE61" s="17">
        <f t="shared" si="208"/>
        <v>0</v>
      </c>
      <c r="AF61" s="29"/>
      <c r="AG61" s="43">
        <f t="shared" si="291"/>
        <v>0</v>
      </c>
      <c r="AH61" s="17">
        <f t="shared" si="292"/>
        <v>5.9292307692307693</v>
      </c>
      <c r="AI61" s="17">
        <f t="shared" si="293"/>
        <v>5.9292307692307693</v>
      </c>
      <c r="AJ61" s="3">
        <f t="shared" si="268"/>
        <v>290</v>
      </c>
      <c r="AK61" s="3">
        <f t="shared" si="269"/>
        <v>2100</v>
      </c>
      <c r="AL61" s="3"/>
      <c r="AN61" s="20">
        <f t="shared" si="313"/>
        <v>290.52999999999997</v>
      </c>
      <c r="AO61">
        <f t="shared" si="299"/>
        <v>2</v>
      </c>
      <c r="AP61">
        <f t="shared" si="300"/>
        <v>1</v>
      </c>
      <c r="AQ61">
        <f t="shared" si="301"/>
        <v>2</v>
      </c>
      <c r="AR61">
        <f t="shared" si="302"/>
        <v>0</v>
      </c>
      <c r="AS61">
        <f t="shared" si="303"/>
        <v>0</v>
      </c>
      <c r="AT61">
        <f t="shared" si="304"/>
        <v>0</v>
      </c>
      <c r="AU61">
        <f t="shared" si="305"/>
        <v>1</v>
      </c>
      <c r="AV61">
        <f t="shared" si="306"/>
        <v>0</v>
      </c>
      <c r="AW61">
        <f t="shared" si="307"/>
        <v>0</v>
      </c>
      <c r="AX61">
        <f t="shared" si="308"/>
        <v>1</v>
      </c>
      <c r="AY61">
        <f t="shared" si="309"/>
        <v>2119.9999999998909</v>
      </c>
      <c r="AZ61" s="12">
        <f t="shared" si="314"/>
        <v>-1.0416666666666667</v>
      </c>
      <c r="BA61" s="13">
        <f t="shared" si="310"/>
        <v>0</v>
      </c>
      <c r="BB61" s="13">
        <f t="shared" si="311"/>
        <v>0</v>
      </c>
      <c r="BC61" s="27">
        <v>2</v>
      </c>
      <c r="BD61" s="1">
        <f t="shared" si="312"/>
        <v>75</v>
      </c>
      <c r="BE61" s="20">
        <f t="shared" si="315"/>
        <v>198.46153846153845</v>
      </c>
    </row>
    <row r="62" spans="1:57" ht="33" customHeight="1" x14ac:dyDescent="0.8">
      <c r="A62" s="2">
        <v>56</v>
      </c>
      <c r="B62" s="2" t="s">
        <v>226</v>
      </c>
      <c r="C62" s="44" t="s">
        <v>242</v>
      </c>
      <c r="D62" s="40" t="s">
        <v>243</v>
      </c>
      <c r="E62" s="40" t="s">
        <v>244</v>
      </c>
      <c r="F62" s="46" t="str">
        <f>VLOOKUP(C62,'[1]2023.11'!$C$6:$X$1239,8,0)</f>
        <v>ROEUNG</v>
      </c>
      <c r="G62" s="46" t="str">
        <f>VLOOKUP(C62,'[1]2023.11'!$C$6:$X$1239,9,0)</f>
        <v>SREYNEANG</v>
      </c>
      <c r="H62" s="46" t="str">
        <f>VLOOKUP(C62,'[1]2023.11'!$C$6:$X$1239,14,0)</f>
        <v>F</v>
      </c>
      <c r="I62" s="78">
        <f>VLOOKUP(C62,'[1]2023.11'!$C$6:$X$1239,13,0)</f>
        <v>36656</v>
      </c>
      <c r="J62" s="46" t="str">
        <f>VLOOKUP(C62,'[1]2023.11'!$C$6:$X$1239,4,0)</f>
        <v>086710348</v>
      </c>
      <c r="K62" s="46" t="str">
        <f>VLOOKUP(C62,'[1]2023.11'!$C$6:$X$1239,3,0)</f>
        <v>051313311</v>
      </c>
      <c r="L62" s="15">
        <v>44733</v>
      </c>
      <c r="M62" s="2">
        <f t="shared" si="295"/>
        <v>26</v>
      </c>
      <c r="N62" s="16">
        <v>20</v>
      </c>
      <c r="O62" s="2"/>
      <c r="P62" s="16"/>
      <c r="Q62" s="16"/>
      <c r="R62" s="2">
        <v>200</v>
      </c>
      <c r="S62" s="2">
        <v>0</v>
      </c>
      <c r="T62" s="2">
        <v>0</v>
      </c>
      <c r="U62" s="16"/>
      <c r="V62" s="2">
        <v>0</v>
      </c>
      <c r="W62" s="2">
        <f t="shared" si="290"/>
        <v>10</v>
      </c>
      <c r="X62" s="2">
        <f t="shared" si="296"/>
        <v>0</v>
      </c>
      <c r="Y62" s="17">
        <f t="shared" si="297"/>
        <v>28.846153846153847</v>
      </c>
      <c r="Z62" s="17">
        <f t="shared" si="27"/>
        <v>5</v>
      </c>
      <c r="AA62" s="17">
        <f t="shared" si="2"/>
        <v>5</v>
      </c>
      <c r="AB62" s="18">
        <v>7</v>
      </c>
      <c r="AC62" s="19">
        <f t="shared" si="298"/>
        <v>255.84615384615384</v>
      </c>
      <c r="AD62" s="17">
        <f t="shared" si="207"/>
        <v>0</v>
      </c>
      <c r="AE62" s="17">
        <f t="shared" si="208"/>
        <v>0</v>
      </c>
      <c r="AF62" s="29"/>
      <c r="AG62" s="43">
        <f t="shared" si="291"/>
        <v>0</v>
      </c>
      <c r="AH62" s="17">
        <f t="shared" si="292"/>
        <v>5.1169230769230767</v>
      </c>
      <c r="AI62" s="17">
        <f t="shared" si="293"/>
        <v>5.1169230769230767</v>
      </c>
      <c r="AJ62" s="3">
        <f t="shared" si="268"/>
        <v>250</v>
      </c>
      <c r="AK62" s="3">
        <f t="shared" si="269"/>
        <v>2900</v>
      </c>
      <c r="AL62" s="3"/>
      <c r="AN62" s="20">
        <f t="shared" si="313"/>
        <v>250.73</v>
      </c>
      <c r="AO62">
        <f t="shared" si="299"/>
        <v>2</v>
      </c>
      <c r="AP62">
        <f t="shared" si="300"/>
        <v>1</v>
      </c>
      <c r="AQ62">
        <f t="shared" si="301"/>
        <v>0</v>
      </c>
      <c r="AR62">
        <f t="shared" si="302"/>
        <v>0</v>
      </c>
      <c r="AS62">
        <f t="shared" si="303"/>
        <v>0</v>
      </c>
      <c r="AT62">
        <f t="shared" si="304"/>
        <v>0</v>
      </c>
      <c r="AU62">
        <f t="shared" si="305"/>
        <v>1</v>
      </c>
      <c r="AV62">
        <f t="shared" si="306"/>
        <v>0</v>
      </c>
      <c r="AW62">
        <f t="shared" si="307"/>
        <v>1</v>
      </c>
      <c r="AX62">
        <f t="shared" si="308"/>
        <v>4</v>
      </c>
      <c r="AY62">
        <f t="shared" si="309"/>
        <v>2919.9999999999591</v>
      </c>
      <c r="AZ62" s="12">
        <f t="shared" si="314"/>
        <v>-1.4305555555555556</v>
      </c>
      <c r="BA62" s="13">
        <f t="shared" si="310"/>
        <v>0</v>
      </c>
      <c r="BB62" s="13">
        <f t="shared" si="311"/>
        <v>0</v>
      </c>
      <c r="BC62" s="27">
        <v>0</v>
      </c>
      <c r="BD62" s="1">
        <f t="shared" si="312"/>
        <v>0</v>
      </c>
      <c r="BE62" s="20">
        <f t="shared" si="315"/>
        <v>238.84615384615384</v>
      </c>
    </row>
    <row r="63" spans="1:57" ht="33" customHeight="1" x14ac:dyDescent="0.8">
      <c r="A63" s="39">
        <v>57</v>
      </c>
      <c r="B63" s="2" t="s">
        <v>226</v>
      </c>
      <c r="C63" s="44" t="s">
        <v>245</v>
      </c>
      <c r="D63" s="40" t="s">
        <v>246</v>
      </c>
      <c r="E63" s="40" t="s">
        <v>247</v>
      </c>
      <c r="F63" s="46" t="str">
        <f>VLOOKUP(C63,'[1]2023.11'!$C$6:$X$1239,8,0)</f>
        <v>NOEUN</v>
      </c>
      <c r="G63" s="46" t="str">
        <f>VLOOKUP(C63,'[1]2023.11'!$C$6:$X$1239,9,0)</f>
        <v>SREYNY</v>
      </c>
      <c r="H63" s="46" t="str">
        <f>VLOOKUP(C63,'[1]2023.11'!$C$6:$X$1239,14,0)</f>
        <v>F</v>
      </c>
      <c r="I63" s="78">
        <f>VLOOKUP(C63,'[1]2023.11'!$C$6:$X$1239,13,0)</f>
        <v>36181</v>
      </c>
      <c r="J63" s="46" t="str">
        <f>VLOOKUP(C63,'[1]2023.11'!$C$6:$X$1239,4,0)</f>
        <v>0963020790</v>
      </c>
      <c r="K63" s="46" t="str">
        <f>VLOOKUP(C63,'[1]2023.11'!$C$6:$X$1239,3,0)</f>
        <v>250055100</v>
      </c>
      <c r="L63" s="15">
        <v>45041</v>
      </c>
      <c r="M63" s="2">
        <f t="shared" si="295"/>
        <v>26</v>
      </c>
      <c r="N63" s="16">
        <v>8</v>
      </c>
      <c r="O63" s="2"/>
      <c r="P63" s="16"/>
      <c r="Q63" s="16"/>
      <c r="R63" s="2">
        <v>200</v>
      </c>
      <c r="S63" s="2">
        <v>0</v>
      </c>
      <c r="T63" s="2">
        <v>0</v>
      </c>
      <c r="U63" s="16"/>
      <c r="V63" s="2">
        <v>0</v>
      </c>
      <c r="W63" s="2">
        <f t="shared" si="290"/>
        <v>10</v>
      </c>
      <c r="X63" s="2">
        <f t="shared" si="296"/>
        <v>0</v>
      </c>
      <c r="Y63" s="17">
        <f t="shared" si="297"/>
        <v>11.538461538461538</v>
      </c>
      <c r="Z63" s="17">
        <f t="shared" si="27"/>
        <v>2</v>
      </c>
      <c r="AA63" s="17">
        <f t="shared" si="2"/>
        <v>5</v>
      </c>
      <c r="AB63" s="18">
        <v>7</v>
      </c>
      <c r="AC63" s="19">
        <f t="shared" si="298"/>
        <v>235.53846153846155</v>
      </c>
      <c r="AD63" s="17">
        <f t="shared" si="207"/>
        <v>0</v>
      </c>
      <c r="AE63" s="17">
        <f t="shared" si="208"/>
        <v>0</v>
      </c>
      <c r="AF63" s="29"/>
      <c r="AG63" s="43">
        <f t="shared" si="291"/>
        <v>0</v>
      </c>
      <c r="AH63" s="17">
        <f t="shared" si="292"/>
        <v>4.7107692307692313</v>
      </c>
      <c r="AI63" s="17">
        <f t="shared" si="293"/>
        <v>4.7107692307692313</v>
      </c>
      <c r="AJ63" s="3">
        <f t="shared" si="268"/>
        <v>230</v>
      </c>
      <c r="AK63" s="3">
        <f t="shared" si="269"/>
        <v>3300</v>
      </c>
      <c r="AL63" s="3"/>
      <c r="AN63" s="20">
        <f t="shared" si="313"/>
        <v>230.83</v>
      </c>
      <c r="AO63">
        <f t="shared" si="299"/>
        <v>2</v>
      </c>
      <c r="AP63">
        <f t="shared" si="300"/>
        <v>0</v>
      </c>
      <c r="AQ63">
        <f t="shared" si="301"/>
        <v>1</v>
      </c>
      <c r="AR63">
        <f t="shared" si="302"/>
        <v>1</v>
      </c>
      <c r="AS63">
        <f t="shared" si="303"/>
        <v>0</v>
      </c>
      <c r="AT63">
        <f t="shared" si="304"/>
        <v>0</v>
      </c>
      <c r="AU63">
        <f t="shared" si="305"/>
        <v>1</v>
      </c>
      <c r="AV63">
        <f t="shared" si="306"/>
        <v>1</v>
      </c>
      <c r="AW63">
        <f t="shared" si="307"/>
        <v>0</v>
      </c>
      <c r="AX63">
        <f t="shared" si="308"/>
        <v>3</v>
      </c>
      <c r="AY63">
        <f t="shared" si="309"/>
        <v>3320.00000000005</v>
      </c>
      <c r="AZ63" s="12">
        <f t="shared" si="314"/>
        <v>-2.2749999999999999</v>
      </c>
      <c r="BA63" s="13">
        <f t="shared" si="310"/>
        <v>0</v>
      </c>
      <c r="BB63" s="13">
        <f t="shared" si="311"/>
        <v>0</v>
      </c>
      <c r="BC63" s="27">
        <v>0</v>
      </c>
      <c r="BD63" s="1">
        <f t="shared" si="312"/>
        <v>0</v>
      </c>
      <c r="BE63" s="20">
        <f t="shared" si="315"/>
        <v>221.53846153846155</v>
      </c>
    </row>
    <row r="64" spans="1:57" ht="33" customHeight="1" x14ac:dyDescent="0.8">
      <c r="A64" s="2">
        <v>58</v>
      </c>
      <c r="B64" s="2" t="s">
        <v>226</v>
      </c>
      <c r="C64" s="44" t="s">
        <v>248</v>
      </c>
      <c r="D64" s="40" t="s">
        <v>249</v>
      </c>
      <c r="E64" s="40" t="s">
        <v>250</v>
      </c>
      <c r="F64" s="46" t="str">
        <f>VLOOKUP(C64,'[1]2023.11'!$C$6:$X$1239,8,0)</f>
        <v>CHOEM</v>
      </c>
      <c r="G64" s="46" t="str">
        <f>VLOOKUP(C64,'[1]2023.11'!$C$6:$X$1239,9,0)</f>
        <v>SREYMICH</v>
      </c>
      <c r="H64" s="46" t="str">
        <f>VLOOKUP(C64,'[1]2023.11'!$C$6:$X$1239,14,0)</f>
        <v>F</v>
      </c>
      <c r="I64" s="78">
        <f>VLOOKUP(C64,'[1]2023.11'!$C$6:$X$1239,13,0)</f>
        <v>37622</v>
      </c>
      <c r="J64" s="46" t="str">
        <f>VLOOKUP(C64,'[1]2023.11'!$C$6:$X$1239,4,0)</f>
        <v>0973024028</v>
      </c>
      <c r="K64" s="46" t="str">
        <f>VLOOKUP(C64,'[1]2023.11'!$C$6:$X$1239,3,0)</f>
        <v>070360238</v>
      </c>
      <c r="L64" s="15">
        <v>45041</v>
      </c>
      <c r="M64" s="2">
        <f t="shared" si="295"/>
        <v>26</v>
      </c>
      <c r="N64" s="16">
        <v>8</v>
      </c>
      <c r="O64" s="2"/>
      <c r="P64" s="16"/>
      <c r="Q64" s="16"/>
      <c r="R64" s="2">
        <v>200</v>
      </c>
      <c r="S64" s="2">
        <v>0</v>
      </c>
      <c r="T64" s="2">
        <v>0</v>
      </c>
      <c r="U64" s="16"/>
      <c r="V64" s="2">
        <v>0</v>
      </c>
      <c r="W64" s="2">
        <f t="shared" si="290"/>
        <v>10</v>
      </c>
      <c r="X64" s="2">
        <f t="shared" si="296"/>
        <v>0</v>
      </c>
      <c r="Y64" s="17">
        <f t="shared" si="297"/>
        <v>11.538461538461538</v>
      </c>
      <c r="Z64" s="17">
        <f t="shared" si="27"/>
        <v>2</v>
      </c>
      <c r="AA64" s="17">
        <f t="shared" si="2"/>
        <v>5</v>
      </c>
      <c r="AB64" s="18">
        <v>7</v>
      </c>
      <c r="AC64" s="19">
        <f t="shared" si="298"/>
        <v>235.53846153846155</v>
      </c>
      <c r="AD64" s="17">
        <f>(R64+T64)/$P$4*P64</f>
        <v>0</v>
      </c>
      <c r="AE64" s="17">
        <f>(R64+T64)/$P$4*Q64</f>
        <v>0</v>
      </c>
      <c r="AF64" s="29"/>
      <c r="AG64" s="43">
        <f t="shared" si="291"/>
        <v>0</v>
      </c>
      <c r="AH64" s="17">
        <f t="shared" si="292"/>
        <v>4.7107692307692313</v>
      </c>
      <c r="AI64" s="17">
        <f t="shared" si="293"/>
        <v>4.7107692307692313</v>
      </c>
      <c r="AJ64" s="3">
        <f t="shared" si="268"/>
        <v>230</v>
      </c>
      <c r="AK64" s="3">
        <f t="shared" si="269"/>
        <v>3300</v>
      </c>
      <c r="AL64" s="3"/>
      <c r="AN64" s="20">
        <f>ROUND( AC64-AI64,2)</f>
        <v>230.83</v>
      </c>
      <c r="AO64">
        <f t="shared" si="299"/>
        <v>2</v>
      </c>
      <c r="AP64">
        <f t="shared" si="300"/>
        <v>0</v>
      </c>
      <c r="AQ64">
        <f t="shared" si="301"/>
        <v>1</v>
      </c>
      <c r="AR64">
        <f t="shared" si="302"/>
        <v>1</v>
      </c>
      <c r="AS64">
        <f t="shared" si="303"/>
        <v>0</v>
      </c>
      <c r="AT64">
        <f t="shared" si="304"/>
        <v>0</v>
      </c>
      <c r="AU64">
        <f t="shared" si="305"/>
        <v>1</v>
      </c>
      <c r="AV64">
        <f t="shared" si="306"/>
        <v>1</v>
      </c>
      <c r="AW64">
        <f t="shared" si="307"/>
        <v>0</v>
      </c>
      <c r="AX64">
        <f t="shared" si="308"/>
        <v>3</v>
      </c>
      <c r="AY64">
        <f t="shared" si="309"/>
        <v>3320.00000000005</v>
      </c>
      <c r="AZ64" s="12">
        <f>+DAYS360(L64,$P$3)/360</f>
        <v>-2.2749999999999999</v>
      </c>
      <c r="BA64" s="13">
        <f t="shared" si="310"/>
        <v>0</v>
      </c>
      <c r="BB64" s="13">
        <f t="shared" si="311"/>
        <v>0</v>
      </c>
      <c r="BC64" s="27">
        <v>0</v>
      </c>
      <c r="BD64" s="1">
        <f t="shared" si="312"/>
        <v>0</v>
      </c>
      <c r="BE64" s="20">
        <f>AC64-AD64-AE64-Z64-AA64-AB64-BD64</f>
        <v>221.53846153846155</v>
      </c>
    </row>
    <row r="65" spans="1:57" ht="33" customHeight="1" x14ac:dyDescent="0.8">
      <c r="A65" s="39">
        <v>59</v>
      </c>
      <c r="B65" s="2" t="s">
        <v>226</v>
      </c>
      <c r="C65" s="44" t="s">
        <v>251</v>
      </c>
      <c r="D65" s="40" t="s">
        <v>127</v>
      </c>
      <c r="E65" s="40" t="s">
        <v>252</v>
      </c>
      <c r="F65" s="46" t="str">
        <f>VLOOKUP(C65,'[1]2023.11'!$C$6:$X$1239,8,0)</f>
        <v>THORN</v>
      </c>
      <c r="G65" s="46" t="str">
        <f>VLOOKUP(C65,'[1]2023.11'!$C$6:$X$1239,9,0)</f>
        <v>BROSTHOM</v>
      </c>
      <c r="H65" s="46" t="str">
        <f>VLOOKUP(C65,'[1]2023.11'!$C$6:$X$1239,14,0)</f>
        <v>M</v>
      </c>
      <c r="I65" s="78">
        <f>VLOOKUP(C65,'[1]2023.11'!$C$6:$X$1239,13,0)</f>
        <v>36641</v>
      </c>
      <c r="J65" s="46">
        <f>VLOOKUP(C65,'[1]2023.11'!$C$6:$X$1239,4,0)</f>
        <v>0</v>
      </c>
      <c r="K65" s="46" t="str">
        <f>VLOOKUP(C65,'[1]2023.11'!$C$6:$X$1239,3,0)</f>
        <v>030963726</v>
      </c>
      <c r="L65" s="15">
        <v>45048</v>
      </c>
      <c r="M65" s="2">
        <f t="shared" si="295"/>
        <v>26</v>
      </c>
      <c r="N65" s="16">
        <v>21</v>
      </c>
      <c r="O65" s="2"/>
      <c r="P65" s="16"/>
      <c r="Q65" s="16"/>
      <c r="R65" s="2">
        <v>200</v>
      </c>
      <c r="S65" s="2">
        <v>0</v>
      </c>
      <c r="T65" s="2">
        <v>0</v>
      </c>
      <c r="U65" s="16"/>
      <c r="V65" s="2">
        <v>0</v>
      </c>
      <c r="W65" s="2">
        <f t="shared" si="290"/>
        <v>10</v>
      </c>
      <c r="X65" s="2">
        <f t="shared" si="296"/>
        <v>0</v>
      </c>
      <c r="Y65" s="17">
        <f t="shared" si="297"/>
        <v>30.288461538461537</v>
      </c>
      <c r="Z65" s="17">
        <f t="shared" si="27"/>
        <v>5.25</v>
      </c>
      <c r="AA65" s="17">
        <f t="shared" si="2"/>
        <v>5</v>
      </c>
      <c r="AB65" s="18">
        <v>7</v>
      </c>
      <c r="AC65" s="19">
        <f t="shared" si="298"/>
        <v>257.53846153846155</v>
      </c>
      <c r="AD65" s="17">
        <f>(R65+T65)/$P$4*P65</f>
        <v>0</v>
      </c>
      <c r="AE65" s="17">
        <f>(R65+T65)/$P$4*Q65</f>
        <v>0</v>
      </c>
      <c r="AF65" s="29"/>
      <c r="AG65" s="43">
        <f t="shared" si="291"/>
        <v>0</v>
      </c>
      <c r="AH65" s="17">
        <f t="shared" si="292"/>
        <v>5.1507692307692308</v>
      </c>
      <c r="AI65" s="17">
        <f t="shared" si="293"/>
        <v>5.1507692307692308</v>
      </c>
      <c r="AJ65" s="3">
        <f t="shared" si="268"/>
        <v>252</v>
      </c>
      <c r="AK65" s="3">
        <f t="shared" si="269"/>
        <v>1500</v>
      </c>
      <c r="AL65" s="3"/>
      <c r="AN65" s="20">
        <f>ROUND( AC65-AI65,2)</f>
        <v>252.39</v>
      </c>
      <c r="AO65">
        <f t="shared" si="299"/>
        <v>2</v>
      </c>
      <c r="AP65">
        <f t="shared" si="300"/>
        <v>1</v>
      </c>
      <c r="AQ65">
        <f t="shared" si="301"/>
        <v>0</v>
      </c>
      <c r="AR65">
        <f t="shared" si="302"/>
        <v>0</v>
      </c>
      <c r="AS65">
        <f t="shared" si="303"/>
        <v>0</v>
      </c>
      <c r="AT65">
        <f t="shared" si="304"/>
        <v>2</v>
      </c>
      <c r="AU65">
        <f t="shared" si="305"/>
        <v>0</v>
      </c>
      <c r="AV65">
        <f t="shared" si="306"/>
        <v>1</v>
      </c>
      <c r="AW65">
        <f t="shared" si="307"/>
        <v>1</v>
      </c>
      <c r="AX65">
        <f t="shared" si="308"/>
        <v>0</v>
      </c>
      <c r="AY65">
        <f t="shared" si="309"/>
        <v>1559.9999999999454</v>
      </c>
      <c r="AZ65" s="12">
        <f>+DAYS360(L65,$P$3)/360</f>
        <v>-2.2944444444444443</v>
      </c>
      <c r="BA65" s="13">
        <f t="shared" si="310"/>
        <v>0</v>
      </c>
      <c r="BB65" s="13">
        <f t="shared" si="311"/>
        <v>0</v>
      </c>
      <c r="BC65" s="27">
        <v>0</v>
      </c>
      <c r="BD65" s="1">
        <f t="shared" si="312"/>
        <v>0</v>
      </c>
      <c r="BE65" s="20">
        <f>AC65-AD65-AE65-Z65-AA65-AB65-BD65</f>
        <v>240.28846153846155</v>
      </c>
    </row>
    <row r="66" spans="1:57" ht="33" customHeight="1" x14ac:dyDescent="0.65">
      <c r="A66" s="2">
        <v>60</v>
      </c>
      <c r="B66" s="2" t="s">
        <v>253</v>
      </c>
      <c r="C66" s="44" t="s">
        <v>254</v>
      </c>
      <c r="D66" s="47" t="s">
        <v>255</v>
      </c>
      <c r="E66" s="48" t="s">
        <v>256</v>
      </c>
      <c r="F66" s="46" t="str">
        <f>VLOOKUP(C66,'[1]2023.11'!$C$6:$X$1239,8,0)</f>
        <v>YIN</v>
      </c>
      <c r="G66" s="46" t="str">
        <f>VLOOKUP(C66,'[1]2023.11'!$C$6:$X$1239,9,0)</f>
        <v>MINEA</v>
      </c>
      <c r="H66" s="46" t="str">
        <f>VLOOKUP(C66,'[1]2023.11'!$C$6:$X$1239,14,0)</f>
        <v>M</v>
      </c>
      <c r="I66" s="78">
        <f>VLOOKUP(C66,'[1]2023.11'!$C$6:$X$1239,13,0)</f>
        <v>29284</v>
      </c>
      <c r="J66" s="46" t="str">
        <f>VLOOKUP(C66,'[1]2023.11'!$C$6:$X$1239,4,0)</f>
        <v>017354393</v>
      </c>
      <c r="K66" s="46" t="str">
        <f>VLOOKUP(C66,'[1]2023.11'!$C$6:$X$1239,3,0)</f>
        <v>030825086</v>
      </c>
      <c r="L66" s="15">
        <v>44228</v>
      </c>
      <c r="M66" s="2">
        <f>$P$4-Q66-P66</f>
        <v>26</v>
      </c>
      <c r="N66" s="16"/>
      <c r="O66" s="2"/>
      <c r="P66" s="16"/>
      <c r="Q66" s="16"/>
      <c r="R66" s="2">
        <v>210</v>
      </c>
      <c r="S66" s="2">
        <v>0</v>
      </c>
      <c r="T66" s="2">
        <v>156</v>
      </c>
      <c r="U66" s="16"/>
      <c r="V66" s="2">
        <v>0</v>
      </c>
      <c r="W66" s="2">
        <f>IF(AND($Q$4&lt;=M66,Q66&lt;0.01),10,IF(AND(M66&gt;=$Q$4-1,Q66&lt;0.01),5,0))</f>
        <v>10</v>
      </c>
      <c r="X66" s="2">
        <f t="shared" si="296"/>
        <v>0</v>
      </c>
      <c r="Y66" s="17">
        <f t="shared" si="297"/>
        <v>0</v>
      </c>
      <c r="Z66" s="17">
        <f t="shared" si="27"/>
        <v>0</v>
      </c>
      <c r="AA66" s="17">
        <f t="shared" si="2"/>
        <v>5</v>
      </c>
      <c r="AB66" s="18">
        <v>7</v>
      </c>
      <c r="AC66" s="19">
        <f>R66+S66+T66+U66+V66+W66+X66+Y66+Z66+AA66+AB66</f>
        <v>388</v>
      </c>
      <c r="AD66" s="17">
        <f t="shared" ref="AD66:AD68" si="316">(R66+T66)/$P$4*P66</f>
        <v>0</v>
      </c>
      <c r="AE66" s="17">
        <f t="shared" ref="AE66:AE68" si="317">(R66+T66)/$P$4*Q66</f>
        <v>0</v>
      </c>
      <c r="AF66" s="17"/>
      <c r="AG66" s="43">
        <f>IF(BE66&lt;=(1500000/4000),0,IF(BE66&lt;=(2000000/4000),(BE66-(1500000/4000))*5%,IF(BE66&lt;=(8500000/4000),(BE66-(2000000/4000))*10%+(25000/4000),IF(BE66&lt;=(12500000/4000),(BE66-(8500000/4000))*15%+(675000/4000),(BE66-(12500000/4000))*20%+(1275000/4000)))))</f>
        <v>0</v>
      </c>
      <c r="AH66" s="17">
        <f>IF((AC66*4000)&lt;=1200000,(AC66*2%),(1200000/4000*2%))</f>
        <v>6</v>
      </c>
      <c r="AI66" s="17">
        <f>AD66+AE66+AF66+AG66+AH66</f>
        <v>6</v>
      </c>
      <c r="AJ66" s="3">
        <f t="shared" si="268"/>
        <v>382</v>
      </c>
      <c r="AK66" s="3">
        <f t="shared" si="269"/>
        <v>0</v>
      </c>
      <c r="AL66" s="3"/>
      <c r="AN66" s="20">
        <f>ROUND( AC66-AI66,2)</f>
        <v>382</v>
      </c>
      <c r="AO66">
        <f>INT(AN66/$AO$5)</f>
        <v>3</v>
      </c>
      <c r="AP66">
        <f>INT((AN66-$AO$5*AO66)/50)</f>
        <v>1</v>
      </c>
      <c r="AQ66">
        <f>INT((AN66-$AO$5*AO66-$AP$5*AP66)/20)</f>
        <v>1</v>
      </c>
      <c r="AR66">
        <f>INT((AN66-$AO$5*AO66-$AP$5*AP66-$AQ$5*AQ66)/10)</f>
        <v>1</v>
      </c>
      <c r="AS66">
        <f>INT((AN66-$AO$5*AO66-$AP$5*AP66-$AQ$5*AQ66-$AR$5*AR66)/5)</f>
        <v>0</v>
      </c>
      <c r="AT66">
        <f>INT((AN66-$AO$5*AO66-$AP$5*AP66-$AQ$5*AQ66-$AR$5*AR66-$AS$5*AS66)/1)</f>
        <v>2</v>
      </c>
      <c r="AU66">
        <f>INT(AY66/$AU$5)</f>
        <v>0</v>
      </c>
      <c r="AV66">
        <f>INT((AY66-AU66*$AU$5)/1000)</f>
        <v>0</v>
      </c>
      <c r="AW66">
        <f>INT((AY66-AU66*$AU$5-AV66*$AV$5)/500)</f>
        <v>0</v>
      </c>
      <c r="AX66">
        <f>INT((AY66-AU66*$AU$5-AV66*$AV$5-AW66*$AW$5)/100)</f>
        <v>0</v>
      </c>
      <c r="AY66">
        <f>(AN66-$AO$5*AO66-$AP$5*AP66-$AQ$5*AQ66-$AR$5*AR66-$AS$5*AS66-$AT$5*AT66)*4000</f>
        <v>0</v>
      </c>
      <c r="AZ66" s="12">
        <f>+DAYS360(L66,$P$3)/360</f>
        <v>-4.1666666666666664E-2</v>
      </c>
      <c r="BA66" s="13">
        <f t="shared" si="310"/>
        <v>0</v>
      </c>
      <c r="BB66" s="13">
        <f t="shared" si="311"/>
        <v>0</v>
      </c>
      <c r="BC66" s="27">
        <v>3</v>
      </c>
      <c r="BD66" s="1">
        <f>+BC66*150000/4000</f>
        <v>112.5</v>
      </c>
      <c r="BE66" s="20">
        <f>AC66-AD66-AE66-Z66-AA66-AB66-BD66</f>
        <v>263.5</v>
      </c>
    </row>
    <row r="67" spans="1:57" ht="33" customHeight="1" x14ac:dyDescent="0.65">
      <c r="A67" s="39">
        <v>61</v>
      </c>
      <c r="B67" s="2" t="s">
        <v>253</v>
      </c>
      <c r="C67" s="44" t="s">
        <v>257</v>
      </c>
      <c r="D67" s="47" t="s">
        <v>234</v>
      </c>
      <c r="E67" s="48" t="s">
        <v>258</v>
      </c>
      <c r="F67" s="46" t="str">
        <f>VLOOKUP(C67,'[1]2023.11'!$C$6:$X$1239,8,0)</f>
        <v>SEM</v>
      </c>
      <c r="G67" s="46" t="str">
        <f>VLOOKUP(C67,'[1]2023.11'!$C$6:$X$1239,9,0)</f>
        <v>SAROEUN</v>
      </c>
      <c r="H67" s="46" t="str">
        <f>VLOOKUP(C67,'[1]2023.11'!$C$6:$X$1239,14,0)</f>
        <v>M</v>
      </c>
      <c r="I67" s="78">
        <f>VLOOKUP(C67,'[1]2023.11'!$C$6:$X$1239,13,0)</f>
        <v>32241</v>
      </c>
      <c r="J67" s="46">
        <f>VLOOKUP(C67,'[1]2023.11'!$C$6:$X$1239,4,0)</f>
        <v>0</v>
      </c>
      <c r="K67" s="46" t="str">
        <f>VLOOKUP(C67,'[1]2023.11'!$C$6:$X$1239,3,0)</f>
        <v>011238612</v>
      </c>
      <c r="L67" s="15">
        <v>45036</v>
      </c>
      <c r="M67" s="2">
        <f>$P$4-Q67-P67</f>
        <v>26</v>
      </c>
      <c r="N67" s="16"/>
      <c r="O67" s="2"/>
      <c r="P67" s="16"/>
      <c r="Q67" s="16"/>
      <c r="R67" s="2">
        <v>205</v>
      </c>
      <c r="S67" s="2">
        <v>0</v>
      </c>
      <c r="T67" s="2">
        <v>65</v>
      </c>
      <c r="U67" s="16"/>
      <c r="V67" s="2">
        <v>0</v>
      </c>
      <c r="W67" s="2">
        <f>IF(AND($Q$4&lt;=M67,Q67&lt;0.01),10,IF(AND(M67&gt;=$Q$4-1,Q67&lt;0.01),5,0))</f>
        <v>10</v>
      </c>
      <c r="X67" s="2">
        <f t="shared" si="296"/>
        <v>0</v>
      </c>
      <c r="Y67" s="17">
        <f t="shared" si="297"/>
        <v>0</v>
      </c>
      <c r="Z67" s="17">
        <f t="shared" si="27"/>
        <v>0</v>
      </c>
      <c r="AA67" s="17">
        <f t="shared" si="2"/>
        <v>5</v>
      </c>
      <c r="AB67" s="18">
        <v>7</v>
      </c>
      <c r="AC67" s="19">
        <f>R67+S67+T67+U67+V67+W67+X67+Y67+Z67+AA67+AB67</f>
        <v>292</v>
      </c>
      <c r="AD67" s="17">
        <f t="shared" si="316"/>
        <v>0</v>
      </c>
      <c r="AE67" s="17">
        <f t="shared" si="317"/>
        <v>0</v>
      </c>
      <c r="AF67" s="17"/>
      <c r="AG67" s="43">
        <f>IF(BE67&lt;=(1500000/4000),0,IF(BE67&lt;=(2000000/4000),(BE67-(1500000/4000))*5%,IF(BE67&lt;=(8500000/4000),(BE67-(2000000/4000))*10%+(25000/4000),IF(BE67&lt;=(12500000/4000),(BE67-(8500000/4000))*15%+(675000/4000),(BE67-(12500000/4000))*20%+(1275000/4000)))))</f>
        <v>0</v>
      </c>
      <c r="AH67" s="17">
        <f>IF((AC67*4000)&lt;=1200000,(AC67*2%),(1200000/4000*2%))</f>
        <v>5.84</v>
      </c>
      <c r="AI67" s="17">
        <f>AD67+AE67+AF67+AG67+AH67</f>
        <v>5.84</v>
      </c>
      <c r="AJ67" s="3">
        <f t="shared" si="268"/>
        <v>286</v>
      </c>
      <c r="AK67" s="3">
        <f t="shared" si="269"/>
        <v>600</v>
      </c>
      <c r="AL67" s="3"/>
      <c r="AN67" s="20">
        <f>ROUND( AC67-AI67,2)</f>
        <v>286.16000000000003</v>
      </c>
      <c r="AO67">
        <f>INT(AN67/$AO$5)</f>
        <v>2</v>
      </c>
      <c r="AP67">
        <f>INT((AN67-$AO$5*AO67)/50)</f>
        <v>1</v>
      </c>
      <c r="AQ67">
        <f>INT((AN67-$AO$5*AO67-$AP$5*AP67)/20)</f>
        <v>1</v>
      </c>
      <c r="AR67">
        <f>INT((AN67-$AO$5*AO67-$AP$5*AP67-$AQ$5*AQ67)/10)</f>
        <v>1</v>
      </c>
      <c r="AS67">
        <f>INT((AN67-$AO$5*AO67-$AP$5*AP67-$AQ$5*AQ67-$AR$5*AR67)/5)</f>
        <v>1</v>
      </c>
      <c r="AT67">
        <f>INT((AN67-$AO$5*AO67-$AP$5*AP67-$AQ$5*AQ67-$AR$5*AR67-$AS$5*AS67)/1)</f>
        <v>1</v>
      </c>
      <c r="AU67">
        <f>INT(AY67/$AU$5)</f>
        <v>0</v>
      </c>
      <c r="AV67">
        <f>INT((AY67-AU67*$AU$5)/1000)</f>
        <v>0</v>
      </c>
      <c r="AW67">
        <f>INT((AY67-AU67*$AU$5-AV67*$AV$5)/500)</f>
        <v>1</v>
      </c>
      <c r="AX67">
        <f>INT((AY67-AU67*$AU$5-AV67*$AV$5-AW67*$AW$5)/100)</f>
        <v>1</v>
      </c>
      <c r="AY67">
        <f>(AN67-$AO$5*AO67-$AP$5*AP67-$AQ$5*AQ67-$AR$5*AR67-$AS$5*AS67-$AT$5*AT67)*4000</f>
        <v>640.00000000010004</v>
      </c>
      <c r="AZ67" s="12">
        <f>+DAYS360(L67,$P$3)/360</f>
        <v>-2.2611111111111111</v>
      </c>
      <c r="BA67" s="13">
        <f t="shared" si="310"/>
        <v>0</v>
      </c>
      <c r="BB67" s="13">
        <f t="shared" si="311"/>
        <v>0</v>
      </c>
      <c r="BC67" s="27">
        <v>3</v>
      </c>
      <c r="BD67" s="1">
        <f>+BC67*150000/4000</f>
        <v>112.5</v>
      </c>
      <c r="BE67" s="20">
        <f>AC67-AD67-AE67-Z67-AA67-AB67-BD67</f>
        <v>167.5</v>
      </c>
    </row>
    <row r="68" spans="1:57" ht="33" customHeight="1" x14ac:dyDescent="0.65">
      <c r="A68" s="2">
        <v>62</v>
      </c>
      <c r="B68" s="2" t="s">
        <v>259</v>
      </c>
      <c r="C68" s="44" t="s">
        <v>260</v>
      </c>
      <c r="D68" s="47" t="s">
        <v>261</v>
      </c>
      <c r="E68" s="48" t="s">
        <v>262</v>
      </c>
      <c r="F68" s="46" t="str">
        <f>VLOOKUP(C68,'[1]2023.11'!$C$6:$X$1239,8,0)</f>
        <v>TENG</v>
      </c>
      <c r="G68" s="46" t="str">
        <f>VLOOKUP(C68,'[1]2023.11'!$C$6:$X$1239,9,0)</f>
        <v>CHANNY</v>
      </c>
      <c r="H68" s="46" t="str">
        <f>VLOOKUP(C68,'[1]2023.11'!$C$6:$X$1239,14,0)</f>
        <v>F</v>
      </c>
      <c r="I68" s="78">
        <f>VLOOKUP(C68,'[1]2023.11'!$C$6:$X$1239,13,0)</f>
        <v>29351</v>
      </c>
      <c r="J68" s="46" t="str">
        <f>VLOOKUP(C68,'[1]2023.11'!$C$6:$X$1239,4,0)</f>
        <v>092518624</v>
      </c>
      <c r="K68" s="46" t="str">
        <f>VLOOKUP(C68,'[1]2023.11'!$C$6:$X$1239,3,0)</f>
        <v>011127825</v>
      </c>
      <c r="L68" s="15">
        <v>44228</v>
      </c>
      <c r="M68" s="2">
        <f t="shared" ref="M68" si="318">$P$4-Q68-P68</f>
        <v>26</v>
      </c>
      <c r="N68" s="16"/>
      <c r="O68" s="2"/>
      <c r="P68" s="16"/>
      <c r="Q68" s="16"/>
      <c r="R68" s="2">
        <v>200</v>
      </c>
      <c r="S68" s="2">
        <v>0</v>
      </c>
      <c r="T68" s="2">
        <v>11.5</v>
      </c>
      <c r="U68" s="16"/>
      <c r="V68" s="2">
        <v>0</v>
      </c>
      <c r="W68" s="2">
        <f>IF(AND($Q$4&lt;=M68,Q68&lt;0.01),10,IF(AND(M68&gt;=$Q$4-1,Q68&lt;0.01),5,0))</f>
        <v>10</v>
      </c>
      <c r="X68" s="2">
        <f t="shared" si="296"/>
        <v>0</v>
      </c>
      <c r="Y68" s="17">
        <f>(((R68/26/8)*1.5)*N68)+(((R68/26)*2)*O68)</f>
        <v>0</v>
      </c>
      <c r="Z68" s="17">
        <f t="shared" si="27"/>
        <v>0</v>
      </c>
      <c r="AA68" s="17">
        <f t="shared" si="2"/>
        <v>5</v>
      </c>
      <c r="AB68" s="18">
        <v>7</v>
      </c>
      <c r="AC68" s="19">
        <f t="shared" ref="AC68:AC131" si="319">R68+S68+T68+U68+V68+W68+X68+Y68+Z68+AA68+AB68</f>
        <v>233.5</v>
      </c>
      <c r="AD68" s="17">
        <f t="shared" si="316"/>
        <v>0</v>
      </c>
      <c r="AE68" s="17">
        <f t="shared" si="317"/>
        <v>0</v>
      </c>
      <c r="AF68" s="29"/>
      <c r="AG68" s="43">
        <f>IF(BE68&lt;=(1500000/4000),0,IF(BE68&lt;=(2000000/4000),(BE68-(1500000/4000))*5%,IF(BE68&lt;=(8500000/4000),(BE68-(2000000/4000))*10%+(25000/4000),IF(BE68&lt;=(12500000/4000),(BE68-(8500000/4000))*15%+(675000/4000),(BE68-(12500000/4000))*20%+(1275000/4000)))))</f>
        <v>0</v>
      </c>
      <c r="AH68" s="17">
        <f>IF((AC68*4000)&lt;=1200000,(AC68*2%),(1200000/4000*2%))</f>
        <v>4.67</v>
      </c>
      <c r="AI68" s="17">
        <f>AD68+AE68+AF68+AG68+AH68</f>
        <v>4.67</v>
      </c>
      <c r="AJ68" s="3">
        <f t="shared" si="268"/>
        <v>228</v>
      </c>
      <c r="AK68" s="3">
        <f t="shared" si="269"/>
        <v>3300</v>
      </c>
      <c r="AL68" s="3"/>
      <c r="AN68" s="20">
        <f t="shared" ref="AN68:AN74" si="320">ROUND( AC68-AI68,2)</f>
        <v>228.83</v>
      </c>
      <c r="AO68">
        <f t="shared" ref="AO68:AO131" si="321">INT(AN68/$AO$5)</f>
        <v>2</v>
      </c>
      <c r="AP68">
        <f t="shared" ref="AP68:AP131" si="322">INT((AN68-$AO$5*AO68)/50)</f>
        <v>0</v>
      </c>
      <c r="AQ68">
        <f t="shared" ref="AQ68:AQ131" si="323">INT((AN68-$AO$5*AO68-$AP$5*AP68)/20)</f>
        <v>1</v>
      </c>
      <c r="AR68">
        <f t="shared" ref="AR68:AR131" si="324">INT((AN68-$AO$5*AO68-$AP$5*AP68-$AQ$5*AQ68)/10)</f>
        <v>0</v>
      </c>
      <c r="AS68">
        <f t="shared" ref="AS68:AS131" si="325">INT((AN68-$AO$5*AO68-$AP$5*AP68-$AQ$5*AQ68-$AR$5*AR68)/5)</f>
        <v>1</v>
      </c>
      <c r="AT68">
        <f t="shared" ref="AT68:AT131" si="326">INT((AN68-$AO$5*AO68-$AP$5*AP68-$AQ$5*AQ68-$AR$5*AR68-$AS$5*AS68)/1)</f>
        <v>3</v>
      </c>
      <c r="AU68">
        <f t="shared" ref="AU68:AU131" si="327">INT(AY68/$AU$5)</f>
        <v>1</v>
      </c>
      <c r="AV68">
        <f t="shared" ref="AV68:AV131" si="328">INT((AY68-AU68*$AU$5)/1000)</f>
        <v>1</v>
      </c>
      <c r="AW68">
        <f t="shared" ref="AW68:AW131" si="329">INT((AY68-AU68*$AU$5-AV68*$AV$5)/500)</f>
        <v>0</v>
      </c>
      <c r="AX68">
        <f t="shared" ref="AX68:AX131" si="330">INT((AY68-AU68*$AU$5-AV68*$AV$5-AW68*$AW$5)/100)</f>
        <v>3</v>
      </c>
      <c r="AY68">
        <f t="shared" ref="AY68:AY131" si="331">(AN68-$AO$5*AO68-$AP$5*AP68-$AQ$5*AQ68-$AR$5*AR68-$AS$5*AS68-$AT$5*AT68)*4000</f>
        <v>3320.00000000005</v>
      </c>
      <c r="AZ68" s="12">
        <f t="shared" ref="AZ68:AZ131" si="332">+DAYS360(L68,$P$3)/360</f>
        <v>-4.1666666666666664E-2</v>
      </c>
      <c r="BA68" s="13">
        <f t="shared" si="310"/>
        <v>0</v>
      </c>
      <c r="BB68" s="13">
        <f t="shared" si="311"/>
        <v>0</v>
      </c>
      <c r="BC68" s="27">
        <v>2</v>
      </c>
      <c r="BD68" s="1">
        <f t="shared" ref="BD68:BD131" si="333">+BC68*150000/4000</f>
        <v>75</v>
      </c>
      <c r="BE68" s="20">
        <f t="shared" ref="BE68:BE131" si="334">AC68-AD68-AE68-Z68-AA68-AB68-BD68</f>
        <v>146.5</v>
      </c>
    </row>
    <row r="69" spans="1:57" ht="33" customHeight="1" x14ac:dyDescent="0.65">
      <c r="A69" s="39">
        <v>63</v>
      </c>
      <c r="B69" s="2" t="s">
        <v>259</v>
      </c>
      <c r="C69" s="44" t="s">
        <v>263</v>
      </c>
      <c r="D69" s="47" t="s">
        <v>264</v>
      </c>
      <c r="E69" s="48" t="s">
        <v>265</v>
      </c>
      <c r="F69" s="46" t="str">
        <f>VLOOKUP(C69,'[1]2023.11'!$C$6:$X$1239,8,0)</f>
        <v>SAY</v>
      </c>
      <c r="G69" s="46" t="str">
        <f>VLOOKUP(C69,'[1]2023.11'!$C$6:$X$1239,9,0)</f>
        <v>SOPHAK</v>
      </c>
      <c r="H69" s="46" t="str">
        <f>VLOOKUP(C69,'[1]2023.11'!$C$6:$X$1239,14,0)</f>
        <v>F</v>
      </c>
      <c r="I69" s="78">
        <f>VLOOKUP(C69,'[1]2023.11'!$C$6:$X$1239,13,0)</f>
        <v>34340</v>
      </c>
      <c r="J69" s="46" t="str">
        <f>VLOOKUP(C69,'[1]2023.11'!$C$6:$X$1239,4,0)</f>
        <v>0967004649</v>
      </c>
      <c r="K69" s="46" t="str">
        <f>VLOOKUP(C69,'[1]2023.11'!$C$6:$X$1239,3,0)</f>
        <v>040356101</v>
      </c>
      <c r="L69" s="15">
        <v>44228</v>
      </c>
      <c r="M69" s="2">
        <f>$P$4-Q69-P69</f>
        <v>25.375</v>
      </c>
      <c r="N69" s="16">
        <v>32</v>
      </c>
      <c r="O69" s="2"/>
      <c r="P69" s="16">
        <v>0.625</v>
      </c>
      <c r="Q69" s="16"/>
      <c r="R69" s="2">
        <v>210</v>
      </c>
      <c r="S69" s="2">
        <v>15</v>
      </c>
      <c r="T69" s="2">
        <v>9</v>
      </c>
      <c r="U69" s="16"/>
      <c r="V69" s="2">
        <v>0</v>
      </c>
      <c r="W69" s="2">
        <f>IF(AND($Q$4&lt;=M69,Q69&lt;0.01),10,IF(AND(M69&gt;=$Q$4-1,Q69&lt;0.01),5,0))</f>
        <v>5</v>
      </c>
      <c r="X69" s="2">
        <f t="shared" si="296"/>
        <v>0</v>
      </c>
      <c r="Y69" s="17">
        <f t="shared" ref="Y69:Y132" si="335">(((R69/26/8)*1.5)*N69)+(((R69/26)*2)*O69)</f>
        <v>48.46153846153846</v>
      </c>
      <c r="Z69" s="17">
        <f t="shared" si="27"/>
        <v>8</v>
      </c>
      <c r="AA69" s="17">
        <f t="shared" si="2"/>
        <v>4.8798076923076925</v>
      </c>
      <c r="AB69" s="18">
        <v>7</v>
      </c>
      <c r="AC69" s="19">
        <f t="shared" si="319"/>
        <v>307.34134615384613</v>
      </c>
      <c r="AD69" s="17">
        <f>(R69+T69)/$P$4*P69</f>
        <v>5.2644230769230766</v>
      </c>
      <c r="AE69" s="17">
        <f>(R69+T69)/$P$4*Q69</f>
        <v>0</v>
      </c>
      <c r="AF69" s="29"/>
      <c r="AG69" s="43">
        <f t="shared" ref="AG69:AG74" si="336">IF(BE69&lt;=(1500000/4000),0,IF(BE69&lt;=(2000000/4000),(BE69-(1500000/4000))*5%,IF(BE69&lt;=(8500000/4000),(BE69-(2000000/4000))*10%+(25000/4000),IF(BE69&lt;=(12500000/4000),(BE69-(8500000/4000))*15%+(675000/4000),(BE69-(12500000/4000))*20%+(1275000/4000)))))</f>
        <v>0</v>
      </c>
      <c r="AH69" s="17">
        <f t="shared" ref="AH69:AH74" si="337">IF((AC69*4000)&lt;=1200000,(AC69*2%),(1200000/4000*2%))</f>
        <v>6</v>
      </c>
      <c r="AI69" s="17">
        <f t="shared" ref="AI69:AI74" si="338">AD69+AE69+AF69+AG69+AH69</f>
        <v>11.264423076923077</v>
      </c>
      <c r="AJ69" s="3">
        <f t="shared" si="268"/>
        <v>296</v>
      </c>
      <c r="AK69" s="3">
        <f t="shared" si="269"/>
        <v>300</v>
      </c>
      <c r="AL69" s="3"/>
      <c r="AN69" s="20">
        <f t="shared" si="320"/>
        <v>296.08</v>
      </c>
      <c r="AO69">
        <f t="shared" si="321"/>
        <v>2</v>
      </c>
      <c r="AP69">
        <f t="shared" si="322"/>
        <v>1</v>
      </c>
      <c r="AQ69">
        <f t="shared" si="323"/>
        <v>2</v>
      </c>
      <c r="AR69">
        <f t="shared" si="324"/>
        <v>0</v>
      </c>
      <c r="AS69">
        <f t="shared" si="325"/>
        <v>1</v>
      </c>
      <c r="AT69">
        <f t="shared" si="326"/>
        <v>1</v>
      </c>
      <c r="AU69">
        <f t="shared" si="327"/>
        <v>0</v>
      </c>
      <c r="AV69">
        <f t="shared" si="328"/>
        <v>0</v>
      </c>
      <c r="AW69">
        <f t="shared" si="329"/>
        <v>0</v>
      </c>
      <c r="AX69">
        <f t="shared" si="330"/>
        <v>3</v>
      </c>
      <c r="AY69">
        <f t="shared" si="331"/>
        <v>319.99999999993634</v>
      </c>
      <c r="AZ69" s="12">
        <f t="shared" si="332"/>
        <v>-4.1666666666666664E-2</v>
      </c>
      <c r="BA69" s="13">
        <f t="shared" si="310"/>
        <v>0</v>
      </c>
      <c r="BB69" s="13">
        <f t="shared" si="311"/>
        <v>0</v>
      </c>
      <c r="BC69" s="27">
        <v>2</v>
      </c>
      <c r="BD69" s="1">
        <f t="shared" si="333"/>
        <v>75</v>
      </c>
      <c r="BE69" s="20">
        <f t="shared" si="334"/>
        <v>207.19711538461536</v>
      </c>
    </row>
    <row r="70" spans="1:57" ht="33" customHeight="1" x14ac:dyDescent="0.65">
      <c r="A70" s="2">
        <v>64</v>
      </c>
      <c r="B70" s="2" t="s">
        <v>259</v>
      </c>
      <c r="C70" s="44" t="s">
        <v>266</v>
      </c>
      <c r="D70" s="47" t="s">
        <v>267</v>
      </c>
      <c r="E70" s="48" t="s">
        <v>268</v>
      </c>
      <c r="F70" s="46" t="str">
        <f>VLOOKUP(C70,'[1]2023.11'!$C$6:$X$1239,8,0)</f>
        <v>PHO</v>
      </c>
      <c r="G70" s="46" t="str">
        <f>VLOOKUP(C70,'[1]2023.11'!$C$6:$X$1239,9,0)</f>
        <v>SAMBATH</v>
      </c>
      <c r="H70" s="46" t="str">
        <f>VLOOKUP(C70,'[1]2023.11'!$C$6:$X$1239,14,0)</f>
        <v>F</v>
      </c>
      <c r="I70" s="78">
        <f>VLOOKUP(C70,'[1]2023.11'!$C$6:$X$1239,13,0)</f>
        <v>36241</v>
      </c>
      <c r="J70" s="46" t="str">
        <f>VLOOKUP(C70,'[1]2023.11'!$C$6:$X$1239,4,0)</f>
        <v>081461404</v>
      </c>
      <c r="K70" s="46" t="str">
        <f>VLOOKUP(C70,'[1]2023.11'!$C$6:$X$1239,3,0)</f>
        <v>160534994</v>
      </c>
      <c r="L70" s="15">
        <v>44228</v>
      </c>
      <c r="M70" s="2">
        <f t="shared" ref="M70:M133" si="339">$P$4-Q70-P70</f>
        <v>26</v>
      </c>
      <c r="N70" s="16">
        <v>32</v>
      </c>
      <c r="O70" s="2"/>
      <c r="P70" s="16"/>
      <c r="Q70" s="16"/>
      <c r="R70" s="2">
        <v>200</v>
      </c>
      <c r="S70" s="2">
        <v>0</v>
      </c>
      <c r="T70" s="2">
        <v>0</v>
      </c>
      <c r="U70" s="16"/>
      <c r="V70" s="2">
        <v>0</v>
      </c>
      <c r="W70" s="2">
        <f t="shared" ref="W70:W74" si="340">IF(AND($Q$4&lt;=M70,Q70&lt;0.01),10,IF(AND(M70&gt;=$Q$4-1,Q70&lt;0.01),5,0))</f>
        <v>10</v>
      </c>
      <c r="X70" s="2">
        <f t="shared" si="296"/>
        <v>0</v>
      </c>
      <c r="Y70" s="17">
        <f t="shared" si="335"/>
        <v>46.153846153846153</v>
      </c>
      <c r="Z70" s="17">
        <f t="shared" si="27"/>
        <v>8</v>
      </c>
      <c r="AA70" s="17">
        <f t="shared" si="2"/>
        <v>5</v>
      </c>
      <c r="AB70" s="18">
        <v>7</v>
      </c>
      <c r="AC70" s="19">
        <f t="shared" si="319"/>
        <v>276.15384615384613</v>
      </c>
      <c r="AD70" s="17">
        <f t="shared" ref="AD70:AD133" si="341">(R70+T70)/$P$4*P70</f>
        <v>0</v>
      </c>
      <c r="AE70" s="17">
        <f t="shared" ref="AE70:AE133" si="342">(R70+T70)/$P$4*Q70</f>
        <v>0</v>
      </c>
      <c r="AF70" s="29"/>
      <c r="AG70" s="43">
        <f t="shared" si="336"/>
        <v>0</v>
      </c>
      <c r="AH70" s="17">
        <f t="shared" si="337"/>
        <v>5.523076923076923</v>
      </c>
      <c r="AI70" s="17">
        <f t="shared" si="338"/>
        <v>5.523076923076923</v>
      </c>
      <c r="AJ70" s="3">
        <f t="shared" si="268"/>
        <v>270</v>
      </c>
      <c r="AK70" s="3">
        <f t="shared" si="269"/>
        <v>2500</v>
      </c>
      <c r="AL70" s="3"/>
      <c r="AN70" s="20">
        <f t="shared" si="320"/>
        <v>270.63</v>
      </c>
      <c r="AO70">
        <f t="shared" si="321"/>
        <v>2</v>
      </c>
      <c r="AP70">
        <f t="shared" si="322"/>
        <v>1</v>
      </c>
      <c r="AQ70">
        <f t="shared" si="323"/>
        <v>1</v>
      </c>
      <c r="AR70">
        <f t="shared" si="324"/>
        <v>0</v>
      </c>
      <c r="AS70">
        <f t="shared" si="325"/>
        <v>0</v>
      </c>
      <c r="AT70">
        <f t="shared" si="326"/>
        <v>0</v>
      </c>
      <c r="AU70">
        <f t="shared" si="327"/>
        <v>1</v>
      </c>
      <c r="AV70">
        <f t="shared" si="328"/>
        <v>0</v>
      </c>
      <c r="AW70">
        <f t="shared" si="329"/>
        <v>1</v>
      </c>
      <c r="AX70">
        <f t="shared" si="330"/>
        <v>0</v>
      </c>
      <c r="AY70">
        <f t="shared" si="331"/>
        <v>2519.9999999999818</v>
      </c>
      <c r="AZ70" s="12">
        <f t="shared" si="332"/>
        <v>-4.1666666666666664E-2</v>
      </c>
      <c r="BA70" s="13">
        <f t="shared" si="310"/>
        <v>0</v>
      </c>
      <c r="BB70" s="13">
        <f t="shared" si="311"/>
        <v>0</v>
      </c>
      <c r="BC70" s="27">
        <v>0</v>
      </c>
      <c r="BD70" s="1">
        <f t="shared" si="333"/>
        <v>0</v>
      </c>
      <c r="BE70" s="20">
        <f t="shared" si="334"/>
        <v>256.15384615384613</v>
      </c>
    </row>
    <row r="71" spans="1:57" ht="33" customHeight="1" x14ac:dyDescent="0.65">
      <c r="A71" s="39">
        <v>65</v>
      </c>
      <c r="B71" s="2" t="s">
        <v>259</v>
      </c>
      <c r="C71" s="44" t="s">
        <v>269</v>
      </c>
      <c r="D71" s="47" t="s">
        <v>270</v>
      </c>
      <c r="E71" s="48" t="s">
        <v>271</v>
      </c>
      <c r="F71" s="46" t="str">
        <f>VLOOKUP(C71,'[1]2023.11'!$C$6:$X$1239,8,0)</f>
        <v>SAT</v>
      </c>
      <c r="G71" s="46" t="str">
        <f>VLOOKUP(C71,'[1]2023.11'!$C$6:$X$1239,9,0)</f>
        <v>SREYNEANG</v>
      </c>
      <c r="H71" s="46" t="str">
        <f>VLOOKUP(C71,'[1]2023.11'!$C$6:$X$1239,14,0)</f>
        <v>M</v>
      </c>
      <c r="I71" s="78">
        <f>VLOOKUP(C71,'[1]2023.11'!$C$6:$X$1239,13,0)</f>
        <v>36559</v>
      </c>
      <c r="J71" s="46" t="str">
        <f>VLOOKUP(C71,'[1]2023.11'!$C$6:$X$1239,4,0)</f>
        <v>070776469</v>
      </c>
      <c r="K71" s="46" t="str">
        <f>VLOOKUP(C71,'[1]2023.11'!$C$6:$X$1239,3,0)</f>
        <v>051384120</v>
      </c>
      <c r="L71" s="15">
        <v>44621</v>
      </c>
      <c r="M71" s="2">
        <f t="shared" si="339"/>
        <v>24.375</v>
      </c>
      <c r="N71" s="16">
        <v>33</v>
      </c>
      <c r="O71" s="2"/>
      <c r="P71" s="16">
        <v>1.625</v>
      </c>
      <c r="Q71" s="16"/>
      <c r="R71" s="2">
        <v>200</v>
      </c>
      <c r="S71" s="2">
        <v>0</v>
      </c>
      <c r="T71" s="2">
        <v>0</v>
      </c>
      <c r="U71" s="16"/>
      <c r="V71" s="2">
        <v>0</v>
      </c>
      <c r="W71" s="2">
        <f t="shared" si="340"/>
        <v>0</v>
      </c>
      <c r="X71" s="2">
        <f t="shared" si="296"/>
        <v>0</v>
      </c>
      <c r="Y71" s="17">
        <f t="shared" si="335"/>
        <v>47.596153846153847</v>
      </c>
      <c r="Z71" s="17">
        <f t="shared" si="27"/>
        <v>8.25</v>
      </c>
      <c r="AA71" s="17">
        <f t="shared" ref="AA71:AA134" si="343">5/$P$4*M71</f>
        <v>4.6875</v>
      </c>
      <c r="AB71" s="18">
        <v>7</v>
      </c>
      <c r="AC71" s="19">
        <f t="shared" si="319"/>
        <v>267.53365384615381</v>
      </c>
      <c r="AD71" s="17">
        <f t="shared" si="341"/>
        <v>12.5</v>
      </c>
      <c r="AE71" s="17">
        <f t="shared" si="342"/>
        <v>0</v>
      </c>
      <c r="AF71" s="29"/>
      <c r="AG71" s="43">
        <f t="shared" si="336"/>
        <v>0</v>
      </c>
      <c r="AH71" s="17">
        <f t="shared" si="337"/>
        <v>5.3506730769230764</v>
      </c>
      <c r="AI71" s="17">
        <f t="shared" si="338"/>
        <v>17.850673076923076</v>
      </c>
      <c r="AJ71" s="3">
        <f t="shared" si="268"/>
        <v>249</v>
      </c>
      <c r="AK71" s="3">
        <f t="shared" si="269"/>
        <v>2700</v>
      </c>
      <c r="AL71" s="3"/>
      <c r="AN71" s="20">
        <f t="shared" si="320"/>
        <v>249.68</v>
      </c>
      <c r="AO71">
        <f t="shared" si="321"/>
        <v>2</v>
      </c>
      <c r="AP71">
        <f t="shared" si="322"/>
        <v>0</v>
      </c>
      <c r="AQ71">
        <f t="shared" si="323"/>
        <v>2</v>
      </c>
      <c r="AR71">
        <f t="shared" si="324"/>
        <v>0</v>
      </c>
      <c r="AS71">
        <f t="shared" si="325"/>
        <v>1</v>
      </c>
      <c r="AT71">
        <f t="shared" si="326"/>
        <v>4</v>
      </c>
      <c r="AU71">
        <f t="shared" si="327"/>
        <v>1</v>
      </c>
      <c r="AV71">
        <f t="shared" si="328"/>
        <v>0</v>
      </c>
      <c r="AW71">
        <f t="shared" si="329"/>
        <v>1</v>
      </c>
      <c r="AX71">
        <f t="shared" si="330"/>
        <v>2</v>
      </c>
      <c r="AY71">
        <f t="shared" si="331"/>
        <v>2720.0000000000273</v>
      </c>
      <c r="AZ71" s="12">
        <f t="shared" si="332"/>
        <v>-1.125</v>
      </c>
      <c r="BA71" s="13">
        <f t="shared" si="310"/>
        <v>0</v>
      </c>
      <c r="BB71" s="13">
        <f t="shared" si="311"/>
        <v>0</v>
      </c>
      <c r="BC71" s="27">
        <v>0</v>
      </c>
      <c r="BD71" s="1">
        <f t="shared" si="333"/>
        <v>0</v>
      </c>
      <c r="BE71" s="20">
        <f t="shared" si="334"/>
        <v>235.09615384615381</v>
      </c>
    </row>
    <row r="72" spans="1:57" ht="36" customHeight="1" x14ac:dyDescent="0.65">
      <c r="A72" s="2">
        <v>66</v>
      </c>
      <c r="B72" s="2" t="s">
        <v>259</v>
      </c>
      <c r="C72" s="44" t="s">
        <v>272</v>
      </c>
      <c r="D72" s="47" t="s">
        <v>273</v>
      </c>
      <c r="E72" s="48" t="s">
        <v>274</v>
      </c>
      <c r="F72" s="46" t="str">
        <f>VLOOKUP(C72,'[1]2023.11'!$C$6:$X$1239,8,0)</f>
        <v>YI</v>
      </c>
      <c r="G72" s="46" t="str">
        <f>VLOOKUP(C72,'[1]2023.11'!$C$6:$X$1239,9,0)</f>
        <v>SIYEAN</v>
      </c>
      <c r="H72" s="46" t="str">
        <f>VLOOKUP(C72,'[1]2023.11'!$C$6:$X$1239,14,0)</f>
        <v>F</v>
      </c>
      <c r="I72" s="78">
        <f>VLOOKUP(C72,'[1]2023.11'!$C$6:$X$1239,13,0)</f>
        <v>36778</v>
      </c>
      <c r="J72" s="46" t="str">
        <f>VLOOKUP(C72,'[1]2023.11'!$C$6:$X$1239,4,0)</f>
        <v>086556191</v>
      </c>
      <c r="K72" s="46" t="str">
        <f>VLOOKUP(C72,'[1]2023.11'!$C$6:$X$1239,3,0)</f>
        <v>040519018</v>
      </c>
      <c r="L72" s="15">
        <v>44735</v>
      </c>
      <c r="M72" s="2">
        <f t="shared" si="339"/>
        <v>26</v>
      </c>
      <c r="N72" s="16">
        <v>30</v>
      </c>
      <c r="O72" s="2"/>
      <c r="P72" s="16"/>
      <c r="Q72" s="16"/>
      <c r="R72" s="2">
        <v>200</v>
      </c>
      <c r="S72" s="2">
        <v>0</v>
      </c>
      <c r="T72" s="2">
        <v>0</v>
      </c>
      <c r="U72" s="16"/>
      <c r="V72" s="2">
        <v>0</v>
      </c>
      <c r="W72" s="2">
        <f t="shared" si="340"/>
        <v>10</v>
      </c>
      <c r="X72" s="2">
        <f t="shared" si="296"/>
        <v>0</v>
      </c>
      <c r="Y72" s="17">
        <f t="shared" si="335"/>
        <v>43.269230769230766</v>
      </c>
      <c r="Z72" s="17">
        <f t="shared" ref="Z72:Z135" si="344">N72*1000/4000</f>
        <v>7.5</v>
      </c>
      <c r="AA72" s="17">
        <f t="shared" si="343"/>
        <v>5</v>
      </c>
      <c r="AB72" s="18"/>
      <c r="AC72" s="19">
        <f t="shared" si="319"/>
        <v>265.76923076923077</v>
      </c>
      <c r="AD72" s="17">
        <f t="shared" si="341"/>
        <v>0</v>
      </c>
      <c r="AE72" s="17">
        <f t="shared" si="342"/>
        <v>0</v>
      </c>
      <c r="AF72" s="29"/>
      <c r="AG72" s="43">
        <f t="shared" si="336"/>
        <v>0</v>
      </c>
      <c r="AH72" s="17">
        <f t="shared" si="337"/>
        <v>5.3153846153846152</v>
      </c>
      <c r="AI72" s="17">
        <f t="shared" si="338"/>
        <v>5.3153846153846152</v>
      </c>
      <c r="AJ72" s="3">
        <f t="shared" si="268"/>
        <v>260</v>
      </c>
      <c r="AK72" s="3">
        <f t="shared" si="269"/>
        <v>1700</v>
      </c>
      <c r="AL72" s="3"/>
      <c r="AN72" s="20">
        <f t="shared" si="320"/>
        <v>260.45</v>
      </c>
      <c r="AO72">
        <f t="shared" si="321"/>
        <v>2</v>
      </c>
      <c r="AP72">
        <f t="shared" si="322"/>
        <v>1</v>
      </c>
      <c r="AQ72">
        <f t="shared" si="323"/>
        <v>0</v>
      </c>
      <c r="AR72">
        <f t="shared" si="324"/>
        <v>1</v>
      </c>
      <c r="AS72">
        <f t="shared" si="325"/>
        <v>0</v>
      </c>
      <c r="AT72">
        <f t="shared" si="326"/>
        <v>0</v>
      </c>
      <c r="AU72">
        <f t="shared" si="327"/>
        <v>0</v>
      </c>
      <c r="AV72">
        <f t="shared" si="328"/>
        <v>1</v>
      </c>
      <c r="AW72">
        <f t="shared" si="329"/>
        <v>1</v>
      </c>
      <c r="AX72">
        <f t="shared" si="330"/>
        <v>2</v>
      </c>
      <c r="AY72">
        <f t="shared" si="331"/>
        <v>1799.9999999999545</v>
      </c>
      <c r="AZ72" s="12">
        <f t="shared" si="332"/>
        <v>-1.4361111111111111</v>
      </c>
      <c r="BA72" s="13">
        <f t="shared" si="310"/>
        <v>0</v>
      </c>
      <c r="BB72" s="13">
        <f t="shared" si="311"/>
        <v>0</v>
      </c>
      <c r="BC72" s="27">
        <v>0</v>
      </c>
      <c r="BD72" s="1">
        <f t="shared" si="333"/>
        <v>0</v>
      </c>
      <c r="BE72" s="20">
        <f t="shared" si="334"/>
        <v>253.26923076923077</v>
      </c>
    </row>
    <row r="73" spans="1:57" ht="33" customHeight="1" x14ac:dyDescent="0.65">
      <c r="A73" s="39">
        <v>67</v>
      </c>
      <c r="B73" s="2" t="s">
        <v>259</v>
      </c>
      <c r="C73" s="44" t="s">
        <v>275</v>
      </c>
      <c r="D73" s="47" t="s">
        <v>276</v>
      </c>
      <c r="E73" s="48" t="s">
        <v>277</v>
      </c>
      <c r="F73" s="46" t="str">
        <f>VLOOKUP(C73,'[1]2023.11'!$C$6:$X$1239,8,0)</f>
        <v>MORK</v>
      </c>
      <c r="G73" s="46" t="str">
        <f>VLOOKUP(C73,'[1]2023.11'!$C$6:$X$1239,9,0)</f>
        <v>KEA</v>
      </c>
      <c r="H73" s="46" t="str">
        <f>VLOOKUP(C73,'[1]2023.11'!$C$6:$X$1239,14,0)</f>
        <v>F</v>
      </c>
      <c r="I73" s="78">
        <f>VLOOKUP(C73,'[1]2023.11'!$C$6:$X$1239,13,0)</f>
        <v>31150</v>
      </c>
      <c r="J73" s="46" t="str">
        <f>VLOOKUP(C73,'[1]2023.11'!$C$6:$X$1239,4,0)</f>
        <v>015368698</v>
      </c>
      <c r="K73" s="46" t="str">
        <f>VLOOKUP(C73,'[1]2023.11'!$C$6:$X$1239,3,0)</f>
        <v>030646277</v>
      </c>
      <c r="L73" s="15">
        <v>44562</v>
      </c>
      <c r="M73" s="2">
        <f t="shared" si="339"/>
        <v>24</v>
      </c>
      <c r="N73" s="16">
        <v>24</v>
      </c>
      <c r="O73" s="2"/>
      <c r="P73" s="16">
        <v>2</v>
      </c>
      <c r="Q73" s="16"/>
      <c r="R73" s="2">
        <v>200</v>
      </c>
      <c r="S73" s="2">
        <v>0</v>
      </c>
      <c r="T73" s="2">
        <v>2</v>
      </c>
      <c r="U73" s="16"/>
      <c r="V73" s="2">
        <v>0</v>
      </c>
      <c r="W73" s="2">
        <f t="shared" si="340"/>
        <v>0</v>
      </c>
      <c r="X73" s="2">
        <f t="shared" si="296"/>
        <v>0</v>
      </c>
      <c r="Y73" s="17">
        <f t="shared" si="335"/>
        <v>34.615384615384613</v>
      </c>
      <c r="Z73" s="17">
        <f t="shared" si="344"/>
        <v>6</v>
      </c>
      <c r="AA73" s="17">
        <f t="shared" si="343"/>
        <v>4.6153846153846159</v>
      </c>
      <c r="AB73" s="18"/>
      <c r="AC73" s="19">
        <f t="shared" si="319"/>
        <v>247.23076923076923</v>
      </c>
      <c r="AD73" s="17">
        <f t="shared" si="341"/>
        <v>15.538461538461538</v>
      </c>
      <c r="AE73" s="17">
        <f t="shared" si="342"/>
        <v>0</v>
      </c>
      <c r="AF73" s="29"/>
      <c r="AG73" s="43">
        <f t="shared" si="336"/>
        <v>0</v>
      </c>
      <c r="AH73" s="17">
        <f t="shared" si="337"/>
        <v>4.9446153846153846</v>
      </c>
      <c r="AI73" s="17">
        <f t="shared" si="338"/>
        <v>20.483076923076922</v>
      </c>
      <c r="AJ73" s="3">
        <f t="shared" si="268"/>
        <v>226</v>
      </c>
      <c r="AK73" s="3">
        <f t="shared" si="269"/>
        <v>3000</v>
      </c>
      <c r="AL73" s="3"/>
      <c r="AN73" s="20">
        <f t="shared" si="320"/>
        <v>226.75</v>
      </c>
      <c r="AO73">
        <f t="shared" si="321"/>
        <v>2</v>
      </c>
      <c r="AP73">
        <f t="shared" si="322"/>
        <v>0</v>
      </c>
      <c r="AQ73">
        <f t="shared" si="323"/>
        <v>1</v>
      </c>
      <c r="AR73">
        <f t="shared" si="324"/>
        <v>0</v>
      </c>
      <c r="AS73">
        <f t="shared" si="325"/>
        <v>1</v>
      </c>
      <c r="AT73">
        <f t="shared" si="326"/>
        <v>1</v>
      </c>
      <c r="AU73">
        <f t="shared" si="327"/>
        <v>1</v>
      </c>
      <c r="AV73">
        <f t="shared" si="328"/>
        <v>1</v>
      </c>
      <c r="AW73">
        <f t="shared" si="329"/>
        <v>0</v>
      </c>
      <c r="AX73">
        <f t="shared" si="330"/>
        <v>0</v>
      </c>
      <c r="AY73">
        <f t="shared" si="331"/>
        <v>3000</v>
      </c>
      <c r="AZ73" s="12">
        <f t="shared" si="332"/>
        <v>-0.95833333333333337</v>
      </c>
      <c r="BA73" s="13">
        <f t="shared" si="310"/>
        <v>0</v>
      </c>
      <c r="BB73" s="13">
        <f t="shared" si="311"/>
        <v>0</v>
      </c>
      <c r="BC73" s="27">
        <v>0</v>
      </c>
      <c r="BD73" s="1">
        <f t="shared" si="333"/>
        <v>0</v>
      </c>
      <c r="BE73" s="20">
        <f t="shared" si="334"/>
        <v>221.07692307692307</v>
      </c>
    </row>
    <row r="74" spans="1:57" ht="33" customHeight="1" x14ac:dyDescent="0.65">
      <c r="A74" s="2">
        <v>68</v>
      </c>
      <c r="B74" s="2" t="s">
        <v>259</v>
      </c>
      <c r="C74" s="44" t="s">
        <v>278</v>
      </c>
      <c r="D74" s="47" t="s">
        <v>279</v>
      </c>
      <c r="E74" s="48" t="s">
        <v>235</v>
      </c>
      <c r="F74" s="46" t="str">
        <f>VLOOKUP(C74,'[1]2023.11'!$C$6:$X$1239,8,0)</f>
        <v>SUONG</v>
      </c>
      <c r="G74" s="46" t="str">
        <f>VLOOKUP(C74,'[1]2023.11'!$C$6:$X$1239,9,0)</f>
        <v>SOKNANG</v>
      </c>
      <c r="H74" s="46" t="str">
        <f>VLOOKUP(C74,'[1]2023.11'!$C$6:$X$1239,14,0)</f>
        <v>F</v>
      </c>
      <c r="I74" s="78">
        <f>VLOOKUP(C74,'[1]2023.11'!$C$6:$X$1239,13,0)</f>
        <v>37046</v>
      </c>
      <c r="J74" s="46">
        <f>VLOOKUP(C74,'[1]2023.11'!$C$6:$X$1239,4,0)</f>
        <v>0</v>
      </c>
      <c r="K74" s="46" t="str">
        <f>VLOOKUP(C74,'[1]2023.11'!$C$6:$X$1239,3,0)</f>
        <v>030988473</v>
      </c>
      <c r="L74" s="15">
        <v>45035</v>
      </c>
      <c r="M74" s="2">
        <f t="shared" si="339"/>
        <v>25</v>
      </c>
      <c r="N74" s="16">
        <v>28</v>
      </c>
      <c r="O74" s="2"/>
      <c r="P74" s="16">
        <v>1</v>
      </c>
      <c r="Q74" s="16"/>
      <c r="R74" s="2">
        <v>200</v>
      </c>
      <c r="S74" s="2">
        <v>0</v>
      </c>
      <c r="T74" s="2">
        <v>0</v>
      </c>
      <c r="U74" s="16"/>
      <c r="V74" s="2">
        <v>0</v>
      </c>
      <c r="W74" s="2">
        <f t="shared" si="340"/>
        <v>5</v>
      </c>
      <c r="X74" s="2">
        <f t="shared" si="296"/>
        <v>0</v>
      </c>
      <c r="Y74" s="17">
        <f t="shared" si="335"/>
        <v>40.384615384615387</v>
      </c>
      <c r="Z74" s="17">
        <f t="shared" si="344"/>
        <v>7</v>
      </c>
      <c r="AA74" s="17">
        <f t="shared" si="343"/>
        <v>4.8076923076923084</v>
      </c>
      <c r="AB74" s="18"/>
      <c r="AC74" s="19">
        <f t="shared" si="319"/>
        <v>257.19230769230768</v>
      </c>
      <c r="AD74" s="17">
        <f t="shared" si="341"/>
        <v>7.6923076923076925</v>
      </c>
      <c r="AE74" s="17">
        <f t="shared" si="342"/>
        <v>0</v>
      </c>
      <c r="AF74" s="29"/>
      <c r="AG74" s="43">
        <f t="shared" si="336"/>
        <v>0</v>
      </c>
      <c r="AH74" s="17">
        <f t="shared" si="337"/>
        <v>5.1438461538461535</v>
      </c>
      <c r="AI74" s="17">
        <f t="shared" si="338"/>
        <v>12.836153846153845</v>
      </c>
      <c r="AJ74" s="3">
        <f t="shared" si="268"/>
        <v>244</v>
      </c>
      <c r="AK74" s="3">
        <f t="shared" si="269"/>
        <v>1400</v>
      </c>
      <c r="AL74" s="3"/>
      <c r="AN74" s="20">
        <f t="shared" si="320"/>
        <v>244.36</v>
      </c>
      <c r="AO74">
        <f t="shared" si="321"/>
        <v>2</v>
      </c>
      <c r="AP74">
        <f t="shared" si="322"/>
        <v>0</v>
      </c>
      <c r="AQ74">
        <f t="shared" si="323"/>
        <v>2</v>
      </c>
      <c r="AR74">
        <f t="shared" si="324"/>
        <v>0</v>
      </c>
      <c r="AS74">
        <f t="shared" si="325"/>
        <v>0</v>
      </c>
      <c r="AT74">
        <f t="shared" si="326"/>
        <v>4</v>
      </c>
      <c r="AU74">
        <f t="shared" si="327"/>
        <v>0</v>
      </c>
      <c r="AV74">
        <f t="shared" si="328"/>
        <v>1</v>
      </c>
      <c r="AW74">
        <f t="shared" si="329"/>
        <v>0</v>
      </c>
      <c r="AX74">
        <f t="shared" si="330"/>
        <v>4</v>
      </c>
      <c r="AY74">
        <f t="shared" si="331"/>
        <v>1440.0000000000546</v>
      </c>
      <c r="AZ74" s="12">
        <f t="shared" si="332"/>
        <v>-2.2583333333333333</v>
      </c>
      <c r="BA74" s="13">
        <f t="shared" si="310"/>
        <v>0</v>
      </c>
      <c r="BB74" s="13">
        <f t="shared" si="311"/>
        <v>0</v>
      </c>
      <c r="BC74" s="27">
        <v>0</v>
      </c>
      <c r="BD74" s="1">
        <f t="shared" si="333"/>
        <v>0</v>
      </c>
      <c r="BE74" s="20">
        <f t="shared" si="334"/>
        <v>237.69230769230768</v>
      </c>
    </row>
    <row r="75" spans="1:57" ht="37.5" customHeight="1" x14ac:dyDescent="0.65">
      <c r="A75" s="39">
        <v>69</v>
      </c>
      <c r="B75" s="49" t="s">
        <v>280</v>
      </c>
      <c r="C75" s="44" t="s">
        <v>281</v>
      </c>
      <c r="D75" s="47" t="s">
        <v>282</v>
      </c>
      <c r="E75" s="48" t="s">
        <v>283</v>
      </c>
      <c r="F75" s="46" t="str">
        <f>VLOOKUP(C75,'[1]2023.11'!$C$6:$X$1239,8,0)</f>
        <v>SAK</v>
      </c>
      <c r="G75" s="46" t="str">
        <f>VLOOKUP(C75,'[1]2023.11'!$C$6:$X$1239,9,0)</f>
        <v>SOKCHEA</v>
      </c>
      <c r="H75" s="46" t="str">
        <f>VLOOKUP(C75,'[1]2023.11'!$C$6:$X$1239,14,0)</f>
        <v>F</v>
      </c>
      <c r="I75" s="78">
        <f>VLOOKUP(C75,'[1]2023.11'!$C$6:$X$1239,13,0)</f>
        <v>33728</v>
      </c>
      <c r="J75" s="46" t="str">
        <f>VLOOKUP(C75,'[1]2023.11'!$C$6:$X$1239,4,0)</f>
        <v>087287084</v>
      </c>
      <c r="K75" s="46" t="str">
        <f>VLOOKUP(C75,'[1]2023.11'!$C$6:$X$1239,3,0)</f>
        <v>030508950</v>
      </c>
      <c r="L75" s="15">
        <v>44228</v>
      </c>
      <c r="M75" s="2">
        <f t="shared" si="339"/>
        <v>26</v>
      </c>
      <c r="N75" s="16">
        <v>16</v>
      </c>
      <c r="O75" s="2"/>
      <c r="P75" s="16"/>
      <c r="Q75" s="16"/>
      <c r="R75" s="2">
        <v>210</v>
      </c>
      <c r="S75" s="2">
        <v>15</v>
      </c>
      <c r="T75" s="2">
        <v>35</v>
      </c>
      <c r="U75" s="16"/>
      <c r="V75" s="2">
        <v>0</v>
      </c>
      <c r="W75" s="2">
        <f>IF(AND($Q$4&lt;=M75,Q75&lt;0.01),10,IF(AND(M75&gt;=$Q$4-1,Q75&lt;0.01),5,0))</f>
        <v>10</v>
      </c>
      <c r="X75" s="2">
        <f t="shared" si="296"/>
        <v>0</v>
      </c>
      <c r="Y75" s="17">
        <f t="shared" si="335"/>
        <v>24.23076923076923</v>
      </c>
      <c r="Z75" s="17">
        <f t="shared" si="344"/>
        <v>4</v>
      </c>
      <c r="AA75" s="17">
        <f t="shared" si="343"/>
        <v>5</v>
      </c>
      <c r="AB75" s="18">
        <v>7</v>
      </c>
      <c r="AC75" s="19">
        <f t="shared" si="319"/>
        <v>310.23076923076923</v>
      </c>
      <c r="AD75" s="17">
        <f t="shared" si="341"/>
        <v>0</v>
      </c>
      <c r="AE75" s="17">
        <f t="shared" si="342"/>
        <v>0</v>
      </c>
      <c r="AF75" s="29"/>
      <c r="AG75" s="43">
        <f>IF(BE75&lt;=(1500000/4000),0,IF(BE75&lt;=(2000000/4000),(BE75-(1500000/4000))*5%,IF(BE75&lt;=(8500000/4000),(BE75-(2000000/4000))*10%+(25000/4000),IF(BE75&lt;=(12500000/4000),(BE75-(8500000/4000))*15%+(675000/4000),(BE75-(12500000/4000))*20%+(1275000/4000)))))</f>
        <v>0</v>
      </c>
      <c r="AH75" s="17">
        <f>IF((AC75*4000)&lt;=1200000,(AC75*2%),(1200000/4000*2%))</f>
        <v>6</v>
      </c>
      <c r="AI75" s="17">
        <f>AD75+AE75+AF75+AG75+AH75</f>
        <v>6</v>
      </c>
      <c r="AJ75" s="3">
        <f t="shared" si="268"/>
        <v>304</v>
      </c>
      <c r="AK75" s="3">
        <f t="shared" si="269"/>
        <v>900</v>
      </c>
      <c r="AL75" s="3"/>
      <c r="AN75" s="20">
        <f>ROUND( AC75-AI75,2)</f>
        <v>304.23</v>
      </c>
      <c r="AO75">
        <f t="shared" si="321"/>
        <v>3</v>
      </c>
      <c r="AP75">
        <f t="shared" si="322"/>
        <v>0</v>
      </c>
      <c r="AQ75">
        <f t="shared" si="323"/>
        <v>0</v>
      </c>
      <c r="AR75">
        <f t="shared" si="324"/>
        <v>0</v>
      </c>
      <c r="AS75">
        <f t="shared" si="325"/>
        <v>0</v>
      </c>
      <c r="AT75">
        <f t="shared" si="326"/>
        <v>4</v>
      </c>
      <c r="AU75">
        <f t="shared" si="327"/>
        <v>0</v>
      </c>
      <c r="AV75">
        <f t="shared" si="328"/>
        <v>0</v>
      </c>
      <c r="AW75">
        <f t="shared" si="329"/>
        <v>1</v>
      </c>
      <c r="AX75">
        <f t="shared" si="330"/>
        <v>4</v>
      </c>
      <c r="AY75">
        <f t="shared" si="331"/>
        <v>920.00000000007276</v>
      </c>
      <c r="AZ75" s="12">
        <f t="shared" si="332"/>
        <v>-4.1666666666666664E-2</v>
      </c>
      <c r="BA75" s="13">
        <f t="shared" si="310"/>
        <v>0</v>
      </c>
      <c r="BB75" s="13">
        <f t="shared" si="311"/>
        <v>0</v>
      </c>
      <c r="BC75" s="27">
        <v>0</v>
      </c>
      <c r="BD75" s="1">
        <f t="shared" si="333"/>
        <v>0</v>
      </c>
      <c r="BE75" s="20">
        <f t="shared" si="334"/>
        <v>294.23076923076923</v>
      </c>
    </row>
    <row r="76" spans="1:57" ht="37.5" customHeight="1" x14ac:dyDescent="0.65">
      <c r="A76" s="2">
        <v>70</v>
      </c>
      <c r="B76" s="49" t="s">
        <v>280</v>
      </c>
      <c r="C76" s="37" t="s">
        <v>284</v>
      </c>
      <c r="D76" s="47" t="s">
        <v>285</v>
      </c>
      <c r="E76" s="48" t="s">
        <v>286</v>
      </c>
      <c r="F76" s="46" t="str">
        <f>VLOOKUP(C76,'[1]2023.11'!$C$6:$X$1239,8,0)</f>
        <v>NA</v>
      </c>
      <c r="G76" s="46" t="str">
        <f>VLOOKUP(C76,'[1]2023.11'!$C$6:$X$1239,9,0)</f>
        <v>SOKNOEURN</v>
      </c>
      <c r="H76" s="46" t="str">
        <f>VLOOKUP(C76,'[1]2023.11'!$C$6:$X$1239,14,0)</f>
        <v>M</v>
      </c>
      <c r="I76" s="78">
        <f>VLOOKUP(C76,'[1]2023.11'!$C$6:$X$1239,13,0)</f>
        <v>32936</v>
      </c>
      <c r="J76" s="46" t="str">
        <f>VLOOKUP(C76,'[1]2023.11'!$C$6:$X$1239,4,0)</f>
        <v>016358099</v>
      </c>
      <c r="K76" s="46">
        <f>VLOOKUP(C76,'[1]2023.11'!$C$6:$X$1239,3,0)</f>
        <v>30496379</v>
      </c>
      <c r="L76" s="15">
        <v>44228</v>
      </c>
      <c r="M76" s="2">
        <f t="shared" si="339"/>
        <v>26</v>
      </c>
      <c r="N76" s="16">
        <v>20</v>
      </c>
      <c r="O76" s="2"/>
      <c r="P76" s="16"/>
      <c r="Q76" s="16"/>
      <c r="R76" s="2">
        <v>210</v>
      </c>
      <c r="S76" s="2">
        <v>35</v>
      </c>
      <c r="T76" s="2">
        <v>22.5</v>
      </c>
      <c r="U76" s="16"/>
      <c r="V76" s="2">
        <v>30</v>
      </c>
      <c r="W76" s="2">
        <f t="shared" ref="W76:W105" si="345">IF(AND($Q$4&lt;=M76,Q76&lt;0.01),10,IF(AND(M76&gt;=$Q$4-1,Q76&lt;0.01),5,0))</f>
        <v>10</v>
      </c>
      <c r="X76" s="2">
        <f t="shared" si="296"/>
        <v>0</v>
      </c>
      <c r="Y76" s="17">
        <f t="shared" si="335"/>
        <v>30.288461538461537</v>
      </c>
      <c r="Z76" s="17">
        <f t="shared" si="344"/>
        <v>5</v>
      </c>
      <c r="AA76" s="17">
        <f t="shared" si="343"/>
        <v>5</v>
      </c>
      <c r="AB76" s="18">
        <v>7</v>
      </c>
      <c r="AC76" s="19">
        <f t="shared" si="319"/>
        <v>354.78846153846155</v>
      </c>
      <c r="AD76" s="17">
        <f t="shared" si="341"/>
        <v>0</v>
      </c>
      <c r="AE76" s="17">
        <f t="shared" si="342"/>
        <v>0</v>
      </c>
      <c r="AF76" s="29"/>
      <c r="AG76" s="43">
        <f t="shared" ref="AG76:AG105" si="346">IF(BE76&lt;=(1500000/4000),0,IF(BE76&lt;=(2000000/4000),(BE76-(1500000/4000))*5%,IF(BE76&lt;=(8500000/4000),(BE76-(2000000/4000))*10%+(25000/4000),IF(BE76&lt;=(12500000/4000),(BE76-(8500000/4000))*15%+(675000/4000),(BE76-(12500000/4000))*20%+(1275000/4000)))))</f>
        <v>0</v>
      </c>
      <c r="AH76" s="17">
        <f t="shared" ref="AH76:AH105" si="347">IF((AC76*4000)&lt;=1200000,(AC76*2%),(1200000/4000*2%))</f>
        <v>6</v>
      </c>
      <c r="AI76" s="17">
        <f t="shared" ref="AI76:AI105" si="348">AD76+AE76+AF76+AG76+AH76</f>
        <v>6</v>
      </c>
      <c r="AJ76" s="3">
        <f t="shared" si="268"/>
        <v>348</v>
      </c>
      <c r="AK76" s="3">
        <f t="shared" si="269"/>
        <v>3100</v>
      </c>
      <c r="AL76" s="3"/>
      <c r="AN76" s="20">
        <f t="shared" ref="AN76:AN139" si="349">ROUND( AC76-AI76,2)</f>
        <v>348.79</v>
      </c>
      <c r="AO76">
        <f t="shared" si="321"/>
        <v>3</v>
      </c>
      <c r="AP76">
        <f t="shared" si="322"/>
        <v>0</v>
      </c>
      <c r="AQ76">
        <f t="shared" si="323"/>
        <v>2</v>
      </c>
      <c r="AR76">
        <f t="shared" si="324"/>
        <v>0</v>
      </c>
      <c r="AS76">
        <f t="shared" si="325"/>
        <v>1</v>
      </c>
      <c r="AT76">
        <f t="shared" si="326"/>
        <v>3</v>
      </c>
      <c r="AU76">
        <f t="shared" si="327"/>
        <v>1</v>
      </c>
      <c r="AV76">
        <f t="shared" si="328"/>
        <v>1</v>
      </c>
      <c r="AW76">
        <f t="shared" si="329"/>
        <v>0</v>
      </c>
      <c r="AX76">
        <f t="shared" si="330"/>
        <v>1</v>
      </c>
      <c r="AY76">
        <f t="shared" si="331"/>
        <v>3160.0000000000819</v>
      </c>
      <c r="AZ76" s="12">
        <f t="shared" si="332"/>
        <v>-4.1666666666666664E-2</v>
      </c>
      <c r="BA76" s="13">
        <f t="shared" si="310"/>
        <v>0</v>
      </c>
      <c r="BB76" s="13">
        <f t="shared" si="311"/>
        <v>0</v>
      </c>
      <c r="BC76" s="27">
        <v>0</v>
      </c>
      <c r="BD76" s="1">
        <f t="shared" si="333"/>
        <v>0</v>
      </c>
      <c r="BE76" s="20">
        <f t="shared" si="334"/>
        <v>337.78846153846155</v>
      </c>
    </row>
    <row r="77" spans="1:57" ht="37.5" customHeight="1" x14ac:dyDescent="0.65">
      <c r="A77" s="39">
        <v>71</v>
      </c>
      <c r="B77" s="2" t="s">
        <v>280</v>
      </c>
      <c r="C77" s="44" t="s">
        <v>287</v>
      </c>
      <c r="D77" s="47" t="s">
        <v>288</v>
      </c>
      <c r="E77" s="48" t="s">
        <v>289</v>
      </c>
      <c r="F77" s="46" t="str">
        <f>VLOOKUP(C77,'[1]2023.11'!$C$6:$X$1239,8,0)</f>
        <v>KIM</v>
      </c>
      <c r="G77" s="46" t="str">
        <f>VLOOKUP(C77,'[1]2023.11'!$C$6:$X$1239,9,0)</f>
        <v>CHANNA</v>
      </c>
      <c r="H77" s="46" t="str">
        <f>VLOOKUP(C77,'[1]2023.11'!$C$6:$X$1239,14,0)</f>
        <v>F</v>
      </c>
      <c r="I77" s="78">
        <f>VLOOKUP(C77,'[1]2023.11'!$C$6:$X$1239,13,0)</f>
        <v>32919</v>
      </c>
      <c r="J77" s="46" t="str">
        <f>VLOOKUP(C77,'[1]2023.11'!$C$6:$X$1239,4,0)</f>
        <v>016866142</v>
      </c>
      <c r="K77" s="46" t="str">
        <f>VLOOKUP(C77,'[1]2023.11'!$C$6:$X$1239,3,0)</f>
        <v>030467423</v>
      </c>
      <c r="L77" s="15">
        <v>44228</v>
      </c>
      <c r="M77" s="2">
        <f t="shared" si="339"/>
        <v>24.625</v>
      </c>
      <c r="N77" s="16">
        <v>6</v>
      </c>
      <c r="O77" s="2"/>
      <c r="P77" s="16">
        <v>1.375</v>
      </c>
      <c r="Q77" s="16"/>
      <c r="R77" s="2">
        <v>200</v>
      </c>
      <c r="S77" s="2">
        <v>0</v>
      </c>
      <c r="T77" s="2">
        <v>0</v>
      </c>
      <c r="U77" s="16"/>
      <c r="V77" s="2">
        <v>0</v>
      </c>
      <c r="W77" s="2">
        <f t="shared" si="345"/>
        <v>0</v>
      </c>
      <c r="X77" s="2">
        <f t="shared" si="296"/>
        <v>0</v>
      </c>
      <c r="Y77" s="17">
        <f t="shared" si="335"/>
        <v>8.6538461538461533</v>
      </c>
      <c r="Z77" s="17">
        <f t="shared" si="344"/>
        <v>1.5</v>
      </c>
      <c r="AA77" s="17">
        <f t="shared" si="343"/>
        <v>4.7355769230769234</v>
      </c>
      <c r="AB77" s="18">
        <v>7</v>
      </c>
      <c r="AC77" s="19">
        <f t="shared" si="319"/>
        <v>221.88942307692309</v>
      </c>
      <c r="AD77" s="17">
        <f t="shared" si="341"/>
        <v>10.576923076923077</v>
      </c>
      <c r="AE77" s="17">
        <f t="shared" si="342"/>
        <v>0</v>
      </c>
      <c r="AF77" s="29"/>
      <c r="AG77" s="43">
        <f t="shared" si="346"/>
        <v>0</v>
      </c>
      <c r="AH77" s="17">
        <f t="shared" si="347"/>
        <v>4.437788461538462</v>
      </c>
      <c r="AI77" s="17">
        <f t="shared" si="348"/>
        <v>15.014711538461539</v>
      </c>
      <c r="AJ77" s="3">
        <f t="shared" si="268"/>
        <v>206</v>
      </c>
      <c r="AK77" s="3">
        <f t="shared" si="269"/>
        <v>3400</v>
      </c>
      <c r="AL77" s="3"/>
      <c r="AN77" s="20">
        <f t="shared" si="349"/>
        <v>206.87</v>
      </c>
      <c r="AO77">
        <f t="shared" si="321"/>
        <v>2</v>
      </c>
      <c r="AP77">
        <f t="shared" si="322"/>
        <v>0</v>
      </c>
      <c r="AQ77">
        <f t="shared" si="323"/>
        <v>0</v>
      </c>
      <c r="AR77">
        <f t="shared" si="324"/>
        <v>0</v>
      </c>
      <c r="AS77">
        <f t="shared" si="325"/>
        <v>1</v>
      </c>
      <c r="AT77">
        <f t="shared" si="326"/>
        <v>1</v>
      </c>
      <c r="AU77">
        <f t="shared" si="327"/>
        <v>1</v>
      </c>
      <c r="AV77">
        <f t="shared" si="328"/>
        <v>1</v>
      </c>
      <c r="AW77">
        <f t="shared" si="329"/>
        <v>0</v>
      </c>
      <c r="AX77">
        <f t="shared" si="330"/>
        <v>4</v>
      </c>
      <c r="AY77">
        <f t="shared" si="331"/>
        <v>3480.0000000000182</v>
      </c>
      <c r="AZ77" s="12">
        <f t="shared" si="332"/>
        <v>-4.1666666666666664E-2</v>
      </c>
      <c r="BA77" s="13">
        <f t="shared" si="310"/>
        <v>0</v>
      </c>
      <c r="BB77" s="13">
        <f t="shared" si="311"/>
        <v>0</v>
      </c>
      <c r="BC77" s="27">
        <v>0</v>
      </c>
      <c r="BD77" s="1">
        <f t="shared" si="333"/>
        <v>0</v>
      </c>
      <c r="BE77" s="20">
        <f t="shared" si="334"/>
        <v>198.07692307692309</v>
      </c>
    </row>
    <row r="78" spans="1:57" ht="37.5" customHeight="1" x14ac:dyDescent="0.65">
      <c r="A78" s="2">
        <v>72</v>
      </c>
      <c r="B78" s="2" t="s">
        <v>280</v>
      </c>
      <c r="C78" s="37" t="s">
        <v>290</v>
      </c>
      <c r="D78" s="47" t="s">
        <v>291</v>
      </c>
      <c r="E78" s="48" t="s">
        <v>292</v>
      </c>
      <c r="F78" s="46" t="str">
        <f>VLOOKUP(C78,'[1]2023.11'!$C$6:$X$1239,8,0)</f>
        <v>VIN</v>
      </c>
      <c r="G78" s="46" t="str">
        <f>VLOOKUP(C78,'[1]2023.11'!$C$6:$X$1239,9,0)</f>
        <v>CHANTREA</v>
      </c>
      <c r="H78" s="46" t="str">
        <f>VLOOKUP(C78,'[1]2023.11'!$C$6:$X$1239,14,0)</f>
        <v>F</v>
      </c>
      <c r="I78" s="78">
        <f>VLOOKUP(C78,'[1]2023.11'!$C$6:$X$1239,13,0)</f>
        <v>35947</v>
      </c>
      <c r="J78" s="46" t="str">
        <f>VLOOKUP(C78,'[1]2023.11'!$C$6:$X$1239,4,0)</f>
        <v>0975008798</v>
      </c>
      <c r="K78" s="46">
        <f>VLOOKUP(C78,'[1]2023.11'!$C$6:$X$1239,3,0)</f>
        <v>160363402</v>
      </c>
      <c r="L78" s="15">
        <v>44228</v>
      </c>
      <c r="M78" s="2">
        <f t="shared" si="339"/>
        <v>26</v>
      </c>
      <c r="N78" s="16">
        <v>14</v>
      </c>
      <c r="O78" s="2"/>
      <c r="P78" s="16"/>
      <c r="Q78" s="16"/>
      <c r="R78" s="2">
        <v>200</v>
      </c>
      <c r="S78" s="2">
        <v>0</v>
      </c>
      <c r="T78" s="2">
        <v>0</v>
      </c>
      <c r="U78" s="16"/>
      <c r="V78" s="2">
        <v>0</v>
      </c>
      <c r="W78" s="2">
        <f t="shared" si="345"/>
        <v>10</v>
      </c>
      <c r="X78" s="2">
        <f t="shared" si="296"/>
        <v>0</v>
      </c>
      <c r="Y78" s="17">
        <f t="shared" si="335"/>
        <v>20.192307692307693</v>
      </c>
      <c r="Z78" s="17">
        <f t="shared" si="344"/>
        <v>3.5</v>
      </c>
      <c r="AA78" s="17">
        <f t="shared" si="343"/>
        <v>5</v>
      </c>
      <c r="AB78" s="18">
        <v>7</v>
      </c>
      <c r="AC78" s="19">
        <f t="shared" si="319"/>
        <v>245.69230769230768</v>
      </c>
      <c r="AD78" s="17">
        <f t="shared" si="341"/>
        <v>0</v>
      </c>
      <c r="AE78" s="17">
        <f t="shared" si="342"/>
        <v>0</v>
      </c>
      <c r="AF78" s="29"/>
      <c r="AG78" s="43">
        <f t="shared" si="346"/>
        <v>0</v>
      </c>
      <c r="AH78" s="17">
        <f t="shared" si="347"/>
        <v>4.913846153846154</v>
      </c>
      <c r="AI78" s="17">
        <f t="shared" si="348"/>
        <v>4.913846153846154</v>
      </c>
      <c r="AJ78" s="3">
        <f t="shared" si="268"/>
        <v>240</v>
      </c>
      <c r="AK78" s="3">
        <f t="shared" si="269"/>
        <v>3100</v>
      </c>
      <c r="AL78" s="3"/>
      <c r="AN78" s="20">
        <f t="shared" si="349"/>
        <v>240.78</v>
      </c>
      <c r="AO78">
        <f t="shared" si="321"/>
        <v>2</v>
      </c>
      <c r="AP78">
        <f t="shared" si="322"/>
        <v>0</v>
      </c>
      <c r="AQ78">
        <f t="shared" si="323"/>
        <v>2</v>
      </c>
      <c r="AR78">
        <f t="shared" si="324"/>
        <v>0</v>
      </c>
      <c r="AS78">
        <f t="shared" si="325"/>
        <v>0</v>
      </c>
      <c r="AT78">
        <f t="shared" si="326"/>
        <v>0</v>
      </c>
      <c r="AU78">
        <f t="shared" si="327"/>
        <v>1</v>
      </c>
      <c r="AV78">
        <f t="shared" si="328"/>
        <v>1</v>
      </c>
      <c r="AW78">
        <f t="shared" si="329"/>
        <v>0</v>
      </c>
      <c r="AX78">
        <f t="shared" si="330"/>
        <v>1</v>
      </c>
      <c r="AY78">
        <f t="shared" si="331"/>
        <v>3120.0000000000045</v>
      </c>
      <c r="AZ78" s="12">
        <f t="shared" si="332"/>
        <v>-4.1666666666666664E-2</v>
      </c>
      <c r="BA78" s="13">
        <f t="shared" si="310"/>
        <v>0</v>
      </c>
      <c r="BB78" s="13">
        <f t="shared" si="311"/>
        <v>0</v>
      </c>
      <c r="BC78" s="27">
        <v>0</v>
      </c>
      <c r="BD78" s="1">
        <f t="shared" si="333"/>
        <v>0</v>
      </c>
      <c r="BE78" s="20">
        <f t="shared" si="334"/>
        <v>230.19230769230768</v>
      </c>
    </row>
    <row r="79" spans="1:57" ht="37.5" customHeight="1" x14ac:dyDescent="0.65">
      <c r="A79" s="39">
        <v>73</v>
      </c>
      <c r="B79" s="2" t="s">
        <v>280</v>
      </c>
      <c r="C79" s="44" t="s">
        <v>293</v>
      </c>
      <c r="D79" s="47" t="s">
        <v>294</v>
      </c>
      <c r="E79" s="48" t="s">
        <v>295</v>
      </c>
      <c r="F79" s="46" t="str">
        <f>VLOOKUP(C79,'[1]2023.11'!$C$6:$X$1239,8,0)</f>
        <v>NHORN</v>
      </c>
      <c r="G79" s="46" t="str">
        <f>VLOOKUP(C79,'[1]2023.11'!$C$6:$X$1239,9,0)</f>
        <v>LAKANA</v>
      </c>
      <c r="H79" s="46" t="str">
        <f>VLOOKUP(C79,'[1]2023.11'!$C$6:$X$1239,14,0)</f>
        <v>F</v>
      </c>
      <c r="I79" s="78">
        <f>VLOOKUP(C79,'[1]2023.11'!$C$6:$X$1239,13,0)</f>
        <v>36016</v>
      </c>
      <c r="J79" s="46" t="str">
        <f>VLOOKUP(C79,'[1]2023.11'!$C$6:$X$1239,4,0)</f>
        <v>0963490376</v>
      </c>
      <c r="K79" s="46" t="str">
        <f>VLOOKUP(C79,'[1]2023.11'!$C$6:$X$1239,3,0)</f>
        <v>110619968</v>
      </c>
      <c r="L79" s="15">
        <v>44228</v>
      </c>
      <c r="M79" s="2">
        <f t="shared" si="339"/>
        <v>26</v>
      </c>
      <c r="N79" s="16">
        <v>16</v>
      </c>
      <c r="O79" s="2"/>
      <c r="P79" s="16"/>
      <c r="Q79" s="16"/>
      <c r="R79" s="2">
        <v>200</v>
      </c>
      <c r="S79" s="2">
        <v>0</v>
      </c>
      <c r="T79" s="2">
        <v>0</v>
      </c>
      <c r="U79" s="16"/>
      <c r="V79" s="2">
        <v>0</v>
      </c>
      <c r="W79" s="2">
        <f t="shared" si="345"/>
        <v>10</v>
      </c>
      <c r="X79" s="2">
        <f t="shared" si="296"/>
        <v>0</v>
      </c>
      <c r="Y79" s="17">
        <f t="shared" si="335"/>
        <v>23.076923076923077</v>
      </c>
      <c r="Z79" s="17">
        <f t="shared" si="344"/>
        <v>4</v>
      </c>
      <c r="AA79" s="17">
        <f t="shared" si="343"/>
        <v>5</v>
      </c>
      <c r="AB79" s="18">
        <v>7</v>
      </c>
      <c r="AC79" s="19">
        <f t="shared" si="319"/>
        <v>249.07692307692307</v>
      </c>
      <c r="AD79" s="17">
        <f t="shared" si="341"/>
        <v>0</v>
      </c>
      <c r="AE79" s="17">
        <f t="shared" si="342"/>
        <v>0</v>
      </c>
      <c r="AF79" s="29"/>
      <c r="AG79" s="43">
        <f t="shared" si="346"/>
        <v>0</v>
      </c>
      <c r="AH79" s="17">
        <f t="shared" si="347"/>
        <v>4.9815384615384612</v>
      </c>
      <c r="AI79" s="17">
        <f t="shared" si="348"/>
        <v>4.9815384615384612</v>
      </c>
      <c r="AJ79" s="3">
        <f t="shared" si="268"/>
        <v>244</v>
      </c>
      <c r="AK79" s="3">
        <f t="shared" si="269"/>
        <v>300</v>
      </c>
      <c r="AL79" s="3"/>
      <c r="AN79" s="20">
        <f t="shared" si="349"/>
        <v>244.1</v>
      </c>
      <c r="AO79">
        <f t="shared" si="321"/>
        <v>2</v>
      </c>
      <c r="AP79">
        <f t="shared" si="322"/>
        <v>0</v>
      </c>
      <c r="AQ79">
        <f t="shared" si="323"/>
        <v>2</v>
      </c>
      <c r="AR79">
        <f t="shared" si="324"/>
        <v>0</v>
      </c>
      <c r="AS79">
        <f t="shared" si="325"/>
        <v>0</v>
      </c>
      <c r="AT79">
        <f t="shared" si="326"/>
        <v>4</v>
      </c>
      <c r="AU79">
        <f t="shared" si="327"/>
        <v>0</v>
      </c>
      <c r="AV79">
        <f t="shared" si="328"/>
        <v>0</v>
      </c>
      <c r="AW79">
        <f t="shared" si="329"/>
        <v>0</v>
      </c>
      <c r="AX79">
        <f t="shared" si="330"/>
        <v>3</v>
      </c>
      <c r="AY79">
        <f t="shared" si="331"/>
        <v>399.99999999997726</v>
      </c>
      <c r="AZ79" s="12">
        <f t="shared" si="332"/>
        <v>-4.1666666666666664E-2</v>
      </c>
      <c r="BA79" s="13">
        <f t="shared" si="310"/>
        <v>0</v>
      </c>
      <c r="BB79" s="13">
        <f t="shared" si="311"/>
        <v>0</v>
      </c>
      <c r="BC79" s="27">
        <v>0</v>
      </c>
      <c r="BD79" s="1">
        <f t="shared" si="333"/>
        <v>0</v>
      </c>
      <c r="BE79" s="20">
        <f t="shared" si="334"/>
        <v>233.07692307692307</v>
      </c>
    </row>
    <row r="80" spans="1:57" ht="37.5" customHeight="1" x14ac:dyDescent="0.65">
      <c r="A80" s="2">
        <v>74</v>
      </c>
      <c r="B80" s="2" t="s">
        <v>280</v>
      </c>
      <c r="C80" s="44" t="s">
        <v>296</v>
      </c>
      <c r="D80" s="47" t="s">
        <v>297</v>
      </c>
      <c r="E80" s="48" t="s">
        <v>298</v>
      </c>
      <c r="F80" s="46" t="str">
        <f>VLOOKUP(C80,'[1]2023.11'!$C$6:$X$1239,8,0)</f>
        <v>NORM</v>
      </c>
      <c r="G80" s="46" t="str">
        <f>VLOOKUP(C80,'[1]2023.11'!$C$6:$X$1239,9,0)</f>
        <v>CHIT TRA</v>
      </c>
      <c r="H80" s="46" t="str">
        <f>VLOOKUP(C80,'[1]2023.11'!$C$6:$X$1239,14,0)</f>
        <v>M</v>
      </c>
      <c r="I80" s="78">
        <f>VLOOKUP(C80,'[1]2023.11'!$C$6:$X$1239,13,0)</f>
        <v>34402</v>
      </c>
      <c r="J80" s="46" t="str">
        <f>VLOOKUP(C80,'[1]2023.11'!$C$6:$X$1239,4,0)</f>
        <v>0979406405</v>
      </c>
      <c r="K80" s="46" t="str">
        <f>VLOOKUP(C80,'[1]2023.11'!$C$6:$X$1239,3,0)</f>
        <v>061416028</v>
      </c>
      <c r="L80" s="15">
        <v>44228</v>
      </c>
      <c r="M80" s="2">
        <f t="shared" si="339"/>
        <v>26</v>
      </c>
      <c r="N80" s="16"/>
      <c r="O80" s="2"/>
      <c r="P80" s="16"/>
      <c r="Q80" s="16"/>
      <c r="R80" s="2">
        <v>210</v>
      </c>
      <c r="S80" s="2">
        <v>15</v>
      </c>
      <c r="T80" s="2">
        <v>13</v>
      </c>
      <c r="U80" s="16"/>
      <c r="V80" s="2">
        <v>0</v>
      </c>
      <c r="W80" s="2">
        <f t="shared" si="345"/>
        <v>10</v>
      </c>
      <c r="X80" s="2">
        <f t="shared" si="296"/>
        <v>0</v>
      </c>
      <c r="Y80" s="17">
        <f t="shared" si="335"/>
        <v>0</v>
      </c>
      <c r="Z80" s="17">
        <f t="shared" si="344"/>
        <v>0</v>
      </c>
      <c r="AA80" s="17">
        <f t="shared" si="343"/>
        <v>5</v>
      </c>
      <c r="AB80" s="18">
        <v>7</v>
      </c>
      <c r="AC80" s="19">
        <f t="shared" si="319"/>
        <v>260</v>
      </c>
      <c r="AD80" s="17">
        <f t="shared" si="341"/>
        <v>0</v>
      </c>
      <c r="AE80" s="17">
        <f t="shared" si="342"/>
        <v>0</v>
      </c>
      <c r="AF80" s="29"/>
      <c r="AG80" s="43">
        <f t="shared" si="346"/>
        <v>0</v>
      </c>
      <c r="AH80" s="17">
        <f t="shared" si="347"/>
        <v>5.2</v>
      </c>
      <c r="AI80" s="17">
        <f t="shared" si="348"/>
        <v>5.2</v>
      </c>
      <c r="AJ80" s="3">
        <f t="shared" si="268"/>
        <v>254</v>
      </c>
      <c r="AK80" s="3">
        <f t="shared" si="269"/>
        <v>3200</v>
      </c>
      <c r="AL80" s="3"/>
      <c r="AN80" s="20">
        <f t="shared" si="349"/>
        <v>254.8</v>
      </c>
      <c r="AO80">
        <f t="shared" si="321"/>
        <v>2</v>
      </c>
      <c r="AP80">
        <f t="shared" si="322"/>
        <v>1</v>
      </c>
      <c r="AQ80">
        <f t="shared" si="323"/>
        <v>0</v>
      </c>
      <c r="AR80">
        <f t="shared" si="324"/>
        <v>0</v>
      </c>
      <c r="AS80">
        <f t="shared" si="325"/>
        <v>0</v>
      </c>
      <c r="AT80">
        <f t="shared" si="326"/>
        <v>4</v>
      </c>
      <c r="AU80">
        <f t="shared" si="327"/>
        <v>1</v>
      </c>
      <c r="AV80">
        <f t="shared" si="328"/>
        <v>1</v>
      </c>
      <c r="AW80">
        <f t="shared" si="329"/>
        <v>0</v>
      </c>
      <c r="AX80">
        <f t="shared" si="330"/>
        <v>2</v>
      </c>
      <c r="AY80">
        <f t="shared" si="331"/>
        <v>3200.0000000000455</v>
      </c>
      <c r="AZ80" s="12">
        <f t="shared" si="332"/>
        <v>-4.1666666666666664E-2</v>
      </c>
      <c r="BA80" s="13">
        <f t="shared" si="310"/>
        <v>0</v>
      </c>
      <c r="BB80" s="13">
        <f t="shared" si="311"/>
        <v>0</v>
      </c>
      <c r="BC80" s="27">
        <v>0</v>
      </c>
      <c r="BD80" s="1">
        <f t="shared" si="333"/>
        <v>0</v>
      </c>
      <c r="BE80" s="20">
        <f t="shared" si="334"/>
        <v>248</v>
      </c>
    </row>
    <row r="81" spans="1:57" ht="38.25" customHeight="1" x14ac:dyDescent="0.65">
      <c r="A81" s="39">
        <v>75</v>
      </c>
      <c r="B81" s="2" t="s">
        <v>280</v>
      </c>
      <c r="C81" s="44" t="s">
        <v>299</v>
      </c>
      <c r="D81" s="47" t="s">
        <v>294</v>
      </c>
      <c r="E81" s="48" t="s">
        <v>300</v>
      </c>
      <c r="F81" s="46" t="str">
        <f>VLOOKUP(C81,'[1]2023.11'!$C$6:$X$1239,8,0)</f>
        <v>NHORN</v>
      </c>
      <c r="G81" s="46" t="str">
        <f>VLOOKUP(C81,'[1]2023.11'!$C$6:$X$1239,9,0)</f>
        <v>SREYPOV</v>
      </c>
      <c r="H81" s="46" t="str">
        <f>VLOOKUP(C81,'[1]2023.11'!$C$6:$X$1239,14,0)</f>
        <v>F</v>
      </c>
      <c r="I81" s="78">
        <f>VLOOKUP(C81,'[1]2023.11'!$C$6:$X$1239,13,0)</f>
        <v>38180</v>
      </c>
      <c r="J81" s="46">
        <f>VLOOKUP(C81,'[1]2023.11'!$C$6:$X$1239,4,0)</f>
        <v>0</v>
      </c>
      <c r="K81" s="46" t="str">
        <f>VLOOKUP(C81,'[1]2023.11'!$C$6:$X$1239,3,0)</f>
        <v>110691835</v>
      </c>
      <c r="L81" s="15">
        <v>44774</v>
      </c>
      <c r="M81" s="2">
        <f t="shared" si="339"/>
        <v>26</v>
      </c>
      <c r="N81" s="16">
        <v>16</v>
      </c>
      <c r="O81" s="2"/>
      <c r="P81" s="16"/>
      <c r="Q81" s="16"/>
      <c r="R81" s="2">
        <v>200</v>
      </c>
      <c r="S81" s="2">
        <v>0</v>
      </c>
      <c r="T81" s="2">
        <v>0</v>
      </c>
      <c r="U81" s="16"/>
      <c r="V81" s="2">
        <v>0</v>
      </c>
      <c r="W81" s="2">
        <f t="shared" si="345"/>
        <v>10</v>
      </c>
      <c r="X81" s="2">
        <f t="shared" si="296"/>
        <v>0</v>
      </c>
      <c r="Y81" s="17">
        <f t="shared" si="335"/>
        <v>23.076923076923077</v>
      </c>
      <c r="Z81" s="17">
        <f t="shared" si="344"/>
        <v>4</v>
      </c>
      <c r="AA81" s="17">
        <f t="shared" si="343"/>
        <v>5</v>
      </c>
      <c r="AB81" s="18">
        <v>7</v>
      </c>
      <c r="AC81" s="19">
        <f t="shared" si="319"/>
        <v>249.07692307692307</v>
      </c>
      <c r="AD81" s="17">
        <f t="shared" si="341"/>
        <v>0</v>
      </c>
      <c r="AE81" s="17">
        <f t="shared" si="342"/>
        <v>0</v>
      </c>
      <c r="AF81" s="29"/>
      <c r="AG81" s="43">
        <f t="shared" si="346"/>
        <v>0</v>
      </c>
      <c r="AH81" s="17">
        <f t="shared" si="347"/>
        <v>4.9815384615384612</v>
      </c>
      <c r="AI81" s="17">
        <f t="shared" si="348"/>
        <v>4.9815384615384612</v>
      </c>
      <c r="AJ81" s="3">
        <f t="shared" si="268"/>
        <v>244</v>
      </c>
      <c r="AK81" s="3">
        <f t="shared" si="269"/>
        <v>300</v>
      </c>
      <c r="AL81" s="3"/>
      <c r="AN81" s="20">
        <f t="shared" si="349"/>
        <v>244.1</v>
      </c>
      <c r="AO81">
        <f t="shared" si="321"/>
        <v>2</v>
      </c>
      <c r="AP81">
        <f t="shared" si="322"/>
        <v>0</v>
      </c>
      <c r="AQ81">
        <f t="shared" si="323"/>
        <v>2</v>
      </c>
      <c r="AR81">
        <f t="shared" si="324"/>
        <v>0</v>
      </c>
      <c r="AS81">
        <f t="shared" si="325"/>
        <v>0</v>
      </c>
      <c r="AT81">
        <f t="shared" si="326"/>
        <v>4</v>
      </c>
      <c r="AU81">
        <f t="shared" si="327"/>
        <v>0</v>
      </c>
      <c r="AV81">
        <f t="shared" si="328"/>
        <v>0</v>
      </c>
      <c r="AW81">
        <f t="shared" si="329"/>
        <v>0</v>
      </c>
      <c r="AX81">
        <f t="shared" si="330"/>
        <v>3</v>
      </c>
      <c r="AY81">
        <f t="shared" si="331"/>
        <v>399.99999999997726</v>
      </c>
      <c r="AZ81" s="12">
        <f t="shared" si="332"/>
        <v>-1.5416666666666667</v>
      </c>
      <c r="BA81" s="13">
        <f t="shared" si="310"/>
        <v>0</v>
      </c>
      <c r="BB81" s="13">
        <f t="shared" si="311"/>
        <v>0</v>
      </c>
      <c r="BC81" s="27">
        <v>0</v>
      </c>
      <c r="BD81" s="1">
        <f t="shared" si="333"/>
        <v>0</v>
      </c>
      <c r="BE81" s="20">
        <f t="shared" si="334"/>
        <v>233.07692307692307</v>
      </c>
    </row>
    <row r="82" spans="1:57" ht="37.5" customHeight="1" x14ac:dyDescent="0.65">
      <c r="A82" s="2">
        <v>76</v>
      </c>
      <c r="B82" s="2" t="s">
        <v>280</v>
      </c>
      <c r="C82" s="44" t="s">
        <v>301</v>
      </c>
      <c r="D82" s="47" t="s">
        <v>302</v>
      </c>
      <c r="E82" s="48" t="s">
        <v>303</v>
      </c>
      <c r="F82" s="46" t="str">
        <f>VLOOKUP(C82,'[1]2023.11'!$C$6:$X$1239,8,0)</f>
        <v>MOM</v>
      </c>
      <c r="G82" s="46" t="str">
        <f>VLOOKUP(C82,'[1]2023.11'!$C$6:$X$1239,9,0)</f>
        <v>SREYVIT</v>
      </c>
      <c r="H82" s="46" t="str">
        <f>VLOOKUP(C82,'[1]2023.11'!$C$6:$X$1239,14,0)</f>
        <v>F</v>
      </c>
      <c r="I82" s="78">
        <f>VLOOKUP(C82,'[1]2023.11'!$C$6:$X$1239,13,0)</f>
        <v>38111</v>
      </c>
      <c r="J82" s="46" t="str">
        <f>VLOOKUP(C82,'[1]2023.11'!$C$6:$X$1239,4,0)</f>
        <v>0888190541</v>
      </c>
      <c r="K82" s="46" t="str">
        <f>VLOOKUP(C82,'[1]2023.11'!$C$6:$X$1239,3,0)</f>
        <v>040592031</v>
      </c>
      <c r="L82" s="15">
        <v>44998</v>
      </c>
      <c r="M82" s="2">
        <f t="shared" si="339"/>
        <v>26</v>
      </c>
      <c r="N82" s="16"/>
      <c r="O82" s="2"/>
      <c r="P82" s="16"/>
      <c r="Q82" s="16"/>
      <c r="R82" s="2">
        <v>200</v>
      </c>
      <c r="S82" s="2">
        <v>0</v>
      </c>
      <c r="T82" s="2">
        <v>0</v>
      </c>
      <c r="U82" s="16"/>
      <c r="V82" s="2">
        <v>0</v>
      </c>
      <c r="W82" s="2">
        <f t="shared" si="345"/>
        <v>10</v>
      </c>
      <c r="X82" s="2">
        <f t="shared" si="296"/>
        <v>0</v>
      </c>
      <c r="Y82" s="17">
        <f t="shared" si="335"/>
        <v>0</v>
      </c>
      <c r="Z82" s="17">
        <f t="shared" si="344"/>
        <v>0</v>
      </c>
      <c r="AA82" s="17">
        <f t="shared" si="343"/>
        <v>5</v>
      </c>
      <c r="AB82" s="18">
        <v>7</v>
      </c>
      <c r="AC82" s="19">
        <f t="shared" si="319"/>
        <v>222</v>
      </c>
      <c r="AD82" s="17">
        <f t="shared" si="341"/>
        <v>0</v>
      </c>
      <c r="AE82" s="17">
        <f t="shared" si="342"/>
        <v>0</v>
      </c>
      <c r="AF82" s="29"/>
      <c r="AG82" s="43">
        <f t="shared" si="346"/>
        <v>0</v>
      </c>
      <c r="AH82" s="17">
        <f t="shared" si="347"/>
        <v>4.4400000000000004</v>
      </c>
      <c r="AI82" s="17">
        <f t="shared" si="348"/>
        <v>4.4400000000000004</v>
      </c>
      <c r="AJ82" s="3">
        <f t="shared" si="268"/>
        <v>217</v>
      </c>
      <c r="AK82" s="3">
        <f t="shared" si="269"/>
        <v>2200</v>
      </c>
      <c r="AL82" s="3"/>
      <c r="AN82" s="20">
        <f t="shared" si="349"/>
        <v>217.56</v>
      </c>
      <c r="AO82">
        <f t="shared" si="321"/>
        <v>2</v>
      </c>
      <c r="AP82">
        <f t="shared" si="322"/>
        <v>0</v>
      </c>
      <c r="AQ82">
        <f t="shared" si="323"/>
        <v>0</v>
      </c>
      <c r="AR82">
        <f t="shared" si="324"/>
        <v>1</v>
      </c>
      <c r="AS82">
        <f t="shared" si="325"/>
        <v>1</v>
      </c>
      <c r="AT82">
        <f t="shared" si="326"/>
        <v>2</v>
      </c>
      <c r="AU82">
        <f t="shared" si="327"/>
        <v>1</v>
      </c>
      <c r="AV82">
        <f t="shared" si="328"/>
        <v>0</v>
      </c>
      <c r="AW82">
        <f t="shared" si="329"/>
        <v>0</v>
      </c>
      <c r="AX82">
        <f t="shared" si="330"/>
        <v>2</v>
      </c>
      <c r="AY82">
        <f t="shared" si="331"/>
        <v>2240.0000000000091</v>
      </c>
      <c r="AZ82" s="12">
        <f t="shared" si="332"/>
        <v>-2.1583333333333332</v>
      </c>
      <c r="BA82" s="13">
        <f t="shared" si="310"/>
        <v>0</v>
      </c>
      <c r="BB82" s="13">
        <f t="shared" si="311"/>
        <v>0</v>
      </c>
      <c r="BC82" s="27">
        <v>0</v>
      </c>
      <c r="BD82" s="1">
        <f t="shared" si="333"/>
        <v>0</v>
      </c>
      <c r="BE82" s="20">
        <f t="shared" si="334"/>
        <v>210</v>
      </c>
    </row>
    <row r="83" spans="1:57" ht="37.5" customHeight="1" x14ac:dyDescent="0.65">
      <c r="A83" s="39">
        <v>77</v>
      </c>
      <c r="B83" s="2" t="s">
        <v>280</v>
      </c>
      <c r="C83" s="37" t="s">
        <v>304</v>
      </c>
      <c r="D83" s="47" t="s">
        <v>199</v>
      </c>
      <c r="E83" s="48" t="s">
        <v>305</v>
      </c>
      <c r="F83" s="46" t="str">
        <f>VLOOKUP(C83,'[1]2023.11'!$C$6:$X$1239,8,0)</f>
        <v>DUONG</v>
      </c>
      <c r="G83" s="46" t="str">
        <f>VLOOKUP(C83,'[1]2023.11'!$C$6:$X$1239,9,0)</f>
        <v>SRAYCHAN</v>
      </c>
      <c r="H83" s="46" t="str">
        <f>VLOOKUP(C83,'[1]2023.11'!$C$6:$X$1239,14,0)</f>
        <v>F</v>
      </c>
      <c r="I83" s="78">
        <f>VLOOKUP(C83,'[1]2023.11'!$C$6:$X$1239,13,0)</f>
        <v>38098</v>
      </c>
      <c r="J83" s="46" t="str">
        <f>VLOOKUP(C83,'[1]2023.11'!$C$6:$X$1239,4,0)</f>
        <v>0886531097</v>
      </c>
      <c r="K83" s="46" t="str">
        <f>VLOOKUP(C83,'[1]2023.11'!$C$6:$X$1239,3,0)</f>
        <v>110723504</v>
      </c>
      <c r="L83" s="15">
        <v>45048</v>
      </c>
      <c r="M83" s="2">
        <f t="shared" si="339"/>
        <v>26</v>
      </c>
      <c r="N83" s="16">
        <v>16</v>
      </c>
      <c r="O83" s="2"/>
      <c r="P83" s="16"/>
      <c r="Q83" s="16"/>
      <c r="R83" s="2">
        <v>200</v>
      </c>
      <c r="S83" s="2">
        <v>0</v>
      </c>
      <c r="T83" s="2">
        <v>0</v>
      </c>
      <c r="U83" s="16"/>
      <c r="V83" s="2">
        <v>0</v>
      </c>
      <c r="W83" s="2">
        <f t="shared" si="345"/>
        <v>10</v>
      </c>
      <c r="X83" s="2">
        <f t="shared" si="296"/>
        <v>0</v>
      </c>
      <c r="Y83" s="17">
        <f t="shared" si="335"/>
        <v>23.076923076923077</v>
      </c>
      <c r="Z83" s="17">
        <f t="shared" si="344"/>
        <v>4</v>
      </c>
      <c r="AA83" s="17">
        <f t="shared" si="343"/>
        <v>5</v>
      </c>
      <c r="AB83" s="18">
        <v>7</v>
      </c>
      <c r="AC83" s="19">
        <f t="shared" si="319"/>
        <v>249.07692307692307</v>
      </c>
      <c r="AD83" s="17">
        <f t="shared" si="341"/>
        <v>0</v>
      </c>
      <c r="AE83" s="17">
        <f t="shared" si="342"/>
        <v>0</v>
      </c>
      <c r="AF83" s="29"/>
      <c r="AG83" s="43">
        <f t="shared" si="346"/>
        <v>0</v>
      </c>
      <c r="AH83" s="17">
        <f t="shared" si="347"/>
        <v>4.9815384615384612</v>
      </c>
      <c r="AI83" s="17">
        <f t="shared" si="348"/>
        <v>4.9815384615384612</v>
      </c>
      <c r="AJ83" s="3">
        <f t="shared" si="268"/>
        <v>244</v>
      </c>
      <c r="AK83" s="3">
        <f t="shared" si="269"/>
        <v>300</v>
      </c>
      <c r="AL83" s="3"/>
      <c r="AN83" s="20">
        <f t="shared" si="349"/>
        <v>244.1</v>
      </c>
      <c r="AO83">
        <f t="shared" si="321"/>
        <v>2</v>
      </c>
      <c r="AP83">
        <f t="shared" si="322"/>
        <v>0</v>
      </c>
      <c r="AQ83">
        <f t="shared" si="323"/>
        <v>2</v>
      </c>
      <c r="AR83">
        <f t="shared" si="324"/>
        <v>0</v>
      </c>
      <c r="AS83">
        <f t="shared" si="325"/>
        <v>0</v>
      </c>
      <c r="AT83">
        <f t="shared" si="326"/>
        <v>4</v>
      </c>
      <c r="AU83">
        <f t="shared" si="327"/>
        <v>0</v>
      </c>
      <c r="AV83">
        <f t="shared" si="328"/>
        <v>0</v>
      </c>
      <c r="AW83">
        <f t="shared" si="329"/>
        <v>0</v>
      </c>
      <c r="AX83">
        <f t="shared" si="330"/>
        <v>3</v>
      </c>
      <c r="AY83">
        <f t="shared" si="331"/>
        <v>399.99999999997726</v>
      </c>
      <c r="AZ83" s="12">
        <f t="shared" si="332"/>
        <v>-2.2944444444444443</v>
      </c>
      <c r="BA83" s="13">
        <f t="shared" si="310"/>
        <v>0</v>
      </c>
      <c r="BB83" s="13">
        <f t="shared" si="311"/>
        <v>0</v>
      </c>
      <c r="BC83" s="27">
        <v>0</v>
      </c>
      <c r="BD83" s="1">
        <f t="shared" si="333"/>
        <v>0</v>
      </c>
      <c r="BE83" s="20">
        <f t="shared" si="334"/>
        <v>233.07692307692307</v>
      </c>
    </row>
    <row r="84" spans="1:57" ht="37.5" customHeight="1" x14ac:dyDescent="0.65">
      <c r="A84" s="2">
        <v>78</v>
      </c>
      <c r="B84" s="2" t="s">
        <v>280</v>
      </c>
      <c r="C84" s="37" t="s">
        <v>306</v>
      </c>
      <c r="D84" s="47" t="s">
        <v>243</v>
      </c>
      <c r="E84" s="48" t="s">
        <v>307</v>
      </c>
      <c r="F84" s="46" t="str">
        <f>VLOOKUP(C84,'[1]2023.11'!$C$6:$X$1239,8,0)</f>
        <v>ROEUN</v>
      </c>
      <c r="G84" s="46" t="str">
        <f>VLOOKUP(C84,'[1]2023.11'!$C$6:$X$1239,9,0)</f>
        <v>REAM</v>
      </c>
      <c r="H84" s="46" t="str">
        <f>VLOOKUP(C84,'[1]2023.11'!$C$6:$X$1239,14,0)</f>
        <v>F</v>
      </c>
      <c r="I84" s="78">
        <f>VLOOKUP(C84,'[1]2023.11'!$C$6:$X$1239,13,0)</f>
        <v>38627</v>
      </c>
      <c r="J84" s="46" t="e">
        <f>VLOOKUP(C84,'[1]2023.11'!$C$6:$X$1239,4,0)</f>
        <v>#N/A</v>
      </c>
      <c r="K84" s="46" t="str">
        <f>VLOOKUP(C84,'[1]2023.11'!$C$6:$X$1239,3,0)</f>
        <v>051660691</v>
      </c>
      <c r="L84" s="15">
        <v>45231</v>
      </c>
      <c r="M84" s="2">
        <f t="shared" si="339"/>
        <v>26</v>
      </c>
      <c r="N84" s="16">
        <v>20</v>
      </c>
      <c r="O84" s="2"/>
      <c r="P84" s="16"/>
      <c r="Q84" s="16"/>
      <c r="R84" s="2">
        <v>200</v>
      </c>
      <c r="S84" s="2">
        <v>0</v>
      </c>
      <c r="T84" s="2">
        <v>0</v>
      </c>
      <c r="U84" s="16"/>
      <c r="V84" s="2">
        <v>0</v>
      </c>
      <c r="W84" s="2">
        <f t="shared" si="345"/>
        <v>10</v>
      </c>
      <c r="X84" s="2">
        <f t="shared" si="296"/>
        <v>0</v>
      </c>
      <c r="Y84" s="17">
        <f t="shared" si="335"/>
        <v>28.846153846153847</v>
      </c>
      <c r="Z84" s="17">
        <f t="shared" si="344"/>
        <v>5</v>
      </c>
      <c r="AA84" s="17">
        <f t="shared" si="343"/>
        <v>5</v>
      </c>
      <c r="AB84" s="18">
        <v>7</v>
      </c>
      <c r="AC84" s="19">
        <f t="shared" si="319"/>
        <v>255.84615384615384</v>
      </c>
      <c r="AD84" s="17">
        <f t="shared" si="341"/>
        <v>0</v>
      </c>
      <c r="AE84" s="17">
        <f t="shared" si="342"/>
        <v>0</v>
      </c>
      <c r="AF84" s="29"/>
      <c r="AG84" s="43">
        <f t="shared" si="346"/>
        <v>0</v>
      </c>
      <c r="AH84" s="17">
        <f t="shared" si="347"/>
        <v>5.1169230769230767</v>
      </c>
      <c r="AI84" s="17">
        <f t="shared" si="348"/>
        <v>5.1169230769230767</v>
      </c>
      <c r="AJ84" s="3">
        <f t="shared" si="268"/>
        <v>250</v>
      </c>
      <c r="AK84" s="3">
        <f t="shared" si="269"/>
        <v>2900</v>
      </c>
      <c r="AL84" s="3"/>
      <c r="AN84" s="20">
        <f t="shared" si="349"/>
        <v>250.73</v>
      </c>
      <c r="AO84">
        <f t="shared" si="321"/>
        <v>2</v>
      </c>
      <c r="AP84">
        <f t="shared" si="322"/>
        <v>1</v>
      </c>
      <c r="AQ84">
        <f t="shared" si="323"/>
        <v>0</v>
      </c>
      <c r="AR84">
        <f t="shared" si="324"/>
        <v>0</v>
      </c>
      <c r="AS84">
        <f t="shared" si="325"/>
        <v>0</v>
      </c>
      <c r="AT84">
        <f t="shared" si="326"/>
        <v>0</v>
      </c>
      <c r="AU84">
        <f t="shared" si="327"/>
        <v>1</v>
      </c>
      <c r="AV84">
        <f t="shared" si="328"/>
        <v>0</v>
      </c>
      <c r="AW84">
        <f t="shared" si="329"/>
        <v>1</v>
      </c>
      <c r="AX84">
        <f t="shared" si="330"/>
        <v>4</v>
      </c>
      <c r="AY84">
        <f t="shared" si="331"/>
        <v>2919.9999999999591</v>
      </c>
      <c r="AZ84" s="12">
        <f t="shared" si="332"/>
        <v>-2.7916666666666665</v>
      </c>
      <c r="BA84" s="13">
        <f t="shared" si="310"/>
        <v>0</v>
      </c>
      <c r="BB84" s="13">
        <f t="shared" si="311"/>
        <v>0</v>
      </c>
      <c r="BC84" s="27">
        <v>0</v>
      </c>
      <c r="BD84" s="1">
        <f t="shared" si="333"/>
        <v>0</v>
      </c>
      <c r="BE84" s="20">
        <f t="shared" si="334"/>
        <v>238.84615384615384</v>
      </c>
    </row>
    <row r="85" spans="1:57" ht="33" customHeight="1" x14ac:dyDescent="0.8">
      <c r="A85" s="39">
        <v>79</v>
      </c>
      <c r="B85" s="2" t="s">
        <v>308</v>
      </c>
      <c r="C85" s="44" t="s">
        <v>309</v>
      </c>
      <c r="D85" s="40" t="s">
        <v>249</v>
      </c>
      <c r="E85" s="40" t="s">
        <v>310</v>
      </c>
      <c r="F85" s="46" t="str">
        <f>VLOOKUP(C85,'[1]2023.11'!$C$6:$X$1239,8,0)</f>
        <v>CHOEM</v>
      </c>
      <c r="G85" s="46" t="str">
        <f>VLOOKUP(C85,'[1]2023.11'!$C$6:$X$1239,9,0)</f>
        <v>SOVANRITH</v>
      </c>
      <c r="H85" s="46" t="str">
        <f>VLOOKUP(C85,'[1]2023.11'!$C$6:$X$1239,14,0)</f>
        <v>M</v>
      </c>
      <c r="I85" s="78">
        <f>VLOOKUP(C85,'[1]2023.11'!$C$6:$X$1239,13,0)</f>
        <v>32363</v>
      </c>
      <c r="J85" s="46" t="str">
        <f>VLOOKUP(C85,'[1]2023.11'!$C$6:$X$1239,4,0)</f>
        <v>070460967</v>
      </c>
      <c r="K85" s="46" t="str">
        <f>VLOOKUP(C85,'[1]2023.11'!$C$6:$X$1239,3,0)</f>
        <v>011032640</v>
      </c>
      <c r="L85" s="15">
        <v>44228</v>
      </c>
      <c r="M85" s="2">
        <f t="shared" si="339"/>
        <v>26</v>
      </c>
      <c r="N85" s="16">
        <v>32</v>
      </c>
      <c r="O85" s="2"/>
      <c r="P85" s="16"/>
      <c r="Q85" s="16"/>
      <c r="R85" s="2">
        <v>200</v>
      </c>
      <c r="S85" s="2">
        <v>0</v>
      </c>
      <c r="T85" s="2">
        <v>14.5</v>
      </c>
      <c r="U85" s="16"/>
      <c r="V85" s="2">
        <v>0</v>
      </c>
      <c r="W85" s="2">
        <f t="shared" si="345"/>
        <v>10</v>
      </c>
      <c r="X85" s="2">
        <f t="shared" si="296"/>
        <v>0</v>
      </c>
      <c r="Y85" s="17">
        <f t="shared" si="335"/>
        <v>46.153846153846153</v>
      </c>
      <c r="Z85" s="17">
        <f t="shared" si="344"/>
        <v>8</v>
      </c>
      <c r="AA85" s="17">
        <f t="shared" si="343"/>
        <v>5</v>
      </c>
      <c r="AB85" s="18">
        <v>7</v>
      </c>
      <c r="AC85" s="19">
        <f t="shared" si="319"/>
        <v>290.65384615384613</v>
      </c>
      <c r="AD85" s="17">
        <f t="shared" si="341"/>
        <v>0</v>
      </c>
      <c r="AE85" s="17">
        <f t="shared" si="342"/>
        <v>0</v>
      </c>
      <c r="AF85" s="29"/>
      <c r="AG85" s="43">
        <f t="shared" si="346"/>
        <v>0</v>
      </c>
      <c r="AH85" s="17">
        <f t="shared" si="347"/>
        <v>5.813076923076923</v>
      </c>
      <c r="AI85" s="17">
        <f t="shared" si="348"/>
        <v>5.813076923076923</v>
      </c>
      <c r="AJ85" s="3">
        <f t="shared" si="268"/>
        <v>284</v>
      </c>
      <c r="AK85" s="3">
        <f t="shared" si="269"/>
        <v>3300</v>
      </c>
      <c r="AL85" s="3"/>
      <c r="AN85" s="20">
        <f t="shared" si="349"/>
        <v>284.83999999999997</v>
      </c>
      <c r="AO85">
        <f t="shared" si="321"/>
        <v>2</v>
      </c>
      <c r="AP85">
        <f t="shared" si="322"/>
        <v>1</v>
      </c>
      <c r="AQ85">
        <f t="shared" si="323"/>
        <v>1</v>
      </c>
      <c r="AR85">
        <f t="shared" si="324"/>
        <v>1</v>
      </c>
      <c r="AS85">
        <f t="shared" si="325"/>
        <v>0</v>
      </c>
      <c r="AT85">
        <f t="shared" si="326"/>
        <v>4</v>
      </c>
      <c r="AU85">
        <f t="shared" si="327"/>
        <v>1</v>
      </c>
      <c r="AV85">
        <f t="shared" si="328"/>
        <v>1</v>
      </c>
      <c r="AW85">
        <f t="shared" si="329"/>
        <v>0</v>
      </c>
      <c r="AX85">
        <f t="shared" si="330"/>
        <v>3</v>
      </c>
      <c r="AY85">
        <f t="shared" si="331"/>
        <v>3359.9999999999</v>
      </c>
      <c r="AZ85" s="12">
        <f t="shared" si="332"/>
        <v>-4.1666666666666664E-2</v>
      </c>
      <c r="BA85" s="13">
        <f t="shared" si="310"/>
        <v>0</v>
      </c>
      <c r="BB85" s="13">
        <f t="shared" si="311"/>
        <v>0</v>
      </c>
      <c r="BC85" s="27">
        <v>0</v>
      </c>
      <c r="BD85" s="1">
        <f t="shared" si="333"/>
        <v>0</v>
      </c>
      <c r="BE85" s="20">
        <f t="shared" si="334"/>
        <v>270.65384615384613</v>
      </c>
    </row>
    <row r="86" spans="1:57" ht="33" customHeight="1" x14ac:dyDescent="0.65">
      <c r="A86" s="2">
        <v>80</v>
      </c>
      <c r="B86" s="2" t="s">
        <v>308</v>
      </c>
      <c r="C86" s="44" t="s">
        <v>311</v>
      </c>
      <c r="D86" s="47" t="s">
        <v>312</v>
      </c>
      <c r="E86" s="48" t="s">
        <v>313</v>
      </c>
      <c r="F86" s="46" t="str">
        <f>VLOOKUP(C86,'[1]2023.11'!$C$6:$X$1239,8,0)</f>
        <v>KHEAL</v>
      </c>
      <c r="G86" s="46" t="str">
        <f>VLOOKUP(C86,'[1]2023.11'!$C$6:$X$1239,9,0)</f>
        <v>KEO</v>
      </c>
      <c r="H86" s="46" t="str">
        <f>VLOOKUP(C86,'[1]2023.11'!$C$6:$X$1239,14,0)</f>
        <v>M</v>
      </c>
      <c r="I86" s="78">
        <f>VLOOKUP(C86,'[1]2023.11'!$C$6:$X$1239,13,0)</f>
        <v>36446</v>
      </c>
      <c r="J86" s="46" t="str">
        <f>VLOOKUP(C86,'[1]2023.11'!$C$6:$X$1239,4,0)</f>
        <v>0965536119</v>
      </c>
      <c r="K86" s="46" t="str">
        <f>VLOOKUP(C86,'[1]2023.11'!$C$6:$X$1239,3,0)</f>
        <v>040478381</v>
      </c>
      <c r="L86" s="15">
        <v>44228</v>
      </c>
      <c r="M86" s="2">
        <f t="shared" si="339"/>
        <v>26</v>
      </c>
      <c r="N86" s="16">
        <v>29</v>
      </c>
      <c r="O86" s="2"/>
      <c r="P86" s="16"/>
      <c r="Q86" s="16"/>
      <c r="R86" s="2">
        <v>200</v>
      </c>
      <c r="S86" s="2">
        <v>0</v>
      </c>
      <c r="T86" s="2">
        <v>11.5</v>
      </c>
      <c r="U86" s="16"/>
      <c r="V86" s="2">
        <v>0</v>
      </c>
      <c r="W86" s="2">
        <f t="shared" si="345"/>
        <v>10</v>
      </c>
      <c r="X86" s="2">
        <f t="shared" si="296"/>
        <v>0</v>
      </c>
      <c r="Y86" s="17">
        <f t="shared" si="335"/>
        <v>41.826923076923073</v>
      </c>
      <c r="Z86" s="17">
        <f t="shared" si="344"/>
        <v>7.25</v>
      </c>
      <c r="AA86" s="17">
        <f t="shared" si="343"/>
        <v>5</v>
      </c>
      <c r="AB86" s="18">
        <v>7</v>
      </c>
      <c r="AC86" s="19">
        <f t="shared" si="319"/>
        <v>282.57692307692309</v>
      </c>
      <c r="AD86" s="17">
        <f t="shared" si="341"/>
        <v>0</v>
      </c>
      <c r="AE86" s="17">
        <f t="shared" si="342"/>
        <v>0</v>
      </c>
      <c r="AF86" s="29"/>
      <c r="AG86" s="43">
        <f t="shared" si="346"/>
        <v>0</v>
      </c>
      <c r="AH86" s="17">
        <f t="shared" si="347"/>
        <v>5.6515384615384621</v>
      </c>
      <c r="AI86" s="17">
        <f t="shared" si="348"/>
        <v>5.6515384615384621</v>
      </c>
      <c r="AJ86" s="3">
        <f t="shared" si="268"/>
        <v>276</v>
      </c>
      <c r="AK86" s="3">
        <f t="shared" si="269"/>
        <v>3700</v>
      </c>
      <c r="AL86" s="3"/>
      <c r="AN86" s="20">
        <f t="shared" si="349"/>
        <v>276.93</v>
      </c>
      <c r="AO86">
        <f t="shared" si="321"/>
        <v>2</v>
      </c>
      <c r="AP86">
        <f t="shared" si="322"/>
        <v>1</v>
      </c>
      <c r="AQ86">
        <f t="shared" si="323"/>
        <v>1</v>
      </c>
      <c r="AR86">
        <f t="shared" si="324"/>
        <v>0</v>
      </c>
      <c r="AS86">
        <f t="shared" si="325"/>
        <v>1</v>
      </c>
      <c r="AT86">
        <f t="shared" si="326"/>
        <v>1</v>
      </c>
      <c r="AU86">
        <f t="shared" si="327"/>
        <v>1</v>
      </c>
      <c r="AV86">
        <f t="shared" si="328"/>
        <v>1</v>
      </c>
      <c r="AW86">
        <f t="shared" si="329"/>
        <v>1</v>
      </c>
      <c r="AX86">
        <f t="shared" si="330"/>
        <v>2</v>
      </c>
      <c r="AY86">
        <f t="shared" si="331"/>
        <v>3720.0000000000273</v>
      </c>
      <c r="AZ86" s="12">
        <f t="shared" si="332"/>
        <v>-4.1666666666666664E-2</v>
      </c>
      <c r="BA86" s="13">
        <f t="shared" si="310"/>
        <v>0</v>
      </c>
      <c r="BB86" s="13">
        <f t="shared" si="311"/>
        <v>0</v>
      </c>
      <c r="BC86" s="27">
        <v>0</v>
      </c>
      <c r="BD86" s="1">
        <f t="shared" si="333"/>
        <v>0</v>
      </c>
      <c r="BE86" s="20">
        <f t="shared" si="334"/>
        <v>263.32692307692309</v>
      </c>
    </row>
    <row r="87" spans="1:57" ht="30" customHeight="1" x14ac:dyDescent="0.65">
      <c r="A87" s="39">
        <v>81</v>
      </c>
      <c r="B87" s="2" t="s">
        <v>308</v>
      </c>
      <c r="C87" s="44" t="s">
        <v>314</v>
      </c>
      <c r="D87" s="47" t="s">
        <v>315</v>
      </c>
      <c r="E87" s="48" t="s">
        <v>316</v>
      </c>
      <c r="F87" s="46" t="str">
        <f>VLOOKUP(C87,'[1]2023.11'!$C$6:$X$1239,8,0)</f>
        <v>KHIEV</v>
      </c>
      <c r="G87" s="46" t="str">
        <f>VLOOKUP(C87,'[1]2023.11'!$C$6:$X$1239,9,0)</f>
        <v>SARORN</v>
      </c>
      <c r="H87" s="46" t="str">
        <f>VLOOKUP(C87,'[1]2023.11'!$C$6:$X$1239,14,0)</f>
        <v>F</v>
      </c>
      <c r="I87" s="78">
        <f>VLOOKUP(C87,'[1]2023.11'!$C$6:$X$1239,13,0)</f>
        <v>31504</v>
      </c>
      <c r="J87" s="46" t="str">
        <f>VLOOKUP(C87,'[1]2023.11'!$C$6:$X$1239,4,0)</f>
        <v>0966501242</v>
      </c>
      <c r="K87" s="46" t="str">
        <f>VLOOKUP(C87,'[1]2023.11'!$C$6:$X$1239,3,0)</f>
        <v>021271417</v>
      </c>
      <c r="L87" s="15">
        <v>44228</v>
      </c>
      <c r="M87" s="2">
        <f t="shared" si="339"/>
        <v>26</v>
      </c>
      <c r="N87" s="16">
        <v>32</v>
      </c>
      <c r="O87" s="2"/>
      <c r="P87" s="16"/>
      <c r="Q87" s="16"/>
      <c r="R87" s="2">
        <v>200</v>
      </c>
      <c r="S87" s="2">
        <v>0</v>
      </c>
      <c r="T87" s="2">
        <v>0</v>
      </c>
      <c r="U87" s="16"/>
      <c r="V87" s="2">
        <v>0</v>
      </c>
      <c r="W87" s="2">
        <f t="shared" si="345"/>
        <v>10</v>
      </c>
      <c r="X87" s="2">
        <f t="shared" si="296"/>
        <v>0</v>
      </c>
      <c r="Y87" s="17">
        <f t="shared" si="335"/>
        <v>46.153846153846153</v>
      </c>
      <c r="Z87" s="17">
        <f t="shared" si="344"/>
        <v>8</v>
      </c>
      <c r="AA87" s="17">
        <f t="shared" si="343"/>
        <v>5</v>
      </c>
      <c r="AB87" s="18">
        <v>7</v>
      </c>
      <c r="AC87" s="19">
        <f t="shared" si="319"/>
        <v>276.15384615384613</v>
      </c>
      <c r="AD87" s="17">
        <f t="shared" si="341"/>
        <v>0</v>
      </c>
      <c r="AE87" s="17">
        <f t="shared" si="342"/>
        <v>0</v>
      </c>
      <c r="AF87" s="29"/>
      <c r="AG87" s="43">
        <f t="shared" si="346"/>
        <v>0</v>
      </c>
      <c r="AH87" s="17">
        <f t="shared" si="347"/>
        <v>5.523076923076923</v>
      </c>
      <c r="AI87" s="17">
        <f t="shared" si="348"/>
        <v>5.523076923076923</v>
      </c>
      <c r="AJ87" s="3">
        <f t="shared" si="268"/>
        <v>270</v>
      </c>
      <c r="AK87" s="3">
        <f t="shared" si="269"/>
        <v>2500</v>
      </c>
      <c r="AL87" s="3"/>
      <c r="AN87" s="20">
        <f t="shared" si="349"/>
        <v>270.63</v>
      </c>
      <c r="AO87">
        <f t="shared" si="321"/>
        <v>2</v>
      </c>
      <c r="AP87">
        <f t="shared" si="322"/>
        <v>1</v>
      </c>
      <c r="AQ87">
        <f t="shared" si="323"/>
        <v>1</v>
      </c>
      <c r="AR87">
        <f t="shared" si="324"/>
        <v>0</v>
      </c>
      <c r="AS87">
        <f t="shared" si="325"/>
        <v>0</v>
      </c>
      <c r="AT87">
        <f t="shared" si="326"/>
        <v>0</v>
      </c>
      <c r="AU87">
        <f t="shared" si="327"/>
        <v>1</v>
      </c>
      <c r="AV87">
        <f t="shared" si="328"/>
        <v>0</v>
      </c>
      <c r="AW87">
        <f t="shared" si="329"/>
        <v>1</v>
      </c>
      <c r="AX87">
        <f t="shared" si="330"/>
        <v>0</v>
      </c>
      <c r="AY87">
        <f t="shared" si="331"/>
        <v>2519.9999999999818</v>
      </c>
      <c r="AZ87" s="12">
        <f t="shared" si="332"/>
        <v>-4.1666666666666664E-2</v>
      </c>
      <c r="BA87" s="13">
        <f t="shared" si="310"/>
        <v>0</v>
      </c>
      <c r="BB87" s="13">
        <f t="shared" si="311"/>
        <v>0</v>
      </c>
      <c r="BC87" s="27">
        <v>0</v>
      </c>
      <c r="BD87" s="1">
        <f t="shared" si="333"/>
        <v>0</v>
      </c>
      <c r="BE87" s="20">
        <f t="shared" si="334"/>
        <v>256.15384615384613</v>
      </c>
    </row>
    <row r="88" spans="1:57" ht="30" customHeight="1" x14ac:dyDescent="0.65">
      <c r="A88" s="2">
        <v>82</v>
      </c>
      <c r="B88" s="2" t="s">
        <v>308</v>
      </c>
      <c r="C88" s="44" t="s">
        <v>317</v>
      </c>
      <c r="D88" s="47" t="s">
        <v>318</v>
      </c>
      <c r="E88" s="48" t="s">
        <v>319</v>
      </c>
      <c r="F88" s="46" t="str">
        <f>VLOOKUP(C88,'[1]2023.11'!$C$6:$X$1239,8,0)</f>
        <v>IM</v>
      </c>
      <c r="G88" s="46" t="str">
        <f>VLOOKUP(C88,'[1]2023.11'!$C$6:$X$1239,9,0)</f>
        <v>SREYLEAK</v>
      </c>
      <c r="H88" s="46" t="str">
        <f>VLOOKUP(C88,'[1]2023.11'!$C$6:$X$1239,14,0)</f>
        <v>F</v>
      </c>
      <c r="I88" s="78">
        <f>VLOOKUP(C88,'[1]2023.11'!$C$6:$X$1239,13,0)</f>
        <v>35958</v>
      </c>
      <c r="J88" s="46" t="str">
        <f>VLOOKUP(C88,'[1]2023.11'!$C$6:$X$1239,4,0)</f>
        <v>0975662166</v>
      </c>
      <c r="K88" s="46">
        <f>VLOOKUP(C88,'[1]2023.11'!$C$6:$X$1239,3,0)</f>
        <v>160370111</v>
      </c>
      <c r="L88" s="15">
        <v>44399</v>
      </c>
      <c r="M88" s="2">
        <f t="shared" si="339"/>
        <v>26</v>
      </c>
      <c r="N88" s="16">
        <v>33</v>
      </c>
      <c r="O88" s="2"/>
      <c r="P88" s="16"/>
      <c r="Q88" s="16"/>
      <c r="R88" s="2">
        <v>200</v>
      </c>
      <c r="S88" s="2">
        <v>0</v>
      </c>
      <c r="T88" s="2">
        <v>0</v>
      </c>
      <c r="U88" s="16"/>
      <c r="V88" s="2">
        <v>0</v>
      </c>
      <c r="W88" s="2">
        <f t="shared" si="345"/>
        <v>10</v>
      </c>
      <c r="X88" s="2">
        <f t="shared" si="296"/>
        <v>0</v>
      </c>
      <c r="Y88" s="17">
        <f t="shared" si="335"/>
        <v>47.596153846153847</v>
      </c>
      <c r="Z88" s="17">
        <f t="shared" si="344"/>
        <v>8.25</v>
      </c>
      <c r="AA88" s="17">
        <f t="shared" si="343"/>
        <v>5</v>
      </c>
      <c r="AB88" s="18">
        <v>7</v>
      </c>
      <c r="AC88" s="19">
        <f t="shared" si="319"/>
        <v>277.84615384615387</v>
      </c>
      <c r="AD88" s="17">
        <f t="shared" si="341"/>
        <v>0</v>
      </c>
      <c r="AE88" s="17">
        <f t="shared" si="342"/>
        <v>0</v>
      </c>
      <c r="AF88" s="29"/>
      <c r="AG88" s="43">
        <f t="shared" si="346"/>
        <v>0</v>
      </c>
      <c r="AH88" s="17">
        <f t="shared" si="347"/>
        <v>5.5569230769230771</v>
      </c>
      <c r="AI88" s="17">
        <f t="shared" si="348"/>
        <v>5.5569230769230771</v>
      </c>
      <c r="AJ88" s="3">
        <f t="shared" si="268"/>
        <v>272</v>
      </c>
      <c r="AK88" s="3">
        <f t="shared" si="269"/>
        <v>1100</v>
      </c>
      <c r="AL88" s="3"/>
      <c r="AN88" s="20">
        <f t="shared" si="349"/>
        <v>272.29000000000002</v>
      </c>
      <c r="AO88">
        <f t="shared" si="321"/>
        <v>2</v>
      </c>
      <c r="AP88">
        <f t="shared" si="322"/>
        <v>1</v>
      </c>
      <c r="AQ88">
        <f t="shared" si="323"/>
        <v>1</v>
      </c>
      <c r="AR88">
        <f t="shared" si="324"/>
        <v>0</v>
      </c>
      <c r="AS88">
        <f t="shared" si="325"/>
        <v>0</v>
      </c>
      <c r="AT88">
        <f t="shared" si="326"/>
        <v>2</v>
      </c>
      <c r="AU88">
        <f t="shared" si="327"/>
        <v>0</v>
      </c>
      <c r="AV88">
        <f t="shared" si="328"/>
        <v>1</v>
      </c>
      <c r="AW88">
        <f t="shared" si="329"/>
        <v>0</v>
      </c>
      <c r="AX88">
        <f t="shared" si="330"/>
        <v>1</v>
      </c>
      <c r="AY88">
        <f t="shared" si="331"/>
        <v>1160.0000000000819</v>
      </c>
      <c r="AZ88" s="12">
        <f t="shared" si="332"/>
        <v>-0.51666666666666672</v>
      </c>
      <c r="BA88" s="13">
        <f t="shared" si="310"/>
        <v>0</v>
      </c>
      <c r="BB88" s="13">
        <f t="shared" si="311"/>
        <v>0</v>
      </c>
      <c r="BC88" s="27">
        <v>0</v>
      </c>
      <c r="BD88" s="1">
        <f t="shared" si="333"/>
        <v>0</v>
      </c>
      <c r="BE88" s="20">
        <f t="shared" si="334"/>
        <v>257.59615384615387</v>
      </c>
    </row>
    <row r="89" spans="1:57" ht="30" customHeight="1" x14ac:dyDescent="0.65">
      <c r="A89" s="39">
        <v>83</v>
      </c>
      <c r="B89" s="2" t="s">
        <v>308</v>
      </c>
      <c r="C89" s="44" t="s">
        <v>320</v>
      </c>
      <c r="D89" s="47" t="s">
        <v>321</v>
      </c>
      <c r="E89" s="48" t="s">
        <v>322</v>
      </c>
      <c r="F89" s="46" t="str">
        <f>VLOOKUP(C89,'[1]2023.11'!$C$6:$X$1239,8,0)</f>
        <v>VET</v>
      </c>
      <c r="G89" s="46" t="str">
        <f>VLOOKUP(C89,'[1]2023.11'!$C$6:$X$1239,9,0)</f>
        <v>VANNA</v>
      </c>
      <c r="H89" s="46" t="str">
        <f>VLOOKUP(C89,'[1]2023.11'!$C$6:$X$1239,14,0)</f>
        <v>F</v>
      </c>
      <c r="I89" s="78">
        <f>VLOOKUP(C89,'[1]2023.11'!$C$6:$X$1239,13,0)</f>
        <v>36220</v>
      </c>
      <c r="J89" s="46" t="str">
        <f>VLOOKUP(C89,'[1]2023.11'!$C$6:$X$1239,4,0)</f>
        <v>0715550549</v>
      </c>
      <c r="K89" s="46" t="str">
        <f>VLOOKUP(C89,'[1]2023.11'!$C$6:$X$1239,3,0)</f>
        <v>070308633</v>
      </c>
      <c r="L89" s="15">
        <v>44562</v>
      </c>
      <c r="M89" s="2">
        <f t="shared" si="339"/>
        <v>26</v>
      </c>
      <c r="N89" s="16">
        <v>32</v>
      </c>
      <c r="O89" s="2"/>
      <c r="P89" s="16"/>
      <c r="Q89" s="16"/>
      <c r="R89" s="2">
        <v>200</v>
      </c>
      <c r="S89" s="2">
        <v>0</v>
      </c>
      <c r="T89" s="2">
        <v>0</v>
      </c>
      <c r="U89" s="16"/>
      <c r="V89" s="2">
        <v>0</v>
      </c>
      <c r="W89" s="2">
        <f t="shared" si="345"/>
        <v>10</v>
      </c>
      <c r="X89" s="2">
        <f t="shared" si="296"/>
        <v>0</v>
      </c>
      <c r="Y89" s="17">
        <f t="shared" si="335"/>
        <v>46.153846153846153</v>
      </c>
      <c r="Z89" s="17">
        <f t="shared" si="344"/>
        <v>8</v>
      </c>
      <c r="AA89" s="17">
        <f t="shared" si="343"/>
        <v>5</v>
      </c>
      <c r="AB89" s="18">
        <v>7</v>
      </c>
      <c r="AC89" s="19">
        <f t="shared" si="319"/>
        <v>276.15384615384613</v>
      </c>
      <c r="AD89" s="17">
        <f t="shared" si="341"/>
        <v>0</v>
      </c>
      <c r="AE89" s="17">
        <f t="shared" si="342"/>
        <v>0</v>
      </c>
      <c r="AF89" s="29"/>
      <c r="AG89" s="43">
        <f t="shared" si="346"/>
        <v>0</v>
      </c>
      <c r="AH89" s="17">
        <f t="shared" si="347"/>
        <v>5.523076923076923</v>
      </c>
      <c r="AI89" s="17">
        <f t="shared" si="348"/>
        <v>5.523076923076923</v>
      </c>
      <c r="AJ89" s="3">
        <f t="shared" si="268"/>
        <v>270</v>
      </c>
      <c r="AK89" s="3">
        <f t="shared" si="269"/>
        <v>2500</v>
      </c>
      <c r="AL89" s="3"/>
      <c r="AN89" s="20">
        <f t="shared" si="349"/>
        <v>270.63</v>
      </c>
      <c r="AO89">
        <f t="shared" si="321"/>
        <v>2</v>
      </c>
      <c r="AP89">
        <f t="shared" si="322"/>
        <v>1</v>
      </c>
      <c r="AQ89">
        <f t="shared" si="323"/>
        <v>1</v>
      </c>
      <c r="AR89">
        <f t="shared" si="324"/>
        <v>0</v>
      </c>
      <c r="AS89">
        <f t="shared" si="325"/>
        <v>0</v>
      </c>
      <c r="AT89">
        <f t="shared" si="326"/>
        <v>0</v>
      </c>
      <c r="AU89">
        <f t="shared" si="327"/>
        <v>1</v>
      </c>
      <c r="AV89">
        <f t="shared" si="328"/>
        <v>0</v>
      </c>
      <c r="AW89">
        <f t="shared" si="329"/>
        <v>1</v>
      </c>
      <c r="AX89">
        <f t="shared" si="330"/>
        <v>0</v>
      </c>
      <c r="AY89">
        <f t="shared" si="331"/>
        <v>2519.9999999999818</v>
      </c>
      <c r="AZ89" s="12">
        <f t="shared" si="332"/>
        <v>-0.95833333333333337</v>
      </c>
      <c r="BA89" s="13">
        <f t="shared" si="310"/>
        <v>0</v>
      </c>
      <c r="BB89" s="13">
        <f t="shared" si="311"/>
        <v>0</v>
      </c>
      <c r="BC89" s="27">
        <v>0</v>
      </c>
      <c r="BD89" s="1">
        <f t="shared" si="333"/>
        <v>0</v>
      </c>
      <c r="BE89" s="20">
        <f t="shared" si="334"/>
        <v>256.15384615384613</v>
      </c>
    </row>
    <row r="90" spans="1:57" ht="30" customHeight="1" x14ac:dyDescent="0.65">
      <c r="A90" s="2">
        <v>84</v>
      </c>
      <c r="B90" s="2" t="s">
        <v>308</v>
      </c>
      <c r="C90" s="36" t="s">
        <v>323</v>
      </c>
      <c r="D90" s="47" t="s">
        <v>127</v>
      </c>
      <c r="E90" s="48" t="s">
        <v>324</v>
      </c>
      <c r="F90" s="46" t="str">
        <f>VLOOKUP(C90,'[1]2023.11'!$C$6:$X$1239,8,0)</f>
        <v>THORN</v>
      </c>
      <c r="G90" s="46" t="str">
        <f>VLOOKUP(C90,'[1]2023.11'!$C$6:$X$1239,9,0)</f>
        <v>SAEM</v>
      </c>
      <c r="H90" s="46" t="str">
        <f>VLOOKUP(C90,'[1]2023.11'!$C$6:$X$1239,14,0)</f>
        <v>F</v>
      </c>
      <c r="I90" s="78">
        <f>VLOOKUP(C90,'[1]2023.11'!$C$6:$X$1239,13,0)</f>
        <v>33728</v>
      </c>
      <c r="J90" s="46" t="str">
        <f>VLOOKUP(C90,'[1]2023.11'!$C$6:$X$1239,4,0)</f>
        <v>0964161632</v>
      </c>
      <c r="K90" s="46" t="str">
        <f>VLOOKUP(C90,'[1]2023.11'!$C$6:$X$1239,3,0)</f>
        <v>061537723</v>
      </c>
      <c r="L90" s="15">
        <v>44562</v>
      </c>
      <c r="M90" s="2">
        <f t="shared" si="339"/>
        <v>24</v>
      </c>
      <c r="N90" s="16">
        <v>35</v>
      </c>
      <c r="O90" s="2"/>
      <c r="P90" s="16"/>
      <c r="Q90" s="16">
        <v>2</v>
      </c>
      <c r="R90" s="2">
        <v>200</v>
      </c>
      <c r="S90" s="2">
        <v>0</v>
      </c>
      <c r="T90" s="2">
        <v>0</v>
      </c>
      <c r="U90" s="16"/>
      <c r="V90" s="2">
        <v>0</v>
      </c>
      <c r="W90" s="2">
        <f t="shared" si="345"/>
        <v>0</v>
      </c>
      <c r="X90" s="2">
        <f t="shared" si="296"/>
        <v>0</v>
      </c>
      <c r="Y90" s="17">
        <f t="shared" si="335"/>
        <v>50.480769230769234</v>
      </c>
      <c r="Z90" s="17">
        <f t="shared" si="344"/>
        <v>8.75</v>
      </c>
      <c r="AA90" s="17">
        <f t="shared" si="343"/>
        <v>4.6153846153846159</v>
      </c>
      <c r="AB90" s="18">
        <v>7</v>
      </c>
      <c r="AC90" s="19">
        <f t="shared" si="319"/>
        <v>270.84615384615387</v>
      </c>
      <c r="AD90" s="17">
        <f t="shared" si="341"/>
        <v>0</v>
      </c>
      <c r="AE90" s="17">
        <f t="shared" si="342"/>
        <v>15.384615384615385</v>
      </c>
      <c r="AF90" s="29"/>
      <c r="AG90" s="43">
        <f t="shared" si="346"/>
        <v>0</v>
      </c>
      <c r="AH90" s="17">
        <f t="shared" si="347"/>
        <v>5.4169230769230774</v>
      </c>
      <c r="AI90" s="17">
        <f t="shared" si="348"/>
        <v>20.801538461538463</v>
      </c>
      <c r="AJ90" s="3">
        <f t="shared" si="268"/>
        <v>250</v>
      </c>
      <c r="AK90" s="3">
        <f t="shared" si="269"/>
        <v>100</v>
      </c>
      <c r="AL90" s="3"/>
      <c r="AN90" s="20">
        <f t="shared" si="349"/>
        <v>250.04</v>
      </c>
      <c r="AO90">
        <f t="shared" si="321"/>
        <v>2</v>
      </c>
      <c r="AP90">
        <f t="shared" si="322"/>
        <v>1</v>
      </c>
      <c r="AQ90">
        <f t="shared" si="323"/>
        <v>0</v>
      </c>
      <c r="AR90">
        <f t="shared" si="324"/>
        <v>0</v>
      </c>
      <c r="AS90">
        <f t="shared" si="325"/>
        <v>0</v>
      </c>
      <c r="AT90">
        <f t="shared" si="326"/>
        <v>0</v>
      </c>
      <c r="AU90">
        <f t="shared" si="327"/>
        <v>0</v>
      </c>
      <c r="AV90">
        <f t="shared" si="328"/>
        <v>0</v>
      </c>
      <c r="AW90">
        <f t="shared" si="329"/>
        <v>0</v>
      </c>
      <c r="AX90">
        <f t="shared" si="330"/>
        <v>1</v>
      </c>
      <c r="AY90">
        <f t="shared" si="331"/>
        <v>159.99999999996817</v>
      </c>
      <c r="AZ90" s="12">
        <f t="shared" si="332"/>
        <v>-0.95833333333333337</v>
      </c>
      <c r="BA90" s="13">
        <f t="shared" si="310"/>
        <v>0</v>
      </c>
      <c r="BB90" s="13">
        <f t="shared" si="311"/>
        <v>0</v>
      </c>
      <c r="BC90" s="27">
        <v>0</v>
      </c>
      <c r="BD90" s="1">
        <f t="shared" si="333"/>
        <v>0</v>
      </c>
      <c r="BE90" s="20">
        <f t="shared" si="334"/>
        <v>235.09615384615387</v>
      </c>
    </row>
    <row r="91" spans="1:57" ht="30" customHeight="1" x14ac:dyDescent="0.65">
      <c r="A91" s="39">
        <v>85</v>
      </c>
      <c r="B91" s="2" t="s">
        <v>308</v>
      </c>
      <c r="C91" s="36" t="s">
        <v>325</v>
      </c>
      <c r="D91" s="47" t="s">
        <v>246</v>
      </c>
      <c r="E91" s="48" t="s">
        <v>326</v>
      </c>
      <c r="F91" s="46" t="str">
        <f>VLOOKUP(C91,'[1]2023.11'!$C$6:$X$1239,8,0)</f>
        <v>NOEURN</v>
      </c>
      <c r="G91" s="46" t="str">
        <f>VLOOKUP(C91,'[1]2023.11'!$C$6:$X$1239,9,0)</f>
        <v>LIN</v>
      </c>
      <c r="H91" s="46" t="str">
        <f>VLOOKUP(C91,'[1]2023.11'!$C$6:$X$1239,14,0)</f>
        <v>F</v>
      </c>
      <c r="I91" s="78">
        <f>VLOOKUP(C91,'[1]2023.11'!$C$6:$X$1239,13,0)</f>
        <v>34088</v>
      </c>
      <c r="J91" s="46" t="str">
        <f>VLOOKUP(C91,'[1]2023.11'!$C$6:$X$1239,4,0)</f>
        <v>0968453285</v>
      </c>
      <c r="K91" s="46" t="str">
        <f>VLOOKUP(C91,'[1]2023.11'!$C$6:$X$1239,3,0)</f>
        <v>030685489</v>
      </c>
      <c r="L91" s="15">
        <v>44875</v>
      </c>
      <c r="M91" s="2">
        <f t="shared" si="339"/>
        <v>26</v>
      </c>
      <c r="N91" s="16">
        <v>27</v>
      </c>
      <c r="O91" s="2"/>
      <c r="P91" s="16"/>
      <c r="Q91" s="16"/>
      <c r="R91" s="2">
        <v>200</v>
      </c>
      <c r="S91" s="2">
        <v>0</v>
      </c>
      <c r="T91" s="2">
        <v>0</v>
      </c>
      <c r="U91" s="16"/>
      <c r="V91" s="2">
        <v>0</v>
      </c>
      <c r="W91" s="2">
        <f t="shared" si="345"/>
        <v>10</v>
      </c>
      <c r="X91" s="2">
        <f t="shared" si="296"/>
        <v>0</v>
      </c>
      <c r="Y91" s="17">
        <f t="shared" si="335"/>
        <v>38.942307692307693</v>
      </c>
      <c r="Z91" s="17">
        <f t="shared" si="344"/>
        <v>6.75</v>
      </c>
      <c r="AA91" s="17">
        <f t="shared" si="343"/>
        <v>5</v>
      </c>
      <c r="AB91" s="18">
        <v>7</v>
      </c>
      <c r="AC91" s="19">
        <f t="shared" si="319"/>
        <v>267.69230769230768</v>
      </c>
      <c r="AD91" s="17">
        <f t="shared" si="341"/>
        <v>0</v>
      </c>
      <c r="AE91" s="17">
        <f t="shared" si="342"/>
        <v>0</v>
      </c>
      <c r="AF91" s="29"/>
      <c r="AG91" s="43">
        <f t="shared" si="346"/>
        <v>0</v>
      </c>
      <c r="AH91" s="17">
        <f t="shared" si="347"/>
        <v>5.3538461538461535</v>
      </c>
      <c r="AI91" s="17">
        <f t="shared" si="348"/>
        <v>5.3538461538461535</v>
      </c>
      <c r="AJ91" s="3">
        <f t="shared" si="268"/>
        <v>262</v>
      </c>
      <c r="AK91" s="3">
        <f t="shared" si="269"/>
        <v>1300</v>
      </c>
      <c r="AL91" s="3"/>
      <c r="AN91" s="20">
        <f t="shared" si="349"/>
        <v>262.33999999999997</v>
      </c>
      <c r="AO91">
        <f t="shared" si="321"/>
        <v>2</v>
      </c>
      <c r="AP91">
        <f t="shared" si="322"/>
        <v>1</v>
      </c>
      <c r="AQ91">
        <f t="shared" si="323"/>
        <v>0</v>
      </c>
      <c r="AR91">
        <f t="shared" si="324"/>
        <v>1</v>
      </c>
      <c r="AS91">
        <f t="shared" si="325"/>
        <v>0</v>
      </c>
      <c r="AT91">
        <f t="shared" si="326"/>
        <v>2</v>
      </c>
      <c r="AU91">
        <f t="shared" si="327"/>
        <v>0</v>
      </c>
      <c r="AV91">
        <f t="shared" si="328"/>
        <v>1</v>
      </c>
      <c r="AW91">
        <f t="shared" si="329"/>
        <v>0</v>
      </c>
      <c r="AX91">
        <f t="shared" si="330"/>
        <v>3</v>
      </c>
      <c r="AY91">
        <f t="shared" si="331"/>
        <v>1359.9999999999</v>
      </c>
      <c r="AZ91" s="12">
        <f t="shared" si="332"/>
        <v>-1.8166666666666667</v>
      </c>
      <c r="BA91" s="13">
        <f t="shared" si="310"/>
        <v>0</v>
      </c>
      <c r="BB91" s="13">
        <f t="shared" si="311"/>
        <v>0</v>
      </c>
      <c r="BC91" s="27">
        <v>0</v>
      </c>
      <c r="BD91" s="1">
        <f t="shared" si="333"/>
        <v>0</v>
      </c>
      <c r="BE91" s="20">
        <f t="shared" si="334"/>
        <v>248.94230769230768</v>
      </c>
    </row>
    <row r="92" spans="1:57" ht="30" customHeight="1" x14ac:dyDescent="0.65">
      <c r="A92" s="2">
        <v>86</v>
      </c>
      <c r="B92" s="2" t="s">
        <v>308</v>
      </c>
      <c r="C92" s="44" t="s">
        <v>327</v>
      </c>
      <c r="D92" s="47" t="s">
        <v>127</v>
      </c>
      <c r="E92" s="48" t="s">
        <v>328</v>
      </c>
      <c r="F92" s="46" t="str">
        <f>VLOOKUP(C92,'[1]2023.11'!$C$6:$X$1239,8,0)</f>
        <v>THORN</v>
      </c>
      <c r="G92" s="46" t="str">
        <f>VLOOKUP(C92,'[1]2023.11'!$C$6:$X$1239,9,0)</f>
        <v>SAMOEUN</v>
      </c>
      <c r="H92" s="46" t="str">
        <f>VLOOKUP(C92,'[1]2023.11'!$C$6:$X$1239,14,0)</f>
        <v>F</v>
      </c>
      <c r="I92" s="78">
        <f>VLOOKUP(C92,'[1]2023.11'!$C$6:$X$1239,13,0)</f>
        <v>35327</v>
      </c>
      <c r="J92" s="46" t="str">
        <f>VLOOKUP(C92,'[1]2023.11'!$C$6:$X$1239,4,0)</f>
        <v>098390756</v>
      </c>
      <c r="K92" s="46" t="str">
        <f>VLOOKUP(C92,'[1]2023.11'!$C$6:$X$1239,3,0)</f>
        <v>061494025</v>
      </c>
      <c r="L92" s="15">
        <v>44562</v>
      </c>
      <c r="M92" s="2">
        <f t="shared" si="339"/>
        <v>26</v>
      </c>
      <c r="N92" s="16">
        <v>29</v>
      </c>
      <c r="O92" s="2"/>
      <c r="P92" s="16"/>
      <c r="Q92" s="16"/>
      <c r="R92" s="2">
        <v>200</v>
      </c>
      <c r="S92" s="2">
        <v>0</v>
      </c>
      <c r="T92" s="2">
        <v>2.5</v>
      </c>
      <c r="U92" s="16"/>
      <c r="V92" s="2">
        <v>0</v>
      </c>
      <c r="W92" s="2">
        <f t="shared" si="345"/>
        <v>10</v>
      </c>
      <c r="X92" s="2">
        <f t="shared" si="296"/>
        <v>0</v>
      </c>
      <c r="Y92" s="17">
        <f t="shared" si="335"/>
        <v>41.826923076923073</v>
      </c>
      <c r="Z92" s="17">
        <f t="shared" si="344"/>
        <v>7.25</v>
      </c>
      <c r="AA92" s="17">
        <f t="shared" si="343"/>
        <v>5</v>
      </c>
      <c r="AB92" s="18">
        <v>7</v>
      </c>
      <c r="AC92" s="19">
        <f t="shared" si="319"/>
        <v>273.57692307692309</v>
      </c>
      <c r="AD92" s="17">
        <f t="shared" si="341"/>
        <v>0</v>
      </c>
      <c r="AE92" s="17">
        <f t="shared" si="342"/>
        <v>0</v>
      </c>
      <c r="AF92" s="29"/>
      <c r="AG92" s="43">
        <f t="shared" si="346"/>
        <v>0</v>
      </c>
      <c r="AH92" s="17">
        <f t="shared" si="347"/>
        <v>5.4715384615384624</v>
      </c>
      <c r="AI92" s="17">
        <f t="shared" si="348"/>
        <v>5.4715384615384624</v>
      </c>
      <c r="AJ92" s="3">
        <f t="shared" si="268"/>
        <v>268</v>
      </c>
      <c r="AK92" s="3">
        <f t="shared" si="269"/>
        <v>400</v>
      </c>
      <c r="AL92" s="3"/>
      <c r="AN92" s="20">
        <f t="shared" si="349"/>
        <v>268.11</v>
      </c>
      <c r="AO92">
        <f t="shared" si="321"/>
        <v>2</v>
      </c>
      <c r="AP92">
        <f t="shared" si="322"/>
        <v>1</v>
      </c>
      <c r="AQ92">
        <f t="shared" si="323"/>
        <v>0</v>
      </c>
      <c r="AR92">
        <f t="shared" si="324"/>
        <v>1</v>
      </c>
      <c r="AS92">
        <f t="shared" si="325"/>
        <v>1</v>
      </c>
      <c r="AT92">
        <f t="shared" si="326"/>
        <v>3</v>
      </c>
      <c r="AU92">
        <f t="shared" si="327"/>
        <v>0</v>
      </c>
      <c r="AV92">
        <f t="shared" si="328"/>
        <v>0</v>
      </c>
      <c r="AW92">
        <f t="shared" si="329"/>
        <v>0</v>
      </c>
      <c r="AX92">
        <f t="shared" si="330"/>
        <v>4</v>
      </c>
      <c r="AY92">
        <f t="shared" si="331"/>
        <v>440.00000000005457</v>
      </c>
      <c r="AZ92" s="12">
        <f t="shared" si="332"/>
        <v>-0.95833333333333337</v>
      </c>
      <c r="BA92" s="13">
        <f t="shared" si="310"/>
        <v>0</v>
      </c>
      <c r="BB92" s="13">
        <f t="shared" si="311"/>
        <v>0</v>
      </c>
      <c r="BC92" s="27">
        <v>0</v>
      </c>
      <c r="BD92" s="1">
        <f t="shared" si="333"/>
        <v>0</v>
      </c>
      <c r="BE92" s="20">
        <f t="shared" si="334"/>
        <v>254.32692307692309</v>
      </c>
    </row>
    <row r="93" spans="1:57" ht="30" customHeight="1" x14ac:dyDescent="0.65">
      <c r="A93" s="39">
        <v>87</v>
      </c>
      <c r="B93" s="2" t="s">
        <v>308</v>
      </c>
      <c r="C93" s="44" t="s">
        <v>329</v>
      </c>
      <c r="D93" s="47" t="s">
        <v>192</v>
      </c>
      <c r="E93" s="48" t="s">
        <v>330</v>
      </c>
      <c r="F93" s="46" t="str">
        <f>VLOOKUP(C93,'[1]2023.11'!$C$6:$X$1239,8,0)</f>
        <v>VA</v>
      </c>
      <c r="G93" s="46" t="str">
        <f>VLOOKUP(C93,'[1]2023.11'!$C$6:$X$1239,9,0)</f>
        <v>KIMSREYMEAN</v>
      </c>
      <c r="H93" s="46" t="str">
        <f>VLOOKUP(C93,'[1]2023.11'!$C$6:$X$1239,14,0)</f>
        <v>F</v>
      </c>
      <c r="I93" s="78">
        <f>VLOOKUP(C93,'[1]2023.11'!$C$6:$X$1239,13,0)</f>
        <v>38097</v>
      </c>
      <c r="J93" s="46" t="str">
        <f>VLOOKUP(C93,'[1]2023.11'!$C$6:$X$1239,4,0)</f>
        <v>097526724</v>
      </c>
      <c r="K93" s="46" t="str">
        <f>VLOOKUP(C93,'[1]2023.11'!$C$6:$X$1239,3,0)</f>
        <v>021304823</v>
      </c>
      <c r="L93" s="15">
        <v>44958</v>
      </c>
      <c r="M93" s="2">
        <f t="shared" si="339"/>
        <v>26</v>
      </c>
      <c r="N93" s="16">
        <v>32</v>
      </c>
      <c r="O93" s="2"/>
      <c r="P93" s="16"/>
      <c r="Q93" s="16"/>
      <c r="R93" s="2">
        <v>200</v>
      </c>
      <c r="S93" s="2">
        <v>0</v>
      </c>
      <c r="T93" s="2">
        <v>0</v>
      </c>
      <c r="U93" s="16"/>
      <c r="V93" s="2">
        <v>0</v>
      </c>
      <c r="W93" s="2">
        <f t="shared" si="345"/>
        <v>10</v>
      </c>
      <c r="X93" s="2">
        <f t="shared" si="296"/>
        <v>0</v>
      </c>
      <c r="Y93" s="17">
        <f t="shared" si="335"/>
        <v>46.153846153846153</v>
      </c>
      <c r="Z93" s="17">
        <f t="shared" si="344"/>
        <v>8</v>
      </c>
      <c r="AA93" s="17">
        <f t="shared" si="343"/>
        <v>5</v>
      </c>
      <c r="AB93" s="18">
        <v>7</v>
      </c>
      <c r="AC93" s="19">
        <f t="shared" si="319"/>
        <v>276.15384615384613</v>
      </c>
      <c r="AD93" s="17">
        <f t="shared" si="341"/>
        <v>0</v>
      </c>
      <c r="AE93" s="17">
        <f t="shared" si="342"/>
        <v>0</v>
      </c>
      <c r="AF93" s="29"/>
      <c r="AG93" s="43">
        <f t="shared" si="346"/>
        <v>0</v>
      </c>
      <c r="AH93" s="17">
        <f t="shared" si="347"/>
        <v>5.523076923076923</v>
      </c>
      <c r="AI93" s="17">
        <f t="shared" si="348"/>
        <v>5.523076923076923</v>
      </c>
      <c r="AJ93" s="3">
        <f t="shared" si="268"/>
        <v>270</v>
      </c>
      <c r="AK93" s="3">
        <f t="shared" si="269"/>
        <v>2500</v>
      </c>
      <c r="AL93" s="3"/>
      <c r="AN93" s="20">
        <f t="shared" si="349"/>
        <v>270.63</v>
      </c>
      <c r="AO93">
        <f t="shared" si="321"/>
        <v>2</v>
      </c>
      <c r="AP93">
        <f t="shared" si="322"/>
        <v>1</v>
      </c>
      <c r="AQ93">
        <f t="shared" si="323"/>
        <v>1</v>
      </c>
      <c r="AR93">
        <f t="shared" si="324"/>
        <v>0</v>
      </c>
      <c r="AS93">
        <f t="shared" si="325"/>
        <v>0</v>
      </c>
      <c r="AT93">
        <f t="shared" si="326"/>
        <v>0</v>
      </c>
      <c r="AU93">
        <f t="shared" si="327"/>
        <v>1</v>
      </c>
      <c r="AV93">
        <f t="shared" si="328"/>
        <v>0</v>
      </c>
      <c r="AW93">
        <f t="shared" si="329"/>
        <v>1</v>
      </c>
      <c r="AX93">
        <f t="shared" si="330"/>
        <v>0</v>
      </c>
      <c r="AY93">
        <f t="shared" si="331"/>
        <v>2519.9999999999818</v>
      </c>
      <c r="AZ93" s="12">
        <f t="shared" si="332"/>
        <v>-2.0416666666666665</v>
      </c>
      <c r="BA93" s="13">
        <f t="shared" si="310"/>
        <v>0</v>
      </c>
      <c r="BB93" s="13">
        <f t="shared" si="311"/>
        <v>0</v>
      </c>
      <c r="BC93" s="27">
        <v>0</v>
      </c>
      <c r="BD93" s="1">
        <f t="shared" si="333"/>
        <v>0</v>
      </c>
      <c r="BE93" s="20">
        <f t="shared" si="334"/>
        <v>256.15384615384613</v>
      </c>
    </row>
    <row r="94" spans="1:57" ht="30" customHeight="1" x14ac:dyDescent="0.65">
      <c r="A94" s="2">
        <v>88</v>
      </c>
      <c r="B94" s="2" t="s">
        <v>308</v>
      </c>
      <c r="C94" s="44" t="s">
        <v>331</v>
      </c>
      <c r="D94" s="47" t="s">
        <v>89</v>
      </c>
      <c r="E94" s="48" t="s">
        <v>332</v>
      </c>
      <c r="F94" s="46" t="str">
        <f>VLOOKUP(C94,'[1]2023.11'!$C$6:$X$1239,8,0)</f>
        <v>BUT</v>
      </c>
      <c r="G94" s="46" t="str">
        <f>VLOOKUP(C94,'[1]2023.11'!$C$6:$X$1239,9,0)</f>
        <v>SREYTOCH</v>
      </c>
      <c r="H94" s="46" t="str">
        <f>VLOOKUP(C94,'[1]2023.11'!$C$6:$X$1239,14,0)</f>
        <v>F</v>
      </c>
      <c r="I94" s="78">
        <f>VLOOKUP(C94,'[1]2023.11'!$C$6:$X$1239,13,0)</f>
        <v>36475</v>
      </c>
      <c r="J94" s="46">
        <f>VLOOKUP(C94,'[1]2023.11'!$C$6:$X$1239,4,0)</f>
        <v>0</v>
      </c>
      <c r="K94" s="46" t="str">
        <f>VLOOKUP(C94,'[1]2023.11'!$C$6:$X$1239,3,0)</f>
        <v>171196015</v>
      </c>
      <c r="L94" s="15">
        <v>44966</v>
      </c>
      <c r="M94" s="2">
        <f t="shared" si="339"/>
        <v>26</v>
      </c>
      <c r="N94" s="16">
        <v>32</v>
      </c>
      <c r="O94" s="2"/>
      <c r="P94" s="16"/>
      <c r="Q94" s="16"/>
      <c r="R94" s="2">
        <v>200</v>
      </c>
      <c r="S94" s="2">
        <v>0</v>
      </c>
      <c r="T94" s="2">
        <v>0</v>
      </c>
      <c r="U94" s="16"/>
      <c r="V94" s="2">
        <v>0</v>
      </c>
      <c r="W94" s="2">
        <f t="shared" si="345"/>
        <v>10</v>
      </c>
      <c r="X94" s="2">
        <f t="shared" si="296"/>
        <v>0</v>
      </c>
      <c r="Y94" s="17">
        <f t="shared" si="335"/>
        <v>46.153846153846153</v>
      </c>
      <c r="Z94" s="17">
        <f t="shared" si="344"/>
        <v>8</v>
      </c>
      <c r="AA94" s="17">
        <f t="shared" si="343"/>
        <v>5</v>
      </c>
      <c r="AB94" s="18">
        <v>7</v>
      </c>
      <c r="AC94" s="19">
        <f t="shared" si="319"/>
        <v>276.15384615384613</v>
      </c>
      <c r="AD94" s="17">
        <f t="shared" si="341"/>
        <v>0</v>
      </c>
      <c r="AE94" s="17">
        <f t="shared" si="342"/>
        <v>0</v>
      </c>
      <c r="AF94" s="29"/>
      <c r="AG94" s="43">
        <f t="shared" si="346"/>
        <v>0</v>
      </c>
      <c r="AH94" s="17">
        <f t="shared" si="347"/>
        <v>5.523076923076923</v>
      </c>
      <c r="AI94" s="17">
        <f t="shared" si="348"/>
        <v>5.523076923076923</v>
      </c>
      <c r="AJ94" s="3">
        <f t="shared" si="268"/>
        <v>270</v>
      </c>
      <c r="AK94" s="3">
        <f t="shared" si="269"/>
        <v>2500</v>
      </c>
      <c r="AL94" s="3"/>
      <c r="AN94" s="20">
        <f t="shared" si="349"/>
        <v>270.63</v>
      </c>
      <c r="AO94">
        <f t="shared" si="321"/>
        <v>2</v>
      </c>
      <c r="AP94">
        <f t="shared" si="322"/>
        <v>1</v>
      </c>
      <c r="AQ94">
        <f t="shared" si="323"/>
        <v>1</v>
      </c>
      <c r="AR94">
        <f t="shared" si="324"/>
        <v>0</v>
      </c>
      <c r="AS94">
        <f t="shared" si="325"/>
        <v>0</v>
      </c>
      <c r="AT94">
        <f t="shared" si="326"/>
        <v>0</v>
      </c>
      <c r="AU94">
        <f t="shared" si="327"/>
        <v>1</v>
      </c>
      <c r="AV94">
        <f t="shared" si="328"/>
        <v>0</v>
      </c>
      <c r="AW94">
        <f t="shared" si="329"/>
        <v>1</v>
      </c>
      <c r="AX94">
        <f t="shared" si="330"/>
        <v>0</v>
      </c>
      <c r="AY94">
        <f t="shared" si="331"/>
        <v>2519.9999999999818</v>
      </c>
      <c r="AZ94" s="12">
        <f t="shared" si="332"/>
        <v>-2.0638888888888891</v>
      </c>
      <c r="BA94" s="13">
        <f t="shared" si="310"/>
        <v>0</v>
      </c>
      <c r="BB94" s="13">
        <f t="shared" si="311"/>
        <v>0</v>
      </c>
      <c r="BC94" s="27">
        <v>0</v>
      </c>
      <c r="BD94" s="1">
        <f t="shared" si="333"/>
        <v>0</v>
      </c>
      <c r="BE94" s="20">
        <f t="shared" si="334"/>
        <v>256.15384615384613</v>
      </c>
    </row>
    <row r="95" spans="1:57" ht="30" customHeight="1" x14ac:dyDescent="0.65">
      <c r="A95" s="39">
        <v>89</v>
      </c>
      <c r="B95" s="2" t="s">
        <v>308</v>
      </c>
      <c r="C95" s="44" t="s">
        <v>333</v>
      </c>
      <c r="D95" s="47" t="s">
        <v>334</v>
      </c>
      <c r="E95" s="48" t="s">
        <v>335</v>
      </c>
      <c r="F95" s="46" t="str">
        <f>VLOOKUP(C95,'[1]2023.11'!$C$6:$X$1239,8,0)</f>
        <v>THOL</v>
      </c>
      <c r="G95" s="46" t="str">
        <f>VLOOKUP(C95,'[1]2023.11'!$C$6:$X$1239,9,0)</f>
        <v>KEMLANG</v>
      </c>
      <c r="H95" s="46" t="str">
        <f>VLOOKUP(C95,'[1]2023.11'!$C$6:$X$1239,14,0)</f>
        <v>F</v>
      </c>
      <c r="I95" s="78">
        <f>VLOOKUP(C95,'[1]2023.11'!$C$6:$X$1239,13,0)</f>
        <v>38332</v>
      </c>
      <c r="J95" s="46">
        <f>VLOOKUP(C95,'[1]2023.11'!$C$6:$X$1239,4,0)</f>
        <v>0</v>
      </c>
      <c r="K95" s="46" t="str">
        <f>VLOOKUP(C95,'[1]2023.11'!$C$6:$X$1239,3,0)</f>
        <v>031086149</v>
      </c>
      <c r="L95" s="15">
        <v>45017</v>
      </c>
      <c r="M95" s="2">
        <f t="shared" si="339"/>
        <v>26</v>
      </c>
      <c r="N95" s="16">
        <v>32</v>
      </c>
      <c r="O95" s="2"/>
      <c r="P95" s="16"/>
      <c r="Q95" s="16"/>
      <c r="R95" s="2">
        <v>200</v>
      </c>
      <c r="S95" s="2">
        <v>0</v>
      </c>
      <c r="T95" s="2">
        <v>0</v>
      </c>
      <c r="U95" s="16"/>
      <c r="V95" s="2">
        <v>0</v>
      </c>
      <c r="W95" s="2">
        <f t="shared" si="345"/>
        <v>10</v>
      </c>
      <c r="X95" s="2">
        <f t="shared" si="296"/>
        <v>0</v>
      </c>
      <c r="Y95" s="17">
        <f t="shared" si="335"/>
        <v>46.153846153846153</v>
      </c>
      <c r="Z95" s="17">
        <f t="shared" si="344"/>
        <v>8</v>
      </c>
      <c r="AA95" s="17">
        <f t="shared" si="343"/>
        <v>5</v>
      </c>
      <c r="AB95" s="18">
        <v>7</v>
      </c>
      <c r="AC95" s="19">
        <f t="shared" si="319"/>
        <v>276.15384615384613</v>
      </c>
      <c r="AD95" s="17">
        <f t="shared" si="341"/>
        <v>0</v>
      </c>
      <c r="AE95" s="17">
        <f t="shared" si="342"/>
        <v>0</v>
      </c>
      <c r="AF95" s="29"/>
      <c r="AG95" s="43">
        <f t="shared" si="346"/>
        <v>0</v>
      </c>
      <c r="AH95" s="17">
        <f t="shared" si="347"/>
        <v>5.523076923076923</v>
      </c>
      <c r="AI95" s="17">
        <f t="shared" si="348"/>
        <v>5.523076923076923</v>
      </c>
      <c r="AJ95" s="3">
        <f t="shared" si="268"/>
        <v>270</v>
      </c>
      <c r="AK95" s="3">
        <f t="shared" si="269"/>
        <v>2500</v>
      </c>
      <c r="AL95" s="3"/>
      <c r="AN95" s="20">
        <f t="shared" si="349"/>
        <v>270.63</v>
      </c>
      <c r="AO95">
        <f t="shared" si="321"/>
        <v>2</v>
      </c>
      <c r="AP95">
        <f t="shared" si="322"/>
        <v>1</v>
      </c>
      <c r="AQ95">
        <f t="shared" si="323"/>
        <v>1</v>
      </c>
      <c r="AR95">
        <f t="shared" si="324"/>
        <v>0</v>
      </c>
      <c r="AS95">
        <f t="shared" si="325"/>
        <v>0</v>
      </c>
      <c r="AT95">
        <f t="shared" si="326"/>
        <v>0</v>
      </c>
      <c r="AU95">
        <f t="shared" si="327"/>
        <v>1</v>
      </c>
      <c r="AV95">
        <f t="shared" si="328"/>
        <v>0</v>
      </c>
      <c r="AW95">
        <f t="shared" si="329"/>
        <v>1</v>
      </c>
      <c r="AX95">
        <f t="shared" si="330"/>
        <v>0</v>
      </c>
      <c r="AY95">
        <f t="shared" si="331"/>
        <v>2519.9999999999818</v>
      </c>
      <c r="AZ95" s="12">
        <f t="shared" si="332"/>
        <v>-2.2083333333333335</v>
      </c>
      <c r="BA95" s="13">
        <f t="shared" si="310"/>
        <v>0</v>
      </c>
      <c r="BB95" s="13">
        <f t="shared" si="311"/>
        <v>0</v>
      </c>
      <c r="BC95" s="27">
        <v>0</v>
      </c>
      <c r="BD95" s="1">
        <f t="shared" si="333"/>
        <v>0</v>
      </c>
      <c r="BE95" s="20">
        <f t="shared" si="334"/>
        <v>256.15384615384613</v>
      </c>
    </row>
    <row r="96" spans="1:57" ht="30" customHeight="1" x14ac:dyDescent="0.65">
      <c r="A96" s="2">
        <v>90</v>
      </c>
      <c r="B96" s="2" t="s">
        <v>308</v>
      </c>
      <c r="C96" s="44" t="s">
        <v>336</v>
      </c>
      <c r="D96" s="47" t="s">
        <v>337</v>
      </c>
      <c r="E96" s="48" t="s">
        <v>338</v>
      </c>
      <c r="F96" s="46" t="str">
        <f>VLOOKUP(C96,'[1]2023.11'!$C$6:$X$1239,8,0)</f>
        <v>TIM</v>
      </c>
      <c r="G96" s="46" t="str">
        <f>VLOOKUP(C96,'[1]2023.11'!$C$6:$X$1239,9,0)</f>
        <v>LEAK</v>
      </c>
      <c r="H96" s="46" t="str">
        <f>VLOOKUP(C96,'[1]2023.11'!$C$6:$X$1239,14,0)</f>
        <v>F</v>
      </c>
      <c r="I96" s="78">
        <f>VLOOKUP(C96,'[1]2023.11'!$C$6:$X$1239,13,0)</f>
        <v>38080</v>
      </c>
      <c r="J96" s="46" t="str">
        <f>VLOOKUP(C96,'[1]2023.11'!$C$6:$X$1239,4,0)</f>
        <v>0716070773</v>
      </c>
      <c r="K96" s="46" t="str">
        <f>VLOOKUP(C96,'[1]2023.11'!$C$6:$X$1239,3,0)</f>
        <v>150963463</v>
      </c>
      <c r="L96" s="15">
        <v>45035</v>
      </c>
      <c r="M96" s="2">
        <f t="shared" si="339"/>
        <v>26</v>
      </c>
      <c r="N96" s="16">
        <v>30</v>
      </c>
      <c r="O96" s="2"/>
      <c r="P96" s="16"/>
      <c r="Q96" s="16"/>
      <c r="R96" s="2">
        <v>200</v>
      </c>
      <c r="S96" s="2">
        <v>0</v>
      </c>
      <c r="T96" s="2">
        <v>0</v>
      </c>
      <c r="U96" s="16"/>
      <c r="V96" s="2">
        <v>0</v>
      </c>
      <c r="W96" s="2">
        <f t="shared" si="345"/>
        <v>10</v>
      </c>
      <c r="X96" s="2">
        <f t="shared" si="296"/>
        <v>0</v>
      </c>
      <c r="Y96" s="17">
        <f t="shared" si="335"/>
        <v>43.269230769230766</v>
      </c>
      <c r="Z96" s="17">
        <f t="shared" si="344"/>
        <v>7.5</v>
      </c>
      <c r="AA96" s="17">
        <f t="shared" si="343"/>
        <v>5</v>
      </c>
      <c r="AB96" s="18">
        <v>7</v>
      </c>
      <c r="AC96" s="19">
        <f t="shared" si="319"/>
        <v>272.76923076923077</v>
      </c>
      <c r="AD96" s="17">
        <f t="shared" si="341"/>
        <v>0</v>
      </c>
      <c r="AE96" s="17">
        <f t="shared" si="342"/>
        <v>0</v>
      </c>
      <c r="AF96" s="29"/>
      <c r="AG96" s="43">
        <f t="shared" si="346"/>
        <v>0</v>
      </c>
      <c r="AH96" s="17">
        <f t="shared" si="347"/>
        <v>5.4553846153846157</v>
      </c>
      <c r="AI96" s="17">
        <f t="shared" si="348"/>
        <v>5.4553846153846157</v>
      </c>
      <c r="AJ96" s="3">
        <f t="shared" si="268"/>
        <v>267</v>
      </c>
      <c r="AK96" s="3">
        <f t="shared" si="269"/>
        <v>1200</v>
      </c>
      <c r="AL96" s="3"/>
      <c r="AN96" s="20">
        <f t="shared" si="349"/>
        <v>267.31</v>
      </c>
      <c r="AO96">
        <f t="shared" si="321"/>
        <v>2</v>
      </c>
      <c r="AP96">
        <f t="shared" si="322"/>
        <v>1</v>
      </c>
      <c r="AQ96">
        <f t="shared" si="323"/>
        <v>0</v>
      </c>
      <c r="AR96">
        <f t="shared" si="324"/>
        <v>1</v>
      </c>
      <c r="AS96">
        <f t="shared" si="325"/>
        <v>1</v>
      </c>
      <c r="AT96">
        <f t="shared" si="326"/>
        <v>2</v>
      </c>
      <c r="AU96">
        <f t="shared" si="327"/>
        <v>0</v>
      </c>
      <c r="AV96">
        <f t="shared" si="328"/>
        <v>1</v>
      </c>
      <c r="AW96">
        <f t="shared" si="329"/>
        <v>0</v>
      </c>
      <c r="AX96">
        <f t="shared" si="330"/>
        <v>2</v>
      </c>
      <c r="AY96">
        <f t="shared" si="331"/>
        <v>1240.0000000000091</v>
      </c>
      <c r="AZ96" s="12">
        <f t="shared" si="332"/>
        <v>-2.2583333333333333</v>
      </c>
      <c r="BA96" s="13">
        <f t="shared" si="310"/>
        <v>0</v>
      </c>
      <c r="BB96" s="13">
        <f t="shared" si="311"/>
        <v>0</v>
      </c>
      <c r="BC96" s="27">
        <v>0</v>
      </c>
      <c r="BD96" s="1">
        <f t="shared" si="333"/>
        <v>0</v>
      </c>
      <c r="BE96" s="20">
        <f t="shared" si="334"/>
        <v>253.26923076923077</v>
      </c>
    </row>
    <row r="97" spans="1:57" ht="30" customHeight="1" x14ac:dyDescent="0.65">
      <c r="A97" s="39">
        <v>91</v>
      </c>
      <c r="B97" s="2" t="s">
        <v>308</v>
      </c>
      <c r="C97" s="44" t="s">
        <v>339</v>
      </c>
      <c r="D97" s="47" t="s">
        <v>340</v>
      </c>
      <c r="E97" s="48" t="s">
        <v>341</v>
      </c>
      <c r="F97" s="46" t="str">
        <f>VLOOKUP(C97,'[1]2023.11'!$C$6:$X$1239,8,0)</f>
        <v>POM</v>
      </c>
      <c r="G97" s="46" t="str">
        <f>VLOOKUP(C97,'[1]2023.11'!$C$6:$X$1239,9,0)</f>
        <v>CRIB</v>
      </c>
      <c r="H97" s="46" t="str">
        <f>VLOOKUP(C97,'[1]2023.11'!$C$6:$X$1239,14,0)</f>
        <v>F</v>
      </c>
      <c r="I97" s="78">
        <f>VLOOKUP(C97,'[1]2023.11'!$C$6:$X$1239,13,0)</f>
        <v>33786</v>
      </c>
      <c r="J97" s="46" t="str">
        <f>VLOOKUP(C97,'[1]2023.11'!$C$6:$X$1239,4,0)</f>
        <v>0967491065</v>
      </c>
      <c r="K97" s="46" t="str">
        <f>VLOOKUP(C97,'[1]2023.11'!$C$6:$X$1239,3,0)</f>
        <v>051157069</v>
      </c>
      <c r="L97" s="15">
        <v>45061</v>
      </c>
      <c r="M97" s="2">
        <f t="shared" si="339"/>
        <v>26</v>
      </c>
      <c r="N97" s="16">
        <v>32</v>
      </c>
      <c r="O97" s="2"/>
      <c r="P97" s="16"/>
      <c r="Q97" s="16"/>
      <c r="R97" s="2">
        <v>200</v>
      </c>
      <c r="S97" s="2">
        <v>0</v>
      </c>
      <c r="T97" s="2">
        <v>0</v>
      </c>
      <c r="U97" s="16"/>
      <c r="V97" s="2">
        <v>0</v>
      </c>
      <c r="W97" s="2">
        <f t="shared" si="345"/>
        <v>10</v>
      </c>
      <c r="X97" s="2">
        <f t="shared" si="296"/>
        <v>0</v>
      </c>
      <c r="Y97" s="17">
        <f t="shared" si="335"/>
        <v>46.153846153846153</v>
      </c>
      <c r="Z97" s="17">
        <f t="shared" si="344"/>
        <v>8</v>
      </c>
      <c r="AA97" s="17">
        <f t="shared" si="343"/>
        <v>5</v>
      </c>
      <c r="AB97" s="18">
        <v>7</v>
      </c>
      <c r="AC97" s="19">
        <f t="shared" si="319"/>
        <v>276.15384615384613</v>
      </c>
      <c r="AD97" s="17">
        <f t="shared" si="341"/>
        <v>0</v>
      </c>
      <c r="AE97" s="17">
        <f t="shared" si="342"/>
        <v>0</v>
      </c>
      <c r="AF97" s="29"/>
      <c r="AG97" s="43">
        <f t="shared" si="346"/>
        <v>0</v>
      </c>
      <c r="AH97" s="17">
        <f t="shared" si="347"/>
        <v>5.523076923076923</v>
      </c>
      <c r="AI97" s="17">
        <f t="shared" si="348"/>
        <v>5.523076923076923</v>
      </c>
      <c r="AJ97" s="3">
        <f t="shared" si="268"/>
        <v>270</v>
      </c>
      <c r="AK97" s="3">
        <f t="shared" si="269"/>
        <v>2500</v>
      </c>
      <c r="AL97" s="3"/>
      <c r="AN97" s="20">
        <f t="shared" si="349"/>
        <v>270.63</v>
      </c>
      <c r="AO97">
        <f t="shared" si="321"/>
        <v>2</v>
      </c>
      <c r="AP97">
        <f t="shared" si="322"/>
        <v>1</v>
      </c>
      <c r="AQ97">
        <f t="shared" si="323"/>
        <v>1</v>
      </c>
      <c r="AR97">
        <f t="shared" si="324"/>
        <v>0</v>
      </c>
      <c r="AS97">
        <f t="shared" si="325"/>
        <v>0</v>
      </c>
      <c r="AT97">
        <f t="shared" si="326"/>
        <v>0</v>
      </c>
      <c r="AU97">
        <f t="shared" si="327"/>
        <v>1</v>
      </c>
      <c r="AV97">
        <f t="shared" si="328"/>
        <v>0</v>
      </c>
      <c r="AW97">
        <f t="shared" si="329"/>
        <v>1</v>
      </c>
      <c r="AX97">
        <f t="shared" si="330"/>
        <v>0</v>
      </c>
      <c r="AY97">
        <f t="shared" si="331"/>
        <v>2519.9999999999818</v>
      </c>
      <c r="AZ97" s="12">
        <f t="shared" si="332"/>
        <v>-2.3305555555555557</v>
      </c>
      <c r="BA97" s="13">
        <f t="shared" si="310"/>
        <v>0</v>
      </c>
      <c r="BB97" s="13">
        <f t="shared" si="311"/>
        <v>0</v>
      </c>
      <c r="BC97" s="27">
        <v>0</v>
      </c>
      <c r="BD97" s="1">
        <f t="shared" si="333"/>
        <v>0</v>
      </c>
      <c r="BE97" s="20">
        <f t="shared" si="334"/>
        <v>256.15384615384613</v>
      </c>
    </row>
    <row r="98" spans="1:57" ht="30" customHeight="1" x14ac:dyDescent="0.65">
      <c r="A98" s="2">
        <v>92</v>
      </c>
      <c r="B98" s="2" t="s">
        <v>308</v>
      </c>
      <c r="C98" s="44" t="s">
        <v>342</v>
      </c>
      <c r="D98" s="47" t="s">
        <v>343</v>
      </c>
      <c r="E98" s="48" t="s">
        <v>344</v>
      </c>
      <c r="F98" s="46" t="str">
        <f>VLOOKUP(C98,'[1]2023.11'!$C$6:$X$1239,8,0)</f>
        <v>LOCH</v>
      </c>
      <c r="G98" s="46" t="str">
        <f>VLOOKUP(C98,'[1]2023.11'!$C$6:$X$1239,9,0)</f>
        <v>LEAN</v>
      </c>
      <c r="H98" s="46" t="str">
        <f>VLOOKUP(C98,'[1]2023.11'!$C$6:$X$1239,14,0)</f>
        <v>F</v>
      </c>
      <c r="I98" s="78">
        <f>VLOOKUP(C98,'[1]2023.11'!$C$6:$X$1239,13,0)</f>
        <v>37116</v>
      </c>
      <c r="J98" s="46">
        <f>VLOOKUP(C98,'[1]2023.11'!$C$6:$X$1239,4,0)</f>
        <v>0</v>
      </c>
      <c r="K98" s="46" t="str">
        <f>VLOOKUP(C98,'[1]2023.11'!$C$6:$X$1239,3,0)</f>
        <v>250289764</v>
      </c>
      <c r="L98" s="15">
        <v>45108</v>
      </c>
      <c r="M98" s="2">
        <f t="shared" si="339"/>
        <v>25</v>
      </c>
      <c r="N98" s="16">
        <v>33</v>
      </c>
      <c r="O98" s="2"/>
      <c r="P98" s="16"/>
      <c r="Q98" s="16">
        <v>1</v>
      </c>
      <c r="R98" s="2">
        <v>200</v>
      </c>
      <c r="S98" s="2">
        <v>0</v>
      </c>
      <c r="T98" s="2">
        <v>0</v>
      </c>
      <c r="U98" s="16"/>
      <c r="V98" s="2">
        <v>0</v>
      </c>
      <c r="W98" s="2">
        <f t="shared" si="345"/>
        <v>0</v>
      </c>
      <c r="X98" s="2">
        <f t="shared" si="296"/>
        <v>0</v>
      </c>
      <c r="Y98" s="17">
        <f t="shared" si="335"/>
        <v>47.596153846153847</v>
      </c>
      <c r="Z98" s="17">
        <f t="shared" si="344"/>
        <v>8.25</v>
      </c>
      <c r="AA98" s="17">
        <f t="shared" si="343"/>
        <v>4.8076923076923084</v>
      </c>
      <c r="AB98" s="18">
        <v>7</v>
      </c>
      <c r="AC98" s="19">
        <f t="shared" si="319"/>
        <v>267.65384615384613</v>
      </c>
      <c r="AD98" s="17">
        <f t="shared" si="341"/>
        <v>0</v>
      </c>
      <c r="AE98" s="17">
        <f t="shared" si="342"/>
        <v>7.6923076923076925</v>
      </c>
      <c r="AF98" s="29"/>
      <c r="AG98" s="43">
        <f t="shared" si="346"/>
        <v>0</v>
      </c>
      <c r="AH98" s="17">
        <f t="shared" si="347"/>
        <v>5.3530769230769231</v>
      </c>
      <c r="AI98" s="17">
        <f t="shared" si="348"/>
        <v>13.045384615384616</v>
      </c>
      <c r="AJ98" s="3">
        <f t="shared" si="268"/>
        <v>254</v>
      </c>
      <c r="AK98" s="3">
        <f t="shared" si="269"/>
        <v>2400</v>
      </c>
      <c r="AL98" s="3"/>
      <c r="AN98" s="20">
        <f t="shared" si="349"/>
        <v>254.61</v>
      </c>
      <c r="AO98">
        <f t="shared" si="321"/>
        <v>2</v>
      </c>
      <c r="AP98">
        <f t="shared" si="322"/>
        <v>1</v>
      </c>
      <c r="AQ98">
        <f t="shared" si="323"/>
        <v>0</v>
      </c>
      <c r="AR98">
        <f t="shared" si="324"/>
        <v>0</v>
      </c>
      <c r="AS98">
        <f t="shared" si="325"/>
        <v>0</v>
      </c>
      <c r="AT98">
        <f t="shared" si="326"/>
        <v>4</v>
      </c>
      <c r="AU98">
        <f t="shared" si="327"/>
        <v>1</v>
      </c>
      <c r="AV98">
        <f t="shared" si="328"/>
        <v>0</v>
      </c>
      <c r="AW98">
        <f t="shared" si="329"/>
        <v>0</v>
      </c>
      <c r="AX98">
        <f t="shared" si="330"/>
        <v>4</v>
      </c>
      <c r="AY98">
        <f t="shared" si="331"/>
        <v>2440.0000000000546</v>
      </c>
      <c r="AZ98" s="12">
        <f t="shared" si="332"/>
        <v>-2.4583333333333335</v>
      </c>
      <c r="BA98" s="13">
        <f t="shared" si="310"/>
        <v>0</v>
      </c>
      <c r="BB98" s="13">
        <f t="shared" si="311"/>
        <v>0</v>
      </c>
      <c r="BC98" s="27">
        <v>0</v>
      </c>
      <c r="BD98" s="1">
        <f t="shared" si="333"/>
        <v>0</v>
      </c>
      <c r="BE98" s="20">
        <f t="shared" si="334"/>
        <v>239.90384615384613</v>
      </c>
    </row>
    <row r="99" spans="1:57" ht="30" customHeight="1" x14ac:dyDescent="0.65">
      <c r="A99" s="39">
        <v>93</v>
      </c>
      <c r="B99" s="2" t="s">
        <v>308</v>
      </c>
      <c r="C99" s="44" t="s">
        <v>345</v>
      </c>
      <c r="D99" s="47" t="s">
        <v>313</v>
      </c>
      <c r="E99" s="48" t="s">
        <v>96</v>
      </c>
      <c r="F99" s="46" t="str">
        <f>VLOOKUP(C99,'[1]2023.11'!$C$6:$X$1239,8,0)</f>
        <v>KEO</v>
      </c>
      <c r="G99" s="46" t="str">
        <f>VLOOKUP(C99,'[1]2023.11'!$C$6:$X$1239,9,0)</f>
        <v>SAOLY</v>
      </c>
      <c r="H99" s="46" t="str">
        <f>VLOOKUP(C99,'[1]2023.11'!$C$6:$X$1239,14,0)</f>
        <v>M</v>
      </c>
      <c r="I99" s="78">
        <f>VLOOKUP(C99,'[1]2023.11'!$C$6:$X$1239,13,0)</f>
        <v>34901</v>
      </c>
      <c r="J99" s="46">
        <f>VLOOKUP(C99,'[1]2023.11'!$C$6:$X$1239,4,0)</f>
        <v>0</v>
      </c>
      <c r="K99" s="46" t="str">
        <f>VLOOKUP(C99,'[1]2023.11'!$C$6:$X$1239,3,0)</f>
        <v>101269088</v>
      </c>
      <c r="L99" s="15">
        <v>45108</v>
      </c>
      <c r="M99" s="2">
        <f t="shared" si="339"/>
        <v>26</v>
      </c>
      <c r="N99" s="16">
        <v>32</v>
      </c>
      <c r="O99" s="2"/>
      <c r="P99" s="16"/>
      <c r="Q99" s="16"/>
      <c r="R99" s="2">
        <v>200</v>
      </c>
      <c r="S99" s="2">
        <v>0</v>
      </c>
      <c r="T99" s="2">
        <v>0</v>
      </c>
      <c r="U99" s="16"/>
      <c r="V99" s="2">
        <v>0</v>
      </c>
      <c r="W99" s="2">
        <f t="shared" si="345"/>
        <v>10</v>
      </c>
      <c r="X99" s="2">
        <f t="shared" si="296"/>
        <v>0</v>
      </c>
      <c r="Y99" s="17">
        <f t="shared" si="335"/>
        <v>46.153846153846153</v>
      </c>
      <c r="Z99" s="17">
        <f t="shared" si="344"/>
        <v>8</v>
      </c>
      <c r="AA99" s="17">
        <f t="shared" si="343"/>
        <v>5</v>
      </c>
      <c r="AB99" s="18">
        <v>7</v>
      </c>
      <c r="AC99" s="19">
        <f t="shared" si="319"/>
        <v>276.15384615384613</v>
      </c>
      <c r="AD99" s="17">
        <f t="shared" si="341"/>
        <v>0</v>
      </c>
      <c r="AE99" s="17">
        <f t="shared" si="342"/>
        <v>0</v>
      </c>
      <c r="AF99" s="29"/>
      <c r="AG99" s="43">
        <f t="shared" si="346"/>
        <v>0</v>
      </c>
      <c r="AH99" s="17">
        <f t="shared" si="347"/>
        <v>5.523076923076923</v>
      </c>
      <c r="AI99" s="17">
        <f t="shared" si="348"/>
        <v>5.523076923076923</v>
      </c>
      <c r="AJ99" s="3">
        <f t="shared" si="268"/>
        <v>270</v>
      </c>
      <c r="AK99" s="3">
        <f t="shared" si="269"/>
        <v>2500</v>
      </c>
      <c r="AL99" s="3"/>
      <c r="AN99" s="20">
        <f t="shared" si="349"/>
        <v>270.63</v>
      </c>
      <c r="AO99">
        <f t="shared" si="321"/>
        <v>2</v>
      </c>
      <c r="AP99">
        <f t="shared" si="322"/>
        <v>1</v>
      </c>
      <c r="AQ99">
        <f t="shared" si="323"/>
        <v>1</v>
      </c>
      <c r="AR99">
        <f t="shared" si="324"/>
        <v>0</v>
      </c>
      <c r="AS99">
        <f t="shared" si="325"/>
        <v>0</v>
      </c>
      <c r="AT99">
        <f t="shared" si="326"/>
        <v>0</v>
      </c>
      <c r="AU99">
        <f t="shared" si="327"/>
        <v>1</v>
      </c>
      <c r="AV99">
        <f t="shared" si="328"/>
        <v>0</v>
      </c>
      <c r="AW99">
        <f t="shared" si="329"/>
        <v>1</v>
      </c>
      <c r="AX99">
        <f t="shared" si="330"/>
        <v>0</v>
      </c>
      <c r="AY99">
        <f t="shared" si="331"/>
        <v>2519.9999999999818</v>
      </c>
      <c r="AZ99" s="12">
        <f t="shared" si="332"/>
        <v>-2.4583333333333335</v>
      </c>
      <c r="BA99" s="13">
        <f t="shared" si="310"/>
        <v>0</v>
      </c>
      <c r="BB99" s="13">
        <f t="shared" si="311"/>
        <v>0</v>
      </c>
      <c r="BC99" s="27">
        <v>0</v>
      </c>
      <c r="BD99" s="1">
        <f t="shared" si="333"/>
        <v>0</v>
      </c>
      <c r="BE99" s="20">
        <f t="shared" si="334"/>
        <v>256.15384615384613</v>
      </c>
    </row>
    <row r="100" spans="1:57" ht="30" customHeight="1" x14ac:dyDescent="0.65">
      <c r="A100" s="2">
        <v>94</v>
      </c>
      <c r="B100" s="2" t="s">
        <v>308</v>
      </c>
      <c r="C100" s="44" t="s">
        <v>346</v>
      </c>
      <c r="D100" s="47" t="s">
        <v>347</v>
      </c>
      <c r="E100" s="48" t="s">
        <v>348</v>
      </c>
      <c r="F100" s="46" t="str">
        <f>VLOOKUP(C100,'[1]2023.11'!$C$6:$X$1239,8,0)</f>
        <v>KOY</v>
      </c>
      <c r="G100" s="46" t="str">
        <f>VLOOKUP(C100,'[1]2023.11'!$C$6:$X$1239,9,0)</f>
        <v>SINAT</v>
      </c>
      <c r="H100" s="46" t="str">
        <f>VLOOKUP(C100,'[1]2023.11'!$C$6:$X$1239,14,0)</f>
        <v>M</v>
      </c>
      <c r="I100" s="78">
        <f>VLOOKUP(C100,'[1]2023.11'!$C$6:$X$1239,13,0)</f>
        <v>34302</v>
      </c>
      <c r="J100" s="46">
        <f>VLOOKUP(C100,'[1]2023.11'!$C$6:$X$1239,4,0)</f>
        <v>0</v>
      </c>
      <c r="K100" s="46" t="str">
        <f>VLOOKUP(C100,'[1]2023.11'!$C$6:$X$1239,3,0)</f>
        <v>050916823</v>
      </c>
      <c r="L100" s="15">
        <v>45108</v>
      </c>
      <c r="M100" s="2">
        <f t="shared" si="339"/>
        <v>26</v>
      </c>
      <c r="N100" s="16">
        <v>32</v>
      </c>
      <c r="O100" s="2"/>
      <c r="P100" s="16"/>
      <c r="Q100" s="16"/>
      <c r="R100" s="2">
        <v>200</v>
      </c>
      <c r="S100" s="2">
        <v>0</v>
      </c>
      <c r="T100" s="2">
        <v>0</v>
      </c>
      <c r="U100" s="16"/>
      <c r="V100" s="2">
        <v>0</v>
      </c>
      <c r="W100" s="2">
        <f t="shared" si="345"/>
        <v>10</v>
      </c>
      <c r="X100" s="2">
        <f t="shared" si="296"/>
        <v>0</v>
      </c>
      <c r="Y100" s="17">
        <f t="shared" si="335"/>
        <v>46.153846153846153</v>
      </c>
      <c r="Z100" s="17">
        <f t="shared" si="344"/>
        <v>8</v>
      </c>
      <c r="AA100" s="17">
        <f t="shared" si="343"/>
        <v>5</v>
      </c>
      <c r="AB100" s="18">
        <v>7</v>
      </c>
      <c r="AC100" s="19">
        <f t="shared" si="319"/>
        <v>276.15384615384613</v>
      </c>
      <c r="AD100" s="17">
        <f t="shared" si="341"/>
        <v>0</v>
      </c>
      <c r="AE100" s="17">
        <f t="shared" si="342"/>
        <v>0</v>
      </c>
      <c r="AF100" s="29"/>
      <c r="AG100" s="43">
        <f t="shared" si="346"/>
        <v>0</v>
      </c>
      <c r="AH100" s="17">
        <f t="shared" si="347"/>
        <v>5.523076923076923</v>
      </c>
      <c r="AI100" s="17">
        <f t="shared" si="348"/>
        <v>5.523076923076923</v>
      </c>
      <c r="AJ100" s="3">
        <f t="shared" si="268"/>
        <v>270</v>
      </c>
      <c r="AK100" s="3">
        <f t="shared" si="269"/>
        <v>2500</v>
      </c>
      <c r="AL100" s="3"/>
      <c r="AN100" s="20">
        <f t="shared" si="349"/>
        <v>270.63</v>
      </c>
      <c r="AO100">
        <f t="shared" si="321"/>
        <v>2</v>
      </c>
      <c r="AP100">
        <f t="shared" si="322"/>
        <v>1</v>
      </c>
      <c r="AQ100">
        <f t="shared" si="323"/>
        <v>1</v>
      </c>
      <c r="AR100">
        <f t="shared" si="324"/>
        <v>0</v>
      </c>
      <c r="AS100">
        <f t="shared" si="325"/>
        <v>0</v>
      </c>
      <c r="AT100">
        <f t="shared" si="326"/>
        <v>0</v>
      </c>
      <c r="AU100">
        <f t="shared" si="327"/>
        <v>1</v>
      </c>
      <c r="AV100">
        <f t="shared" si="328"/>
        <v>0</v>
      </c>
      <c r="AW100">
        <f t="shared" si="329"/>
        <v>1</v>
      </c>
      <c r="AX100">
        <f t="shared" si="330"/>
        <v>0</v>
      </c>
      <c r="AY100">
        <f t="shared" si="331"/>
        <v>2519.9999999999818</v>
      </c>
      <c r="AZ100" s="12">
        <f t="shared" si="332"/>
        <v>-2.4583333333333335</v>
      </c>
      <c r="BA100" s="13">
        <f t="shared" si="310"/>
        <v>0</v>
      </c>
      <c r="BB100" s="13">
        <f t="shared" si="311"/>
        <v>0</v>
      </c>
      <c r="BC100" s="27">
        <v>0</v>
      </c>
      <c r="BD100" s="1">
        <f t="shared" si="333"/>
        <v>0</v>
      </c>
      <c r="BE100" s="20">
        <f t="shared" si="334"/>
        <v>256.15384615384613</v>
      </c>
    </row>
    <row r="101" spans="1:57" ht="30" customHeight="1" x14ac:dyDescent="0.65">
      <c r="A101" s="39">
        <v>95</v>
      </c>
      <c r="B101" s="2" t="s">
        <v>308</v>
      </c>
      <c r="C101" s="36" t="s">
        <v>349</v>
      </c>
      <c r="D101" s="47" t="s">
        <v>350</v>
      </c>
      <c r="E101" s="48" t="s">
        <v>351</v>
      </c>
      <c r="F101" s="46" t="str">
        <f>VLOOKUP(C101,'[1]2023.11'!$C$6:$X$1239,8,0)</f>
        <v>VANG</v>
      </c>
      <c r="G101" s="46" t="str">
        <f>VLOOKUP(C101,'[1]2023.11'!$C$6:$X$1239,9,0)</f>
        <v>RATHNA</v>
      </c>
      <c r="H101" s="46" t="str">
        <f>VLOOKUP(C101,'[1]2023.11'!$C$6:$X$1239,14,0)</f>
        <v>F</v>
      </c>
      <c r="I101" s="78">
        <f>VLOOKUP(C101,'[1]2023.11'!$C$6:$X$1239,13,0)</f>
        <v>34791</v>
      </c>
      <c r="J101" s="46" t="str">
        <f>VLOOKUP(C101,'[1]2023.11'!$C$6:$X$1239,4,0)</f>
        <v>0964897011</v>
      </c>
      <c r="K101" s="46" t="str">
        <f>VLOOKUP(C101,'[1]2023.11'!$C$6:$X$1239,3,0)</f>
        <v>171172570</v>
      </c>
      <c r="L101" s="15">
        <v>45152</v>
      </c>
      <c r="M101" s="2">
        <f t="shared" si="339"/>
        <v>26</v>
      </c>
      <c r="N101" s="16">
        <v>24</v>
      </c>
      <c r="O101" s="2"/>
      <c r="P101" s="16"/>
      <c r="Q101" s="16"/>
      <c r="R101" s="2">
        <v>200</v>
      </c>
      <c r="S101" s="2">
        <v>0</v>
      </c>
      <c r="T101" s="2">
        <v>0</v>
      </c>
      <c r="U101" s="16"/>
      <c r="V101" s="2">
        <v>0</v>
      </c>
      <c r="W101" s="2">
        <f t="shared" si="345"/>
        <v>10</v>
      </c>
      <c r="X101" s="2">
        <f t="shared" si="296"/>
        <v>0</v>
      </c>
      <c r="Y101" s="17">
        <f t="shared" si="335"/>
        <v>34.615384615384613</v>
      </c>
      <c r="Z101" s="17">
        <f t="shared" si="344"/>
        <v>6</v>
      </c>
      <c r="AA101" s="17">
        <f t="shared" si="343"/>
        <v>5</v>
      </c>
      <c r="AB101" s="18">
        <v>7</v>
      </c>
      <c r="AC101" s="19">
        <f t="shared" si="319"/>
        <v>262.61538461538464</v>
      </c>
      <c r="AD101" s="17">
        <f t="shared" si="341"/>
        <v>0</v>
      </c>
      <c r="AE101" s="17">
        <f t="shared" si="342"/>
        <v>0</v>
      </c>
      <c r="AF101" s="29"/>
      <c r="AG101" s="43">
        <f t="shared" si="346"/>
        <v>0</v>
      </c>
      <c r="AH101" s="17">
        <f t="shared" si="347"/>
        <v>5.252307692307693</v>
      </c>
      <c r="AI101" s="17">
        <f t="shared" si="348"/>
        <v>5.252307692307693</v>
      </c>
      <c r="AJ101" s="3">
        <f t="shared" si="268"/>
        <v>257</v>
      </c>
      <c r="AK101" s="3">
        <f t="shared" si="269"/>
        <v>1400</v>
      </c>
      <c r="AL101" s="3"/>
      <c r="AN101" s="20">
        <f t="shared" si="349"/>
        <v>257.36</v>
      </c>
      <c r="AO101">
        <f t="shared" si="321"/>
        <v>2</v>
      </c>
      <c r="AP101">
        <f t="shared" si="322"/>
        <v>1</v>
      </c>
      <c r="AQ101">
        <f t="shared" si="323"/>
        <v>0</v>
      </c>
      <c r="AR101">
        <f t="shared" si="324"/>
        <v>0</v>
      </c>
      <c r="AS101">
        <f t="shared" si="325"/>
        <v>1</v>
      </c>
      <c r="AT101">
        <f t="shared" si="326"/>
        <v>2</v>
      </c>
      <c r="AU101">
        <f t="shared" si="327"/>
        <v>0</v>
      </c>
      <c r="AV101">
        <f t="shared" si="328"/>
        <v>1</v>
      </c>
      <c r="AW101">
        <f t="shared" si="329"/>
        <v>0</v>
      </c>
      <c r="AX101">
        <f t="shared" si="330"/>
        <v>4</v>
      </c>
      <c r="AY101">
        <f t="shared" si="331"/>
        <v>1440.0000000000546</v>
      </c>
      <c r="AZ101" s="12">
        <f t="shared" si="332"/>
        <v>-2.5777777777777779</v>
      </c>
      <c r="BA101" s="13">
        <f t="shared" si="310"/>
        <v>0</v>
      </c>
      <c r="BB101" s="13">
        <f t="shared" si="311"/>
        <v>0</v>
      </c>
      <c r="BC101" s="27">
        <v>0</v>
      </c>
      <c r="BD101" s="1">
        <f t="shared" si="333"/>
        <v>0</v>
      </c>
      <c r="BE101" s="20">
        <f t="shared" si="334"/>
        <v>244.61538461538464</v>
      </c>
    </row>
    <row r="102" spans="1:57" ht="30" customHeight="1" x14ac:dyDescent="0.65">
      <c r="A102" s="2">
        <v>96</v>
      </c>
      <c r="B102" s="2" t="s">
        <v>308</v>
      </c>
      <c r="C102" s="44" t="s">
        <v>352</v>
      </c>
      <c r="D102" s="47" t="s">
        <v>312</v>
      </c>
      <c r="E102" s="48" t="s">
        <v>262</v>
      </c>
      <c r="F102" s="46" t="str">
        <f>VLOOKUP(C102,'[1]2023.11'!$C$6:$X$1239,8,0)</f>
        <v>KHAOL</v>
      </c>
      <c r="G102" s="46" t="str">
        <f>VLOOKUP(C102,'[1]2023.11'!$C$6:$X$1239,9,0)</f>
        <v>CHANTY</v>
      </c>
      <c r="H102" s="46" t="str">
        <f>VLOOKUP(C102,'[1]2023.11'!$C$6:$X$1239,14,0)</f>
        <v>F</v>
      </c>
      <c r="I102" s="78">
        <f>VLOOKUP(C102,'[1]2023.11'!$C$6:$X$1239,13,0)</f>
        <v>31518</v>
      </c>
      <c r="J102" s="46" t="e">
        <f>VLOOKUP(C102,'[1]2023.11'!$C$6:$X$1239,4,0)</f>
        <v>#N/A</v>
      </c>
      <c r="K102" s="46" t="str">
        <f>VLOOKUP(C102,'[1]2023.11'!$C$6:$X$1239,3,0)</f>
        <v>040351683</v>
      </c>
      <c r="L102" s="15">
        <v>44927</v>
      </c>
      <c r="M102" s="2">
        <f t="shared" si="339"/>
        <v>26</v>
      </c>
      <c r="N102" s="16">
        <v>32</v>
      </c>
      <c r="O102" s="2"/>
      <c r="P102" s="16"/>
      <c r="Q102" s="16"/>
      <c r="R102" s="2">
        <v>200</v>
      </c>
      <c r="S102" s="2">
        <v>0</v>
      </c>
      <c r="T102" s="2">
        <v>0</v>
      </c>
      <c r="U102" s="16"/>
      <c r="V102" s="2">
        <v>0</v>
      </c>
      <c r="W102" s="2">
        <f t="shared" si="345"/>
        <v>10</v>
      </c>
      <c r="X102" s="2">
        <f t="shared" si="296"/>
        <v>0</v>
      </c>
      <c r="Y102" s="17">
        <f t="shared" si="335"/>
        <v>46.153846153846153</v>
      </c>
      <c r="Z102" s="17">
        <f t="shared" si="344"/>
        <v>8</v>
      </c>
      <c r="AA102" s="17">
        <f t="shared" si="343"/>
        <v>5</v>
      </c>
      <c r="AB102" s="18">
        <v>7</v>
      </c>
      <c r="AC102" s="19">
        <f t="shared" si="319"/>
        <v>276.15384615384613</v>
      </c>
      <c r="AD102" s="17">
        <f t="shared" si="341"/>
        <v>0</v>
      </c>
      <c r="AE102" s="17">
        <f t="shared" si="342"/>
        <v>0</v>
      </c>
      <c r="AF102" s="29"/>
      <c r="AG102" s="43">
        <f t="shared" si="346"/>
        <v>0</v>
      </c>
      <c r="AH102" s="17">
        <f t="shared" si="347"/>
        <v>5.523076923076923</v>
      </c>
      <c r="AI102" s="17">
        <f t="shared" si="348"/>
        <v>5.523076923076923</v>
      </c>
      <c r="AJ102" s="3">
        <f t="shared" si="268"/>
        <v>270</v>
      </c>
      <c r="AK102" s="3">
        <f t="shared" si="269"/>
        <v>2500</v>
      </c>
      <c r="AL102" s="3"/>
      <c r="AN102" s="20">
        <f t="shared" si="349"/>
        <v>270.63</v>
      </c>
      <c r="AO102">
        <f t="shared" si="321"/>
        <v>2</v>
      </c>
      <c r="AP102">
        <f t="shared" si="322"/>
        <v>1</v>
      </c>
      <c r="AQ102">
        <f t="shared" si="323"/>
        <v>1</v>
      </c>
      <c r="AR102">
        <f t="shared" si="324"/>
        <v>0</v>
      </c>
      <c r="AS102">
        <f t="shared" si="325"/>
        <v>0</v>
      </c>
      <c r="AT102">
        <f t="shared" si="326"/>
        <v>0</v>
      </c>
      <c r="AU102">
        <f t="shared" si="327"/>
        <v>1</v>
      </c>
      <c r="AV102">
        <f t="shared" si="328"/>
        <v>0</v>
      </c>
      <c r="AW102">
        <f t="shared" si="329"/>
        <v>1</v>
      </c>
      <c r="AX102">
        <f t="shared" si="330"/>
        <v>0</v>
      </c>
      <c r="AY102">
        <f t="shared" si="331"/>
        <v>2519.9999999999818</v>
      </c>
      <c r="AZ102" s="12">
        <f t="shared" si="332"/>
        <v>-1.9583333333333333</v>
      </c>
      <c r="BA102" s="13">
        <f t="shared" si="310"/>
        <v>0</v>
      </c>
      <c r="BB102" s="13">
        <f t="shared" si="311"/>
        <v>0</v>
      </c>
      <c r="BC102" s="27">
        <v>0</v>
      </c>
      <c r="BD102" s="1">
        <f t="shared" si="333"/>
        <v>0</v>
      </c>
      <c r="BE102" s="20">
        <f t="shared" si="334"/>
        <v>256.15384615384613</v>
      </c>
    </row>
    <row r="103" spans="1:57" ht="30" customHeight="1" x14ac:dyDescent="0.65">
      <c r="A103" s="39">
        <v>97</v>
      </c>
      <c r="B103" s="2" t="s">
        <v>308</v>
      </c>
      <c r="C103" s="44" t="s">
        <v>353</v>
      </c>
      <c r="D103" s="47" t="s">
        <v>354</v>
      </c>
      <c r="E103" s="48" t="s">
        <v>355</v>
      </c>
      <c r="F103" s="46" t="str">
        <f>VLOOKUP(C103,'[1]2023.11'!$C$6:$X$1239,8,0)</f>
        <v>SOUN</v>
      </c>
      <c r="G103" s="46" t="str">
        <f>VLOOKUP(C103,'[1]2023.11'!$C$6:$X$1239,9,0)</f>
        <v>TANGOUY</v>
      </c>
      <c r="H103" s="46" t="str">
        <f>VLOOKUP(C103,'[1]2023.11'!$C$6:$X$1239,14,0)</f>
        <v>M</v>
      </c>
      <c r="I103" s="78">
        <f>VLOOKUP(C103,'[1]2023.11'!$C$6:$X$1239,13,0)</f>
        <v>37787</v>
      </c>
      <c r="J103" s="46" t="e">
        <f>VLOOKUP(C103,'[1]2023.11'!$C$6:$X$1239,4,0)</f>
        <v>#N/A</v>
      </c>
      <c r="K103" s="46" t="str">
        <f>VLOOKUP(C103,'[1]2023.11'!$C$6:$X$1239,3,0)</f>
        <v>171215605</v>
      </c>
      <c r="L103" s="15">
        <v>45156</v>
      </c>
      <c r="M103" s="2">
        <f t="shared" si="339"/>
        <v>26</v>
      </c>
      <c r="N103" s="16">
        <v>29</v>
      </c>
      <c r="O103" s="2"/>
      <c r="P103" s="16"/>
      <c r="Q103" s="16"/>
      <c r="R103" s="2">
        <v>200</v>
      </c>
      <c r="S103" s="2">
        <v>0</v>
      </c>
      <c r="T103" s="2">
        <v>0</v>
      </c>
      <c r="U103" s="16"/>
      <c r="V103" s="2">
        <v>0</v>
      </c>
      <c r="W103" s="2">
        <f t="shared" si="345"/>
        <v>10</v>
      </c>
      <c r="X103" s="2">
        <f t="shared" si="296"/>
        <v>0</v>
      </c>
      <c r="Y103" s="17">
        <f t="shared" si="335"/>
        <v>41.826923076923073</v>
      </c>
      <c r="Z103" s="17">
        <f t="shared" si="344"/>
        <v>7.25</v>
      </c>
      <c r="AA103" s="17">
        <f t="shared" si="343"/>
        <v>5</v>
      </c>
      <c r="AB103" s="18">
        <v>7</v>
      </c>
      <c r="AC103" s="19">
        <f t="shared" si="319"/>
        <v>271.07692307692309</v>
      </c>
      <c r="AD103" s="17">
        <f t="shared" si="341"/>
        <v>0</v>
      </c>
      <c r="AE103" s="17">
        <f t="shared" si="342"/>
        <v>0</v>
      </c>
      <c r="AF103" s="29"/>
      <c r="AG103" s="43">
        <f t="shared" si="346"/>
        <v>0</v>
      </c>
      <c r="AH103" s="17">
        <f t="shared" si="347"/>
        <v>5.4215384615384616</v>
      </c>
      <c r="AI103" s="17">
        <f t="shared" si="348"/>
        <v>5.4215384615384616</v>
      </c>
      <c r="AJ103" s="3">
        <f t="shared" si="268"/>
        <v>265</v>
      </c>
      <c r="AK103" s="3">
        <f t="shared" si="269"/>
        <v>2600</v>
      </c>
      <c r="AL103" s="3"/>
      <c r="AN103" s="20">
        <f t="shared" si="349"/>
        <v>265.66000000000003</v>
      </c>
      <c r="AO103">
        <f t="shared" si="321"/>
        <v>2</v>
      </c>
      <c r="AP103">
        <f t="shared" si="322"/>
        <v>1</v>
      </c>
      <c r="AQ103">
        <f t="shared" si="323"/>
        <v>0</v>
      </c>
      <c r="AR103">
        <f t="shared" si="324"/>
        <v>1</v>
      </c>
      <c r="AS103">
        <f t="shared" si="325"/>
        <v>1</v>
      </c>
      <c r="AT103">
        <f t="shared" si="326"/>
        <v>0</v>
      </c>
      <c r="AU103">
        <f t="shared" si="327"/>
        <v>1</v>
      </c>
      <c r="AV103">
        <f t="shared" si="328"/>
        <v>0</v>
      </c>
      <c r="AW103">
        <f t="shared" si="329"/>
        <v>1</v>
      </c>
      <c r="AX103">
        <f t="shared" si="330"/>
        <v>1</v>
      </c>
      <c r="AY103">
        <f t="shared" si="331"/>
        <v>2640.0000000001</v>
      </c>
      <c r="AZ103" s="12">
        <f t="shared" si="332"/>
        <v>-2.588888888888889</v>
      </c>
      <c r="BA103" s="13">
        <f t="shared" si="310"/>
        <v>0</v>
      </c>
      <c r="BB103" s="13">
        <f t="shared" si="311"/>
        <v>0</v>
      </c>
      <c r="BC103" s="27">
        <v>0</v>
      </c>
      <c r="BD103" s="1">
        <f t="shared" si="333"/>
        <v>0</v>
      </c>
      <c r="BE103" s="20">
        <f t="shared" si="334"/>
        <v>251.82692307692309</v>
      </c>
    </row>
    <row r="104" spans="1:57" ht="28.5" customHeight="1" x14ac:dyDescent="0.65">
      <c r="A104" s="2">
        <v>98</v>
      </c>
      <c r="B104" s="2" t="s">
        <v>308</v>
      </c>
      <c r="C104" s="36" t="s">
        <v>356</v>
      </c>
      <c r="D104" s="47" t="s">
        <v>354</v>
      </c>
      <c r="E104" s="48" t="s">
        <v>285</v>
      </c>
      <c r="F104" s="46" t="e">
        <f>VLOOKUP(C104,'[1]2023.11'!$C$6:$X$1239,8,0)</f>
        <v>#N/A</v>
      </c>
      <c r="G104" s="46" t="e">
        <f>VLOOKUP(C104,'[1]2023.11'!$C$6:$X$1239,9,0)</f>
        <v>#N/A</v>
      </c>
      <c r="H104" s="46" t="e">
        <f>VLOOKUP(C104,'[1]2023.11'!$C$6:$X$1239,14,0)</f>
        <v>#N/A</v>
      </c>
      <c r="I104" s="78" t="e">
        <f>VLOOKUP(C104,'[1]2023.11'!$C$6:$X$1239,13,0)</f>
        <v>#N/A</v>
      </c>
      <c r="J104" s="46" t="e">
        <f>VLOOKUP(C104,'[1]2023.11'!$C$6:$X$1239,4,0)</f>
        <v>#N/A</v>
      </c>
      <c r="K104" s="46" t="e">
        <f>VLOOKUP(C104,'[1]2023.11'!$C$6:$X$1239,3,0)</f>
        <v>#N/A</v>
      </c>
      <c r="L104" s="15">
        <v>44927</v>
      </c>
      <c r="M104" s="2">
        <f t="shared" si="339"/>
        <v>26</v>
      </c>
      <c r="N104" s="16">
        <v>28</v>
      </c>
      <c r="O104" s="2"/>
      <c r="P104" s="16"/>
      <c r="Q104" s="16"/>
      <c r="R104" s="2">
        <v>210</v>
      </c>
      <c r="S104" s="2">
        <v>15</v>
      </c>
      <c r="T104" s="2">
        <v>10</v>
      </c>
      <c r="U104" s="16"/>
      <c r="V104" s="2">
        <v>0</v>
      </c>
      <c r="W104" s="2">
        <f t="shared" si="345"/>
        <v>10</v>
      </c>
      <c r="X104" s="2">
        <f t="shared" si="296"/>
        <v>0</v>
      </c>
      <c r="Y104" s="17">
        <f t="shared" si="335"/>
        <v>42.403846153846153</v>
      </c>
      <c r="Z104" s="17">
        <f t="shared" si="344"/>
        <v>7</v>
      </c>
      <c r="AA104" s="17">
        <f t="shared" si="343"/>
        <v>5</v>
      </c>
      <c r="AB104" s="18">
        <v>7</v>
      </c>
      <c r="AC104" s="19">
        <f t="shared" si="319"/>
        <v>306.40384615384613</v>
      </c>
      <c r="AD104" s="17">
        <f t="shared" si="341"/>
        <v>0</v>
      </c>
      <c r="AE104" s="17">
        <f t="shared" si="342"/>
        <v>0</v>
      </c>
      <c r="AF104" s="29"/>
      <c r="AG104" s="43">
        <f t="shared" si="346"/>
        <v>0</v>
      </c>
      <c r="AH104" s="17">
        <f t="shared" si="347"/>
        <v>6</v>
      </c>
      <c r="AI104" s="17">
        <f t="shared" si="348"/>
        <v>6</v>
      </c>
      <c r="AJ104" s="3">
        <f t="shared" si="268"/>
        <v>300</v>
      </c>
      <c r="AK104" s="3">
        <f t="shared" si="269"/>
        <v>1500</v>
      </c>
      <c r="AL104" s="3"/>
      <c r="AN104" s="20">
        <f t="shared" si="349"/>
        <v>300.39999999999998</v>
      </c>
      <c r="AO104">
        <f t="shared" si="321"/>
        <v>3</v>
      </c>
      <c r="AP104">
        <f t="shared" si="322"/>
        <v>0</v>
      </c>
      <c r="AQ104">
        <f t="shared" si="323"/>
        <v>0</v>
      </c>
      <c r="AR104">
        <f t="shared" si="324"/>
        <v>0</v>
      </c>
      <c r="AS104">
        <f t="shared" si="325"/>
        <v>0</v>
      </c>
      <c r="AT104">
        <f t="shared" si="326"/>
        <v>0</v>
      </c>
      <c r="AU104">
        <f t="shared" si="327"/>
        <v>0</v>
      </c>
      <c r="AV104">
        <f t="shared" si="328"/>
        <v>1</v>
      </c>
      <c r="AW104">
        <f t="shared" si="329"/>
        <v>1</v>
      </c>
      <c r="AX104">
        <f t="shared" si="330"/>
        <v>0</v>
      </c>
      <c r="AY104">
        <f t="shared" si="331"/>
        <v>1599.9999999999091</v>
      </c>
      <c r="AZ104" s="12">
        <f t="shared" si="332"/>
        <v>-1.9583333333333333</v>
      </c>
      <c r="BA104" s="13">
        <f t="shared" si="310"/>
        <v>0</v>
      </c>
      <c r="BB104" s="13">
        <f t="shared" si="311"/>
        <v>0</v>
      </c>
      <c r="BC104" s="27">
        <v>0</v>
      </c>
      <c r="BD104" s="1">
        <f t="shared" si="333"/>
        <v>0</v>
      </c>
      <c r="BE104" s="20">
        <f t="shared" si="334"/>
        <v>287.40384615384613</v>
      </c>
    </row>
    <row r="105" spans="1:57" ht="28.5" customHeight="1" x14ac:dyDescent="0.65">
      <c r="A105" s="39">
        <v>99</v>
      </c>
      <c r="B105" s="2" t="s">
        <v>308</v>
      </c>
      <c r="C105" s="36" t="s">
        <v>357</v>
      </c>
      <c r="D105" s="47" t="s">
        <v>358</v>
      </c>
      <c r="E105" s="48" t="s">
        <v>359</v>
      </c>
      <c r="F105" s="46" t="e">
        <f>VLOOKUP(C105,'[1]2023.11'!$C$6:$X$1239,8,0)</f>
        <v>#N/A</v>
      </c>
      <c r="G105" s="46" t="e">
        <f>VLOOKUP(C105,'[1]2023.11'!$C$6:$X$1239,9,0)</f>
        <v>#N/A</v>
      </c>
      <c r="H105" s="46" t="e">
        <f>VLOOKUP(C105,'[1]2023.11'!$C$6:$X$1239,14,0)</f>
        <v>#N/A</v>
      </c>
      <c r="I105" s="78" t="e">
        <f>VLOOKUP(C105,'[1]2023.11'!$C$6:$X$1239,13,0)</f>
        <v>#N/A</v>
      </c>
      <c r="J105" s="46" t="e">
        <f>VLOOKUP(C105,'[1]2023.11'!$C$6:$X$1239,4,0)</f>
        <v>#N/A</v>
      </c>
      <c r="K105" s="46" t="e">
        <f>VLOOKUP(C105,'[1]2023.11'!$C$6:$X$1239,3,0)</f>
        <v>#N/A</v>
      </c>
      <c r="L105" s="15">
        <v>44927</v>
      </c>
      <c r="M105" s="2">
        <f t="shared" si="339"/>
        <v>26</v>
      </c>
      <c r="N105" s="16">
        <v>32</v>
      </c>
      <c r="O105" s="2"/>
      <c r="P105" s="16"/>
      <c r="Q105" s="16"/>
      <c r="R105" s="2">
        <v>200</v>
      </c>
      <c r="S105" s="2">
        <v>0</v>
      </c>
      <c r="T105" s="2">
        <v>0</v>
      </c>
      <c r="U105" s="16"/>
      <c r="V105" s="2">
        <v>0</v>
      </c>
      <c r="W105" s="2">
        <f t="shared" si="345"/>
        <v>10</v>
      </c>
      <c r="X105" s="2">
        <f t="shared" si="296"/>
        <v>0</v>
      </c>
      <c r="Y105" s="17">
        <f t="shared" si="335"/>
        <v>46.153846153846153</v>
      </c>
      <c r="Z105" s="17">
        <f t="shared" si="344"/>
        <v>8</v>
      </c>
      <c r="AA105" s="17">
        <f t="shared" si="343"/>
        <v>5</v>
      </c>
      <c r="AB105" s="18">
        <v>7</v>
      </c>
      <c r="AC105" s="19">
        <f t="shared" si="319"/>
        <v>276.15384615384613</v>
      </c>
      <c r="AD105" s="17">
        <f t="shared" si="341"/>
        <v>0</v>
      </c>
      <c r="AE105" s="17">
        <f t="shared" si="342"/>
        <v>0</v>
      </c>
      <c r="AF105" s="29"/>
      <c r="AG105" s="43">
        <f t="shared" si="346"/>
        <v>0</v>
      </c>
      <c r="AH105" s="17">
        <f t="shared" si="347"/>
        <v>5.523076923076923</v>
      </c>
      <c r="AI105" s="17">
        <f t="shared" si="348"/>
        <v>5.523076923076923</v>
      </c>
      <c r="AJ105" s="3">
        <f t="shared" si="268"/>
        <v>270</v>
      </c>
      <c r="AK105" s="3">
        <f t="shared" si="269"/>
        <v>2500</v>
      </c>
      <c r="AL105" s="3"/>
      <c r="AN105" s="20">
        <f t="shared" si="349"/>
        <v>270.63</v>
      </c>
      <c r="AO105">
        <f t="shared" si="321"/>
        <v>2</v>
      </c>
      <c r="AP105">
        <f t="shared" si="322"/>
        <v>1</v>
      </c>
      <c r="AQ105">
        <f t="shared" si="323"/>
        <v>1</v>
      </c>
      <c r="AR105">
        <f t="shared" si="324"/>
        <v>0</v>
      </c>
      <c r="AS105">
        <f t="shared" si="325"/>
        <v>0</v>
      </c>
      <c r="AT105">
        <f t="shared" si="326"/>
        <v>0</v>
      </c>
      <c r="AU105">
        <f t="shared" si="327"/>
        <v>1</v>
      </c>
      <c r="AV105">
        <f t="shared" si="328"/>
        <v>0</v>
      </c>
      <c r="AW105">
        <f t="shared" si="329"/>
        <v>1</v>
      </c>
      <c r="AX105">
        <f t="shared" si="330"/>
        <v>0</v>
      </c>
      <c r="AY105">
        <f t="shared" si="331"/>
        <v>2519.9999999999818</v>
      </c>
      <c r="AZ105" s="12">
        <f t="shared" si="332"/>
        <v>-1.9583333333333333</v>
      </c>
      <c r="BA105" s="13">
        <f t="shared" si="310"/>
        <v>0</v>
      </c>
      <c r="BB105" s="13">
        <f t="shared" si="311"/>
        <v>0</v>
      </c>
      <c r="BC105" s="27">
        <v>0</v>
      </c>
      <c r="BD105" s="1">
        <f t="shared" si="333"/>
        <v>0</v>
      </c>
      <c r="BE105" s="20">
        <f t="shared" si="334"/>
        <v>256.15384615384613</v>
      </c>
    </row>
    <row r="106" spans="1:57" ht="33" customHeight="1" x14ac:dyDescent="0.65">
      <c r="A106" s="2">
        <v>100</v>
      </c>
      <c r="B106" s="2" t="s">
        <v>360</v>
      </c>
      <c r="C106" s="44" t="s">
        <v>361</v>
      </c>
      <c r="D106" s="47" t="s">
        <v>43</v>
      </c>
      <c r="E106" s="48" t="s">
        <v>362</v>
      </c>
      <c r="F106" s="46" t="str">
        <f>VLOOKUP(C106,'[1]2023.11'!$C$6:$X$1239,8,0)</f>
        <v>SORN</v>
      </c>
      <c r="G106" s="46" t="str">
        <f>VLOOKUP(C106,'[1]2023.11'!$C$6:$X$1239,9,0)</f>
        <v>NIMUL</v>
      </c>
      <c r="H106" s="46" t="str">
        <f>VLOOKUP(C106,'[1]2023.11'!$C$6:$X$1239,14,0)</f>
        <v>F</v>
      </c>
      <c r="I106" s="78">
        <f>VLOOKUP(C106,'[1]2023.11'!$C$6:$X$1239,13,0)</f>
        <v>34855</v>
      </c>
      <c r="J106" s="46" t="str">
        <f>VLOOKUP(C106,'[1]2023.11'!$C$6:$X$1239,4,0)</f>
        <v>070744034</v>
      </c>
      <c r="K106" s="46" t="str">
        <f>VLOOKUP(C106,'[1]2023.11'!$C$6:$X$1239,3,0)</f>
        <v>030494151</v>
      </c>
      <c r="L106" s="15">
        <v>44228</v>
      </c>
      <c r="M106" s="2">
        <f t="shared" si="339"/>
        <v>26</v>
      </c>
      <c r="N106" s="16">
        <v>31</v>
      </c>
      <c r="O106" s="2"/>
      <c r="P106" s="16"/>
      <c r="Q106" s="16"/>
      <c r="R106" s="2">
        <v>200</v>
      </c>
      <c r="S106" s="2">
        <v>0</v>
      </c>
      <c r="T106" s="2">
        <v>12.5</v>
      </c>
      <c r="U106" s="16"/>
      <c r="V106" s="2">
        <v>0</v>
      </c>
      <c r="W106" s="2">
        <f>IF(AND($Q$4&lt;=M106,Q106&lt;0.01),10,IF(AND(M106&gt;=$Q$4-1,Q106&lt;0.01),5,0))</f>
        <v>10</v>
      </c>
      <c r="X106" s="2">
        <f t="shared" si="296"/>
        <v>0</v>
      </c>
      <c r="Y106" s="17">
        <f t="shared" si="335"/>
        <v>44.71153846153846</v>
      </c>
      <c r="Z106" s="17">
        <f t="shared" si="344"/>
        <v>7.75</v>
      </c>
      <c r="AA106" s="17">
        <f t="shared" si="343"/>
        <v>5</v>
      </c>
      <c r="AB106" s="18">
        <v>7</v>
      </c>
      <c r="AC106" s="19">
        <f t="shared" si="319"/>
        <v>286.96153846153845</v>
      </c>
      <c r="AD106" s="17">
        <f t="shared" si="341"/>
        <v>0</v>
      </c>
      <c r="AE106" s="17">
        <f t="shared" si="342"/>
        <v>0</v>
      </c>
      <c r="AF106" s="29"/>
      <c r="AG106" s="43">
        <f>IF(BE106&lt;=(1500000/4000),0,IF(BE106&lt;=(2000000/4000),(BE106-(1500000/4000))*5%,IF(BE106&lt;=(8500000/4000),(BE106-(2000000/4000))*10%+(25000/4000),IF(BE106&lt;=(12500000/4000),(BE106-(8500000/4000))*15%+(675000/4000),(BE106-(12500000/4000))*20%+(1275000/4000)))))</f>
        <v>0</v>
      </c>
      <c r="AH106" s="17">
        <f>IF((AC106*4000)&lt;=1200000,(AC106*2%),(1200000/4000*2%))</f>
        <v>5.7392307692307689</v>
      </c>
      <c r="AI106" s="17">
        <f>AD106+AE106+AF106+AG106+AH106</f>
        <v>5.7392307692307689</v>
      </c>
      <c r="AJ106" s="3">
        <f t="shared" si="268"/>
        <v>281</v>
      </c>
      <c r="AK106" s="3">
        <f t="shared" si="269"/>
        <v>800</v>
      </c>
      <c r="AL106" s="3"/>
      <c r="AN106" s="20">
        <f t="shared" si="349"/>
        <v>281.22000000000003</v>
      </c>
      <c r="AO106">
        <f t="shared" si="321"/>
        <v>2</v>
      </c>
      <c r="AP106">
        <f t="shared" si="322"/>
        <v>1</v>
      </c>
      <c r="AQ106">
        <f t="shared" si="323"/>
        <v>1</v>
      </c>
      <c r="AR106">
        <f t="shared" si="324"/>
        <v>1</v>
      </c>
      <c r="AS106">
        <f t="shared" si="325"/>
        <v>0</v>
      </c>
      <c r="AT106">
        <f t="shared" si="326"/>
        <v>1</v>
      </c>
      <c r="AU106">
        <f t="shared" si="327"/>
        <v>0</v>
      </c>
      <c r="AV106">
        <f t="shared" si="328"/>
        <v>0</v>
      </c>
      <c r="AW106">
        <f t="shared" si="329"/>
        <v>1</v>
      </c>
      <c r="AX106">
        <f t="shared" si="330"/>
        <v>3</v>
      </c>
      <c r="AY106">
        <f t="shared" si="331"/>
        <v>880.00000000010914</v>
      </c>
      <c r="AZ106" s="12">
        <f t="shared" si="332"/>
        <v>-4.1666666666666664E-2</v>
      </c>
      <c r="BA106" s="13">
        <f t="shared" si="310"/>
        <v>0</v>
      </c>
      <c r="BB106" s="13">
        <f t="shared" si="311"/>
        <v>0</v>
      </c>
      <c r="BC106" s="27">
        <v>0</v>
      </c>
      <c r="BD106" s="1">
        <f t="shared" si="333"/>
        <v>0</v>
      </c>
      <c r="BE106" s="20">
        <f t="shared" si="334"/>
        <v>267.21153846153845</v>
      </c>
    </row>
    <row r="107" spans="1:57" ht="33" customHeight="1" x14ac:dyDescent="0.65">
      <c r="A107" s="39">
        <v>101</v>
      </c>
      <c r="B107" s="50" t="s">
        <v>360</v>
      </c>
      <c r="C107" s="44" t="s">
        <v>363</v>
      </c>
      <c r="D107" s="47" t="s">
        <v>364</v>
      </c>
      <c r="E107" s="48" t="s">
        <v>302</v>
      </c>
      <c r="F107" s="46" t="str">
        <f>VLOOKUP(C107,'[1]2023.11'!$C$6:$X$1239,8,0)</f>
        <v>OUCH</v>
      </c>
      <c r="G107" s="46" t="str">
        <f>VLOOKUP(C107,'[1]2023.11'!$C$6:$X$1239,9,0)</f>
        <v>MOM</v>
      </c>
      <c r="H107" s="46" t="str">
        <f>VLOOKUP(C107,'[1]2023.11'!$C$6:$X$1239,14,0)</f>
        <v>F</v>
      </c>
      <c r="I107" s="78">
        <f>VLOOKUP(C107,'[1]2023.11'!$C$6:$X$1239,13,0)</f>
        <v>32302</v>
      </c>
      <c r="J107" s="46" t="str">
        <f>VLOOKUP(C107,'[1]2023.11'!$C$6:$X$1239,4,0)</f>
        <v>081548738</v>
      </c>
      <c r="K107" s="46" t="str">
        <f>VLOOKUP(C107,'[1]2023.11'!$C$6:$X$1239,3,0)</f>
        <v>250231285</v>
      </c>
      <c r="L107" s="15">
        <v>44228</v>
      </c>
      <c r="M107" s="2">
        <f t="shared" si="339"/>
        <v>26</v>
      </c>
      <c r="N107" s="16">
        <v>33</v>
      </c>
      <c r="O107" s="2"/>
      <c r="P107" s="16"/>
      <c r="Q107" s="16"/>
      <c r="R107" s="2">
        <v>200</v>
      </c>
      <c r="S107" s="2">
        <v>0</v>
      </c>
      <c r="T107" s="2">
        <v>0</v>
      </c>
      <c r="U107" s="16"/>
      <c r="V107" s="2">
        <v>0</v>
      </c>
      <c r="W107" s="2">
        <f t="shared" ref="W107:W135" si="350">IF(AND($Q$4&lt;=M107,Q107&lt;0.01),10,IF(AND(M107&gt;=$Q$4-1,Q107&lt;0.01),5,0))</f>
        <v>10</v>
      </c>
      <c r="X107" s="2">
        <f t="shared" si="296"/>
        <v>0</v>
      </c>
      <c r="Y107" s="17">
        <f t="shared" si="335"/>
        <v>47.596153846153847</v>
      </c>
      <c r="Z107" s="17">
        <f t="shared" si="344"/>
        <v>8.25</v>
      </c>
      <c r="AA107" s="17">
        <f t="shared" si="343"/>
        <v>5</v>
      </c>
      <c r="AB107" s="18">
        <v>7</v>
      </c>
      <c r="AC107" s="19">
        <f t="shared" si="319"/>
        <v>277.84615384615387</v>
      </c>
      <c r="AD107" s="17">
        <f t="shared" si="341"/>
        <v>0</v>
      </c>
      <c r="AE107" s="17">
        <f t="shared" si="342"/>
        <v>0</v>
      </c>
      <c r="AF107" s="29"/>
      <c r="AG107" s="43">
        <f t="shared" ref="AG107:AG135" si="351">IF(BE107&lt;=(1500000/4000),0,IF(BE107&lt;=(2000000/4000),(BE107-(1500000/4000))*5%,IF(BE107&lt;=(8500000/4000),(BE107-(2000000/4000))*10%+(25000/4000),IF(BE107&lt;=(12500000/4000),(BE107-(8500000/4000))*15%+(675000/4000),(BE107-(12500000/4000))*20%+(1275000/4000)))))</f>
        <v>0</v>
      </c>
      <c r="AH107" s="17">
        <f t="shared" ref="AH107:AH135" si="352">IF((AC107*4000)&lt;=1200000,(AC107*2%),(1200000/4000*2%))</f>
        <v>5.5569230769230771</v>
      </c>
      <c r="AI107" s="17">
        <f t="shared" ref="AI107:AI135" si="353">AD107+AE107+AF107+AG107+AH107</f>
        <v>5.5569230769230771</v>
      </c>
      <c r="AJ107" s="3">
        <f t="shared" si="268"/>
        <v>272</v>
      </c>
      <c r="AK107" s="3">
        <f t="shared" si="269"/>
        <v>1100</v>
      </c>
      <c r="AL107" s="3"/>
      <c r="AN107" s="20">
        <f t="shared" si="349"/>
        <v>272.29000000000002</v>
      </c>
      <c r="AO107">
        <f t="shared" si="321"/>
        <v>2</v>
      </c>
      <c r="AP107">
        <f t="shared" si="322"/>
        <v>1</v>
      </c>
      <c r="AQ107">
        <f t="shared" si="323"/>
        <v>1</v>
      </c>
      <c r="AR107">
        <f t="shared" si="324"/>
        <v>0</v>
      </c>
      <c r="AS107">
        <f t="shared" si="325"/>
        <v>0</v>
      </c>
      <c r="AT107">
        <f t="shared" si="326"/>
        <v>2</v>
      </c>
      <c r="AU107">
        <f t="shared" si="327"/>
        <v>0</v>
      </c>
      <c r="AV107">
        <f t="shared" si="328"/>
        <v>1</v>
      </c>
      <c r="AW107">
        <f t="shared" si="329"/>
        <v>0</v>
      </c>
      <c r="AX107">
        <f t="shared" si="330"/>
        <v>1</v>
      </c>
      <c r="AY107">
        <f t="shared" si="331"/>
        <v>1160.0000000000819</v>
      </c>
      <c r="AZ107" s="12">
        <f t="shared" si="332"/>
        <v>-4.1666666666666664E-2</v>
      </c>
      <c r="BA107" s="13">
        <f t="shared" si="310"/>
        <v>0</v>
      </c>
      <c r="BB107" s="13">
        <f t="shared" si="311"/>
        <v>0</v>
      </c>
      <c r="BC107" s="27">
        <v>0</v>
      </c>
      <c r="BD107" s="1">
        <f t="shared" si="333"/>
        <v>0</v>
      </c>
      <c r="BE107" s="20">
        <f t="shared" si="334"/>
        <v>257.59615384615387</v>
      </c>
    </row>
    <row r="108" spans="1:57" ht="33" customHeight="1" x14ac:dyDescent="0.65">
      <c r="A108" s="2">
        <v>102</v>
      </c>
      <c r="B108" s="2" t="s">
        <v>360</v>
      </c>
      <c r="C108" s="44" t="s">
        <v>365</v>
      </c>
      <c r="D108" s="47" t="s">
        <v>98</v>
      </c>
      <c r="E108" s="48" t="s">
        <v>262</v>
      </c>
      <c r="F108" s="46" t="str">
        <f>VLOOKUP(C108,'[1]2023.11'!$C$6:$X$1239,8,0)</f>
        <v>HIENG</v>
      </c>
      <c r="G108" s="46" t="str">
        <f>VLOOKUP(C108,'[1]2023.11'!$C$6:$X$1239,9,0)</f>
        <v>CHANNY</v>
      </c>
      <c r="H108" s="46" t="str">
        <f>VLOOKUP(C108,'[1]2023.11'!$C$6:$X$1239,14,0)</f>
        <v>F</v>
      </c>
      <c r="I108" s="78">
        <f>VLOOKUP(C108,'[1]2023.11'!$C$6:$X$1239,13,0)</f>
        <v>35044</v>
      </c>
      <c r="J108" s="46" t="str">
        <f>VLOOKUP(C108,'[1]2023.11'!$C$6:$X$1239,4,0)</f>
        <v>0969187798</v>
      </c>
      <c r="K108" s="46">
        <f>VLOOKUP(C108,'[1]2023.11'!$C$6:$X$1239,3,0)</f>
        <v>100727416</v>
      </c>
      <c r="L108" s="15">
        <v>44228</v>
      </c>
      <c r="M108" s="2">
        <f t="shared" si="339"/>
        <v>26</v>
      </c>
      <c r="N108" s="16">
        <v>33</v>
      </c>
      <c r="O108" s="2"/>
      <c r="P108" s="16"/>
      <c r="Q108" s="16"/>
      <c r="R108" s="2">
        <v>200</v>
      </c>
      <c r="S108" s="2">
        <v>0</v>
      </c>
      <c r="T108" s="2">
        <v>4</v>
      </c>
      <c r="U108" s="16"/>
      <c r="V108" s="2">
        <v>0</v>
      </c>
      <c r="W108" s="2">
        <f t="shared" si="350"/>
        <v>10</v>
      </c>
      <c r="X108" s="2">
        <f t="shared" si="296"/>
        <v>0</v>
      </c>
      <c r="Y108" s="17">
        <f t="shared" si="335"/>
        <v>47.596153846153847</v>
      </c>
      <c r="Z108" s="17">
        <f t="shared" si="344"/>
        <v>8.25</v>
      </c>
      <c r="AA108" s="17">
        <f t="shared" si="343"/>
        <v>5</v>
      </c>
      <c r="AB108" s="18">
        <v>7</v>
      </c>
      <c r="AC108" s="19">
        <f t="shared" si="319"/>
        <v>281.84615384615387</v>
      </c>
      <c r="AD108" s="17">
        <f t="shared" si="341"/>
        <v>0</v>
      </c>
      <c r="AE108" s="17">
        <f t="shared" si="342"/>
        <v>0</v>
      </c>
      <c r="AF108" s="29"/>
      <c r="AG108" s="43">
        <f t="shared" si="351"/>
        <v>0</v>
      </c>
      <c r="AH108" s="17">
        <f t="shared" si="352"/>
        <v>5.6369230769230771</v>
      </c>
      <c r="AI108" s="17">
        <f t="shared" si="353"/>
        <v>5.6369230769230771</v>
      </c>
      <c r="AJ108" s="3">
        <f t="shared" si="268"/>
        <v>276</v>
      </c>
      <c r="AK108" s="3">
        <f t="shared" si="269"/>
        <v>800</v>
      </c>
      <c r="AL108" s="3"/>
      <c r="AN108" s="20">
        <f t="shared" si="349"/>
        <v>276.20999999999998</v>
      </c>
      <c r="AO108">
        <f t="shared" si="321"/>
        <v>2</v>
      </c>
      <c r="AP108">
        <f t="shared" si="322"/>
        <v>1</v>
      </c>
      <c r="AQ108">
        <f t="shared" si="323"/>
        <v>1</v>
      </c>
      <c r="AR108">
        <f t="shared" si="324"/>
        <v>0</v>
      </c>
      <c r="AS108">
        <f t="shared" si="325"/>
        <v>1</v>
      </c>
      <c r="AT108">
        <f t="shared" si="326"/>
        <v>1</v>
      </c>
      <c r="AU108">
        <f t="shared" si="327"/>
        <v>0</v>
      </c>
      <c r="AV108">
        <f t="shared" si="328"/>
        <v>0</v>
      </c>
      <c r="AW108">
        <f t="shared" si="329"/>
        <v>1</v>
      </c>
      <c r="AX108">
        <f t="shared" si="330"/>
        <v>3</v>
      </c>
      <c r="AY108">
        <f t="shared" si="331"/>
        <v>839.99999999991815</v>
      </c>
      <c r="AZ108" s="12">
        <f t="shared" si="332"/>
        <v>-4.1666666666666664E-2</v>
      </c>
      <c r="BA108" s="13">
        <f t="shared" si="310"/>
        <v>0</v>
      </c>
      <c r="BB108" s="13">
        <f t="shared" si="311"/>
        <v>0</v>
      </c>
      <c r="BC108" s="27">
        <v>0</v>
      </c>
      <c r="BD108" s="1">
        <f t="shared" si="333"/>
        <v>0</v>
      </c>
      <c r="BE108" s="20">
        <f t="shared" si="334"/>
        <v>261.59615384615387</v>
      </c>
    </row>
    <row r="109" spans="1:57" ht="33" customHeight="1" x14ac:dyDescent="0.65">
      <c r="A109" s="39">
        <v>103</v>
      </c>
      <c r="B109" s="2" t="s">
        <v>360</v>
      </c>
      <c r="C109" s="36" t="s">
        <v>366</v>
      </c>
      <c r="D109" s="47" t="s">
        <v>367</v>
      </c>
      <c r="E109" s="48" t="s">
        <v>368</v>
      </c>
      <c r="F109" s="46" t="str">
        <f>VLOOKUP(C109,'[1]2023.11'!$C$6:$X$1239,8,0)</f>
        <v>DOEURNG</v>
      </c>
      <c r="G109" s="46" t="str">
        <f>VLOOKUP(C109,'[1]2023.11'!$C$6:$X$1239,9,0)</f>
        <v>DUON</v>
      </c>
      <c r="H109" s="46" t="str">
        <f>VLOOKUP(C109,'[1]2023.11'!$C$6:$X$1239,14,0)</f>
        <v>F</v>
      </c>
      <c r="I109" s="78">
        <f>VLOOKUP(C109,'[1]2023.11'!$C$6:$X$1239,13,0)</f>
        <v>37198</v>
      </c>
      <c r="J109" s="46" t="str">
        <f>VLOOKUP(C109,'[1]2023.11'!$C$6:$X$1239,4,0)</f>
        <v>070243280</v>
      </c>
      <c r="K109" s="46" t="str">
        <f>VLOOKUP(C109,'[1]2023.11'!$C$6:$X$1239,3,0)</f>
        <v>171163317</v>
      </c>
      <c r="L109" s="15">
        <v>44228</v>
      </c>
      <c r="M109" s="2">
        <f t="shared" si="339"/>
        <v>26</v>
      </c>
      <c r="N109" s="16">
        <v>37</v>
      </c>
      <c r="O109" s="2"/>
      <c r="P109" s="16"/>
      <c r="Q109" s="16"/>
      <c r="R109" s="2">
        <v>200</v>
      </c>
      <c r="S109" s="2">
        <v>0</v>
      </c>
      <c r="T109" s="2">
        <v>0</v>
      </c>
      <c r="U109" s="16"/>
      <c r="V109" s="2">
        <v>0</v>
      </c>
      <c r="W109" s="2">
        <f t="shared" si="350"/>
        <v>10</v>
      </c>
      <c r="X109" s="2">
        <f t="shared" si="296"/>
        <v>0</v>
      </c>
      <c r="Y109" s="17">
        <f t="shared" si="335"/>
        <v>53.365384615384613</v>
      </c>
      <c r="Z109" s="17">
        <f t="shared" si="344"/>
        <v>9.25</v>
      </c>
      <c r="AA109" s="17">
        <f t="shared" si="343"/>
        <v>5</v>
      </c>
      <c r="AB109" s="18">
        <v>7</v>
      </c>
      <c r="AC109" s="19">
        <f t="shared" si="319"/>
        <v>284.61538461538464</v>
      </c>
      <c r="AD109" s="17">
        <f t="shared" si="341"/>
        <v>0</v>
      </c>
      <c r="AE109" s="17">
        <f t="shared" si="342"/>
        <v>0</v>
      </c>
      <c r="AF109" s="29"/>
      <c r="AG109" s="43">
        <f t="shared" si="351"/>
        <v>0</v>
      </c>
      <c r="AH109" s="17">
        <f t="shared" si="352"/>
        <v>5.6923076923076925</v>
      </c>
      <c r="AI109" s="17">
        <f t="shared" si="353"/>
        <v>5.6923076923076925</v>
      </c>
      <c r="AJ109" s="3">
        <f t="shared" si="268"/>
        <v>278</v>
      </c>
      <c r="AK109" s="3">
        <f t="shared" si="269"/>
        <v>3600</v>
      </c>
      <c r="AL109" s="3"/>
      <c r="AN109" s="20">
        <f t="shared" si="349"/>
        <v>278.92</v>
      </c>
      <c r="AO109">
        <f t="shared" si="321"/>
        <v>2</v>
      </c>
      <c r="AP109">
        <f t="shared" si="322"/>
        <v>1</v>
      </c>
      <c r="AQ109">
        <f t="shared" si="323"/>
        <v>1</v>
      </c>
      <c r="AR109">
        <f t="shared" si="324"/>
        <v>0</v>
      </c>
      <c r="AS109">
        <f t="shared" si="325"/>
        <v>1</v>
      </c>
      <c r="AT109">
        <f t="shared" si="326"/>
        <v>3</v>
      </c>
      <c r="AU109">
        <f t="shared" si="327"/>
        <v>1</v>
      </c>
      <c r="AV109">
        <f t="shared" si="328"/>
        <v>1</v>
      </c>
      <c r="AW109">
        <f t="shared" si="329"/>
        <v>1</v>
      </c>
      <c r="AX109">
        <f t="shared" si="330"/>
        <v>1</v>
      </c>
      <c r="AY109">
        <f t="shared" si="331"/>
        <v>3680.0000000000637</v>
      </c>
      <c r="AZ109" s="12">
        <f t="shared" si="332"/>
        <v>-4.1666666666666664E-2</v>
      </c>
      <c r="BA109" s="13">
        <f t="shared" si="310"/>
        <v>0</v>
      </c>
      <c r="BB109" s="13">
        <f t="shared" si="311"/>
        <v>0</v>
      </c>
      <c r="BC109" s="27">
        <v>0</v>
      </c>
      <c r="BD109" s="1">
        <f t="shared" si="333"/>
        <v>0</v>
      </c>
      <c r="BE109" s="20">
        <f t="shared" si="334"/>
        <v>263.36538461538464</v>
      </c>
    </row>
    <row r="110" spans="1:57" ht="33" customHeight="1" x14ac:dyDescent="0.65">
      <c r="A110" s="2">
        <v>104</v>
      </c>
      <c r="B110" s="2" t="s">
        <v>360</v>
      </c>
      <c r="C110" s="44" t="s">
        <v>369</v>
      </c>
      <c r="D110" s="38" t="s">
        <v>370</v>
      </c>
      <c r="E110" s="38" t="s">
        <v>371</v>
      </c>
      <c r="F110" s="46" t="str">
        <f>VLOOKUP(C110,'[1]2023.11'!$C$6:$X$1239,8,0)</f>
        <v>KHAN</v>
      </c>
      <c r="G110" s="46" t="str">
        <f>VLOOKUP(C110,'[1]2023.11'!$C$6:$X$1239,9,0)</f>
        <v>SOPHEA</v>
      </c>
      <c r="H110" s="46" t="str">
        <f>VLOOKUP(C110,'[1]2023.11'!$C$6:$X$1239,14,0)</f>
        <v>F</v>
      </c>
      <c r="I110" s="78">
        <f>VLOOKUP(C110,'[1]2023.11'!$C$6:$X$1239,13,0)</f>
        <v>33673</v>
      </c>
      <c r="J110" s="46" t="str">
        <f>VLOOKUP(C110,'[1]2023.11'!$C$6:$X$1239,4,0)</f>
        <v>0963997652</v>
      </c>
      <c r="K110" s="46" t="str">
        <f>VLOOKUP(C110,'[1]2023.11'!$C$6:$X$1239,3,0)</f>
        <v>051344829</v>
      </c>
      <c r="L110" s="15">
        <v>44341</v>
      </c>
      <c r="M110" s="2">
        <f t="shared" si="339"/>
        <v>26</v>
      </c>
      <c r="N110" s="16">
        <v>33</v>
      </c>
      <c r="O110" s="2"/>
      <c r="P110" s="16"/>
      <c r="Q110" s="16"/>
      <c r="R110" s="2">
        <v>200</v>
      </c>
      <c r="S110" s="2">
        <v>0</v>
      </c>
      <c r="T110" s="2">
        <v>0</v>
      </c>
      <c r="U110" s="16"/>
      <c r="V110" s="2">
        <v>0</v>
      </c>
      <c r="W110" s="2">
        <f t="shared" si="350"/>
        <v>10</v>
      </c>
      <c r="X110" s="2">
        <f t="shared" si="296"/>
        <v>0</v>
      </c>
      <c r="Y110" s="17">
        <f t="shared" si="335"/>
        <v>47.596153846153847</v>
      </c>
      <c r="Z110" s="17">
        <f t="shared" si="344"/>
        <v>8.25</v>
      </c>
      <c r="AA110" s="17">
        <f t="shared" si="343"/>
        <v>5</v>
      </c>
      <c r="AB110" s="18">
        <v>7</v>
      </c>
      <c r="AC110" s="19">
        <f t="shared" si="319"/>
        <v>277.84615384615387</v>
      </c>
      <c r="AD110" s="17">
        <f t="shared" si="341"/>
        <v>0</v>
      </c>
      <c r="AE110" s="17">
        <f t="shared" si="342"/>
        <v>0</v>
      </c>
      <c r="AF110" s="29"/>
      <c r="AG110" s="43">
        <f t="shared" si="351"/>
        <v>0</v>
      </c>
      <c r="AH110" s="17">
        <f t="shared" si="352"/>
        <v>5.5569230769230771</v>
      </c>
      <c r="AI110" s="17">
        <f t="shared" si="353"/>
        <v>5.5569230769230771</v>
      </c>
      <c r="AJ110" s="3">
        <f t="shared" si="268"/>
        <v>272</v>
      </c>
      <c r="AK110" s="3">
        <f t="shared" si="269"/>
        <v>1100</v>
      </c>
      <c r="AL110" s="3"/>
      <c r="AN110" s="20">
        <f t="shared" si="349"/>
        <v>272.29000000000002</v>
      </c>
      <c r="AO110">
        <f t="shared" si="321"/>
        <v>2</v>
      </c>
      <c r="AP110">
        <f t="shared" si="322"/>
        <v>1</v>
      </c>
      <c r="AQ110">
        <f t="shared" si="323"/>
        <v>1</v>
      </c>
      <c r="AR110">
        <f t="shared" si="324"/>
        <v>0</v>
      </c>
      <c r="AS110">
        <f t="shared" si="325"/>
        <v>0</v>
      </c>
      <c r="AT110">
        <f t="shared" si="326"/>
        <v>2</v>
      </c>
      <c r="AU110">
        <f t="shared" si="327"/>
        <v>0</v>
      </c>
      <c r="AV110">
        <f t="shared" si="328"/>
        <v>1</v>
      </c>
      <c r="AW110">
        <f t="shared" si="329"/>
        <v>0</v>
      </c>
      <c r="AX110">
        <f t="shared" si="330"/>
        <v>1</v>
      </c>
      <c r="AY110">
        <f t="shared" si="331"/>
        <v>1160.0000000000819</v>
      </c>
      <c r="AZ110" s="12">
        <f t="shared" si="332"/>
        <v>-0.35833333333333334</v>
      </c>
      <c r="BA110" s="13">
        <f t="shared" si="310"/>
        <v>0</v>
      </c>
      <c r="BB110" s="13">
        <f t="shared" si="311"/>
        <v>0</v>
      </c>
      <c r="BC110" s="27">
        <v>0</v>
      </c>
      <c r="BD110" s="1">
        <f t="shared" si="333"/>
        <v>0</v>
      </c>
      <c r="BE110" s="20">
        <f t="shared" si="334"/>
        <v>257.59615384615387</v>
      </c>
    </row>
    <row r="111" spans="1:57" ht="33" customHeight="1" x14ac:dyDescent="0.65">
      <c r="A111" s="39">
        <v>105</v>
      </c>
      <c r="B111" s="2" t="s">
        <v>360</v>
      </c>
      <c r="C111" s="44" t="s">
        <v>372</v>
      </c>
      <c r="D111" s="47" t="s">
        <v>373</v>
      </c>
      <c r="E111" s="48" t="s">
        <v>374</v>
      </c>
      <c r="F111" s="46" t="str">
        <f>VLOOKUP(C111,'[1]2023.11'!$C$6:$X$1239,8,0)</f>
        <v>NHEM</v>
      </c>
      <c r="G111" s="46" t="str">
        <f>VLOOKUP(C111,'[1]2023.11'!$C$6:$X$1239,9,0)</f>
        <v>SREYOUN</v>
      </c>
      <c r="H111" s="46" t="str">
        <f>VLOOKUP(C111,'[1]2023.11'!$C$6:$X$1239,14,0)</f>
        <v>F</v>
      </c>
      <c r="I111" s="78">
        <f>VLOOKUP(C111,'[1]2023.11'!$C$6:$X$1239,13,0)</f>
        <v>34344</v>
      </c>
      <c r="J111" s="46" t="str">
        <f>VLOOKUP(C111,'[1]2023.11'!$C$6:$X$1239,4,0)</f>
        <v>0966796027</v>
      </c>
      <c r="K111" s="46" t="str">
        <f>VLOOKUP(C111,'[1]2023.11'!$C$6:$X$1239,3,0)</f>
        <v>150862081</v>
      </c>
      <c r="L111" s="15">
        <v>44494</v>
      </c>
      <c r="M111" s="2">
        <f t="shared" si="339"/>
        <v>26</v>
      </c>
      <c r="N111" s="16">
        <v>33</v>
      </c>
      <c r="O111" s="2"/>
      <c r="P111" s="16"/>
      <c r="Q111" s="16"/>
      <c r="R111" s="2">
        <v>200</v>
      </c>
      <c r="S111" s="2">
        <v>0</v>
      </c>
      <c r="T111" s="2">
        <v>0</v>
      </c>
      <c r="U111" s="16"/>
      <c r="V111" s="2">
        <v>0</v>
      </c>
      <c r="W111" s="2">
        <f t="shared" si="350"/>
        <v>10</v>
      </c>
      <c r="X111" s="2">
        <f t="shared" si="296"/>
        <v>0</v>
      </c>
      <c r="Y111" s="17">
        <f t="shared" si="335"/>
        <v>47.596153846153847</v>
      </c>
      <c r="Z111" s="17">
        <f t="shared" si="344"/>
        <v>8.25</v>
      </c>
      <c r="AA111" s="17">
        <f t="shared" si="343"/>
        <v>5</v>
      </c>
      <c r="AB111" s="18">
        <v>7</v>
      </c>
      <c r="AC111" s="19">
        <f t="shared" si="319"/>
        <v>277.84615384615387</v>
      </c>
      <c r="AD111" s="17">
        <f t="shared" si="341"/>
        <v>0</v>
      </c>
      <c r="AE111" s="17">
        <f t="shared" si="342"/>
        <v>0</v>
      </c>
      <c r="AF111" s="29"/>
      <c r="AG111" s="43">
        <f t="shared" si="351"/>
        <v>0</v>
      </c>
      <c r="AH111" s="17">
        <f t="shared" si="352"/>
        <v>5.5569230769230771</v>
      </c>
      <c r="AI111" s="17">
        <f t="shared" si="353"/>
        <v>5.5569230769230771</v>
      </c>
      <c r="AJ111" s="3">
        <f t="shared" si="268"/>
        <v>272</v>
      </c>
      <c r="AK111" s="3">
        <f t="shared" si="269"/>
        <v>1100</v>
      </c>
      <c r="AL111" s="3"/>
      <c r="AN111" s="20">
        <f t="shared" si="349"/>
        <v>272.29000000000002</v>
      </c>
      <c r="AO111">
        <f t="shared" si="321"/>
        <v>2</v>
      </c>
      <c r="AP111">
        <f t="shared" si="322"/>
        <v>1</v>
      </c>
      <c r="AQ111">
        <f t="shared" si="323"/>
        <v>1</v>
      </c>
      <c r="AR111">
        <f t="shared" si="324"/>
        <v>0</v>
      </c>
      <c r="AS111">
        <f t="shared" si="325"/>
        <v>0</v>
      </c>
      <c r="AT111">
        <f t="shared" si="326"/>
        <v>2</v>
      </c>
      <c r="AU111">
        <f t="shared" si="327"/>
        <v>0</v>
      </c>
      <c r="AV111">
        <f t="shared" si="328"/>
        <v>1</v>
      </c>
      <c r="AW111">
        <f t="shared" si="329"/>
        <v>0</v>
      </c>
      <c r="AX111">
        <f t="shared" si="330"/>
        <v>1</v>
      </c>
      <c r="AY111">
        <f t="shared" si="331"/>
        <v>1160.0000000000819</v>
      </c>
      <c r="AZ111" s="12">
        <f t="shared" si="332"/>
        <v>-0.77500000000000002</v>
      </c>
      <c r="BA111" s="13">
        <f t="shared" si="310"/>
        <v>0</v>
      </c>
      <c r="BB111" s="13">
        <f t="shared" si="311"/>
        <v>0</v>
      </c>
      <c r="BC111" s="27">
        <v>0</v>
      </c>
      <c r="BD111" s="1">
        <f t="shared" si="333"/>
        <v>0</v>
      </c>
      <c r="BE111" s="20">
        <f t="shared" si="334"/>
        <v>257.59615384615387</v>
      </c>
    </row>
    <row r="112" spans="1:57" ht="33" customHeight="1" x14ac:dyDescent="0.65">
      <c r="A112" s="2">
        <v>106</v>
      </c>
      <c r="B112" s="2" t="s">
        <v>360</v>
      </c>
      <c r="C112" s="44" t="s">
        <v>375</v>
      </c>
      <c r="D112" s="47" t="s">
        <v>313</v>
      </c>
      <c r="E112" s="48" t="s">
        <v>211</v>
      </c>
      <c r="F112" s="46" t="str">
        <f>VLOOKUP(C112,'[1]2023.11'!$C$6:$X$1239,8,0)</f>
        <v>KEO</v>
      </c>
      <c r="G112" s="46" t="str">
        <f>VLOOKUP(C112,'[1]2023.11'!$C$6:$X$1239,9,0)</f>
        <v>SREYMOM</v>
      </c>
      <c r="H112" s="46" t="str">
        <f>VLOOKUP(C112,'[1]2023.11'!$C$6:$X$1239,14,0)</f>
        <v>F</v>
      </c>
      <c r="I112" s="78">
        <f>VLOOKUP(C112,'[1]2023.11'!$C$6:$X$1239,13,0)</f>
        <v>37384</v>
      </c>
      <c r="J112" s="46" t="str">
        <f>VLOOKUP(C112,'[1]2023.11'!$C$6:$X$1239,4,0)</f>
        <v>0887743810</v>
      </c>
      <c r="K112" s="46" t="str">
        <f>VLOOKUP(C112,'[1]2023.11'!$C$6:$X$1239,3,0)</f>
        <v>101351657</v>
      </c>
      <c r="L112" s="15">
        <v>44522</v>
      </c>
      <c r="M112" s="2">
        <f t="shared" si="339"/>
        <v>26</v>
      </c>
      <c r="N112" s="16">
        <v>27</v>
      </c>
      <c r="O112" s="2"/>
      <c r="P112" s="16"/>
      <c r="Q112" s="16"/>
      <c r="R112" s="2">
        <v>200</v>
      </c>
      <c r="S112" s="2">
        <v>0</v>
      </c>
      <c r="T112" s="2">
        <v>0</v>
      </c>
      <c r="U112" s="16"/>
      <c r="V112" s="2">
        <v>0</v>
      </c>
      <c r="W112" s="2">
        <f t="shared" si="350"/>
        <v>10</v>
      </c>
      <c r="X112" s="2">
        <f t="shared" si="296"/>
        <v>0</v>
      </c>
      <c r="Y112" s="17">
        <f t="shared" si="335"/>
        <v>38.942307692307693</v>
      </c>
      <c r="Z112" s="17">
        <f t="shared" si="344"/>
        <v>6.75</v>
      </c>
      <c r="AA112" s="17">
        <f t="shared" si="343"/>
        <v>5</v>
      </c>
      <c r="AB112" s="18">
        <v>7</v>
      </c>
      <c r="AC112" s="19">
        <f t="shared" si="319"/>
        <v>267.69230769230768</v>
      </c>
      <c r="AD112" s="17">
        <f t="shared" si="341"/>
        <v>0</v>
      </c>
      <c r="AE112" s="17">
        <f t="shared" si="342"/>
        <v>0</v>
      </c>
      <c r="AF112" s="29"/>
      <c r="AG112" s="43">
        <f t="shared" si="351"/>
        <v>0</v>
      </c>
      <c r="AH112" s="17">
        <f t="shared" si="352"/>
        <v>5.3538461538461535</v>
      </c>
      <c r="AI112" s="17">
        <f t="shared" si="353"/>
        <v>5.3538461538461535</v>
      </c>
      <c r="AJ112" s="3">
        <f t="shared" si="268"/>
        <v>262</v>
      </c>
      <c r="AK112" s="3">
        <f t="shared" si="269"/>
        <v>1300</v>
      </c>
      <c r="AL112" s="3"/>
      <c r="AN112" s="20">
        <f t="shared" si="349"/>
        <v>262.33999999999997</v>
      </c>
      <c r="AO112">
        <f t="shared" si="321"/>
        <v>2</v>
      </c>
      <c r="AP112">
        <f t="shared" si="322"/>
        <v>1</v>
      </c>
      <c r="AQ112">
        <f t="shared" si="323"/>
        <v>0</v>
      </c>
      <c r="AR112">
        <f t="shared" si="324"/>
        <v>1</v>
      </c>
      <c r="AS112">
        <f t="shared" si="325"/>
        <v>0</v>
      </c>
      <c r="AT112">
        <f t="shared" si="326"/>
        <v>2</v>
      </c>
      <c r="AU112">
        <f t="shared" si="327"/>
        <v>0</v>
      </c>
      <c r="AV112">
        <f t="shared" si="328"/>
        <v>1</v>
      </c>
      <c r="AW112">
        <f t="shared" si="329"/>
        <v>0</v>
      </c>
      <c r="AX112">
        <f t="shared" si="330"/>
        <v>3</v>
      </c>
      <c r="AY112">
        <f t="shared" si="331"/>
        <v>1359.9999999999</v>
      </c>
      <c r="AZ112" s="12">
        <f t="shared" si="332"/>
        <v>-0.85</v>
      </c>
      <c r="BA112" s="13">
        <f t="shared" si="310"/>
        <v>0</v>
      </c>
      <c r="BB112" s="13">
        <f t="shared" si="311"/>
        <v>0</v>
      </c>
      <c r="BC112" s="27">
        <v>0</v>
      </c>
      <c r="BD112" s="1">
        <f t="shared" si="333"/>
        <v>0</v>
      </c>
      <c r="BE112" s="20">
        <f t="shared" si="334"/>
        <v>248.94230769230768</v>
      </c>
    </row>
    <row r="113" spans="1:57" ht="33" customHeight="1" x14ac:dyDescent="0.65">
      <c r="A113" s="39">
        <v>107</v>
      </c>
      <c r="B113" s="2" t="s">
        <v>360</v>
      </c>
      <c r="C113" s="44" t="s">
        <v>376</v>
      </c>
      <c r="D113" s="47" t="s">
        <v>377</v>
      </c>
      <c r="E113" s="48" t="s">
        <v>378</v>
      </c>
      <c r="F113" s="46" t="str">
        <f>VLOOKUP(C113,'[1]2023.11'!$C$6:$X$1239,8,0)</f>
        <v>CHUN</v>
      </c>
      <c r="G113" s="46" t="str">
        <f>VLOOKUP(C113,'[1]2023.11'!$C$6:$X$1239,9,0)</f>
        <v>CHHAYA</v>
      </c>
      <c r="H113" s="46" t="str">
        <f>VLOOKUP(C113,'[1]2023.11'!$C$6:$X$1239,14,0)</f>
        <v>M</v>
      </c>
      <c r="I113" s="78">
        <f>VLOOKUP(C113,'[1]2023.11'!$C$6:$X$1239,13,0)</f>
        <v>36109</v>
      </c>
      <c r="J113" s="46" t="str">
        <f>VLOOKUP(C113,'[1]2023.11'!$C$6:$X$1239,4,0)</f>
        <v>0883806008</v>
      </c>
      <c r="K113" s="46" t="str">
        <f>VLOOKUP(C113,'[1]2023.11'!$C$6:$X$1239,3,0)</f>
        <v>110634073</v>
      </c>
      <c r="L113" s="15">
        <v>44440</v>
      </c>
      <c r="M113" s="2">
        <f t="shared" si="339"/>
        <v>26</v>
      </c>
      <c r="N113" s="16">
        <v>31</v>
      </c>
      <c r="O113" s="2"/>
      <c r="P113" s="16"/>
      <c r="Q113" s="16"/>
      <c r="R113" s="2">
        <v>200</v>
      </c>
      <c r="S113" s="2">
        <v>0</v>
      </c>
      <c r="T113" s="2">
        <v>0</v>
      </c>
      <c r="U113" s="16"/>
      <c r="V113" s="2">
        <v>0</v>
      </c>
      <c r="W113" s="2">
        <f t="shared" si="350"/>
        <v>10</v>
      </c>
      <c r="X113" s="2">
        <f t="shared" si="296"/>
        <v>0</v>
      </c>
      <c r="Y113" s="17">
        <f t="shared" si="335"/>
        <v>44.71153846153846</v>
      </c>
      <c r="Z113" s="17">
        <f t="shared" si="344"/>
        <v>7.75</v>
      </c>
      <c r="AA113" s="17">
        <f t="shared" si="343"/>
        <v>5</v>
      </c>
      <c r="AB113" s="18"/>
      <c r="AC113" s="19">
        <f t="shared" si="319"/>
        <v>267.46153846153845</v>
      </c>
      <c r="AD113" s="17">
        <f t="shared" si="341"/>
        <v>0</v>
      </c>
      <c r="AE113" s="17">
        <f t="shared" si="342"/>
        <v>0</v>
      </c>
      <c r="AF113" s="29"/>
      <c r="AG113" s="43">
        <f t="shared" si="351"/>
        <v>0</v>
      </c>
      <c r="AH113" s="17">
        <f t="shared" si="352"/>
        <v>5.3492307692307692</v>
      </c>
      <c r="AI113" s="17">
        <f t="shared" si="353"/>
        <v>5.3492307692307692</v>
      </c>
      <c r="AJ113" s="3">
        <f t="shared" si="268"/>
        <v>262</v>
      </c>
      <c r="AK113" s="3">
        <f t="shared" si="269"/>
        <v>400</v>
      </c>
      <c r="AL113" s="3"/>
      <c r="AN113" s="20">
        <f t="shared" si="349"/>
        <v>262.11</v>
      </c>
      <c r="AO113">
        <f t="shared" si="321"/>
        <v>2</v>
      </c>
      <c r="AP113">
        <f t="shared" si="322"/>
        <v>1</v>
      </c>
      <c r="AQ113">
        <f t="shared" si="323"/>
        <v>0</v>
      </c>
      <c r="AR113">
        <f t="shared" si="324"/>
        <v>1</v>
      </c>
      <c r="AS113">
        <f t="shared" si="325"/>
        <v>0</v>
      </c>
      <c r="AT113">
        <f t="shared" si="326"/>
        <v>2</v>
      </c>
      <c r="AU113">
        <f t="shared" si="327"/>
        <v>0</v>
      </c>
      <c r="AV113">
        <f t="shared" si="328"/>
        <v>0</v>
      </c>
      <c r="AW113">
        <f t="shared" si="329"/>
        <v>0</v>
      </c>
      <c r="AX113">
        <f t="shared" si="330"/>
        <v>4</v>
      </c>
      <c r="AY113">
        <f t="shared" si="331"/>
        <v>440.00000000005457</v>
      </c>
      <c r="AZ113" s="12">
        <f t="shared" si="332"/>
        <v>-0.625</v>
      </c>
      <c r="BA113" s="13">
        <f t="shared" si="310"/>
        <v>0</v>
      </c>
      <c r="BB113" s="13">
        <f t="shared" si="311"/>
        <v>0</v>
      </c>
      <c r="BC113" s="27">
        <v>0</v>
      </c>
      <c r="BD113" s="1">
        <f t="shared" si="333"/>
        <v>0</v>
      </c>
      <c r="BE113" s="20">
        <f t="shared" si="334"/>
        <v>254.71153846153845</v>
      </c>
    </row>
    <row r="114" spans="1:57" ht="33" customHeight="1" x14ac:dyDescent="0.65">
      <c r="A114" s="2">
        <v>108</v>
      </c>
      <c r="B114" s="2" t="s">
        <v>360</v>
      </c>
      <c r="C114" s="44" t="s">
        <v>379</v>
      </c>
      <c r="D114" s="47" t="s">
        <v>380</v>
      </c>
      <c r="E114" s="48" t="s">
        <v>381</v>
      </c>
      <c r="F114" s="46" t="str">
        <f>VLOOKUP(C114,'[1]2023.11'!$C$6:$X$1239,8,0)</f>
        <v>RITH</v>
      </c>
      <c r="G114" s="46" t="str">
        <f>VLOOKUP(C114,'[1]2023.11'!$C$6:$X$1239,9,0)</f>
        <v>SORAM</v>
      </c>
      <c r="H114" s="46" t="str">
        <f>VLOOKUP(C114,'[1]2023.11'!$C$6:$X$1239,14,0)</f>
        <v>F</v>
      </c>
      <c r="I114" s="78">
        <f>VLOOKUP(C114,'[1]2023.11'!$C$6:$X$1239,13,0)</f>
        <v>36078</v>
      </c>
      <c r="J114" s="46" t="str">
        <f>VLOOKUP(C114,'[1]2023.11'!$C$6:$X$1239,4,0)</f>
        <v>0968303283</v>
      </c>
      <c r="K114" s="46" t="str">
        <f>VLOOKUP(C114,'[1]2023.11'!$C$6:$X$1239,3,0)</f>
        <v>030775664</v>
      </c>
      <c r="L114" s="15">
        <v>44546</v>
      </c>
      <c r="M114" s="2">
        <f t="shared" si="339"/>
        <v>26</v>
      </c>
      <c r="N114" s="16">
        <v>54</v>
      </c>
      <c r="O114" s="2"/>
      <c r="P114" s="16"/>
      <c r="Q114" s="16"/>
      <c r="R114" s="2">
        <v>210</v>
      </c>
      <c r="S114" s="2">
        <v>15</v>
      </c>
      <c r="T114" s="2">
        <v>0</v>
      </c>
      <c r="U114" s="16"/>
      <c r="V114" s="2">
        <v>0</v>
      </c>
      <c r="W114" s="2">
        <f t="shared" si="350"/>
        <v>10</v>
      </c>
      <c r="X114" s="2">
        <f t="shared" si="296"/>
        <v>0</v>
      </c>
      <c r="Y114" s="17">
        <f t="shared" si="335"/>
        <v>81.778846153846146</v>
      </c>
      <c r="Z114" s="17">
        <f t="shared" si="344"/>
        <v>13.5</v>
      </c>
      <c r="AA114" s="17">
        <f t="shared" si="343"/>
        <v>5</v>
      </c>
      <c r="AB114" s="18">
        <v>7</v>
      </c>
      <c r="AC114" s="19">
        <f t="shared" si="319"/>
        <v>342.27884615384613</v>
      </c>
      <c r="AD114" s="17">
        <f t="shared" si="341"/>
        <v>0</v>
      </c>
      <c r="AE114" s="17">
        <f t="shared" si="342"/>
        <v>0</v>
      </c>
      <c r="AF114" s="29"/>
      <c r="AG114" s="43">
        <f t="shared" si="351"/>
        <v>0</v>
      </c>
      <c r="AH114" s="17">
        <f t="shared" si="352"/>
        <v>6</v>
      </c>
      <c r="AI114" s="17">
        <f t="shared" si="353"/>
        <v>6</v>
      </c>
      <c r="AJ114" s="3">
        <f t="shared" si="268"/>
        <v>336</v>
      </c>
      <c r="AK114" s="3">
        <f t="shared" si="269"/>
        <v>1100</v>
      </c>
      <c r="AL114" s="3"/>
      <c r="AN114" s="20">
        <f t="shared" si="349"/>
        <v>336.28</v>
      </c>
      <c r="AO114">
        <f t="shared" si="321"/>
        <v>3</v>
      </c>
      <c r="AP114">
        <f t="shared" si="322"/>
        <v>0</v>
      </c>
      <c r="AQ114">
        <f t="shared" si="323"/>
        <v>1</v>
      </c>
      <c r="AR114">
        <f t="shared" si="324"/>
        <v>1</v>
      </c>
      <c r="AS114">
        <f t="shared" si="325"/>
        <v>1</v>
      </c>
      <c r="AT114">
        <f t="shared" si="326"/>
        <v>1</v>
      </c>
      <c r="AU114">
        <f t="shared" si="327"/>
        <v>0</v>
      </c>
      <c r="AV114">
        <f t="shared" si="328"/>
        <v>1</v>
      </c>
      <c r="AW114">
        <f t="shared" si="329"/>
        <v>0</v>
      </c>
      <c r="AX114">
        <f t="shared" si="330"/>
        <v>1</v>
      </c>
      <c r="AY114">
        <f t="shared" si="331"/>
        <v>1119.9999999998909</v>
      </c>
      <c r="AZ114" s="12">
        <f t="shared" si="332"/>
        <v>-0.91666666666666663</v>
      </c>
      <c r="BA114" s="13">
        <f t="shared" si="310"/>
        <v>0</v>
      </c>
      <c r="BB114" s="13">
        <f t="shared" si="311"/>
        <v>0</v>
      </c>
      <c r="BC114" s="27">
        <v>0</v>
      </c>
      <c r="BD114" s="1">
        <f t="shared" si="333"/>
        <v>0</v>
      </c>
      <c r="BE114" s="20">
        <f t="shared" si="334"/>
        <v>316.77884615384613</v>
      </c>
    </row>
    <row r="115" spans="1:57" ht="33" customHeight="1" x14ac:dyDescent="0.65">
      <c r="A115" s="39">
        <v>109</v>
      </c>
      <c r="B115" s="2" t="s">
        <v>360</v>
      </c>
      <c r="C115" s="44" t="s">
        <v>382</v>
      </c>
      <c r="D115" s="47" t="s">
        <v>383</v>
      </c>
      <c r="E115" s="48" t="s">
        <v>211</v>
      </c>
      <c r="F115" s="46" t="str">
        <f>VLOOKUP(C115,'[1]2023.11'!$C$6:$X$1239,8,0)</f>
        <v>LONG</v>
      </c>
      <c r="G115" s="46" t="str">
        <f>VLOOKUP(C115,'[1]2023.11'!$C$6:$X$1239,9,0)</f>
        <v>SREYMOM</v>
      </c>
      <c r="H115" s="46" t="str">
        <f>VLOOKUP(C115,'[1]2023.11'!$C$6:$X$1239,14,0)</f>
        <v>F</v>
      </c>
      <c r="I115" s="78">
        <f>VLOOKUP(C115,'[1]2023.11'!$C$6:$X$1239,13,0)</f>
        <v>36412</v>
      </c>
      <c r="J115" s="46" t="str">
        <f>VLOOKUP(C115,'[1]2023.11'!$C$6:$X$1239,4,0)</f>
        <v>0973038132</v>
      </c>
      <c r="K115" s="46" t="str">
        <f>VLOOKUP(C115,'[1]2023.11'!$C$6:$X$1239,3,0)</f>
        <v>030903484</v>
      </c>
      <c r="L115" s="15">
        <v>44546</v>
      </c>
      <c r="M115" s="2">
        <f t="shared" si="339"/>
        <v>26</v>
      </c>
      <c r="N115" s="16">
        <v>35</v>
      </c>
      <c r="O115" s="2"/>
      <c r="P115" s="16"/>
      <c r="Q115" s="16"/>
      <c r="R115" s="2">
        <v>200</v>
      </c>
      <c r="S115" s="2">
        <v>0</v>
      </c>
      <c r="T115" s="2">
        <v>0</v>
      </c>
      <c r="U115" s="16"/>
      <c r="V115" s="2">
        <v>0</v>
      </c>
      <c r="W115" s="2">
        <f t="shared" si="350"/>
        <v>10</v>
      </c>
      <c r="X115" s="2">
        <f t="shared" si="296"/>
        <v>0</v>
      </c>
      <c r="Y115" s="17">
        <f t="shared" si="335"/>
        <v>50.480769230769234</v>
      </c>
      <c r="Z115" s="17">
        <f t="shared" si="344"/>
        <v>8.75</v>
      </c>
      <c r="AA115" s="17">
        <f t="shared" si="343"/>
        <v>5</v>
      </c>
      <c r="AB115" s="18">
        <v>7</v>
      </c>
      <c r="AC115" s="19">
        <f t="shared" si="319"/>
        <v>281.23076923076923</v>
      </c>
      <c r="AD115" s="17">
        <f t="shared" si="341"/>
        <v>0</v>
      </c>
      <c r="AE115" s="17">
        <f t="shared" si="342"/>
        <v>0</v>
      </c>
      <c r="AF115" s="29"/>
      <c r="AG115" s="43">
        <f t="shared" si="351"/>
        <v>0</v>
      </c>
      <c r="AH115" s="17">
        <f t="shared" si="352"/>
        <v>5.6246153846153844</v>
      </c>
      <c r="AI115" s="17">
        <f t="shared" si="353"/>
        <v>5.6246153846153844</v>
      </c>
      <c r="AJ115" s="3">
        <f t="shared" si="268"/>
        <v>275</v>
      </c>
      <c r="AK115" s="3">
        <f t="shared" si="269"/>
        <v>2400</v>
      </c>
      <c r="AL115" s="3"/>
      <c r="AN115" s="20">
        <f t="shared" si="349"/>
        <v>275.61</v>
      </c>
      <c r="AO115">
        <f t="shared" si="321"/>
        <v>2</v>
      </c>
      <c r="AP115">
        <f t="shared" si="322"/>
        <v>1</v>
      </c>
      <c r="AQ115">
        <f t="shared" si="323"/>
        <v>1</v>
      </c>
      <c r="AR115">
        <f t="shared" si="324"/>
        <v>0</v>
      </c>
      <c r="AS115">
        <f t="shared" si="325"/>
        <v>1</v>
      </c>
      <c r="AT115">
        <f t="shared" si="326"/>
        <v>0</v>
      </c>
      <c r="AU115">
        <f t="shared" si="327"/>
        <v>1</v>
      </c>
      <c r="AV115">
        <f t="shared" si="328"/>
        <v>0</v>
      </c>
      <c r="AW115">
        <f t="shared" si="329"/>
        <v>0</v>
      </c>
      <c r="AX115">
        <f t="shared" si="330"/>
        <v>4</v>
      </c>
      <c r="AY115">
        <f t="shared" si="331"/>
        <v>2440.0000000000546</v>
      </c>
      <c r="AZ115" s="12">
        <f t="shared" si="332"/>
        <v>-0.91666666666666663</v>
      </c>
      <c r="BA115" s="13">
        <f t="shared" si="310"/>
        <v>0</v>
      </c>
      <c r="BB115" s="13">
        <f t="shared" si="311"/>
        <v>0</v>
      </c>
      <c r="BC115" s="27">
        <v>0</v>
      </c>
      <c r="BD115" s="1">
        <f t="shared" si="333"/>
        <v>0</v>
      </c>
      <c r="BE115" s="20">
        <f t="shared" si="334"/>
        <v>260.48076923076923</v>
      </c>
    </row>
    <row r="116" spans="1:57" ht="33" customHeight="1" x14ac:dyDescent="0.65">
      <c r="A116" s="2">
        <v>110</v>
      </c>
      <c r="B116" s="2" t="s">
        <v>360</v>
      </c>
      <c r="C116" s="36" t="s">
        <v>384</v>
      </c>
      <c r="D116" s="47" t="s">
        <v>385</v>
      </c>
      <c r="E116" s="48" t="s">
        <v>386</v>
      </c>
      <c r="F116" s="46" t="str">
        <f>VLOOKUP(C116,'[1]2023.11'!$C$6:$X$1239,8,0)</f>
        <v>SENG</v>
      </c>
      <c r="G116" s="46" t="str">
        <f>VLOOKUP(C116,'[1]2023.11'!$C$6:$X$1239,9,0)</f>
        <v>VANN</v>
      </c>
      <c r="H116" s="46" t="str">
        <f>VLOOKUP(C116,'[1]2023.11'!$C$6:$X$1239,14,0)</f>
        <v>M</v>
      </c>
      <c r="I116" s="78">
        <f>VLOOKUP(C116,'[1]2023.11'!$C$6:$X$1239,13,0)</f>
        <v>32488</v>
      </c>
      <c r="J116" s="46" t="str">
        <f>VLOOKUP(C116,'[1]2023.11'!$C$6:$X$1239,4,0)</f>
        <v>0963341607</v>
      </c>
      <c r="K116" s="46" t="str">
        <f>VLOOKUP(C116,'[1]2023.11'!$C$6:$X$1239,3,0)</f>
        <v>100763911</v>
      </c>
      <c r="L116" s="15">
        <v>44546</v>
      </c>
      <c r="M116" s="2">
        <f t="shared" si="339"/>
        <v>26</v>
      </c>
      <c r="N116" s="16">
        <v>33</v>
      </c>
      <c r="O116" s="2"/>
      <c r="P116" s="16"/>
      <c r="Q116" s="16"/>
      <c r="R116" s="2">
        <v>200</v>
      </c>
      <c r="S116" s="2">
        <v>0</v>
      </c>
      <c r="T116" s="2">
        <v>0</v>
      </c>
      <c r="U116" s="16"/>
      <c r="V116" s="2">
        <v>0</v>
      </c>
      <c r="W116" s="2">
        <f t="shared" si="350"/>
        <v>10</v>
      </c>
      <c r="X116" s="2">
        <f t="shared" si="296"/>
        <v>0</v>
      </c>
      <c r="Y116" s="17">
        <f t="shared" si="335"/>
        <v>47.596153846153847</v>
      </c>
      <c r="Z116" s="17">
        <f t="shared" si="344"/>
        <v>8.25</v>
      </c>
      <c r="AA116" s="17">
        <f t="shared" si="343"/>
        <v>5</v>
      </c>
      <c r="AB116" s="18">
        <v>7</v>
      </c>
      <c r="AC116" s="19">
        <f t="shared" si="319"/>
        <v>277.84615384615387</v>
      </c>
      <c r="AD116" s="17">
        <f t="shared" si="341"/>
        <v>0</v>
      </c>
      <c r="AE116" s="17">
        <f t="shared" si="342"/>
        <v>0</v>
      </c>
      <c r="AF116" s="29"/>
      <c r="AG116" s="43">
        <f t="shared" si="351"/>
        <v>0</v>
      </c>
      <c r="AH116" s="17">
        <f t="shared" si="352"/>
        <v>5.5569230769230771</v>
      </c>
      <c r="AI116" s="17">
        <f t="shared" si="353"/>
        <v>5.5569230769230771</v>
      </c>
      <c r="AJ116" s="3">
        <f t="shared" ref="AJ116:AJ179" si="354">(AO116*$AO$5+AP116*$AP$5+AQ116*$AQ$5+AR116*$AR$5+AS116*$AS$5+AT116*$AT$5)</f>
        <v>272</v>
      </c>
      <c r="AK116" s="3">
        <f t="shared" ref="AK116:AK179" si="355">(AU116*$AU$5+AV116*$AV$5+AW116*$AW$5+AX116*$AX$5)</f>
        <v>1100</v>
      </c>
      <c r="AL116" s="3"/>
      <c r="AN116" s="20">
        <f t="shared" si="349"/>
        <v>272.29000000000002</v>
      </c>
      <c r="AO116">
        <f t="shared" si="321"/>
        <v>2</v>
      </c>
      <c r="AP116">
        <f t="shared" si="322"/>
        <v>1</v>
      </c>
      <c r="AQ116">
        <f t="shared" si="323"/>
        <v>1</v>
      </c>
      <c r="AR116">
        <f t="shared" si="324"/>
        <v>0</v>
      </c>
      <c r="AS116">
        <f t="shared" si="325"/>
        <v>0</v>
      </c>
      <c r="AT116">
        <f t="shared" si="326"/>
        <v>2</v>
      </c>
      <c r="AU116">
        <f t="shared" si="327"/>
        <v>0</v>
      </c>
      <c r="AV116">
        <f t="shared" si="328"/>
        <v>1</v>
      </c>
      <c r="AW116">
        <f t="shared" si="329"/>
        <v>0</v>
      </c>
      <c r="AX116">
        <f t="shared" si="330"/>
        <v>1</v>
      </c>
      <c r="AY116">
        <f t="shared" si="331"/>
        <v>1160.0000000000819</v>
      </c>
      <c r="AZ116" s="12">
        <f t="shared" si="332"/>
        <v>-0.91666666666666663</v>
      </c>
      <c r="BA116" s="13">
        <f t="shared" si="310"/>
        <v>0</v>
      </c>
      <c r="BB116" s="13">
        <f t="shared" si="311"/>
        <v>0</v>
      </c>
      <c r="BC116" s="27">
        <v>0</v>
      </c>
      <c r="BD116" s="1">
        <f t="shared" si="333"/>
        <v>0</v>
      </c>
      <c r="BE116" s="20">
        <f t="shared" si="334"/>
        <v>257.59615384615387</v>
      </c>
    </row>
    <row r="117" spans="1:57" ht="33" customHeight="1" x14ac:dyDescent="0.65">
      <c r="A117" s="39">
        <v>111</v>
      </c>
      <c r="B117" s="2" t="s">
        <v>360</v>
      </c>
      <c r="C117" s="44" t="s">
        <v>387</v>
      </c>
      <c r="D117" s="47" t="s">
        <v>388</v>
      </c>
      <c r="E117" s="48" t="s">
        <v>389</v>
      </c>
      <c r="F117" s="46" t="str">
        <f>VLOOKUP(C117,'[1]2023.11'!$C$6:$X$1239,8,0)</f>
        <v>MOCH</v>
      </c>
      <c r="G117" s="46" t="str">
        <f>VLOOKUP(C117,'[1]2023.11'!$C$6:$X$1239,9,0)</f>
        <v>SOKHA</v>
      </c>
      <c r="H117" s="46" t="str">
        <f>VLOOKUP(C117,'[1]2023.11'!$C$6:$X$1239,14,0)</f>
        <v>F</v>
      </c>
      <c r="I117" s="78">
        <f>VLOOKUP(C117,'[1]2023.11'!$C$6:$X$1239,13,0)</f>
        <v>33341</v>
      </c>
      <c r="J117" s="46" t="str">
        <f>VLOOKUP(C117,'[1]2023.11'!$C$6:$X$1239,4,0)</f>
        <v>0963124793</v>
      </c>
      <c r="K117" s="46" t="str">
        <f>VLOOKUP(C117,'[1]2023.11'!$C$6:$X$1239,3,0)</f>
        <v>250023545</v>
      </c>
      <c r="L117" s="15">
        <v>44634</v>
      </c>
      <c r="M117" s="2">
        <f t="shared" si="339"/>
        <v>26</v>
      </c>
      <c r="N117" s="16">
        <v>47</v>
      </c>
      <c r="O117" s="2"/>
      <c r="P117" s="16"/>
      <c r="Q117" s="16"/>
      <c r="R117" s="2">
        <v>200</v>
      </c>
      <c r="S117" s="2">
        <v>0</v>
      </c>
      <c r="T117" s="2">
        <v>0</v>
      </c>
      <c r="U117" s="16"/>
      <c r="V117" s="2">
        <v>0</v>
      </c>
      <c r="W117" s="2">
        <f t="shared" si="350"/>
        <v>10</v>
      </c>
      <c r="X117" s="2">
        <f t="shared" si="296"/>
        <v>0</v>
      </c>
      <c r="Y117" s="17">
        <f t="shared" si="335"/>
        <v>67.788461538461533</v>
      </c>
      <c r="Z117" s="17">
        <f t="shared" si="344"/>
        <v>11.75</v>
      </c>
      <c r="AA117" s="17">
        <f t="shared" si="343"/>
        <v>5</v>
      </c>
      <c r="AB117" s="18">
        <v>7</v>
      </c>
      <c r="AC117" s="19">
        <f t="shared" si="319"/>
        <v>301.53846153846155</v>
      </c>
      <c r="AD117" s="17">
        <f t="shared" si="341"/>
        <v>0</v>
      </c>
      <c r="AE117" s="17">
        <f t="shared" si="342"/>
        <v>0</v>
      </c>
      <c r="AF117" s="29"/>
      <c r="AG117" s="43">
        <f t="shared" si="351"/>
        <v>0</v>
      </c>
      <c r="AH117" s="17">
        <f t="shared" si="352"/>
        <v>6</v>
      </c>
      <c r="AI117" s="17">
        <f t="shared" si="353"/>
        <v>6</v>
      </c>
      <c r="AJ117" s="3">
        <f t="shared" si="354"/>
        <v>295</v>
      </c>
      <c r="AK117" s="3">
        <f t="shared" si="355"/>
        <v>2100</v>
      </c>
      <c r="AL117" s="3"/>
      <c r="AN117" s="20">
        <f t="shared" si="349"/>
        <v>295.54000000000002</v>
      </c>
      <c r="AO117">
        <f t="shared" si="321"/>
        <v>2</v>
      </c>
      <c r="AP117">
        <f t="shared" si="322"/>
        <v>1</v>
      </c>
      <c r="AQ117">
        <f t="shared" si="323"/>
        <v>2</v>
      </c>
      <c r="AR117">
        <f t="shared" si="324"/>
        <v>0</v>
      </c>
      <c r="AS117">
        <f t="shared" si="325"/>
        <v>1</v>
      </c>
      <c r="AT117">
        <f t="shared" si="326"/>
        <v>0</v>
      </c>
      <c r="AU117">
        <f t="shared" si="327"/>
        <v>1</v>
      </c>
      <c r="AV117">
        <f t="shared" si="328"/>
        <v>0</v>
      </c>
      <c r="AW117">
        <f t="shared" si="329"/>
        <v>0</v>
      </c>
      <c r="AX117">
        <f t="shared" si="330"/>
        <v>1</v>
      </c>
      <c r="AY117">
        <f t="shared" si="331"/>
        <v>2160.0000000000819</v>
      </c>
      <c r="AZ117" s="12">
        <f t="shared" si="332"/>
        <v>-1.1611111111111112</v>
      </c>
      <c r="BA117" s="13">
        <f t="shared" si="310"/>
        <v>0</v>
      </c>
      <c r="BB117" s="13">
        <f t="shared" si="311"/>
        <v>0</v>
      </c>
      <c r="BC117" s="27">
        <v>0</v>
      </c>
      <c r="BD117" s="1">
        <f t="shared" si="333"/>
        <v>0</v>
      </c>
      <c r="BE117" s="20">
        <f t="shared" si="334"/>
        <v>277.78846153846155</v>
      </c>
    </row>
    <row r="118" spans="1:57" ht="30" customHeight="1" x14ac:dyDescent="0.65">
      <c r="A118" s="2">
        <v>112</v>
      </c>
      <c r="B118" s="2" t="s">
        <v>360</v>
      </c>
      <c r="C118" s="44" t="s">
        <v>390</v>
      </c>
      <c r="D118" s="47" t="s">
        <v>391</v>
      </c>
      <c r="E118" s="48" t="s">
        <v>392</v>
      </c>
      <c r="F118" s="46" t="str">
        <f>VLOOKUP(C118,'[1]2023.11'!$C$6:$X$1239,8,0)</f>
        <v>SEK</v>
      </c>
      <c r="G118" s="46" t="str">
        <f>VLOOKUP(C118,'[1]2023.11'!$C$6:$X$1239,9,0)</f>
        <v>POV</v>
      </c>
      <c r="H118" s="46" t="str">
        <f>VLOOKUP(C118,'[1]2023.11'!$C$6:$X$1239,14,0)</f>
        <v>F</v>
      </c>
      <c r="I118" s="78">
        <f>VLOOKUP(C118,'[1]2023.11'!$C$6:$X$1239,13,0)</f>
        <v>33123</v>
      </c>
      <c r="J118" s="46" t="str">
        <f>VLOOKUP(C118,'[1]2023.11'!$C$6:$X$1239,4,0)</f>
        <v>08822959</v>
      </c>
      <c r="K118" s="46" t="str">
        <f>VLOOKUP(C118,'[1]2023.11'!$C$6:$X$1239,3,0)</f>
        <v>110371523</v>
      </c>
      <c r="L118" s="15">
        <v>44646</v>
      </c>
      <c r="M118" s="2">
        <f t="shared" si="339"/>
        <v>26</v>
      </c>
      <c r="N118" s="16">
        <v>31</v>
      </c>
      <c r="O118" s="2"/>
      <c r="P118" s="16"/>
      <c r="Q118" s="16"/>
      <c r="R118" s="2">
        <v>200</v>
      </c>
      <c r="S118" s="2">
        <v>0</v>
      </c>
      <c r="T118" s="2">
        <v>0</v>
      </c>
      <c r="U118" s="16"/>
      <c r="V118" s="2">
        <v>0</v>
      </c>
      <c r="W118" s="2">
        <f t="shared" si="350"/>
        <v>10</v>
      </c>
      <c r="X118" s="2">
        <f t="shared" si="296"/>
        <v>0</v>
      </c>
      <c r="Y118" s="17">
        <f t="shared" si="335"/>
        <v>44.71153846153846</v>
      </c>
      <c r="Z118" s="17">
        <f t="shared" si="344"/>
        <v>7.75</v>
      </c>
      <c r="AA118" s="17">
        <f t="shared" si="343"/>
        <v>5</v>
      </c>
      <c r="AB118" s="18">
        <v>7</v>
      </c>
      <c r="AC118" s="19">
        <f t="shared" si="319"/>
        <v>274.46153846153845</v>
      </c>
      <c r="AD118" s="17">
        <f t="shared" si="341"/>
        <v>0</v>
      </c>
      <c r="AE118" s="17">
        <f t="shared" si="342"/>
        <v>0</v>
      </c>
      <c r="AF118" s="29"/>
      <c r="AG118" s="43">
        <f t="shared" si="351"/>
        <v>0</v>
      </c>
      <c r="AH118" s="17">
        <f t="shared" si="352"/>
        <v>5.4892307692307689</v>
      </c>
      <c r="AI118" s="17">
        <f t="shared" si="353"/>
        <v>5.4892307692307689</v>
      </c>
      <c r="AJ118" s="3">
        <f t="shared" si="354"/>
        <v>268</v>
      </c>
      <c r="AK118" s="3">
        <f t="shared" si="355"/>
        <v>3800</v>
      </c>
      <c r="AL118" s="3"/>
      <c r="AN118" s="20">
        <f t="shared" si="349"/>
        <v>268.97000000000003</v>
      </c>
      <c r="AO118">
        <f t="shared" si="321"/>
        <v>2</v>
      </c>
      <c r="AP118">
        <f t="shared" si="322"/>
        <v>1</v>
      </c>
      <c r="AQ118">
        <f t="shared" si="323"/>
        <v>0</v>
      </c>
      <c r="AR118">
        <f t="shared" si="324"/>
        <v>1</v>
      </c>
      <c r="AS118">
        <f t="shared" si="325"/>
        <v>1</v>
      </c>
      <c r="AT118">
        <f t="shared" si="326"/>
        <v>3</v>
      </c>
      <c r="AU118">
        <f t="shared" si="327"/>
        <v>1</v>
      </c>
      <c r="AV118">
        <f t="shared" si="328"/>
        <v>1</v>
      </c>
      <c r="AW118">
        <f t="shared" si="329"/>
        <v>1</v>
      </c>
      <c r="AX118">
        <f t="shared" si="330"/>
        <v>3</v>
      </c>
      <c r="AY118">
        <f t="shared" si="331"/>
        <v>3880.0000000001091</v>
      </c>
      <c r="AZ118" s="12">
        <f t="shared" si="332"/>
        <v>-1.1944444444444444</v>
      </c>
      <c r="BA118" s="13">
        <f t="shared" si="310"/>
        <v>0</v>
      </c>
      <c r="BB118" s="13">
        <f t="shared" si="311"/>
        <v>0</v>
      </c>
      <c r="BC118" s="27">
        <v>0</v>
      </c>
      <c r="BD118" s="1">
        <f t="shared" si="333"/>
        <v>0</v>
      </c>
      <c r="BE118" s="20">
        <f t="shared" si="334"/>
        <v>254.71153846153845</v>
      </c>
    </row>
    <row r="119" spans="1:57" ht="30" customHeight="1" x14ac:dyDescent="0.65">
      <c r="A119" s="39">
        <v>113</v>
      </c>
      <c r="B119" s="2" t="s">
        <v>360</v>
      </c>
      <c r="C119" s="44" t="s">
        <v>393</v>
      </c>
      <c r="D119" s="47" t="s">
        <v>394</v>
      </c>
      <c r="E119" s="48" t="s">
        <v>395</v>
      </c>
      <c r="F119" s="46" t="str">
        <f>VLOOKUP(C119,'[1]2023.11'!$C$6:$X$1239,8,0)</f>
        <v>OEUN</v>
      </c>
      <c r="G119" s="46" t="str">
        <f>VLOOKUP(C119,'[1]2023.11'!$C$6:$X$1239,9,0)</f>
        <v>NEA</v>
      </c>
      <c r="H119" s="46" t="str">
        <f>VLOOKUP(C119,'[1]2023.11'!$C$6:$X$1239,14,0)</f>
        <v>M</v>
      </c>
      <c r="I119" s="78">
        <f>VLOOKUP(C119,'[1]2023.11'!$C$6:$X$1239,13,0)</f>
        <v>35765</v>
      </c>
      <c r="J119" s="46" t="str">
        <f>VLOOKUP(C119,'[1]2023.11'!$C$6:$X$1239,4,0)</f>
        <v>0976628909</v>
      </c>
      <c r="K119" s="46" t="str">
        <f>VLOOKUP(C119,'[1]2023.11'!$C$6:$X$1239,3,0)</f>
        <v>150712524</v>
      </c>
      <c r="L119" s="15">
        <v>44652</v>
      </c>
      <c r="M119" s="2">
        <f t="shared" si="339"/>
        <v>26</v>
      </c>
      <c r="N119" s="16">
        <v>50</v>
      </c>
      <c r="O119" s="2"/>
      <c r="P119" s="16"/>
      <c r="Q119" s="16"/>
      <c r="R119" s="2">
        <v>200</v>
      </c>
      <c r="S119" s="2">
        <v>0</v>
      </c>
      <c r="T119" s="2">
        <v>0</v>
      </c>
      <c r="U119" s="16"/>
      <c r="V119" s="2">
        <v>0</v>
      </c>
      <c r="W119" s="2">
        <f t="shared" si="350"/>
        <v>10</v>
      </c>
      <c r="X119" s="2">
        <f t="shared" si="296"/>
        <v>0</v>
      </c>
      <c r="Y119" s="17">
        <f t="shared" si="335"/>
        <v>72.115384615384613</v>
      </c>
      <c r="Z119" s="17">
        <f t="shared" si="344"/>
        <v>12.5</v>
      </c>
      <c r="AA119" s="17">
        <f t="shared" si="343"/>
        <v>5</v>
      </c>
      <c r="AB119" s="18">
        <v>7</v>
      </c>
      <c r="AC119" s="19">
        <f t="shared" si="319"/>
        <v>306.61538461538464</v>
      </c>
      <c r="AD119" s="17">
        <f t="shared" si="341"/>
        <v>0</v>
      </c>
      <c r="AE119" s="17">
        <f t="shared" si="342"/>
        <v>0</v>
      </c>
      <c r="AF119" s="29"/>
      <c r="AG119" s="43">
        <f t="shared" si="351"/>
        <v>0</v>
      </c>
      <c r="AH119" s="17">
        <f t="shared" si="352"/>
        <v>6</v>
      </c>
      <c r="AI119" s="17">
        <f t="shared" si="353"/>
        <v>6</v>
      </c>
      <c r="AJ119" s="3">
        <f t="shared" si="354"/>
        <v>300</v>
      </c>
      <c r="AK119" s="3">
        <f t="shared" si="355"/>
        <v>2400</v>
      </c>
      <c r="AL119" s="3"/>
      <c r="AN119" s="20">
        <f t="shared" si="349"/>
        <v>300.62</v>
      </c>
      <c r="AO119">
        <f t="shared" si="321"/>
        <v>3</v>
      </c>
      <c r="AP119">
        <f t="shared" si="322"/>
        <v>0</v>
      </c>
      <c r="AQ119">
        <f t="shared" si="323"/>
        <v>0</v>
      </c>
      <c r="AR119">
        <f t="shared" si="324"/>
        <v>0</v>
      </c>
      <c r="AS119">
        <f t="shared" si="325"/>
        <v>0</v>
      </c>
      <c r="AT119">
        <f t="shared" si="326"/>
        <v>0</v>
      </c>
      <c r="AU119">
        <f t="shared" si="327"/>
        <v>1</v>
      </c>
      <c r="AV119">
        <f t="shared" si="328"/>
        <v>0</v>
      </c>
      <c r="AW119">
        <f t="shared" si="329"/>
        <v>0</v>
      </c>
      <c r="AX119">
        <f t="shared" si="330"/>
        <v>4</v>
      </c>
      <c r="AY119">
        <f t="shared" si="331"/>
        <v>2480.0000000000182</v>
      </c>
      <c r="AZ119" s="12">
        <f t="shared" si="332"/>
        <v>-1.2083333333333333</v>
      </c>
      <c r="BA119" s="13">
        <f t="shared" si="310"/>
        <v>0</v>
      </c>
      <c r="BB119" s="13">
        <f t="shared" si="311"/>
        <v>0</v>
      </c>
      <c r="BC119" s="27">
        <v>0</v>
      </c>
      <c r="BD119" s="1">
        <f t="shared" si="333"/>
        <v>0</v>
      </c>
      <c r="BE119" s="20">
        <f t="shared" si="334"/>
        <v>282.11538461538464</v>
      </c>
    </row>
    <row r="120" spans="1:57" ht="30" customHeight="1" x14ac:dyDescent="0.65">
      <c r="A120" s="2">
        <v>114</v>
      </c>
      <c r="B120" s="2" t="s">
        <v>360</v>
      </c>
      <c r="C120" s="44" t="s">
        <v>396</v>
      </c>
      <c r="D120" s="38" t="s">
        <v>255</v>
      </c>
      <c r="E120" s="38" t="s">
        <v>397</v>
      </c>
      <c r="F120" s="46" t="str">
        <f>VLOOKUP(C120,'[1]2023.11'!$C$6:$X$1239,8,0)</f>
        <v>YIN</v>
      </c>
      <c r="G120" s="46" t="str">
        <f>VLOOKUP(C120,'[1]2023.11'!$C$6:$X$1239,9,0)</f>
        <v>SARITH</v>
      </c>
      <c r="H120" s="46" t="str">
        <f>VLOOKUP(C120,'[1]2023.11'!$C$6:$X$1239,14,0)</f>
        <v>M</v>
      </c>
      <c r="I120" s="78">
        <f>VLOOKUP(C120,'[1]2023.11'!$C$6:$X$1239,13,0)</f>
        <v>30722</v>
      </c>
      <c r="J120" s="46" t="str">
        <f>VLOOKUP(C120,'[1]2023.11'!$C$6:$X$1239,4,0)</f>
        <v>0969441052</v>
      </c>
      <c r="K120" s="46" t="str">
        <f>VLOOKUP(C120,'[1]2023.11'!$C$6:$X$1239,3,0)</f>
        <v>250023546</v>
      </c>
      <c r="L120" s="15">
        <v>44652</v>
      </c>
      <c r="M120" s="2">
        <f t="shared" si="339"/>
        <v>26</v>
      </c>
      <c r="N120" s="16">
        <v>47</v>
      </c>
      <c r="O120" s="2"/>
      <c r="P120" s="16"/>
      <c r="Q120" s="16"/>
      <c r="R120" s="2">
        <v>200</v>
      </c>
      <c r="S120" s="2">
        <v>0</v>
      </c>
      <c r="T120" s="2">
        <v>0</v>
      </c>
      <c r="U120" s="16"/>
      <c r="V120" s="2">
        <v>0</v>
      </c>
      <c r="W120" s="2">
        <f t="shared" si="350"/>
        <v>10</v>
      </c>
      <c r="X120" s="2">
        <f t="shared" si="296"/>
        <v>0</v>
      </c>
      <c r="Y120" s="17">
        <f t="shared" si="335"/>
        <v>67.788461538461533</v>
      </c>
      <c r="Z120" s="17">
        <f t="shared" si="344"/>
        <v>11.75</v>
      </c>
      <c r="AA120" s="17">
        <f t="shared" si="343"/>
        <v>5</v>
      </c>
      <c r="AB120" s="18">
        <v>7</v>
      </c>
      <c r="AC120" s="19">
        <f t="shared" si="319"/>
        <v>301.53846153846155</v>
      </c>
      <c r="AD120" s="17">
        <f t="shared" si="341"/>
        <v>0</v>
      </c>
      <c r="AE120" s="17">
        <f t="shared" si="342"/>
        <v>0</v>
      </c>
      <c r="AF120" s="29"/>
      <c r="AG120" s="43">
        <f t="shared" si="351"/>
        <v>0</v>
      </c>
      <c r="AH120" s="17">
        <f t="shared" si="352"/>
        <v>6</v>
      </c>
      <c r="AI120" s="17">
        <f t="shared" si="353"/>
        <v>6</v>
      </c>
      <c r="AJ120" s="3">
        <f t="shared" si="354"/>
        <v>295</v>
      </c>
      <c r="AK120" s="3">
        <f t="shared" si="355"/>
        <v>2100</v>
      </c>
      <c r="AL120" s="3"/>
      <c r="AN120" s="20">
        <f t="shared" si="349"/>
        <v>295.54000000000002</v>
      </c>
      <c r="AO120">
        <f t="shared" si="321"/>
        <v>2</v>
      </c>
      <c r="AP120">
        <f t="shared" si="322"/>
        <v>1</v>
      </c>
      <c r="AQ120">
        <f t="shared" si="323"/>
        <v>2</v>
      </c>
      <c r="AR120">
        <f t="shared" si="324"/>
        <v>0</v>
      </c>
      <c r="AS120">
        <f t="shared" si="325"/>
        <v>1</v>
      </c>
      <c r="AT120">
        <f t="shared" si="326"/>
        <v>0</v>
      </c>
      <c r="AU120">
        <f t="shared" si="327"/>
        <v>1</v>
      </c>
      <c r="AV120">
        <f t="shared" si="328"/>
        <v>0</v>
      </c>
      <c r="AW120">
        <f t="shared" si="329"/>
        <v>0</v>
      </c>
      <c r="AX120">
        <f t="shared" si="330"/>
        <v>1</v>
      </c>
      <c r="AY120">
        <f t="shared" si="331"/>
        <v>2160.0000000000819</v>
      </c>
      <c r="AZ120" s="12">
        <f t="shared" si="332"/>
        <v>-1.2083333333333333</v>
      </c>
      <c r="BA120" s="13">
        <f t="shared" si="310"/>
        <v>0</v>
      </c>
      <c r="BB120" s="13">
        <f t="shared" si="311"/>
        <v>0</v>
      </c>
      <c r="BC120" s="27">
        <v>0</v>
      </c>
      <c r="BD120" s="1">
        <f t="shared" si="333"/>
        <v>0</v>
      </c>
      <c r="BE120" s="20">
        <f t="shared" si="334"/>
        <v>277.78846153846155</v>
      </c>
    </row>
    <row r="121" spans="1:57" ht="30" customHeight="1" x14ac:dyDescent="0.65">
      <c r="A121" s="39">
        <v>115</v>
      </c>
      <c r="B121" s="2" t="s">
        <v>360</v>
      </c>
      <c r="C121" s="44" t="s">
        <v>398</v>
      </c>
      <c r="D121" s="47" t="s">
        <v>399</v>
      </c>
      <c r="E121" s="48" t="s">
        <v>400</v>
      </c>
      <c r="F121" s="46" t="str">
        <f>VLOOKUP(C121,'[1]2023.11'!$C$6:$X$1239,8,0)</f>
        <v>CHHAN</v>
      </c>
      <c r="G121" s="46" t="str">
        <f>VLOOKUP(C121,'[1]2023.11'!$C$6:$X$1239,9,0)</f>
        <v>NENG</v>
      </c>
      <c r="H121" s="46" t="str">
        <f>VLOOKUP(C121,'[1]2023.11'!$C$6:$X$1239,14,0)</f>
        <v>F</v>
      </c>
      <c r="I121" s="78">
        <f>VLOOKUP(C121,'[1]2023.11'!$C$6:$X$1239,13,0)</f>
        <v>33279</v>
      </c>
      <c r="J121" s="46" t="str">
        <f>VLOOKUP(C121,'[1]2023.11'!$C$6:$X$1239,4,0)</f>
        <v>0883018910</v>
      </c>
      <c r="K121" s="46" t="str">
        <f>VLOOKUP(C121,'[1]2023.11'!$C$6:$X$1239,3,0)</f>
        <v>150540863</v>
      </c>
      <c r="L121" s="15">
        <v>44734</v>
      </c>
      <c r="M121" s="2">
        <f t="shared" si="339"/>
        <v>26</v>
      </c>
      <c r="N121" s="16">
        <v>33</v>
      </c>
      <c r="O121" s="2"/>
      <c r="P121" s="16"/>
      <c r="Q121" s="16"/>
      <c r="R121" s="2">
        <v>200</v>
      </c>
      <c r="S121" s="2">
        <v>0</v>
      </c>
      <c r="T121" s="2">
        <v>0</v>
      </c>
      <c r="U121" s="16"/>
      <c r="V121" s="2">
        <v>0</v>
      </c>
      <c r="W121" s="2">
        <f t="shared" si="350"/>
        <v>10</v>
      </c>
      <c r="X121" s="2">
        <f t="shared" ref="X121:X184" si="356">IF(AZ121&lt;=8,BA121,BB121)</f>
        <v>0</v>
      </c>
      <c r="Y121" s="17">
        <f t="shared" si="335"/>
        <v>47.596153846153847</v>
      </c>
      <c r="Z121" s="17">
        <f t="shared" si="344"/>
        <v>8.25</v>
      </c>
      <c r="AA121" s="17">
        <f t="shared" si="343"/>
        <v>5</v>
      </c>
      <c r="AB121" s="18">
        <v>7</v>
      </c>
      <c r="AC121" s="19">
        <f t="shared" si="319"/>
        <v>277.84615384615387</v>
      </c>
      <c r="AD121" s="17">
        <f t="shared" si="341"/>
        <v>0</v>
      </c>
      <c r="AE121" s="17">
        <f t="shared" si="342"/>
        <v>0</v>
      </c>
      <c r="AF121" s="29"/>
      <c r="AG121" s="43">
        <f t="shared" si="351"/>
        <v>0</v>
      </c>
      <c r="AH121" s="17">
        <f t="shared" si="352"/>
        <v>5.5569230769230771</v>
      </c>
      <c r="AI121" s="17">
        <f t="shared" si="353"/>
        <v>5.5569230769230771</v>
      </c>
      <c r="AJ121" s="3">
        <f t="shared" si="354"/>
        <v>272</v>
      </c>
      <c r="AK121" s="3">
        <f t="shared" si="355"/>
        <v>1100</v>
      </c>
      <c r="AL121" s="3"/>
      <c r="AN121" s="20">
        <f t="shared" si="349"/>
        <v>272.29000000000002</v>
      </c>
      <c r="AO121">
        <f t="shared" si="321"/>
        <v>2</v>
      </c>
      <c r="AP121">
        <f t="shared" si="322"/>
        <v>1</v>
      </c>
      <c r="AQ121">
        <f t="shared" si="323"/>
        <v>1</v>
      </c>
      <c r="AR121">
        <f t="shared" si="324"/>
        <v>0</v>
      </c>
      <c r="AS121">
        <f t="shared" si="325"/>
        <v>0</v>
      </c>
      <c r="AT121">
        <f t="shared" si="326"/>
        <v>2</v>
      </c>
      <c r="AU121">
        <f t="shared" si="327"/>
        <v>0</v>
      </c>
      <c r="AV121">
        <f t="shared" si="328"/>
        <v>1</v>
      </c>
      <c r="AW121">
        <f t="shared" si="329"/>
        <v>0</v>
      </c>
      <c r="AX121">
        <f t="shared" si="330"/>
        <v>1</v>
      </c>
      <c r="AY121">
        <f t="shared" si="331"/>
        <v>1160.0000000000819</v>
      </c>
      <c r="AZ121" s="12">
        <f t="shared" si="332"/>
        <v>-1.4333333333333333</v>
      </c>
      <c r="BA121" s="13">
        <f t="shared" ref="BA121:BA184" si="357">IF(AZ121&lt;=1,0,IF(AZ121&lt;=2,2,IF(AZ121&lt;=3,3,IF(AZ121&lt;=4,4,IF(AZ121&lt;=5,5,IF(AZ121&lt;=6,6,IF(AZ121&lt;=7,7,IF(AZ121&lt;=8,8,10))))))))</f>
        <v>0</v>
      </c>
      <c r="BB121" s="13">
        <f t="shared" ref="BB121:BB184" si="358">IF(AZ121&lt;=3,0,IF(AZ121&lt;=4,4,IF(AZ121&lt;=5,5,IF(AZ121&lt;=6,6,IF(AZ121&lt;=7,7,IF(AZ121&lt;=8,8,IF(AZ121&lt;=9,9,10)))))))</f>
        <v>0</v>
      </c>
      <c r="BC121" s="27">
        <v>0</v>
      </c>
      <c r="BD121" s="1">
        <f t="shared" si="333"/>
        <v>0</v>
      </c>
      <c r="BE121" s="20">
        <f t="shared" si="334"/>
        <v>257.59615384615387</v>
      </c>
    </row>
    <row r="122" spans="1:57" ht="30" customHeight="1" x14ac:dyDescent="0.65">
      <c r="A122" s="2">
        <v>116</v>
      </c>
      <c r="B122" s="2" t="s">
        <v>360</v>
      </c>
      <c r="C122" s="44" t="s">
        <v>401</v>
      </c>
      <c r="D122" s="47" t="s">
        <v>43</v>
      </c>
      <c r="E122" s="48" t="s">
        <v>402</v>
      </c>
      <c r="F122" s="46" t="str">
        <f>VLOOKUP(C122,'[1]2023.11'!$C$6:$X$1239,8,0)</f>
        <v>SORN</v>
      </c>
      <c r="G122" s="46" t="str">
        <f>VLOOKUP(C122,'[1]2023.11'!$C$6:$X$1239,9,0)</f>
        <v>NIMOL</v>
      </c>
      <c r="H122" s="46" t="str">
        <f>VLOOKUP(C122,'[1]2023.11'!$C$6:$X$1239,14,0)</f>
        <v>F</v>
      </c>
      <c r="I122" s="78">
        <f>VLOOKUP(C122,'[1]2023.11'!$C$6:$X$1239,13,0)</f>
        <v>35617</v>
      </c>
      <c r="J122" s="46" t="str">
        <f>VLOOKUP(C122,'[1]2023.11'!$C$6:$X$1239,4,0)</f>
        <v>0968396607</v>
      </c>
      <c r="K122" s="46" t="str">
        <f>VLOOKUP(C122,'[1]2023.11'!$C$6:$X$1239,3,0)</f>
        <v>030823051</v>
      </c>
      <c r="L122" s="15">
        <v>44805</v>
      </c>
      <c r="M122" s="2">
        <f t="shared" si="339"/>
        <v>26</v>
      </c>
      <c r="N122" s="16">
        <v>29</v>
      </c>
      <c r="O122" s="2"/>
      <c r="P122" s="16"/>
      <c r="Q122" s="16"/>
      <c r="R122" s="2">
        <v>200</v>
      </c>
      <c r="S122" s="2">
        <v>0</v>
      </c>
      <c r="T122" s="2">
        <v>0</v>
      </c>
      <c r="U122" s="16"/>
      <c r="V122" s="2">
        <v>0</v>
      </c>
      <c r="W122" s="2">
        <f t="shared" si="350"/>
        <v>10</v>
      </c>
      <c r="X122" s="2">
        <f t="shared" si="356"/>
        <v>0</v>
      </c>
      <c r="Y122" s="17">
        <f t="shared" si="335"/>
        <v>41.826923076923073</v>
      </c>
      <c r="Z122" s="17">
        <f t="shared" si="344"/>
        <v>7.25</v>
      </c>
      <c r="AA122" s="17">
        <f t="shared" si="343"/>
        <v>5</v>
      </c>
      <c r="AB122" s="18">
        <v>7</v>
      </c>
      <c r="AC122" s="19">
        <f t="shared" si="319"/>
        <v>271.07692307692309</v>
      </c>
      <c r="AD122" s="17">
        <f t="shared" si="341"/>
        <v>0</v>
      </c>
      <c r="AE122" s="17">
        <f t="shared" si="342"/>
        <v>0</v>
      </c>
      <c r="AF122" s="29"/>
      <c r="AG122" s="43">
        <f t="shared" si="351"/>
        <v>0</v>
      </c>
      <c r="AH122" s="17">
        <f t="shared" si="352"/>
        <v>5.4215384615384616</v>
      </c>
      <c r="AI122" s="17">
        <f t="shared" si="353"/>
        <v>5.4215384615384616</v>
      </c>
      <c r="AJ122" s="3">
        <f t="shared" si="354"/>
        <v>265</v>
      </c>
      <c r="AK122" s="3">
        <f t="shared" si="355"/>
        <v>2600</v>
      </c>
      <c r="AL122" s="3"/>
      <c r="AN122" s="20">
        <f t="shared" si="349"/>
        <v>265.66000000000003</v>
      </c>
      <c r="AO122">
        <f t="shared" si="321"/>
        <v>2</v>
      </c>
      <c r="AP122">
        <f t="shared" si="322"/>
        <v>1</v>
      </c>
      <c r="AQ122">
        <f t="shared" si="323"/>
        <v>0</v>
      </c>
      <c r="AR122">
        <f t="shared" si="324"/>
        <v>1</v>
      </c>
      <c r="AS122">
        <f t="shared" si="325"/>
        <v>1</v>
      </c>
      <c r="AT122">
        <f t="shared" si="326"/>
        <v>0</v>
      </c>
      <c r="AU122">
        <f t="shared" si="327"/>
        <v>1</v>
      </c>
      <c r="AV122">
        <f t="shared" si="328"/>
        <v>0</v>
      </c>
      <c r="AW122">
        <f t="shared" si="329"/>
        <v>1</v>
      </c>
      <c r="AX122">
        <f t="shared" si="330"/>
        <v>1</v>
      </c>
      <c r="AY122">
        <f t="shared" si="331"/>
        <v>2640.0000000001</v>
      </c>
      <c r="AZ122" s="12">
        <f t="shared" si="332"/>
        <v>-1.625</v>
      </c>
      <c r="BA122" s="13">
        <f t="shared" si="357"/>
        <v>0</v>
      </c>
      <c r="BB122" s="13">
        <f t="shared" si="358"/>
        <v>0</v>
      </c>
      <c r="BC122" s="27">
        <v>0</v>
      </c>
      <c r="BD122" s="1">
        <f t="shared" si="333"/>
        <v>0</v>
      </c>
      <c r="BE122" s="20">
        <f t="shared" si="334"/>
        <v>251.82692307692309</v>
      </c>
    </row>
    <row r="123" spans="1:57" ht="30" customHeight="1" x14ac:dyDescent="0.65">
      <c r="A123" s="39">
        <v>117</v>
      </c>
      <c r="B123" s="2" t="s">
        <v>360</v>
      </c>
      <c r="C123" s="36" t="s">
        <v>403</v>
      </c>
      <c r="D123" s="47" t="s">
        <v>215</v>
      </c>
      <c r="E123" s="48" t="s">
        <v>404</v>
      </c>
      <c r="F123" s="46" t="str">
        <f>VLOOKUP(C123,'[1]2023.11'!$C$6:$X$1239,8,0)</f>
        <v>MEAN</v>
      </c>
      <c r="G123" s="46" t="str">
        <f>VLOOKUP(C123,'[1]2023.11'!$C$6:$X$1239,9,0)</f>
        <v>NET</v>
      </c>
      <c r="H123" s="46" t="str">
        <f>VLOOKUP(C123,'[1]2023.11'!$C$6:$X$1239,14,0)</f>
        <v>F</v>
      </c>
      <c r="I123" s="78">
        <f>VLOOKUP(C123,'[1]2023.11'!$C$6:$X$1239,13,0)</f>
        <v>37385</v>
      </c>
      <c r="J123" s="46" t="str">
        <f>VLOOKUP(C123,'[1]2023.11'!$C$6:$X$1239,4,0)</f>
        <v>0964059960</v>
      </c>
      <c r="K123" s="46" t="str">
        <f>VLOOKUP(C123,'[1]2023.11'!$C$6:$X$1239,3,0)</f>
        <v>021257242</v>
      </c>
      <c r="L123" s="15">
        <v>44805</v>
      </c>
      <c r="M123" s="2">
        <f t="shared" si="339"/>
        <v>24.625</v>
      </c>
      <c r="N123" s="16">
        <v>22</v>
      </c>
      <c r="O123" s="2"/>
      <c r="P123" s="16">
        <v>1</v>
      </c>
      <c r="Q123" s="16">
        <v>0.375</v>
      </c>
      <c r="R123" s="2">
        <v>200</v>
      </c>
      <c r="S123" s="2">
        <v>0</v>
      </c>
      <c r="T123" s="2">
        <v>0</v>
      </c>
      <c r="U123" s="16"/>
      <c r="V123" s="2">
        <v>0</v>
      </c>
      <c r="W123" s="2">
        <f t="shared" si="350"/>
        <v>0</v>
      </c>
      <c r="X123" s="2">
        <f t="shared" si="356"/>
        <v>0</v>
      </c>
      <c r="Y123" s="17">
        <f t="shared" si="335"/>
        <v>31.73076923076923</v>
      </c>
      <c r="Z123" s="17">
        <f t="shared" si="344"/>
        <v>5.5</v>
      </c>
      <c r="AA123" s="17">
        <f t="shared" si="343"/>
        <v>4.7355769230769234</v>
      </c>
      <c r="AB123" s="18">
        <v>7</v>
      </c>
      <c r="AC123" s="19">
        <f t="shared" si="319"/>
        <v>248.96634615384616</v>
      </c>
      <c r="AD123" s="17">
        <f t="shared" si="341"/>
        <v>7.6923076923076925</v>
      </c>
      <c r="AE123" s="17">
        <f t="shared" si="342"/>
        <v>2.8846153846153846</v>
      </c>
      <c r="AF123" s="29"/>
      <c r="AG123" s="43">
        <f t="shared" si="351"/>
        <v>0</v>
      </c>
      <c r="AH123" s="17">
        <f t="shared" si="352"/>
        <v>4.9793269230769237</v>
      </c>
      <c r="AI123" s="17">
        <f t="shared" si="353"/>
        <v>15.55625</v>
      </c>
      <c r="AJ123" s="3">
        <f t="shared" si="354"/>
        <v>233</v>
      </c>
      <c r="AK123" s="3">
        <f t="shared" si="355"/>
        <v>1600</v>
      </c>
      <c r="AL123" s="3"/>
      <c r="AN123" s="20">
        <f t="shared" si="349"/>
        <v>233.41</v>
      </c>
      <c r="AO123">
        <f t="shared" si="321"/>
        <v>2</v>
      </c>
      <c r="AP123">
        <f t="shared" si="322"/>
        <v>0</v>
      </c>
      <c r="AQ123">
        <f t="shared" si="323"/>
        <v>1</v>
      </c>
      <c r="AR123">
        <f t="shared" si="324"/>
        <v>1</v>
      </c>
      <c r="AS123">
        <f t="shared" si="325"/>
        <v>0</v>
      </c>
      <c r="AT123">
        <f t="shared" si="326"/>
        <v>3</v>
      </c>
      <c r="AU123">
        <f t="shared" si="327"/>
        <v>0</v>
      </c>
      <c r="AV123">
        <f t="shared" si="328"/>
        <v>1</v>
      </c>
      <c r="AW123">
        <f t="shared" si="329"/>
        <v>1</v>
      </c>
      <c r="AX123">
        <f t="shared" si="330"/>
        <v>1</v>
      </c>
      <c r="AY123">
        <f t="shared" si="331"/>
        <v>1639.9999999999864</v>
      </c>
      <c r="AZ123" s="12">
        <f t="shared" si="332"/>
        <v>-1.625</v>
      </c>
      <c r="BA123" s="13">
        <f t="shared" si="357"/>
        <v>0</v>
      </c>
      <c r="BB123" s="13">
        <f t="shared" si="358"/>
        <v>0</v>
      </c>
      <c r="BC123" s="27">
        <v>0</v>
      </c>
      <c r="BD123" s="1">
        <f t="shared" si="333"/>
        <v>0</v>
      </c>
      <c r="BE123" s="20">
        <f t="shared" si="334"/>
        <v>221.15384615384616</v>
      </c>
    </row>
    <row r="124" spans="1:57" ht="30" customHeight="1" x14ac:dyDescent="0.65">
      <c r="A124" s="2">
        <v>118</v>
      </c>
      <c r="B124" s="2" t="s">
        <v>360</v>
      </c>
      <c r="C124" s="36" t="s">
        <v>405</v>
      </c>
      <c r="D124" s="47" t="s">
        <v>406</v>
      </c>
      <c r="E124" s="48" t="s">
        <v>407</v>
      </c>
      <c r="F124" s="46" t="str">
        <f>VLOOKUP(C124,'[1]2023.11'!$C$6:$X$1239,8,0)</f>
        <v>KHUN</v>
      </c>
      <c r="G124" s="46" t="str">
        <f>VLOOKUP(C124,'[1]2023.11'!$C$6:$X$1239,9,0)</f>
        <v>PUTHYDA</v>
      </c>
      <c r="H124" s="46" t="str">
        <f>VLOOKUP(C124,'[1]2023.11'!$C$6:$X$1239,14,0)</f>
        <v>F</v>
      </c>
      <c r="I124" s="78">
        <f>VLOOKUP(C124,'[1]2023.11'!$C$6:$X$1239,13,0)</f>
        <v>31645</v>
      </c>
      <c r="J124" s="46" t="str">
        <f>VLOOKUP(C124,'[1]2023.11'!$C$6:$X$1239,4,0)</f>
        <v>0967507650</v>
      </c>
      <c r="K124" s="46" t="str">
        <f>VLOOKUP(C124,'[1]2023.11'!$C$6:$X$1239,3,0)</f>
        <v>171040887</v>
      </c>
      <c r="L124" s="15">
        <v>44805</v>
      </c>
      <c r="M124" s="2">
        <f t="shared" si="339"/>
        <v>26</v>
      </c>
      <c r="N124" s="16">
        <v>27</v>
      </c>
      <c r="O124" s="2"/>
      <c r="P124" s="16"/>
      <c r="Q124" s="16"/>
      <c r="R124" s="2">
        <v>200</v>
      </c>
      <c r="S124" s="2">
        <v>0</v>
      </c>
      <c r="T124" s="2">
        <v>0</v>
      </c>
      <c r="U124" s="16"/>
      <c r="V124" s="2">
        <v>0</v>
      </c>
      <c r="W124" s="2">
        <f t="shared" si="350"/>
        <v>10</v>
      </c>
      <c r="X124" s="2">
        <f t="shared" si="356"/>
        <v>0</v>
      </c>
      <c r="Y124" s="17">
        <f t="shared" si="335"/>
        <v>38.942307692307693</v>
      </c>
      <c r="Z124" s="17">
        <f t="shared" si="344"/>
        <v>6.75</v>
      </c>
      <c r="AA124" s="17">
        <f t="shared" si="343"/>
        <v>5</v>
      </c>
      <c r="AB124" s="18">
        <v>7</v>
      </c>
      <c r="AC124" s="19">
        <f t="shared" si="319"/>
        <v>267.69230769230768</v>
      </c>
      <c r="AD124" s="17">
        <f t="shared" si="341"/>
        <v>0</v>
      </c>
      <c r="AE124" s="17">
        <f t="shared" si="342"/>
        <v>0</v>
      </c>
      <c r="AF124" s="29"/>
      <c r="AG124" s="43">
        <f t="shared" si="351"/>
        <v>0</v>
      </c>
      <c r="AH124" s="17">
        <f t="shared" si="352"/>
        <v>5.3538461538461535</v>
      </c>
      <c r="AI124" s="17">
        <f t="shared" si="353"/>
        <v>5.3538461538461535</v>
      </c>
      <c r="AJ124" s="3">
        <f t="shared" si="354"/>
        <v>262</v>
      </c>
      <c r="AK124" s="3">
        <f t="shared" si="355"/>
        <v>1300</v>
      </c>
      <c r="AL124" s="3"/>
      <c r="AN124" s="20">
        <f t="shared" si="349"/>
        <v>262.33999999999997</v>
      </c>
      <c r="AO124">
        <f t="shared" si="321"/>
        <v>2</v>
      </c>
      <c r="AP124">
        <f t="shared" si="322"/>
        <v>1</v>
      </c>
      <c r="AQ124">
        <f t="shared" si="323"/>
        <v>0</v>
      </c>
      <c r="AR124">
        <f t="shared" si="324"/>
        <v>1</v>
      </c>
      <c r="AS124">
        <f t="shared" si="325"/>
        <v>0</v>
      </c>
      <c r="AT124">
        <f t="shared" si="326"/>
        <v>2</v>
      </c>
      <c r="AU124">
        <f t="shared" si="327"/>
        <v>0</v>
      </c>
      <c r="AV124">
        <f t="shared" si="328"/>
        <v>1</v>
      </c>
      <c r="AW124">
        <f t="shared" si="329"/>
        <v>0</v>
      </c>
      <c r="AX124">
        <f t="shared" si="330"/>
        <v>3</v>
      </c>
      <c r="AY124">
        <f t="shared" si="331"/>
        <v>1359.9999999999</v>
      </c>
      <c r="AZ124" s="12">
        <f t="shared" si="332"/>
        <v>-1.625</v>
      </c>
      <c r="BA124" s="13">
        <f t="shared" si="357"/>
        <v>0</v>
      </c>
      <c r="BB124" s="13">
        <f t="shared" si="358"/>
        <v>0</v>
      </c>
      <c r="BC124" s="27">
        <v>0</v>
      </c>
      <c r="BD124" s="1">
        <f t="shared" si="333"/>
        <v>0</v>
      </c>
      <c r="BE124" s="20">
        <f t="shared" si="334"/>
        <v>248.94230769230768</v>
      </c>
    </row>
    <row r="125" spans="1:57" ht="30" customHeight="1" x14ac:dyDescent="0.65">
      <c r="A125" s="39">
        <v>119</v>
      </c>
      <c r="B125" s="2" t="s">
        <v>360</v>
      </c>
      <c r="C125" s="44" t="s">
        <v>408</v>
      </c>
      <c r="D125" s="47" t="s">
        <v>409</v>
      </c>
      <c r="E125" s="48" t="s">
        <v>410</v>
      </c>
      <c r="F125" s="46" t="str">
        <f>VLOOKUP(C125,'[1]2023.11'!$C$6:$X$1239,8,0)</f>
        <v>PHEUN</v>
      </c>
      <c r="G125" s="46" t="str">
        <f>VLOOKUP(C125,'[1]2023.11'!$C$6:$X$1239,9,0)</f>
        <v>CHANLAK</v>
      </c>
      <c r="H125" s="46" t="str">
        <f>VLOOKUP(C125,'[1]2023.11'!$C$6:$X$1239,14,0)</f>
        <v>F</v>
      </c>
      <c r="I125" s="78">
        <f>VLOOKUP(C125,'[1]2023.11'!$C$6:$X$1239,13,0)</f>
        <v>36745</v>
      </c>
      <c r="J125" s="46" t="str">
        <f>VLOOKUP(C125,'[1]2023.11'!$C$6:$X$1239,4,0)</f>
        <v>0962714810</v>
      </c>
      <c r="K125" s="46" t="str">
        <f>VLOOKUP(C125,'[1]2023.11'!$C$6:$X$1239,3,0)</f>
        <v>031048288</v>
      </c>
      <c r="L125" s="15">
        <v>44960</v>
      </c>
      <c r="M125" s="2">
        <f t="shared" si="339"/>
        <v>26</v>
      </c>
      <c r="N125" s="16">
        <v>33</v>
      </c>
      <c r="O125" s="2"/>
      <c r="P125" s="16"/>
      <c r="Q125" s="16"/>
      <c r="R125" s="2">
        <v>200</v>
      </c>
      <c r="S125" s="2">
        <v>0</v>
      </c>
      <c r="T125" s="2">
        <v>0</v>
      </c>
      <c r="U125" s="16"/>
      <c r="V125" s="2">
        <v>0</v>
      </c>
      <c r="W125" s="2">
        <f t="shared" si="350"/>
        <v>10</v>
      </c>
      <c r="X125" s="2">
        <f t="shared" si="356"/>
        <v>0</v>
      </c>
      <c r="Y125" s="17">
        <f t="shared" si="335"/>
        <v>47.596153846153847</v>
      </c>
      <c r="Z125" s="17">
        <f t="shared" si="344"/>
        <v>8.25</v>
      </c>
      <c r="AA125" s="17">
        <f t="shared" si="343"/>
        <v>5</v>
      </c>
      <c r="AB125" s="18">
        <v>7</v>
      </c>
      <c r="AC125" s="19">
        <f t="shared" si="319"/>
        <v>277.84615384615387</v>
      </c>
      <c r="AD125" s="17">
        <f t="shared" si="341"/>
        <v>0</v>
      </c>
      <c r="AE125" s="17">
        <f t="shared" si="342"/>
        <v>0</v>
      </c>
      <c r="AF125" s="29"/>
      <c r="AG125" s="43">
        <f t="shared" si="351"/>
        <v>0</v>
      </c>
      <c r="AH125" s="17">
        <f t="shared" si="352"/>
        <v>5.5569230769230771</v>
      </c>
      <c r="AI125" s="17">
        <f t="shared" si="353"/>
        <v>5.5569230769230771</v>
      </c>
      <c r="AJ125" s="3">
        <f t="shared" si="354"/>
        <v>272</v>
      </c>
      <c r="AK125" s="3">
        <f t="shared" si="355"/>
        <v>1100</v>
      </c>
      <c r="AL125" s="3"/>
      <c r="AN125" s="20">
        <f t="shared" si="349"/>
        <v>272.29000000000002</v>
      </c>
      <c r="AO125">
        <f t="shared" si="321"/>
        <v>2</v>
      </c>
      <c r="AP125">
        <f t="shared" si="322"/>
        <v>1</v>
      </c>
      <c r="AQ125">
        <f t="shared" si="323"/>
        <v>1</v>
      </c>
      <c r="AR125">
        <f t="shared" si="324"/>
        <v>0</v>
      </c>
      <c r="AS125">
        <f t="shared" si="325"/>
        <v>0</v>
      </c>
      <c r="AT125">
        <f t="shared" si="326"/>
        <v>2</v>
      </c>
      <c r="AU125">
        <f t="shared" si="327"/>
        <v>0</v>
      </c>
      <c r="AV125">
        <f t="shared" si="328"/>
        <v>1</v>
      </c>
      <c r="AW125">
        <f t="shared" si="329"/>
        <v>0</v>
      </c>
      <c r="AX125">
        <f t="shared" si="330"/>
        <v>1</v>
      </c>
      <c r="AY125">
        <f t="shared" si="331"/>
        <v>1160.0000000000819</v>
      </c>
      <c r="AZ125" s="12">
        <f t="shared" si="332"/>
        <v>-2.0472222222222221</v>
      </c>
      <c r="BA125" s="13">
        <f t="shared" si="357"/>
        <v>0</v>
      </c>
      <c r="BB125" s="13">
        <f t="shared" si="358"/>
        <v>0</v>
      </c>
      <c r="BC125" s="27">
        <v>0</v>
      </c>
      <c r="BD125" s="1">
        <f t="shared" si="333"/>
        <v>0</v>
      </c>
      <c r="BE125" s="20">
        <f t="shared" si="334"/>
        <v>257.59615384615387</v>
      </c>
    </row>
    <row r="126" spans="1:57" ht="30" customHeight="1" x14ac:dyDescent="0.65">
      <c r="A126" s="2">
        <v>120</v>
      </c>
      <c r="B126" s="2" t="s">
        <v>360</v>
      </c>
      <c r="C126" s="44" t="s">
        <v>411</v>
      </c>
      <c r="D126" s="47" t="s">
        <v>412</v>
      </c>
      <c r="E126" s="48" t="s">
        <v>413</v>
      </c>
      <c r="F126" s="46" t="str">
        <f>VLOOKUP(C126,'[1]2023.11'!$C$6:$X$1239,8,0)</f>
        <v>OL</v>
      </c>
      <c r="G126" s="46" t="str">
        <f>VLOOKUP(C126,'[1]2023.11'!$C$6:$X$1239,9,0)</f>
        <v>CHANTREA</v>
      </c>
      <c r="H126" s="46" t="str">
        <f>VLOOKUP(C126,'[1]2023.11'!$C$6:$X$1239,14,0)</f>
        <v>F</v>
      </c>
      <c r="I126" s="78">
        <f>VLOOKUP(C126,'[1]2023.11'!$C$6:$X$1239,13,0)</f>
        <v>38436</v>
      </c>
      <c r="J126" s="46">
        <f>VLOOKUP(C126,'[1]2023.11'!$C$6:$X$1239,4,0)</f>
        <v>0</v>
      </c>
      <c r="K126" s="46" t="str">
        <f>VLOOKUP(C126,'[1]2023.11'!$C$6:$X$1239,3,0)</f>
        <v>021320258</v>
      </c>
      <c r="L126" s="15">
        <v>45048</v>
      </c>
      <c r="M126" s="2">
        <f t="shared" si="339"/>
        <v>26</v>
      </c>
      <c r="N126" s="16">
        <v>33</v>
      </c>
      <c r="O126" s="2"/>
      <c r="P126" s="16"/>
      <c r="Q126" s="16"/>
      <c r="R126" s="2">
        <v>200</v>
      </c>
      <c r="S126" s="2">
        <v>0</v>
      </c>
      <c r="T126" s="2">
        <v>0</v>
      </c>
      <c r="U126" s="16"/>
      <c r="V126" s="2">
        <v>0</v>
      </c>
      <c r="W126" s="2">
        <f t="shared" si="350"/>
        <v>10</v>
      </c>
      <c r="X126" s="2">
        <f t="shared" si="356"/>
        <v>0</v>
      </c>
      <c r="Y126" s="17">
        <f t="shared" si="335"/>
        <v>47.596153846153847</v>
      </c>
      <c r="Z126" s="17">
        <f t="shared" si="344"/>
        <v>8.25</v>
      </c>
      <c r="AA126" s="17">
        <f t="shared" si="343"/>
        <v>5</v>
      </c>
      <c r="AB126" s="18">
        <v>7</v>
      </c>
      <c r="AC126" s="19">
        <f t="shared" si="319"/>
        <v>277.84615384615387</v>
      </c>
      <c r="AD126" s="17">
        <f t="shared" si="341"/>
        <v>0</v>
      </c>
      <c r="AE126" s="17">
        <f t="shared" si="342"/>
        <v>0</v>
      </c>
      <c r="AF126" s="29"/>
      <c r="AG126" s="43">
        <f t="shared" si="351"/>
        <v>0</v>
      </c>
      <c r="AH126" s="17">
        <f t="shared" si="352"/>
        <v>5.5569230769230771</v>
      </c>
      <c r="AI126" s="17">
        <f t="shared" si="353"/>
        <v>5.5569230769230771</v>
      </c>
      <c r="AJ126" s="3">
        <f t="shared" si="354"/>
        <v>272</v>
      </c>
      <c r="AK126" s="3">
        <f t="shared" si="355"/>
        <v>1100</v>
      </c>
      <c r="AL126" s="3"/>
      <c r="AN126" s="20">
        <f t="shared" si="349"/>
        <v>272.29000000000002</v>
      </c>
      <c r="AO126">
        <f t="shared" si="321"/>
        <v>2</v>
      </c>
      <c r="AP126">
        <f t="shared" si="322"/>
        <v>1</v>
      </c>
      <c r="AQ126">
        <f t="shared" si="323"/>
        <v>1</v>
      </c>
      <c r="AR126">
        <f t="shared" si="324"/>
        <v>0</v>
      </c>
      <c r="AS126">
        <f t="shared" si="325"/>
        <v>0</v>
      </c>
      <c r="AT126">
        <f t="shared" si="326"/>
        <v>2</v>
      </c>
      <c r="AU126">
        <f t="shared" si="327"/>
        <v>0</v>
      </c>
      <c r="AV126">
        <f t="shared" si="328"/>
        <v>1</v>
      </c>
      <c r="AW126">
        <f t="shared" si="329"/>
        <v>0</v>
      </c>
      <c r="AX126">
        <f t="shared" si="330"/>
        <v>1</v>
      </c>
      <c r="AY126">
        <f t="shared" si="331"/>
        <v>1160.0000000000819</v>
      </c>
      <c r="AZ126" s="12">
        <f t="shared" si="332"/>
        <v>-2.2944444444444443</v>
      </c>
      <c r="BA126" s="13">
        <f t="shared" si="357"/>
        <v>0</v>
      </c>
      <c r="BB126" s="13">
        <f t="shared" si="358"/>
        <v>0</v>
      </c>
      <c r="BC126" s="27">
        <v>0</v>
      </c>
      <c r="BD126" s="1">
        <f t="shared" si="333"/>
        <v>0</v>
      </c>
      <c r="BE126" s="20">
        <f t="shared" si="334"/>
        <v>257.59615384615387</v>
      </c>
    </row>
    <row r="127" spans="1:57" ht="30" customHeight="1" x14ac:dyDescent="0.65">
      <c r="A127" s="39">
        <v>121</v>
      </c>
      <c r="B127" s="2" t="s">
        <v>360</v>
      </c>
      <c r="C127" s="36" t="s">
        <v>414</v>
      </c>
      <c r="D127" s="47" t="s">
        <v>415</v>
      </c>
      <c r="E127" s="48" t="s">
        <v>416</v>
      </c>
      <c r="F127" s="46" t="str">
        <f>VLOOKUP(C127,'[1]2023.11'!$C$6:$X$1239,8,0)</f>
        <v>HEANG</v>
      </c>
      <c r="G127" s="46" t="str">
        <f>VLOOKUP(C127,'[1]2023.11'!$C$6:$X$1239,9,0)</f>
        <v>CHANRY</v>
      </c>
      <c r="H127" s="46" t="str">
        <f>VLOOKUP(C127,'[1]2023.11'!$C$6:$X$1239,14,0)</f>
        <v>F</v>
      </c>
      <c r="I127" s="78">
        <f>VLOOKUP(C127,'[1]2023.11'!$C$6:$X$1239,13,0)</f>
        <v>38504</v>
      </c>
      <c r="J127" s="46">
        <f>VLOOKUP(C127,'[1]2023.11'!$C$6:$X$1239,4,0)</f>
        <v>0</v>
      </c>
      <c r="K127" s="46">
        <f>VLOOKUP(C127,'[1]2023.11'!$C$6:$X$1239,3,0)</f>
        <v>250347153</v>
      </c>
      <c r="L127" s="15">
        <v>45108</v>
      </c>
      <c r="M127" s="2">
        <f t="shared" si="339"/>
        <v>26</v>
      </c>
      <c r="N127" s="16">
        <v>40</v>
      </c>
      <c r="O127" s="2"/>
      <c r="P127" s="16"/>
      <c r="Q127" s="16"/>
      <c r="R127" s="2">
        <v>200</v>
      </c>
      <c r="S127" s="2">
        <v>0</v>
      </c>
      <c r="T127" s="2">
        <v>0</v>
      </c>
      <c r="U127" s="16"/>
      <c r="V127" s="2">
        <v>0</v>
      </c>
      <c r="W127" s="2">
        <f t="shared" si="350"/>
        <v>10</v>
      </c>
      <c r="X127" s="2">
        <f t="shared" si="356"/>
        <v>0</v>
      </c>
      <c r="Y127" s="17">
        <f t="shared" si="335"/>
        <v>57.692307692307693</v>
      </c>
      <c r="Z127" s="17">
        <f t="shared" si="344"/>
        <v>10</v>
      </c>
      <c r="AA127" s="17">
        <f t="shared" si="343"/>
        <v>5</v>
      </c>
      <c r="AB127" s="18">
        <v>7</v>
      </c>
      <c r="AC127" s="19">
        <f t="shared" si="319"/>
        <v>289.69230769230768</v>
      </c>
      <c r="AD127" s="17">
        <f t="shared" si="341"/>
        <v>0</v>
      </c>
      <c r="AE127" s="17">
        <f t="shared" si="342"/>
        <v>0</v>
      </c>
      <c r="AF127" s="29"/>
      <c r="AG127" s="43">
        <f t="shared" si="351"/>
        <v>0</v>
      </c>
      <c r="AH127" s="17">
        <f t="shared" si="352"/>
        <v>5.7938461538461539</v>
      </c>
      <c r="AI127" s="17">
        <f t="shared" si="353"/>
        <v>5.7938461538461539</v>
      </c>
      <c r="AJ127" s="3">
        <f t="shared" si="354"/>
        <v>283</v>
      </c>
      <c r="AK127" s="3">
        <f t="shared" si="355"/>
        <v>3500</v>
      </c>
      <c r="AL127" s="3"/>
      <c r="AN127" s="20">
        <f t="shared" si="349"/>
        <v>283.89999999999998</v>
      </c>
      <c r="AO127">
        <f t="shared" si="321"/>
        <v>2</v>
      </c>
      <c r="AP127">
        <f t="shared" si="322"/>
        <v>1</v>
      </c>
      <c r="AQ127">
        <f t="shared" si="323"/>
        <v>1</v>
      </c>
      <c r="AR127">
        <f t="shared" si="324"/>
        <v>1</v>
      </c>
      <c r="AS127">
        <f t="shared" si="325"/>
        <v>0</v>
      </c>
      <c r="AT127">
        <f t="shared" si="326"/>
        <v>3</v>
      </c>
      <c r="AU127">
        <f t="shared" si="327"/>
        <v>1</v>
      </c>
      <c r="AV127">
        <f t="shared" si="328"/>
        <v>1</v>
      </c>
      <c r="AW127">
        <f t="shared" si="329"/>
        <v>1</v>
      </c>
      <c r="AX127">
        <f t="shared" si="330"/>
        <v>0</v>
      </c>
      <c r="AY127">
        <f t="shared" si="331"/>
        <v>3599.9999999999091</v>
      </c>
      <c r="AZ127" s="12">
        <f t="shared" si="332"/>
        <v>-2.4583333333333335</v>
      </c>
      <c r="BA127" s="13">
        <f t="shared" si="357"/>
        <v>0</v>
      </c>
      <c r="BB127" s="13">
        <f t="shared" si="358"/>
        <v>0</v>
      </c>
      <c r="BC127" s="27">
        <v>0</v>
      </c>
      <c r="BD127" s="1">
        <f t="shared" si="333"/>
        <v>0</v>
      </c>
      <c r="BE127" s="20">
        <f t="shared" si="334"/>
        <v>267.69230769230768</v>
      </c>
    </row>
    <row r="128" spans="1:57" ht="37.5" customHeight="1" x14ac:dyDescent="0.65">
      <c r="A128" s="2">
        <v>122</v>
      </c>
      <c r="B128" s="2" t="s">
        <v>360</v>
      </c>
      <c r="C128" s="51" t="s">
        <v>417</v>
      </c>
      <c r="D128" s="47" t="s">
        <v>313</v>
      </c>
      <c r="E128" s="48" t="s">
        <v>418</v>
      </c>
      <c r="F128" s="46" t="str">
        <f>VLOOKUP(C128,'[1]2023.11'!$C$6:$X$1239,8,0)</f>
        <v>KEO</v>
      </c>
      <c r="G128" s="46" t="str">
        <f>VLOOKUP(C128,'[1]2023.11'!$C$6:$X$1239,9,0)</f>
        <v>CHANSOKHEA</v>
      </c>
      <c r="H128" s="46" t="str">
        <f>VLOOKUP(C128,'[1]2023.11'!$C$6:$X$1239,14,0)</f>
        <v>F</v>
      </c>
      <c r="I128" s="78">
        <f>VLOOKUP(C128,'[1]2023.11'!$C$6:$X$1239,13,0)</f>
        <v>38032</v>
      </c>
      <c r="J128" s="46" t="str">
        <f>VLOOKUP(C128,'[1]2023.11'!$C$6:$X$1239,4,0)</f>
        <v>0975043181</v>
      </c>
      <c r="K128" s="46" t="str">
        <f>VLOOKUP(C128,'[1]2023.11'!$C$6:$X$1239,3,0)</f>
        <v>040541390</v>
      </c>
      <c r="L128" s="15">
        <v>45037</v>
      </c>
      <c r="M128" s="2">
        <f t="shared" si="339"/>
        <v>26</v>
      </c>
      <c r="N128" s="16">
        <v>35</v>
      </c>
      <c r="O128" s="2"/>
      <c r="P128" s="16"/>
      <c r="Q128" s="16"/>
      <c r="R128" s="2">
        <v>200</v>
      </c>
      <c r="S128" s="2">
        <v>0</v>
      </c>
      <c r="T128" s="2">
        <v>0</v>
      </c>
      <c r="U128" s="16"/>
      <c r="V128" s="2">
        <v>0</v>
      </c>
      <c r="W128" s="2">
        <f t="shared" si="350"/>
        <v>10</v>
      </c>
      <c r="X128" s="2">
        <f t="shared" si="356"/>
        <v>0</v>
      </c>
      <c r="Y128" s="17">
        <f t="shared" si="335"/>
        <v>50.480769230769234</v>
      </c>
      <c r="Z128" s="17">
        <f t="shared" si="344"/>
        <v>8.75</v>
      </c>
      <c r="AA128" s="17">
        <f t="shared" si="343"/>
        <v>5</v>
      </c>
      <c r="AB128" s="18">
        <v>7</v>
      </c>
      <c r="AC128" s="19">
        <f t="shared" si="319"/>
        <v>281.23076923076923</v>
      </c>
      <c r="AD128" s="17">
        <f t="shared" si="341"/>
        <v>0</v>
      </c>
      <c r="AE128" s="17">
        <f t="shared" si="342"/>
        <v>0</v>
      </c>
      <c r="AF128" s="29"/>
      <c r="AG128" s="43">
        <f t="shared" si="351"/>
        <v>0</v>
      </c>
      <c r="AH128" s="17">
        <f t="shared" si="352"/>
        <v>5.6246153846153844</v>
      </c>
      <c r="AI128" s="17">
        <f t="shared" si="353"/>
        <v>5.6246153846153844</v>
      </c>
      <c r="AJ128" s="3">
        <f t="shared" si="354"/>
        <v>275</v>
      </c>
      <c r="AK128" s="3">
        <f t="shared" si="355"/>
        <v>2400</v>
      </c>
      <c r="AL128" s="3"/>
      <c r="AN128" s="20">
        <f t="shared" si="349"/>
        <v>275.61</v>
      </c>
      <c r="AO128">
        <f t="shared" si="321"/>
        <v>2</v>
      </c>
      <c r="AP128">
        <f t="shared" si="322"/>
        <v>1</v>
      </c>
      <c r="AQ128">
        <f t="shared" si="323"/>
        <v>1</v>
      </c>
      <c r="AR128">
        <f t="shared" si="324"/>
        <v>0</v>
      </c>
      <c r="AS128">
        <f t="shared" si="325"/>
        <v>1</v>
      </c>
      <c r="AT128">
        <f t="shared" si="326"/>
        <v>0</v>
      </c>
      <c r="AU128">
        <f t="shared" si="327"/>
        <v>1</v>
      </c>
      <c r="AV128">
        <f t="shared" si="328"/>
        <v>0</v>
      </c>
      <c r="AW128">
        <f t="shared" si="329"/>
        <v>0</v>
      </c>
      <c r="AX128">
        <f t="shared" si="330"/>
        <v>4</v>
      </c>
      <c r="AY128">
        <f t="shared" si="331"/>
        <v>2440.0000000000546</v>
      </c>
      <c r="AZ128" s="12">
        <f t="shared" si="332"/>
        <v>-2.2638888888888888</v>
      </c>
      <c r="BA128" s="13">
        <f t="shared" si="357"/>
        <v>0</v>
      </c>
      <c r="BB128" s="13">
        <f t="shared" si="358"/>
        <v>0</v>
      </c>
      <c r="BC128" s="27">
        <v>2</v>
      </c>
      <c r="BD128" s="1">
        <f t="shared" si="333"/>
        <v>75</v>
      </c>
      <c r="BE128" s="20">
        <f t="shared" si="334"/>
        <v>185.48076923076923</v>
      </c>
    </row>
    <row r="129" spans="1:57" ht="30" customHeight="1" x14ac:dyDescent="0.65">
      <c r="A129" s="39">
        <v>123</v>
      </c>
      <c r="B129" s="2" t="s">
        <v>360</v>
      </c>
      <c r="C129" s="44" t="s">
        <v>419</v>
      </c>
      <c r="D129" s="47" t="s">
        <v>420</v>
      </c>
      <c r="E129" s="48" t="s">
        <v>421</v>
      </c>
      <c r="F129" s="46" t="str">
        <f>VLOOKUP(C129,'[1]2023.11'!$C$6:$X$1239,8,0)</f>
        <v>PHEA</v>
      </c>
      <c r="G129" s="46" t="str">
        <f>VLOOKUP(C129,'[1]2023.11'!$C$6:$X$1239,9,0)</f>
        <v>CHEK</v>
      </c>
      <c r="H129" s="46" t="str">
        <f>VLOOKUP(C129,'[1]2023.11'!$C$6:$X$1239,14,0)</f>
        <v>M</v>
      </c>
      <c r="I129" s="78">
        <f>VLOOKUP(C129,'[1]2023.11'!$C$6:$X$1239,13,0)</f>
        <v>34532</v>
      </c>
      <c r="J129" s="46">
        <f>VLOOKUP(C129,'[1]2023.11'!$C$6:$X$1239,4,0)</f>
        <v>0</v>
      </c>
      <c r="K129" s="46" t="str">
        <f>VLOOKUP(C129,'[1]2023.11'!$C$6:$X$1239,3,0)</f>
        <v>051593730</v>
      </c>
      <c r="L129" s="15">
        <v>45108</v>
      </c>
      <c r="M129" s="2">
        <f t="shared" si="339"/>
        <v>26</v>
      </c>
      <c r="N129" s="16">
        <v>47</v>
      </c>
      <c r="O129" s="2"/>
      <c r="P129" s="16"/>
      <c r="Q129" s="16"/>
      <c r="R129" s="2">
        <v>200</v>
      </c>
      <c r="S129" s="2">
        <v>0</v>
      </c>
      <c r="T129" s="2">
        <v>0</v>
      </c>
      <c r="U129" s="16"/>
      <c r="V129" s="2">
        <v>0</v>
      </c>
      <c r="W129" s="2">
        <f t="shared" si="350"/>
        <v>10</v>
      </c>
      <c r="X129" s="2">
        <f t="shared" si="356"/>
        <v>0</v>
      </c>
      <c r="Y129" s="17">
        <f t="shared" si="335"/>
        <v>67.788461538461533</v>
      </c>
      <c r="Z129" s="17">
        <f t="shared" si="344"/>
        <v>11.75</v>
      </c>
      <c r="AA129" s="17">
        <f t="shared" si="343"/>
        <v>5</v>
      </c>
      <c r="AB129" s="18">
        <v>7</v>
      </c>
      <c r="AC129" s="19">
        <f t="shared" si="319"/>
        <v>301.53846153846155</v>
      </c>
      <c r="AD129" s="17">
        <f t="shared" si="341"/>
        <v>0</v>
      </c>
      <c r="AE129" s="17">
        <f t="shared" si="342"/>
        <v>0</v>
      </c>
      <c r="AF129" s="29"/>
      <c r="AG129" s="43">
        <f t="shared" si="351"/>
        <v>0</v>
      </c>
      <c r="AH129" s="17">
        <f t="shared" si="352"/>
        <v>6</v>
      </c>
      <c r="AI129" s="17">
        <f t="shared" si="353"/>
        <v>6</v>
      </c>
      <c r="AJ129" s="3">
        <f t="shared" si="354"/>
        <v>295</v>
      </c>
      <c r="AK129" s="3">
        <f t="shared" si="355"/>
        <v>2100</v>
      </c>
      <c r="AL129" s="3"/>
      <c r="AN129" s="20">
        <f t="shared" si="349"/>
        <v>295.54000000000002</v>
      </c>
      <c r="AO129">
        <f t="shared" si="321"/>
        <v>2</v>
      </c>
      <c r="AP129">
        <f t="shared" si="322"/>
        <v>1</v>
      </c>
      <c r="AQ129">
        <f t="shared" si="323"/>
        <v>2</v>
      </c>
      <c r="AR129">
        <f t="shared" si="324"/>
        <v>0</v>
      </c>
      <c r="AS129">
        <f t="shared" si="325"/>
        <v>1</v>
      </c>
      <c r="AT129">
        <f t="shared" si="326"/>
        <v>0</v>
      </c>
      <c r="AU129">
        <f t="shared" si="327"/>
        <v>1</v>
      </c>
      <c r="AV129">
        <f t="shared" si="328"/>
        <v>0</v>
      </c>
      <c r="AW129">
        <f t="shared" si="329"/>
        <v>0</v>
      </c>
      <c r="AX129">
        <f t="shared" si="330"/>
        <v>1</v>
      </c>
      <c r="AY129">
        <f t="shared" si="331"/>
        <v>2160.0000000000819</v>
      </c>
      <c r="AZ129" s="12">
        <f t="shared" si="332"/>
        <v>-2.4583333333333335</v>
      </c>
      <c r="BA129" s="13">
        <f t="shared" si="357"/>
        <v>0</v>
      </c>
      <c r="BB129" s="13">
        <f t="shared" si="358"/>
        <v>0</v>
      </c>
      <c r="BC129" s="27">
        <v>0</v>
      </c>
      <c r="BD129" s="1">
        <f t="shared" si="333"/>
        <v>0</v>
      </c>
      <c r="BE129" s="20">
        <f t="shared" si="334"/>
        <v>277.78846153846155</v>
      </c>
    </row>
    <row r="130" spans="1:57" ht="30" customHeight="1" x14ac:dyDescent="0.65">
      <c r="A130" s="2">
        <v>124</v>
      </c>
      <c r="B130" s="2" t="s">
        <v>360</v>
      </c>
      <c r="C130" s="44" t="s">
        <v>422</v>
      </c>
      <c r="D130" s="47" t="s">
        <v>423</v>
      </c>
      <c r="E130" s="48" t="s">
        <v>424</v>
      </c>
      <c r="F130" s="46" t="str">
        <f>VLOOKUP(C130,'[1]2023.11'!$C$6:$X$1239,8,0)</f>
        <v>ROS</v>
      </c>
      <c r="G130" s="46" t="str">
        <f>VLOOKUP(C130,'[1]2023.11'!$C$6:$X$1239,9,0)</f>
        <v>SREYNET</v>
      </c>
      <c r="H130" s="46" t="str">
        <f>VLOOKUP(C130,'[1]2023.11'!$C$6:$X$1239,14,0)</f>
        <v>F</v>
      </c>
      <c r="I130" s="78">
        <f>VLOOKUP(C130,'[1]2023.11'!$C$6:$X$1239,13,0)</f>
        <v>37936</v>
      </c>
      <c r="J130" s="46" t="e">
        <f>VLOOKUP(C130,'[1]2023.11'!$C$6:$X$1239,4,0)</f>
        <v>#N/A</v>
      </c>
      <c r="K130" s="46" t="str">
        <f>VLOOKUP(C130,'[1]2023.11'!$C$6:$X$1239,3,0)</f>
        <v>040581899</v>
      </c>
      <c r="L130" s="15">
        <v>45170</v>
      </c>
      <c r="M130" s="2">
        <f t="shared" si="339"/>
        <v>26</v>
      </c>
      <c r="N130" s="16">
        <v>33</v>
      </c>
      <c r="O130" s="2"/>
      <c r="P130" s="16"/>
      <c r="Q130" s="16"/>
      <c r="R130" s="2">
        <v>200</v>
      </c>
      <c r="S130" s="2">
        <v>0</v>
      </c>
      <c r="T130" s="2">
        <v>0</v>
      </c>
      <c r="U130" s="16"/>
      <c r="V130" s="2">
        <v>0</v>
      </c>
      <c r="W130" s="2">
        <f t="shared" si="350"/>
        <v>10</v>
      </c>
      <c r="X130" s="2">
        <f t="shared" si="356"/>
        <v>0</v>
      </c>
      <c r="Y130" s="17">
        <f t="shared" si="335"/>
        <v>47.596153846153847</v>
      </c>
      <c r="Z130" s="17">
        <f t="shared" si="344"/>
        <v>8.25</v>
      </c>
      <c r="AA130" s="17">
        <f t="shared" si="343"/>
        <v>5</v>
      </c>
      <c r="AB130" s="18">
        <v>7</v>
      </c>
      <c r="AC130" s="19">
        <f t="shared" si="319"/>
        <v>277.84615384615387</v>
      </c>
      <c r="AD130" s="17">
        <f t="shared" si="341"/>
        <v>0</v>
      </c>
      <c r="AE130" s="17">
        <f t="shared" si="342"/>
        <v>0</v>
      </c>
      <c r="AF130" s="29"/>
      <c r="AG130" s="43">
        <f t="shared" si="351"/>
        <v>0</v>
      </c>
      <c r="AH130" s="17">
        <f t="shared" si="352"/>
        <v>5.5569230769230771</v>
      </c>
      <c r="AI130" s="17">
        <f t="shared" si="353"/>
        <v>5.5569230769230771</v>
      </c>
      <c r="AJ130" s="3">
        <f t="shared" si="354"/>
        <v>272</v>
      </c>
      <c r="AK130" s="3">
        <f t="shared" si="355"/>
        <v>1100</v>
      </c>
      <c r="AL130" s="3"/>
      <c r="AN130" s="20">
        <f t="shared" si="349"/>
        <v>272.29000000000002</v>
      </c>
      <c r="AO130">
        <f t="shared" si="321"/>
        <v>2</v>
      </c>
      <c r="AP130">
        <f t="shared" si="322"/>
        <v>1</v>
      </c>
      <c r="AQ130">
        <f t="shared" si="323"/>
        <v>1</v>
      </c>
      <c r="AR130">
        <f t="shared" si="324"/>
        <v>0</v>
      </c>
      <c r="AS130">
        <f t="shared" si="325"/>
        <v>0</v>
      </c>
      <c r="AT130">
        <f t="shared" si="326"/>
        <v>2</v>
      </c>
      <c r="AU130">
        <f t="shared" si="327"/>
        <v>0</v>
      </c>
      <c r="AV130">
        <f t="shared" si="328"/>
        <v>1</v>
      </c>
      <c r="AW130">
        <f t="shared" si="329"/>
        <v>0</v>
      </c>
      <c r="AX130">
        <f t="shared" si="330"/>
        <v>1</v>
      </c>
      <c r="AY130">
        <f t="shared" si="331"/>
        <v>1160.0000000000819</v>
      </c>
      <c r="AZ130" s="12">
        <f t="shared" si="332"/>
        <v>-2.625</v>
      </c>
      <c r="BA130" s="13">
        <f t="shared" si="357"/>
        <v>0</v>
      </c>
      <c r="BB130" s="13">
        <f t="shared" si="358"/>
        <v>0</v>
      </c>
      <c r="BC130" s="27">
        <v>0</v>
      </c>
      <c r="BD130" s="1">
        <f t="shared" si="333"/>
        <v>0</v>
      </c>
      <c r="BE130" s="20">
        <f t="shared" si="334"/>
        <v>257.59615384615387</v>
      </c>
    </row>
    <row r="131" spans="1:57" ht="30" customHeight="1" x14ac:dyDescent="0.65">
      <c r="A131" s="39">
        <v>125</v>
      </c>
      <c r="B131" s="2" t="s">
        <v>360</v>
      </c>
      <c r="C131" s="36" t="s">
        <v>425</v>
      </c>
      <c r="D131" s="47" t="s">
        <v>185</v>
      </c>
      <c r="E131" s="48" t="s">
        <v>426</v>
      </c>
      <c r="F131" s="46" t="str">
        <f>VLOOKUP(C131,'[1]2023.11'!$C$6:$X$1239,8,0)</f>
        <v>SAN</v>
      </c>
      <c r="G131" s="46" t="str">
        <f>VLOOKUP(C131,'[1]2023.11'!$C$6:$X$1239,9,0)</f>
        <v>SREYROT</v>
      </c>
      <c r="H131" s="46" t="str">
        <f>VLOOKUP(C131,'[1]2023.11'!$C$6:$X$1239,14,0)</f>
        <v>F</v>
      </c>
      <c r="I131" s="78">
        <f>VLOOKUP(C131,'[1]2023.11'!$C$6:$X$1239,13,0)</f>
        <v>37454</v>
      </c>
      <c r="J131" s="46" t="e">
        <f>VLOOKUP(C131,'[1]2023.11'!$C$6:$X$1239,4,0)</f>
        <v>#N/A</v>
      </c>
      <c r="K131" s="46" t="str">
        <f>VLOOKUP(C131,'[1]2023.11'!$C$6:$X$1239,3,0)</f>
        <v>040509841</v>
      </c>
      <c r="L131" s="15">
        <v>45184</v>
      </c>
      <c r="M131" s="2">
        <f t="shared" si="339"/>
        <v>26</v>
      </c>
      <c r="N131" s="16">
        <v>33</v>
      </c>
      <c r="O131" s="2"/>
      <c r="P131" s="16"/>
      <c r="Q131" s="16"/>
      <c r="R131" s="2">
        <v>200</v>
      </c>
      <c r="S131" s="2">
        <v>0</v>
      </c>
      <c r="T131" s="2">
        <v>0</v>
      </c>
      <c r="U131" s="16"/>
      <c r="V131" s="2">
        <v>0</v>
      </c>
      <c r="W131" s="2">
        <f t="shared" si="350"/>
        <v>10</v>
      </c>
      <c r="X131" s="2">
        <f t="shared" si="356"/>
        <v>0</v>
      </c>
      <c r="Y131" s="17">
        <f t="shared" si="335"/>
        <v>47.596153846153847</v>
      </c>
      <c r="Z131" s="17">
        <f t="shared" si="344"/>
        <v>8.25</v>
      </c>
      <c r="AA131" s="17">
        <f t="shared" si="343"/>
        <v>5</v>
      </c>
      <c r="AB131" s="18">
        <v>7</v>
      </c>
      <c r="AC131" s="19">
        <f t="shared" si="319"/>
        <v>277.84615384615387</v>
      </c>
      <c r="AD131" s="17">
        <f t="shared" si="341"/>
        <v>0</v>
      </c>
      <c r="AE131" s="17">
        <f t="shared" si="342"/>
        <v>0</v>
      </c>
      <c r="AF131" s="29"/>
      <c r="AG131" s="43">
        <f t="shared" si="351"/>
        <v>0</v>
      </c>
      <c r="AH131" s="17">
        <f t="shared" si="352"/>
        <v>5.5569230769230771</v>
      </c>
      <c r="AI131" s="17">
        <f t="shared" si="353"/>
        <v>5.5569230769230771</v>
      </c>
      <c r="AJ131" s="3">
        <f t="shared" si="354"/>
        <v>272</v>
      </c>
      <c r="AK131" s="3">
        <f t="shared" si="355"/>
        <v>1100</v>
      </c>
      <c r="AL131" s="3"/>
      <c r="AN131" s="20">
        <f t="shared" si="349"/>
        <v>272.29000000000002</v>
      </c>
      <c r="AO131">
        <f t="shared" si="321"/>
        <v>2</v>
      </c>
      <c r="AP131">
        <f t="shared" si="322"/>
        <v>1</v>
      </c>
      <c r="AQ131">
        <f t="shared" si="323"/>
        <v>1</v>
      </c>
      <c r="AR131">
        <f t="shared" si="324"/>
        <v>0</v>
      </c>
      <c r="AS131">
        <f t="shared" si="325"/>
        <v>0</v>
      </c>
      <c r="AT131">
        <f t="shared" si="326"/>
        <v>2</v>
      </c>
      <c r="AU131">
        <f t="shared" si="327"/>
        <v>0</v>
      </c>
      <c r="AV131">
        <f t="shared" si="328"/>
        <v>1</v>
      </c>
      <c r="AW131">
        <f t="shared" si="329"/>
        <v>0</v>
      </c>
      <c r="AX131">
        <f t="shared" si="330"/>
        <v>1</v>
      </c>
      <c r="AY131">
        <f t="shared" si="331"/>
        <v>1160.0000000000819</v>
      </c>
      <c r="AZ131" s="12">
        <f t="shared" si="332"/>
        <v>-2.6638888888888888</v>
      </c>
      <c r="BA131" s="13">
        <f t="shared" si="357"/>
        <v>0</v>
      </c>
      <c r="BB131" s="13">
        <f t="shared" si="358"/>
        <v>0</v>
      </c>
      <c r="BC131" s="27">
        <v>0</v>
      </c>
      <c r="BD131" s="1">
        <f t="shared" si="333"/>
        <v>0</v>
      </c>
      <c r="BE131" s="20">
        <f t="shared" si="334"/>
        <v>257.59615384615387</v>
      </c>
    </row>
    <row r="132" spans="1:57" ht="30" customHeight="1" x14ac:dyDescent="0.65">
      <c r="A132" s="2">
        <v>126</v>
      </c>
      <c r="B132" s="2" t="s">
        <v>360</v>
      </c>
      <c r="C132" s="44" t="s">
        <v>427</v>
      </c>
      <c r="D132" s="47" t="s">
        <v>428</v>
      </c>
      <c r="E132" s="48" t="s">
        <v>429</v>
      </c>
      <c r="F132" s="46" t="str">
        <f>VLOOKUP(C132,'[1]2023.11'!$C$6:$X$1239,8,0)</f>
        <v>VEN</v>
      </c>
      <c r="G132" s="46" t="str">
        <f>VLOOKUP(C132,'[1]2023.11'!$C$6:$X$1239,9,0)</f>
        <v>THIM</v>
      </c>
      <c r="H132" s="46" t="str">
        <f>VLOOKUP(C132,'[1]2023.11'!$C$6:$X$1239,14,0)</f>
        <v>F</v>
      </c>
      <c r="I132" s="78">
        <f>VLOOKUP(C132,'[1]2023.11'!$C$6:$X$1239,13,0)</f>
        <v>36163</v>
      </c>
      <c r="J132" s="46" t="e">
        <f>VLOOKUP(C132,'[1]2023.11'!$C$6:$X$1239,4,0)</f>
        <v>#N/A</v>
      </c>
      <c r="K132" s="46" t="str">
        <f>VLOOKUP(C132,'[1]2023.11'!$C$6:$X$1239,3,0)</f>
        <v>101166021</v>
      </c>
      <c r="L132" s="15">
        <v>45187</v>
      </c>
      <c r="M132" s="2">
        <f t="shared" si="339"/>
        <v>26</v>
      </c>
      <c r="N132" s="16">
        <v>27</v>
      </c>
      <c r="O132" s="2"/>
      <c r="P132" s="16"/>
      <c r="Q132" s="16"/>
      <c r="R132" s="2">
        <v>200</v>
      </c>
      <c r="S132" s="2">
        <v>0</v>
      </c>
      <c r="T132" s="2">
        <v>0</v>
      </c>
      <c r="U132" s="16"/>
      <c r="V132" s="2">
        <v>0</v>
      </c>
      <c r="W132" s="2">
        <f t="shared" si="350"/>
        <v>10</v>
      </c>
      <c r="X132" s="2">
        <f t="shared" si="356"/>
        <v>0</v>
      </c>
      <c r="Y132" s="17">
        <f t="shared" si="335"/>
        <v>38.942307692307693</v>
      </c>
      <c r="Z132" s="17">
        <f t="shared" si="344"/>
        <v>6.75</v>
      </c>
      <c r="AA132" s="17">
        <f t="shared" si="343"/>
        <v>5</v>
      </c>
      <c r="AB132" s="18">
        <v>7</v>
      </c>
      <c r="AC132" s="19">
        <f t="shared" ref="AC132:AC195" si="359">R132+S132+T132+U132+V132+W132+X132+Y132+Z132+AA132+AB132</f>
        <v>267.69230769230768</v>
      </c>
      <c r="AD132" s="17">
        <f t="shared" si="341"/>
        <v>0</v>
      </c>
      <c r="AE132" s="17">
        <f t="shared" si="342"/>
        <v>0</v>
      </c>
      <c r="AF132" s="29"/>
      <c r="AG132" s="43">
        <f t="shared" si="351"/>
        <v>0</v>
      </c>
      <c r="AH132" s="17">
        <f t="shared" si="352"/>
        <v>5.3538461538461535</v>
      </c>
      <c r="AI132" s="17">
        <f t="shared" si="353"/>
        <v>5.3538461538461535</v>
      </c>
      <c r="AJ132" s="3">
        <f t="shared" si="354"/>
        <v>262</v>
      </c>
      <c r="AK132" s="3">
        <f t="shared" si="355"/>
        <v>1300</v>
      </c>
      <c r="AL132" s="3"/>
      <c r="AN132" s="20">
        <f t="shared" si="349"/>
        <v>262.33999999999997</v>
      </c>
      <c r="AO132">
        <f t="shared" ref="AO132:AO195" si="360">INT(AN132/$AO$5)</f>
        <v>2</v>
      </c>
      <c r="AP132">
        <f t="shared" ref="AP132:AP195" si="361">INT((AN132-$AO$5*AO132)/50)</f>
        <v>1</v>
      </c>
      <c r="AQ132">
        <f t="shared" ref="AQ132:AQ195" si="362">INT((AN132-$AO$5*AO132-$AP$5*AP132)/20)</f>
        <v>0</v>
      </c>
      <c r="AR132">
        <f t="shared" ref="AR132:AR195" si="363">INT((AN132-$AO$5*AO132-$AP$5*AP132-$AQ$5*AQ132)/10)</f>
        <v>1</v>
      </c>
      <c r="AS132">
        <f t="shared" ref="AS132:AS195" si="364">INT((AN132-$AO$5*AO132-$AP$5*AP132-$AQ$5*AQ132-$AR$5*AR132)/5)</f>
        <v>0</v>
      </c>
      <c r="AT132">
        <f t="shared" ref="AT132:AT195" si="365">INT((AN132-$AO$5*AO132-$AP$5*AP132-$AQ$5*AQ132-$AR$5*AR132-$AS$5*AS132)/1)</f>
        <v>2</v>
      </c>
      <c r="AU132">
        <f t="shared" ref="AU132:AU195" si="366">INT(AY132/$AU$5)</f>
        <v>0</v>
      </c>
      <c r="AV132">
        <f t="shared" ref="AV132:AV195" si="367">INT((AY132-AU132*$AU$5)/1000)</f>
        <v>1</v>
      </c>
      <c r="AW132">
        <f t="shared" ref="AW132:AW195" si="368">INT((AY132-AU132*$AU$5-AV132*$AV$5)/500)</f>
        <v>0</v>
      </c>
      <c r="AX132">
        <f t="shared" ref="AX132:AX195" si="369">INT((AY132-AU132*$AU$5-AV132*$AV$5-AW132*$AW$5)/100)</f>
        <v>3</v>
      </c>
      <c r="AY132">
        <f t="shared" ref="AY132:AY195" si="370">(AN132-$AO$5*AO132-$AP$5*AP132-$AQ$5*AQ132-$AR$5*AR132-$AS$5*AS132-$AT$5*AT132)*4000</f>
        <v>1359.9999999999</v>
      </c>
      <c r="AZ132" s="12">
        <f t="shared" ref="AZ132:AZ195" si="371">+DAYS360(L132,$P$3)/360</f>
        <v>-2.6722222222222221</v>
      </c>
      <c r="BA132" s="13">
        <f t="shared" si="357"/>
        <v>0</v>
      </c>
      <c r="BB132" s="13">
        <f t="shared" si="358"/>
        <v>0</v>
      </c>
      <c r="BC132" s="27">
        <v>0</v>
      </c>
      <c r="BD132" s="1">
        <f t="shared" ref="BD132:BD195" si="372">+BC132*150000/4000</f>
        <v>0</v>
      </c>
      <c r="BE132" s="20">
        <f t="shared" ref="BE132:BE195" si="373">AC132-AD132-AE132-Z132-AA132-AB132-BD132</f>
        <v>248.94230769230768</v>
      </c>
    </row>
    <row r="133" spans="1:57" ht="30" customHeight="1" x14ac:dyDescent="0.65">
      <c r="A133" s="39">
        <v>127</v>
      </c>
      <c r="B133" s="2" t="s">
        <v>360</v>
      </c>
      <c r="C133" s="44" t="s">
        <v>430</v>
      </c>
      <c r="D133" s="47" t="s">
        <v>431</v>
      </c>
      <c r="E133" s="48" t="s">
        <v>432</v>
      </c>
      <c r="F133" s="46" t="str">
        <f>VLOOKUP(C133,'[1]2023.11'!$C$6:$X$1239,8,0)</f>
        <v>CHY</v>
      </c>
      <c r="G133" s="46" t="str">
        <f>VLOOKUP(C133,'[1]2023.11'!$C$6:$X$1239,9,0)</f>
        <v>MI</v>
      </c>
      <c r="H133" s="46" t="str">
        <f>VLOOKUP(C133,'[1]2023.11'!$C$6:$X$1239,14,0)</f>
        <v>F</v>
      </c>
      <c r="I133" s="78">
        <f>VLOOKUP(C133,'[1]2023.11'!$C$6:$X$1239,13,0)</f>
        <v>37684</v>
      </c>
      <c r="J133" s="46" t="e">
        <f>VLOOKUP(C133,'[1]2023.11'!$C$6:$X$1239,4,0)</f>
        <v>#N/A</v>
      </c>
      <c r="K133" s="46" t="str">
        <f>VLOOKUP(C133,'[1]2023.11'!$C$6:$X$1239,3,0)</f>
        <v>150966149</v>
      </c>
      <c r="L133" s="15">
        <v>45217</v>
      </c>
      <c r="M133" s="2">
        <f t="shared" si="339"/>
        <v>25</v>
      </c>
      <c r="N133" s="16">
        <v>44</v>
      </c>
      <c r="O133" s="2"/>
      <c r="P133" s="16">
        <v>1</v>
      </c>
      <c r="Q133" s="16"/>
      <c r="R133" s="2">
        <v>198</v>
      </c>
      <c r="S133" s="2">
        <v>0</v>
      </c>
      <c r="T133" s="2">
        <v>0</v>
      </c>
      <c r="U133" s="16"/>
      <c r="V133" s="2">
        <v>0</v>
      </c>
      <c r="W133" s="2">
        <f t="shared" si="350"/>
        <v>5</v>
      </c>
      <c r="X133" s="2">
        <f t="shared" si="356"/>
        <v>0</v>
      </c>
      <c r="Y133" s="17">
        <f t="shared" ref="Y133:Y196" si="374">(((R133/26/8)*1.5)*N133)+(((R133/26)*2)*O133)</f>
        <v>62.82692307692308</v>
      </c>
      <c r="Z133" s="17">
        <f t="shared" si="344"/>
        <v>11</v>
      </c>
      <c r="AA133" s="17">
        <f t="shared" si="343"/>
        <v>4.8076923076923084</v>
      </c>
      <c r="AB133" s="18">
        <v>7</v>
      </c>
      <c r="AC133" s="19">
        <f t="shared" si="359"/>
        <v>288.63461538461542</v>
      </c>
      <c r="AD133" s="17">
        <f t="shared" si="341"/>
        <v>7.615384615384615</v>
      </c>
      <c r="AE133" s="17">
        <f t="shared" si="342"/>
        <v>0</v>
      </c>
      <c r="AF133" s="29"/>
      <c r="AG133" s="43">
        <f t="shared" si="351"/>
        <v>0</v>
      </c>
      <c r="AH133" s="17">
        <f t="shared" si="352"/>
        <v>5.7726923076923082</v>
      </c>
      <c r="AI133" s="17">
        <f t="shared" si="353"/>
        <v>13.388076923076923</v>
      </c>
      <c r="AJ133" s="3">
        <f t="shared" si="354"/>
        <v>275</v>
      </c>
      <c r="AK133" s="3">
        <f t="shared" si="355"/>
        <v>1000</v>
      </c>
      <c r="AL133" s="3"/>
      <c r="AN133" s="20">
        <f t="shared" si="349"/>
        <v>275.25</v>
      </c>
      <c r="AO133">
        <f t="shared" si="360"/>
        <v>2</v>
      </c>
      <c r="AP133">
        <f t="shared" si="361"/>
        <v>1</v>
      </c>
      <c r="AQ133">
        <f t="shared" si="362"/>
        <v>1</v>
      </c>
      <c r="AR133">
        <f t="shared" si="363"/>
        <v>0</v>
      </c>
      <c r="AS133">
        <f t="shared" si="364"/>
        <v>1</v>
      </c>
      <c r="AT133">
        <f t="shared" si="365"/>
        <v>0</v>
      </c>
      <c r="AU133">
        <f t="shared" si="366"/>
        <v>0</v>
      </c>
      <c r="AV133">
        <f t="shared" si="367"/>
        <v>1</v>
      </c>
      <c r="AW133">
        <f t="shared" si="368"/>
        <v>0</v>
      </c>
      <c r="AX133">
        <f t="shared" si="369"/>
        <v>0</v>
      </c>
      <c r="AY133">
        <f t="shared" si="370"/>
        <v>1000</v>
      </c>
      <c r="AZ133" s="12">
        <f t="shared" si="371"/>
        <v>-2.7555555555555555</v>
      </c>
      <c r="BA133" s="13">
        <f t="shared" si="357"/>
        <v>0</v>
      </c>
      <c r="BB133" s="13">
        <f t="shared" si="358"/>
        <v>0</v>
      </c>
      <c r="BC133" s="27">
        <v>0</v>
      </c>
      <c r="BD133" s="1">
        <f t="shared" si="372"/>
        <v>0</v>
      </c>
      <c r="BE133" s="20">
        <f t="shared" si="373"/>
        <v>258.21153846153845</v>
      </c>
    </row>
    <row r="134" spans="1:57" ht="30" customHeight="1" x14ac:dyDescent="0.65">
      <c r="A134" s="2">
        <v>128</v>
      </c>
      <c r="B134" s="2" t="s">
        <v>360</v>
      </c>
      <c r="C134" s="44" t="s">
        <v>433</v>
      </c>
      <c r="D134" s="47" t="s">
        <v>434</v>
      </c>
      <c r="E134" s="48" t="s">
        <v>435</v>
      </c>
      <c r="F134" s="46" t="str">
        <f>VLOOKUP(C134,'[1]2023.11'!$C$6:$X$1239,8,0)</f>
        <v>PHAK</v>
      </c>
      <c r="G134" s="46" t="str">
        <f>VLOOKUP(C134,'[1]2023.11'!$C$6:$X$1239,9,0)</f>
        <v>SREYNITH</v>
      </c>
      <c r="H134" s="46" t="str">
        <f>VLOOKUP(C134,'[1]2023.11'!$C$6:$X$1239,14,0)</f>
        <v>F</v>
      </c>
      <c r="I134" s="78">
        <f>VLOOKUP(C134,'[1]2023.11'!$C$6:$X$1239,13,0)</f>
        <v>36223</v>
      </c>
      <c r="J134" s="46" t="e">
        <f>VLOOKUP(C134,'[1]2023.11'!$C$6:$X$1239,4,0)</f>
        <v>#N/A</v>
      </c>
      <c r="K134" s="46" t="str">
        <f>VLOOKUP(C134,'[1]2023.11'!$C$6:$X$1239,3,0)</f>
        <v>040505512</v>
      </c>
      <c r="L134" s="15">
        <v>44927</v>
      </c>
      <c r="M134" s="2">
        <f t="shared" ref="M134:M135" si="375">$P$4-Q134-P134</f>
        <v>26</v>
      </c>
      <c r="N134" s="16">
        <v>29</v>
      </c>
      <c r="O134" s="2"/>
      <c r="P134" s="16"/>
      <c r="Q134" s="16"/>
      <c r="R134" s="2">
        <v>200</v>
      </c>
      <c r="S134" s="2">
        <v>0</v>
      </c>
      <c r="T134" s="2">
        <v>0</v>
      </c>
      <c r="U134" s="16"/>
      <c r="V134" s="2">
        <v>0</v>
      </c>
      <c r="W134" s="2">
        <f t="shared" si="350"/>
        <v>10</v>
      </c>
      <c r="X134" s="2">
        <f t="shared" si="356"/>
        <v>0</v>
      </c>
      <c r="Y134" s="17">
        <f t="shared" si="374"/>
        <v>41.826923076923073</v>
      </c>
      <c r="Z134" s="17">
        <f t="shared" si="344"/>
        <v>7.25</v>
      </c>
      <c r="AA134" s="17">
        <f t="shared" si="343"/>
        <v>5</v>
      </c>
      <c r="AB134" s="18">
        <v>7</v>
      </c>
      <c r="AC134" s="19">
        <f t="shared" si="359"/>
        <v>271.07692307692309</v>
      </c>
      <c r="AD134" s="17">
        <f t="shared" ref="AD134:AD197" si="376">(R134+T134)/$P$4*P134</f>
        <v>0</v>
      </c>
      <c r="AE134" s="17">
        <f t="shared" ref="AE134:AE197" si="377">(R134+T134)/$P$4*Q134</f>
        <v>0</v>
      </c>
      <c r="AF134" s="29"/>
      <c r="AG134" s="43">
        <f t="shared" si="351"/>
        <v>0</v>
      </c>
      <c r="AH134" s="17">
        <f t="shared" si="352"/>
        <v>5.4215384615384616</v>
      </c>
      <c r="AI134" s="17">
        <f t="shared" si="353"/>
        <v>5.4215384615384616</v>
      </c>
      <c r="AJ134" s="3">
        <f t="shared" si="354"/>
        <v>265</v>
      </c>
      <c r="AK134" s="3">
        <f t="shared" si="355"/>
        <v>2600</v>
      </c>
      <c r="AL134" s="3"/>
      <c r="AN134" s="20">
        <f t="shared" si="349"/>
        <v>265.66000000000003</v>
      </c>
      <c r="AO134">
        <f t="shared" si="360"/>
        <v>2</v>
      </c>
      <c r="AP134">
        <f t="shared" si="361"/>
        <v>1</v>
      </c>
      <c r="AQ134">
        <f t="shared" si="362"/>
        <v>0</v>
      </c>
      <c r="AR134">
        <f t="shared" si="363"/>
        <v>1</v>
      </c>
      <c r="AS134">
        <f t="shared" si="364"/>
        <v>1</v>
      </c>
      <c r="AT134">
        <f t="shared" si="365"/>
        <v>0</v>
      </c>
      <c r="AU134">
        <f t="shared" si="366"/>
        <v>1</v>
      </c>
      <c r="AV134">
        <f t="shared" si="367"/>
        <v>0</v>
      </c>
      <c r="AW134">
        <f t="shared" si="368"/>
        <v>1</v>
      </c>
      <c r="AX134">
        <f t="shared" si="369"/>
        <v>1</v>
      </c>
      <c r="AY134">
        <f t="shared" si="370"/>
        <v>2640.0000000001</v>
      </c>
      <c r="AZ134" s="12">
        <f t="shared" si="371"/>
        <v>-1.9583333333333333</v>
      </c>
      <c r="BA134" s="13">
        <f t="shared" si="357"/>
        <v>0</v>
      </c>
      <c r="BB134" s="13">
        <f t="shared" si="358"/>
        <v>0</v>
      </c>
      <c r="BC134" s="27">
        <v>0</v>
      </c>
      <c r="BD134" s="1">
        <f t="shared" si="372"/>
        <v>0</v>
      </c>
      <c r="BE134" s="20">
        <f t="shared" si="373"/>
        <v>251.82692307692309</v>
      </c>
    </row>
    <row r="135" spans="1:57" ht="30" customHeight="1" x14ac:dyDescent="0.65">
      <c r="A135" s="39">
        <v>129</v>
      </c>
      <c r="B135" s="2" t="s">
        <v>360</v>
      </c>
      <c r="C135" s="36" t="s">
        <v>2294</v>
      </c>
      <c r="D135" s="47" t="s">
        <v>437</v>
      </c>
      <c r="E135" s="48" t="s">
        <v>438</v>
      </c>
      <c r="F135" s="46" t="str">
        <f>VLOOKUP(C135,'[1]2023.11'!$C$6:$X$1239,8,0)</f>
        <v>DEM</v>
      </c>
      <c r="G135" s="46" t="str">
        <f>VLOOKUP(C135,'[1]2023.11'!$C$6:$X$1239,9,0)</f>
        <v>SREYLAK</v>
      </c>
      <c r="H135" s="46" t="str">
        <f>VLOOKUP(C135,'[1]2023.11'!$C$6:$X$1239,14,0)</f>
        <v>F</v>
      </c>
      <c r="I135" s="78">
        <f>VLOOKUP(C135,'[1]2023.11'!$C$6:$X$1239,13,0)</f>
        <v>38628</v>
      </c>
      <c r="J135" s="46" t="e">
        <f>VLOOKUP(C135,'[1]2023.11'!$C$6:$X$1239,4,0)</f>
        <v>#N/A</v>
      </c>
      <c r="K135" s="46" t="str">
        <f>VLOOKUP(C135,'[1]2023.11'!$C$6:$X$1239,3,0)</f>
        <v>021339417</v>
      </c>
      <c r="L135" s="15">
        <v>45217</v>
      </c>
      <c r="M135" s="2">
        <f t="shared" si="375"/>
        <v>26</v>
      </c>
      <c r="N135" s="16">
        <v>33</v>
      </c>
      <c r="O135" s="2"/>
      <c r="P135" s="16"/>
      <c r="Q135" s="16"/>
      <c r="R135" s="2">
        <v>198</v>
      </c>
      <c r="S135" s="2">
        <v>0</v>
      </c>
      <c r="T135" s="2">
        <v>0</v>
      </c>
      <c r="U135" s="16"/>
      <c r="V135" s="2">
        <v>0</v>
      </c>
      <c r="W135" s="2">
        <f t="shared" si="350"/>
        <v>10</v>
      </c>
      <c r="X135" s="2">
        <f t="shared" si="356"/>
        <v>0</v>
      </c>
      <c r="Y135" s="17">
        <f t="shared" si="374"/>
        <v>47.120192307692307</v>
      </c>
      <c r="Z135" s="17">
        <f t="shared" si="344"/>
        <v>8.25</v>
      </c>
      <c r="AA135" s="17">
        <f t="shared" ref="AA135:AA198" si="378">5/$P$4*M135</f>
        <v>5</v>
      </c>
      <c r="AB135" s="18">
        <v>7</v>
      </c>
      <c r="AC135" s="19">
        <f t="shared" si="359"/>
        <v>275.37019230769232</v>
      </c>
      <c r="AD135" s="17">
        <f t="shared" si="376"/>
        <v>0</v>
      </c>
      <c r="AE135" s="17">
        <f t="shared" si="377"/>
        <v>0</v>
      </c>
      <c r="AF135" s="29"/>
      <c r="AG135" s="43">
        <f t="shared" si="351"/>
        <v>0</v>
      </c>
      <c r="AH135" s="17">
        <f t="shared" si="352"/>
        <v>5.5074038461538466</v>
      </c>
      <c r="AI135" s="17">
        <f t="shared" si="353"/>
        <v>5.5074038461538466</v>
      </c>
      <c r="AJ135" s="3">
        <f t="shared" si="354"/>
        <v>269</v>
      </c>
      <c r="AK135" s="3">
        <f t="shared" si="355"/>
        <v>3400</v>
      </c>
      <c r="AL135" s="3"/>
      <c r="AN135" s="20">
        <f t="shared" si="349"/>
        <v>269.86</v>
      </c>
      <c r="AO135">
        <f t="shared" si="360"/>
        <v>2</v>
      </c>
      <c r="AP135">
        <f t="shared" si="361"/>
        <v>1</v>
      </c>
      <c r="AQ135">
        <f t="shared" si="362"/>
        <v>0</v>
      </c>
      <c r="AR135">
        <f t="shared" si="363"/>
        <v>1</v>
      </c>
      <c r="AS135">
        <f t="shared" si="364"/>
        <v>1</v>
      </c>
      <c r="AT135">
        <f t="shared" si="365"/>
        <v>4</v>
      </c>
      <c r="AU135">
        <f t="shared" si="366"/>
        <v>1</v>
      </c>
      <c r="AV135">
        <f t="shared" si="367"/>
        <v>1</v>
      </c>
      <c r="AW135">
        <f t="shared" si="368"/>
        <v>0</v>
      </c>
      <c r="AX135">
        <f t="shared" si="369"/>
        <v>4</v>
      </c>
      <c r="AY135">
        <f t="shared" si="370"/>
        <v>3440.0000000000546</v>
      </c>
      <c r="AZ135" s="12">
        <f t="shared" si="371"/>
        <v>-2.7555555555555555</v>
      </c>
      <c r="BA135" s="13">
        <f t="shared" si="357"/>
        <v>0</v>
      </c>
      <c r="BB135" s="13">
        <f t="shared" si="358"/>
        <v>0</v>
      </c>
      <c r="BC135" s="27">
        <v>0</v>
      </c>
      <c r="BD135" s="1">
        <f t="shared" si="372"/>
        <v>0</v>
      </c>
      <c r="BE135" s="20">
        <f t="shared" si="373"/>
        <v>255.12019230769232</v>
      </c>
    </row>
    <row r="136" spans="1:57" ht="33" customHeight="1" x14ac:dyDescent="0.65">
      <c r="A136" s="2">
        <v>130</v>
      </c>
      <c r="B136" s="2" t="s">
        <v>439</v>
      </c>
      <c r="C136" s="44" t="s">
        <v>440</v>
      </c>
      <c r="D136" s="47" t="s">
        <v>273</v>
      </c>
      <c r="E136" s="48" t="s">
        <v>441</v>
      </c>
      <c r="F136" s="46" t="str">
        <f>VLOOKUP(C136,'[1]2023.11'!$C$6:$X$1239,8,0)</f>
        <v>YI</v>
      </c>
      <c r="G136" s="46" t="str">
        <f>VLOOKUP(C136,'[1]2023.11'!$C$6:$X$1239,9,0)</f>
        <v>SREYNOEUN</v>
      </c>
      <c r="H136" s="46" t="str">
        <f>VLOOKUP(C136,'[1]2023.11'!$C$6:$X$1239,14,0)</f>
        <v>F</v>
      </c>
      <c r="I136" s="78">
        <f>VLOOKUP(C136,'[1]2023.11'!$C$6:$X$1239,13,0)</f>
        <v>28980</v>
      </c>
      <c r="J136" s="46" t="str">
        <f>VLOOKUP(C136,'[1]2023.11'!$C$6:$X$1239,4,0)</f>
        <v>0965516167</v>
      </c>
      <c r="K136" s="46">
        <f>VLOOKUP(C136,'[1]2023.11'!$C$6:$X$1239,3,0)</f>
        <v>140100285</v>
      </c>
      <c r="L136" s="15">
        <v>44228</v>
      </c>
      <c r="M136" s="2">
        <f>$P$4-Q136-P136</f>
        <v>26</v>
      </c>
      <c r="N136" s="16">
        <v>42</v>
      </c>
      <c r="O136" s="2"/>
      <c r="P136" s="16"/>
      <c r="Q136" s="16"/>
      <c r="R136" s="2">
        <v>200</v>
      </c>
      <c r="S136" s="2">
        <v>0</v>
      </c>
      <c r="T136" s="2">
        <v>4.5</v>
      </c>
      <c r="U136" s="16"/>
      <c r="V136" s="2">
        <v>0</v>
      </c>
      <c r="W136" s="2">
        <f>IF(AND($Q$4&lt;=M136,Q136&lt;0.01),10,IF(AND(M136&gt;=$Q$4-1,Q136&lt;0.01),5,0))</f>
        <v>10</v>
      </c>
      <c r="X136" s="2">
        <f t="shared" si="356"/>
        <v>0</v>
      </c>
      <c r="Y136" s="17">
        <f t="shared" si="374"/>
        <v>60.576923076923073</v>
      </c>
      <c r="Z136" s="17">
        <f t="shared" ref="Z136:Z199" si="379">N136*1000/4000</f>
        <v>10.5</v>
      </c>
      <c r="AA136" s="17">
        <f t="shared" si="378"/>
        <v>5</v>
      </c>
      <c r="AB136" s="18">
        <v>7</v>
      </c>
      <c r="AC136" s="19">
        <f t="shared" si="359"/>
        <v>297.57692307692309</v>
      </c>
      <c r="AD136" s="17">
        <f t="shared" si="376"/>
        <v>0</v>
      </c>
      <c r="AE136" s="17">
        <f t="shared" si="377"/>
        <v>0</v>
      </c>
      <c r="AF136" s="29"/>
      <c r="AG136" s="43">
        <f>IF(BE136&lt;=(1500000/4000),0,IF(BE136&lt;=(2000000/4000),(BE136-(1500000/4000))*5%,IF(BE136&lt;=(8500000/4000),(BE136-(2000000/4000))*10%+(25000/4000),IF(BE136&lt;=(12500000/4000),(BE136-(8500000/4000))*15%+(675000/4000),(BE136-(12500000/4000))*20%+(1275000/4000)))))</f>
        <v>0</v>
      </c>
      <c r="AH136" s="17">
        <f>IF((AC136*4000)&lt;=1200000,(AC136*2%),(1200000/4000*2%))</f>
        <v>5.9515384615384619</v>
      </c>
      <c r="AI136" s="17">
        <f>AD136+AE136+AF136+AG136+AH136</f>
        <v>5.9515384615384619</v>
      </c>
      <c r="AJ136" s="3">
        <f t="shared" si="354"/>
        <v>291</v>
      </c>
      <c r="AK136" s="3">
        <f t="shared" si="355"/>
        <v>2500</v>
      </c>
      <c r="AL136" s="3"/>
      <c r="AN136" s="20">
        <f t="shared" si="349"/>
        <v>291.63</v>
      </c>
      <c r="AO136">
        <f t="shared" si="360"/>
        <v>2</v>
      </c>
      <c r="AP136">
        <f t="shared" si="361"/>
        <v>1</v>
      </c>
      <c r="AQ136">
        <f t="shared" si="362"/>
        <v>2</v>
      </c>
      <c r="AR136">
        <f t="shared" si="363"/>
        <v>0</v>
      </c>
      <c r="AS136">
        <f t="shared" si="364"/>
        <v>0</v>
      </c>
      <c r="AT136">
        <f t="shared" si="365"/>
        <v>1</v>
      </c>
      <c r="AU136">
        <f t="shared" si="366"/>
        <v>1</v>
      </c>
      <c r="AV136">
        <f t="shared" si="367"/>
        <v>0</v>
      </c>
      <c r="AW136">
        <f t="shared" si="368"/>
        <v>1</v>
      </c>
      <c r="AX136">
        <f t="shared" si="369"/>
        <v>0</v>
      </c>
      <c r="AY136">
        <f t="shared" si="370"/>
        <v>2519.9999999999818</v>
      </c>
      <c r="AZ136" s="12">
        <f t="shared" si="371"/>
        <v>-4.1666666666666664E-2</v>
      </c>
      <c r="BA136" s="13">
        <f t="shared" si="357"/>
        <v>0</v>
      </c>
      <c r="BB136" s="13">
        <f t="shared" si="358"/>
        <v>0</v>
      </c>
      <c r="BC136" s="27">
        <v>0</v>
      </c>
      <c r="BD136" s="1">
        <f t="shared" si="372"/>
        <v>0</v>
      </c>
      <c r="BE136" s="20">
        <f t="shared" si="373"/>
        <v>275.07692307692309</v>
      </c>
    </row>
    <row r="137" spans="1:57" ht="33" customHeight="1" x14ac:dyDescent="0.65">
      <c r="A137" s="39">
        <v>131</v>
      </c>
      <c r="B137" s="2" t="s">
        <v>439</v>
      </c>
      <c r="C137" s="44" t="s">
        <v>442</v>
      </c>
      <c r="D137" s="47" t="s">
        <v>443</v>
      </c>
      <c r="E137" s="48" t="s">
        <v>444</v>
      </c>
      <c r="F137" s="46" t="str">
        <f>VLOOKUP(C137,'[1]2023.11'!$C$6:$X$1239,8,0)</f>
        <v>SEAT</v>
      </c>
      <c r="G137" s="46" t="str">
        <f>VLOOKUP(C137,'[1]2023.11'!$C$6:$X$1239,9,0)</f>
        <v>VANNA</v>
      </c>
      <c r="H137" s="46" t="str">
        <f>VLOOKUP(C137,'[1]2023.11'!$C$6:$X$1239,14,0)</f>
        <v>F</v>
      </c>
      <c r="I137" s="78">
        <f>VLOOKUP(C137,'[1]2023.11'!$C$6:$X$1239,13,0)</f>
        <v>34345</v>
      </c>
      <c r="J137" s="46" t="str">
        <f>VLOOKUP(C137,'[1]2023.11'!$C$6:$X$1239,4,0)</f>
        <v>070812024</v>
      </c>
      <c r="K137" s="46" t="str">
        <f>VLOOKUP(C137,'[1]2023.11'!$C$6:$X$1239,3,0)</f>
        <v>050842210</v>
      </c>
      <c r="L137" s="15">
        <v>44228</v>
      </c>
      <c r="M137" s="2">
        <f t="shared" ref="M137:M138" si="380">$P$4-Q137-P137</f>
        <v>26</v>
      </c>
      <c r="N137" s="16">
        <v>42</v>
      </c>
      <c r="O137" s="2"/>
      <c r="P137" s="16"/>
      <c r="Q137" s="16"/>
      <c r="R137" s="2">
        <v>200</v>
      </c>
      <c r="S137" s="2">
        <v>0</v>
      </c>
      <c r="T137" s="2">
        <v>1</v>
      </c>
      <c r="U137" s="16"/>
      <c r="V137" s="2">
        <v>0</v>
      </c>
      <c r="W137" s="2">
        <f t="shared" ref="W137:W156" si="381">IF(AND($Q$4&lt;=M137,Q137&lt;0.01),10,IF(AND(M137&gt;=$Q$4-1,Q137&lt;0.01),5,0))</f>
        <v>10</v>
      </c>
      <c r="X137" s="2">
        <f t="shared" si="356"/>
        <v>0</v>
      </c>
      <c r="Y137" s="17">
        <f t="shared" si="374"/>
        <v>60.576923076923073</v>
      </c>
      <c r="Z137" s="17">
        <f t="shared" si="379"/>
        <v>10.5</v>
      </c>
      <c r="AA137" s="17">
        <f t="shared" si="378"/>
        <v>5</v>
      </c>
      <c r="AB137" s="18">
        <v>7</v>
      </c>
      <c r="AC137" s="19">
        <f t="shared" si="359"/>
        <v>294.07692307692309</v>
      </c>
      <c r="AD137" s="17">
        <f t="shared" si="376"/>
        <v>0</v>
      </c>
      <c r="AE137" s="17">
        <f t="shared" si="377"/>
        <v>0</v>
      </c>
      <c r="AF137" s="29"/>
      <c r="AG137" s="43">
        <f t="shared" ref="AG137:AG156" si="382">IF(BE137&lt;=(1500000/4000),0,IF(BE137&lt;=(2000000/4000),(BE137-(1500000/4000))*5%,IF(BE137&lt;=(8500000/4000),(BE137-(2000000/4000))*10%+(25000/4000),IF(BE137&lt;=(12500000/4000),(BE137-(8500000/4000))*15%+(675000/4000),(BE137-(12500000/4000))*20%+(1275000/4000)))))</f>
        <v>0</v>
      </c>
      <c r="AH137" s="17">
        <f t="shared" ref="AH137:AH156" si="383">IF((AC137*4000)&lt;=1200000,(AC137*2%),(1200000/4000*2%))</f>
        <v>5.8815384615384616</v>
      </c>
      <c r="AI137" s="17">
        <f t="shared" ref="AI137:AI156" si="384">AD137+AE137+AF137+AG137+AH137</f>
        <v>5.8815384615384616</v>
      </c>
      <c r="AJ137" s="3">
        <f t="shared" si="354"/>
        <v>288</v>
      </c>
      <c r="AK137" s="3">
        <f t="shared" si="355"/>
        <v>700</v>
      </c>
      <c r="AL137" s="3"/>
      <c r="AN137" s="20">
        <f t="shared" si="349"/>
        <v>288.2</v>
      </c>
      <c r="AO137">
        <f t="shared" si="360"/>
        <v>2</v>
      </c>
      <c r="AP137">
        <f t="shared" si="361"/>
        <v>1</v>
      </c>
      <c r="AQ137">
        <f t="shared" si="362"/>
        <v>1</v>
      </c>
      <c r="AR137">
        <f t="shared" si="363"/>
        <v>1</v>
      </c>
      <c r="AS137">
        <f t="shared" si="364"/>
        <v>1</v>
      </c>
      <c r="AT137">
        <f t="shared" si="365"/>
        <v>3</v>
      </c>
      <c r="AU137">
        <f t="shared" si="366"/>
        <v>0</v>
      </c>
      <c r="AV137">
        <f t="shared" si="367"/>
        <v>0</v>
      </c>
      <c r="AW137">
        <f t="shared" si="368"/>
        <v>1</v>
      </c>
      <c r="AX137">
        <f t="shared" si="369"/>
        <v>2</v>
      </c>
      <c r="AY137">
        <f t="shared" si="370"/>
        <v>799.99999999995453</v>
      </c>
      <c r="AZ137" s="12">
        <f t="shared" si="371"/>
        <v>-4.1666666666666664E-2</v>
      </c>
      <c r="BA137" s="13">
        <f t="shared" si="357"/>
        <v>0</v>
      </c>
      <c r="BB137" s="13">
        <f t="shared" si="358"/>
        <v>0</v>
      </c>
      <c r="BC137" s="27">
        <v>0</v>
      </c>
      <c r="BD137" s="1">
        <f t="shared" si="372"/>
        <v>0</v>
      </c>
      <c r="BE137" s="20">
        <f t="shared" si="373"/>
        <v>271.57692307692309</v>
      </c>
    </row>
    <row r="138" spans="1:57" ht="33" customHeight="1" x14ac:dyDescent="0.65">
      <c r="A138" s="2">
        <v>132</v>
      </c>
      <c r="B138" s="2" t="s">
        <v>439</v>
      </c>
      <c r="C138" s="44" t="s">
        <v>445</v>
      </c>
      <c r="D138" s="47" t="s">
        <v>446</v>
      </c>
      <c r="E138" s="48" t="s">
        <v>125</v>
      </c>
      <c r="F138" s="46" t="str">
        <f>VLOOKUP(C138,'[1]2023.11'!$C$6:$X$1239,8,0)</f>
        <v>RON</v>
      </c>
      <c r="G138" s="46" t="str">
        <f>VLOOKUP(C138,'[1]2023.11'!$C$6:$X$1239,9,0)</f>
        <v>POV</v>
      </c>
      <c r="H138" s="46" t="str">
        <f>VLOOKUP(C138,'[1]2023.11'!$C$6:$X$1239,14,0)</f>
        <v>M</v>
      </c>
      <c r="I138" s="78">
        <f>VLOOKUP(C138,'[1]2023.11'!$C$6:$X$1239,13,0)</f>
        <v>33123</v>
      </c>
      <c r="J138" s="46" t="str">
        <f>VLOOKUP(C138,'[1]2023.11'!$C$6:$X$1239,4,0)</f>
        <v>0967439367</v>
      </c>
      <c r="K138" s="46" t="str">
        <f>VLOOKUP(C138,'[1]2023.11'!$C$6:$X$1239,3,0)</f>
        <v>050891396</v>
      </c>
      <c r="L138" s="15">
        <v>44228</v>
      </c>
      <c r="M138" s="2">
        <f t="shared" si="380"/>
        <v>26</v>
      </c>
      <c r="N138" s="16">
        <v>48</v>
      </c>
      <c r="O138" s="2"/>
      <c r="P138" s="16"/>
      <c r="Q138" s="16"/>
      <c r="R138" s="2">
        <v>200</v>
      </c>
      <c r="S138" s="2">
        <v>0</v>
      </c>
      <c r="T138" s="2">
        <v>0</v>
      </c>
      <c r="U138" s="16"/>
      <c r="V138" s="2">
        <v>0</v>
      </c>
      <c r="W138" s="2">
        <f t="shared" si="381"/>
        <v>10</v>
      </c>
      <c r="X138" s="2">
        <f t="shared" si="356"/>
        <v>0</v>
      </c>
      <c r="Y138" s="17">
        <f t="shared" si="374"/>
        <v>69.230769230769226</v>
      </c>
      <c r="Z138" s="17">
        <f t="shared" si="379"/>
        <v>12</v>
      </c>
      <c r="AA138" s="17">
        <f t="shared" si="378"/>
        <v>5</v>
      </c>
      <c r="AB138" s="18">
        <v>7</v>
      </c>
      <c r="AC138" s="19">
        <f t="shared" si="359"/>
        <v>303.23076923076923</v>
      </c>
      <c r="AD138" s="17">
        <f t="shared" si="376"/>
        <v>0</v>
      </c>
      <c r="AE138" s="17">
        <f t="shared" si="377"/>
        <v>0</v>
      </c>
      <c r="AF138" s="29"/>
      <c r="AG138" s="43">
        <f t="shared" si="382"/>
        <v>0</v>
      </c>
      <c r="AH138" s="17">
        <f t="shared" si="383"/>
        <v>6</v>
      </c>
      <c r="AI138" s="17">
        <f t="shared" si="384"/>
        <v>6</v>
      </c>
      <c r="AJ138" s="3">
        <f t="shared" si="354"/>
        <v>297</v>
      </c>
      <c r="AK138" s="3">
        <f t="shared" si="355"/>
        <v>900</v>
      </c>
      <c r="AL138" s="3"/>
      <c r="AN138" s="20">
        <f t="shared" si="349"/>
        <v>297.23</v>
      </c>
      <c r="AO138">
        <f t="shared" si="360"/>
        <v>2</v>
      </c>
      <c r="AP138">
        <f t="shared" si="361"/>
        <v>1</v>
      </c>
      <c r="AQ138">
        <f t="shared" si="362"/>
        <v>2</v>
      </c>
      <c r="AR138">
        <f t="shared" si="363"/>
        <v>0</v>
      </c>
      <c r="AS138">
        <f t="shared" si="364"/>
        <v>1</v>
      </c>
      <c r="AT138">
        <f t="shared" si="365"/>
        <v>2</v>
      </c>
      <c r="AU138">
        <f t="shared" si="366"/>
        <v>0</v>
      </c>
      <c r="AV138">
        <f t="shared" si="367"/>
        <v>0</v>
      </c>
      <c r="AW138">
        <f t="shared" si="368"/>
        <v>1</v>
      </c>
      <c r="AX138">
        <f t="shared" si="369"/>
        <v>4</v>
      </c>
      <c r="AY138">
        <f t="shared" si="370"/>
        <v>920.00000000007276</v>
      </c>
      <c r="AZ138" s="12">
        <f t="shared" si="371"/>
        <v>-4.1666666666666664E-2</v>
      </c>
      <c r="BA138" s="13">
        <f t="shared" si="357"/>
        <v>0</v>
      </c>
      <c r="BB138" s="13">
        <f t="shared" si="358"/>
        <v>0</v>
      </c>
      <c r="BC138" s="27">
        <v>0</v>
      </c>
      <c r="BD138" s="1">
        <f t="shared" si="372"/>
        <v>0</v>
      </c>
      <c r="BE138" s="20">
        <f t="shared" si="373"/>
        <v>279.23076923076923</v>
      </c>
    </row>
    <row r="139" spans="1:57" ht="33" customHeight="1" x14ac:dyDescent="0.65">
      <c r="A139" s="39">
        <v>133</v>
      </c>
      <c r="B139" s="2" t="s">
        <v>439</v>
      </c>
      <c r="C139" s="44" t="s">
        <v>447</v>
      </c>
      <c r="D139" s="47" t="s">
        <v>448</v>
      </c>
      <c r="E139" s="48" t="s">
        <v>449</v>
      </c>
      <c r="F139" s="46" t="str">
        <f>VLOOKUP(C139,'[1]2023.11'!$C$6:$X$1239,8,0)</f>
        <v>NUB</v>
      </c>
      <c r="G139" s="46" t="str">
        <f>VLOOKUP(C139,'[1]2023.11'!$C$6:$X$1239,9,0)</f>
        <v>SREYTOUCH</v>
      </c>
      <c r="H139" s="46" t="str">
        <f>VLOOKUP(C139,'[1]2023.11'!$C$6:$X$1239,14,0)</f>
        <v>F</v>
      </c>
      <c r="I139" s="78">
        <f>VLOOKUP(C139,'[1]2023.11'!$C$6:$X$1239,13,0)</f>
        <v>33659</v>
      </c>
      <c r="J139" s="46" t="str">
        <f>VLOOKUP(C139,'[1]2023.11'!$C$6:$X$1239,4,0)</f>
        <v>0964125470</v>
      </c>
      <c r="K139" s="46" t="str">
        <f>VLOOKUP(C139,'[1]2023.11'!$C$6:$X$1239,3,0)</f>
        <v>050826661</v>
      </c>
      <c r="L139" s="15">
        <v>44228</v>
      </c>
      <c r="M139" s="2">
        <f>$P$4-Q139-P139</f>
        <v>26</v>
      </c>
      <c r="N139" s="16">
        <v>47</v>
      </c>
      <c r="O139" s="2"/>
      <c r="P139" s="16"/>
      <c r="Q139" s="16"/>
      <c r="R139" s="2">
        <v>200</v>
      </c>
      <c r="S139" s="2">
        <v>0</v>
      </c>
      <c r="T139" s="2">
        <v>7.5</v>
      </c>
      <c r="U139" s="16"/>
      <c r="V139" s="2">
        <v>0</v>
      </c>
      <c r="W139" s="2">
        <f t="shared" si="381"/>
        <v>10</v>
      </c>
      <c r="X139" s="2">
        <f t="shared" si="356"/>
        <v>0</v>
      </c>
      <c r="Y139" s="17">
        <f t="shared" si="374"/>
        <v>67.788461538461533</v>
      </c>
      <c r="Z139" s="17">
        <f t="shared" si="379"/>
        <v>11.75</v>
      </c>
      <c r="AA139" s="17">
        <f t="shared" si="378"/>
        <v>5</v>
      </c>
      <c r="AB139" s="18">
        <v>7</v>
      </c>
      <c r="AC139" s="19">
        <f t="shared" si="359"/>
        <v>309.03846153846155</v>
      </c>
      <c r="AD139" s="17">
        <f t="shared" si="376"/>
        <v>0</v>
      </c>
      <c r="AE139" s="17">
        <f t="shared" si="377"/>
        <v>0</v>
      </c>
      <c r="AF139" s="29"/>
      <c r="AG139" s="43">
        <f t="shared" si="382"/>
        <v>0</v>
      </c>
      <c r="AH139" s="17">
        <f t="shared" si="383"/>
        <v>6</v>
      </c>
      <c r="AI139" s="17">
        <f t="shared" si="384"/>
        <v>6</v>
      </c>
      <c r="AJ139" s="3">
        <f t="shared" si="354"/>
        <v>303</v>
      </c>
      <c r="AK139" s="3">
        <f t="shared" si="355"/>
        <v>100</v>
      </c>
      <c r="AL139" s="3"/>
      <c r="AN139" s="20">
        <f t="shared" si="349"/>
        <v>303.04000000000002</v>
      </c>
      <c r="AO139">
        <f t="shared" si="360"/>
        <v>3</v>
      </c>
      <c r="AP139">
        <f t="shared" si="361"/>
        <v>0</v>
      </c>
      <c r="AQ139">
        <f t="shared" si="362"/>
        <v>0</v>
      </c>
      <c r="AR139">
        <f t="shared" si="363"/>
        <v>0</v>
      </c>
      <c r="AS139">
        <f t="shared" si="364"/>
        <v>0</v>
      </c>
      <c r="AT139">
        <f t="shared" si="365"/>
        <v>3</v>
      </c>
      <c r="AU139">
        <f t="shared" si="366"/>
        <v>0</v>
      </c>
      <c r="AV139">
        <f t="shared" si="367"/>
        <v>0</v>
      </c>
      <c r="AW139">
        <f t="shared" si="368"/>
        <v>0</v>
      </c>
      <c r="AX139">
        <f t="shared" si="369"/>
        <v>1</v>
      </c>
      <c r="AY139">
        <f t="shared" si="370"/>
        <v>160.00000000008185</v>
      </c>
      <c r="AZ139" s="12">
        <f t="shared" si="371"/>
        <v>-4.1666666666666664E-2</v>
      </c>
      <c r="BA139" s="13">
        <f t="shared" si="357"/>
        <v>0</v>
      </c>
      <c r="BB139" s="13">
        <f t="shared" si="358"/>
        <v>0</v>
      </c>
      <c r="BC139" s="27">
        <v>0</v>
      </c>
      <c r="BD139" s="1">
        <f t="shared" si="372"/>
        <v>0</v>
      </c>
      <c r="BE139" s="20">
        <f t="shared" si="373"/>
        <v>285.28846153846155</v>
      </c>
    </row>
    <row r="140" spans="1:57" ht="33" customHeight="1" x14ac:dyDescent="0.65">
      <c r="A140" s="2">
        <v>134</v>
      </c>
      <c r="B140" s="2" t="s">
        <v>439</v>
      </c>
      <c r="C140" s="37" t="s">
        <v>450</v>
      </c>
      <c r="D140" s="47" t="s">
        <v>237</v>
      </c>
      <c r="E140" s="48" t="s">
        <v>451</v>
      </c>
      <c r="F140" s="46" t="str">
        <f>VLOOKUP(C140,'[1]2023.11'!$C$6:$X$1239,8,0)</f>
        <v>PHO</v>
      </c>
      <c r="G140" s="46" t="str">
        <f>VLOOKUP(C140,'[1]2023.11'!$C$6:$X$1239,9,0)</f>
        <v>CHANLY</v>
      </c>
      <c r="H140" s="46" t="str">
        <f>VLOOKUP(C140,'[1]2023.11'!$C$6:$X$1239,14,0)</f>
        <v>F</v>
      </c>
      <c r="I140" s="78">
        <f>VLOOKUP(C140,'[1]2023.11'!$C$6:$X$1239,13,0)</f>
        <v>35256</v>
      </c>
      <c r="J140" s="46" t="str">
        <f>VLOOKUP(C140,'[1]2023.11'!$C$6:$X$1239,4,0)</f>
        <v>087742489</v>
      </c>
      <c r="K140" s="46">
        <f>VLOOKUP(C140,'[1]2023.11'!$C$6:$X$1239,3,0)</f>
        <v>110475435</v>
      </c>
      <c r="L140" s="15">
        <v>44228</v>
      </c>
      <c r="M140" s="2">
        <f t="shared" ref="M140:M203" si="385">$P$4-Q140-P140</f>
        <v>26</v>
      </c>
      <c r="N140" s="16">
        <v>44</v>
      </c>
      <c r="O140" s="2"/>
      <c r="P140" s="16"/>
      <c r="Q140" s="16"/>
      <c r="R140" s="2">
        <v>200</v>
      </c>
      <c r="S140" s="2">
        <v>0</v>
      </c>
      <c r="T140" s="2">
        <v>5</v>
      </c>
      <c r="U140" s="16"/>
      <c r="V140" s="2">
        <v>0</v>
      </c>
      <c r="W140" s="2">
        <f t="shared" si="381"/>
        <v>10</v>
      </c>
      <c r="X140" s="2">
        <f t="shared" si="356"/>
        <v>0</v>
      </c>
      <c r="Y140" s="17">
        <f t="shared" si="374"/>
        <v>63.46153846153846</v>
      </c>
      <c r="Z140" s="17">
        <f t="shared" si="379"/>
        <v>11</v>
      </c>
      <c r="AA140" s="17">
        <f t="shared" si="378"/>
        <v>5</v>
      </c>
      <c r="AB140" s="18">
        <v>7</v>
      </c>
      <c r="AC140" s="19">
        <f t="shared" si="359"/>
        <v>301.46153846153845</v>
      </c>
      <c r="AD140" s="17">
        <f t="shared" si="376"/>
        <v>0</v>
      </c>
      <c r="AE140" s="17">
        <f t="shared" si="377"/>
        <v>0</v>
      </c>
      <c r="AF140" s="29"/>
      <c r="AG140" s="43">
        <f t="shared" si="382"/>
        <v>0</v>
      </c>
      <c r="AH140" s="17">
        <f t="shared" si="383"/>
        <v>6</v>
      </c>
      <c r="AI140" s="17">
        <f t="shared" si="384"/>
        <v>6</v>
      </c>
      <c r="AJ140" s="3">
        <f t="shared" si="354"/>
        <v>295</v>
      </c>
      <c r="AK140" s="3">
        <f t="shared" si="355"/>
        <v>1800</v>
      </c>
      <c r="AL140" s="3"/>
      <c r="AN140" s="20">
        <f t="shared" ref="AN140:AN203" si="386">ROUND( AC140-AI140,2)</f>
        <v>295.45999999999998</v>
      </c>
      <c r="AO140">
        <f t="shared" si="360"/>
        <v>2</v>
      </c>
      <c r="AP140">
        <f t="shared" si="361"/>
        <v>1</v>
      </c>
      <c r="AQ140">
        <f t="shared" si="362"/>
        <v>2</v>
      </c>
      <c r="AR140">
        <f t="shared" si="363"/>
        <v>0</v>
      </c>
      <c r="AS140">
        <f t="shared" si="364"/>
        <v>1</v>
      </c>
      <c r="AT140">
        <f t="shared" si="365"/>
        <v>0</v>
      </c>
      <c r="AU140">
        <f t="shared" si="366"/>
        <v>0</v>
      </c>
      <c r="AV140">
        <f t="shared" si="367"/>
        <v>1</v>
      </c>
      <c r="AW140">
        <f t="shared" si="368"/>
        <v>1</v>
      </c>
      <c r="AX140">
        <f t="shared" si="369"/>
        <v>3</v>
      </c>
      <c r="AY140">
        <f t="shared" si="370"/>
        <v>1839.9999999999181</v>
      </c>
      <c r="AZ140" s="12">
        <f t="shared" si="371"/>
        <v>-4.1666666666666664E-2</v>
      </c>
      <c r="BA140" s="13">
        <f t="shared" si="357"/>
        <v>0</v>
      </c>
      <c r="BB140" s="13">
        <f t="shared" si="358"/>
        <v>0</v>
      </c>
      <c r="BC140" s="27">
        <v>0</v>
      </c>
      <c r="BD140" s="1">
        <f t="shared" si="372"/>
        <v>0</v>
      </c>
      <c r="BE140" s="20">
        <f t="shared" si="373"/>
        <v>278.46153846153845</v>
      </c>
    </row>
    <row r="141" spans="1:57" ht="33" customHeight="1" x14ac:dyDescent="0.65">
      <c r="A141" s="39">
        <v>135</v>
      </c>
      <c r="B141" s="2" t="s">
        <v>439</v>
      </c>
      <c r="C141" s="44" t="s">
        <v>452</v>
      </c>
      <c r="D141" s="47" t="s">
        <v>453</v>
      </c>
      <c r="E141" s="48" t="s">
        <v>454</v>
      </c>
      <c r="F141" s="46" t="str">
        <f>VLOOKUP(C141,'[1]2023.11'!$C$6:$X$1239,8,0)</f>
        <v>TOUCH</v>
      </c>
      <c r="G141" s="46" t="str">
        <f>VLOOKUP(C141,'[1]2023.11'!$C$6:$X$1239,9,0)</f>
        <v>RAKSMEY</v>
      </c>
      <c r="H141" s="46" t="str">
        <f>VLOOKUP(C141,'[1]2023.11'!$C$6:$X$1239,14,0)</f>
        <v>F</v>
      </c>
      <c r="I141" s="78">
        <f>VLOOKUP(C141,'[1]2023.11'!$C$6:$X$1239,13,0)</f>
        <v>23932</v>
      </c>
      <c r="J141" s="46" t="str">
        <f>VLOOKUP(C141,'[1]2023.11'!$C$6:$X$1239,4,0)</f>
        <v>015401082</v>
      </c>
      <c r="K141" s="46">
        <f>VLOOKUP(C141,'[1]2023.11'!$C$6:$X$1239,3,0)</f>
        <v>110198299</v>
      </c>
      <c r="L141" s="15">
        <v>44228</v>
      </c>
      <c r="M141" s="2">
        <f t="shared" si="385"/>
        <v>26</v>
      </c>
      <c r="N141" s="16">
        <v>48</v>
      </c>
      <c r="O141" s="2"/>
      <c r="P141" s="16"/>
      <c r="Q141" s="16"/>
      <c r="R141" s="2">
        <v>200</v>
      </c>
      <c r="S141" s="2">
        <v>0</v>
      </c>
      <c r="T141" s="2">
        <v>3.5</v>
      </c>
      <c r="U141" s="16"/>
      <c r="V141" s="2">
        <v>0</v>
      </c>
      <c r="W141" s="2">
        <f t="shared" si="381"/>
        <v>10</v>
      </c>
      <c r="X141" s="2">
        <f t="shared" si="356"/>
        <v>0</v>
      </c>
      <c r="Y141" s="17">
        <f t="shared" si="374"/>
        <v>69.230769230769226</v>
      </c>
      <c r="Z141" s="17">
        <f t="shared" si="379"/>
        <v>12</v>
      </c>
      <c r="AA141" s="17">
        <f t="shared" si="378"/>
        <v>5</v>
      </c>
      <c r="AB141" s="18"/>
      <c r="AC141" s="19">
        <f t="shared" si="359"/>
        <v>299.73076923076923</v>
      </c>
      <c r="AD141" s="17">
        <f t="shared" si="376"/>
        <v>0</v>
      </c>
      <c r="AE141" s="17">
        <f t="shared" si="377"/>
        <v>0</v>
      </c>
      <c r="AF141" s="29"/>
      <c r="AG141" s="43">
        <f t="shared" si="382"/>
        <v>0</v>
      </c>
      <c r="AH141" s="17">
        <f t="shared" si="383"/>
        <v>5.9946153846153845</v>
      </c>
      <c r="AI141" s="17">
        <f t="shared" si="384"/>
        <v>5.9946153846153845</v>
      </c>
      <c r="AJ141" s="3">
        <f t="shared" si="354"/>
        <v>293</v>
      </c>
      <c r="AK141" s="3">
        <f t="shared" si="355"/>
        <v>2900</v>
      </c>
      <c r="AL141" s="3"/>
      <c r="AN141" s="20">
        <f t="shared" si="386"/>
        <v>293.74</v>
      </c>
      <c r="AO141">
        <f t="shared" si="360"/>
        <v>2</v>
      </c>
      <c r="AP141">
        <f t="shared" si="361"/>
        <v>1</v>
      </c>
      <c r="AQ141">
        <f t="shared" si="362"/>
        <v>2</v>
      </c>
      <c r="AR141">
        <f t="shared" si="363"/>
        <v>0</v>
      </c>
      <c r="AS141">
        <f t="shared" si="364"/>
        <v>0</v>
      </c>
      <c r="AT141">
        <f t="shared" si="365"/>
        <v>3</v>
      </c>
      <c r="AU141">
        <f t="shared" si="366"/>
        <v>1</v>
      </c>
      <c r="AV141">
        <f t="shared" si="367"/>
        <v>0</v>
      </c>
      <c r="AW141">
        <f t="shared" si="368"/>
        <v>1</v>
      </c>
      <c r="AX141">
        <f t="shared" si="369"/>
        <v>4</v>
      </c>
      <c r="AY141">
        <f t="shared" si="370"/>
        <v>2960.0000000000364</v>
      </c>
      <c r="AZ141" s="12">
        <f t="shared" si="371"/>
        <v>-4.1666666666666664E-2</v>
      </c>
      <c r="BA141" s="13">
        <f t="shared" si="357"/>
        <v>0</v>
      </c>
      <c r="BB141" s="13">
        <f t="shared" si="358"/>
        <v>0</v>
      </c>
      <c r="BC141" s="27">
        <v>5</v>
      </c>
      <c r="BD141" s="1">
        <f t="shared" si="372"/>
        <v>187.5</v>
      </c>
      <c r="BE141" s="20">
        <f t="shared" si="373"/>
        <v>95.230769230769226</v>
      </c>
    </row>
    <row r="142" spans="1:57" ht="33" customHeight="1" x14ac:dyDescent="0.65">
      <c r="A142" s="2">
        <v>136</v>
      </c>
      <c r="B142" s="2" t="s">
        <v>439</v>
      </c>
      <c r="C142" s="44" t="s">
        <v>455</v>
      </c>
      <c r="D142" s="47" t="s">
        <v>456</v>
      </c>
      <c r="E142" s="48" t="s">
        <v>457</v>
      </c>
      <c r="F142" s="46" t="str">
        <f>VLOOKUP(C142,'[1]2023.11'!$C$6:$X$1239,8,0)</f>
        <v>CHORN</v>
      </c>
      <c r="G142" s="46" t="str">
        <f>VLOOKUP(C142,'[1]2023.11'!$C$6:$X$1239,9,0)</f>
        <v>SOKKHUN</v>
      </c>
      <c r="H142" s="46" t="str">
        <f>VLOOKUP(C142,'[1]2023.11'!$C$6:$X$1239,14,0)</f>
        <v>F</v>
      </c>
      <c r="I142" s="78">
        <f>VLOOKUP(C142,'[1]2023.11'!$C$6:$X$1239,13,0)</f>
        <v>30744</v>
      </c>
      <c r="J142" s="46" t="str">
        <f>VLOOKUP(C142,'[1]2023.11'!$C$6:$X$1239,4,0)</f>
        <v>070637763</v>
      </c>
      <c r="K142" s="46" t="str">
        <f>VLOOKUP(C142,'[1]2023.11'!$C$6:$X$1239,3,0)</f>
        <v>011167115</v>
      </c>
      <c r="L142" s="15">
        <v>44228</v>
      </c>
      <c r="M142" s="2">
        <f t="shared" si="385"/>
        <v>26</v>
      </c>
      <c r="N142" s="16">
        <v>50</v>
      </c>
      <c r="O142" s="2"/>
      <c r="P142" s="16"/>
      <c r="Q142" s="16"/>
      <c r="R142" s="2">
        <v>200</v>
      </c>
      <c r="S142" s="2">
        <v>0</v>
      </c>
      <c r="T142" s="2">
        <v>3.5</v>
      </c>
      <c r="U142" s="16"/>
      <c r="V142" s="2">
        <v>0</v>
      </c>
      <c r="W142" s="2">
        <f t="shared" si="381"/>
        <v>10</v>
      </c>
      <c r="X142" s="2">
        <f t="shared" si="356"/>
        <v>0</v>
      </c>
      <c r="Y142" s="17">
        <f t="shared" si="374"/>
        <v>72.115384615384613</v>
      </c>
      <c r="Z142" s="17">
        <f t="shared" si="379"/>
        <v>12.5</v>
      </c>
      <c r="AA142" s="17">
        <f t="shared" si="378"/>
        <v>5</v>
      </c>
      <c r="AB142" s="18">
        <v>7</v>
      </c>
      <c r="AC142" s="19">
        <f t="shared" si="359"/>
        <v>310.11538461538464</v>
      </c>
      <c r="AD142" s="17">
        <f t="shared" si="376"/>
        <v>0</v>
      </c>
      <c r="AE142" s="17">
        <f t="shared" si="377"/>
        <v>0</v>
      </c>
      <c r="AF142" s="29"/>
      <c r="AG142" s="43">
        <f t="shared" si="382"/>
        <v>0</v>
      </c>
      <c r="AH142" s="17">
        <f t="shared" si="383"/>
        <v>6</v>
      </c>
      <c r="AI142" s="17">
        <f t="shared" si="384"/>
        <v>6</v>
      </c>
      <c r="AJ142" s="3">
        <f t="shared" si="354"/>
        <v>304</v>
      </c>
      <c r="AK142" s="3">
        <f t="shared" si="355"/>
        <v>400</v>
      </c>
      <c r="AL142" s="3"/>
      <c r="AN142" s="20">
        <f t="shared" si="386"/>
        <v>304.12</v>
      </c>
      <c r="AO142">
        <f t="shared" si="360"/>
        <v>3</v>
      </c>
      <c r="AP142">
        <f t="shared" si="361"/>
        <v>0</v>
      </c>
      <c r="AQ142">
        <f t="shared" si="362"/>
        <v>0</v>
      </c>
      <c r="AR142">
        <f t="shared" si="363"/>
        <v>0</v>
      </c>
      <c r="AS142">
        <f t="shared" si="364"/>
        <v>0</v>
      </c>
      <c r="AT142">
        <f t="shared" si="365"/>
        <v>4</v>
      </c>
      <c r="AU142">
        <f t="shared" si="366"/>
        <v>0</v>
      </c>
      <c r="AV142">
        <f t="shared" si="367"/>
        <v>0</v>
      </c>
      <c r="AW142">
        <f t="shared" si="368"/>
        <v>0</v>
      </c>
      <c r="AX142">
        <f t="shared" si="369"/>
        <v>4</v>
      </c>
      <c r="AY142">
        <f t="shared" si="370"/>
        <v>480.00000000001819</v>
      </c>
      <c r="AZ142" s="12">
        <f t="shared" si="371"/>
        <v>-4.1666666666666664E-2</v>
      </c>
      <c r="BA142" s="13">
        <f t="shared" si="357"/>
        <v>0</v>
      </c>
      <c r="BB142" s="13">
        <f t="shared" si="358"/>
        <v>0</v>
      </c>
      <c r="BC142" s="27">
        <v>0</v>
      </c>
      <c r="BD142" s="1">
        <f t="shared" si="372"/>
        <v>0</v>
      </c>
      <c r="BE142" s="20">
        <f t="shared" si="373"/>
        <v>285.61538461538464</v>
      </c>
    </row>
    <row r="143" spans="1:57" ht="33" customHeight="1" x14ac:dyDescent="0.65">
      <c r="A143" s="39">
        <v>137</v>
      </c>
      <c r="B143" s="2" t="s">
        <v>439</v>
      </c>
      <c r="C143" s="44" t="s">
        <v>458</v>
      </c>
      <c r="D143" s="47" t="s">
        <v>459</v>
      </c>
      <c r="E143" s="48" t="s">
        <v>460</v>
      </c>
      <c r="F143" s="46" t="str">
        <f>VLOOKUP(C143,'[1]2023.11'!$C$6:$X$1239,8,0)</f>
        <v>THLANG</v>
      </c>
      <c r="G143" s="46" t="str">
        <f>VLOOKUP(C143,'[1]2023.11'!$C$6:$X$1239,9,0)</f>
        <v>SOPHAT</v>
      </c>
      <c r="H143" s="46" t="str">
        <f>VLOOKUP(C143,'[1]2023.11'!$C$6:$X$1239,14,0)</f>
        <v>F</v>
      </c>
      <c r="I143" s="78">
        <f>VLOOKUP(C143,'[1]2023.11'!$C$6:$X$1239,13,0)</f>
        <v>33604</v>
      </c>
      <c r="J143" s="46" t="str">
        <f>VLOOKUP(C143,'[1]2023.11'!$C$6:$X$1239,4,0)</f>
        <v>010691161</v>
      </c>
      <c r="K143" s="46" t="str">
        <f>VLOOKUP(C143,'[1]2023.11'!$C$6:$X$1239,3,0)</f>
        <v>004041677</v>
      </c>
      <c r="L143" s="15">
        <v>44228</v>
      </c>
      <c r="M143" s="2">
        <f t="shared" si="385"/>
        <v>26</v>
      </c>
      <c r="N143" s="16">
        <v>43</v>
      </c>
      <c r="O143" s="2"/>
      <c r="P143" s="16"/>
      <c r="Q143" s="16"/>
      <c r="R143" s="2">
        <v>200</v>
      </c>
      <c r="S143" s="2">
        <v>0</v>
      </c>
      <c r="T143" s="2">
        <v>5.5</v>
      </c>
      <c r="U143" s="16"/>
      <c r="V143" s="2">
        <v>0</v>
      </c>
      <c r="W143" s="2">
        <f t="shared" si="381"/>
        <v>10</v>
      </c>
      <c r="X143" s="2">
        <f t="shared" si="356"/>
        <v>0</v>
      </c>
      <c r="Y143" s="17">
        <f t="shared" si="374"/>
        <v>62.019230769230766</v>
      </c>
      <c r="Z143" s="17">
        <f t="shared" si="379"/>
        <v>10.75</v>
      </c>
      <c r="AA143" s="17">
        <f t="shared" si="378"/>
        <v>5</v>
      </c>
      <c r="AB143" s="18">
        <v>7</v>
      </c>
      <c r="AC143" s="19">
        <f t="shared" si="359"/>
        <v>300.26923076923077</v>
      </c>
      <c r="AD143" s="17">
        <f t="shared" si="376"/>
        <v>0</v>
      </c>
      <c r="AE143" s="17">
        <f t="shared" si="377"/>
        <v>0</v>
      </c>
      <c r="AF143" s="29"/>
      <c r="AG143" s="43">
        <f t="shared" si="382"/>
        <v>0</v>
      </c>
      <c r="AH143" s="17">
        <f t="shared" si="383"/>
        <v>6</v>
      </c>
      <c r="AI143" s="17">
        <f t="shared" si="384"/>
        <v>6</v>
      </c>
      <c r="AJ143" s="3">
        <f t="shared" si="354"/>
        <v>294</v>
      </c>
      <c r="AK143" s="3">
        <f t="shared" si="355"/>
        <v>1000</v>
      </c>
      <c r="AL143" s="3"/>
      <c r="AN143" s="20">
        <f t="shared" si="386"/>
        <v>294.27</v>
      </c>
      <c r="AO143">
        <f t="shared" si="360"/>
        <v>2</v>
      </c>
      <c r="AP143">
        <f t="shared" si="361"/>
        <v>1</v>
      </c>
      <c r="AQ143">
        <f t="shared" si="362"/>
        <v>2</v>
      </c>
      <c r="AR143">
        <f t="shared" si="363"/>
        <v>0</v>
      </c>
      <c r="AS143">
        <f t="shared" si="364"/>
        <v>0</v>
      </c>
      <c r="AT143">
        <f t="shared" si="365"/>
        <v>4</v>
      </c>
      <c r="AU143">
        <f t="shared" si="366"/>
        <v>0</v>
      </c>
      <c r="AV143">
        <f t="shared" si="367"/>
        <v>1</v>
      </c>
      <c r="AW143">
        <f t="shared" si="368"/>
        <v>0</v>
      </c>
      <c r="AX143">
        <f t="shared" si="369"/>
        <v>0</v>
      </c>
      <c r="AY143">
        <f t="shared" si="370"/>
        <v>1079.9999999999272</v>
      </c>
      <c r="AZ143" s="12">
        <f t="shared" si="371"/>
        <v>-4.1666666666666664E-2</v>
      </c>
      <c r="BA143" s="13">
        <f t="shared" si="357"/>
        <v>0</v>
      </c>
      <c r="BB143" s="13">
        <f t="shared" si="358"/>
        <v>0</v>
      </c>
      <c r="BC143" s="27">
        <v>0</v>
      </c>
      <c r="BD143" s="1">
        <f t="shared" si="372"/>
        <v>0</v>
      </c>
      <c r="BE143" s="20">
        <f t="shared" si="373"/>
        <v>277.51923076923077</v>
      </c>
    </row>
    <row r="144" spans="1:57" ht="33" customHeight="1" x14ac:dyDescent="0.65">
      <c r="A144" s="2">
        <v>138</v>
      </c>
      <c r="B144" s="2" t="s">
        <v>439</v>
      </c>
      <c r="C144" s="44" t="s">
        <v>461</v>
      </c>
      <c r="D144" s="47" t="s">
        <v>462</v>
      </c>
      <c r="E144" s="48" t="s">
        <v>463</v>
      </c>
      <c r="F144" s="46" t="str">
        <f>VLOOKUP(C144,'[1]2023.11'!$C$6:$X$1239,8,0)</f>
        <v>KIT</v>
      </c>
      <c r="G144" s="46" t="str">
        <f>VLOOKUP(C144,'[1]2023.11'!$C$6:$X$1239,9,0)</f>
        <v>PHALY</v>
      </c>
      <c r="H144" s="46" t="str">
        <f>VLOOKUP(C144,'[1]2023.11'!$C$6:$X$1239,14,0)</f>
        <v>F</v>
      </c>
      <c r="I144" s="78">
        <f>VLOOKUP(C144,'[1]2023.11'!$C$6:$X$1239,13,0)</f>
        <v>36712</v>
      </c>
      <c r="J144" s="46" t="str">
        <f>VLOOKUP(C144,'[1]2023.11'!$C$6:$X$1239,4,0)</f>
        <v>0969390973</v>
      </c>
      <c r="K144" s="46" t="str">
        <f>VLOOKUP(C144,'[1]2023.11'!$C$6:$X$1239,3,0)</f>
        <v>031015942</v>
      </c>
      <c r="L144" s="15">
        <v>44228</v>
      </c>
      <c r="M144" s="2">
        <f t="shared" si="385"/>
        <v>26</v>
      </c>
      <c r="N144" s="16">
        <v>42</v>
      </c>
      <c r="O144" s="2"/>
      <c r="P144" s="16"/>
      <c r="Q144" s="16"/>
      <c r="R144" s="2">
        <v>200</v>
      </c>
      <c r="S144" s="2">
        <v>0</v>
      </c>
      <c r="T144" s="2">
        <v>0</v>
      </c>
      <c r="U144" s="16"/>
      <c r="V144" s="2">
        <v>0</v>
      </c>
      <c r="W144" s="2">
        <f t="shared" si="381"/>
        <v>10</v>
      </c>
      <c r="X144" s="2">
        <f t="shared" si="356"/>
        <v>0</v>
      </c>
      <c r="Y144" s="17">
        <f t="shared" si="374"/>
        <v>60.576923076923073</v>
      </c>
      <c r="Z144" s="17">
        <f t="shared" si="379"/>
        <v>10.5</v>
      </c>
      <c r="AA144" s="17">
        <f t="shared" si="378"/>
        <v>5</v>
      </c>
      <c r="AB144" s="18">
        <v>7</v>
      </c>
      <c r="AC144" s="19">
        <f t="shared" si="359"/>
        <v>293.07692307692309</v>
      </c>
      <c r="AD144" s="17">
        <f t="shared" si="376"/>
        <v>0</v>
      </c>
      <c r="AE144" s="17">
        <f t="shared" si="377"/>
        <v>0</v>
      </c>
      <c r="AF144" s="29"/>
      <c r="AG144" s="43">
        <f t="shared" si="382"/>
        <v>0</v>
      </c>
      <c r="AH144" s="17">
        <f t="shared" si="383"/>
        <v>5.861538461538462</v>
      </c>
      <c r="AI144" s="17">
        <f t="shared" si="384"/>
        <v>5.861538461538462</v>
      </c>
      <c r="AJ144" s="3">
        <f t="shared" si="354"/>
        <v>287</v>
      </c>
      <c r="AK144" s="3">
        <f t="shared" si="355"/>
        <v>800</v>
      </c>
      <c r="AL144" s="3"/>
      <c r="AN144" s="20">
        <f t="shared" si="386"/>
        <v>287.22000000000003</v>
      </c>
      <c r="AO144">
        <f t="shared" si="360"/>
        <v>2</v>
      </c>
      <c r="AP144">
        <f t="shared" si="361"/>
        <v>1</v>
      </c>
      <c r="AQ144">
        <f t="shared" si="362"/>
        <v>1</v>
      </c>
      <c r="AR144">
        <f t="shared" si="363"/>
        <v>1</v>
      </c>
      <c r="AS144">
        <f t="shared" si="364"/>
        <v>1</v>
      </c>
      <c r="AT144">
        <f t="shared" si="365"/>
        <v>2</v>
      </c>
      <c r="AU144">
        <f t="shared" si="366"/>
        <v>0</v>
      </c>
      <c r="AV144">
        <f t="shared" si="367"/>
        <v>0</v>
      </c>
      <c r="AW144">
        <f t="shared" si="368"/>
        <v>1</v>
      </c>
      <c r="AX144">
        <f t="shared" si="369"/>
        <v>3</v>
      </c>
      <c r="AY144">
        <f t="shared" si="370"/>
        <v>880.00000000010914</v>
      </c>
      <c r="AZ144" s="12">
        <f t="shared" si="371"/>
        <v>-4.1666666666666664E-2</v>
      </c>
      <c r="BA144" s="13">
        <f t="shared" si="357"/>
        <v>0</v>
      </c>
      <c r="BB144" s="13">
        <f t="shared" si="358"/>
        <v>0</v>
      </c>
      <c r="BC144" s="27">
        <v>0</v>
      </c>
      <c r="BD144" s="1">
        <f t="shared" si="372"/>
        <v>0</v>
      </c>
      <c r="BE144" s="20">
        <f t="shared" si="373"/>
        <v>270.57692307692309</v>
      </c>
    </row>
    <row r="145" spans="1:57" ht="33" customHeight="1" x14ac:dyDescent="0.65">
      <c r="A145" s="39">
        <v>139</v>
      </c>
      <c r="B145" s="2" t="s">
        <v>439</v>
      </c>
      <c r="C145" s="44" t="s">
        <v>464</v>
      </c>
      <c r="D145" s="47" t="s">
        <v>465</v>
      </c>
      <c r="E145" s="48" t="s">
        <v>466</v>
      </c>
      <c r="F145" s="46" t="str">
        <f>VLOOKUP(C145,'[1]2023.11'!$C$6:$X$1239,8,0)</f>
        <v>THAT</v>
      </c>
      <c r="G145" s="46" t="str">
        <f>VLOOKUP(C145,'[1]2023.11'!$C$6:$X$1239,9,0)</f>
        <v>BUNTHOEUN</v>
      </c>
      <c r="H145" s="46" t="str">
        <f>VLOOKUP(C145,'[1]2023.11'!$C$6:$X$1239,14,0)</f>
        <v>F</v>
      </c>
      <c r="I145" s="78">
        <f>VLOOKUP(C145,'[1]2023.11'!$C$6:$X$1239,13,0)</f>
        <v>36178</v>
      </c>
      <c r="J145" s="46" t="str">
        <f>VLOOKUP(C145,'[1]2023.11'!$C$6:$X$1239,4,0)</f>
        <v>0977511846</v>
      </c>
      <c r="K145" s="46" t="str">
        <f>VLOOKUP(C145,'[1]2023.11'!$C$6:$X$1239,3,0)</f>
        <v>150609761</v>
      </c>
      <c r="L145" s="15">
        <v>44228</v>
      </c>
      <c r="M145" s="2">
        <f t="shared" si="385"/>
        <v>26</v>
      </c>
      <c r="N145" s="16">
        <v>46</v>
      </c>
      <c r="O145" s="2"/>
      <c r="P145" s="16"/>
      <c r="Q145" s="16"/>
      <c r="R145" s="2">
        <v>200</v>
      </c>
      <c r="S145" s="2">
        <v>0</v>
      </c>
      <c r="T145" s="2">
        <v>0</v>
      </c>
      <c r="U145" s="16"/>
      <c r="V145" s="2">
        <v>0</v>
      </c>
      <c r="W145" s="2">
        <f t="shared" si="381"/>
        <v>10</v>
      </c>
      <c r="X145" s="2">
        <f t="shared" si="356"/>
        <v>0</v>
      </c>
      <c r="Y145" s="17">
        <f t="shared" si="374"/>
        <v>66.34615384615384</v>
      </c>
      <c r="Z145" s="17">
        <f t="shared" si="379"/>
        <v>11.5</v>
      </c>
      <c r="AA145" s="17">
        <f t="shared" si="378"/>
        <v>5</v>
      </c>
      <c r="AB145" s="18">
        <v>7</v>
      </c>
      <c r="AC145" s="19">
        <f t="shared" si="359"/>
        <v>299.84615384615381</v>
      </c>
      <c r="AD145" s="17">
        <f t="shared" si="376"/>
        <v>0</v>
      </c>
      <c r="AE145" s="17">
        <f t="shared" si="377"/>
        <v>0</v>
      </c>
      <c r="AF145" s="29"/>
      <c r="AG145" s="43">
        <f t="shared" si="382"/>
        <v>0</v>
      </c>
      <c r="AH145" s="17">
        <f t="shared" si="383"/>
        <v>5.9969230769230766</v>
      </c>
      <c r="AI145" s="17">
        <f t="shared" si="384"/>
        <v>5.9969230769230766</v>
      </c>
      <c r="AJ145" s="3">
        <f t="shared" si="354"/>
        <v>293</v>
      </c>
      <c r="AK145" s="3">
        <f t="shared" si="355"/>
        <v>3400</v>
      </c>
      <c r="AL145" s="3"/>
      <c r="AN145" s="20">
        <f t="shared" si="386"/>
        <v>293.85000000000002</v>
      </c>
      <c r="AO145">
        <f t="shared" si="360"/>
        <v>2</v>
      </c>
      <c r="AP145">
        <f t="shared" si="361"/>
        <v>1</v>
      </c>
      <c r="AQ145">
        <f t="shared" si="362"/>
        <v>2</v>
      </c>
      <c r="AR145">
        <f t="shared" si="363"/>
        <v>0</v>
      </c>
      <c r="AS145">
        <f t="shared" si="364"/>
        <v>0</v>
      </c>
      <c r="AT145">
        <f t="shared" si="365"/>
        <v>3</v>
      </c>
      <c r="AU145">
        <f t="shared" si="366"/>
        <v>1</v>
      </c>
      <c r="AV145">
        <f t="shared" si="367"/>
        <v>1</v>
      </c>
      <c r="AW145">
        <f t="shared" si="368"/>
        <v>0</v>
      </c>
      <c r="AX145">
        <f t="shared" si="369"/>
        <v>4</v>
      </c>
      <c r="AY145">
        <f t="shared" si="370"/>
        <v>3400.0000000000909</v>
      </c>
      <c r="AZ145" s="12">
        <f t="shared" si="371"/>
        <v>-4.1666666666666664E-2</v>
      </c>
      <c r="BA145" s="13">
        <f t="shared" si="357"/>
        <v>0</v>
      </c>
      <c r="BB145" s="13">
        <f t="shared" si="358"/>
        <v>0</v>
      </c>
      <c r="BC145" s="27">
        <v>0</v>
      </c>
      <c r="BD145" s="1">
        <f t="shared" si="372"/>
        <v>0</v>
      </c>
      <c r="BE145" s="20">
        <f t="shared" si="373"/>
        <v>276.34615384615381</v>
      </c>
    </row>
    <row r="146" spans="1:57" ht="33" customHeight="1" x14ac:dyDescent="0.65">
      <c r="A146" s="2">
        <v>140</v>
      </c>
      <c r="B146" s="2" t="s">
        <v>439</v>
      </c>
      <c r="C146" s="44" t="s">
        <v>467</v>
      </c>
      <c r="D146" s="47" t="s">
        <v>468</v>
      </c>
      <c r="E146" s="48" t="s">
        <v>469</v>
      </c>
      <c r="F146" s="46" t="str">
        <f>VLOOKUP(C146,'[1]2023.11'!$C$6:$X$1239,8,0)</f>
        <v>HOK</v>
      </c>
      <c r="G146" s="46" t="str">
        <f>VLOOKUP(C146,'[1]2023.11'!$C$6:$X$1239,9,0)</f>
        <v>MARET</v>
      </c>
      <c r="H146" s="46" t="str">
        <f>VLOOKUP(C146,'[1]2023.11'!$C$6:$X$1239,14,0)</f>
        <v>F</v>
      </c>
      <c r="I146" s="78">
        <f>VLOOKUP(C146,'[1]2023.11'!$C$6:$X$1239,13,0)</f>
        <v>34896</v>
      </c>
      <c r="J146" s="46" t="str">
        <f>VLOOKUP(C146,'[1]2023.11'!$C$6:$X$1239,4,0)</f>
        <v>081690526</v>
      </c>
      <c r="K146" s="46" t="str">
        <f>VLOOKUP(C146,'[1]2023.11'!$C$6:$X$1239,3,0)</f>
        <v>040356056</v>
      </c>
      <c r="L146" s="15">
        <v>44368</v>
      </c>
      <c r="M146" s="2">
        <f t="shared" si="385"/>
        <v>26</v>
      </c>
      <c r="N146" s="16">
        <v>32</v>
      </c>
      <c r="O146" s="2"/>
      <c r="P146" s="16"/>
      <c r="Q146" s="16"/>
      <c r="R146" s="2">
        <v>210</v>
      </c>
      <c r="S146" s="2">
        <v>15</v>
      </c>
      <c r="T146" s="2">
        <v>0</v>
      </c>
      <c r="U146" s="16"/>
      <c r="V146" s="2">
        <v>0</v>
      </c>
      <c r="W146" s="2">
        <f t="shared" si="381"/>
        <v>10</v>
      </c>
      <c r="X146" s="2">
        <f t="shared" si="356"/>
        <v>0</v>
      </c>
      <c r="Y146" s="17">
        <f t="shared" si="374"/>
        <v>48.46153846153846</v>
      </c>
      <c r="Z146" s="17">
        <f t="shared" si="379"/>
        <v>8</v>
      </c>
      <c r="AA146" s="17">
        <f t="shared" si="378"/>
        <v>5</v>
      </c>
      <c r="AB146" s="18">
        <v>7</v>
      </c>
      <c r="AC146" s="19">
        <f t="shared" si="359"/>
        <v>303.46153846153845</v>
      </c>
      <c r="AD146" s="17">
        <f t="shared" si="376"/>
        <v>0</v>
      </c>
      <c r="AE146" s="17">
        <f t="shared" si="377"/>
        <v>0</v>
      </c>
      <c r="AF146" s="29"/>
      <c r="AG146" s="43">
        <f t="shared" si="382"/>
        <v>0</v>
      </c>
      <c r="AH146" s="17">
        <f t="shared" si="383"/>
        <v>6</v>
      </c>
      <c r="AI146" s="17">
        <f t="shared" si="384"/>
        <v>6</v>
      </c>
      <c r="AJ146" s="3">
        <f t="shared" si="354"/>
        <v>297</v>
      </c>
      <c r="AK146" s="3">
        <f t="shared" si="355"/>
        <v>1800</v>
      </c>
      <c r="AL146" s="3"/>
      <c r="AN146" s="20">
        <f t="shared" si="386"/>
        <v>297.45999999999998</v>
      </c>
      <c r="AO146">
        <f t="shared" si="360"/>
        <v>2</v>
      </c>
      <c r="AP146">
        <f t="shared" si="361"/>
        <v>1</v>
      </c>
      <c r="AQ146">
        <f t="shared" si="362"/>
        <v>2</v>
      </c>
      <c r="AR146">
        <f t="shared" si="363"/>
        <v>0</v>
      </c>
      <c r="AS146">
        <f t="shared" si="364"/>
        <v>1</v>
      </c>
      <c r="AT146">
        <f t="shared" si="365"/>
        <v>2</v>
      </c>
      <c r="AU146">
        <f t="shared" si="366"/>
        <v>0</v>
      </c>
      <c r="AV146">
        <f t="shared" si="367"/>
        <v>1</v>
      </c>
      <c r="AW146">
        <f t="shared" si="368"/>
        <v>1</v>
      </c>
      <c r="AX146">
        <f t="shared" si="369"/>
        <v>3</v>
      </c>
      <c r="AY146">
        <f t="shared" si="370"/>
        <v>1839.9999999999181</v>
      </c>
      <c r="AZ146" s="12">
        <f t="shared" si="371"/>
        <v>-0.43055555555555558</v>
      </c>
      <c r="BA146" s="13">
        <f t="shared" si="357"/>
        <v>0</v>
      </c>
      <c r="BB146" s="13">
        <f t="shared" si="358"/>
        <v>0</v>
      </c>
      <c r="BC146" s="27">
        <v>0</v>
      </c>
      <c r="BD146" s="1">
        <f t="shared" si="372"/>
        <v>0</v>
      </c>
      <c r="BE146" s="20">
        <f t="shared" si="373"/>
        <v>283.46153846153845</v>
      </c>
    </row>
    <row r="147" spans="1:57" ht="33" customHeight="1" x14ac:dyDescent="0.65">
      <c r="A147" s="39">
        <v>141</v>
      </c>
      <c r="B147" s="2" t="s">
        <v>439</v>
      </c>
      <c r="C147" s="44" t="s">
        <v>470</v>
      </c>
      <c r="D147" s="47" t="s">
        <v>471</v>
      </c>
      <c r="E147" s="48" t="s">
        <v>472</v>
      </c>
      <c r="F147" s="46" t="str">
        <f>VLOOKUP(C147,'[1]2023.11'!$C$6:$X$1239,8,0)</f>
        <v>POL</v>
      </c>
      <c r="G147" s="46" t="str">
        <f>VLOOKUP(C147,'[1]2023.11'!$C$6:$X$1239,9,0)</f>
        <v>MENG</v>
      </c>
      <c r="H147" s="46" t="str">
        <f>VLOOKUP(C147,'[1]2023.11'!$C$6:$X$1239,14,0)</f>
        <v>M</v>
      </c>
      <c r="I147" s="78">
        <f>VLOOKUP(C147,'[1]2023.11'!$C$6:$X$1239,13,0)</f>
        <v>34726</v>
      </c>
      <c r="J147" s="46" t="str">
        <f>VLOOKUP(C147,'[1]2023.11'!$C$6:$X$1239,4,0)</f>
        <v>0965627207</v>
      </c>
      <c r="K147" s="46" t="str">
        <f>VLOOKUP(C147,'[1]2023.11'!$C$6:$X$1239,3,0)</f>
        <v>040505830</v>
      </c>
      <c r="L147" s="15">
        <v>44480</v>
      </c>
      <c r="M147" s="2">
        <f t="shared" si="385"/>
        <v>26</v>
      </c>
      <c r="N147" s="16">
        <v>46</v>
      </c>
      <c r="O147" s="2"/>
      <c r="P147" s="16"/>
      <c r="Q147" s="16"/>
      <c r="R147" s="2">
        <v>200</v>
      </c>
      <c r="S147" s="2">
        <v>0</v>
      </c>
      <c r="T147" s="2">
        <v>0</v>
      </c>
      <c r="U147" s="16"/>
      <c r="V147" s="2">
        <v>0</v>
      </c>
      <c r="W147" s="2">
        <f t="shared" si="381"/>
        <v>10</v>
      </c>
      <c r="X147" s="2">
        <f t="shared" si="356"/>
        <v>0</v>
      </c>
      <c r="Y147" s="17">
        <f t="shared" si="374"/>
        <v>66.34615384615384</v>
      </c>
      <c r="Z147" s="17">
        <f t="shared" si="379"/>
        <v>11.5</v>
      </c>
      <c r="AA147" s="17">
        <f t="shared" si="378"/>
        <v>5</v>
      </c>
      <c r="AB147" s="18">
        <v>7</v>
      </c>
      <c r="AC147" s="19">
        <f t="shared" si="359"/>
        <v>299.84615384615381</v>
      </c>
      <c r="AD147" s="17">
        <f t="shared" si="376"/>
        <v>0</v>
      </c>
      <c r="AE147" s="17">
        <f t="shared" si="377"/>
        <v>0</v>
      </c>
      <c r="AF147" s="29"/>
      <c r="AG147" s="43">
        <f t="shared" si="382"/>
        <v>0</v>
      </c>
      <c r="AH147" s="17">
        <f t="shared" si="383"/>
        <v>5.9969230769230766</v>
      </c>
      <c r="AI147" s="17">
        <f t="shared" si="384"/>
        <v>5.9969230769230766</v>
      </c>
      <c r="AJ147" s="3">
        <f t="shared" si="354"/>
        <v>293</v>
      </c>
      <c r="AK147" s="3">
        <f t="shared" si="355"/>
        <v>3400</v>
      </c>
      <c r="AL147" s="3"/>
      <c r="AN147" s="20">
        <f t="shared" si="386"/>
        <v>293.85000000000002</v>
      </c>
      <c r="AO147">
        <f t="shared" si="360"/>
        <v>2</v>
      </c>
      <c r="AP147">
        <f t="shared" si="361"/>
        <v>1</v>
      </c>
      <c r="AQ147">
        <f t="shared" si="362"/>
        <v>2</v>
      </c>
      <c r="AR147">
        <f t="shared" si="363"/>
        <v>0</v>
      </c>
      <c r="AS147">
        <f t="shared" si="364"/>
        <v>0</v>
      </c>
      <c r="AT147">
        <f t="shared" si="365"/>
        <v>3</v>
      </c>
      <c r="AU147">
        <f t="shared" si="366"/>
        <v>1</v>
      </c>
      <c r="AV147">
        <f t="shared" si="367"/>
        <v>1</v>
      </c>
      <c r="AW147">
        <f t="shared" si="368"/>
        <v>0</v>
      </c>
      <c r="AX147">
        <f t="shared" si="369"/>
        <v>4</v>
      </c>
      <c r="AY147">
        <f t="shared" si="370"/>
        <v>3400.0000000000909</v>
      </c>
      <c r="AZ147" s="12">
        <f t="shared" si="371"/>
        <v>-0.73611111111111116</v>
      </c>
      <c r="BA147" s="13">
        <f t="shared" si="357"/>
        <v>0</v>
      </c>
      <c r="BB147" s="13">
        <f t="shared" si="358"/>
        <v>0</v>
      </c>
      <c r="BC147" s="27">
        <v>0</v>
      </c>
      <c r="BD147" s="1">
        <f t="shared" si="372"/>
        <v>0</v>
      </c>
      <c r="BE147" s="20">
        <f t="shared" si="373"/>
        <v>276.34615384615381</v>
      </c>
    </row>
    <row r="148" spans="1:57" ht="33" customHeight="1" x14ac:dyDescent="0.65">
      <c r="A148" s="2">
        <v>142</v>
      </c>
      <c r="B148" s="2" t="s">
        <v>439</v>
      </c>
      <c r="C148" s="44" t="s">
        <v>473</v>
      </c>
      <c r="D148" s="47" t="s">
        <v>474</v>
      </c>
      <c r="E148" s="48" t="s">
        <v>475</v>
      </c>
      <c r="F148" s="46" t="str">
        <f>VLOOKUP(C148,'[1]2023.11'!$C$6:$X$1239,8,0)</f>
        <v>NOP</v>
      </c>
      <c r="G148" s="46" t="str">
        <f>VLOOKUP(C148,'[1]2023.11'!$C$6:$X$1239,9,0)</f>
        <v>VANDY</v>
      </c>
      <c r="H148" s="46" t="str">
        <f>VLOOKUP(C148,'[1]2023.11'!$C$6:$X$1239,14,0)</f>
        <v>F</v>
      </c>
      <c r="I148" s="78">
        <f>VLOOKUP(C148,'[1]2023.11'!$C$6:$X$1239,13,0)</f>
        <v>37292</v>
      </c>
      <c r="J148" s="46" t="str">
        <f>VLOOKUP(C148,'[1]2023.11'!$C$6:$X$1239,4,0)</f>
        <v>0886706468</v>
      </c>
      <c r="K148" s="46" t="str">
        <f>VLOOKUP(C148,'[1]2023.11'!$C$6:$X$1239,3,0)</f>
        <v>110672116</v>
      </c>
      <c r="L148" s="15">
        <v>44621</v>
      </c>
      <c r="M148" s="2">
        <f t="shared" si="385"/>
        <v>26</v>
      </c>
      <c r="N148" s="16">
        <v>41</v>
      </c>
      <c r="O148" s="2"/>
      <c r="P148" s="16"/>
      <c r="Q148" s="16"/>
      <c r="R148" s="2">
        <v>200</v>
      </c>
      <c r="S148" s="2">
        <v>0</v>
      </c>
      <c r="T148" s="2">
        <v>0</v>
      </c>
      <c r="U148" s="16"/>
      <c r="V148" s="2">
        <v>0</v>
      </c>
      <c r="W148" s="2">
        <f t="shared" si="381"/>
        <v>10</v>
      </c>
      <c r="X148" s="2">
        <f t="shared" si="356"/>
        <v>0</v>
      </c>
      <c r="Y148" s="17">
        <f t="shared" si="374"/>
        <v>59.134615384615387</v>
      </c>
      <c r="Z148" s="17">
        <f t="shared" si="379"/>
        <v>10.25</v>
      </c>
      <c r="AA148" s="17">
        <f t="shared" si="378"/>
        <v>5</v>
      </c>
      <c r="AB148" s="18">
        <v>7</v>
      </c>
      <c r="AC148" s="19">
        <f t="shared" si="359"/>
        <v>291.38461538461536</v>
      </c>
      <c r="AD148" s="17">
        <f t="shared" si="376"/>
        <v>0</v>
      </c>
      <c r="AE148" s="17">
        <f t="shared" si="377"/>
        <v>0</v>
      </c>
      <c r="AF148" s="29"/>
      <c r="AG148" s="43">
        <f t="shared" si="382"/>
        <v>0</v>
      </c>
      <c r="AH148" s="17">
        <f t="shared" si="383"/>
        <v>5.8276923076923071</v>
      </c>
      <c r="AI148" s="17">
        <f t="shared" si="384"/>
        <v>5.8276923076923071</v>
      </c>
      <c r="AJ148" s="3">
        <f t="shared" si="354"/>
        <v>285</v>
      </c>
      <c r="AK148" s="3">
        <f t="shared" si="355"/>
        <v>2200</v>
      </c>
      <c r="AL148" s="3"/>
      <c r="AN148" s="20">
        <f t="shared" si="386"/>
        <v>285.56</v>
      </c>
      <c r="AO148">
        <f t="shared" si="360"/>
        <v>2</v>
      </c>
      <c r="AP148">
        <f t="shared" si="361"/>
        <v>1</v>
      </c>
      <c r="AQ148">
        <f t="shared" si="362"/>
        <v>1</v>
      </c>
      <c r="AR148">
        <f t="shared" si="363"/>
        <v>1</v>
      </c>
      <c r="AS148">
        <f t="shared" si="364"/>
        <v>1</v>
      </c>
      <c r="AT148">
        <f t="shared" si="365"/>
        <v>0</v>
      </c>
      <c r="AU148">
        <f t="shared" si="366"/>
        <v>1</v>
      </c>
      <c r="AV148">
        <f t="shared" si="367"/>
        <v>0</v>
      </c>
      <c r="AW148">
        <f t="shared" si="368"/>
        <v>0</v>
      </c>
      <c r="AX148">
        <f t="shared" si="369"/>
        <v>2</v>
      </c>
      <c r="AY148">
        <f t="shared" si="370"/>
        <v>2240.0000000000091</v>
      </c>
      <c r="AZ148" s="12">
        <f t="shared" si="371"/>
        <v>-1.125</v>
      </c>
      <c r="BA148" s="13">
        <f t="shared" si="357"/>
        <v>0</v>
      </c>
      <c r="BB148" s="13">
        <f t="shared" si="358"/>
        <v>0</v>
      </c>
      <c r="BC148" s="27">
        <v>0</v>
      </c>
      <c r="BD148" s="1">
        <f t="shared" si="372"/>
        <v>0</v>
      </c>
      <c r="BE148" s="20">
        <f t="shared" si="373"/>
        <v>269.13461538461536</v>
      </c>
    </row>
    <row r="149" spans="1:57" ht="33" customHeight="1" x14ac:dyDescent="0.65">
      <c r="A149" s="39">
        <v>143</v>
      </c>
      <c r="B149" s="2" t="s">
        <v>439</v>
      </c>
      <c r="C149" s="44" t="s">
        <v>476</v>
      </c>
      <c r="D149" s="47" t="s">
        <v>477</v>
      </c>
      <c r="E149" s="48" t="s">
        <v>478</v>
      </c>
      <c r="F149" s="46" t="str">
        <f>VLOOKUP(C149,'[1]2023.11'!$C$6:$X$1239,8,0)</f>
        <v>KAT</v>
      </c>
      <c r="G149" s="46" t="str">
        <f>VLOOKUP(C149,'[1]2023.11'!$C$6:$X$1239,9,0)</f>
        <v>KORN</v>
      </c>
      <c r="H149" s="46" t="str">
        <f>VLOOKUP(C149,'[1]2023.11'!$C$6:$X$1239,14,0)</f>
        <v>M</v>
      </c>
      <c r="I149" s="78">
        <f>VLOOKUP(C149,'[1]2023.11'!$C$6:$X$1239,13,0)</f>
        <v>33829</v>
      </c>
      <c r="J149" s="46" t="str">
        <f>VLOOKUP(C149,'[1]2023.11'!$C$6:$X$1239,4,0)</f>
        <v>0974864791</v>
      </c>
      <c r="K149" s="46" t="str">
        <f>VLOOKUP(C149,'[1]2023.11'!$C$6:$X$1239,3,0)</f>
        <v>050916815</v>
      </c>
      <c r="L149" s="15">
        <v>44682</v>
      </c>
      <c r="M149" s="2">
        <f t="shared" si="385"/>
        <v>26</v>
      </c>
      <c r="N149" s="16">
        <v>47</v>
      </c>
      <c r="O149" s="2"/>
      <c r="P149" s="16"/>
      <c r="Q149" s="16"/>
      <c r="R149" s="2">
        <v>200</v>
      </c>
      <c r="S149" s="2">
        <v>0</v>
      </c>
      <c r="T149" s="2">
        <v>0</v>
      </c>
      <c r="U149" s="16"/>
      <c r="V149" s="2">
        <v>0</v>
      </c>
      <c r="W149" s="2">
        <f t="shared" si="381"/>
        <v>10</v>
      </c>
      <c r="X149" s="2">
        <f t="shared" si="356"/>
        <v>0</v>
      </c>
      <c r="Y149" s="17">
        <f t="shared" si="374"/>
        <v>67.788461538461533</v>
      </c>
      <c r="Z149" s="17">
        <f t="shared" si="379"/>
        <v>11.75</v>
      </c>
      <c r="AA149" s="17">
        <f t="shared" si="378"/>
        <v>5</v>
      </c>
      <c r="AB149" s="18">
        <v>7</v>
      </c>
      <c r="AC149" s="19">
        <f t="shared" si="359"/>
        <v>301.53846153846155</v>
      </c>
      <c r="AD149" s="17">
        <f t="shared" si="376"/>
        <v>0</v>
      </c>
      <c r="AE149" s="17">
        <f t="shared" si="377"/>
        <v>0</v>
      </c>
      <c r="AF149" s="29"/>
      <c r="AG149" s="43">
        <f t="shared" si="382"/>
        <v>0</v>
      </c>
      <c r="AH149" s="17">
        <f t="shared" si="383"/>
        <v>6</v>
      </c>
      <c r="AI149" s="17">
        <f t="shared" si="384"/>
        <v>6</v>
      </c>
      <c r="AJ149" s="3">
        <f t="shared" si="354"/>
        <v>295</v>
      </c>
      <c r="AK149" s="3">
        <f t="shared" si="355"/>
        <v>2100</v>
      </c>
      <c r="AL149" s="3"/>
      <c r="AN149" s="20">
        <f t="shared" si="386"/>
        <v>295.54000000000002</v>
      </c>
      <c r="AO149">
        <f t="shared" si="360"/>
        <v>2</v>
      </c>
      <c r="AP149">
        <f t="shared" si="361"/>
        <v>1</v>
      </c>
      <c r="AQ149">
        <f t="shared" si="362"/>
        <v>2</v>
      </c>
      <c r="AR149">
        <f t="shared" si="363"/>
        <v>0</v>
      </c>
      <c r="AS149">
        <f t="shared" si="364"/>
        <v>1</v>
      </c>
      <c r="AT149">
        <f t="shared" si="365"/>
        <v>0</v>
      </c>
      <c r="AU149">
        <f t="shared" si="366"/>
        <v>1</v>
      </c>
      <c r="AV149">
        <f t="shared" si="367"/>
        <v>0</v>
      </c>
      <c r="AW149">
        <f t="shared" si="368"/>
        <v>0</v>
      </c>
      <c r="AX149">
        <f t="shared" si="369"/>
        <v>1</v>
      </c>
      <c r="AY149">
        <f t="shared" si="370"/>
        <v>2160.0000000000819</v>
      </c>
      <c r="AZ149" s="12">
        <f t="shared" si="371"/>
        <v>-1.2916666666666667</v>
      </c>
      <c r="BA149" s="13">
        <f t="shared" si="357"/>
        <v>0</v>
      </c>
      <c r="BB149" s="13">
        <f t="shared" si="358"/>
        <v>0</v>
      </c>
      <c r="BC149" s="27">
        <v>0</v>
      </c>
      <c r="BD149" s="1">
        <f t="shared" si="372"/>
        <v>0</v>
      </c>
      <c r="BE149" s="20">
        <f t="shared" si="373"/>
        <v>277.78846153846155</v>
      </c>
    </row>
    <row r="150" spans="1:57" ht="33" customHeight="1" x14ac:dyDescent="0.65">
      <c r="A150" s="2">
        <v>144</v>
      </c>
      <c r="B150" s="2" t="s">
        <v>439</v>
      </c>
      <c r="C150" s="44" t="s">
        <v>479</v>
      </c>
      <c r="D150" s="47" t="s">
        <v>480</v>
      </c>
      <c r="E150" s="48" t="s">
        <v>481</v>
      </c>
      <c r="F150" s="46" t="str">
        <f>VLOOKUP(C150,'[1]2023.11'!$C$6:$X$1239,8,0)</f>
        <v>YETH</v>
      </c>
      <c r="G150" s="46" t="str">
        <f>VLOOKUP(C150,'[1]2023.11'!$C$6:$X$1239,9,0)</f>
        <v>SOKHENG</v>
      </c>
      <c r="H150" s="46" t="str">
        <f>VLOOKUP(C150,'[1]2023.11'!$C$6:$X$1239,14,0)</f>
        <v>F</v>
      </c>
      <c r="I150" s="78">
        <f>VLOOKUP(C150,'[1]2023.11'!$C$6:$X$1239,13,0)</f>
        <v>30169</v>
      </c>
      <c r="J150" s="46" t="str">
        <f>VLOOKUP(C150,'[1]2023.11'!$C$6:$X$1239,4,0)</f>
        <v>0719716609</v>
      </c>
      <c r="K150" s="46" t="str">
        <f>VLOOKUP(C150,'[1]2023.11'!$C$6:$X$1239,3,0)</f>
        <v>061470343</v>
      </c>
      <c r="L150" s="15">
        <v>44704</v>
      </c>
      <c r="M150" s="2">
        <f t="shared" si="385"/>
        <v>26</v>
      </c>
      <c r="N150" s="16">
        <v>42</v>
      </c>
      <c r="O150" s="2"/>
      <c r="P150" s="16"/>
      <c r="Q150" s="16"/>
      <c r="R150" s="2">
        <v>200</v>
      </c>
      <c r="S150" s="2">
        <v>0</v>
      </c>
      <c r="T150" s="2">
        <v>0</v>
      </c>
      <c r="U150" s="16"/>
      <c r="V150" s="2">
        <v>0</v>
      </c>
      <c r="W150" s="2">
        <f t="shared" si="381"/>
        <v>10</v>
      </c>
      <c r="X150" s="2">
        <f t="shared" si="356"/>
        <v>0</v>
      </c>
      <c r="Y150" s="17">
        <f t="shared" si="374"/>
        <v>60.576923076923073</v>
      </c>
      <c r="Z150" s="17">
        <f t="shared" si="379"/>
        <v>10.5</v>
      </c>
      <c r="AA150" s="17">
        <f t="shared" si="378"/>
        <v>5</v>
      </c>
      <c r="AB150" s="18">
        <v>7</v>
      </c>
      <c r="AC150" s="19">
        <f t="shared" si="359"/>
        <v>293.07692307692309</v>
      </c>
      <c r="AD150" s="17">
        <f t="shared" si="376"/>
        <v>0</v>
      </c>
      <c r="AE150" s="17">
        <f t="shared" si="377"/>
        <v>0</v>
      </c>
      <c r="AF150" s="29"/>
      <c r="AG150" s="43">
        <f t="shared" si="382"/>
        <v>0</v>
      </c>
      <c r="AH150" s="17">
        <f t="shared" si="383"/>
        <v>5.861538461538462</v>
      </c>
      <c r="AI150" s="17">
        <f t="shared" si="384"/>
        <v>5.861538461538462</v>
      </c>
      <c r="AJ150" s="3">
        <f t="shared" si="354"/>
        <v>287</v>
      </c>
      <c r="AK150" s="3">
        <f t="shared" si="355"/>
        <v>800</v>
      </c>
      <c r="AL150" s="3"/>
      <c r="AN150" s="20">
        <f t="shared" si="386"/>
        <v>287.22000000000003</v>
      </c>
      <c r="AO150">
        <f t="shared" si="360"/>
        <v>2</v>
      </c>
      <c r="AP150">
        <f t="shared" si="361"/>
        <v>1</v>
      </c>
      <c r="AQ150">
        <f t="shared" si="362"/>
        <v>1</v>
      </c>
      <c r="AR150">
        <f t="shared" si="363"/>
        <v>1</v>
      </c>
      <c r="AS150">
        <f t="shared" si="364"/>
        <v>1</v>
      </c>
      <c r="AT150">
        <f t="shared" si="365"/>
        <v>2</v>
      </c>
      <c r="AU150">
        <f t="shared" si="366"/>
        <v>0</v>
      </c>
      <c r="AV150">
        <f t="shared" si="367"/>
        <v>0</v>
      </c>
      <c r="AW150">
        <f t="shared" si="368"/>
        <v>1</v>
      </c>
      <c r="AX150">
        <f t="shared" si="369"/>
        <v>3</v>
      </c>
      <c r="AY150">
        <f t="shared" si="370"/>
        <v>880.00000000010914</v>
      </c>
      <c r="AZ150" s="12">
        <f t="shared" si="371"/>
        <v>-1.3527777777777779</v>
      </c>
      <c r="BA150" s="13">
        <f t="shared" si="357"/>
        <v>0</v>
      </c>
      <c r="BB150" s="13">
        <f t="shared" si="358"/>
        <v>0</v>
      </c>
      <c r="BC150" s="27">
        <v>0</v>
      </c>
      <c r="BD150" s="1">
        <f t="shared" si="372"/>
        <v>0</v>
      </c>
      <c r="BE150" s="20">
        <f t="shared" si="373"/>
        <v>270.57692307692309</v>
      </c>
    </row>
    <row r="151" spans="1:57" ht="33" customHeight="1" x14ac:dyDescent="0.65">
      <c r="A151" s="39">
        <v>145</v>
      </c>
      <c r="B151" s="2" t="s">
        <v>439</v>
      </c>
      <c r="C151" s="44" t="s">
        <v>482</v>
      </c>
      <c r="D151" s="47" t="s">
        <v>483</v>
      </c>
      <c r="E151" s="48" t="s">
        <v>484</v>
      </c>
      <c r="F151" s="46" t="str">
        <f>VLOOKUP(C151,'[1]2023.11'!$C$6:$X$1239,8,0)</f>
        <v>PENG</v>
      </c>
      <c r="G151" s="46" t="str">
        <f>VLOOKUP(C151,'[1]2023.11'!$C$6:$X$1239,9,0)</f>
        <v>CHANTHON</v>
      </c>
      <c r="H151" s="46" t="str">
        <f>VLOOKUP(C151,'[1]2023.11'!$C$6:$X$1239,14,0)</f>
        <v>F</v>
      </c>
      <c r="I151" s="78">
        <f>VLOOKUP(C151,'[1]2023.11'!$C$6:$X$1239,13,0)</f>
        <v>30900</v>
      </c>
      <c r="J151" s="46" t="str">
        <f>VLOOKUP(C151,'[1]2023.11'!$C$6:$X$1239,4,0)</f>
        <v>0973741329</v>
      </c>
      <c r="K151" s="46" t="str">
        <f>VLOOKUP(C151,'[1]2023.11'!$C$6:$X$1239,3,0)</f>
        <v>04052731</v>
      </c>
      <c r="L151" s="15">
        <v>44838</v>
      </c>
      <c r="M151" s="2">
        <f t="shared" si="385"/>
        <v>26</v>
      </c>
      <c r="N151" s="16">
        <v>39</v>
      </c>
      <c r="O151" s="2"/>
      <c r="P151" s="16"/>
      <c r="Q151" s="16"/>
      <c r="R151" s="2">
        <v>200</v>
      </c>
      <c r="S151" s="2">
        <v>0</v>
      </c>
      <c r="T151" s="2">
        <v>0</v>
      </c>
      <c r="U151" s="16"/>
      <c r="V151" s="2">
        <v>0</v>
      </c>
      <c r="W151" s="2">
        <f t="shared" si="381"/>
        <v>10</v>
      </c>
      <c r="X151" s="2">
        <f t="shared" si="356"/>
        <v>0</v>
      </c>
      <c r="Y151" s="17">
        <f t="shared" si="374"/>
        <v>56.25</v>
      </c>
      <c r="Z151" s="17">
        <f t="shared" si="379"/>
        <v>9.75</v>
      </c>
      <c r="AA151" s="17">
        <f t="shared" si="378"/>
        <v>5</v>
      </c>
      <c r="AB151" s="18">
        <v>7</v>
      </c>
      <c r="AC151" s="19">
        <f t="shared" si="359"/>
        <v>288</v>
      </c>
      <c r="AD151" s="17">
        <f t="shared" si="376"/>
        <v>0</v>
      </c>
      <c r="AE151" s="17">
        <f t="shared" si="377"/>
        <v>0</v>
      </c>
      <c r="AF151" s="29"/>
      <c r="AG151" s="43">
        <f t="shared" si="382"/>
        <v>0</v>
      </c>
      <c r="AH151" s="17">
        <f t="shared" si="383"/>
        <v>5.76</v>
      </c>
      <c r="AI151" s="17">
        <f t="shared" si="384"/>
        <v>5.76</v>
      </c>
      <c r="AJ151" s="3">
        <f t="shared" si="354"/>
        <v>282</v>
      </c>
      <c r="AK151" s="3">
        <f t="shared" si="355"/>
        <v>900</v>
      </c>
      <c r="AL151" s="3"/>
      <c r="AN151" s="20">
        <f t="shared" si="386"/>
        <v>282.24</v>
      </c>
      <c r="AO151">
        <f t="shared" si="360"/>
        <v>2</v>
      </c>
      <c r="AP151">
        <f t="shared" si="361"/>
        <v>1</v>
      </c>
      <c r="AQ151">
        <f t="shared" si="362"/>
        <v>1</v>
      </c>
      <c r="AR151">
        <f t="shared" si="363"/>
        <v>1</v>
      </c>
      <c r="AS151">
        <f t="shared" si="364"/>
        <v>0</v>
      </c>
      <c r="AT151">
        <f t="shared" si="365"/>
        <v>2</v>
      </c>
      <c r="AU151">
        <f t="shared" si="366"/>
        <v>0</v>
      </c>
      <c r="AV151">
        <f t="shared" si="367"/>
        <v>0</v>
      </c>
      <c r="AW151">
        <f t="shared" si="368"/>
        <v>1</v>
      </c>
      <c r="AX151">
        <f t="shared" si="369"/>
        <v>4</v>
      </c>
      <c r="AY151">
        <f t="shared" si="370"/>
        <v>960.00000000003638</v>
      </c>
      <c r="AZ151" s="12">
        <f t="shared" si="371"/>
        <v>-1.7166666666666666</v>
      </c>
      <c r="BA151" s="13">
        <f t="shared" si="357"/>
        <v>0</v>
      </c>
      <c r="BB151" s="13">
        <f t="shared" si="358"/>
        <v>0</v>
      </c>
      <c r="BC151" s="27">
        <v>0</v>
      </c>
      <c r="BD151" s="1">
        <f t="shared" si="372"/>
        <v>0</v>
      </c>
      <c r="BE151" s="20">
        <f t="shared" si="373"/>
        <v>266.25</v>
      </c>
    </row>
    <row r="152" spans="1:57" ht="33" customHeight="1" x14ac:dyDescent="0.65">
      <c r="A152" s="2">
        <v>146</v>
      </c>
      <c r="B152" s="2" t="s">
        <v>439</v>
      </c>
      <c r="C152" s="44" t="s">
        <v>485</v>
      </c>
      <c r="D152" s="47" t="s">
        <v>93</v>
      </c>
      <c r="E152" s="48" t="s">
        <v>399</v>
      </c>
      <c r="F152" s="46" t="str">
        <f>VLOOKUP(C152,'[1]2023.11'!$C$6:$X$1239,8,0)</f>
        <v>NGET</v>
      </c>
      <c r="G152" s="46" t="str">
        <f>VLOOKUP(C152,'[1]2023.11'!$C$6:$X$1239,9,0)</f>
        <v>CHAN</v>
      </c>
      <c r="H152" s="46" t="str">
        <f>VLOOKUP(C152,'[1]2023.11'!$C$6:$X$1239,14,0)</f>
        <v>F</v>
      </c>
      <c r="I152" s="78">
        <f>VLOOKUP(C152,'[1]2023.11'!$C$6:$X$1239,13,0)</f>
        <v>29686</v>
      </c>
      <c r="J152" s="46" t="str">
        <f>VLOOKUP(C152,'[1]2023.11'!$C$6:$X$1239,4,0)</f>
        <v>086404604</v>
      </c>
      <c r="K152" s="46" t="str">
        <f>VLOOKUP(C152,'[1]2023.11'!$C$6:$X$1239,3,0)</f>
        <v>110134472</v>
      </c>
      <c r="L152" s="15">
        <v>45041</v>
      </c>
      <c r="M152" s="2">
        <f t="shared" si="385"/>
        <v>26</v>
      </c>
      <c r="N152" s="16">
        <v>35</v>
      </c>
      <c r="O152" s="2"/>
      <c r="P152" s="16"/>
      <c r="Q152" s="16"/>
      <c r="R152" s="2">
        <v>200</v>
      </c>
      <c r="S152" s="2">
        <v>0</v>
      </c>
      <c r="T152" s="2">
        <v>0</v>
      </c>
      <c r="U152" s="16"/>
      <c r="V152" s="2">
        <v>0</v>
      </c>
      <c r="W152" s="2">
        <f t="shared" si="381"/>
        <v>10</v>
      </c>
      <c r="X152" s="2">
        <f t="shared" si="356"/>
        <v>0</v>
      </c>
      <c r="Y152" s="17">
        <f t="shared" si="374"/>
        <v>50.480769230769234</v>
      </c>
      <c r="Z152" s="17">
        <f t="shared" si="379"/>
        <v>8.75</v>
      </c>
      <c r="AA152" s="17">
        <f t="shared" si="378"/>
        <v>5</v>
      </c>
      <c r="AB152" s="18">
        <v>7</v>
      </c>
      <c r="AC152" s="19">
        <f t="shared" si="359"/>
        <v>281.23076923076923</v>
      </c>
      <c r="AD152" s="17">
        <f t="shared" si="376"/>
        <v>0</v>
      </c>
      <c r="AE152" s="17">
        <f t="shared" si="377"/>
        <v>0</v>
      </c>
      <c r="AF152" s="29"/>
      <c r="AG152" s="43">
        <f t="shared" si="382"/>
        <v>0</v>
      </c>
      <c r="AH152" s="17">
        <f t="shared" si="383"/>
        <v>5.6246153846153844</v>
      </c>
      <c r="AI152" s="17">
        <f t="shared" si="384"/>
        <v>5.6246153846153844</v>
      </c>
      <c r="AJ152" s="3">
        <f t="shared" si="354"/>
        <v>275</v>
      </c>
      <c r="AK152" s="3">
        <f t="shared" si="355"/>
        <v>2400</v>
      </c>
      <c r="AL152" s="3"/>
      <c r="AN152" s="20">
        <f t="shared" si="386"/>
        <v>275.61</v>
      </c>
      <c r="AO152">
        <f t="shared" si="360"/>
        <v>2</v>
      </c>
      <c r="AP152">
        <f t="shared" si="361"/>
        <v>1</v>
      </c>
      <c r="AQ152">
        <f t="shared" si="362"/>
        <v>1</v>
      </c>
      <c r="AR152">
        <f t="shared" si="363"/>
        <v>0</v>
      </c>
      <c r="AS152">
        <f t="shared" si="364"/>
        <v>1</v>
      </c>
      <c r="AT152">
        <f t="shared" si="365"/>
        <v>0</v>
      </c>
      <c r="AU152">
        <f t="shared" si="366"/>
        <v>1</v>
      </c>
      <c r="AV152">
        <f t="shared" si="367"/>
        <v>0</v>
      </c>
      <c r="AW152">
        <f t="shared" si="368"/>
        <v>0</v>
      </c>
      <c r="AX152">
        <f t="shared" si="369"/>
        <v>4</v>
      </c>
      <c r="AY152">
        <f t="shared" si="370"/>
        <v>2440.0000000000546</v>
      </c>
      <c r="AZ152" s="12">
        <f t="shared" si="371"/>
        <v>-2.2749999999999999</v>
      </c>
      <c r="BA152" s="13">
        <f t="shared" si="357"/>
        <v>0</v>
      </c>
      <c r="BB152" s="13">
        <f t="shared" si="358"/>
        <v>0</v>
      </c>
      <c r="BC152" s="27">
        <v>0</v>
      </c>
      <c r="BD152" s="1">
        <f t="shared" si="372"/>
        <v>0</v>
      </c>
      <c r="BE152" s="20">
        <f t="shared" si="373"/>
        <v>260.48076923076923</v>
      </c>
    </row>
    <row r="153" spans="1:57" ht="33" customHeight="1" x14ac:dyDescent="0.65">
      <c r="A153" s="39">
        <v>147</v>
      </c>
      <c r="B153" s="2" t="s">
        <v>439</v>
      </c>
      <c r="C153" s="36" t="s">
        <v>486</v>
      </c>
      <c r="D153" s="47" t="s">
        <v>487</v>
      </c>
      <c r="E153" s="48" t="s">
        <v>488</v>
      </c>
      <c r="F153" s="46" t="str">
        <f>VLOOKUP(C153,'[1]2023.11'!$C$6:$X$1239,8,0)</f>
        <v>VIEN</v>
      </c>
      <c r="G153" s="46" t="str">
        <f>VLOOKUP(C153,'[1]2023.11'!$C$6:$X$1239,9,0)</f>
        <v>SREY</v>
      </c>
      <c r="H153" s="46" t="str">
        <f>VLOOKUP(C153,'[1]2023.11'!$C$6:$X$1239,14,0)</f>
        <v>F</v>
      </c>
      <c r="I153" s="78">
        <f>VLOOKUP(C153,'[1]2023.11'!$C$6:$X$1239,13,0)</f>
        <v>32974</v>
      </c>
      <c r="J153" s="46" t="str">
        <f>VLOOKUP(C153,'[1]2023.11'!$C$6:$X$1239,4,0)</f>
        <v>0712554743</v>
      </c>
      <c r="K153" s="46" t="str">
        <f>VLOOKUP(C153,'[1]2023.11'!$C$6:$X$1239,3,0)</f>
        <v>061051533</v>
      </c>
      <c r="L153" s="15">
        <v>45048</v>
      </c>
      <c r="M153" s="2">
        <f t="shared" si="385"/>
        <v>26</v>
      </c>
      <c r="N153" s="16">
        <v>39</v>
      </c>
      <c r="O153" s="2"/>
      <c r="P153" s="16"/>
      <c r="Q153" s="16"/>
      <c r="R153" s="2">
        <v>200</v>
      </c>
      <c r="S153" s="2">
        <v>0</v>
      </c>
      <c r="T153" s="2">
        <v>0</v>
      </c>
      <c r="U153" s="16"/>
      <c r="V153" s="2">
        <v>0</v>
      </c>
      <c r="W153" s="2">
        <f t="shared" si="381"/>
        <v>10</v>
      </c>
      <c r="X153" s="2">
        <f t="shared" si="356"/>
        <v>0</v>
      </c>
      <c r="Y153" s="17">
        <f t="shared" si="374"/>
        <v>56.25</v>
      </c>
      <c r="Z153" s="17">
        <f t="shared" si="379"/>
        <v>9.75</v>
      </c>
      <c r="AA153" s="17">
        <f t="shared" si="378"/>
        <v>5</v>
      </c>
      <c r="AB153" s="18">
        <v>7</v>
      </c>
      <c r="AC153" s="19">
        <f t="shared" si="359"/>
        <v>288</v>
      </c>
      <c r="AD153" s="17">
        <f t="shared" si="376"/>
        <v>0</v>
      </c>
      <c r="AE153" s="17">
        <f t="shared" si="377"/>
        <v>0</v>
      </c>
      <c r="AF153" s="29"/>
      <c r="AG153" s="43">
        <f t="shared" si="382"/>
        <v>0</v>
      </c>
      <c r="AH153" s="17">
        <f t="shared" si="383"/>
        <v>5.76</v>
      </c>
      <c r="AI153" s="17">
        <f t="shared" si="384"/>
        <v>5.76</v>
      </c>
      <c r="AJ153" s="3">
        <f t="shared" si="354"/>
        <v>282</v>
      </c>
      <c r="AK153" s="3">
        <f t="shared" si="355"/>
        <v>900</v>
      </c>
      <c r="AL153" s="3"/>
      <c r="AN153" s="20">
        <f t="shared" si="386"/>
        <v>282.24</v>
      </c>
      <c r="AO153">
        <f t="shared" si="360"/>
        <v>2</v>
      </c>
      <c r="AP153">
        <f t="shared" si="361"/>
        <v>1</v>
      </c>
      <c r="AQ153">
        <f t="shared" si="362"/>
        <v>1</v>
      </c>
      <c r="AR153">
        <f t="shared" si="363"/>
        <v>1</v>
      </c>
      <c r="AS153">
        <f t="shared" si="364"/>
        <v>0</v>
      </c>
      <c r="AT153">
        <f t="shared" si="365"/>
        <v>2</v>
      </c>
      <c r="AU153">
        <f t="shared" si="366"/>
        <v>0</v>
      </c>
      <c r="AV153">
        <f t="shared" si="367"/>
        <v>0</v>
      </c>
      <c r="AW153">
        <f t="shared" si="368"/>
        <v>1</v>
      </c>
      <c r="AX153">
        <f t="shared" si="369"/>
        <v>4</v>
      </c>
      <c r="AY153">
        <f t="shared" si="370"/>
        <v>960.00000000003638</v>
      </c>
      <c r="AZ153" s="12">
        <f t="shared" si="371"/>
        <v>-2.2944444444444443</v>
      </c>
      <c r="BA153" s="13">
        <f t="shared" si="357"/>
        <v>0</v>
      </c>
      <c r="BB153" s="13">
        <f t="shared" si="358"/>
        <v>0</v>
      </c>
      <c r="BC153" s="27">
        <v>0</v>
      </c>
      <c r="BD153" s="1">
        <f t="shared" si="372"/>
        <v>0</v>
      </c>
      <c r="BE153" s="20">
        <f t="shared" si="373"/>
        <v>266.25</v>
      </c>
    </row>
    <row r="154" spans="1:57" ht="33" customHeight="1" x14ac:dyDescent="0.65">
      <c r="A154" s="2">
        <v>148</v>
      </c>
      <c r="B154" s="2" t="s">
        <v>439</v>
      </c>
      <c r="C154" s="44" t="s">
        <v>489</v>
      </c>
      <c r="D154" s="47" t="s">
        <v>490</v>
      </c>
      <c r="E154" s="48" t="s">
        <v>491</v>
      </c>
      <c r="F154" s="46" t="str">
        <f>VLOOKUP(C154,'[1]2023.11'!$C$6:$X$1239,8,0)</f>
        <v>RY</v>
      </c>
      <c r="G154" s="46" t="str">
        <f>VLOOKUP(C154,'[1]2023.11'!$C$6:$X$1239,9,0)</f>
        <v>SINEN</v>
      </c>
      <c r="H154" s="46" t="str">
        <f>VLOOKUP(C154,'[1]2023.11'!$C$6:$X$1239,14,0)</f>
        <v>F</v>
      </c>
      <c r="I154" s="78">
        <f>VLOOKUP(C154,'[1]2023.11'!$C$6:$X$1239,13,0)</f>
        <v>31810</v>
      </c>
      <c r="J154" s="46">
        <f>VLOOKUP(C154,'[1]2023.11'!$C$6:$X$1239,4,0)</f>
        <v>0</v>
      </c>
      <c r="K154" s="46" t="str">
        <f>VLOOKUP(C154,'[1]2023.11'!$C$6:$X$1239,3,0)</f>
        <v>062213584</v>
      </c>
      <c r="L154" s="15">
        <v>45055</v>
      </c>
      <c r="M154" s="2">
        <f t="shared" si="385"/>
        <v>25</v>
      </c>
      <c r="N154" s="16">
        <v>40</v>
      </c>
      <c r="O154" s="2"/>
      <c r="P154" s="16">
        <v>1</v>
      </c>
      <c r="Q154" s="16"/>
      <c r="R154" s="2">
        <v>200</v>
      </c>
      <c r="S154" s="2">
        <v>0</v>
      </c>
      <c r="T154" s="2">
        <v>0</v>
      </c>
      <c r="U154" s="16"/>
      <c r="V154" s="2">
        <v>0</v>
      </c>
      <c r="W154" s="2">
        <f t="shared" si="381"/>
        <v>5</v>
      </c>
      <c r="X154" s="2">
        <f t="shared" si="356"/>
        <v>0</v>
      </c>
      <c r="Y154" s="17">
        <f t="shared" si="374"/>
        <v>57.692307692307693</v>
      </c>
      <c r="Z154" s="17">
        <f t="shared" si="379"/>
        <v>10</v>
      </c>
      <c r="AA154" s="17">
        <f t="shared" si="378"/>
        <v>4.8076923076923084</v>
      </c>
      <c r="AB154" s="18">
        <v>7</v>
      </c>
      <c r="AC154" s="19">
        <f t="shared" si="359"/>
        <v>284.5</v>
      </c>
      <c r="AD154" s="17">
        <f t="shared" si="376"/>
        <v>7.6923076923076925</v>
      </c>
      <c r="AE154" s="17">
        <f t="shared" si="377"/>
        <v>0</v>
      </c>
      <c r="AF154" s="29"/>
      <c r="AG154" s="43">
        <f t="shared" si="382"/>
        <v>0</v>
      </c>
      <c r="AH154" s="17">
        <f t="shared" si="383"/>
        <v>5.69</v>
      </c>
      <c r="AI154" s="17">
        <f t="shared" si="384"/>
        <v>13.382307692307693</v>
      </c>
      <c r="AJ154" s="3">
        <f t="shared" si="354"/>
        <v>271</v>
      </c>
      <c r="AK154" s="3">
        <f t="shared" si="355"/>
        <v>400</v>
      </c>
      <c r="AL154" s="3"/>
      <c r="AN154" s="20">
        <f t="shared" si="386"/>
        <v>271.12</v>
      </c>
      <c r="AO154">
        <f t="shared" si="360"/>
        <v>2</v>
      </c>
      <c r="AP154">
        <f t="shared" si="361"/>
        <v>1</v>
      </c>
      <c r="AQ154">
        <f t="shared" si="362"/>
        <v>1</v>
      </c>
      <c r="AR154">
        <f t="shared" si="363"/>
        <v>0</v>
      </c>
      <c r="AS154">
        <f t="shared" si="364"/>
        <v>0</v>
      </c>
      <c r="AT154">
        <f t="shared" si="365"/>
        <v>1</v>
      </c>
      <c r="AU154">
        <f t="shared" si="366"/>
        <v>0</v>
      </c>
      <c r="AV154">
        <f t="shared" si="367"/>
        <v>0</v>
      </c>
      <c r="AW154">
        <f t="shared" si="368"/>
        <v>0</v>
      </c>
      <c r="AX154">
        <f t="shared" si="369"/>
        <v>4</v>
      </c>
      <c r="AY154">
        <f t="shared" si="370"/>
        <v>480.00000000001819</v>
      </c>
      <c r="AZ154" s="12">
        <f t="shared" si="371"/>
        <v>-2.3138888888888891</v>
      </c>
      <c r="BA154" s="13">
        <f t="shared" si="357"/>
        <v>0</v>
      </c>
      <c r="BB154" s="13">
        <f t="shared" si="358"/>
        <v>0</v>
      </c>
      <c r="BC154" s="27">
        <v>0</v>
      </c>
      <c r="BD154" s="1">
        <f t="shared" si="372"/>
        <v>0</v>
      </c>
      <c r="BE154" s="20">
        <f t="shared" si="373"/>
        <v>255</v>
      </c>
    </row>
    <row r="155" spans="1:57" ht="33" customHeight="1" x14ac:dyDescent="0.65">
      <c r="A155" s="39">
        <v>149</v>
      </c>
      <c r="B155" s="2" t="s">
        <v>439</v>
      </c>
      <c r="C155" s="36" t="s">
        <v>492</v>
      </c>
      <c r="D155" s="47" t="s">
        <v>176</v>
      </c>
      <c r="E155" s="48" t="s">
        <v>493</v>
      </c>
      <c r="F155" s="46" t="str">
        <f>VLOOKUP(C155,'[1]2023.11'!$C$6:$X$1239,8,0)</f>
        <v>SEM</v>
      </c>
      <c r="G155" s="46" t="str">
        <f>VLOOKUP(C155,'[1]2023.11'!$C$6:$X$1239,9,0)</f>
        <v>SINET</v>
      </c>
      <c r="H155" s="46" t="str">
        <f>VLOOKUP(C155,'[1]2023.11'!$C$6:$X$1239,14,0)</f>
        <v>F</v>
      </c>
      <c r="I155" s="78">
        <f>VLOOKUP(C155,'[1]2023.11'!$C$6:$X$1239,13,0)</f>
        <v>32097</v>
      </c>
      <c r="J155" s="46" t="e">
        <f>VLOOKUP(C155,'[1]2023.11'!$C$6:$X$1239,4,0)</f>
        <v>#N/A</v>
      </c>
      <c r="K155" s="46" t="str">
        <f>VLOOKUP(C155,'[1]2023.11'!$C$6:$X$1239,3,0)</f>
        <v>150570383</v>
      </c>
      <c r="L155" s="15">
        <v>45217</v>
      </c>
      <c r="M155" s="2">
        <f t="shared" si="385"/>
        <v>26</v>
      </c>
      <c r="N155" s="16">
        <v>42</v>
      </c>
      <c r="O155" s="2"/>
      <c r="P155" s="16"/>
      <c r="Q155" s="16"/>
      <c r="R155" s="2">
        <v>198</v>
      </c>
      <c r="S155" s="2">
        <v>0</v>
      </c>
      <c r="T155" s="2">
        <v>0</v>
      </c>
      <c r="U155" s="16"/>
      <c r="V155" s="2">
        <v>0</v>
      </c>
      <c r="W155" s="2">
        <f t="shared" si="381"/>
        <v>10</v>
      </c>
      <c r="X155" s="2">
        <f t="shared" si="356"/>
        <v>0</v>
      </c>
      <c r="Y155" s="17">
        <f t="shared" si="374"/>
        <v>59.971153846153847</v>
      </c>
      <c r="Z155" s="17">
        <f t="shared" si="379"/>
        <v>10.5</v>
      </c>
      <c r="AA155" s="17">
        <f t="shared" si="378"/>
        <v>5</v>
      </c>
      <c r="AB155" s="18">
        <v>7</v>
      </c>
      <c r="AC155" s="19">
        <f t="shared" si="359"/>
        <v>290.47115384615387</v>
      </c>
      <c r="AD155" s="17">
        <f t="shared" si="376"/>
        <v>0</v>
      </c>
      <c r="AE155" s="17">
        <f t="shared" si="377"/>
        <v>0</v>
      </c>
      <c r="AF155" s="29"/>
      <c r="AG155" s="43">
        <f t="shared" si="382"/>
        <v>0</v>
      </c>
      <c r="AH155" s="17">
        <f t="shared" si="383"/>
        <v>5.8094230769230775</v>
      </c>
      <c r="AI155" s="17">
        <f t="shared" si="384"/>
        <v>5.8094230769230775</v>
      </c>
      <c r="AJ155" s="3">
        <f t="shared" si="354"/>
        <v>284</v>
      </c>
      <c r="AK155" s="3">
        <f t="shared" si="355"/>
        <v>2600</v>
      </c>
      <c r="AL155" s="3"/>
      <c r="AN155" s="20">
        <f t="shared" si="386"/>
        <v>284.66000000000003</v>
      </c>
      <c r="AO155">
        <f t="shared" si="360"/>
        <v>2</v>
      </c>
      <c r="AP155">
        <f t="shared" si="361"/>
        <v>1</v>
      </c>
      <c r="AQ155">
        <f t="shared" si="362"/>
        <v>1</v>
      </c>
      <c r="AR155">
        <f t="shared" si="363"/>
        <v>1</v>
      </c>
      <c r="AS155">
        <f t="shared" si="364"/>
        <v>0</v>
      </c>
      <c r="AT155">
        <f t="shared" si="365"/>
        <v>4</v>
      </c>
      <c r="AU155">
        <f t="shared" si="366"/>
        <v>1</v>
      </c>
      <c r="AV155">
        <f t="shared" si="367"/>
        <v>0</v>
      </c>
      <c r="AW155">
        <f t="shared" si="368"/>
        <v>1</v>
      </c>
      <c r="AX155">
        <f t="shared" si="369"/>
        <v>1</v>
      </c>
      <c r="AY155">
        <f t="shared" si="370"/>
        <v>2640.0000000001</v>
      </c>
      <c r="AZ155" s="12">
        <f t="shared" si="371"/>
        <v>-2.7555555555555555</v>
      </c>
      <c r="BA155" s="13">
        <f t="shared" si="357"/>
        <v>0</v>
      </c>
      <c r="BB155" s="13">
        <f t="shared" si="358"/>
        <v>0</v>
      </c>
      <c r="BC155" s="27">
        <v>0</v>
      </c>
      <c r="BD155" s="1">
        <f t="shared" si="372"/>
        <v>0</v>
      </c>
      <c r="BE155" s="20">
        <f t="shared" si="373"/>
        <v>267.97115384615387</v>
      </c>
    </row>
    <row r="156" spans="1:57" ht="33" customHeight="1" x14ac:dyDescent="0.65">
      <c r="A156" s="2">
        <v>150</v>
      </c>
      <c r="B156" s="2" t="s">
        <v>439</v>
      </c>
      <c r="C156" s="36" t="s">
        <v>494</v>
      </c>
      <c r="D156" s="47" t="s">
        <v>495</v>
      </c>
      <c r="E156" s="48" t="s">
        <v>496</v>
      </c>
      <c r="F156" s="46" t="str">
        <f>VLOOKUP(C156,'[1]2023.11'!$C$6:$X$1239,8,0)</f>
        <v>LACH</v>
      </c>
      <c r="G156" s="46" t="str">
        <f>VLOOKUP(C156,'[1]2023.11'!$C$6:$X$1239,9,0)</f>
        <v>CHHON</v>
      </c>
      <c r="H156" s="46" t="str">
        <f>VLOOKUP(C156,'[1]2023.11'!$C$6:$X$1239,14,0)</f>
        <v>F</v>
      </c>
      <c r="I156" s="78">
        <f>VLOOKUP(C156,'[1]2023.11'!$C$6:$X$1239,13,0)</f>
        <v>38243</v>
      </c>
      <c r="J156" s="46" t="e">
        <f>VLOOKUP(C156,'[1]2023.11'!$C$6:$X$1239,4,0)</f>
        <v>#N/A</v>
      </c>
      <c r="K156" s="46" t="str">
        <f>VLOOKUP(C156,'[1]2023.11'!$C$6:$X$1239,3,0)</f>
        <v>150963205</v>
      </c>
      <c r="L156" s="15">
        <v>45218</v>
      </c>
      <c r="M156" s="2">
        <f t="shared" si="385"/>
        <v>26</v>
      </c>
      <c r="N156" s="16">
        <v>43</v>
      </c>
      <c r="O156" s="2"/>
      <c r="P156" s="16"/>
      <c r="Q156" s="16"/>
      <c r="R156" s="2">
        <v>198</v>
      </c>
      <c r="S156" s="2">
        <v>0</v>
      </c>
      <c r="T156" s="2">
        <v>0</v>
      </c>
      <c r="U156" s="16"/>
      <c r="V156" s="2">
        <v>0</v>
      </c>
      <c r="W156" s="2">
        <f t="shared" si="381"/>
        <v>10</v>
      </c>
      <c r="X156" s="2">
        <f t="shared" si="356"/>
        <v>0</v>
      </c>
      <c r="Y156" s="17">
        <f t="shared" si="374"/>
        <v>61.39903846153846</v>
      </c>
      <c r="Z156" s="17">
        <f t="shared" si="379"/>
        <v>10.75</v>
      </c>
      <c r="AA156" s="17">
        <f t="shared" si="378"/>
        <v>5</v>
      </c>
      <c r="AB156" s="18">
        <v>7</v>
      </c>
      <c r="AC156" s="19">
        <f t="shared" si="359"/>
        <v>292.14903846153845</v>
      </c>
      <c r="AD156" s="17">
        <f t="shared" si="376"/>
        <v>0</v>
      </c>
      <c r="AE156" s="17">
        <f t="shared" si="377"/>
        <v>0</v>
      </c>
      <c r="AF156" s="29"/>
      <c r="AG156" s="43">
        <f t="shared" si="382"/>
        <v>0</v>
      </c>
      <c r="AH156" s="17">
        <f t="shared" si="383"/>
        <v>5.8429807692307696</v>
      </c>
      <c r="AI156" s="17">
        <f t="shared" si="384"/>
        <v>5.8429807692307696</v>
      </c>
      <c r="AJ156" s="3">
        <f t="shared" si="354"/>
        <v>286</v>
      </c>
      <c r="AK156" s="3">
        <f t="shared" si="355"/>
        <v>1200</v>
      </c>
      <c r="AL156" s="3"/>
      <c r="AN156" s="20">
        <f t="shared" si="386"/>
        <v>286.31</v>
      </c>
      <c r="AO156">
        <f t="shared" si="360"/>
        <v>2</v>
      </c>
      <c r="AP156">
        <f t="shared" si="361"/>
        <v>1</v>
      </c>
      <c r="AQ156">
        <f t="shared" si="362"/>
        <v>1</v>
      </c>
      <c r="AR156">
        <f t="shared" si="363"/>
        <v>1</v>
      </c>
      <c r="AS156">
        <f t="shared" si="364"/>
        <v>1</v>
      </c>
      <c r="AT156">
        <f t="shared" si="365"/>
        <v>1</v>
      </c>
      <c r="AU156">
        <f t="shared" si="366"/>
        <v>0</v>
      </c>
      <c r="AV156">
        <f t="shared" si="367"/>
        <v>1</v>
      </c>
      <c r="AW156">
        <f t="shared" si="368"/>
        <v>0</v>
      </c>
      <c r="AX156">
        <f t="shared" si="369"/>
        <v>2</v>
      </c>
      <c r="AY156">
        <f t="shared" si="370"/>
        <v>1240.0000000000091</v>
      </c>
      <c r="AZ156" s="12">
        <f t="shared" si="371"/>
        <v>-2.7583333333333333</v>
      </c>
      <c r="BA156" s="13">
        <f t="shared" si="357"/>
        <v>0</v>
      </c>
      <c r="BB156" s="13">
        <f t="shared" si="358"/>
        <v>0</v>
      </c>
      <c r="BC156" s="27">
        <v>0</v>
      </c>
      <c r="BD156" s="1">
        <f t="shared" si="372"/>
        <v>0</v>
      </c>
      <c r="BE156" s="20">
        <f t="shared" si="373"/>
        <v>269.39903846153845</v>
      </c>
    </row>
    <row r="157" spans="1:57" ht="39.75" customHeight="1" x14ac:dyDescent="0.65">
      <c r="A157" s="39">
        <v>151</v>
      </c>
      <c r="B157" s="2" t="s">
        <v>497</v>
      </c>
      <c r="C157" s="44" t="s">
        <v>498</v>
      </c>
      <c r="D157" s="47" t="s">
        <v>499</v>
      </c>
      <c r="E157" s="48" t="s">
        <v>500</v>
      </c>
      <c r="F157" s="46" t="str">
        <f>VLOOKUP(C157,'[1]2023.11'!$C$6:$X$1239,8,0)</f>
        <v>TAM</v>
      </c>
      <c r="G157" s="46" t="str">
        <f>VLOOKUP(C157,'[1]2023.11'!$C$6:$X$1239,9,0)</f>
        <v>NY</v>
      </c>
      <c r="H157" s="46" t="str">
        <f>VLOOKUP(C157,'[1]2023.11'!$C$6:$X$1239,14,0)</f>
        <v>M</v>
      </c>
      <c r="I157" s="78">
        <f>VLOOKUP(C157,'[1]2023.11'!$C$6:$X$1239,13,0)</f>
        <v>32014</v>
      </c>
      <c r="J157" s="46" t="str">
        <f>VLOOKUP(C157,'[1]2023.11'!$C$6:$X$1239,4,0)</f>
        <v>0969810329</v>
      </c>
      <c r="K157" s="46">
        <f>VLOOKUP(C157,'[1]2023.11'!$C$6:$X$1239,3,0)</f>
        <v>110289867</v>
      </c>
      <c r="L157" s="15">
        <v>44228</v>
      </c>
      <c r="M157" s="2">
        <f t="shared" si="385"/>
        <v>26</v>
      </c>
      <c r="N157" s="16">
        <v>27</v>
      </c>
      <c r="O157" s="2"/>
      <c r="P157" s="16"/>
      <c r="Q157" s="16"/>
      <c r="R157" s="2">
        <v>200</v>
      </c>
      <c r="S157" s="2">
        <v>0</v>
      </c>
      <c r="T157" s="2">
        <v>3</v>
      </c>
      <c r="U157" s="16"/>
      <c r="V157" s="2">
        <v>0</v>
      </c>
      <c r="W157" s="2">
        <f>IF(AND($Q$4&lt;=M157,Q157&lt;0.01),10,IF(AND(M157&gt;=$Q$4-1,Q157&lt;0.01),5,0))</f>
        <v>10</v>
      </c>
      <c r="X157" s="2">
        <f t="shared" si="356"/>
        <v>0</v>
      </c>
      <c r="Y157" s="17">
        <f t="shared" si="374"/>
        <v>38.942307692307693</v>
      </c>
      <c r="Z157" s="17">
        <f t="shared" si="379"/>
        <v>6.75</v>
      </c>
      <c r="AA157" s="17">
        <f t="shared" si="378"/>
        <v>5</v>
      </c>
      <c r="AB157" s="18">
        <v>7</v>
      </c>
      <c r="AC157" s="19">
        <f t="shared" si="359"/>
        <v>270.69230769230768</v>
      </c>
      <c r="AD157" s="17">
        <f t="shared" si="376"/>
        <v>0</v>
      </c>
      <c r="AE157" s="17">
        <f t="shared" si="377"/>
        <v>0</v>
      </c>
      <c r="AF157" s="29"/>
      <c r="AG157" s="43">
        <f>IF(BE157&lt;=(1500000/4000),0,IF(BE157&lt;=(2000000/4000),(BE157-(1500000/4000))*5%,IF(BE157&lt;=(8500000/4000),(BE157-(2000000/4000))*10%+(25000/4000),IF(BE157&lt;=(12500000/4000),(BE157-(8500000/4000))*15%+(675000/4000),(BE157-(12500000/4000))*20%+(1275000/4000)))))</f>
        <v>0</v>
      </c>
      <c r="AH157" s="17">
        <f>IF((AC157*4000)&lt;=1200000,(AC157*2%),(1200000/4000*2%))</f>
        <v>5.413846153846154</v>
      </c>
      <c r="AI157" s="17">
        <f>AD157+AE157+AF157+AG157+AH157</f>
        <v>5.413846153846154</v>
      </c>
      <c r="AJ157" s="3">
        <f t="shared" si="354"/>
        <v>265</v>
      </c>
      <c r="AK157" s="3">
        <f t="shared" si="355"/>
        <v>1100</v>
      </c>
      <c r="AL157" s="3"/>
      <c r="AN157" s="20">
        <f t="shared" si="386"/>
        <v>265.27999999999997</v>
      </c>
      <c r="AO157">
        <f t="shared" si="360"/>
        <v>2</v>
      </c>
      <c r="AP157">
        <f t="shared" si="361"/>
        <v>1</v>
      </c>
      <c r="AQ157">
        <f t="shared" si="362"/>
        <v>0</v>
      </c>
      <c r="AR157">
        <f t="shared" si="363"/>
        <v>1</v>
      </c>
      <c r="AS157">
        <f t="shared" si="364"/>
        <v>1</v>
      </c>
      <c r="AT157">
        <f t="shared" si="365"/>
        <v>0</v>
      </c>
      <c r="AU157">
        <f t="shared" si="366"/>
        <v>0</v>
      </c>
      <c r="AV157">
        <f t="shared" si="367"/>
        <v>1</v>
      </c>
      <c r="AW157">
        <f t="shared" si="368"/>
        <v>0</v>
      </c>
      <c r="AX157">
        <f t="shared" si="369"/>
        <v>1</v>
      </c>
      <c r="AY157">
        <f t="shared" si="370"/>
        <v>1119.9999999998909</v>
      </c>
      <c r="AZ157" s="12">
        <f t="shared" si="371"/>
        <v>-4.1666666666666664E-2</v>
      </c>
      <c r="BA157" s="13">
        <f t="shared" si="357"/>
        <v>0</v>
      </c>
      <c r="BB157" s="13">
        <f t="shared" si="358"/>
        <v>0</v>
      </c>
      <c r="BC157" s="27">
        <v>0</v>
      </c>
      <c r="BD157" s="1">
        <f t="shared" si="372"/>
        <v>0</v>
      </c>
      <c r="BE157" s="20">
        <f t="shared" si="373"/>
        <v>251.94230769230768</v>
      </c>
    </row>
    <row r="158" spans="1:57" ht="39.75" customHeight="1" x14ac:dyDescent="0.65">
      <c r="A158" s="2">
        <v>152</v>
      </c>
      <c r="B158" s="2" t="s">
        <v>497</v>
      </c>
      <c r="C158" s="44" t="s">
        <v>501</v>
      </c>
      <c r="D158" s="47" t="s">
        <v>231</v>
      </c>
      <c r="E158" s="48" t="s">
        <v>104</v>
      </c>
      <c r="F158" s="46" t="str">
        <f>VLOOKUP(C158,'[1]2023.11'!$C$6:$X$1239,8,0)</f>
        <v>HENG</v>
      </c>
      <c r="G158" s="46" t="str">
        <f>VLOOKUP(C158,'[1]2023.11'!$C$6:$X$1239,9,0)</f>
        <v>TUN</v>
      </c>
      <c r="H158" s="46" t="str">
        <f>VLOOKUP(C158,'[1]2023.11'!$C$6:$X$1239,14,0)</f>
        <v>F</v>
      </c>
      <c r="I158" s="78">
        <f>VLOOKUP(C158,'[1]2023.11'!$C$6:$X$1239,13,0)</f>
        <v>29137</v>
      </c>
      <c r="J158" s="46" t="str">
        <f>VLOOKUP(C158,'[1]2023.11'!$C$6:$X$1239,4,0)</f>
        <v>016383620</v>
      </c>
      <c r="K158" s="46" t="str">
        <f>VLOOKUP(C158,'[1]2023.11'!$C$6:$X$1239,3,0)</f>
        <v>030815488</v>
      </c>
      <c r="L158" s="15">
        <v>44228</v>
      </c>
      <c r="M158" s="2">
        <f t="shared" si="385"/>
        <v>26</v>
      </c>
      <c r="N158" s="16">
        <v>27</v>
      </c>
      <c r="O158" s="2"/>
      <c r="P158" s="16"/>
      <c r="Q158" s="16"/>
      <c r="R158" s="2">
        <v>200</v>
      </c>
      <c r="S158" s="2">
        <v>0</v>
      </c>
      <c r="T158" s="2">
        <v>0</v>
      </c>
      <c r="U158" s="16"/>
      <c r="V158" s="2">
        <v>0</v>
      </c>
      <c r="W158" s="2">
        <f t="shared" ref="W158:W178" si="387">IF(AND($Q$4&lt;=M158,Q158&lt;0.01),10,IF(AND(M158&gt;=$Q$4-1,Q158&lt;0.01),5,0))</f>
        <v>10</v>
      </c>
      <c r="X158" s="2">
        <f t="shared" si="356"/>
        <v>0</v>
      </c>
      <c r="Y158" s="17">
        <f t="shared" si="374"/>
        <v>38.942307692307693</v>
      </c>
      <c r="Z158" s="17">
        <f t="shared" si="379"/>
        <v>6.75</v>
      </c>
      <c r="AA158" s="17">
        <f t="shared" si="378"/>
        <v>5</v>
      </c>
      <c r="AB158" s="18">
        <v>7</v>
      </c>
      <c r="AC158" s="19">
        <f t="shared" si="359"/>
        <v>267.69230769230768</v>
      </c>
      <c r="AD158" s="17">
        <f t="shared" si="376"/>
        <v>0</v>
      </c>
      <c r="AE158" s="17">
        <f t="shared" si="377"/>
        <v>0</v>
      </c>
      <c r="AF158" s="29"/>
      <c r="AG158" s="43">
        <f t="shared" ref="AG158:AG178" si="388">IF(BE158&lt;=(1500000/4000),0,IF(BE158&lt;=(2000000/4000),(BE158-(1500000/4000))*5%,IF(BE158&lt;=(8500000/4000),(BE158-(2000000/4000))*10%+(25000/4000),IF(BE158&lt;=(12500000/4000),(BE158-(8500000/4000))*15%+(675000/4000),(BE158-(12500000/4000))*20%+(1275000/4000)))))</f>
        <v>0</v>
      </c>
      <c r="AH158" s="17">
        <f t="shared" ref="AH158:AH178" si="389">IF((AC158*4000)&lt;=1200000,(AC158*2%),(1200000/4000*2%))</f>
        <v>5.3538461538461535</v>
      </c>
      <c r="AI158" s="17">
        <f t="shared" ref="AI158:AI178" si="390">AD158+AE158+AF158+AG158+AH158</f>
        <v>5.3538461538461535</v>
      </c>
      <c r="AJ158" s="3">
        <f t="shared" si="354"/>
        <v>262</v>
      </c>
      <c r="AK158" s="3">
        <f t="shared" si="355"/>
        <v>1300</v>
      </c>
      <c r="AL158" s="3"/>
      <c r="AN158" s="20">
        <f t="shared" si="386"/>
        <v>262.33999999999997</v>
      </c>
      <c r="AO158">
        <f t="shared" si="360"/>
        <v>2</v>
      </c>
      <c r="AP158">
        <f t="shared" si="361"/>
        <v>1</v>
      </c>
      <c r="AQ158">
        <f t="shared" si="362"/>
        <v>0</v>
      </c>
      <c r="AR158">
        <f t="shared" si="363"/>
        <v>1</v>
      </c>
      <c r="AS158">
        <f t="shared" si="364"/>
        <v>0</v>
      </c>
      <c r="AT158">
        <f t="shared" si="365"/>
        <v>2</v>
      </c>
      <c r="AU158">
        <f t="shared" si="366"/>
        <v>0</v>
      </c>
      <c r="AV158">
        <f t="shared" si="367"/>
        <v>1</v>
      </c>
      <c r="AW158">
        <f t="shared" si="368"/>
        <v>0</v>
      </c>
      <c r="AX158">
        <f t="shared" si="369"/>
        <v>3</v>
      </c>
      <c r="AY158">
        <f t="shared" si="370"/>
        <v>1359.9999999999</v>
      </c>
      <c r="AZ158" s="12">
        <f t="shared" si="371"/>
        <v>-4.1666666666666664E-2</v>
      </c>
      <c r="BA158" s="13">
        <f t="shared" si="357"/>
        <v>0</v>
      </c>
      <c r="BB158" s="13">
        <f t="shared" si="358"/>
        <v>0</v>
      </c>
      <c r="BC158" s="27">
        <v>0</v>
      </c>
      <c r="BD158" s="1">
        <f t="shared" si="372"/>
        <v>0</v>
      </c>
      <c r="BE158" s="20">
        <f t="shared" si="373"/>
        <v>248.94230769230768</v>
      </c>
    </row>
    <row r="159" spans="1:57" ht="39.75" customHeight="1" x14ac:dyDescent="0.65">
      <c r="A159" s="39">
        <v>153</v>
      </c>
      <c r="B159" s="2" t="s">
        <v>497</v>
      </c>
      <c r="C159" s="44" t="s">
        <v>502</v>
      </c>
      <c r="D159" s="47" t="s">
        <v>503</v>
      </c>
      <c r="E159" s="48" t="s">
        <v>399</v>
      </c>
      <c r="F159" s="46" t="str">
        <f>VLOOKUP(C159,'[1]2023.11'!$C$6:$X$1239,8,0)</f>
        <v>NAT</v>
      </c>
      <c r="G159" s="46" t="str">
        <f>VLOOKUP(C159,'[1]2023.11'!$C$6:$X$1239,9,0)</f>
        <v>CHANN</v>
      </c>
      <c r="H159" s="46" t="str">
        <f>VLOOKUP(C159,'[1]2023.11'!$C$6:$X$1239,14,0)</f>
        <v>F</v>
      </c>
      <c r="I159" s="78">
        <f>VLOOKUP(C159,'[1]2023.11'!$C$6:$X$1239,13,0)</f>
        <v>35839</v>
      </c>
      <c r="J159" s="46" t="str">
        <f>VLOOKUP(C159,'[1]2023.11'!$C$6:$X$1239,4,0)</f>
        <v>0969465592</v>
      </c>
      <c r="K159" s="46" t="str">
        <f>VLOOKUP(C159,'[1]2023.11'!$C$6:$X$1239,3,0)</f>
        <v>170813989</v>
      </c>
      <c r="L159" s="15">
        <v>44483</v>
      </c>
      <c r="M159" s="2">
        <f t="shared" si="385"/>
        <v>26</v>
      </c>
      <c r="N159" s="16">
        <v>29</v>
      </c>
      <c r="O159" s="2"/>
      <c r="P159" s="16"/>
      <c r="Q159" s="16"/>
      <c r="R159" s="2">
        <v>200</v>
      </c>
      <c r="S159" s="2">
        <v>0</v>
      </c>
      <c r="T159" s="2">
        <v>0</v>
      </c>
      <c r="U159" s="16"/>
      <c r="V159" s="2">
        <v>0</v>
      </c>
      <c r="W159" s="2">
        <f t="shared" si="387"/>
        <v>10</v>
      </c>
      <c r="X159" s="2">
        <f t="shared" si="356"/>
        <v>0</v>
      </c>
      <c r="Y159" s="17">
        <f t="shared" si="374"/>
        <v>41.826923076923073</v>
      </c>
      <c r="Z159" s="17">
        <f t="shared" si="379"/>
        <v>7.25</v>
      </c>
      <c r="AA159" s="17">
        <f t="shared" si="378"/>
        <v>5</v>
      </c>
      <c r="AB159" s="18">
        <v>7</v>
      </c>
      <c r="AC159" s="19">
        <f t="shared" si="359"/>
        <v>271.07692307692309</v>
      </c>
      <c r="AD159" s="17">
        <f t="shared" si="376"/>
        <v>0</v>
      </c>
      <c r="AE159" s="17">
        <f t="shared" si="377"/>
        <v>0</v>
      </c>
      <c r="AF159" s="29"/>
      <c r="AG159" s="43">
        <f t="shared" si="388"/>
        <v>0</v>
      </c>
      <c r="AH159" s="17">
        <f t="shared" si="389"/>
        <v>5.4215384615384616</v>
      </c>
      <c r="AI159" s="17">
        <f t="shared" si="390"/>
        <v>5.4215384615384616</v>
      </c>
      <c r="AJ159" s="3">
        <f t="shared" si="354"/>
        <v>265</v>
      </c>
      <c r="AK159" s="3">
        <f t="shared" si="355"/>
        <v>2600</v>
      </c>
      <c r="AL159" s="3"/>
      <c r="AN159" s="20">
        <f t="shared" si="386"/>
        <v>265.66000000000003</v>
      </c>
      <c r="AO159">
        <f t="shared" si="360"/>
        <v>2</v>
      </c>
      <c r="AP159">
        <f t="shared" si="361"/>
        <v>1</v>
      </c>
      <c r="AQ159">
        <f t="shared" si="362"/>
        <v>0</v>
      </c>
      <c r="AR159">
        <f t="shared" si="363"/>
        <v>1</v>
      </c>
      <c r="AS159">
        <f t="shared" si="364"/>
        <v>1</v>
      </c>
      <c r="AT159">
        <f t="shared" si="365"/>
        <v>0</v>
      </c>
      <c r="AU159">
        <f t="shared" si="366"/>
        <v>1</v>
      </c>
      <c r="AV159">
        <f t="shared" si="367"/>
        <v>0</v>
      </c>
      <c r="AW159">
        <f t="shared" si="368"/>
        <v>1</v>
      </c>
      <c r="AX159">
        <f t="shared" si="369"/>
        <v>1</v>
      </c>
      <c r="AY159">
        <f t="shared" si="370"/>
        <v>2640.0000000001</v>
      </c>
      <c r="AZ159" s="12">
        <f t="shared" si="371"/>
        <v>-0.74444444444444446</v>
      </c>
      <c r="BA159" s="13">
        <f t="shared" si="357"/>
        <v>0</v>
      </c>
      <c r="BB159" s="13">
        <f t="shared" si="358"/>
        <v>0</v>
      </c>
      <c r="BC159" s="27">
        <v>0</v>
      </c>
      <c r="BD159" s="1">
        <f t="shared" si="372"/>
        <v>0</v>
      </c>
      <c r="BE159" s="20">
        <f t="shared" si="373"/>
        <v>251.82692307692309</v>
      </c>
    </row>
    <row r="160" spans="1:57" ht="39.75" customHeight="1" x14ac:dyDescent="0.65">
      <c r="A160" s="2">
        <v>154</v>
      </c>
      <c r="B160" s="2" t="s">
        <v>497</v>
      </c>
      <c r="C160" s="44" t="s">
        <v>504</v>
      </c>
      <c r="D160" s="47" t="s">
        <v>505</v>
      </c>
      <c r="E160" s="48" t="s">
        <v>506</v>
      </c>
      <c r="F160" s="46" t="str">
        <f>VLOOKUP(C160,'[1]2023.11'!$C$6:$X$1239,8,0)</f>
        <v>RUN</v>
      </c>
      <c r="G160" s="46" t="str">
        <f>VLOOKUP(C160,'[1]2023.11'!$C$6:$X$1239,9,0)</f>
        <v>SAROM</v>
      </c>
      <c r="H160" s="46" t="str">
        <f>VLOOKUP(C160,'[1]2023.11'!$C$6:$X$1239,14,0)</f>
        <v>M</v>
      </c>
      <c r="I160" s="78">
        <f>VLOOKUP(C160,'[1]2023.11'!$C$6:$X$1239,13,0)</f>
        <v>36619</v>
      </c>
      <c r="J160" s="46" t="str">
        <f>VLOOKUP(C160,'[1]2023.11'!$C$6:$X$1239,4,0)</f>
        <v>0965144584</v>
      </c>
      <c r="K160" s="46" t="str">
        <f>VLOOKUP(C160,'[1]2023.11'!$C$6:$X$1239,3,0)</f>
        <v>051534861</v>
      </c>
      <c r="L160" s="15">
        <v>44494</v>
      </c>
      <c r="M160" s="2">
        <f t="shared" si="385"/>
        <v>26</v>
      </c>
      <c r="N160" s="16">
        <v>27</v>
      </c>
      <c r="O160" s="2"/>
      <c r="P160" s="16"/>
      <c r="Q160" s="16"/>
      <c r="R160" s="2">
        <v>200</v>
      </c>
      <c r="S160" s="2">
        <v>0</v>
      </c>
      <c r="T160" s="2">
        <v>0</v>
      </c>
      <c r="U160" s="16"/>
      <c r="V160" s="2">
        <v>0</v>
      </c>
      <c r="W160" s="2">
        <f t="shared" si="387"/>
        <v>10</v>
      </c>
      <c r="X160" s="2">
        <f t="shared" si="356"/>
        <v>0</v>
      </c>
      <c r="Y160" s="17">
        <f t="shared" si="374"/>
        <v>38.942307692307693</v>
      </c>
      <c r="Z160" s="17">
        <f t="shared" si="379"/>
        <v>6.75</v>
      </c>
      <c r="AA160" s="17">
        <f t="shared" si="378"/>
        <v>5</v>
      </c>
      <c r="AB160" s="18">
        <v>7</v>
      </c>
      <c r="AC160" s="19">
        <f t="shared" si="359"/>
        <v>267.69230769230768</v>
      </c>
      <c r="AD160" s="17">
        <f t="shared" si="376"/>
        <v>0</v>
      </c>
      <c r="AE160" s="17">
        <f t="shared" si="377"/>
        <v>0</v>
      </c>
      <c r="AF160" s="29"/>
      <c r="AG160" s="43">
        <f t="shared" si="388"/>
        <v>0</v>
      </c>
      <c r="AH160" s="17">
        <f t="shared" si="389"/>
        <v>5.3538461538461535</v>
      </c>
      <c r="AI160" s="17">
        <f t="shared" si="390"/>
        <v>5.3538461538461535</v>
      </c>
      <c r="AJ160" s="3">
        <f t="shared" si="354"/>
        <v>262</v>
      </c>
      <c r="AK160" s="3">
        <f t="shared" si="355"/>
        <v>1300</v>
      </c>
      <c r="AL160" s="3"/>
      <c r="AN160" s="20">
        <f t="shared" si="386"/>
        <v>262.33999999999997</v>
      </c>
      <c r="AO160">
        <f t="shared" si="360"/>
        <v>2</v>
      </c>
      <c r="AP160">
        <f t="shared" si="361"/>
        <v>1</v>
      </c>
      <c r="AQ160">
        <f t="shared" si="362"/>
        <v>0</v>
      </c>
      <c r="AR160">
        <f t="shared" si="363"/>
        <v>1</v>
      </c>
      <c r="AS160">
        <f t="shared" si="364"/>
        <v>0</v>
      </c>
      <c r="AT160">
        <f t="shared" si="365"/>
        <v>2</v>
      </c>
      <c r="AU160">
        <f t="shared" si="366"/>
        <v>0</v>
      </c>
      <c r="AV160">
        <f t="shared" si="367"/>
        <v>1</v>
      </c>
      <c r="AW160">
        <f t="shared" si="368"/>
        <v>0</v>
      </c>
      <c r="AX160">
        <f t="shared" si="369"/>
        <v>3</v>
      </c>
      <c r="AY160">
        <f t="shared" si="370"/>
        <v>1359.9999999999</v>
      </c>
      <c r="AZ160" s="12">
        <f t="shared" si="371"/>
        <v>-0.77500000000000002</v>
      </c>
      <c r="BA160" s="13">
        <f t="shared" si="357"/>
        <v>0</v>
      </c>
      <c r="BB160" s="13">
        <f t="shared" si="358"/>
        <v>0</v>
      </c>
      <c r="BC160" s="27">
        <v>0</v>
      </c>
      <c r="BD160" s="1">
        <f t="shared" si="372"/>
        <v>0</v>
      </c>
      <c r="BE160" s="20">
        <f t="shared" si="373"/>
        <v>248.94230769230768</v>
      </c>
    </row>
    <row r="161" spans="1:57" ht="39.75" customHeight="1" x14ac:dyDescent="0.65">
      <c r="A161" s="39">
        <v>155</v>
      </c>
      <c r="B161" s="2" t="s">
        <v>497</v>
      </c>
      <c r="C161" s="44" t="s">
        <v>507</v>
      </c>
      <c r="D161" s="47" t="s">
        <v>508</v>
      </c>
      <c r="E161" s="48" t="s">
        <v>371</v>
      </c>
      <c r="F161" s="46" t="str">
        <f>VLOOKUP(C161,'[1]2023.11'!$C$6:$X$1239,8,0)</f>
        <v>MUT</v>
      </c>
      <c r="G161" s="46" t="str">
        <f>VLOOKUP(C161,'[1]2023.11'!$C$6:$X$1239,9,0)</f>
        <v>SOPHEA</v>
      </c>
      <c r="H161" s="46" t="str">
        <f>VLOOKUP(C161,'[1]2023.11'!$C$6:$X$1239,14,0)</f>
        <v>M</v>
      </c>
      <c r="I161" s="78">
        <f>VLOOKUP(C161,'[1]2023.11'!$C$6:$X$1239,13,0)</f>
        <v>34048</v>
      </c>
      <c r="J161" s="46" t="str">
        <f>VLOOKUP(C161,'[1]2023.11'!$C$6:$X$1239,4,0)</f>
        <v>0962425223</v>
      </c>
      <c r="K161" s="46" t="str">
        <f>VLOOKUP(C161,'[1]2023.11'!$C$6:$X$1239,3,0)</f>
        <v>101393713</v>
      </c>
      <c r="L161" s="15">
        <v>44531</v>
      </c>
      <c r="M161" s="2">
        <f t="shared" si="385"/>
        <v>26</v>
      </c>
      <c r="N161" s="16">
        <v>29</v>
      </c>
      <c r="O161" s="2"/>
      <c r="P161" s="16"/>
      <c r="Q161" s="16"/>
      <c r="R161" s="2">
        <v>200</v>
      </c>
      <c r="S161" s="2">
        <v>0</v>
      </c>
      <c r="T161" s="2">
        <v>0</v>
      </c>
      <c r="U161" s="16"/>
      <c r="V161" s="2">
        <v>0</v>
      </c>
      <c r="W161" s="2">
        <f t="shared" si="387"/>
        <v>10</v>
      </c>
      <c r="X161" s="2">
        <f t="shared" si="356"/>
        <v>0</v>
      </c>
      <c r="Y161" s="17">
        <f t="shared" si="374"/>
        <v>41.826923076923073</v>
      </c>
      <c r="Z161" s="17">
        <f t="shared" si="379"/>
        <v>7.25</v>
      </c>
      <c r="AA161" s="17">
        <f t="shared" si="378"/>
        <v>5</v>
      </c>
      <c r="AB161" s="18">
        <v>7</v>
      </c>
      <c r="AC161" s="19">
        <f t="shared" si="359"/>
        <v>271.07692307692309</v>
      </c>
      <c r="AD161" s="17">
        <f t="shared" si="376"/>
        <v>0</v>
      </c>
      <c r="AE161" s="17">
        <f t="shared" si="377"/>
        <v>0</v>
      </c>
      <c r="AF161" s="29"/>
      <c r="AG161" s="43">
        <f t="shared" si="388"/>
        <v>0</v>
      </c>
      <c r="AH161" s="17">
        <f t="shared" si="389"/>
        <v>5.4215384615384616</v>
      </c>
      <c r="AI161" s="17">
        <f t="shared" si="390"/>
        <v>5.4215384615384616</v>
      </c>
      <c r="AJ161" s="3">
        <f t="shared" si="354"/>
        <v>265</v>
      </c>
      <c r="AK161" s="3">
        <f t="shared" si="355"/>
        <v>2600</v>
      </c>
      <c r="AL161" s="3"/>
      <c r="AN161" s="20">
        <f t="shared" si="386"/>
        <v>265.66000000000003</v>
      </c>
      <c r="AO161">
        <f t="shared" si="360"/>
        <v>2</v>
      </c>
      <c r="AP161">
        <f t="shared" si="361"/>
        <v>1</v>
      </c>
      <c r="AQ161">
        <f t="shared" si="362"/>
        <v>0</v>
      </c>
      <c r="AR161">
        <f t="shared" si="363"/>
        <v>1</v>
      </c>
      <c r="AS161">
        <f t="shared" si="364"/>
        <v>1</v>
      </c>
      <c r="AT161">
        <f t="shared" si="365"/>
        <v>0</v>
      </c>
      <c r="AU161">
        <f t="shared" si="366"/>
        <v>1</v>
      </c>
      <c r="AV161">
        <f t="shared" si="367"/>
        <v>0</v>
      </c>
      <c r="AW161">
        <f t="shared" si="368"/>
        <v>1</v>
      </c>
      <c r="AX161">
        <f t="shared" si="369"/>
        <v>1</v>
      </c>
      <c r="AY161">
        <f t="shared" si="370"/>
        <v>2640.0000000001</v>
      </c>
      <c r="AZ161" s="12">
        <f t="shared" si="371"/>
        <v>-0.875</v>
      </c>
      <c r="BA161" s="13">
        <f t="shared" si="357"/>
        <v>0</v>
      </c>
      <c r="BB161" s="13">
        <f t="shared" si="358"/>
        <v>0</v>
      </c>
      <c r="BC161" s="27">
        <v>0</v>
      </c>
      <c r="BD161" s="1">
        <f t="shared" si="372"/>
        <v>0</v>
      </c>
      <c r="BE161" s="20">
        <f t="shared" si="373"/>
        <v>251.82692307692309</v>
      </c>
    </row>
    <row r="162" spans="1:57" ht="39.75" customHeight="1" x14ac:dyDescent="0.65">
      <c r="A162" s="2">
        <v>156</v>
      </c>
      <c r="B162" s="2" t="s">
        <v>497</v>
      </c>
      <c r="C162" s="44" t="s">
        <v>509</v>
      </c>
      <c r="D162" s="38" t="s">
        <v>510</v>
      </c>
      <c r="E162" s="38" t="s">
        <v>511</v>
      </c>
      <c r="F162" s="46" t="str">
        <f>VLOOKUP(C162,'[1]2023.11'!$C$6:$X$1239,8,0)</f>
        <v>NHEAT</v>
      </c>
      <c r="G162" s="46" t="str">
        <f>VLOOKUP(C162,'[1]2023.11'!$C$6:$X$1239,9,0)</f>
        <v>THEARITH</v>
      </c>
      <c r="H162" s="46" t="str">
        <f>VLOOKUP(C162,'[1]2023.11'!$C$6:$X$1239,14,0)</f>
        <v>M</v>
      </c>
      <c r="I162" s="78">
        <f>VLOOKUP(C162,'[1]2023.11'!$C$6:$X$1239,13,0)</f>
        <v>37460</v>
      </c>
      <c r="J162" s="46" t="str">
        <f>VLOOKUP(C162,'[1]2023.11'!$C$6:$X$1239,4,0)</f>
        <v>081845330</v>
      </c>
      <c r="K162" s="46" t="str">
        <f>VLOOKUP(C162,'[1]2023.11'!$C$6:$X$1239,3,0)</f>
        <v>051694615</v>
      </c>
      <c r="L162" s="15">
        <v>44713</v>
      </c>
      <c r="M162" s="2">
        <f t="shared" si="385"/>
        <v>26</v>
      </c>
      <c r="N162" s="16">
        <v>27</v>
      </c>
      <c r="O162" s="2"/>
      <c r="P162" s="16"/>
      <c r="Q162" s="16"/>
      <c r="R162" s="2">
        <v>200</v>
      </c>
      <c r="S162" s="2">
        <v>0</v>
      </c>
      <c r="T162" s="2">
        <v>0</v>
      </c>
      <c r="U162" s="16"/>
      <c r="V162" s="2">
        <v>0</v>
      </c>
      <c r="W162" s="2">
        <f t="shared" si="387"/>
        <v>10</v>
      </c>
      <c r="X162" s="2">
        <f t="shared" si="356"/>
        <v>0</v>
      </c>
      <c r="Y162" s="17">
        <f t="shared" si="374"/>
        <v>38.942307692307693</v>
      </c>
      <c r="Z162" s="17">
        <f t="shared" si="379"/>
        <v>6.75</v>
      </c>
      <c r="AA162" s="17">
        <f t="shared" si="378"/>
        <v>5</v>
      </c>
      <c r="AB162" s="18">
        <v>7</v>
      </c>
      <c r="AC162" s="19">
        <f t="shared" si="359"/>
        <v>267.69230769230768</v>
      </c>
      <c r="AD162" s="17">
        <f t="shared" si="376"/>
        <v>0</v>
      </c>
      <c r="AE162" s="17">
        <f t="shared" si="377"/>
        <v>0</v>
      </c>
      <c r="AF162" s="29"/>
      <c r="AG162" s="43">
        <f t="shared" si="388"/>
        <v>0</v>
      </c>
      <c r="AH162" s="17">
        <f t="shared" si="389"/>
        <v>5.3538461538461535</v>
      </c>
      <c r="AI162" s="17">
        <f t="shared" si="390"/>
        <v>5.3538461538461535</v>
      </c>
      <c r="AJ162" s="3">
        <f t="shared" si="354"/>
        <v>262</v>
      </c>
      <c r="AK162" s="3">
        <f t="shared" si="355"/>
        <v>1300</v>
      </c>
      <c r="AL162" s="3"/>
      <c r="AN162" s="20">
        <f t="shared" si="386"/>
        <v>262.33999999999997</v>
      </c>
      <c r="AO162">
        <f t="shared" si="360"/>
        <v>2</v>
      </c>
      <c r="AP162">
        <f t="shared" si="361"/>
        <v>1</v>
      </c>
      <c r="AQ162">
        <f t="shared" si="362"/>
        <v>0</v>
      </c>
      <c r="AR162">
        <f t="shared" si="363"/>
        <v>1</v>
      </c>
      <c r="AS162">
        <f t="shared" si="364"/>
        <v>0</v>
      </c>
      <c r="AT162">
        <f t="shared" si="365"/>
        <v>2</v>
      </c>
      <c r="AU162">
        <f t="shared" si="366"/>
        <v>0</v>
      </c>
      <c r="AV162">
        <f t="shared" si="367"/>
        <v>1</v>
      </c>
      <c r="AW162">
        <f t="shared" si="368"/>
        <v>0</v>
      </c>
      <c r="AX162">
        <f t="shared" si="369"/>
        <v>3</v>
      </c>
      <c r="AY162">
        <f t="shared" si="370"/>
        <v>1359.9999999999</v>
      </c>
      <c r="AZ162" s="12">
        <f t="shared" si="371"/>
        <v>-1.375</v>
      </c>
      <c r="BA162" s="13">
        <f t="shared" si="357"/>
        <v>0</v>
      </c>
      <c r="BB162" s="13">
        <f t="shared" si="358"/>
        <v>0</v>
      </c>
      <c r="BC162" s="27">
        <v>0</v>
      </c>
      <c r="BD162" s="1">
        <f t="shared" si="372"/>
        <v>0</v>
      </c>
      <c r="BE162" s="20">
        <f t="shared" si="373"/>
        <v>248.94230769230768</v>
      </c>
    </row>
    <row r="163" spans="1:57" ht="39.75" customHeight="1" x14ac:dyDescent="0.65">
      <c r="A163" s="39">
        <v>157</v>
      </c>
      <c r="B163" s="2" t="s">
        <v>497</v>
      </c>
      <c r="C163" s="44" t="s">
        <v>512</v>
      </c>
      <c r="D163" s="47" t="s">
        <v>513</v>
      </c>
      <c r="E163" s="48" t="s">
        <v>94</v>
      </c>
      <c r="F163" s="46" t="str">
        <f>VLOOKUP(C163,'[1]2023.11'!$C$6:$X$1239,8,0)</f>
        <v>NGFK</v>
      </c>
      <c r="G163" s="46" t="str">
        <f>VLOOKUP(C163,'[1]2023.11'!$C$6:$X$1239,9,0)</f>
        <v>SROS</v>
      </c>
      <c r="H163" s="46" t="str">
        <f>VLOOKUP(C163,'[1]2023.11'!$C$6:$X$1239,14,0)</f>
        <v>F</v>
      </c>
      <c r="I163" s="78">
        <f>VLOOKUP(C163,'[1]2023.11'!$C$6:$X$1239,13,0)</f>
        <v>34276</v>
      </c>
      <c r="J163" s="46" t="str">
        <f>VLOOKUP(C163,'[1]2023.11'!$C$6:$X$1239,4,0)</f>
        <v>0713001094</v>
      </c>
      <c r="K163" s="46" t="str">
        <f>VLOOKUP(C163,'[1]2023.11'!$C$6:$X$1239,3,0)</f>
        <v>050777678</v>
      </c>
      <c r="L163" s="15">
        <v>44743</v>
      </c>
      <c r="M163" s="2">
        <f t="shared" si="385"/>
        <v>26</v>
      </c>
      <c r="N163" s="16">
        <v>33</v>
      </c>
      <c r="O163" s="2"/>
      <c r="P163" s="16"/>
      <c r="Q163" s="16"/>
      <c r="R163" s="2">
        <v>200</v>
      </c>
      <c r="S163" s="2">
        <v>0</v>
      </c>
      <c r="T163" s="2">
        <v>0</v>
      </c>
      <c r="U163" s="16"/>
      <c r="V163" s="2">
        <v>0</v>
      </c>
      <c r="W163" s="2">
        <f t="shared" si="387"/>
        <v>10</v>
      </c>
      <c r="X163" s="2">
        <f t="shared" si="356"/>
        <v>0</v>
      </c>
      <c r="Y163" s="17">
        <f t="shared" si="374"/>
        <v>47.596153846153847</v>
      </c>
      <c r="Z163" s="17">
        <f t="shared" si="379"/>
        <v>8.25</v>
      </c>
      <c r="AA163" s="17">
        <f t="shared" si="378"/>
        <v>5</v>
      </c>
      <c r="AB163" s="18">
        <v>7</v>
      </c>
      <c r="AC163" s="19">
        <f t="shared" si="359"/>
        <v>277.84615384615387</v>
      </c>
      <c r="AD163" s="17">
        <f t="shared" si="376"/>
        <v>0</v>
      </c>
      <c r="AE163" s="17">
        <f t="shared" si="377"/>
        <v>0</v>
      </c>
      <c r="AF163" s="29"/>
      <c r="AG163" s="43">
        <f t="shared" si="388"/>
        <v>0</v>
      </c>
      <c r="AH163" s="17">
        <f t="shared" si="389"/>
        <v>5.5569230769230771</v>
      </c>
      <c r="AI163" s="17">
        <f t="shared" si="390"/>
        <v>5.5569230769230771</v>
      </c>
      <c r="AJ163" s="3">
        <f t="shared" si="354"/>
        <v>272</v>
      </c>
      <c r="AK163" s="3">
        <f t="shared" si="355"/>
        <v>1100</v>
      </c>
      <c r="AL163" s="3"/>
      <c r="AN163" s="20">
        <f t="shared" si="386"/>
        <v>272.29000000000002</v>
      </c>
      <c r="AO163">
        <f t="shared" si="360"/>
        <v>2</v>
      </c>
      <c r="AP163">
        <f t="shared" si="361"/>
        <v>1</v>
      </c>
      <c r="AQ163">
        <f t="shared" si="362"/>
        <v>1</v>
      </c>
      <c r="AR163">
        <f t="shared" si="363"/>
        <v>0</v>
      </c>
      <c r="AS163">
        <f t="shared" si="364"/>
        <v>0</v>
      </c>
      <c r="AT163">
        <f t="shared" si="365"/>
        <v>2</v>
      </c>
      <c r="AU163">
        <f t="shared" si="366"/>
        <v>0</v>
      </c>
      <c r="AV163">
        <f t="shared" si="367"/>
        <v>1</v>
      </c>
      <c r="AW163">
        <f t="shared" si="368"/>
        <v>0</v>
      </c>
      <c r="AX163">
        <f t="shared" si="369"/>
        <v>1</v>
      </c>
      <c r="AY163">
        <f t="shared" si="370"/>
        <v>1160.0000000000819</v>
      </c>
      <c r="AZ163" s="12">
        <f t="shared" si="371"/>
        <v>-1.4583333333333333</v>
      </c>
      <c r="BA163" s="13">
        <f t="shared" si="357"/>
        <v>0</v>
      </c>
      <c r="BB163" s="13">
        <f t="shared" si="358"/>
        <v>0</v>
      </c>
      <c r="BC163" s="27">
        <v>0</v>
      </c>
      <c r="BD163" s="1">
        <f t="shared" si="372"/>
        <v>0</v>
      </c>
      <c r="BE163" s="20">
        <f t="shared" si="373"/>
        <v>257.59615384615387</v>
      </c>
    </row>
    <row r="164" spans="1:57" ht="39.75" customHeight="1" x14ac:dyDescent="0.65">
      <c r="A164" s="2">
        <v>158</v>
      </c>
      <c r="B164" s="2" t="s">
        <v>497</v>
      </c>
      <c r="C164" s="44" t="s">
        <v>514</v>
      </c>
      <c r="D164" s="47" t="s">
        <v>515</v>
      </c>
      <c r="E164" s="48" t="s">
        <v>116</v>
      </c>
      <c r="F164" s="46" t="str">
        <f>VLOOKUP(C164,'[1]2023.11'!$C$6:$X$1239,8,0)</f>
        <v>UN</v>
      </c>
      <c r="G164" s="46" t="str">
        <f>VLOOKUP(C164,'[1]2023.11'!$C$6:$X$1239,9,0)</f>
        <v>SOCHEAT</v>
      </c>
      <c r="H164" s="46" t="str">
        <f>VLOOKUP(C164,'[1]2023.11'!$C$6:$X$1239,14,0)</f>
        <v>M</v>
      </c>
      <c r="I164" s="78">
        <f>VLOOKUP(C164,'[1]2023.11'!$C$6:$X$1239,13,0)</f>
        <v>37447</v>
      </c>
      <c r="J164" s="46" t="str">
        <f>VLOOKUP(C164,'[1]2023.11'!$C$6:$X$1239,4,0)</f>
        <v>0965709002</v>
      </c>
      <c r="K164" s="46" t="str">
        <f>VLOOKUP(C164,'[1]2023.11'!$C$6:$X$1239,3,0)</f>
        <v>101424924</v>
      </c>
      <c r="L164" s="15">
        <v>44805</v>
      </c>
      <c r="M164" s="2">
        <f t="shared" si="385"/>
        <v>26</v>
      </c>
      <c r="N164" s="16">
        <v>29</v>
      </c>
      <c r="O164" s="2"/>
      <c r="P164" s="16"/>
      <c r="Q164" s="16"/>
      <c r="R164" s="2">
        <v>200</v>
      </c>
      <c r="S164" s="2">
        <v>0</v>
      </c>
      <c r="T164" s="2">
        <v>0</v>
      </c>
      <c r="U164" s="16"/>
      <c r="V164" s="2">
        <v>0</v>
      </c>
      <c r="W164" s="2">
        <f t="shared" si="387"/>
        <v>10</v>
      </c>
      <c r="X164" s="2">
        <f t="shared" si="356"/>
        <v>0</v>
      </c>
      <c r="Y164" s="17">
        <f t="shared" si="374"/>
        <v>41.826923076923073</v>
      </c>
      <c r="Z164" s="17">
        <f t="shared" si="379"/>
        <v>7.25</v>
      </c>
      <c r="AA164" s="17">
        <f t="shared" si="378"/>
        <v>5</v>
      </c>
      <c r="AB164" s="18">
        <v>7</v>
      </c>
      <c r="AC164" s="19">
        <f t="shared" si="359"/>
        <v>271.07692307692309</v>
      </c>
      <c r="AD164" s="17">
        <f t="shared" si="376"/>
        <v>0</v>
      </c>
      <c r="AE164" s="17">
        <f t="shared" si="377"/>
        <v>0</v>
      </c>
      <c r="AF164" s="29"/>
      <c r="AG164" s="43">
        <f t="shared" si="388"/>
        <v>0</v>
      </c>
      <c r="AH164" s="17">
        <f t="shared" si="389"/>
        <v>5.4215384615384616</v>
      </c>
      <c r="AI164" s="17">
        <f t="shared" si="390"/>
        <v>5.4215384615384616</v>
      </c>
      <c r="AJ164" s="3">
        <f t="shared" si="354"/>
        <v>265</v>
      </c>
      <c r="AK164" s="3">
        <f t="shared" si="355"/>
        <v>2600</v>
      </c>
      <c r="AL164" s="3"/>
      <c r="AN164" s="20">
        <f t="shared" si="386"/>
        <v>265.66000000000003</v>
      </c>
      <c r="AO164">
        <f t="shared" si="360"/>
        <v>2</v>
      </c>
      <c r="AP164">
        <f t="shared" si="361"/>
        <v>1</v>
      </c>
      <c r="AQ164">
        <f t="shared" si="362"/>
        <v>0</v>
      </c>
      <c r="AR164">
        <f t="shared" si="363"/>
        <v>1</v>
      </c>
      <c r="AS164">
        <f t="shared" si="364"/>
        <v>1</v>
      </c>
      <c r="AT164">
        <f t="shared" si="365"/>
        <v>0</v>
      </c>
      <c r="AU164">
        <f t="shared" si="366"/>
        <v>1</v>
      </c>
      <c r="AV164">
        <f t="shared" si="367"/>
        <v>0</v>
      </c>
      <c r="AW164">
        <f t="shared" si="368"/>
        <v>1</v>
      </c>
      <c r="AX164">
        <f t="shared" si="369"/>
        <v>1</v>
      </c>
      <c r="AY164">
        <f t="shared" si="370"/>
        <v>2640.0000000001</v>
      </c>
      <c r="AZ164" s="12">
        <f t="shared" si="371"/>
        <v>-1.625</v>
      </c>
      <c r="BA164" s="13">
        <f t="shared" si="357"/>
        <v>0</v>
      </c>
      <c r="BB164" s="13">
        <f t="shared" si="358"/>
        <v>0</v>
      </c>
      <c r="BC164" s="27">
        <v>0</v>
      </c>
      <c r="BD164" s="1">
        <f t="shared" si="372"/>
        <v>0</v>
      </c>
      <c r="BE164" s="20">
        <f t="shared" si="373"/>
        <v>251.82692307692309</v>
      </c>
    </row>
    <row r="165" spans="1:57" ht="39.75" customHeight="1" x14ac:dyDescent="0.65">
      <c r="A165" s="39">
        <v>159</v>
      </c>
      <c r="B165" s="2" t="s">
        <v>497</v>
      </c>
      <c r="C165" s="44" t="s">
        <v>516</v>
      </c>
      <c r="D165" s="47" t="s">
        <v>508</v>
      </c>
      <c r="E165" s="48" t="s">
        <v>265</v>
      </c>
      <c r="F165" s="46" t="str">
        <f>VLOOKUP(C165,'[1]2023.11'!$C$6:$X$1239,8,0)</f>
        <v>MUTH</v>
      </c>
      <c r="G165" s="46" t="str">
        <f>VLOOKUP(C165,'[1]2023.11'!$C$6:$X$1239,9,0)</f>
        <v>SOPHEAK</v>
      </c>
      <c r="H165" s="46" t="str">
        <f>VLOOKUP(C165,'[1]2023.11'!$C$6:$X$1239,14,0)</f>
        <v>M</v>
      </c>
      <c r="I165" s="78">
        <f>VLOOKUP(C165,'[1]2023.11'!$C$6:$X$1239,13,0)</f>
        <v>33008</v>
      </c>
      <c r="J165" s="46" t="str">
        <f>VLOOKUP(C165,'[1]2023.11'!$C$6:$X$1239,4,0)</f>
        <v>0963439599</v>
      </c>
      <c r="K165" s="46" t="str">
        <f>VLOOKUP(C165,'[1]2023.11'!$C$6:$X$1239,3,0)</f>
        <v>101393715</v>
      </c>
      <c r="L165" s="15">
        <v>44805</v>
      </c>
      <c r="M165" s="2">
        <f t="shared" si="385"/>
        <v>26</v>
      </c>
      <c r="N165" s="16">
        <v>27</v>
      </c>
      <c r="O165" s="2"/>
      <c r="P165" s="16"/>
      <c r="Q165" s="16"/>
      <c r="R165" s="2">
        <v>210</v>
      </c>
      <c r="S165" s="2">
        <v>15</v>
      </c>
      <c r="T165" s="2">
        <v>0</v>
      </c>
      <c r="U165" s="16"/>
      <c r="V165" s="2">
        <v>0</v>
      </c>
      <c r="W165" s="2">
        <f t="shared" si="387"/>
        <v>10</v>
      </c>
      <c r="X165" s="2">
        <f t="shared" si="356"/>
        <v>0</v>
      </c>
      <c r="Y165" s="17">
        <f t="shared" si="374"/>
        <v>40.889423076923073</v>
      </c>
      <c r="Z165" s="17">
        <f t="shared" si="379"/>
        <v>6.75</v>
      </c>
      <c r="AA165" s="17">
        <f t="shared" si="378"/>
        <v>5</v>
      </c>
      <c r="AB165" s="18">
        <v>7</v>
      </c>
      <c r="AC165" s="19">
        <f t="shared" si="359"/>
        <v>294.63942307692309</v>
      </c>
      <c r="AD165" s="17">
        <f t="shared" si="376"/>
        <v>0</v>
      </c>
      <c r="AE165" s="17">
        <f t="shared" si="377"/>
        <v>0</v>
      </c>
      <c r="AF165" s="29"/>
      <c r="AG165" s="43">
        <f t="shared" si="388"/>
        <v>0</v>
      </c>
      <c r="AH165" s="17">
        <f t="shared" si="389"/>
        <v>5.892788461538462</v>
      </c>
      <c r="AI165" s="17">
        <f t="shared" si="390"/>
        <v>5.892788461538462</v>
      </c>
      <c r="AJ165" s="3">
        <f t="shared" si="354"/>
        <v>288</v>
      </c>
      <c r="AK165" s="3">
        <f t="shared" si="355"/>
        <v>3000</v>
      </c>
      <c r="AL165" s="3"/>
      <c r="AN165" s="20">
        <f t="shared" si="386"/>
        <v>288.75</v>
      </c>
      <c r="AO165">
        <f t="shared" si="360"/>
        <v>2</v>
      </c>
      <c r="AP165">
        <f t="shared" si="361"/>
        <v>1</v>
      </c>
      <c r="AQ165">
        <f t="shared" si="362"/>
        <v>1</v>
      </c>
      <c r="AR165">
        <f t="shared" si="363"/>
        <v>1</v>
      </c>
      <c r="AS165">
        <f t="shared" si="364"/>
        <v>1</v>
      </c>
      <c r="AT165">
        <f t="shared" si="365"/>
        <v>3</v>
      </c>
      <c r="AU165">
        <f t="shared" si="366"/>
        <v>1</v>
      </c>
      <c r="AV165">
        <f t="shared" si="367"/>
        <v>1</v>
      </c>
      <c r="AW165">
        <f t="shared" si="368"/>
        <v>0</v>
      </c>
      <c r="AX165">
        <f t="shared" si="369"/>
        <v>0</v>
      </c>
      <c r="AY165">
        <f t="shared" si="370"/>
        <v>3000</v>
      </c>
      <c r="AZ165" s="12">
        <f t="shared" si="371"/>
        <v>-1.625</v>
      </c>
      <c r="BA165" s="13">
        <f t="shared" si="357"/>
        <v>0</v>
      </c>
      <c r="BB165" s="13">
        <f t="shared" si="358"/>
        <v>0</v>
      </c>
      <c r="BC165" s="27">
        <v>0</v>
      </c>
      <c r="BD165" s="1">
        <f t="shared" si="372"/>
        <v>0</v>
      </c>
      <c r="BE165" s="20">
        <f t="shared" si="373"/>
        <v>275.88942307692309</v>
      </c>
    </row>
    <row r="166" spans="1:57" ht="39.75" customHeight="1" x14ac:dyDescent="0.65">
      <c r="A166" s="2">
        <v>160</v>
      </c>
      <c r="B166" s="2" t="s">
        <v>497</v>
      </c>
      <c r="C166" s="44" t="s">
        <v>517</v>
      </c>
      <c r="D166" s="47" t="s">
        <v>518</v>
      </c>
      <c r="E166" s="48" t="s">
        <v>247</v>
      </c>
      <c r="F166" s="46" t="str">
        <f>VLOOKUP(C166,'[1]2023.11'!$C$6:$X$1239,8,0)</f>
        <v>ROEUNG</v>
      </c>
      <c r="G166" s="46" t="str">
        <f>VLOOKUP(C166,'[1]2023.11'!$C$6:$X$1239,9,0)</f>
        <v>SREYNY</v>
      </c>
      <c r="H166" s="46" t="str">
        <f>VLOOKUP(C166,'[1]2023.11'!$C$6:$X$1239,14,0)</f>
        <v>F</v>
      </c>
      <c r="I166" s="78">
        <f>VLOOKUP(C166,'[1]2023.11'!$C$6:$X$1239,13,0)</f>
        <v>37407</v>
      </c>
      <c r="J166" s="46">
        <f>VLOOKUP(C166,'[1]2023.11'!$C$6:$X$1239,4,0)</f>
        <v>0</v>
      </c>
      <c r="K166" s="46" t="str">
        <f>VLOOKUP(C166,'[1]2023.11'!$C$6:$X$1239,3,0)</f>
        <v>051727091</v>
      </c>
      <c r="L166" s="15">
        <v>44927</v>
      </c>
      <c r="M166" s="2">
        <f t="shared" si="385"/>
        <v>26</v>
      </c>
      <c r="N166" s="16">
        <v>27</v>
      </c>
      <c r="O166" s="2"/>
      <c r="P166" s="16"/>
      <c r="Q166" s="16"/>
      <c r="R166" s="2">
        <v>200</v>
      </c>
      <c r="S166" s="2">
        <v>0</v>
      </c>
      <c r="T166" s="2">
        <v>0</v>
      </c>
      <c r="U166" s="16"/>
      <c r="V166" s="2">
        <v>0</v>
      </c>
      <c r="W166" s="2">
        <f t="shared" si="387"/>
        <v>10</v>
      </c>
      <c r="X166" s="2">
        <f t="shared" si="356"/>
        <v>0</v>
      </c>
      <c r="Y166" s="17">
        <f t="shared" si="374"/>
        <v>38.942307692307693</v>
      </c>
      <c r="Z166" s="17">
        <f t="shared" si="379"/>
        <v>6.75</v>
      </c>
      <c r="AA166" s="17">
        <f t="shared" si="378"/>
        <v>5</v>
      </c>
      <c r="AB166" s="18">
        <v>7</v>
      </c>
      <c r="AC166" s="19">
        <f t="shared" si="359"/>
        <v>267.69230769230768</v>
      </c>
      <c r="AD166" s="17">
        <f t="shared" si="376"/>
        <v>0</v>
      </c>
      <c r="AE166" s="17">
        <f t="shared" si="377"/>
        <v>0</v>
      </c>
      <c r="AF166" s="29"/>
      <c r="AG166" s="43">
        <f t="shared" si="388"/>
        <v>0</v>
      </c>
      <c r="AH166" s="17">
        <f t="shared" si="389"/>
        <v>5.3538461538461535</v>
      </c>
      <c r="AI166" s="17">
        <f t="shared" si="390"/>
        <v>5.3538461538461535</v>
      </c>
      <c r="AJ166" s="3">
        <f t="shared" si="354"/>
        <v>262</v>
      </c>
      <c r="AK166" s="3">
        <f t="shared" si="355"/>
        <v>1300</v>
      </c>
      <c r="AL166" s="3"/>
      <c r="AN166" s="20">
        <f t="shared" si="386"/>
        <v>262.33999999999997</v>
      </c>
      <c r="AO166">
        <f t="shared" si="360"/>
        <v>2</v>
      </c>
      <c r="AP166">
        <f t="shared" si="361"/>
        <v>1</v>
      </c>
      <c r="AQ166">
        <f t="shared" si="362"/>
        <v>0</v>
      </c>
      <c r="AR166">
        <f t="shared" si="363"/>
        <v>1</v>
      </c>
      <c r="AS166">
        <f t="shared" si="364"/>
        <v>0</v>
      </c>
      <c r="AT166">
        <f t="shared" si="365"/>
        <v>2</v>
      </c>
      <c r="AU166">
        <f t="shared" si="366"/>
        <v>0</v>
      </c>
      <c r="AV166">
        <f t="shared" si="367"/>
        <v>1</v>
      </c>
      <c r="AW166">
        <f t="shared" si="368"/>
        <v>0</v>
      </c>
      <c r="AX166">
        <f t="shared" si="369"/>
        <v>3</v>
      </c>
      <c r="AY166">
        <f t="shared" si="370"/>
        <v>1359.9999999999</v>
      </c>
      <c r="AZ166" s="12">
        <f t="shared" si="371"/>
        <v>-1.9583333333333333</v>
      </c>
      <c r="BA166" s="13">
        <f t="shared" si="357"/>
        <v>0</v>
      </c>
      <c r="BB166" s="13">
        <f t="shared" si="358"/>
        <v>0</v>
      </c>
      <c r="BC166" s="27">
        <v>0</v>
      </c>
      <c r="BD166" s="1">
        <f t="shared" si="372"/>
        <v>0</v>
      </c>
      <c r="BE166" s="20">
        <f t="shared" si="373"/>
        <v>248.94230769230768</v>
      </c>
    </row>
    <row r="167" spans="1:57" ht="39.75" customHeight="1" x14ac:dyDescent="0.65">
      <c r="A167" s="39">
        <v>161</v>
      </c>
      <c r="B167" s="2" t="s">
        <v>497</v>
      </c>
      <c r="C167" s="44" t="s">
        <v>519</v>
      </c>
      <c r="D167" s="47" t="s">
        <v>89</v>
      </c>
      <c r="E167" s="48" t="s">
        <v>520</v>
      </c>
      <c r="F167" s="46" t="str">
        <f>VLOOKUP(C167,'[1]2023.11'!$C$6:$X$1239,8,0)</f>
        <v>BUT</v>
      </c>
      <c r="G167" s="46" t="str">
        <f>VLOOKUP(C167,'[1]2023.11'!$C$6:$X$1239,9,0)</f>
        <v>SAMEAN</v>
      </c>
      <c r="H167" s="46" t="str">
        <f>VLOOKUP(C167,'[1]2023.11'!$C$6:$X$1239,14,0)</f>
        <v>F</v>
      </c>
      <c r="I167" s="78">
        <f>VLOOKUP(C167,'[1]2023.11'!$C$6:$X$1239,13,0)</f>
        <v>36438</v>
      </c>
      <c r="J167" s="46" t="str">
        <f>VLOOKUP(C167,'[1]2023.11'!$C$6:$X$1239,4,0)</f>
        <v>086572793</v>
      </c>
      <c r="K167" s="46" t="str">
        <f>VLOOKUP(C167,'[1]2023.11'!$C$6:$X$1239,3,0)</f>
        <v>030862173</v>
      </c>
      <c r="L167" s="15">
        <v>44950</v>
      </c>
      <c r="M167" s="2">
        <f t="shared" si="385"/>
        <v>26</v>
      </c>
      <c r="N167" s="16">
        <v>27</v>
      </c>
      <c r="O167" s="2"/>
      <c r="P167" s="16"/>
      <c r="Q167" s="16"/>
      <c r="R167" s="2">
        <v>200</v>
      </c>
      <c r="S167" s="2">
        <v>0</v>
      </c>
      <c r="T167" s="2">
        <v>0</v>
      </c>
      <c r="U167" s="16"/>
      <c r="V167" s="2">
        <v>0</v>
      </c>
      <c r="W167" s="2">
        <f t="shared" si="387"/>
        <v>10</v>
      </c>
      <c r="X167" s="2">
        <f t="shared" si="356"/>
        <v>0</v>
      </c>
      <c r="Y167" s="17">
        <f t="shared" si="374"/>
        <v>38.942307692307693</v>
      </c>
      <c r="Z167" s="17">
        <f t="shared" si="379"/>
        <v>6.75</v>
      </c>
      <c r="AA167" s="17">
        <f t="shared" si="378"/>
        <v>5</v>
      </c>
      <c r="AB167" s="18">
        <v>7</v>
      </c>
      <c r="AC167" s="19">
        <f t="shared" si="359"/>
        <v>267.69230769230768</v>
      </c>
      <c r="AD167" s="17">
        <f t="shared" si="376"/>
        <v>0</v>
      </c>
      <c r="AE167" s="17">
        <f t="shared" si="377"/>
        <v>0</v>
      </c>
      <c r="AF167" s="29"/>
      <c r="AG167" s="43">
        <f t="shared" si="388"/>
        <v>0</v>
      </c>
      <c r="AH167" s="17">
        <f t="shared" si="389"/>
        <v>5.3538461538461535</v>
      </c>
      <c r="AI167" s="17">
        <f t="shared" si="390"/>
        <v>5.3538461538461535</v>
      </c>
      <c r="AJ167" s="3">
        <f t="shared" si="354"/>
        <v>262</v>
      </c>
      <c r="AK167" s="3">
        <f t="shared" si="355"/>
        <v>1300</v>
      </c>
      <c r="AL167" s="3"/>
      <c r="AN167" s="20">
        <f t="shared" si="386"/>
        <v>262.33999999999997</v>
      </c>
      <c r="AO167">
        <f t="shared" si="360"/>
        <v>2</v>
      </c>
      <c r="AP167">
        <f t="shared" si="361"/>
        <v>1</v>
      </c>
      <c r="AQ167">
        <f t="shared" si="362"/>
        <v>0</v>
      </c>
      <c r="AR167">
        <f t="shared" si="363"/>
        <v>1</v>
      </c>
      <c r="AS167">
        <f t="shared" si="364"/>
        <v>0</v>
      </c>
      <c r="AT167">
        <f t="shared" si="365"/>
        <v>2</v>
      </c>
      <c r="AU167">
        <f t="shared" si="366"/>
        <v>0</v>
      </c>
      <c r="AV167">
        <f t="shared" si="367"/>
        <v>1</v>
      </c>
      <c r="AW167">
        <f t="shared" si="368"/>
        <v>0</v>
      </c>
      <c r="AX167">
        <f t="shared" si="369"/>
        <v>3</v>
      </c>
      <c r="AY167">
        <f t="shared" si="370"/>
        <v>1359.9999999999</v>
      </c>
      <c r="AZ167" s="12">
        <f t="shared" si="371"/>
        <v>-2.0222222222222221</v>
      </c>
      <c r="BA167" s="13">
        <f t="shared" si="357"/>
        <v>0</v>
      </c>
      <c r="BB167" s="13">
        <f t="shared" si="358"/>
        <v>0</v>
      </c>
      <c r="BC167" s="27">
        <v>0</v>
      </c>
      <c r="BD167" s="1">
        <f t="shared" si="372"/>
        <v>0</v>
      </c>
      <c r="BE167" s="20">
        <f t="shared" si="373"/>
        <v>248.94230769230768</v>
      </c>
    </row>
    <row r="168" spans="1:57" ht="39.75" customHeight="1" x14ac:dyDescent="0.65">
      <c r="A168" s="2">
        <v>162</v>
      </c>
      <c r="B168" s="2" t="s">
        <v>497</v>
      </c>
      <c r="C168" s="44" t="s">
        <v>521</v>
      </c>
      <c r="D168" s="47" t="s">
        <v>522</v>
      </c>
      <c r="E168" s="48" t="s">
        <v>523</v>
      </c>
      <c r="F168" s="46" t="str">
        <f>VLOOKUP(C168,'[1]2023.11'!$C$6:$X$1239,8,0)</f>
        <v>SOK</v>
      </c>
      <c r="G168" s="46" t="str">
        <f>VLOOKUP(C168,'[1]2023.11'!$C$6:$X$1239,9,0)</f>
        <v>CHIEV</v>
      </c>
      <c r="H168" s="46" t="str">
        <f>VLOOKUP(C168,'[1]2023.11'!$C$6:$X$1239,14,0)</f>
        <v>M</v>
      </c>
      <c r="I168" s="78">
        <f>VLOOKUP(C168,'[1]2023.11'!$C$6:$X$1239,13,0)</f>
        <v>31451</v>
      </c>
      <c r="J168" s="46" t="str">
        <f>VLOOKUP(C168,'[1]2023.11'!$C$6:$X$1239,4,0)</f>
        <v>0884564157</v>
      </c>
      <c r="K168" s="46" t="str">
        <f>VLOOKUP(C168,'[1]2023.11'!$C$6:$X$1239,3,0)</f>
        <v>050916771</v>
      </c>
      <c r="L168" s="15">
        <v>44562</v>
      </c>
      <c r="M168" s="2">
        <f t="shared" si="385"/>
        <v>26</v>
      </c>
      <c r="N168" s="16">
        <v>27</v>
      </c>
      <c r="O168" s="2"/>
      <c r="P168" s="16"/>
      <c r="Q168" s="16"/>
      <c r="R168" s="2">
        <v>200</v>
      </c>
      <c r="S168" s="2">
        <v>0</v>
      </c>
      <c r="T168" s="2">
        <v>0</v>
      </c>
      <c r="U168" s="16"/>
      <c r="V168" s="2">
        <v>0</v>
      </c>
      <c r="W168" s="2">
        <f t="shared" si="387"/>
        <v>10</v>
      </c>
      <c r="X168" s="2">
        <f t="shared" si="356"/>
        <v>0</v>
      </c>
      <c r="Y168" s="17">
        <f t="shared" si="374"/>
        <v>38.942307692307693</v>
      </c>
      <c r="Z168" s="17">
        <f t="shared" si="379"/>
        <v>6.75</v>
      </c>
      <c r="AA168" s="17">
        <f t="shared" si="378"/>
        <v>5</v>
      </c>
      <c r="AB168" s="18">
        <v>7</v>
      </c>
      <c r="AC168" s="19">
        <f t="shared" si="359"/>
        <v>267.69230769230768</v>
      </c>
      <c r="AD168" s="17">
        <f t="shared" si="376"/>
        <v>0</v>
      </c>
      <c r="AE168" s="17">
        <f t="shared" si="377"/>
        <v>0</v>
      </c>
      <c r="AF168" s="29"/>
      <c r="AG168" s="43">
        <f t="shared" si="388"/>
        <v>0</v>
      </c>
      <c r="AH168" s="17">
        <f t="shared" si="389"/>
        <v>5.3538461538461535</v>
      </c>
      <c r="AI168" s="17">
        <f t="shared" si="390"/>
        <v>5.3538461538461535</v>
      </c>
      <c r="AJ168" s="3">
        <f t="shared" si="354"/>
        <v>262</v>
      </c>
      <c r="AK168" s="3">
        <f t="shared" si="355"/>
        <v>1300</v>
      </c>
      <c r="AL168" s="3"/>
      <c r="AN168" s="20">
        <f t="shared" si="386"/>
        <v>262.33999999999997</v>
      </c>
      <c r="AO168">
        <f t="shared" si="360"/>
        <v>2</v>
      </c>
      <c r="AP168">
        <f t="shared" si="361"/>
        <v>1</v>
      </c>
      <c r="AQ168">
        <f t="shared" si="362"/>
        <v>0</v>
      </c>
      <c r="AR168">
        <f t="shared" si="363"/>
        <v>1</v>
      </c>
      <c r="AS168">
        <f t="shared" si="364"/>
        <v>0</v>
      </c>
      <c r="AT168">
        <f t="shared" si="365"/>
        <v>2</v>
      </c>
      <c r="AU168">
        <f t="shared" si="366"/>
        <v>0</v>
      </c>
      <c r="AV168">
        <f t="shared" si="367"/>
        <v>1</v>
      </c>
      <c r="AW168">
        <f t="shared" si="368"/>
        <v>0</v>
      </c>
      <c r="AX168">
        <f t="shared" si="369"/>
        <v>3</v>
      </c>
      <c r="AY168">
        <f t="shared" si="370"/>
        <v>1359.9999999999</v>
      </c>
      <c r="AZ168" s="12">
        <f t="shared" si="371"/>
        <v>-0.95833333333333337</v>
      </c>
      <c r="BA168" s="13">
        <f t="shared" si="357"/>
        <v>0</v>
      </c>
      <c r="BB168" s="13">
        <f t="shared" si="358"/>
        <v>0</v>
      </c>
      <c r="BC168" s="27">
        <v>0</v>
      </c>
      <c r="BD168" s="1">
        <f t="shared" si="372"/>
        <v>0</v>
      </c>
      <c r="BE168" s="20">
        <f t="shared" si="373"/>
        <v>248.94230769230768</v>
      </c>
    </row>
    <row r="169" spans="1:57" ht="39.75" customHeight="1" x14ac:dyDescent="0.65">
      <c r="A169" s="39">
        <v>163</v>
      </c>
      <c r="B169" s="2" t="s">
        <v>497</v>
      </c>
      <c r="C169" s="44" t="s">
        <v>524</v>
      </c>
      <c r="D169" s="47" t="s">
        <v>525</v>
      </c>
      <c r="E169" s="48" t="s">
        <v>48</v>
      </c>
      <c r="F169" s="46" t="str">
        <f>VLOOKUP(C169,'[1]2023.11'!$C$6:$X$1239,8,0)</f>
        <v>BOMG</v>
      </c>
      <c r="G169" s="46" t="str">
        <f>VLOOKUP(C169,'[1]2023.11'!$C$6:$X$1239,9,0)</f>
        <v>SOKEA</v>
      </c>
      <c r="H169" s="46" t="str">
        <f>VLOOKUP(C169,'[1]2023.11'!$C$6:$X$1239,14,0)</f>
        <v>F</v>
      </c>
      <c r="I169" s="78">
        <f>VLOOKUP(C169,'[1]2023.11'!$C$6:$X$1239,13,0)</f>
        <v>38398</v>
      </c>
      <c r="J169" s="46">
        <f>VLOOKUP(C169,'[1]2023.11'!$C$6:$X$1239,4,0)</f>
        <v>0</v>
      </c>
      <c r="K169" s="46" t="str">
        <f>VLOOKUP(C169,'[1]2023.11'!$C$6:$X$1239,3,0)</f>
        <v>110680125</v>
      </c>
      <c r="L169" s="15">
        <v>44986</v>
      </c>
      <c r="M169" s="2">
        <f t="shared" si="385"/>
        <v>26</v>
      </c>
      <c r="N169" s="16">
        <v>27</v>
      </c>
      <c r="O169" s="2"/>
      <c r="P169" s="16"/>
      <c r="Q169" s="16"/>
      <c r="R169" s="2">
        <v>200</v>
      </c>
      <c r="S169" s="2">
        <v>0</v>
      </c>
      <c r="T169" s="2">
        <v>0</v>
      </c>
      <c r="U169" s="16"/>
      <c r="V169" s="2">
        <v>0</v>
      </c>
      <c r="W169" s="2">
        <f t="shared" si="387"/>
        <v>10</v>
      </c>
      <c r="X169" s="2">
        <f t="shared" si="356"/>
        <v>0</v>
      </c>
      <c r="Y169" s="17">
        <f t="shared" si="374"/>
        <v>38.942307692307693</v>
      </c>
      <c r="Z169" s="17">
        <f t="shared" si="379"/>
        <v>6.75</v>
      </c>
      <c r="AA169" s="17">
        <f t="shared" si="378"/>
        <v>5</v>
      </c>
      <c r="AB169" s="18">
        <v>7</v>
      </c>
      <c r="AC169" s="19">
        <f t="shared" si="359"/>
        <v>267.69230769230768</v>
      </c>
      <c r="AD169" s="17">
        <f t="shared" si="376"/>
        <v>0</v>
      </c>
      <c r="AE169" s="17">
        <f t="shared" si="377"/>
        <v>0</v>
      </c>
      <c r="AF169" s="29"/>
      <c r="AG169" s="43">
        <f t="shared" si="388"/>
        <v>0</v>
      </c>
      <c r="AH169" s="17">
        <f t="shared" si="389"/>
        <v>5.3538461538461535</v>
      </c>
      <c r="AI169" s="17">
        <f t="shared" si="390"/>
        <v>5.3538461538461535</v>
      </c>
      <c r="AJ169" s="3">
        <f t="shared" si="354"/>
        <v>262</v>
      </c>
      <c r="AK169" s="3">
        <f t="shared" si="355"/>
        <v>1300</v>
      </c>
      <c r="AL169" s="3"/>
      <c r="AN169" s="20">
        <f t="shared" si="386"/>
        <v>262.33999999999997</v>
      </c>
      <c r="AO169">
        <f t="shared" si="360"/>
        <v>2</v>
      </c>
      <c r="AP169">
        <f t="shared" si="361"/>
        <v>1</v>
      </c>
      <c r="AQ169">
        <f t="shared" si="362"/>
        <v>0</v>
      </c>
      <c r="AR169">
        <f t="shared" si="363"/>
        <v>1</v>
      </c>
      <c r="AS169">
        <f t="shared" si="364"/>
        <v>0</v>
      </c>
      <c r="AT169">
        <f t="shared" si="365"/>
        <v>2</v>
      </c>
      <c r="AU169">
        <f t="shared" si="366"/>
        <v>0</v>
      </c>
      <c r="AV169">
        <f t="shared" si="367"/>
        <v>1</v>
      </c>
      <c r="AW169">
        <f t="shared" si="368"/>
        <v>0</v>
      </c>
      <c r="AX169">
        <f t="shared" si="369"/>
        <v>3</v>
      </c>
      <c r="AY169">
        <f t="shared" si="370"/>
        <v>1359.9999999999</v>
      </c>
      <c r="AZ169" s="12">
        <f t="shared" si="371"/>
        <v>-2.125</v>
      </c>
      <c r="BA169" s="13">
        <f t="shared" si="357"/>
        <v>0</v>
      </c>
      <c r="BB169" s="13">
        <f t="shared" si="358"/>
        <v>0</v>
      </c>
      <c r="BC169" s="27">
        <v>0</v>
      </c>
      <c r="BD169" s="1">
        <f t="shared" si="372"/>
        <v>0</v>
      </c>
      <c r="BE169" s="20">
        <f t="shared" si="373"/>
        <v>248.94230769230768</v>
      </c>
    </row>
    <row r="170" spans="1:57" ht="39.75" customHeight="1" x14ac:dyDescent="0.65">
      <c r="A170" s="2">
        <v>164</v>
      </c>
      <c r="B170" s="2" t="s">
        <v>497</v>
      </c>
      <c r="C170" s="44" t="s">
        <v>526</v>
      </c>
      <c r="D170" s="47" t="s">
        <v>527</v>
      </c>
      <c r="E170" s="48" t="s">
        <v>528</v>
      </c>
      <c r="F170" s="46" t="str">
        <f>VLOOKUP(C170,'[1]2023.11'!$C$6:$X$1239,8,0)</f>
        <v>SON</v>
      </c>
      <c r="G170" s="46" t="str">
        <f>VLOOKUP(C170,'[1]2023.11'!$C$6:$X$1239,9,0)</f>
        <v>SAREM</v>
      </c>
      <c r="H170" s="46" t="str">
        <f>VLOOKUP(C170,'[1]2023.11'!$C$6:$X$1239,14,0)</f>
        <v>F</v>
      </c>
      <c r="I170" s="78">
        <f>VLOOKUP(C170,'[1]2023.11'!$C$6:$X$1239,13,0)</f>
        <v>35800</v>
      </c>
      <c r="J170" s="46" t="str">
        <f>VLOOKUP(C170,'[1]2023.11'!$C$6:$X$1239,4,0)</f>
        <v>0967445126</v>
      </c>
      <c r="K170" s="46" t="str">
        <f>VLOOKUP(C170,'[1]2023.11'!$C$6:$X$1239,3,0)</f>
        <v>101296365</v>
      </c>
      <c r="L170" s="15">
        <v>45071</v>
      </c>
      <c r="M170" s="2">
        <f t="shared" si="385"/>
        <v>25</v>
      </c>
      <c r="N170" s="16">
        <v>25</v>
      </c>
      <c r="O170" s="2"/>
      <c r="P170" s="16">
        <v>1</v>
      </c>
      <c r="Q170" s="16"/>
      <c r="R170" s="2">
        <v>200</v>
      </c>
      <c r="S170" s="2">
        <v>0</v>
      </c>
      <c r="T170" s="2">
        <v>0</v>
      </c>
      <c r="U170" s="16"/>
      <c r="V170" s="2">
        <v>0</v>
      </c>
      <c r="W170" s="2">
        <f t="shared" si="387"/>
        <v>5</v>
      </c>
      <c r="X170" s="2">
        <f t="shared" si="356"/>
        <v>0</v>
      </c>
      <c r="Y170" s="17">
        <f t="shared" si="374"/>
        <v>36.057692307692307</v>
      </c>
      <c r="Z170" s="17">
        <f t="shared" si="379"/>
        <v>6.25</v>
      </c>
      <c r="AA170" s="17">
        <f t="shared" si="378"/>
        <v>4.8076923076923084</v>
      </c>
      <c r="AB170" s="18">
        <v>7</v>
      </c>
      <c r="AC170" s="19">
        <f t="shared" si="359"/>
        <v>259.11538461538464</v>
      </c>
      <c r="AD170" s="17">
        <f t="shared" si="376"/>
        <v>7.6923076923076925</v>
      </c>
      <c r="AE170" s="17">
        <f t="shared" si="377"/>
        <v>0</v>
      </c>
      <c r="AF170" s="29"/>
      <c r="AG170" s="43">
        <f t="shared" si="388"/>
        <v>0</v>
      </c>
      <c r="AH170" s="17">
        <f t="shared" si="389"/>
        <v>5.1823076923076927</v>
      </c>
      <c r="AI170" s="17">
        <f t="shared" si="390"/>
        <v>12.874615384615385</v>
      </c>
      <c r="AJ170" s="3">
        <f t="shared" si="354"/>
        <v>246</v>
      </c>
      <c r="AK170" s="3">
        <f t="shared" si="355"/>
        <v>900</v>
      </c>
      <c r="AL170" s="3"/>
      <c r="AN170" s="20">
        <f t="shared" si="386"/>
        <v>246.24</v>
      </c>
      <c r="AO170">
        <f t="shared" si="360"/>
        <v>2</v>
      </c>
      <c r="AP170">
        <f t="shared" si="361"/>
        <v>0</v>
      </c>
      <c r="AQ170">
        <f t="shared" si="362"/>
        <v>2</v>
      </c>
      <c r="AR170">
        <f t="shared" si="363"/>
        <v>0</v>
      </c>
      <c r="AS170">
        <f t="shared" si="364"/>
        <v>1</v>
      </c>
      <c r="AT170">
        <f t="shared" si="365"/>
        <v>1</v>
      </c>
      <c r="AU170">
        <f t="shared" si="366"/>
        <v>0</v>
      </c>
      <c r="AV170">
        <f t="shared" si="367"/>
        <v>0</v>
      </c>
      <c r="AW170">
        <f t="shared" si="368"/>
        <v>1</v>
      </c>
      <c r="AX170">
        <f t="shared" si="369"/>
        <v>4</v>
      </c>
      <c r="AY170">
        <f t="shared" si="370"/>
        <v>960.00000000003638</v>
      </c>
      <c r="AZ170" s="12">
        <f t="shared" si="371"/>
        <v>-2.3583333333333334</v>
      </c>
      <c r="BA170" s="13">
        <f t="shared" si="357"/>
        <v>0</v>
      </c>
      <c r="BB170" s="13">
        <f t="shared" si="358"/>
        <v>0</v>
      </c>
      <c r="BC170" s="27">
        <v>0</v>
      </c>
      <c r="BD170" s="1">
        <f t="shared" si="372"/>
        <v>0</v>
      </c>
      <c r="BE170" s="20">
        <f t="shared" si="373"/>
        <v>233.36538461538464</v>
      </c>
    </row>
    <row r="171" spans="1:57" ht="33" customHeight="1" x14ac:dyDescent="0.65">
      <c r="A171" s="39">
        <v>165</v>
      </c>
      <c r="B171" s="2" t="s">
        <v>497</v>
      </c>
      <c r="C171" s="37" t="s">
        <v>529</v>
      </c>
      <c r="D171" s="47" t="s">
        <v>530</v>
      </c>
      <c r="E171" s="48" t="s">
        <v>531</v>
      </c>
      <c r="F171" s="46" t="str">
        <f>VLOOKUP(C171,'[1]2023.11'!$C$6:$X$1239,8,0)</f>
        <v>NHE</v>
      </c>
      <c r="G171" s="46" t="str">
        <f>VLOOKUP(C171,'[1]2023.11'!$C$6:$X$1239,9,0)</f>
        <v>SOLY</v>
      </c>
      <c r="H171" s="46" t="str">
        <f>VLOOKUP(C171,'[1]2023.11'!$C$6:$X$1239,14,0)</f>
        <v>F</v>
      </c>
      <c r="I171" s="78">
        <f>VLOOKUP(C171,'[1]2023.11'!$C$6:$X$1239,13,0)</f>
        <v>33482</v>
      </c>
      <c r="J171" s="46" t="str">
        <f>VLOOKUP(C171,'[1]2023.11'!$C$6:$X$1239,4,0)</f>
        <v>070917943</v>
      </c>
      <c r="K171" s="46" t="str">
        <f>VLOOKUP(C171,'[1]2023.11'!$C$6:$X$1239,3,0)</f>
        <v>150880476</v>
      </c>
      <c r="L171" s="15">
        <v>44228</v>
      </c>
      <c r="M171" s="2">
        <f t="shared" si="385"/>
        <v>26</v>
      </c>
      <c r="N171" s="16">
        <v>27</v>
      </c>
      <c r="O171" s="2"/>
      <c r="P171" s="16"/>
      <c r="Q171" s="16"/>
      <c r="R171" s="2">
        <v>200</v>
      </c>
      <c r="S171" s="2">
        <v>0</v>
      </c>
      <c r="T171" s="2">
        <v>0</v>
      </c>
      <c r="U171" s="16"/>
      <c r="V171" s="2">
        <v>0</v>
      </c>
      <c r="W171" s="2">
        <f t="shared" si="387"/>
        <v>10</v>
      </c>
      <c r="X171" s="2">
        <f t="shared" si="356"/>
        <v>0</v>
      </c>
      <c r="Y171" s="17">
        <f t="shared" si="374"/>
        <v>38.942307692307693</v>
      </c>
      <c r="Z171" s="17">
        <f t="shared" si="379"/>
        <v>6.75</v>
      </c>
      <c r="AA171" s="17">
        <f t="shared" si="378"/>
        <v>5</v>
      </c>
      <c r="AB171" s="18">
        <v>7</v>
      </c>
      <c r="AC171" s="19">
        <f t="shared" si="359"/>
        <v>267.69230769230768</v>
      </c>
      <c r="AD171" s="17">
        <f t="shared" si="376"/>
        <v>0</v>
      </c>
      <c r="AE171" s="17">
        <f t="shared" si="377"/>
        <v>0</v>
      </c>
      <c r="AF171" s="29"/>
      <c r="AG171" s="43">
        <f t="shared" si="388"/>
        <v>0</v>
      </c>
      <c r="AH171" s="17">
        <f t="shared" si="389"/>
        <v>5.3538461538461535</v>
      </c>
      <c r="AI171" s="17">
        <f t="shared" si="390"/>
        <v>5.3538461538461535</v>
      </c>
      <c r="AJ171" s="3">
        <f t="shared" si="354"/>
        <v>262</v>
      </c>
      <c r="AK171" s="3">
        <f t="shared" si="355"/>
        <v>1300</v>
      </c>
      <c r="AL171" s="3"/>
      <c r="AN171" s="20">
        <f t="shared" si="386"/>
        <v>262.33999999999997</v>
      </c>
      <c r="AO171">
        <f t="shared" si="360"/>
        <v>2</v>
      </c>
      <c r="AP171">
        <f t="shared" si="361"/>
        <v>1</v>
      </c>
      <c r="AQ171">
        <f t="shared" si="362"/>
        <v>0</v>
      </c>
      <c r="AR171">
        <f t="shared" si="363"/>
        <v>1</v>
      </c>
      <c r="AS171">
        <f t="shared" si="364"/>
        <v>0</v>
      </c>
      <c r="AT171">
        <f t="shared" si="365"/>
        <v>2</v>
      </c>
      <c r="AU171">
        <f t="shared" si="366"/>
        <v>0</v>
      </c>
      <c r="AV171">
        <f t="shared" si="367"/>
        <v>1</v>
      </c>
      <c r="AW171">
        <f t="shared" si="368"/>
        <v>0</v>
      </c>
      <c r="AX171">
        <f t="shared" si="369"/>
        <v>3</v>
      </c>
      <c r="AY171">
        <f t="shared" si="370"/>
        <v>1359.9999999999</v>
      </c>
      <c r="AZ171" s="12">
        <f t="shared" si="371"/>
        <v>-4.1666666666666664E-2</v>
      </c>
      <c r="BA171" s="13">
        <f t="shared" si="357"/>
        <v>0</v>
      </c>
      <c r="BB171" s="13">
        <f t="shared" si="358"/>
        <v>0</v>
      </c>
      <c r="BC171" s="27">
        <v>0</v>
      </c>
      <c r="BD171" s="1">
        <f t="shared" si="372"/>
        <v>0</v>
      </c>
      <c r="BE171" s="20">
        <f t="shared" si="373"/>
        <v>248.94230769230768</v>
      </c>
    </row>
    <row r="172" spans="1:57" ht="39.75" customHeight="1" x14ac:dyDescent="0.65">
      <c r="A172" s="2">
        <v>166</v>
      </c>
      <c r="B172" s="2" t="s">
        <v>497</v>
      </c>
      <c r="C172" s="44" t="s">
        <v>532</v>
      </c>
      <c r="D172" s="47" t="s">
        <v>383</v>
      </c>
      <c r="E172" s="48" t="s">
        <v>533</v>
      </c>
      <c r="F172" s="46" t="str">
        <f>VLOOKUP(C172,'[1]2023.11'!$C$6:$X$1239,8,0)</f>
        <v>LONG</v>
      </c>
      <c r="G172" s="46" t="str">
        <f>VLOOKUP(C172,'[1]2023.11'!$C$6:$X$1239,9,0)</f>
        <v>SOKKHAI</v>
      </c>
      <c r="H172" s="46" t="str">
        <f>VLOOKUP(C172,'[1]2023.11'!$C$6:$X$1239,14,0)</f>
        <v>M</v>
      </c>
      <c r="I172" s="78">
        <f>VLOOKUP(C172,'[1]2023.11'!$C$6:$X$1239,13,0)</f>
        <v>33576</v>
      </c>
      <c r="J172" s="46">
        <f>VLOOKUP(C172,'[1]2023.11'!$C$6:$X$1239,4,0)</f>
        <v>0</v>
      </c>
      <c r="K172" s="46" t="str">
        <f>VLOOKUP(C172,'[1]2023.11'!$C$6:$X$1239,3,0)</f>
        <v>220232547</v>
      </c>
      <c r="L172" s="15">
        <v>45108</v>
      </c>
      <c r="M172" s="2">
        <f t="shared" si="385"/>
        <v>26</v>
      </c>
      <c r="N172" s="16">
        <v>27</v>
      </c>
      <c r="O172" s="2"/>
      <c r="P172" s="16"/>
      <c r="Q172" s="16"/>
      <c r="R172" s="2">
        <v>200</v>
      </c>
      <c r="S172" s="2">
        <v>0</v>
      </c>
      <c r="T172" s="2">
        <v>0</v>
      </c>
      <c r="U172" s="16"/>
      <c r="V172" s="2">
        <v>0</v>
      </c>
      <c r="W172" s="2">
        <f t="shared" si="387"/>
        <v>10</v>
      </c>
      <c r="X172" s="2">
        <f t="shared" si="356"/>
        <v>0</v>
      </c>
      <c r="Y172" s="17">
        <f t="shared" si="374"/>
        <v>38.942307692307693</v>
      </c>
      <c r="Z172" s="17">
        <f t="shared" si="379"/>
        <v>6.75</v>
      </c>
      <c r="AA172" s="17">
        <f t="shared" si="378"/>
        <v>5</v>
      </c>
      <c r="AB172" s="18">
        <v>7</v>
      </c>
      <c r="AC172" s="19">
        <f t="shared" si="359"/>
        <v>267.69230769230768</v>
      </c>
      <c r="AD172" s="17">
        <f t="shared" si="376"/>
        <v>0</v>
      </c>
      <c r="AE172" s="17">
        <f t="shared" si="377"/>
        <v>0</v>
      </c>
      <c r="AF172" s="29"/>
      <c r="AG172" s="43">
        <f t="shared" si="388"/>
        <v>0</v>
      </c>
      <c r="AH172" s="17">
        <f t="shared" si="389"/>
        <v>5.3538461538461535</v>
      </c>
      <c r="AI172" s="17">
        <f t="shared" si="390"/>
        <v>5.3538461538461535</v>
      </c>
      <c r="AJ172" s="3">
        <f t="shared" si="354"/>
        <v>262</v>
      </c>
      <c r="AK172" s="3">
        <f t="shared" si="355"/>
        <v>1300</v>
      </c>
      <c r="AL172" s="3"/>
      <c r="AN172" s="20">
        <f t="shared" si="386"/>
        <v>262.33999999999997</v>
      </c>
      <c r="AO172">
        <f t="shared" si="360"/>
        <v>2</v>
      </c>
      <c r="AP172">
        <f t="shared" si="361"/>
        <v>1</v>
      </c>
      <c r="AQ172">
        <f t="shared" si="362"/>
        <v>0</v>
      </c>
      <c r="AR172">
        <f t="shared" si="363"/>
        <v>1</v>
      </c>
      <c r="AS172">
        <f t="shared" si="364"/>
        <v>0</v>
      </c>
      <c r="AT172">
        <f t="shared" si="365"/>
        <v>2</v>
      </c>
      <c r="AU172">
        <f t="shared" si="366"/>
        <v>0</v>
      </c>
      <c r="AV172">
        <f t="shared" si="367"/>
        <v>1</v>
      </c>
      <c r="AW172">
        <f t="shared" si="368"/>
        <v>0</v>
      </c>
      <c r="AX172">
        <f t="shared" si="369"/>
        <v>3</v>
      </c>
      <c r="AY172">
        <f t="shared" si="370"/>
        <v>1359.9999999999</v>
      </c>
      <c r="AZ172" s="12">
        <f t="shared" si="371"/>
        <v>-2.4583333333333335</v>
      </c>
      <c r="BA172" s="13">
        <f t="shared" si="357"/>
        <v>0</v>
      </c>
      <c r="BB172" s="13">
        <f t="shared" si="358"/>
        <v>0</v>
      </c>
      <c r="BC172" s="27">
        <v>0</v>
      </c>
      <c r="BD172" s="1">
        <f t="shared" si="372"/>
        <v>0</v>
      </c>
      <c r="BE172" s="20">
        <f t="shared" si="373"/>
        <v>248.94230769230768</v>
      </c>
    </row>
    <row r="173" spans="1:57" ht="39.75" customHeight="1" x14ac:dyDescent="0.65">
      <c r="A173" s="39">
        <v>167</v>
      </c>
      <c r="B173" s="2" t="s">
        <v>497</v>
      </c>
      <c r="C173" s="44" t="s">
        <v>534</v>
      </c>
      <c r="D173" s="47" t="s">
        <v>535</v>
      </c>
      <c r="E173" s="48" t="s">
        <v>536</v>
      </c>
      <c r="F173" s="46" t="str">
        <f>VLOOKUP(C173,'[1]2023.11'!$C$6:$X$1239,8,0)</f>
        <v>KEN</v>
      </c>
      <c r="G173" s="46" t="str">
        <f>VLOOKUP(C173,'[1]2023.11'!$C$6:$X$1239,9,0)</f>
        <v>VICHEAT</v>
      </c>
      <c r="H173" s="46" t="str">
        <f>VLOOKUP(C173,'[1]2023.11'!$C$6:$X$1239,14,0)</f>
        <v>F</v>
      </c>
      <c r="I173" s="78">
        <f>VLOOKUP(C173,'[1]2023.11'!$C$6:$X$1239,13,0)</f>
        <v>31899</v>
      </c>
      <c r="J173" s="46" t="e">
        <f>VLOOKUP(C173,'[1]2023.11'!$C$6:$X$1239,4,0)</f>
        <v>#N/A</v>
      </c>
      <c r="K173" s="46" t="str">
        <f>VLOOKUP(C173,'[1]2023.11'!$C$6:$X$1239,3,0)</f>
        <v>250348343</v>
      </c>
      <c r="L173" s="15">
        <v>45161</v>
      </c>
      <c r="M173" s="2">
        <f t="shared" si="385"/>
        <v>26</v>
      </c>
      <c r="N173" s="16">
        <v>27</v>
      </c>
      <c r="O173" s="2"/>
      <c r="P173" s="16"/>
      <c r="Q173" s="16"/>
      <c r="R173" s="2">
        <v>200</v>
      </c>
      <c r="S173" s="2">
        <v>0</v>
      </c>
      <c r="T173" s="2">
        <v>0</v>
      </c>
      <c r="U173" s="16"/>
      <c r="V173" s="2">
        <v>0</v>
      </c>
      <c r="W173" s="2">
        <f t="shared" si="387"/>
        <v>10</v>
      </c>
      <c r="X173" s="2">
        <f t="shared" si="356"/>
        <v>0</v>
      </c>
      <c r="Y173" s="17">
        <f t="shared" si="374"/>
        <v>38.942307692307693</v>
      </c>
      <c r="Z173" s="17">
        <f t="shared" si="379"/>
        <v>6.75</v>
      </c>
      <c r="AA173" s="17">
        <f t="shared" si="378"/>
        <v>5</v>
      </c>
      <c r="AB173" s="18">
        <v>7</v>
      </c>
      <c r="AC173" s="19">
        <f t="shared" si="359"/>
        <v>267.69230769230768</v>
      </c>
      <c r="AD173" s="17">
        <f t="shared" si="376"/>
        <v>0</v>
      </c>
      <c r="AE173" s="17">
        <f t="shared" si="377"/>
        <v>0</v>
      </c>
      <c r="AF173" s="29"/>
      <c r="AG173" s="43">
        <f t="shared" si="388"/>
        <v>0</v>
      </c>
      <c r="AH173" s="17">
        <f t="shared" si="389"/>
        <v>5.3538461538461535</v>
      </c>
      <c r="AI173" s="17">
        <f t="shared" si="390"/>
        <v>5.3538461538461535</v>
      </c>
      <c r="AJ173" s="3">
        <f t="shared" si="354"/>
        <v>262</v>
      </c>
      <c r="AK173" s="3">
        <f t="shared" si="355"/>
        <v>1300</v>
      </c>
      <c r="AL173" s="3"/>
      <c r="AN173" s="20">
        <f t="shared" si="386"/>
        <v>262.33999999999997</v>
      </c>
      <c r="AO173">
        <f t="shared" si="360"/>
        <v>2</v>
      </c>
      <c r="AP173">
        <f t="shared" si="361"/>
        <v>1</v>
      </c>
      <c r="AQ173">
        <f t="shared" si="362"/>
        <v>0</v>
      </c>
      <c r="AR173">
        <f t="shared" si="363"/>
        <v>1</v>
      </c>
      <c r="AS173">
        <f t="shared" si="364"/>
        <v>0</v>
      </c>
      <c r="AT173">
        <f t="shared" si="365"/>
        <v>2</v>
      </c>
      <c r="AU173">
        <f t="shared" si="366"/>
        <v>0</v>
      </c>
      <c r="AV173">
        <f t="shared" si="367"/>
        <v>1</v>
      </c>
      <c r="AW173">
        <f t="shared" si="368"/>
        <v>0</v>
      </c>
      <c r="AX173">
        <f t="shared" si="369"/>
        <v>3</v>
      </c>
      <c r="AY173">
        <f t="shared" si="370"/>
        <v>1359.9999999999</v>
      </c>
      <c r="AZ173" s="12">
        <f t="shared" si="371"/>
        <v>-2.6027777777777779</v>
      </c>
      <c r="BA173" s="13">
        <f t="shared" si="357"/>
        <v>0</v>
      </c>
      <c r="BB173" s="13">
        <f t="shared" si="358"/>
        <v>0</v>
      </c>
      <c r="BC173" s="27">
        <v>0</v>
      </c>
      <c r="BD173" s="1">
        <f t="shared" si="372"/>
        <v>0</v>
      </c>
      <c r="BE173" s="20">
        <f t="shared" si="373"/>
        <v>248.94230769230768</v>
      </c>
    </row>
    <row r="174" spans="1:57" ht="39.75" customHeight="1" x14ac:dyDescent="0.65">
      <c r="A174" s="2">
        <v>168</v>
      </c>
      <c r="B174" s="2" t="s">
        <v>497</v>
      </c>
      <c r="C174" s="44" t="s">
        <v>537</v>
      </c>
      <c r="D174" s="47" t="s">
        <v>538</v>
      </c>
      <c r="E174" s="48" t="s">
        <v>539</v>
      </c>
      <c r="F174" s="46" t="str">
        <f>VLOOKUP(C174,'[1]2023.11'!$C$6:$X$1239,8,0)</f>
        <v>RAM</v>
      </c>
      <c r="G174" s="46" t="str">
        <f>VLOOKUP(C174,'[1]2023.11'!$C$6:$X$1239,9,0)</f>
        <v>RATH</v>
      </c>
      <c r="H174" s="46" t="str">
        <f>VLOOKUP(C174,'[1]2023.11'!$C$6:$X$1239,14,0)</f>
        <v>F</v>
      </c>
      <c r="I174" s="78">
        <f>VLOOKUP(C174,'[1]2023.11'!$C$6:$X$1239,13,0)</f>
        <v>35927</v>
      </c>
      <c r="J174" s="46" t="e">
        <f>VLOOKUP(C174,'[1]2023.11'!$C$6:$X$1239,4,0)</f>
        <v>#N/A</v>
      </c>
      <c r="K174" s="46" t="str">
        <f>VLOOKUP(C174,'[1]2023.11'!$C$6:$X$1239,3,0)</f>
        <v>062168834</v>
      </c>
      <c r="L174" s="15">
        <v>45219</v>
      </c>
      <c r="M174" s="2">
        <f t="shared" si="385"/>
        <v>26</v>
      </c>
      <c r="N174" s="16">
        <v>29</v>
      </c>
      <c r="O174" s="2"/>
      <c r="P174" s="16"/>
      <c r="Q174" s="16"/>
      <c r="R174" s="2">
        <v>198</v>
      </c>
      <c r="S174" s="2">
        <v>0</v>
      </c>
      <c r="T174" s="2">
        <v>0</v>
      </c>
      <c r="U174" s="16"/>
      <c r="V174" s="2">
        <v>0</v>
      </c>
      <c r="W174" s="2">
        <f t="shared" si="387"/>
        <v>10</v>
      </c>
      <c r="X174" s="2">
        <f t="shared" si="356"/>
        <v>0</v>
      </c>
      <c r="Y174" s="17">
        <f t="shared" si="374"/>
        <v>41.408653846153847</v>
      </c>
      <c r="Z174" s="17">
        <f t="shared" si="379"/>
        <v>7.25</v>
      </c>
      <c r="AA174" s="17">
        <f t="shared" si="378"/>
        <v>5</v>
      </c>
      <c r="AB174" s="18">
        <v>7</v>
      </c>
      <c r="AC174" s="19">
        <f t="shared" si="359"/>
        <v>268.65865384615381</v>
      </c>
      <c r="AD174" s="17">
        <f t="shared" si="376"/>
        <v>0</v>
      </c>
      <c r="AE174" s="17">
        <f t="shared" si="377"/>
        <v>0</v>
      </c>
      <c r="AF174" s="29"/>
      <c r="AG174" s="43">
        <f t="shared" si="388"/>
        <v>0</v>
      </c>
      <c r="AH174" s="17">
        <f t="shared" si="389"/>
        <v>5.3731730769230763</v>
      </c>
      <c r="AI174" s="17">
        <f t="shared" si="390"/>
        <v>5.3731730769230763</v>
      </c>
      <c r="AJ174" s="3">
        <f t="shared" si="354"/>
        <v>263</v>
      </c>
      <c r="AK174" s="3">
        <f t="shared" si="355"/>
        <v>1100</v>
      </c>
      <c r="AL174" s="3"/>
      <c r="AN174" s="20">
        <f t="shared" si="386"/>
        <v>263.29000000000002</v>
      </c>
      <c r="AO174">
        <f t="shared" si="360"/>
        <v>2</v>
      </c>
      <c r="AP174">
        <f t="shared" si="361"/>
        <v>1</v>
      </c>
      <c r="AQ174">
        <f t="shared" si="362"/>
        <v>0</v>
      </c>
      <c r="AR174">
        <f t="shared" si="363"/>
        <v>1</v>
      </c>
      <c r="AS174">
        <f t="shared" si="364"/>
        <v>0</v>
      </c>
      <c r="AT174">
        <f t="shared" si="365"/>
        <v>3</v>
      </c>
      <c r="AU174">
        <f t="shared" si="366"/>
        <v>0</v>
      </c>
      <c r="AV174">
        <f t="shared" si="367"/>
        <v>1</v>
      </c>
      <c r="AW174">
        <f t="shared" si="368"/>
        <v>0</v>
      </c>
      <c r="AX174">
        <f t="shared" si="369"/>
        <v>1</v>
      </c>
      <c r="AY174">
        <f t="shared" si="370"/>
        <v>1160.0000000000819</v>
      </c>
      <c r="AZ174" s="12">
        <f t="shared" si="371"/>
        <v>-2.7611111111111111</v>
      </c>
      <c r="BA174" s="13">
        <f t="shared" si="357"/>
        <v>0</v>
      </c>
      <c r="BB174" s="13">
        <f t="shared" si="358"/>
        <v>0</v>
      </c>
      <c r="BC174" s="27">
        <v>0</v>
      </c>
      <c r="BD174" s="1">
        <f t="shared" si="372"/>
        <v>0</v>
      </c>
      <c r="BE174" s="20">
        <f t="shared" si="373"/>
        <v>249.40865384615381</v>
      </c>
    </row>
    <row r="175" spans="1:57" ht="39.75" customHeight="1" x14ac:dyDescent="0.65">
      <c r="A175" s="39">
        <v>169</v>
      </c>
      <c r="B175" s="2" t="s">
        <v>497</v>
      </c>
      <c r="C175" s="36" t="s">
        <v>540</v>
      </c>
      <c r="D175" s="47" t="s">
        <v>541</v>
      </c>
      <c r="E175" s="48" t="s">
        <v>460</v>
      </c>
      <c r="F175" s="46" t="str">
        <f>VLOOKUP(C175,'[1]2023.11'!$C$6:$X$1239,8,0)</f>
        <v>SRENG</v>
      </c>
      <c r="G175" s="46" t="str">
        <f>VLOOKUP(C175,'[1]2023.11'!$C$6:$X$1239,9,0)</f>
        <v>SOPHAT</v>
      </c>
      <c r="H175" s="46" t="str">
        <f>VLOOKUP(C175,'[1]2023.11'!$C$6:$X$1239,14,0)</f>
        <v>F</v>
      </c>
      <c r="I175" s="78">
        <f>VLOOKUP(C175,'[1]2023.11'!$C$6:$X$1239,13,0)</f>
        <v>35817</v>
      </c>
      <c r="J175" s="46" t="e">
        <f>VLOOKUP(C175,'[1]2023.11'!$C$6:$X$1239,4,0)</f>
        <v>#N/A</v>
      </c>
      <c r="K175" s="46" t="str">
        <f>VLOOKUP(C175,'[1]2023.11'!$C$6:$X$1239,3,0)</f>
        <v>250171532</v>
      </c>
      <c r="L175" s="15">
        <v>45231</v>
      </c>
      <c r="M175" s="2">
        <f t="shared" si="385"/>
        <v>26</v>
      </c>
      <c r="N175" s="16">
        <v>23</v>
      </c>
      <c r="O175" s="2"/>
      <c r="P175" s="16"/>
      <c r="Q175" s="16"/>
      <c r="R175" s="2">
        <v>198</v>
      </c>
      <c r="S175" s="2">
        <v>0</v>
      </c>
      <c r="T175" s="2">
        <v>0</v>
      </c>
      <c r="U175" s="16"/>
      <c r="V175" s="2">
        <v>0</v>
      </c>
      <c r="W175" s="2">
        <f t="shared" si="387"/>
        <v>10</v>
      </c>
      <c r="X175" s="2">
        <f t="shared" si="356"/>
        <v>0</v>
      </c>
      <c r="Y175" s="17">
        <f t="shared" si="374"/>
        <v>32.841346153846153</v>
      </c>
      <c r="Z175" s="17">
        <f t="shared" si="379"/>
        <v>5.75</v>
      </c>
      <c r="AA175" s="17">
        <f t="shared" si="378"/>
        <v>5</v>
      </c>
      <c r="AB175" s="18">
        <v>7</v>
      </c>
      <c r="AC175" s="19">
        <f t="shared" si="359"/>
        <v>258.59134615384619</v>
      </c>
      <c r="AD175" s="17">
        <f t="shared" si="376"/>
        <v>0</v>
      </c>
      <c r="AE175" s="17">
        <f t="shared" si="377"/>
        <v>0</v>
      </c>
      <c r="AF175" s="29"/>
      <c r="AG175" s="43">
        <f t="shared" si="388"/>
        <v>0</v>
      </c>
      <c r="AH175" s="17">
        <f t="shared" si="389"/>
        <v>5.1718269230769236</v>
      </c>
      <c r="AI175" s="17">
        <f t="shared" si="390"/>
        <v>5.1718269230769236</v>
      </c>
      <c r="AJ175" s="3">
        <f t="shared" si="354"/>
        <v>253</v>
      </c>
      <c r="AK175" s="3">
        <f t="shared" si="355"/>
        <v>1600</v>
      </c>
      <c r="AL175" s="3"/>
      <c r="AN175" s="20">
        <f t="shared" si="386"/>
        <v>253.42</v>
      </c>
      <c r="AO175">
        <f t="shared" si="360"/>
        <v>2</v>
      </c>
      <c r="AP175">
        <f t="shared" si="361"/>
        <v>1</v>
      </c>
      <c r="AQ175">
        <f t="shared" si="362"/>
        <v>0</v>
      </c>
      <c r="AR175">
        <f t="shared" si="363"/>
        <v>0</v>
      </c>
      <c r="AS175">
        <f t="shared" si="364"/>
        <v>0</v>
      </c>
      <c r="AT175">
        <f t="shared" si="365"/>
        <v>3</v>
      </c>
      <c r="AU175">
        <f t="shared" si="366"/>
        <v>0</v>
      </c>
      <c r="AV175">
        <f t="shared" si="367"/>
        <v>1</v>
      </c>
      <c r="AW175">
        <f t="shared" si="368"/>
        <v>1</v>
      </c>
      <c r="AX175">
        <f t="shared" si="369"/>
        <v>1</v>
      </c>
      <c r="AY175">
        <f t="shared" si="370"/>
        <v>1679.99999999995</v>
      </c>
      <c r="AZ175" s="12">
        <f t="shared" si="371"/>
        <v>-2.7916666666666665</v>
      </c>
      <c r="BA175" s="13">
        <f t="shared" si="357"/>
        <v>0</v>
      </c>
      <c r="BB175" s="13">
        <f t="shared" si="358"/>
        <v>0</v>
      </c>
      <c r="BC175" s="27">
        <v>0</v>
      </c>
      <c r="BD175" s="1">
        <f t="shared" si="372"/>
        <v>0</v>
      </c>
      <c r="BE175" s="20">
        <f t="shared" si="373"/>
        <v>240.84134615384619</v>
      </c>
    </row>
    <row r="176" spans="1:57" ht="39.75" customHeight="1" x14ac:dyDescent="0.65">
      <c r="A176" s="2">
        <v>170</v>
      </c>
      <c r="B176" s="2" t="s">
        <v>497</v>
      </c>
      <c r="C176" s="36" t="s">
        <v>542</v>
      </c>
      <c r="D176" s="47" t="s">
        <v>543</v>
      </c>
      <c r="E176" s="48" t="s">
        <v>215</v>
      </c>
      <c r="F176" s="46" t="str">
        <f>VLOOKUP(C176,'[1]2023.11'!$C$6:$X$1239,8,0)</f>
        <v>MUON</v>
      </c>
      <c r="G176" s="46" t="str">
        <f>VLOOKUP(C176,'[1]2023.11'!$C$6:$X$1239,9,0)</f>
        <v>MEAN</v>
      </c>
      <c r="H176" s="46" t="str">
        <f>VLOOKUP(C176,'[1]2023.11'!$C$6:$X$1239,14,0)</f>
        <v>F</v>
      </c>
      <c r="I176" s="78">
        <f>VLOOKUP(C176,'[1]2023.11'!$C$6:$X$1239,13,0)</f>
        <v>38523</v>
      </c>
      <c r="J176" s="46" t="e">
        <f>VLOOKUP(C176,'[1]2023.11'!$C$6:$X$1239,4,0)</f>
        <v>#N/A</v>
      </c>
      <c r="K176" s="46" t="str">
        <f>VLOOKUP(C176,'[1]2023.11'!$C$6:$X$1239,3,0)</f>
        <v>021351780</v>
      </c>
      <c r="L176" s="15">
        <v>45231</v>
      </c>
      <c r="M176" s="2">
        <f t="shared" si="385"/>
        <v>26</v>
      </c>
      <c r="N176" s="16">
        <v>27</v>
      </c>
      <c r="O176" s="2"/>
      <c r="P176" s="16"/>
      <c r="Q176" s="16"/>
      <c r="R176" s="2">
        <v>198</v>
      </c>
      <c r="S176" s="2">
        <v>0</v>
      </c>
      <c r="T176" s="2">
        <v>0</v>
      </c>
      <c r="U176" s="16"/>
      <c r="V176" s="2">
        <v>0</v>
      </c>
      <c r="W176" s="2">
        <f t="shared" si="387"/>
        <v>10</v>
      </c>
      <c r="X176" s="2">
        <f t="shared" si="356"/>
        <v>0</v>
      </c>
      <c r="Y176" s="17">
        <f t="shared" si="374"/>
        <v>38.552884615384613</v>
      </c>
      <c r="Z176" s="17">
        <f t="shared" si="379"/>
        <v>6.75</v>
      </c>
      <c r="AA176" s="17">
        <f t="shared" si="378"/>
        <v>5</v>
      </c>
      <c r="AB176" s="18">
        <v>7</v>
      </c>
      <c r="AC176" s="19">
        <f t="shared" si="359"/>
        <v>265.30288461538464</v>
      </c>
      <c r="AD176" s="17">
        <f t="shared" si="376"/>
        <v>0</v>
      </c>
      <c r="AE176" s="17">
        <f t="shared" si="377"/>
        <v>0</v>
      </c>
      <c r="AF176" s="29"/>
      <c r="AG176" s="43">
        <f t="shared" si="388"/>
        <v>0</v>
      </c>
      <c r="AH176" s="17">
        <f t="shared" si="389"/>
        <v>5.306057692307693</v>
      </c>
      <c r="AI176" s="17">
        <f t="shared" si="390"/>
        <v>5.306057692307693</v>
      </c>
      <c r="AJ176" s="3">
        <f t="shared" si="354"/>
        <v>260</v>
      </c>
      <c r="AK176" s="3">
        <f t="shared" si="355"/>
        <v>0</v>
      </c>
      <c r="AL176" s="3"/>
      <c r="AN176" s="20">
        <f t="shared" si="386"/>
        <v>260</v>
      </c>
      <c r="AO176">
        <f t="shared" si="360"/>
        <v>2</v>
      </c>
      <c r="AP176">
        <f t="shared" si="361"/>
        <v>1</v>
      </c>
      <c r="AQ176">
        <f t="shared" si="362"/>
        <v>0</v>
      </c>
      <c r="AR176">
        <f t="shared" si="363"/>
        <v>1</v>
      </c>
      <c r="AS176">
        <f t="shared" si="364"/>
        <v>0</v>
      </c>
      <c r="AT176">
        <f t="shared" si="365"/>
        <v>0</v>
      </c>
      <c r="AU176">
        <f t="shared" si="366"/>
        <v>0</v>
      </c>
      <c r="AV176">
        <f t="shared" si="367"/>
        <v>0</v>
      </c>
      <c r="AW176">
        <f t="shared" si="368"/>
        <v>0</v>
      </c>
      <c r="AX176">
        <f t="shared" si="369"/>
        <v>0</v>
      </c>
      <c r="AY176">
        <f t="shared" si="370"/>
        <v>0</v>
      </c>
      <c r="AZ176" s="12">
        <f t="shared" si="371"/>
        <v>-2.7916666666666665</v>
      </c>
      <c r="BA176" s="13">
        <f t="shared" si="357"/>
        <v>0</v>
      </c>
      <c r="BB176" s="13">
        <f t="shared" si="358"/>
        <v>0</v>
      </c>
      <c r="BC176" s="27">
        <v>0</v>
      </c>
      <c r="BD176" s="1">
        <f t="shared" si="372"/>
        <v>0</v>
      </c>
      <c r="BE176" s="20">
        <f t="shared" si="373"/>
        <v>246.55288461538464</v>
      </c>
    </row>
    <row r="177" spans="1:57" ht="39.75" customHeight="1" x14ac:dyDescent="0.65">
      <c r="A177" s="39">
        <v>171</v>
      </c>
      <c r="B177" s="2" t="s">
        <v>497</v>
      </c>
      <c r="C177" s="36" t="s">
        <v>544</v>
      </c>
      <c r="D177" s="47" t="s">
        <v>358</v>
      </c>
      <c r="E177" s="48" t="s">
        <v>545</v>
      </c>
      <c r="F177" s="46" t="str">
        <f>VLOOKUP(C177,'[1]2023.11'!$C$6:$X$1239,8,0)</f>
        <v>OEUN</v>
      </c>
      <c r="G177" s="46" t="str">
        <f>VLOOKUP(C177,'[1]2023.11'!$C$6:$X$1239,9,0)</f>
        <v>KOEMSENG</v>
      </c>
      <c r="H177" s="46" t="str">
        <f>VLOOKUP(C177,'[1]2023.11'!$C$6:$X$1239,14,0)</f>
        <v>F</v>
      </c>
      <c r="I177" s="78">
        <f>VLOOKUP(C177,'[1]2023.11'!$C$6:$X$1239,13,0)</f>
        <v>38111</v>
      </c>
      <c r="J177" s="46" t="e">
        <f>VLOOKUP(C177,'[1]2023.11'!$C$6:$X$1239,4,0)</f>
        <v>#N/A</v>
      </c>
      <c r="K177" s="46" t="str">
        <f>VLOOKUP(C177,'[1]2023.11'!$C$6:$X$1239,3,0)</f>
        <v>140179173</v>
      </c>
      <c r="L177" s="15">
        <v>45231</v>
      </c>
      <c r="M177" s="2">
        <f t="shared" si="385"/>
        <v>26</v>
      </c>
      <c r="N177" s="16">
        <v>27</v>
      </c>
      <c r="O177" s="2"/>
      <c r="P177" s="16"/>
      <c r="Q177" s="16"/>
      <c r="R177" s="2">
        <v>198</v>
      </c>
      <c r="S177" s="2">
        <v>0</v>
      </c>
      <c r="T177" s="2">
        <v>0</v>
      </c>
      <c r="U177" s="16"/>
      <c r="V177" s="2">
        <v>0</v>
      </c>
      <c r="W177" s="2">
        <f t="shared" si="387"/>
        <v>10</v>
      </c>
      <c r="X177" s="2">
        <f t="shared" si="356"/>
        <v>0</v>
      </c>
      <c r="Y177" s="17">
        <f t="shared" si="374"/>
        <v>38.552884615384613</v>
      </c>
      <c r="Z177" s="17">
        <f t="shared" si="379"/>
        <v>6.75</v>
      </c>
      <c r="AA177" s="17">
        <f t="shared" si="378"/>
        <v>5</v>
      </c>
      <c r="AB177" s="18">
        <v>7</v>
      </c>
      <c r="AC177" s="19">
        <f t="shared" si="359"/>
        <v>265.30288461538464</v>
      </c>
      <c r="AD177" s="17">
        <f t="shared" si="376"/>
        <v>0</v>
      </c>
      <c r="AE177" s="17">
        <f t="shared" si="377"/>
        <v>0</v>
      </c>
      <c r="AF177" s="29"/>
      <c r="AG177" s="43">
        <f t="shared" si="388"/>
        <v>0</v>
      </c>
      <c r="AH177" s="17">
        <f t="shared" si="389"/>
        <v>5.306057692307693</v>
      </c>
      <c r="AI177" s="17">
        <f t="shared" si="390"/>
        <v>5.306057692307693</v>
      </c>
      <c r="AJ177" s="3">
        <f t="shared" si="354"/>
        <v>260</v>
      </c>
      <c r="AK177" s="3">
        <f t="shared" si="355"/>
        <v>0</v>
      </c>
      <c r="AL177" s="3"/>
      <c r="AN177" s="20">
        <f t="shared" si="386"/>
        <v>260</v>
      </c>
      <c r="AO177">
        <f t="shared" si="360"/>
        <v>2</v>
      </c>
      <c r="AP177">
        <f t="shared" si="361"/>
        <v>1</v>
      </c>
      <c r="AQ177">
        <f t="shared" si="362"/>
        <v>0</v>
      </c>
      <c r="AR177">
        <f t="shared" si="363"/>
        <v>1</v>
      </c>
      <c r="AS177">
        <f t="shared" si="364"/>
        <v>0</v>
      </c>
      <c r="AT177">
        <f t="shared" si="365"/>
        <v>0</v>
      </c>
      <c r="AU177">
        <f t="shared" si="366"/>
        <v>0</v>
      </c>
      <c r="AV177">
        <f t="shared" si="367"/>
        <v>0</v>
      </c>
      <c r="AW177">
        <f t="shared" si="368"/>
        <v>0</v>
      </c>
      <c r="AX177">
        <f t="shared" si="369"/>
        <v>0</v>
      </c>
      <c r="AY177">
        <f t="shared" si="370"/>
        <v>0</v>
      </c>
      <c r="AZ177" s="12">
        <f t="shared" si="371"/>
        <v>-2.7916666666666665</v>
      </c>
      <c r="BA177" s="13">
        <f t="shared" si="357"/>
        <v>0</v>
      </c>
      <c r="BB177" s="13">
        <f t="shared" si="358"/>
        <v>0</v>
      </c>
      <c r="BC177" s="27">
        <v>0</v>
      </c>
      <c r="BD177" s="1">
        <f t="shared" si="372"/>
        <v>0</v>
      </c>
      <c r="BE177" s="20">
        <f t="shared" si="373"/>
        <v>246.55288461538464</v>
      </c>
    </row>
    <row r="178" spans="1:57" ht="39.75" customHeight="1" x14ac:dyDescent="0.65">
      <c r="A178" s="2">
        <v>172</v>
      </c>
      <c r="B178" s="2" t="s">
        <v>497</v>
      </c>
      <c r="C178" s="36" t="s">
        <v>546</v>
      </c>
      <c r="D178" s="47" t="s">
        <v>43</v>
      </c>
      <c r="E178" s="48" t="s">
        <v>286</v>
      </c>
      <c r="F178" s="46" t="str">
        <f>VLOOKUP(C178,'[1]2023.11'!$C$6:$X$1239,8,0)</f>
        <v>SOURN</v>
      </c>
      <c r="G178" s="46" t="str">
        <f>VLOOKUP(C178,'[1]2023.11'!$C$6:$X$1239,9,0)</f>
        <v>SOKNOEURN</v>
      </c>
      <c r="H178" s="46" t="str">
        <f>VLOOKUP(C178,'[1]2023.11'!$C$6:$X$1239,14,0)</f>
        <v>F</v>
      </c>
      <c r="I178" s="78">
        <f>VLOOKUP(C178,'[1]2023.11'!$C$6:$X$1239,13,0)</f>
        <v>35224</v>
      </c>
      <c r="J178" s="46" t="e">
        <f>VLOOKUP(C178,'[1]2023.11'!$C$6:$X$1239,4,0)</f>
        <v>#N/A</v>
      </c>
      <c r="K178" s="46" t="str">
        <f>VLOOKUP(C178,'[1]2023.11'!$C$6:$X$1239,3,0)</f>
        <v>061642962</v>
      </c>
      <c r="L178" s="15">
        <v>45231</v>
      </c>
      <c r="M178" s="2">
        <f t="shared" si="385"/>
        <v>26</v>
      </c>
      <c r="N178" s="16">
        <v>27</v>
      </c>
      <c r="O178" s="2"/>
      <c r="P178" s="16"/>
      <c r="Q178" s="16"/>
      <c r="R178" s="2">
        <v>198</v>
      </c>
      <c r="S178" s="2">
        <v>0</v>
      </c>
      <c r="T178" s="2">
        <v>0</v>
      </c>
      <c r="U178" s="16"/>
      <c r="V178" s="2">
        <v>0</v>
      </c>
      <c r="W178" s="2">
        <f t="shared" si="387"/>
        <v>10</v>
      </c>
      <c r="X178" s="2">
        <f t="shared" si="356"/>
        <v>0</v>
      </c>
      <c r="Y178" s="17">
        <f t="shared" si="374"/>
        <v>38.552884615384613</v>
      </c>
      <c r="Z178" s="17">
        <f t="shared" si="379"/>
        <v>6.75</v>
      </c>
      <c r="AA178" s="17">
        <f t="shared" si="378"/>
        <v>5</v>
      </c>
      <c r="AB178" s="18">
        <v>7</v>
      </c>
      <c r="AC178" s="19">
        <f t="shared" si="359"/>
        <v>265.30288461538464</v>
      </c>
      <c r="AD178" s="17">
        <f t="shared" si="376"/>
        <v>0</v>
      </c>
      <c r="AE178" s="17">
        <f t="shared" si="377"/>
        <v>0</v>
      </c>
      <c r="AF178" s="29"/>
      <c r="AG178" s="43">
        <f t="shared" si="388"/>
        <v>0</v>
      </c>
      <c r="AH178" s="17">
        <f t="shared" si="389"/>
        <v>5.306057692307693</v>
      </c>
      <c r="AI178" s="17">
        <f t="shared" si="390"/>
        <v>5.306057692307693</v>
      </c>
      <c r="AJ178" s="3">
        <f t="shared" si="354"/>
        <v>260</v>
      </c>
      <c r="AK178" s="3">
        <f t="shared" si="355"/>
        <v>0</v>
      </c>
      <c r="AL178" s="3"/>
      <c r="AN178" s="20">
        <f t="shared" si="386"/>
        <v>260</v>
      </c>
      <c r="AO178">
        <f t="shared" si="360"/>
        <v>2</v>
      </c>
      <c r="AP178">
        <f t="shared" si="361"/>
        <v>1</v>
      </c>
      <c r="AQ178">
        <f t="shared" si="362"/>
        <v>0</v>
      </c>
      <c r="AR178">
        <f t="shared" si="363"/>
        <v>1</v>
      </c>
      <c r="AS178">
        <f t="shared" si="364"/>
        <v>0</v>
      </c>
      <c r="AT178">
        <f t="shared" si="365"/>
        <v>0</v>
      </c>
      <c r="AU178">
        <f t="shared" si="366"/>
        <v>0</v>
      </c>
      <c r="AV178">
        <f t="shared" si="367"/>
        <v>0</v>
      </c>
      <c r="AW178">
        <f t="shared" si="368"/>
        <v>0</v>
      </c>
      <c r="AX178">
        <f t="shared" si="369"/>
        <v>0</v>
      </c>
      <c r="AY178">
        <f t="shared" si="370"/>
        <v>0</v>
      </c>
      <c r="AZ178" s="12">
        <f t="shared" si="371"/>
        <v>-2.7916666666666665</v>
      </c>
      <c r="BA178" s="13">
        <f t="shared" si="357"/>
        <v>0</v>
      </c>
      <c r="BB178" s="13">
        <f t="shared" si="358"/>
        <v>0</v>
      </c>
      <c r="BC178" s="27">
        <v>0</v>
      </c>
      <c r="BD178" s="1">
        <f t="shared" si="372"/>
        <v>0</v>
      </c>
      <c r="BE178" s="20">
        <f t="shared" si="373"/>
        <v>246.55288461538464</v>
      </c>
    </row>
    <row r="179" spans="1:57" ht="35.25" customHeight="1" x14ac:dyDescent="0.65">
      <c r="A179" s="39">
        <v>173</v>
      </c>
      <c r="B179" s="2" t="s">
        <v>547</v>
      </c>
      <c r="C179" s="44" t="s">
        <v>548</v>
      </c>
      <c r="D179" s="47" t="s">
        <v>549</v>
      </c>
      <c r="E179" s="48" t="s">
        <v>48</v>
      </c>
      <c r="F179" s="46" t="str">
        <f>VLOOKUP(C179,'[1]2023.11'!$C$6:$X$1239,8,0)</f>
        <v>BANN</v>
      </c>
      <c r="G179" s="46" t="str">
        <f>VLOOKUP(C179,'[1]2023.11'!$C$6:$X$1239,9,0)</f>
        <v>SOKEA</v>
      </c>
      <c r="H179" s="46" t="str">
        <f>VLOOKUP(C179,'[1]2023.11'!$C$6:$X$1239,14,0)</f>
        <v>F</v>
      </c>
      <c r="I179" s="78">
        <f>VLOOKUP(C179,'[1]2023.11'!$C$6:$X$1239,13,0)</f>
        <v>32707</v>
      </c>
      <c r="J179" s="46" t="str">
        <f>VLOOKUP(C179,'[1]2023.11'!$C$6:$X$1239,4,0)</f>
        <v>0964055049</v>
      </c>
      <c r="K179" s="46">
        <f>VLOOKUP(C179,'[1]2023.11'!$C$6:$X$1239,3,0)</f>
        <v>110482877</v>
      </c>
      <c r="L179" s="15">
        <v>44228</v>
      </c>
      <c r="M179" s="2">
        <f t="shared" si="385"/>
        <v>26</v>
      </c>
      <c r="N179" s="16">
        <v>27</v>
      </c>
      <c r="O179" s="2"/>
      <c r="P179" s="16"/>
      <c r="Q179" s="16"/>
      <c r="R179" s="2">
        <v>200</v>
      </c>
      <c r="S179" s="2">
        <v>0</v>
      </c>
      <c r="T179" s="2">
        <v>2</v>
      </c>
      <c r="U179" s="16"/>
      <c r="V179" s="2">
        <v>0</v>
      </c>
      <c r="W179" s="2">
        <f>IF(AND($Q$4&lt;=M179,Q179&lt;0.01),10,IF(AND(M179&gt;=$Q$4-1,Q179&lt;0.01),5,0))</f>
        <v>10</v>
      </c>
      <c r="X179" s="2">
        <f t="shared" si="356"/>
        <v>0</v>
      </c>
      <c r="Y179" s="17">
        <f t="shared" si="374"/>
        <v>38.942307692307693</v>
      </c>
      <c r="Z179" s="17">
        <f t="shared" si="379"/>
        <v>6.75</v>
      </c>
      <c r="AA179" s="17">
        <f t="shared" si="378"/>
        <v>5</v>
      </c>
      <c r="AB179" s="18">
        <v>7</v>
      </c>
      <c r="AC179" s="19">
        <f t="shared" si="359"/>
        <v>269.69230769230768</v>
      </c>
      <c r="AD179" s="17">
        <f t="shared" si="376"/>
        <v>0</v>
      </c>
      <c r="AE179" s="17">
        <f t="shared" si="377"/>
        <v>0</v>
      </c>
      <c r="AF179" s="29"/>
      <c r="AG179" s="43">
        <f>IF(BE179&lt;=(1500000/4000),0,IF(BE179&lt;=(2000000/4000),(BE179-(1500000/4000))*5%,IF(BE179&lt;=(8500000/4000),(BE179-(2000000/4000))*10%+(25000/4000),IF(BE179&lt;=(12500000/4000),(BE179-(8500000/4000))*15%+(675000/4000),(BE179-(12500000/4000))*20%+(1275000/4000)))))</f>
        <v>0</v>
      </c>
      <c r="AH179" s="17">
        <f>IF((AC179*4000)&lt;=1200000,(AC179*2%),(1200000/4000*2%))</f>
        <v>5.3938461538461535</v>
      </c>
      <c r="AI179" s="17">
        <f>AD179+AE179+AF179+AG179+AH179</f>
        <v>5.3938461538461535</v>
      </c>
      <c r="AJ179" s="3">
        <f t="shared" si="354"/>
        <v>264</v>
      </c>
      <c r="AK179" s="3">
        <f t="shared" si="355"/>
        <v>1200</v>
      </c>
      <c r="AL179" s="3"/>
      <c r="AN179" s="20">
        <f t="shared" si="386"/>
        <v>264.3</v>
      </c>
      <c r="AO179">
        <f t="shared" si="360"/>
        <v>2</v>
      </c>
      <c r="AP179">
        <f t="shared" si="361"/>
        <v>1</v>
      </c>
      <c r="AQ179">
        <f t="shared" si="362"/>
        <v>0</v>
      </c>
      <c r="AR179">
        <f t="shared" si="363"/>
        <v>1</v>
      </c>
      <c r="AS179">
        <f t="shared" si="364"/>
        <v>0</v>
      </c>
      <c r="AT179">
        <f t="shared" si="365"/>
        <v>4</v>
      </c>
      <c r="AU179">
        <f t="shared" si="366"/>
        <v>0</v>
      </c>
      <c r="AV179">
        <f t="shared" si="367"/>
        <v>1</v>
      </c>
      <c r="AW179">
        <f t="shared" si="368"/>
        <v>0</v>
      </c>
      <c r="AX179">
        <f t="shared" si="369"/>
        <v>2</v>
      </c>
      <c r="AY179">
        <f t="shared" si="370"/>
        <v>1200.0000000000455</v>
      </c>
      <c r="AZ179" s="12">
        <f t="shared" si="371"/>
        <v>-4.1666666666666664E-2</v>
      </c>
      <c r="BA179" s="13">
        <f t="shared" si="357"/>
        <v>0</v>
      </c>
      <c r="BB179" s="13">
        <f t="shared" si="358"/>
        <v>0</v>
      </c>
      <c r="BC179" s="27">
        <v>0</v>
      </c>
      <c r="BD179" s="1">
        <f t="shared" si="372"/>
        <v>0</v>
      </c>
      <c r="BE179" s="20">
        <f t="shared" si="373"/>
        <v>250.94230769230768</v>
      </c>
    </row>
    <row r="180" spans="1:57" ht="35.25" customHeight="1" x14ac:dyDescent="0.65">
      <c r="A180" s="2">
        <v>174</v>
      </c>
      <c r="B180" s="2" t="s">
        <v>547</v>
      </c>
      <c r="C180" s="44" t="s">
        <v>550</v>
      </c>
      <c r="D180" s="47" t="s">
        <v>551</v>
      </c>
      <c r="E180" s="48" t="s">
        <v>438</v>
      </c>
      <c r="F180" s="46" t="str">
        <f>VLOOKUP(C180,'[1]2023.11'!$C$6:$X$1239,8,0)</f>
        <v>TOY</v>
      </c>
      <c r="G180" s="46" t="str">
        <f>VLOOKUP(C180,'[1]2023.11'!$C$6:$X$1239,9,0)</f>
        <v>SREYLAEK</v>
      </c>
      <c r="H180" s="46" t="str">
        <f>VLOOKUP(C180,'[1]2023.11'!$C$6:$X$1239,14,0)</f>
        <v>F</v>
      </c>
      <c r="I180" s="78">
        <f>VLOOKUP(C180,'[1]2023.11'!$C$6:$X$1239,13,0)</f>
        <v>36161</v>
      </c>
      <c r="J180" s="46" t="str">
        <f>VLOOKUP(C180,'[1]2023.11'!$C$6:$X$1239,4,0)</f>
        <v>0978657623</v>
      </c>
      <c r="K180" s="46" t="str">
        <f>VLOOKUP(C180,'[1]2023.11'!$C$6:$X$1239,3,0)</f>
        <v>150793054</v>
      </c>
      <c r="L180" s="15">
        <v>44228</v>
      </c>
      <c r="M180" s="2">
        <f t="shared" si="385"/>
        <v>26</v>
      </c>
      <c r="N180" s="16">
        <v>32</v>
      </c>
      <c r="O180" s="2"/>
      <c r="P180" s="16"/>
      <c r="Q180" s="16"/>
      <c r="R180" s="2">
        <v>200</v>
      </c>
      <c r="S180" s="2">
        <v>0</v>
      </c>
      <c r="T180" s="2">
        <v>2</v>
      </c>
      <c r="U180" s="16"/>
      <c r="V180" s="2">
        <v>0</v>
      </c>
      <c r="W180" s="2">
        <f t="shared" ref="W180:W210" si="391">IF(AND($Q$4&lt;=M180,Q180&lt;0.01),10,IF(AND(M180&gt;=$Q$4-1,Q180&lt;0.01),5,0))</f>
        <v>10</v>
      </c>
      <c r="X180" s="2">
        <f t="shared" si="356"/>
        <v>0</v>
      </c>
      <c r="Y180" s="17">
        <f t="shared" si="374"/>
        <v>46.153846153846153</v>
      </c>
      <c r="Z180" s="17">
        <f t="shared" si="379"/>
        <v>8</v>
      </c>
      <c r="AA180" s="17">
        <f t="shared" si="378"/>
        <v>5</v>
      </c>
      <c r="AB180" s="18">
        <v>7</v>
      </c>
      <c r="AC180" s="19">
        <f t="shared" si="359"/>
        <v>278.15384615384613</v>
      </c>
      <c r="AD180" s="17">
        <f t="shared" si="376"/>
        <v>0</v>
      </c>
      <c r="AE180" s="17">
        <f t="shared" si="377"/>
        <v>0</v>
      </c>
      <c r="AF180" s="29"/>
      <c r="AG180" s="43">
        <f t="shared" ref="AG180:AG210" si="392">IF(BE180&lt;=(1500000/4000),0,IF(BE180&lt;=(2000000/4000),(BE180-(1500000/4000))*5%,IF(BE180&lt;=(8500000/4000),(BE180-(2000000/4000))*10%+(25000/4000),IF(BE180&lt;=(12500000/4000),(BE180-(8500000/4000))*15%+(675000/4000),(BE180-(12500000/4000))*20%+(1275000/4000)))))</f>
        <v>0</v>
      </c>
      <c r="AH180" s="17">
        <f t="shared" ref="AH180:AH210" si="393">IF((AC180*4000)&lt;=1200000,(AC180*2%),(1200000/4000*2%))</f>
        <v>5.563076923076923</v>
      </c>
      <c r="AI180" s="17">
        <f t="shared" ref="AI180:AI210" si="394">AD180+AE180+AF180+AG180+AH180</f>
        <v>5.563076923076923</v>
      </c>
      <c r="AJ180" s="3">
        <f t="shared" ref="AJ180:AJ243" si="395">(AO180*$AO$5+AP180*$AP$5+AQ180*$AQ$5+AR180*$AR$5+AS180*$AS$5+AT180*$AT$5)</f>
        <v>272</v>
      </c>
      <c r="AK180" s="3">
        <f t="shared" ref="AK180:AK243" si="396">(AU180*$AU$5+AV180*$AV$5+AW180*$AW$5+AX180*$AX$5)</f>
        <v>2300</v>
      </c>
      <c r="AL180" s="3"/>
      <c r="AN180" s="20">
        <f t="shared" si="386"/>
        <v>272.58999999999997</v>
      </c>
      <c r="AO180">
        <f t="shared" si="360"/>
        <v>2</v>
      </c>
      <c r="AP180">
        <f t="shared" si="361"/>
        <v>1</v>
      </c>
      <c r="AQ180">
        <f t="shared" si="362"/>
        <v>1</v>
      </c>
      <c r="AR180">
        <f t="shared" si="363"/>
        <v>0</v>
      </c>
      <c r="AS180">
        <f t="shared" si="364"/>
        <v>0</v>
      </c>
      <c r="AT180">
        <f t="shared" si="365"/>
        <v>2</v>
      </c>
      <c r="AU180">
        <f t="shared" si="366"/>
        <v>1</v>
      </c>
      <c r="AV180">
        <f t="shared" si="367"/>
        <v>0</v>
      </c>
      <c r="AW180">
        <f t="shared" si="368"/>
        <v>0</v>
      </c>
      <c r="AX180">
        <f t="shared" si="369"/>
        <v>3</v>
      </c>
      <c r="AY180">
        <f t="shared" si="370"/>
        <v>2359.9999999999</v>
      </c>
      <c r="AZ180" s="12">
        <f t="shared" si="371"/>
        <v>-4.1666666666666664E-2</v>
      </c>
      <c r="BA180" s="13">
        <f t="shared" si="357"/>
        <v>0</v>
      </c>
      <c r="BB180" s="13">
        <f t="shared" si="358"/>
        <v>0</v>
      </c>
      <c r="BC180" s="27">
        <v>0</v>
      </c>
      <c r="BD180" s="1">
        <f t="shared" si="372"/>
        <v>0</v>
      </c>
      <c r="BE180" s="20">
        <f t="shared" si="373"/>
        <v>258.15384615384613</v>
      </c>
    </row>
    <row r="181" spans="1:57" ht="35.25" customHeight="1" x14ac:dyDescent="0.65">
      <c r="A181" s="39">
        <v>175</v>
      </c>
      <c r="B181" s="2" t="s">
        <v>547</v>
      </c>
      <c r="C181" s="37" t="s">
        <v>552</v>
      </c>
      <c r="D181" s="47" t="s">
        <v>553</v>
      </c>
      <c r="E181" s="48" t="s">
        <v>277</v>
      </c>
      <c r="F181" s="46" t="str">
        <f>VLOOKUP(C181,'[1]2023.11'!$C$6:$X$1239,8,0)</f>
        <v>SOKHA</v>
      </c>
      <c r="G181" s="46" t="str">
        <f>VLOOKUP(C181,'[1]2023.11'!$C$6:$X$1239,9,0)</f>
        <v>KEA</v>
      </c>
      <c r="H181" s="46" t="str">
        <f>VLOOKUP(C181,'[1]2023.11'!$C$6:$X$1239,14,0)</f>
        <v>F</v>
      </c>
      <c r="I181" s="78">
        <f>VLOOKUP(C181,'[1]2023.11'!$C$6:$X$1239,13,0)</f>
        <v>35121</v>
      </c>
      <c r="J181" s="46" t="str">
        <f>VLOOKUP(C181,'[1]2023.11'!$C$6:$X$1239,4,0)</f>
        <v>069338241</v>
      </c>
      <c r="K181" s="46" t="str">
        <f>VLOOKUP(C181,'[1]2023.11'!$C$6:$X$1239,3,0)</f>
        <v>030687129</v>
      </c>
      <c r="L181" s="15">
        <v>44228</v>
      </c>
      <c r="M181" s="2">
        <f t="shared" si="385"/>
        <v>26</v>
      </c>
      <c r="N181" s="16">
        <v>27</v>
      </c>
      <c r="O181" s="2"/>
      <c r="P181" s="16"/>
      <c r="Q181" s="16"/>
      <c r="R181" s="2">
        <v>210</v>
      </c>
      <c r="S181" s="2">
        <v>15</v>
      </c>
      <c r="T181" s="2">
        <v>0</v>
      </c>
      <c r="U181" s="16"/>
      <c r="V181" s="2">
        <v>0</v>
      </c>
      <c r="W181" s="2">
        <f t="shared" si="391"/>
        <v>10</v>
      </c>
      <c r="X181" s="2">
        <f t="shared" si="356"/>
        <v>0</v>
      </c>
      <c r="Y181" s="17">
        <f t="shared" si="374"/>
        <v>40.889423076923073</v>
      </c>
      <c r="Z181" s="17">
        <f t="shared" si="379"/>
        <v>6.75</v>
      </c>
      <c r="AA181" s="17">
        <f t="shared" si="378"/>
        <v>5</v>
      </c>
      <c r="AB181" s="18">
        <v>7</v>
      </c>
      <c r="AC181" s="19">
        <f t="shared" si="359"/>
        <v>294.63942307692309</v>
      </c>
      <c r="AD181" s="17">
        <f t="shared" si="376"/>
        <v>0</v>
      </c>
      <c r="AE181" s="17">
        <f t="shared" si="377"/>
        <v>0</v>
      </c>
      <c r="AF181" s="29"/>
      <c r="AG181" s="43">
        <f t="shared" si="392"/>
        <v>0</v>
      </c>
      <c r="AH181" s="17">
        <f t="shared" si="393"/>
        <v>5.892788461538462</v>
      </c>
      <c r="AI181" s="17">
        <f t="shared" si="394"/>
        <v>5.892788461538462</v>
      </c>
      <c r="AJ181" s="3">
        <f t="shared" si="395"/>
        <v>288</v>
      </c>
      <c r="AK181" s="3">
        <f t="shared" si="396"/>
        <v>3000</v>
      </c>
      <c r="AL181" s="3"/>
      <c r="AN181" s="20">
        <f t="shared" si="386"/>
        <v>288.75</v>
      </c>
      <c r="AO181">
        <f t="shared" si="360"/>
        <v>2</v>
      </c>
      <c r="AP181">
        <f t="shared" si="361"/>
        <v>1</v>
      </c>
      <c r="AQ181">
        <f t="shared" si="362"/>
        <v>1</v>
      </c>
      <c r="AR181">
        <f t="shared" si="363"/>
        <v>1</v>
      </c>
      <c r="AS181">
        <f t="shared" si="364"/>
        <v>1</v>
      </c>
      <c r="AT181">
        <f t="shared" si="365"/>
        <v>3</v>
      </c>
      <c r="AU181">
        <f t="shared" si="366"/>
        <v>1</v>
      </c>
      <c r="AV181">
        <f t="shared" si="367"/>
        <v>1</v>
      </c>
      <c r="AW181">
        <f t="shared" si="368"/>
        <v>0</v>
      </c>
      <c r="AX181">
        <f t="shared" si="369"/>
        <v>0</v>
      </c>
      <c r="AY181">
        <f t="shared" si="370"/>
        <v>3000</v>
      </c>
      <c r="AZ181" s="12">
        <f t="shared" si="371"/>
        <v>-4.1666666666666664E-2</v>
      </c>
      <c r="BA181" s="13">
        <f t="shared" si="357"/>
        <v>0</v>
      </c>
      <c r="BB181" s="13">
        <f t="shared" si="358"/>
        <v>0</v>
      </c>
      <c r="BC181" s="27">
        <v>0</v>
      </c>
      <c r="BD181" s="1">
        <f t="shared" si="372"/>
        <v>0</v>
      </c>
      <c r="BE181" s="20">
        <f t="shared" si="373"/>
        <v>275.88942307692309</v>
      </c>
    </row>
    <row r="182" spans="1:57" ht="35.25" customHeight="1" x14ac:dyDescent="0.65">
      <c r="A182" s="2">
        <v>176</v>
      </c>
      <c r="B182" s="2" t="s">
        <v>547</v>
      </c>
      <c r="C182" s="44" t="s">
        <v>554</v>
      </c>
      <c r="D182" s="47" t="s">
        <v>555</v>
      </c>
      <c r="E182" s="48" t="s">
        <v>556</v>
      </c>
      <c r="F182" s="46" t="str">
        <f>VLOOKUP(C182,'[1]2023.11'!$C$6:$X$1239,8,0)</f>
        <v>TANG</v>
      </c>
      <c r="G182" s="46" t="str">
        <f>VLOOKUP(C182,'[1]2023.11'!$C$6:$X$1239,9,0)</f>
        <v>SORN</v>
      </c>
      <c r="H182" s="46" t="str">
        <f>VLOOKUP(C182,'[1]2023.11'!$C$6:$X$1239,14,0)</f>
        <v>M</v>
      </c>
      <c r="I182" s="78">
        <f>VLOOKUP(C182,'[1]2023.11'!$C$6:$X$1239,13,0)</f>
        <v>33029</v>
      </c>
      <c r="J182" s="46" t="str">
        <f>VLOOKUP(C182,'[1]2023.11'!$C$6:$X$1239,4,0)</f>
        <v>093361896</v>
      </c>
      <c r="K182" s="46">
        <f>VLOOKUP(C182,'[1]2023.11'!$C$6:$X$1239,3,0)</f>
        <v>100715691</v>
      </c>
      <c r="L182" s="15">
        <v>44228</v>
      </c>
      <c r="M182" s="2">
        <f t="shared" si="385"/>
        <v>26</v>
      </c>
      <c r="N182" s="16">
        <v>23</v>
      </c>
      <c r="O182" s="2"/>
      <c r="P182" s="16"/>
      <c r="Q182" s="16"/>
      <c r="R182" s="2">
        <v>200</v>
      </c>
      <c r="S182" s="2">
        <v>0</v>
      </c>
      <c r="T182" s="2">
        <v>9.5</v>
      </c>
      <c r="U182" s="16"/>
      <c r="V182" s="2">
        <v>0</v>
      </c>
      <c r="W182" s="2">
        <f t="shared" si="391"/>
        <v>10</v>
      </c>
      <c r="X182" s="2">
        <f t="shared" si="356"/>
        <v>0</v>
      </c>
      <c r="Y182" s="17">
        <f t="shared" si="374"/>
        <v>33.17307692307692</v>
      </c>
      <c r="Z182" s="17">
        <f t="shared" si="379"/>
        <v>5.75</v>
      </c>
      <c r="AA182" s="17">
        <f t="shared" si="378"/>
        <v>5</v>
      </c>
      <c r="AB182" s="18">
        <v>7</v>
      </c>
      <c r="AC182" s="19">
        <f t="shared" si="359"/>
        <v>270.42307692307691</v>
      </c>
      <c r="AD182" s="17">
        <f t="shared" si="376"/>
        <v>0</v>
      </c>
      <c r="AE182" s="17">
        <f t="shared" si="377"/>
        <v>0</v>
      </c>
      <c r="AF182" s="29"/>
      <c r="AG182" s="43">
        <f t="shared" si="392"/>
        <v>0</v>
      </c>
      <c r="AH182" s="17">
        <f t="shared" si="393"/>
        <v>5.4084615384615384</v>
      </c>
      <c r="AI182" s="17">
        <f t="shared" si="394"/>
        <v>5.4084615384615384</v>
      </c>
      <c r="AJ182" s="3">
        <f t="shared" si="395"/>
        <v>265</v>
      </c>
      <c r="AK182" s="3">
        <f t="shared" si="396"/>
        <v>0</v>
      </c>
      <c r="AL182" s="3"/>
      <c r="AN182" s="20">
        <f t="shared" si="386"/>
        <v>265.01</v>
      </c>
      <c r="AO182">
        <f t="shared" si="360"/>
        <v>2</v>
      </c>
      <c r="AP182">
        <f t="shared" si="361"/>
        <v>1</v>
      </c>
      <c r="AQ182">
        <f t="shared" si="362"/>
        <v>0</v>
      </c>
      <c r="AR182">
        <f t="shared" si="363"/>
        <v>1</v>
      </c>
      <c r="AS182">
        <f t="shared" si="364"/>
        <v>1</v>
      </c>
      <c r="AT182">
        <f t="shared" si="365"/>
        <v>0</v>
      </c>
      <c r="AU182">
        <f t="shared" si="366"/>
        <v>0</v>
      </c>
      <c r="AV182">
        <f t="shared" si="367"/>
        <v>0</v>
      </c>
      <c r="AW182">
        <f t="shared" si="368"/>
        <v>0</v>
      </c>
      <c r="AX182">
        <f t="shared" si="369"/>
        <v>0</v>
      </c>
      <c r="AY182">
        <f t="shared" si="370"/>
        <v>39.99999999996362</v>
      </c>
      <c r="AZ182" s="12">
        <f t="shared" si="371"/>
        <v>-4.1666666666666664E-2</v>
      </c>
      <c r="BA182" s="13">
        <f t="shared" si="357"/>
        <v>0</v>
      </c>
      <c r="BB182" s="13">
        <f t="shared" si="358"/>
        <v>0</v>
      </c>
      <c r="BC182" s="27">
        <v>0</v>
      </c>
      <c r="BD182" s="1">
        <f t="shared" si="372"/>
        <v>0</v>
      </c>
      <c r="BE182" s="20">
        <f t="shared" si="373"/>
        <v>252.67307692307691</v>
      </c>
    </row>
    <row r="183" spans="1:57" ht="39" customHeight="1" x14ac:dyDescent="0.65">
      <c r="A183" s="39">
        <v>177</v>
      </c>
      <c r="B183" s="2" t="s">
        <v>547</v>
      </c>
      <c r="C183" s="44" t="s">
        <v>557</v>
      </c>
      <c r="D183" s="47" t="s">
        <v>558</v>
      </c>
      <c r="E183" s="48" t="s">
        <v>559</v>
      </c>
      <c r="F183" s="46" t="str">
        <f>VLOOKUP(C183,'[1]2023.11'!$C$6:$X$1239,8,0)</f>
        <v>KHON</v>
      </c>
      <c r="G183" s="46" t="str">
        <f>VLOOKUP(C183,'[1]2023.11'!$C$6:$X$1239,9,0)</f>
        <v>YOEURN</v>
      </c>
      <c r="H183" s="46" t="str">
        <f>VLOOKUP(C183,'[1]2023.11'!$C$6:$X$1239,14,0)</f>
        <v>F</v>
      </c>
      <c r="I183" s="78">
        <f>VLOOKUP(C183,'[1]2023.11'!$C$6:$X$1239,13,0)</f>
        <v>28905</v>
      </c>
      <c r="J183" s="46" t="str">
        <f>VLOOKUP(C183,'[1]2023.11'!$C$6:$X$1239,4,0)</f>
        <v>098367702</v>
      </c>
      <c r="K183" s="46" t="str">
        <f>VLOOKUP(C183,'[1]2023.11'!$C$6:$X$1239,3,0)</f>
        <v>062165504</v>
      </c>
      <c r="L183" s="15">
        <v>44228</v>
      </c>
      <c r="M183" s="2">
        <f t="shared" si="385"/>
        <v>26</v>
      </c>
      <c r="N183" s="16">
        <v>30</v>
      </c>
      <c r="O183" s="2"/>
      <c r="P183" s="16"/>
      <c r="Q183" s="16"/>
      <c r="R183" s="2">
        <v>200</v>
      </c>
      <c r="S183" s="2">
        <v>0</v>
      </c>
      <c r="T183" s="2">
        <v>3.5</v>
      </c>
      <c r="U183" s="16"/>
      <c r="V183" s="2">
        <v>0</v>
      </c>
      <c r="W183" s="2">
        <f t="shared" si="391"/>
        <v>10</v>
      </c>
      <c r="X183" s="2">
        <f t="shared" si="356"/>
        <v>0</v>
      </c>
      <c r="Y183" s="17">
        <f t="shared" si="374"/>
        <v>43.269230769230766</v>
      </c>
      <c r="Z183" s="17">
        <f t="shared" si="379"/>
        <v>7.5</v>
      </c>
      <c r="AA183" s="17">
        <f t="shared" si="378"/>
        <v>5</v>
      </c>
      <c r="AB183" s="18">
        <v>7</v>
      </c>
      <c r="AC183" s="19">
        <f t="shared" si="359"/>
        <v>276.26923076923077</v>
      </c>
      <c r="AD183" s="17">
        <f t="shared" si="376"/>
        <v>0</v>
      </c>
      <c r="AE183" s="17">
        <f t="shared" si="377"/>
        <v>0</v>
      </c>
      <c r="AF183" s="29"/>
      <c r="AG183" s="43">
        <f t="shared" si="392"/>
        <v>0</v>
      </c>
      <c r="AH183" s="17">
        <f t="shared" si="393"/>
        <v>5.525384615384616</v>
      </c>
      <c r="AI183" s="17">
        <f t="shared" si="394"/>
        <v>5.525384615384616</v>
      </c>
      <c r="AJ183" s="3">
        <f t="shared" si="395"/>
        <v>270</v>
      </c>
      <c r="AK183" s="3">
        <f t="shared" si="396"/>
        <v>2900</v>
      </c>
      <c r="AL183" s="3"/>
      <c r="AN183" s="20">
        <f t="shared" si="386"/>
        <v>270.74</v>
      </c>
      <c r="AO183">
        <f t="shared" si="360"/>
        <v>2</v>
      </c>
      <c r="AP183">
        <f t="shared" si="361"/>
        <v>1</v>
      </c>
      <c r="AQ183">
        <f t="shared" si="362"/>
        <v>1</v>
      </c>
      <c r="AR183">
        <f t="shared" si="363"/>
        <v>0</v>
      </c>
      <c r="AS183">
        <f t="shared" si="364"/>
        <v>0</v>
      </c>
      <c r="AT183">
        <f t="shared" si="365"/>
        <v>0</v>
      </c>
      <c r="AU183">
        <f t="shared" si="366"/>
        <v>1</v>
      </c>
      <c r="AV183">
        <f t="shared" si="367"/>
        <v>0</v>
      </c>
      <c r="AW183">
        <f t="shared" si="368"/>
        <v>1</v>
      </c>
      <c r="AX183">
        <f t="shared" si="369"/>
        <v>4</v>
      </c>
      <c r="AY183">
        <f t="shared" si="370"/>
        <v>2960.0000000000364</v>
      </c>
      <c r="AZ183" s="12">
        <f t="shared" si="371"/>
        <v>-4.1666666666666664E-2</v>
      </c>
      <c r="BA183" s="13">
        <f t="shared" si="357"/>
        <v>0</v>
      </c>
      <c r="BB183" s="13">
        <f t="shared" si="358"/>
        <v>0</v>
      </c>
      <c r="BC183" s="27">
        <v>0</v>
      </c>
      <c r="BD183" s="1">
        <f t="shared" si="372"/>
        <v>0</v>
      </c>
      <c r="BE183" s="20">
        <f t="shared" si="373"/>
        <v>256.76923076923077</v>
      </c>
    </row>
    <row r="184" spans="1:57" ht="35.25" customHeight="1" x14ac:dyDescent="0.65">
      <c r="A184" s="2">
        <v>178</v>
      </c>
      <c r="B184" s="2" t="s">
        <v>547</v>
      </c>
      <c r="C184" s="44" t="s">
        <v>560</v>
      </c>
      <c r="D184" s="47" t="s">
        <v>496</v>
      </c>
      <c r="E184" s="48" t="s">
        <v>561</v>
      </c>
      <c r="F184" s="46" t="str">
        <f>VLOOKUP(C184,'[1]2023.11'!$C$6:$X$1239,8,0)</f>
        <v>CHHON</v>
      </c>
      <c r="G184" s="46" t="str">
        <f>VLOOKUP(C184,'[1]2023.11'!$C$6:$X$1239,9,0)</f>
        <v>RIN</v>
      </c>
      <c r="H184" s="46" t="str">
        <f>VLOOKUP(C184,'[1]2023.11'!$C$6:$X$1239,14,0)</f>
        <v>F</v>
      </c>
      <c r="I184" s="78">
        <f>VLOOKUP(C184,'[1]2023.11'!$C$6:$X$1239,13,0)</f>
        <v>36808</v>
      </c>
      <c r="J184" s="46" t="str">
        <f>VLOOKUP(C184,'[1]2023.11'!$C$6:$X$1239,4,0)</f>
        <v>0962115807</v>
      </c>
      <c r="K184" s="46" t="str">
        <f>VLOOKUP(C184,'[1]2023.11'!$C$6:$X$1239,3,0)</f>
        <v>021173384</v>
      </c>
      <c r="L184" s="15">
        <v>44409</v>
      </c>
      <c r="M184" s="2">
        <f t="shared" si="385"/>
        <v>26</v>
      </c>
      <c r="N184" s="16">
        <v>32</v>
      </c>
      <c r="O184" s="2"/>
      <c r="P184" s="16"/>
      <c r="Q184" s="16"/>
      <c r="R184" s="2">
        <v>200</v>
      </c>
      <c r="S184" s="2">
        <v>0</v>
      </c>
      <c r="T184" s="2">
        <v>0</v>
      </c>
      <c r="U184" s="16"/>
      <c r="V184" s="2">
        <v>0</v>
      </c>
      <c r="W184" s="2">
        <f t="shared" si="391"/>
        <v>10</v>
      </c>
      <c r="X184" s="2">
        <f t="shared" si="356"/>
        <v>0</v>
      </c>
      <c r="Y184" s="17">
        <f t="shared" si="374"/>
        <v>46.153846153846153</v>
      </c>
      <c r="Z184" s="17">
        <f t="shared" si="379"/>
        <v>8</v>
      </c>
      <c r="AA184" s="17">
        <f t="shared" si="378"/>
        <v>5</v>
      </c>
      <c r="AB184" s="18">
        <v>7</v>
      </c>
      <c r="AC184" s="19">
        <f t="shared" si="359"/>
        <v>276.15384615384613</v>
      </c>
      <c r="AD184" s="17">
        <f t="shared" si="376"/>
        <v>0</v>
      </c>
      <c r="AE184" s="17">
        <f t="shared" si="377"/>
        <v>0</v>
      </c>
      <c r="AF184" s="29"/>
      <c r="AG184" s="43">
        <f t="shared" si="392"/>
        <v>0</v>
      </c>
      <c r="AH184" s="17">
        <f t="shared" si="393"/>
        <v>5.523076923076923</v>
      </c>
      <c r="AI184" s="17">
        <f t="shared" si="394"/>
        <v>5.523076923076923</v>
      </c>
      <c r="AJ184" s="3">
        <f t="shared" si="395"/>
        <v>270</v>
      </c>
      <c r="AK184" s="3">
        <f t="shared" si="396"/>
        <v>2500</v>
      </c>
      <c r="AL184" s="3"/>
      <c r="AN184" s="20">
        <f t="shared" si="386"/>
        <v>270.63</v>
      </c>
      <c r="AO184">
        <f t="shared" si="360"/>
        <v>2</v>
      </c>
      <c r="AP184">
        <f t="shared" si="361"/>
        <v>1</v>
      </c>
      <c r="AQ184">
        <f t="shared" si="362"/>
        <v>1</v>
      </c>
      <c r="AR184">
        <f t="shared" si="363"/>
        <v>0</v>
      </c>
      <c r="AS184">
        <f t="shared" si="364"/>
        <v>0</v>
      </c>
      <c r="AT184">
        <f t="shared" si="365"/>
        <v>0</v>
      </c>
      <c r="AU184">
        <f t="shared" si="366"/>
        <v>1</v>
      </c>
      <c r="AV184">
        <f t="shared" si="367"/>
        <v>0</v>
      </c>
      <c r="AW184">
        <f t="shared" si="368"/>
        <v>1</v>
      </c>
      <c r="AX184">
        <f t="shared" si="369"/>
        <v>0</v>
      </c>
      <c r="AY184">
        <f t="shared" si="370"/>
        <v>2519.9999999999818</v>
      </c>
      <c r="AZ184" s="12">
        <f t="shared" si="371"/>
        <v>-0.54166666666666663</v>
      </c>
      <c r="BA184" s="13">
        <f t="shared" si="357"/>
        <v>0</v>
      </c>
      <c r="BB184" s="13">
        <f t="shared" si="358"/>
        <v>0</v>
      </c>
      <c r="BC184" s="27">
        <v>0</v>
      </c>
      <c r="BD184" s="1">
        <f t="shared" si="372"/>
        <v>0</v>
      </c>
      <c r="BE184" s="20">
        <f t="shared" si="373"/>
        <v>256.15384615384613</v>
      </c>
    </row>
    <row r="185" spans="1:57" ht="35.25" customHeight="1" x14ac:dyDescent="0.65">
      <c r="A185" s="39">
        <v>179</v>
      </c>
      <c r="B185" s="2" t="s">
        <v>547</v>
      </c>
      <c r="C185" s="44" t="s">
        <v>562</v>
      </c>
      <c r="D185" s="38" t="s">
        <v>315</v>
      </c>
      <c r="E185" s="38" t="s">
        <v>563</v>
      </c>
      <c r="F185" s="46" t="str">
        <f>VLOOKUP(C185,'[1]2023.11'!$C$6:$X$1239,8,0)</f>
        <v>KHIEV</v>
      </c>
      <c r="G185" s="46" t="str">
        <f>VLOOKUP(C185,'[1]2023.11'!$C$6:$X$1239,9,0)</f>
        <v>OUN</v>
      </c>
      <c r="H185" s="46" t="str">
        <f>VLOOKUP(C185,'[1]2023.11'!$C$6:$X$1239,14,0)</f>
        <v>F</v>
      </c>
      <c r="I185" s="78">
        <f>VLOOKUP(C185,'[1]2023.11'!$C$6:$X$1239,13,0)</f>
        <v>30835</v>
      </c>
      <c r="J185" s="46" t="str">
        <f>VLOOKUP(C185,'[1]2023.11'!$C$6:$X$1239,4,0)</f>
        <v>0977703661</v>
      </c>
      <c r="K185" s="46" t="str">
        <f>VLOOKUP(C185,'[1]2023.11'!$C$6:$X$1239,3,0)</f>
        <v>110233975</v>
      </c>
      <c r="L185" s="15">
        <v>44480</v>
      </c>
      <c r="M185" s="2">
        <f t="shared" si="385"/>
        <v>26</v>
      </c>
      <c r="N185" s="16">
        <v>25</v>
      </c>
      <c r="O185" s="2"/>
      <c r="P185" s="16"/>
      <c r="Q185" s="16"/>
      <c r="R185" s="2">
        <v>200</v>
      </c>
      <c r="S185" s="2">
        <v>0</v>
      </c>
      <c r="T185" s="2">
        <v>0</v>
      </c>
      <c r="U185" s="16"/>
      <c r="V185" s="2">
        <v>0</v>
      </c>
      <c r="W185" s="2">
        <f t="shared" si="391"/>
        <v>10</v>
      </c>
      <c r="X185" s="2">
        <f t="shared" ref="X185:X233" si="397">IF(AZ185&lt;=8,BA185,BB185)</f>
        <v>0</v>
      </c>
      <c r="Y185" s="17">
        <f t="shared" si="374"/>
        <v>36.057692307692307</v>
      </c>
      <c r="Z185" s="17">
        <f t="shared" si="379"/>
        <v>6.25</v>
      </c>
      <c r="AA185" s="17">
        <f t="shared" si="378"/>
        <v>5</v>
      </c>
      <c r="AB185" s="18">
        <v>7</v>
      </c>
      <c r="AC185" s="19">
        <f t="shared" si="359"/>
        <v>264.30769230769232</v>
      </c>
      <c r="AD185" s="17">
        <f t="shared" si="376"/>
        <v>0</v>
      </c>
      <c r="AE185" s="17">
        <f t="shared" si="377"/>
        <v>0</v>
      </c>
      <c r="AF185" s="29"/>
      <c r="AG185" s="43">
        <f t="shared" si="392"/>
        <v>0</v>
      </c>
      <c r="AH185" s="17">
        <f t="shared" si="393"/>
        <v>5.2861538461538462</v>
      </c>
      <c r="AI185" s="17">
        <f t="shared" si="394"/>
        <v>5.2861538461538462</v>
      </c>
      <c r="AJ185" s="3">
        <f t="shared" si="395"/>
        <v>259</v>
      </c>
      <c r="AK185" s="3">
        <f t="shared" si="396"/>
        <v>0</v>
      </c>
      <c r="AL185" s="3"/>
      <c r="AN185" s="20">
        <f t="shared" si="386"/>
        <v>259.02</v>
      </c>
      <c r="AO185">
        <f t="shared" si="360"/>
        <v>2</v>
      </c>
      <c r="AP185">
        <f t="shared" si="361"/>
        <v>1</v>
      </c>
      <c r="AQ185">
        <f t="shared" si="362"/>
        <v>0</v>
      </c>
      <c r="AR185">
        <f t="shared" si="363"/>
        <v>0</v>
      </c>
      <c r="AS185">
        <f t="shared" si="364"/>
        <v>1</v>
      </c>
      <c r="AT185">
        <f t="shared" si="365"/>
        <v>4</v>
      </c>
      <c r="AU185">
        <f t="shared" si="366"/>
        <v>0</v>
      </c>
      <c r="AV185">
        <f t="shared" si="367"/>
        <v>0</v>
      </c>
      <c r="AW185">
        <f t="shared" si="368"/>
        <v>0</v>
      </c>
      <c r="AX185">
        <f t="shared" si="369"/>
        <v>0</v>
      </c>
      <c r="AY185">
        <f t="shared" si="370"/>
        <v>79.99999999992724</v>
      </c>
      <c r="AZ185" s="12">
        <f t="shared" si="371"/>
        <v>-0.73611111111111116</v>
      </c>
      <c r="BA185" s="13">
        <f t="shared" ref="BA185:BA233" si="398">IF(AZ185&lt;=1,0,IF(AZ185&lt;=2,2,IF(AZ185&lt;=3,3,IF(AZ185&lt;=4,4,IF(AZ185&lt;=5,5,IF(AZ185&lt;=6,6,IF(AZ185&lt;=7,7,IF(AZ185&lt;=8,8,10))))))))</f>
        <v>0</v>
      </c>
      <c r="BB185" s="13">
        <f t="shared" ref="BB185:BB233" si="399">IF(AZ185&lt;=3,0,IF(AZ185&lt;=4,4,IF(AZ185&lt;=5,5,IF(AZ185&lt;=6,6,IF(AZ185&lt;=7,7,IF(AZ185&lt;=8,8,IF(AZ185&lt;=9,9,10)))))))</f>
        <v>0</v>
      </c>
      <c r="BC185" s="27">
        <v>0</v>
      </c>
      <c r="BD185" s="1">
        <f t="shared" si="372"/>
        <v>0</v>
      </c>
      <c r="BE185" s="20">
        <f t="shared" si="373"/>
        <v>246.05769230769232</v>
      </c>
    </row>
    <row r="186" spans="1:57" ht="35.25" customHeight="1" x14ac:dyDescent="0.65">
      <c r="A186" s="2">
        <v>180</v>
      </c>
      <c r="B186" s="2" t="s">
        <v>547</v>
      </c>
      <c r="C186" s="44" t="s">
        <v>564</v>
      </c>
      <c r="D186" s="47" t="s">
        <v>565</v>
      </c>
      <c r="E186" s="48" t="s">
        <v>566</v>
      </c>
      <c r="F186" s="46" t="str">
        <f>VLOOKUP(C186,'[1]2023.11'!$C$6:$X$1239,8,0)</f>
        <v>CHHEUY</v>
      </c>
      <c r="G186" s="46" t="str">
        <f>VLOOKUP(C186,'[1]2023.11'!$C$6:$X$1239,9,0)</f>
        <v>ROTANA</v>
      </c>
      <c r="H186" s="46" t="str">
        <f>VLOOKUP(C186,'[1]2023.11'!$C$6:$X$1239,14,0)</f>
        <v>F</v>
      </c>
      <c r="I186" s="78">
        <f>VLOOKUP(C186,'[1]2023.11'!$C$6:$X$1239,13,0)</f>
        <v>37138</v>
      </c>
      <c r="J186" s="46" t="str">
        <f>VLOOKUP(C186,'[1]2023.11'!$C$6:$X$1239,4,0)</f>
        <v>016985292</v>
      </c>
      <c r="K186" s="46" t="str">
        <f>VLOOKUP(C186,'[1]2023.11'!$C$6:$X$1239,3,0)</f>
        <v>150935593</v>
      </c>
      <c r="L186" s="15">
        <v>44487</v>
      </c>
      <c r="M186" s="2">
        <f t="shared" si="385"/>
        <v>26</v>
      </c>
      <c r="N186" s="16">
        <v>27</v>
      </c>
      <c r="O186" s="2"/>
      <c r="P186" s="16"/>
      <c r="Q186" s="16"/>
      <c r="R186" s="2">
        <v>200</v>
      </c>
      <c r="S186" s="2">
        <v>0</v>
      </c>
      <c r="T186" s="2">
        <v>0</v>
      </c>
      <c r="U186" s="16"/>
      <c r="V186" s="2">
        <v>0</v>
      </c>
      <c r="W186" s="2">
        <f t="shared" si="391"/>
        <v>10</v>
      </c>
      <c r="X186" s="2">
        <f t="shared" si="397"/>
        <v>0</v>
      </c>
      <c r="Y186" s="17">
        <f t="shared" si="374"/>
        <v>38.942307692307693</v>
      </c>
      <c r="Z186" s="17">
        <f t="shared" si="379"/>
        <v>6.75</v>
      </c>
      <c r="AA186" s="17">
        <f t="shared" si="378"/>
        <v>5</v>
      </c>
      <c r="AB186" s="18">
        <v>7</v>
      </c>
      <c r="AC186" s="19">
        <f t="shared" si="359"/>
        <v>267.69230769230768</v>
      </c>
      <c r="AD186" s="17">
        <f t="shared" si="376"/>
        <v>0</v>
      </c>
      <c r="AE186" s="17">
        <f t="shared" si="377"/>
        <v>0</v>
      </c>
      <c r="AF186" s="29"/>
      <c r="AG186" s="43">
        <f t="shared" si="392"/>
        <v>0</v>
      </c>
      <c r="AH186" s="17">
        <f t="shared" si="393"/>
        <v>5.3538461538461535</v>
      </c>
      <c r="AI186" s="17">
        <f t="shared" si="394"/>
        <v>5.3538461538461535</v>
      </c>
      <c r="AJ186" s="3">
        <f t="shared" si="395"/>
        <v>262</v>
      </c>
      <c r="AK186" s="3">
        <f t="shared" si="396"/>
        <v>1300</v>
      </c>
      <c r="AL186" s="3"/>
      <c r="AN186" s="20">
        <f t="shared" si="386"/>
        <v>262.33999999999997</v>
      </c>
      <c r="AO186">
        <f t="shared" si="360"/>
        <v>2</v>
      </c>
      <c r="AP186">
        <f t="shared" si="361"/>
        <v>1</v>
      </c>
      <c r="AQ186">
        <f t="shared" si="362"/>
        <v>0</v>
      </c>
      <c r="AR186">
        <f t="shared" si="363"/>
        <v>1</v>
      </c>
      <c r="AS186">
        <f t="shared" si="364"/>
        <v>0</v>
      </c>
      <c r="AT186">
        <f t="shared" si="365"/>
        <v>2</v>
      </c>
      <c r="AU186">
        <f t="shared" si="366"/>
        <v>0</v>
      </c>
      <c r="AV186">
        <f t="shared" si="367"/>
        <v>1</v>
      </c>
      <c r="AW186">
        <f t="shared" si="368"/>
        <v>0</v>
      </c>
      <c r="AX186">
        <f t="shared" si="369"/>
        <v>3</v>
      </c>
      <c r="AY186">
        <f t="shared" si="370"/>
        <v>1359.9999999999</v>
      </c>
      <c r="AZ186" s="12">
        <f t="shared" si="371"/>
        <v>-0.75555555555555554</v>
      </c>
      <c r="BA186" s="13">
        <f t="shared" si="398"/>
        <v>0</v>
      </c>
      <c r="BB186" s="13">
        <f t="shared" si="399"/>
        <v>0</v>
      </c>
      <c r="BC186" s="27">
        <v>0</v>
      </c>
      <c r="BD186" s="1">
        <f t="shared" si="372"/>
        <v>0</v>
      </c>
      <c r="BE186" s="20">
        <f t="shared" si="373"/>
        <v>248.94230769230768</v>
      </c>
    </row>
    <row r="187" spans="1:57" ht="35.25" customHeight="1" x14ac:dyDescent="0.65">
      <c r="A187" s="39">
        <v>181</v>
      </c>
      <c r="B187" s="2" t="s">
        <v>547</v>
      </c>
      <c r="C187" s="44" t="s">
        <v>567</v>
      </c>
      <c r="D187" s="38" t="s">
        <v>568</v>
      </c>
      <c r="E187" s="38" t="s">
        <v>569</v>
      </c>
      <c r="F187" s="46" t="str">
        <f>VLOOKUP(C187,'[1]2023.11'!$C$6:$X$1239,8,0)</f>
        <v>KHOT</v>
      </c>
      <c r="G187" s="46" t="str">
        <f>VLOOKUP(C187,'[1]2023.11'!$C$6:$X$1239,9,0)</f>
        <v>SREYNET</v>
      </c>
      <c r="H187" s="46" t="str">
        <f>VLOOKUP(C187,'[1]2023.11'!$C$6:$X$1239,14,0)</f>
        <v>F</v>
      </c>
      <c r="I187" s="78">
        <f>VLOOKUP(C187,'[1]2023.11'!$C$6:$X$1239,13,0)</f>
        <v>37756</v>
      </c>
      <c r="J187" s="46" t="str">
        <f>VLOOKUP(C187,'[1]2023.11'!$C$6:$X$1239,4,0)</f>
        <v>0886313727</v>
      </c>
      <c r="K187" s="46" t="str">
        <f>VLOOKUP(C187,'[1]2023.11'!$C$6:$X$1239,3,0)</f>
        <v>151004942</v>
      </c>
      <c r="L187" s="15">
        <v>44536</v>
      </c>
      <c r="M187" s="2">
        <f t="shared" si="385"/>
        <v>26</v>
      </c>
      <c r="N187" s="16">
        <v>27</v>
      </c>
      <c r="O187" s="2"/>
      <c r="P187" s="16"/>
      <c r="Q187" s="16"/>
      <c r="R187" s="2">
        <v>200</v>
      </c>
      <c r="S187" s="2">
        <v>0</v>
      </c>
      <c r="T187" s="2">
        <v>0</v>
      </c>
      <c r="U187" s="16"/>
      <c r="V187" s="2">
        <v>0</v>
      </c>
      <c r="W187" s="2">
        <f t="shared" si="391"/>
        <v>10</v>
      </c>
      <c r="X187" s="2">
        <f t="shared" si="397"/>
        <v>0</v>
      </c>
      <c r="Y187" s="17">
        <f t="shared" si="374"/>
        <v>38.942307692307693</v>
      </c>
      <c r="Z187" s="17">
        <f t="shared" si="379"/>
        <v>6.75</v>
      </c>
      <c r="AA187" s="17">
        <f t="shared" si="378"/>
        <v>5</v>
      </c>
      <c r="AB187" s="18">
        <v>7</v>
      </c>
      <c r="AC187" s="19">
        <f t="shared" si="359"/>
        <v>267.69230769230768</v>
      </c>
      <c r="AD187" s="17">
        <f t="shared" si="376"/>
        <v>0</v>
      </c>
      <c r="AE187" s="17">
        <f t="shared" si="377"/>
        <v>0</v>
      </c>
      <c r="AF187" s="29"/>
      <c r="AG187" s="43">
        <f t="shared" si="392"/>
        <v>0</v>
      </c>
      <c r="AH187" s="17">
        <f t="shared" si="393"/>
        <v>5.3538461538461535</v>
      </c>
      <c r="AI187" s="17">
        <f t="shared" si="394"/>
        <v>5.3538461538461535</v>
      </c>
      <c r="AJ187" s="3">
        <f t="shared" si="395"/>
        <v>262</v>
      </c>
      <c r="AK187" s="3">
        <f t="shared" si="396"/>
        <v>1300</v>
      </c>
      <c r="AL187" s="3"/>
      <c r="AN187" s="20">
        <f t="shared" si="386"/>
        <v>262.33999999999997</v>
      </c>
      <c r="AO187">
        <f t="shared" si="360"/>
        <v>2</v>
      </c>
      <c r="AP187">
        <f t="shared" si="361"/>
        <v>1</v>
      </c>
      <c r="AQ187">
        <f t="shared" si="362"/>
        <v>0</v>
      </c>
      <c r="AR187">
        <f t="shared" si="363"/>
        <v>1</v>
      </c>
      <c r="AS187">
        <f t="shared" si="364"/>
        <v>0</v>
      </c>
      <c r="AT187">
        <f t="shared" si="365"/>
        <v>2</v>
      </c>
      <c r="AU187">
        <f t="shared" si="366"/>
        <v>0</v>
      </c>
      <c r="AV187">
        <f t="shared" si="367"/>
        <v>1</v>
      </c>
      <c r="AW187">
        <f t="shared" si="368"/>
        <v>0</v>
      </c>
      <c r="AX187">
        <f t="shared" si="369"/>
        <v>3</v>
      </c>
      <c r="AY187">
        <f t="shared" si="370"/>
        <v>1359.9999999999</v>
      </c>
      <c r="AZ187" s="12">
        <f t="shared" si="371"/>
        <v>-0.88888888888888884</v>
      </c>
      <c r="BA187" s="13">
        <f t="shared" si="398"/>
        <v>0</v>
      </c>
      <c r="BB187" s="13">
        <f t="shared" si="399"/>
        <v>0</v>
      </c>
      <c r="BC187" s="27">
        <v>0</v>
      </c>
      <c r="BD187" s="1">
        <f t="shared" si="372"/>
        <v>0</v>
      </c>
      <c r="BE187" s="20">
        <f t="shared" si="373"/>
        <v>248.94230769230768</v>
      </c>
    </row>
    <row r="188" spans="1:57" ht="35.25" customHeight="1" x14ac:dyDescent="0.65">
      <c r="A188" s="2">
        <v>182</v>
      </c>
      <c r="B188" s="2" t="s">
        <v>547</v>
      </c>
      <c r="C188" s="36" t="s">
        <v>570</v>
      </c>
      <c r="D188" s="38" t="s">
        <v>571</v>
      </c>
      <c r="E188" s="38" t="s">
        <v>572</v>
      </c>
      <c r="F188" s="46" t="str">
        <f>VLOOKUP(C188,'[1]2023.11'!$C$6:$X$1239,8,0)</f>
        <v>HOR</v>
      </c>
      <c r="G188" s="46" t="str">
        <f>VLOOKUP(C188,'[1]2023.11'!$C$6:$X$1239,9,0)</f>
        <v>SON</v>
      </c>
      <c r="H188" s="46" t="str">
        <f>VLOOKUP(C188,'[1]2023.11'!$C$6:$X$1239,14,0)</f>
        <v>F</v>
      </c>
      <c r="I188" s="78">
        <f>VLOOKUP(C188,'[1]2023.11'!$C$6:$X$1239,13,0)</f>
        <v>32039</v>
      </c>
      <c r="J188" s="46" t="str">
        <f>VLOOKUP(C188,'[1]2023.11'!$C$6:$X$1239,4,0)</f>
        <v>0887504108</v>
      </c>
      <c r="K188" s="46" t="str">
        <f>VLOOKUP(C188,'[1]2023.11'!$C$6:$X$1239,3,0)</f>
        <v>101226014</v>
      </c>
      <c r="L188" s="15">
        <v>44536</v>
      </c>
      <c r="M188" s="2">
        <f t="shared" si="385"/>
        <v>26</v>
      </c>
      <c r="N188" s="16">
        <v>29</v>
      </c>
      <c r="O188" s="2"/>
      <c r="P188" s="16"/>
      <c r="Q188" s="16"/>
      <c r="R188" s="2">
        <v>200</v>
      </c>
      <c r="S188" s="2">
        <v>0</v>
      </c>
      <c r="T188" s="2">
        <v>0</v>
      </c>
      <c r="U188" s="16"/>
      <c r="V188" s="2">
        <v>0</v>
      </c>
      <c r="W188" s="2">
        <f t="shared" si="391"/>
        <v>10</v>
      </c>
      <c r="X188" s="2">
        <f t="shared" si="397"/>
        <v>0</v>
      </c>
      <c r="Y188" s="17">
        <f t="shared" si="374"/>
        <v>41.826923076923073</v>
      </c>
      <c r="Z188" s="17">
        <f t="shared" si="379"/>
        <v>7.25</v>
      </c>
      <c r="AA188" s="17">
        <f t="shared" si="378"/>
        <v>5</v>
      </c>
      <c r="AB188" s="18">
        <v>7</v>
      </c>
      <c r="AC188" s="19">
        <f t="shared" si="359"/>
        <v>271.07692307692309</v>
      </c>
      <c r="AD188" s="17">
        <f t="shared" si="376"/>
        <v>0</v>
      </c>
      <c r="AE188" s="17">
        <f t="shared" si="377"/>
        <v>0</v>
      </c>
      <c r="AF188" s="29"/>
      <c r="AG188" s="43">
        <f t="shared" si="392"/>
        <v>0</v>
      </c>
      <c r="AH188" s="17">
        <f t="shared" si="393"/>
        <v>5.4215384615384616</v>
      </c>
      <c r="AI188" s="17">
        <f t="shared" si="394"/>
        <v>5.4215384615384616</v>
      </c>
      <c r="AJ188" s="3">
        <f t="shared" si="395"/>
        <v>265</v>
      </c>
      <c r="AK188" s="3">
        <f t="shared" si="396"/>
        <v>2600</v>
      </c>
      <c r="AL188" s="3"/>
      <c r="AN188" s="20">
        <f t="shared" si="386"/>
        <v>265.66000000000003</v>
      </c>
      <c r="AO188">
        <f t="shared" si="360"/>
        <v>2</v>
      </c>
      <c r="AP188">
        <f t="shared" si="361"/>
        <v>1</v>
      </c>
      <c r="AQ188">
        <f t="shared" si="362"/>
        <v>0</v>
      </c>
      <c r="AR188">
        <f t="shared" si="363"/>
        <v>1</v>
      </c>
      <c r="AS188">
        <f t="shared" si="364"/>
        <v>1</v>
      </c>
      <c r="AT188">
        <f t="shared" si="365"/>
        <v>0</v>
      </c>
      <c r="AU188">
        <f t="shared" si="366"/>
        <v>1</v>
      </c>
      <c r="AV188">
        <f t="shared" si="367"/>
        <v>0</v>
      </c>
      <c r="AW188">
        <f t="shared" si="368"/>
        <v>1</v>
      </c>
      <c r="AX188">
        <f t="shared" si="369"/>
        <v>1</v>
      </c>
      <c r="AY188">
        <f t="shared" si="370"/>
        <v>2640.0000000001</v>
      </c>
      <c r="AZ188" s="12">
        <f t="shared" si="371"/>
        <v>-0.88888888888888884</v>
      </c>
      <c r="BA188" s="13">
        <f t="shared" si="398"/>
        <v>0</v>
      </c>
      <c r="BB188" s="13">
        <f t="shared" si="399"/>
        <v>0</v>
      </c>
      <c r="BC188" s="27">
        <v>0</v>
      </c>
      <c r="BD188" s="1">
        <f t="shared" si="372"/>
        <v>0</v>
      </c>
      <c r="BE188" s="20">
        <f t="shared" si="373"/>
        <v>251.82692307692309</v>
      </c>
    </row>
    <row r="189" spans="1:57" ht="35.25" customHeight="1" x14ac:dyDescent="0.65">
      <c r="A189" s="39">
        <v>183</v>
      </c>
      <c r="B189" s="2" t="s">
        <v>547</v>
      </c>
      <c r="C189" s="44" t="s">
        <v>573</v>
      </c>
      <c r="D189" s="47" t="s">
        <v>574</v>
      </c>
      <c r="E189" s="48" t="s">
        <v>575</v>
      </c>
      <c r="F189" s="46" t="str">
        <f>VLOOKUP(C189,'[1]2023.11'!$C$6:$X$1239,8,0)</f>
        <v>UM</v>
      </c>
      <c r="G189" s="46" t="str">
        <f>VLOOKUP(C189,'[1]2023.11'!$C$6:$X$1239,9,0)</f>
        <v>MAKARA</v>
      </c>
      <c r="H189" s="46" t="str">
        <f>VLOOKUP(C189,'[1]2023.11'!$C$6:$X$1239,14,0)</f>
        <v>F</v>
      </c>
      <c r="I189" s="78">
        <f>VLOOKUP(C189,'[1]2023.11'!$C$6:$X$1239,13,0)</f>
        <v>31781</v>
      </c>
      <c r="J189" s="46" t="str">
        <f>VLOOKUP(C189,'[1]2023.11'!$C$6:$X$1239,4,0)</f>
        <v>070585981</v>
      </c>
      <c r="K189" s="46" t="str">
        <f>VLOOKUP(C189,'[1]2023.11'!$C$6:$X$1239,3,0)</f>
        <v>011029846</v>
      </c>
      <c r="L189" s="15">
        <v>44565</v>
      </c>
      <c r="M189" s="2">
        <f t="shared" si="385"/>
        <v>26</v>
      </c>
      <c r="N189" s="16">
        <v>44</v>
      </c>
      <c r="O189" s="2"/>
      <c r="P189" s="16"/>
      <c r="Q189" s="16"/>
      <c r="R189" s="2">
        <v>200</v>
      </c>
      <c r="S189" s="2">
        <v>0</v>
      </c>
      <c r="T189" s="2">
        <v>0</v>
      </c>
      <c r="U189" s="16"/>
      <c r="V189" s="2">
        <v>0</v>
      </c>
      <c r="W189" s="2">
        <f t="shared" si="391"/>
        <v>10</v>
      </c>
      <c r="X189" s="2">
        <f t="shared" si="397"/>
        <v>0</v>
      </c>
      <c r="Y189" s="17">
        <f t="shared" si="374"/>
        <v>63.46153846153846</v>
      </c>
      <c r="Z189" s="17">
        <f t="shared" si="379"/>
        <v>11</v>
      </c>
      <c r="AA189" s="17">
        <f t="shared" si="378"/>
        <v>5</v>
      </c>
      <c r="AB189" s="18">
        <v>7</v>
      </c>
      <c r="AC189" s="19">
        <f t="shared" si="359"/>
        <v>296.46153846153845</v>
      </c>
      <c r="AD189" s="17">
        <f t="shared" si="376"/>
        <v>0</v>
      </c>
      <c r="AE189" s="17">
        <f t="shared" si="377"/>
        <v>0</v>
      </c>
      <c r="AF189" s="29"/>
      <c r="AG189" s="43">
        <f t="shared" si="392"/>
        <v>0</v>
      </c>
      <c r="AH189" s="17">
        <f t="shared" si="393"/>
        <v>5.9292307692307693</v>
      </c>
      <c r="AI189" s="17">
        <f t="shared" si="394"/>
        <v>5.9292307692307693</v>
      </c>
      <c r="AJ189" s="3">
        <f t="shared" si="395"/>
        <v>290</v>
      </c>
      <c r="AK189" s="3">
        <f t="shared" si="396"/>
        <v>2100</v>
      </c>
      <c r="AL189" s="3"/>
      <c r="AN189" s="20">
        <f t="shared" si="386"/>
        <v>290.52999999999997</v>
      </c>
      <c r="AO189">
        <f t="shared" si="360"/>
        <v>2</v>
      </c>
      <c r="AP189">
        <f t="shared" si="361"/>
        <v>1</v>
      </c>
      <c r="AQ189">
        <f t="shared" si="362"/>
        <v>2</v>
      </c>
      <c r="AR189">
        <f t="shared" si="363"/>
        <v>0</v>
      </c>
      <c r="AS189">
        <f t="shared" si="364"/>
        <v>0</v>
      </c>
      <c r="AT189">
        <f t="shared" si="365"/>
        <v>0</v>
      </c>
      <c r="AU189">
        <f t="shared" si="366"/>
        <v>1</v>
      </c>
      <c r="AV189">
        <f t="shared" si="367"/>
        <v>0</v>
      </c>
      <c r="AW189">
        <f t="shared" si="368"/>
        <v>0</v>
      </c>
      <c r="AX189">
        <f t="shared" si="369"/>
        <v>1</v>
      </c>
      <c r="AY189">
        <f t="shared" si="370"/>
        <v>2119.9999999998909</v>
      </c>
      <c r="AZ189" s="12">
        <f t="shared" si="371"/>
        <v>-0.96666666666666667</v>
      </c>
      <c r="BA189" s="13">
        <f t="shared" si="398"/>
        <v>0</v>
      </c>
      <c r="BB189" s="13">
        <f t="shared" si="399"/>
        <v>0</v>
      </c>
      <c r="BC189" s="27">
        <v>0</v>
      </c>
      <c r="BD189" s="1">
        <f t="shared" si="372"/>
        <v>0</v>
      </c>
      <c r="BE189" s="20">
        <f t="shared" si="373"/>
        <v>273.46153846153845</v>
      </c>
    </row>
    <row r="190" spans="1:57" ht="35.25" customHeight="1" x14ac:dyDescent="0.65">
      <c r="A190" s="2">
        <v>184</v>
      </c>
      <c r="B190" s="2" t="s">
        <v>547</v>
      </c>
      <c r="C190" s="52" t="s">
        <v>576</v>
      </c>
      <c r="D190" s="38" t="s">
        <v>577</v>
      </c>
      <c r="E190" s="38" t="s">
        <v>578</v>
      </c>
      <c r="F190" s="46" t="str">
        <f>VLOOKUP(C190,'[1]2023.11'!$C$6:$X$1239,8,0)</f>
        <v>THOEUN</v>
      </c>
      <c r="G190" s="46" t="str">
        <f>VLOOKUP(C190,'[1]2023.11'!$C$6:$X$1239,9,0)</f>
        <v>THEARY</v>
      </c>
      <c r="H190" s="46" t="str">
        <f>VLOOKUP(C190,'[1]2023.11'!$C$6:$X$1239,14,0)</f>
        <v>M</v>
      </c>
      <c r="I190" s="78">
        <f>VLOOKUP(C190,'[1]2023.11'!$C$6:$X$1239,13,0)</f>
        <v>37078</v>
      </c>
      <c r="J190" s="46" t="str">
        <f>VLOOKUP(C190,'[1]2023.11'!$C$6:$X$1239,4,0)</f>
        <v>0713698288</v>
      </c>
      <c r="K190" s="46" t="str">
        <f>VLOOKUP(C190,'[1]2023.11'!$C$6:$X$1239,3,0)</f>
        <v>140156028</v>
      </c>
      <c r="L190" s="15">
        <v>44621</v>
      </c>
      <c r="M190" s="2">
        <f t="shared" si="385"/>
        <v>26</v>
      </c>
      <c r="N190" s="16">
        <v>46</v>
      </c>
      <c r="O190" s="2"/>
      <c r="P190" s="16"/>
      <c r="Q190" s="16"/>
      <c r="R190" s="2">
        <v>200</v>
      </c>
      <c r="S190" s="2">
        <v>0</v>
      </c>
      <c r="T190" s="2">
        <v>0</v>
      </c>
      <c r="U190" s="16"/>
      <c r="V190" s="2">
        <v>0</v>
      </c>
      <c r="W190" s="2">
        <f t="shared" si="391"/>
        <v>10</v>
      </c>
      <c r="X190" s="2">
        <f t="shared" si="397"/>
        <v>0</v>
      </c>
      <c r="Y190" s="17">
        <f t="shared" si="374"/>
        <v>66.34615384615384</v>
      </c>
      <c r="Z190" s="17">
        <f t="shared" si="379"/>
        <v>11.5</v>
      </c>
      <c r="AA190" s="17">
        <f t="shared" si="378"/>
        <v>5</v>
      </c>
      <c r="AB190" s="18">
        <v>7</v>
      </c>
      <c r="AC190" s="19">
        <f t="shared" si="359"/>
        <v>299.84615384615381</v>
      </c>
      <c r="AD190" s="17">
        <f t="shared" si="376"/>
        <v>0</v>
      </c>
      <c r="AE190" s="17">
        <f t="shared" si="377"/>
        <v>0</v>
      </c>
      <c r="AF190" s="29"/>
      <c r="AG190" s="43">
        <f t="shared" si="392"/>
        <v>0</v>
      </c>
      <c r="AH190" s="17">
        <f t="shared" si="393"/>
        <v>5.9969230769230766</v>
      </c>
      <c r="AI190" s="17">
        <f t="shared" si="394"/>
        <v>5.9969230769230766</v>
      </c>
      <c r="AJ190" s="3">
        <f t="shared" si="395"/>
        <v>293</v>
      </c>
      <c r="AK190" s="3">
        <f t="shared" si="396"/>
        <v>3400</v>
      </c>
      <c r="AL190" s="3"/>
      <c r="AN190" s="20">
        <f t="shared" si="386"/>
        <v>293.85000000000002</v>
      </c>
      <c r="AO190">
        <f t="shared" si="360"/>
        <v>2</v>
      </c>
      <c r="AP190">
        <f t="shared" si="361"/>
        <v>1</v>
      </c>
      <c r="AQ190">
        <f t="shared" si="362"/>
        <v>2</v>
      </c>
      <c r="AR190">
        <f t="shared" si="363"/>
        <v>0</v>
      </c>
      <c r="AS190">
        <f t="shared" si="364"/>
        <v>0</v>
      </c>
      <c r="AT190">
        <f t="shared" si="365"/>
        <v>3</v>
      </c>
      <c r="AU190">
        <f t="shared" si="366"/>
        <v>1</v>
      </c>
      <c r="AV190">
        <f t="shared" si="367"/>
        <v>1</v>
      </c>
      <c r="AW190">
        <f t="shared" si="368"/>
        <v>0</v>
      </c>
      <c r="AX190">
        <f t="shared" si="369"/>
        <v>4</v>
      </c>
      <c r="AY190">
        <f t="shared" si="370"/>
        <v>3400.0000000000909</v>
      </c>
      <c r="AZ190" s="12">
        <f t="shared" si="371"/>
        <v>-1.125</v>
      </c>
      <c r="BA190" s="13">
        <f t="shared" si="398"/>
        <v>0</v>
      </c>
      <c r="BB190" s="13">
        <f t="shared" si="399"/>
        <v>0</v>
      </c>
      <c r="BC190" s="27">
        <v>0</v>
      </c>
      <c r="BD190" s="1">
        <f t="shared" si="372"/>
        <v>0</v>
      </c>
      <c r="BE190" s="20">
        <f t="shared" si="373"/>
        <v>276.34615384615381</v>
      </c>
    </row>
    <row r="191" spans="1:57" ht="35.25" customHeight="1" x14ac:dyDescent="0.65">
      <c r="A191" s="39">
        <v>185</v>
      </c>
      <c r="B191" s="2" t="s">
        <v>547</v>
      </c>
      <c r="C191" s="52" t="s">
        <v>579</v>
      </c>
      <c r="D191" s="47" t="s">
        <v>513</v>
      </c>
      <c r="E191" s="48" t="s">
        <v>580</v>
      </c>
      <c r="F191" s="46" t="str">
        <f>VLOOKUP(C191,'[1]2023.11'!$C$6:$X$1239,8,0)</f>
        <v>NHOK</v>
      </c>
      <c r="G191" s="46" t="str">
        <f>VLOOKUP(C191,'[1]2023.11'!$C$6:$X$1239,9,0)</f>
        <v>BOTRA</v>
      </c>
      <c r="H191" s="46" t="str">
        <f>VLOOKUP(C191,'[1]2023.11'!$C$6:$X$1239,14,0)</f>
        <v>M</v>
      </c>
      <c r="I191" s="78">
        <f>VLOOKUP(C191,'[1]2023.11'!$C$6:$X$1239,13,0)</f>
        <v>35827</v>
      </c>
      <c r="J191" s="46" t="str">
        <f>VLOOKUP(C191,'[1]2023.11'!$C$6:$X$1239,4,0)</f>
        <v>0963310671</v>
      </c>
      <c r="K191" s="46" t="str">
        <f>VLOOKUP(C191,'[1]2023.11'!$C$6:$X$1239,3,0)</f>
        <v>051189605</v>
      </c>
      <c r="L191" s="15">
        <v>44683</v>
      </c>
      <c r="M191" s="2">
        <f t="shared" si="385"/>
        <v>26</v>
      </c>
      <c r="N191" s="16">
        <v>43</v>
      </c>
      <c r="O191" s="2"/>
      <c r="P191" s="16"/>
      <c r="Q191" s="16"/>
      <c r="R191" s="2">
        <v>200</v>
      </c>
      <c r="S191" s="2">
        <v>0</v>
      </c>
      <c r="T191" s="2">
        <v>0</v>
      </c>
      <c r="U191" s="16"/>
      <c r="V191" s="2">
        <v>0</v>
      </c>
      <c r="W191" s="2">
        <f t="shared" si="391"/>
        <v>10</v>
      </c>
      <c r="X191" s="2">
        <f t="shared" si="397"/>
        <v>0</v>
      </c>
      <c r="Y191" s="17">
        <f t="shared" si="374"/>
        <v>62.019230769230766</v>
      </c>
      <c r="Z191" s="17">
        <f t="shared" si="379"/>
        <v>10.75</v>
      </c>
      <c r="AA191" s="17">
        <f t="shared" si="378"/>
        <v>5</v>
      </c>
      <c r="AB191" s="18">
        <v>7</v>
      </c>
      <c r="AC191" s="19">
        <f t="shared" si="359"/>
        <v>294.76923076923077</v>
      </c>
      <c r="AD191" s="17">
        <f t="shared" si="376"/>
        <v>0</v>
      </c>
      <c r="AE191" s="17">
        <f t="shared" si="377"/>
        <v>0</v>
      </c>
      <c r="AF191" s="29"/>
      <c r="AG191" s="43">
        <f t="shared" si="392"/>
        <v>0</v>
      </c>
      <c r="AH191" s="17">
        <f t="shared" si="393"/>
        <v>5.8953846153846152</v>
      </c>
      <c r="AI191" s="17">
        <f t="shared" si="394"/>
        <v>5.8953846153846152</v>
      </c>
      <c r="AJ191" s="3">
        <f t="shared" si="395"/>
        <v>288</v>
      </c>
      <c r="AK191" s="3">
        <f t="shared" si="396"/>
        <v>3400</v>
      </c>
      <c r="AL191" s="3"/>
      <c r="AN191" s="20">
        <f t="shared" si="386"/>
        <v>288.87</v>
      </c>
      <c r="AO191">
        <f t="shared" si="360"/>
        <v>2</v>
      </c>
      <c r="AP191">
        <f t="shared" si="361"/>
        <v>1</v>
      </c>
      <c r="AQ191">
        <f t="shared" si="362"/>
        <v>1</v>
      </c>
      <c r="AR191">
        <f t="shared" si="363"/>
        <v>1</v>
      </c>
      <c r="AS191">
        <f t="shared" si="364"/>
        <v>1</v>
      </c>
      <c r="AT191">
        <f t="shared" si="365"/>
        <v>3</v>
      </c>
      <c r="AU191">
        <f t="shared" si="366"/>
        <v>1</v>
      </c>
      <c r="AV191">
        <f t="shared" si="367"/>
        <v>1</v>
      </c>
      <c r="AW191">
        <f t="shared" si="368"/>
        <v>0</v>
      </c>
      <c r="AX191">
        <f t="shared" si="369"/>
        <v>4</v>
      </c>
      <c r="AY191">
        <f t="shared" si="370"/>
        <v>3480.0000000000182</v>
      </c>
      <c r="AZ191" s="12">
        <f t="shared" si="371"/>
        <v>-1.2944444444444445</v>
      </c>
      <c r="BA191" s="13">
        <f t="shared" si="398"/>
        <v>0</v>
      </c>
      <c r="BB191" s="13">
        <f t="shared" si="399"/>
        <v>0</v>
      </c>
      <c r="BC191" s="27">
        <v>0</v>
      </c>
      <c r="BD191" s="1">
        <f t="shared" si="372"/>
        <v>0</v>
      </c>
      <c r="BE191" s="20">
        <f t="shared" si="373"/>
        <v>272.01923076923077</v>
      </c>
    </row>
    <row r="192" spans="1:57" ht="34.5" customHeight="1" x14ac:dyDescent="0.65">
      <c r="A192" s="2">
        <v>186</v>
      </c>
      <c r="B192" s="2" t="s">
        <v>547</v>
      </c>
      <c r="C192" s="53" t="s">
        <v>581</v>
      </c>
      <c r="D192" s="38" t="s">
        <v>582</v>
      </c>
      <c r="E192" s="38" t="s">
        <v>583</v>
      </c>
      <c r="F192" s="46" t="str">
        <f>VLOOKUP(C192,'[1]2023.11'!$C$6:$X$1239,8,0)</f>
        <v>LIS</v>
      </c>
      <c r="G192" s="46" t="str">
        <f>VLOOKUP(C192,'[1]2023.11'!$C$6:$X$1239,9,0)</f>
        <v>SOKKOLA</v>
      </c>
      <c r="H192" s="46" t="str">
        <f>VLOOKUP(C192,'[1]2023.11'!$C$6:$X$1239,14,0)</f>
        <v>M</v>
      </c>
      <c r="I192" s="78">
        <f>VLOOKUP(C192,'[1]2023.11'!$C$6:$X$1239,13,0)</f>
        <v>36895</v>
      </c>
      <c r="J192" s="46" t="str">
        <f>VLOOKUP(C192,'[1]2023.11'!$C$6:$X$1239,4,0)</f>
        <v>015401003</v>
      </c>
      <c r="K192" s="46" t="str">
        <f>VLOOKUP(C192,'[1]2023.11'!$C$6:$X$1239,3,0)</f>
        <v>051483797</v>
      </c>
      <c r="L192" s="15">
        <v>44565</v>
      </c>
      <c r="M192" s="2">
        <f t="shared" si="385"/>
        <v>26</v>
      </c>
      <c r="N192" s="16">
        <v>33</v>
      </c>
      <c r="O192" s="2"/>
      <c r="P192" s="16"/>
      <c r="Q192" s="16"/>
      <c r="R192" s="2">
        <v>200</v>
      </c>
      <c r="S192" s="2">
        <v>0</v>
      </c>
      <c r="T192" s="2">
        <v>0</v>
      </c>
      <c r="U192" s="16"/>
      <c r="V192" s="2">
        <v>0</v>
      </c>
      <c r="W192" s="2">
        <f t="shared" si="391"/>
        <v>10</v>
      </c>
      <c r="X192" s="2">
        <f t="shared" si="397"/>
        <v>0</v>
      </c>
      <c r="Y192" s="17">
        <f t="shared" si="374"/>
        <v>47.596153846153847</v>
      </c>
      <c r="Z192" s="17">
        <f t="shared" si="379"/>
        <v>8.25</v>
      </c>
      <c r="AA192" s="17">
        <f t="shared" si="378"/>
        <v>5</v>
      </c>
      <c r="AB192" s="18">
        <v>7</v>
      </c>
      <c r="AC192" s="19">
        <f t="shared" si="359"/>
        <v>277.84615384615387</v>
      </c>
      <c r="AD192" s="17">
        <f t="shared" si="376"/>
        <v>0</v>
      </c>
      <c r="AE192" s="17">
        <f t="shared" si="377"/>
        <v>0</v>
      </c>
      <c r="AF192" s="29"/>
      <c r="AG192" s="43">
        <f t="shared" si="392"/>
        <v>0</v>
      </c>
      <c r="AH192" s="17">
        <f t="shared" si="393"/>
        <v>5.5569230769230771</v>
      </c>
      <c r="AI192" s="17">
        <f t="shared" si="394"/>
        <v>5.5569230769230771</v>
      </c>
      <c r="AJ192" s="3">
        <f t="shared" si="395"/>
        <v>272</v>
      </c>
      <c r="AK192" s="3">
        <f t="shared" si="396"/>
        <v>1100</v>
      </c>
      <c r="AL192" s="3"/>
      <c r="AN192" s="20">
        <f t="shared" si="386"/>
        <v>272.29000000000002</v>
      </c>
      <c r="AO192">
        <f t="shared" si="360"/>
        <v>2</v>
      </c>
      <c r="AP192">
        <f t="shared" si="361"/>
        <v>1</v>
      </c>
      <c r="AQ192">
        <f t="shared" si="362"/>
        <v>1</v>
      </c>
      <c r="AR192">
        <f t="shared" si="363"/>
        <v>0</v>
      </c>
      <c r="AS192">
        <f t="shared" si="364"/>
        <v>0</v>
      </c>
      <c r="AT192">
        <f t="shared" si="365"/>
        <v>2</v>
      </c>
      <c r="AU192">
        <f t="shared" si="366"/>
        <v>0</v>
      </c>
      <c r="AV192">
        <f t="shared" si="367"/>
        <v>1</v>
      </c>
      <c r="AW192">
        <f t="shared" si="368"/>
        <v>0</v>
      </c>
      <c r="AX192">
        <f t="shared" si="369"/>
        <v>1</v>
      </c>
      <c r="AY192">
        <f t="shared" si="370"/>
        <v>1160.0000000000819</v>
      </c>
      <c r="AZ192" s="12">
        <f t="shared" si="371"/>
        <v>-0.96666666666666667</v>
      </c>
      <c r="BA192" s="13">
        <f t="shared" si="398"/>
        <v>0</v>
      </c>
      <c r="BB192" s="13">
        <f t="shared" si="399"/>
        <v>0</v>
      </c>
      <c r="BC192" s="27">
        <v>0</v>
      </c>
      <c r="BD192" s="1">
        <f t="shared" si="372"/>
        <v>0</v>
      </c>
      <c r="BE192" s="20">
        <f t="shared" si="373"/>
        <v>257.59615384615387</v>
      </c>
    </row>
    <row r="193" spans="1:57" ht="34.5" customHeight="1" x14ac:dyDescent="0.65">
      <c r="A193" s="39">
        <v>187</v>
      </c>
      <c r="B193" s="2" t="s">
        <v>547</v>
      </c>
      <c r="C193" s="52" t="s">
        <v>584</v>
      </c>
      <c r="D193" s="47" t="s">
        <v>585</v>
      </c>
      <c r="E193" s="48" t="s">
        <v>586</v>
      </c>
      <c r="F193" s="46" t="str">
        <f>VLOOKUP(C193,'[1]2023.11'!$C$6:$X$1239,8,0)</f>
        <v>SIN</v>
      </c>
      <c r="G193" s="46" t="str">
        <f>VLOOKUP(C193,'[1]2023.11'!$C$6:$X$1239,9,0)</f>
        <v>SOKHOM</v>
      </c>
      <c r="H193" s="46" t="str">
        <f>VLOOKUP(C193,'[1]2023.11'!$C$6:$X$1239,14,0)</f>
        <v>M</v>
      </c>
      <c r="I193" s="78">
        <f>VLOOKUP(C193,'[1]2023.11'!$C$6:$X$1239,13,0)</f>
        <v>37058</v>
      </c>
      <c r="J193" s="46" t="str">
        <f>VLOOKUP(C193,'[1]2023.11'!$C$6:$X$1239,4,0)</f>
        <v>096601037</v>
      </c>
      <c r="K193" s="46" t="str">
        <f>VLOOKUP(C193,'[1]2023.11'!$C$6:$X$1239,3,0)</f>
        <v>051574413</v>
      </c>
      <c r="L193" s="15">
        <v>44565</v>
      </c>
      <c r="M193" s="2">
        <f t="shared" si="385"/>
        <v>26</v>
      </c>
      <c r="N193" s="16">
        <v>44</v>
      </c>
      <c r="O193" s="2"/>
      <c r="P193" s="16"/>
      <c r="Q193" s="16"/>
      <c r="R193" s="2">
        <v>200</v>
      </c>
      <c r="S193" s="2">
        <v>0</v>
      </c>
      <c r="T193" s="2">
        <v>0</v>
      </c>
      <c r="U193" s="16"/>
      <c r="V193" s="2">
        <v>0</v>
      </c>
      <c r="W193" s="2">
        <f t="shared" si="391"/>
        <v>10</v>
      </c>
      <c r="X193" s="2">
        <f t="shared" si="397"/>
        <v>0</v>
      </c>
      <c r="Y193" s="17">
        <f t="shared" si="374"/>
        <v>63.46153846153846</v>
      </c>
      <c r="Z193" s="17">
        <f t="shared" si="379"/>
        <v>11</v>
      </c>
      <c r="AA193" s="17">
        <f t="shared" si="378"/>
        <v>5</v>
      </c>
      <c r="AB193" s="18">
        <v>7</v>
      </c>
      <c r="AC193" s="19">
        <f t="shared" si="359"/>
        <v>296.46153846153845</v>
      </c>
      <c r="AD193" s="17">
        <f t="shared" si="376"/>
        <v>0</v>
      </c>
      <c r="AE193" s="17">
        <f t="shared" si="377"/>
        <v>0</v>
      </c>
      <c r="AF193" s="29"/>
      <c r="AG193" s="43">
        <f t="shared" si="392"/>
        <v>0</v>
      </c>
      <c r="AH193" s="17">
        <f t="shared" si="393"/>
        <v>5.9292307692307693</v>
      </c>
      <c r="AI193" s="17">
        <f t="shared" si="394"/>
        <v>5.9292307692307693</v>
      </c>
      <c r="AJ193" s="3">
        <f t="shared" si="395"/>
        <v>290</v>
      </c>
      <c r="AK193" s="3">
        <f t="shared" si="396"/>
        <v>2100</v>
      </c>
      <c r="AL193" s="3"/>
      <c r="AN193" s="20">
        <f t="shared" si="386"/>
        <v>290.52999999999997</v>
      </c>
      <c r="AO193">
        <f t="shared" si="360"/>
        <v>2</v>
      </c>
      <c r="AP193">
        <f t="shared" si="361"/>
        <v>1</v>
      </c>
      <c r="AQ193">
        <f t="shared" si="362"/>
        <v>2</v>
      </c>
      <c r="AR193">
        <f t="shared" si="363"/>
        <v>0</v>
      </c>
      <c r="AS193">
        <f t="shared" si="364"/>
        <v>0</v>
      </c>
      <c r="AT193">
        <f t="shared" si="365"/>
        <v>0</v>
      </c>
      <c r="AU193">
        <f t="shared" si="366"/>
        <v>1</v>
      </c>
      <c r="AV193">
        <f t="shared" si="367"/>
        <v>0</v>
      </c>
      <c r="AW193">
        <f t="shared" si="368"/>
        <v>0</v>
      </c>
      <c r="AX193">
        <f t="shared" si="369"/>
        <v>1</v>
      </c>
      <c r="AY193">
        <f t="shared" si="370"/>
        <v>2119.9999999998909</v>
      </c>
      <c r="AZ193" s="12">
        <f t="shared" si="371"/>
        <v>-0.96666666666666667</v>
      </c>
      <c r="BA193" s="13">
        <f t="shared" si="398"/>
        <v>0</v>
      </c>
      <c r="BB193" s="13">
        <f t="shared" si="399"/>
        <v>0</v>
      </c>
      <c r="BC193" s="27">
        <v>0</v>
      </c>
      <c r="BD193" s="1">
        <f t="shared" si="372"/>
        <v>0</v>
      </c>
      <c r="BE193" s="20">
        <f t="shared" si="373"/>
        <v>273.46153846153845</v>
      </c>
    </row>
    <row r="194" spans="1:57" ht="34.5" customHeight="1" x14ac:dyDescent="0.65">
      <c r="A194" s="2">
        <v>188</v>
      </c>
      <c r="B194" s="2" t="s">
        <v>547</v>
      </c>
      <c r="C194" s="52" t="s">
        <v>587</v>
      </c>
      <c r="D194" s="47" t="s">
        <v>588</v>
      </c>
      <c r="E194" s="48" t="s">
        <v>566</v>
      </c>
      <c r="F194" s="46" t="str">
        <f>VLOOKUP(C194,'[1]2023.11'!$C$6:$X$1239,8,0)</f>
        <v>YON</v>
      </c>
      <c r="G194" s="46" t="str">
        <f>VLOOKUP(C194,'[1]2023.11'!$C$6:$X$1239,9,0)</f>
        <v>RATHANA</v>
      </c>
      <c r="H194" s="46" t="str">
        <f>VLOOKUP(C194,'[1]2023.11'!$C$6:$X$1239,14,0)</f>
        <v>M</v>
      </c>
      <c r="I194" s="78">
        <f>VLOOKUP(C194,'[1]2023.11'!$C$6:$X$1239,13,0)</f>
        <v>35509</v>
      </c>
      <c r="J194" s="46" t="str">
        <f>VLOOKUP(C194,'[1]2023.11'!$C$6:$X$1239,4,0)</f>
        <v>0888220187</v>
      </c>
      <c r="K194" s="46" t="str">
        <f>VLOOKUP(C194,'[1]2023.11'!$C$6:$X$1239,3,0)</f>
        <v>250305378</v>
      </c>
      <c r="L194" s="15">
        <v>44565</v>
      </c>
      <c r="M194" s="2">
        <f t="shared" si="385"/>
        <v>26</v>
      </c>
      <c r="N194" s="16">
        <v>33</v>
      </c>
      <c r="O194" s="2"/>
      <c r="P194" s="16"/>
      <c r="Q194" s="16"/>
      <c r="R194" s="2">
        <v>200</v>
      </c>
      <c r="S194" s="2">
        <v>0</v>
      </c>
      <c r="T194" s="2">
        <v>0</v>
      </c>
      <c r="U194" s="16"/>
      <c r="V194" s="2">
        <v>0</v>
      </c>
      <c r="W194" s="2">
        <f t="shared" si="391"/>
        <v>10</v>
      </c>
      <c r="X194" s="2">
        <f t="shared" si="397"/>
        <v>0</v>
      </c>
      <c r="Y194" s="17">
        <f t="shared" si="374"/>
        <v>47.596153846153847</v>
      </c>
      <c r="Z194" s="17">
        <f t="shared" si="379"/>
        <v>8.25</v>
      </c>
      <c r="AA194" s="17">
        <f t="shared" si="378"/>
        <v>5</v>
      </c>
      <c r="AB194" s="18">
        <v>7</v>
      </c>
      <c r="AC194" s="19">
        <f t="shared" si="359"/>
        <v>277.84615384615387</v>
      </c>
      <c r="AD194" s="17">
        <f t="shared" si="376"/>
        <v>0</v>
      </c>
      <c r="AE194" s="17">
        <f t="shared" si="377"/>
        <v>0</v>
      </c>
      <c r="AF194" s="29"/>
      <c r="AG194" s="43">
        <f t="shared" si="392"/>
        <v>0</v>
      </c>
      <c r="AH194" s="17">
        <f t="shared" si="393"/>
        <v>5.5569230769230771</v>
      </c>
      <c r="AI194" s="17">
        <f t="shared" si="394"/>
        <v>5.5569230769230771</v>
      </c>
      <c r="AJ194" s="3">
        <f t="shared" si="395"/>
        <v>272</v>
      </c>
      <c r="AK194" s="3">
        <f t="shared" si="396"/>
        <v>1100</v>
      </c>
      <c r="AL194" s="3"/>
      <c r="AN194" s="20">
        <f t="shared" si="386"/>
        <v>272.29000000000002</v>
      </c>
      <c r="AO194">
        <f t="shared" si="360"/>
        <v>2</v>
      </c>
      <c r="AP194">
        <f t="shared" si="361"/>
        <v>1</v>
      </c>
      <c r="AQ194">
        <f t="shared" si="362"/>
        <v>1</v>
      </c>
      <c r="AR194">
        <f t="shared" si="363"/>
        <v>0</v>
      </c>
      <c r="AS194">
        <f t="shared" si="364"/>
        <v>0</v>
      </c>
      <c r="AT194">
        <f t="shared" si="365"/>
        <v>2</v>
      </c>
      <c r="AU194">
        <f t="shared" si="366"/>
        <v>0</v>
      </c>
      <c r="AV194">
        <f t="shared" si="367"/>
        <v>1</v>
      </c>
      <c r="AW194">
        <f t="shared" si="368"/>
        <v>0</v>
      </c>
      <c r="AX194">
        <f t="shared" si="369"/>
        <v>1</v>
      </c>
      <c r="AY194">
        <f t="shared" si="370"/>
        <v>1160.0000000000819</v>
      </c>
      <c r="AZ194" s="12">
        <f t="shared" si="371"/>
        <v>-0.96666666666666667</v>
      </c>
      <c r="BA194" s="13">
        <f t="shared" si="398"/>
        <v>0</v>
      </c>
      <c r="BB194" s="13">
        <f t="shared" si="399"/>
        <v>0</v>
      </c>
      <c r="BC194" s="27">
        <v>0</v>
      </c>
      <c r="BD194" s="1">
        <f t="shared" si="372"/>
        <v>0</v>
      </c>
      <c r="BE194" s="20">
        <f t="shared" si="373"/>
        <v>257.59615384615387</v>
      </c>
    </row>
    <row r="195" spans="1:57" ht="34.5" customHeight="1" x14ac:dyDescent="0.65">
      <c r="A195" s="39">
        <v>189</v>
      </c>
      <c r="B195" s="2" t="s">
        <v>547</v>
      </c>
      <c r="C195" s="52" t="s">
        <v>589</v>
      </c>
      <c r="D195" s="47" t="s">
        <v>590</v>
      </c>
      <c r="E195" s="48" t="s">
        <v>591</v>
      </c>
      <c r="F195" s="46" t="str">
        <f>VLOOKUP(C195,'[1]2023.11'!$C$6:$X$1239,8,0)</f>
        <v>DY</v>
      </c>
      <c r="G195" s="46" t="str">
        <f>VLOOKUP(C195,'[1]2023.11'!$C$6:$X$1239,9,0)</f>
        <v>RANY</v>
      </c>
      <c r="H195" s="46" t="str">
        <f>VLOOKUP(C195,'[1]2023.11'!$C$6:$X$1239,14,0)</f>
        <v>F</v>
      </c>
      <c r="I195" s="78">
        <f>VLOOKUP(C195,'[1]2023.11'!$C$6:$X$1239,13,0)</f>
        <v>31839</v>
      </c>
      <c r="J195" s="46" t="str">
        <f>VLOOKUP(C195,'[1]2023.11'!$C$6:$X$1239,4,0)</f>
        <v>0968170853</v>
      </c>
      <c r="K195" s="46" t="str">
        <f>VLOOKUP(C195,'[1]2023.11'!$C$6:$X$1239,3,0)</f>
        <v>051344828</v>
      </c>
      <c r="L195" s="15">
        <v>44565</v>
      </c>
      <c r="M195" s="2">
        <f t="shared" si="385"/>
        <v>26</v>
      </c>
      <c r="N195" s="16">
        <v>27</v>
      </c>
      <c r="O195" s="2"/>
      <c r="P195" s="16"/>
      <c r="Q195" s="16"/>
      <c r="R195" s="2">
        <v>200</v>
      </c>
      <c r="S195" s="2">
        <v>0</v>
      </c>
      <c r="T195" s="2">
        <v>0</v>
      </c>
      <c r="U195" s="16"/>
      <c r="V195" s="2">
        <v>0</v>
      </c>
      <c r="W195" s="2">
        <f t="shared" si="391"/>
        <v>10</v>
      </c>
      <c r="X195" s="2">
        <f t="shared" si="397"/>
        <v>0</v>
      </c>
      <c r="Y195" s="17">
        <f t="shared" si="374"/>
        <v>38.942307692307693</v>
      </c>
      <c r="Z195" s="17">
        <f t="shared" si="379"/>
        <v>6.75</v>
      </c>
      <c r="AA195" s="17">
        <f t="shared" si="378"/>
        <v>5</v>
      </c>
      <c r="AB195" s="18">
        <v>7</v>
      </c>
      <c r="AC195" s="19">
        <f t="shared" si="359"/>
        <v>267.69230769230768</v>
      </c>
      <c r="AD195" s="17">
        <f t="shared" si="376"/>
        <v>0</v>
      </c>
      <c r="AE195" s="17">
        <f t="shared" si="377"/>
        <v>0</v>
      </c>
      <c r="AF195" s="29"/>
      <c r="AG195" s="43">
        <f t="shared" si="392"/>
        <v>0</v>
      </c>
      <c r="AH195" s="17">
        <f t="shared" si="393"/>
        <v>5.3538461538461535</v>
      </c>
      <c r="AI195" s="17">
        <f t="shared" si="394"/>
        <v>5.3538461538461535</v>
      </c>
      <c r="AJ195" s="3">
        <f t="shared" si="395"/>
        <v>262</v>
      </c>
      <c r="AK195" s="3">
        <f t="shared" si="396"/>
        <v>1300</v>
      </c>
      <c r="AL195" s="3"/>
      <c r="AN195" s="20">
        <f t="shared" si="386"/>
        <v>262.33999999999997</v>
      </c>
      <c r="AO195">
        <f t="shared" si="360"/>
        <v>2</v>
      </c>
      <c r="AP195">
        <f t="shared" si="361"/>
        <v>1</v>
      </c>
      <c r="AQ195">
        <f t="shared" si="362"/>
        <v>0</v>
      </c>
      <c r="AR195">
        <f t="shared" si="363"/>
        <v>1</v>
      </c>
      <c r="AS195">
        <f t="shared" si="364"/>
        <v>0</v>
      </c>
      <c r="AT195">
        <f t="shared" si="365"/>
        <v>2</v>
      </c>
      <c r="AU195">
        <f t="shared" si="366"/>
        <v>0</v>
      </c>
      <c r="AV195">
        <f t="shared" si="367"/>
        <v>1</v>
      </c>
      <c r="AW195">
        <f t="shared" si="368"/>
        <v>0</v>
      </c>
      <c r="AX195">
        <f t="shared" si="369"/>
        <v>3</v>
      </c>
      <c r="AY195">
        <f t="shared" si="370"/>
        <v>1359.9999999999</v>
      </c>
      <c r="AZ195" s="12">
        <f t="shared" si="371"/>
        <v>-0.96666666666666667</v>
      </c>
      <c r="BA195" s="13">
        <f t="shared" si="398"/>
        <v>0</v>
      </c>
      <c r="BB195" s="13">
        <f t="shared" si="399"/>
        <v>0</v>
      </c>
      <c r="BC195" s="27">
        <v>0</v>
      </c>
      <c r="BD195" s="1">
        <f t="shared" si="372"/>
        <v>0</v>
      </c>
      <c r="BE195" s="20">
        <f t="shared" si="373"/>
        <v>248.94230769230768</v>
      </c>
    </row>
    <row r="196" spans="1:57" ht="34.5" customHeight="1" x14ac:dyDescent="0.65">
      <c r="A196" s="2">
        <v>190</v>
      </c>
      <c r="B196" s="2" t="s">
        <v>547</v>
      </c>
      <c r="C196" s="52" t="s">
        <v>592</v>
      </c>
      <c r="D196" s="47" t="s">
        <v>246</v>
      </c>
      <c r="E196" s="48" t="s">
        <v>593</v>
      </c>
      <c r="F196" s="46" t="str">
        <f>VLOOKUP(C196,'[1]2023.11'!$C$6:$X$1239,8,0)</f>
        <v>NOEURN</v>
      </c>
      <c r="G196" s="46" t="str">
        <f>VLOOKUP(C196,'[1]2023.11'!$C$6:$X$1239,9,0)</f>
        <v>SRUOCH</v>
      </c>
      <c r="H196" s="46" t="str">
        <f>VLOOKUP(C196,'[1]2023.11'!$C$6:$X$1239,14,0)</f>
        <v>M</v>
      </c>
      <c r="I196" s="78">
        <f>VLOOKUP(C196,'[1]2023.11'!$C$6:$X$1239,13,0)</f>
        <v>32177</v>
      </c>
      <c r="J196" s="46" t="str">
        <f>VLOOKUP(C196,'[1]2023.11'!$C$6:$X$1239,4,0)</f>
        <v>012326928</v>
      </c>
      <c r="K196" s="46" t="str">
        <f>VLOOKUP(C196,'[1]2023.11'!$C$6:$X$1239,3,0)</f>
        <v>021259143</v>
      </c>
      <c r="L196" s="15">
        <v>44565</v>
      </c>
      <c r="M196" s="2">
        <f t="shared" si="385"/>
        <v>26</v>
      </c>
      <c r="N196" s="16">
        <v>27</v>
      </c>
      <c r="O196" s="2"/>
      <c r="P196" s="16"/>
      <c r="Q196" s="16"/>
      <c r="R196" s="2">
        <v>200</v>
      </c>
      <c r="S196" s="2">
        <v>0</v>
      </c>
      <c r="T196" s="2">
        <v>10</v>
      </c>
      <c r="U196" s="16"/>
      <c r="V196" s="2">
        <v>0</v>
      </c>
      <c r="W196" s="2">
        <f t="shared" si="391"/>
        <v>10</v>
      </c>
      <c r="X196" s="2">
        <f t="shared" si="397"/>
        <v>0</v>
      </c>
      <c r="Y196" s="17">
        <f t="shared" si="374"/>
        <v>38.942307692307693</v>
      </c>
      <c r="Z196" s="17">
        <f t="shared" si="379"/>
        <v>6.75</v>
      </c>
      <c r="AA196" s="17">
        <f t="shared" si="378"/>
        <v>5</v>
      </c>
      <c r="AB196" s="18">
        <v>7</v>
      </c>
      <c r="AC196" s="19">
        <f t="shared" ref="AC196:AC259" si="400">R196+S196+T196+U196+V196+W196+X196+Y196+Z196+AA196+AB196</f>
        <v>277.69230769230768</v>
      </c>
      <c r="AD196" s="17">
        <f t="shared" si="376"/>
        <v>0</v>
      </c>
      <c r="AE196" s="17">
        <f t="shared" si="377"/>
        <v>0</v>
      </c>
      <c r="AF196" s="29"/>
      <c r="AG196" s="43">
        <f t="shared" si="392"/>
        <v>0</v>
      </c>
      <c r="AH196" s="17">
        <f t="shared" si="393"/>
        <v>5.5538461538461537</v>
      </c>
      <c r="AI196" s="17">
        <f t="shared" si="394"/>
        <v>5.5538461538461537</v>
      </c>
      <c r="AJ196" s="3">
        <f t="shared" si="395"/>
        <v>272</v>
      </c>
      <c r="AK196" s="3">
        <f t="shared" si="396"/>
        <v>500</v>
      </c>
      <c r="AL196" s="3"/>
      <c r="AN196" s="20">
        <f t="shared" si="386"/>
        <v>272.14</v>
      </c>
      <c r="AO196">
        <f t="shared" ref="AO196:AO259" si="401">INT(AN196/$AO$5)</f>
        <v>2</v>
      </c>
      <c r="AP196">
        <f t="shared" ref="AP196:AP259" si="402">INT((AN196-$AO$5*AO196)/50)</f>
        <v>1</v>
      </c>
      <c r="AQ196">
        <f t="shared" ref="AQ196:AQ259" si="403">INT((AN196-$AO$5*AO196-$AP$5*AP196)/20)</f>
        <v>1</v>
      </c>
      <c r="AR196">
        <f t="shared" ref="AR196:AR259" si="404">INT((AN196-$AO$5*AO196-$AP$5*AP196-$AQ$5*AQ196)/10)</f>
        <v>0</v>
      </c>
      <c r="AS196">
        <f t="shared" ref="AS196:AS259" si="405">INT((AN196-$AO$5*AO196-$AP$5*AP196-$AQ$5*AQ196-$AR$5*AR196)/5)</f>
        <v>0</v>
      </c>
      <c r="AT196">
        <f t="shared" ref="AT196:AT259" si="406">INT((AN196-$AO$5*AO196-$AP$5*AP196-$AQ$5*AQ196-$AR$5*AR196-$AS$5*AS196)/1)</f>
        <v>2</v>
      </c>
      <c r="AU196">
        <f t="shared" ref="AU196:AU259" si="407">INT(AY196/$AU$5)</f>
        <v>0</v>
      </c>
      <c r="AV196">
        <f t="shared" ref="AV196:AV259" si="408">INT((AY196-AU196*$AU$5)/1000)</f>
        <v>0</v>
      </c>
      <c r="AW196">
        <f t="shared" ref="AW196:AW259" si="409">INT((AY196-AU196*$AU$5-AV196*$AV$5)/500)</f>
        <v>1</v>
      </c>
      <c r="AX196">
        <f t="shared" ref="AX196:AX259" si="410">INT((AY196-AU196*$AU$5-AV196*$AV$5-AW196*$AW$5)/100)</f>
        <v>0</v>
      </c>
      <c r="AY196">
        <f t="shared" ref="AY196:AY259" si="411">(AN196-$AO$5*AO196-$AP$5*AP196-$AQ$5*AQ196-$AR$5*AR196-$AS$5*AS196-$AT$5*AT196)*4000</f>
        <v>559.99999999994543</v>
      </c>
      <c r="AZ196" s="12">
        <f t="shared" ref="AZ196:AZ259" si="412">+DAYS360(L196,$P$3)/360</f>
        <v>-0.96666666666666667</v>
      </c>
      <c r="BA196" s="13">
        <f t="shared" si="398"/>
        <v>0</v>
      </c>
      <c r="BB196" s="13">
        <f t="shared" si="399"/>
        <v>0</v>
      </c>
      <c r="BC196" s="27">
        <v>0</v>
      </c>
      <c r="BD196" s="1">
        <f t="shared" ref="BD196:BD259" si="413">+BC196*150000/4000</f>
        <v>0</v>
      </c>
      <c r="BE196" s="20">
        <f t="shared" ref="BE196:BE259" si="414">AC196-AD196-AE196-Z196-AA196-AB196-BD196</f>
        <v>258.94230769230768</v>
      </c>
    </row>
    <row r="197" spans="1:57" ht="34.5" customHeight="1" x14ac:dyDescent="0.65">
      <c r="A197" s="39">
        <v>191</v>
      </c>
      <c r="B197" s="2" t="s">
        <v>547</v>
      </c>
      <c r="C197" s="52" t="s">
        <v>594</v>
      </c>
      <c r="D197" s="38" t="s">
        <v>595</v>
      </c>
      <c r="E197" s="38" t="s">
        <v>596</v>
      </c>
      <c r="F197" s="46" t="str">
        <f>VLOOKUP(C197,'[1]2023.11'!$C$6:$X$1239,8,0)</f>
        <v>PHAN</v>
      </c>
      <c r="G197" s="46" t="str">
        <f>VLOOKUP(C197,'[1]2023.11'!$C$6:$X$1239,9,0)</f>
        <v>THAREN</v>
      </c>
      <c r="H197" s="46" t="str">
        <f>VLOOKUP(C197,'[1]2023.11'!$C$6:$X$1239,14,0)</f>
        <v>F</v>
      </c>
      <c r="I197" s="78">
        <f>VLOOKUP(C197,'[1]2023.11'!$C$6:$X$1239,13,0)</f>
        <v>33239</v>
      </c>
      <c r="J197" s="46" t="str">
        <f>VLOOKUP(C197,'[1]2023.11'!$C$6:$X$1239,4,0)</f>
        <v>0967011306</v>
      </c>
      <c r="K197" s="46" t="str">
        <f>VLOOKUP(C197,'[1]2023.11'!$C$6:$X$1239,3,0)</f>
        <v>030482425</v>
      </c>
      <c r="L197" s="15">
        <v>44565</v>
      </c>
      <c r="M197" s="2">
        <f t="shared" si="385"/>
        <v>26</v>
      </c>
      <c r="N197" s="16">
        <v>26</v>
      </c>
      <c r="O197" s="2"/>
      <c r="P197" s="16"/>
      <c r="Q197" s="16"/>
      <c r="R197" s="2">
        <v>200</v>
      </c>
      <c r="S197" s="2">
        <v>0</v>
      </c>
      <c r="T197" s="2">
        <v>0</v>
      </c>
      <c r="U197" s="16"/>
      <c r="V197" s="2">
        <v>0</v>
      </c>
      <c r="W197" s="2">
        <f t="shared" si="391"/>
        <v>10</v>
      </c>
      <c r="X197" s="2">
        <f t="shared" si="397"/>
        <v>0</v>
      </c>
      <c r="Y197" s="17">
        <f t="shared" ref="Y197:Y260" si="415">(((R197/26/8)*1.5)*N197)+(((R197/26)*2)*O197)</f>
        <v>37.5</v>
      </c>
      <c r="Z197" s="17">
        <f t="shared" si="379"/>
        <v>6.5</v>
      </c>
      <c r="AA197" s="17">
        <f t="shared" si="378"/>
        <v>5</v>
      </c>
      <c r="AB197" s="18">
        <v>7</v>
      </c>
      <c r="AC197" s="19">
        <f t="shared" si="400"/>
        <v>266</v>
      </c>
      <c r="AD197" s="17">
        <f t="shared" si="376"/>
        <v>0</v>
      </c>
      <c r="AE197" s="17">
        <f t="shared" si="377"/>
        <v>0</v>
      </c>
      <c r="AF197" s="29"/>
      <c r="AG197" s="43">
        <f t="shared" si="392"/>
        <v>0</v>
      </c>
      <c r="AH197" s="17">
        <f t="shared" si="393"/>
        <v>5.32</v>
      </c>
      <c r="AI197" s="17">
        <f t="shared" si="394"/>
        <v>5.32</v>
      </c>
      <c r="AJ197" s="3">
        <f t="shared" si="395"/>
        <v>260</v>
      </c>
      <c r="AK197" s="3">
        <f t="shared" si="396"/>
        <v>2700</v>
      </c>
      <c r="AL197" s="3"/>
      <c r="AN197" s="20">
        <f t="shared" si="386"/>
        <v>260.68</v>
      </c>
      <c r="AO197">
        <f t="shared" si="401"/>
        <v>2</v>
      </c>
      <c r="AP197">
        <f t="shared" si="402"/>
        <v>1</v>
      </c>
      <c r="AQ197">
        <f t="shared" si="403"/>
        <v>0</v>
      </c>
      <c r="AR197">
        <f t="shared" si="404"/>
        <v>1</v>
      </c>
      <c r="AS197">
        <f t="shared" si="405"/>
        <v>0</v>
      </c>
      <c r="AT197">
        <f t="shared" si="406"/>
        <v>0</v>
      </c>
      <c r="AU197">
        <f t="shared" si="407"/>
        <v>1</v>
      </c>
      <c r="AV197">
        <f t="shared" si="408"/>
        <v>0</v>
      </c>
      <c r="AW197">
        <f t="shared" si="409"/>
        <v>1</v>
      </c>
      <c r="AX197">
        <f t="shared" si="410"/>
        <v>2</v>
      </c>
      <c r="AY197">
        <f t="shared" si="411"/>
        <v>2720.0000000000273</v>
      </c>
      <c r="AZ197" s="12">
        <f t="shared" si="412"/>
        <v>-0.96666666666666667</v>
      </c>
      <c r="BA197" s="13">
        <f t="shared" si="398"/>
        <v>0</v>
      </c>
      <c r="BB197" s="13">
        <f t="shared" si="399"/>
        <v>0</v>
      </c>
      <c r="BC197" s="27">
        <v>0</v>
      </c>
      <c r="BD197" s="1">
        <f t="shared" si="413"/>
        <v>0</v>
      </c>
      <c r="BE197" s="20">
        <f t="shared" si="414"/>
        <v>247.5</v>
      </c>
    </row>
    <row r="198" spans="1:57" ht="34.5" customHeight="1" x14ac:dyDescent="0.65">
      <c r="A198" s="2">
        <v>192</v>
      </c>
      <c r="B198" s="2" t="s">
        <v>547</v>
      </c>
      <c r="C198" s="52" t="s">
        <v>597</v>
      </c>
      <c r="D198" s="47" t="s">
        <v>598</v>
      </c>
      <c r="E198" s="48" t="s">
        <v>599</v>
      </c>
      <c r="F198" s="46" t="str">
        <f>VLOOKUP(C198,'[1]2023.11'!$C$6:$X$1239,8,0)</f>
        <v>CHANNOEUN</v>
      </c>
      <c r="G198" s="46" t="str">
        <f>VLOOKUP(C198,'[1]2023.11'!$C$6:$X$1239,9,0)</f>
        <v>SOMALY</v>
      </c>
      <c r="H198" s="46" t="str">
        <f>VLOOKUP(C198,'[1]2023.11'!$C$6:$X$1239,14,0)</f>
        <v>F</v>
      </c>
      <c r="I198" s="78">
        <f>VLOOKUP(C198,'[1]2023.11'!$C$6:$X$1239,13,0)</f>
        <v>38080</v>
      </c>
      <c r="J198" s="46" t="e">
        <f>VLOOKUP(C198,'[1]2023.11'!$C$6:$X$1239,4,0)</f>
        <v>#N/A</v>
      </c>
      <c r="K198" s="46" t="str">
        <f>VLOOKUP(C198,'[1]2023.11'!$C$6:$X$1239,3,0)</f>
        <v>021302431</v>
      </c>
      <c r="L198" s="15">
        <v>44565</v>
      </c>
      <c r="M198" s="2">
        <f t="shared" si="385"/>
        <v>26</v>
      </c>
      <c r="N198" s="16">
        <v>26</v>
      </c>
      <c r="O198" s="2"/>
      <c r="P198" s="16"/>
      <c r="Q198" s="16"/>
      <c r="R198" s="2">
        <v>200</v>
      </c>
      <c r="S198" s="2">
        <v>0</v>
      </c>
      <c r="T198" s="2">
        <v>0</v>
      </c>
      <c r="U198" s="16"/>
      <c r="V198" s="2">
        <v>0</v>
      </c>
      <c r="W198" s="2">
        <f t="shared" si="391"/>
        <v>10</v>
      </c>
      <c r="X198" s="2">
        <f t="shared" si="397"/>
        <v>0</v>
      </c>
      <c r="Y198" s="17">
        <f t="shared" si="415"/>
        <v>37.5</v>
      </c>
      <c r="Z198" s="17">
        <f t="shared" si="379"/>
        <v>6.5</v>
      </c>
      <c r="AA198" s="17">
        <f t="shared" si="378"/>
        <v>5</v>
      </c>
      <c r="AB198" s="18">
        <v>7</v>
      </c>
      <c r="AC198" s="19">
        <f t="shared" si="400"/>
        <v>266</v>
      </c>
      <c r="AD198" s="17">
        <f t="shared" ref="AD198:AD261" si="416">(R198+T198)/$P$4*P198</f>
        <v>0</v>
      </c>
      <c r="AE198" s="17">
        <f t="shared" ref="AE198:AE261" si="417">(R198+T198)/$P$4*Q198</f>
        <v>0</v>
      </c>
      <c r="AF198" s="29"/>
      <c r="AG198" s="43">
        <f t="shared" si="392"/>
        <v>0</v>
      </c>
      <c r="AH198" s="17">
        <f t="shared" si="393"/>
        <v>5.32</v>
      </c>
      <c r="AI198" s="17">
        <f t="shared" si="394"/>
        <v>5.32</v>
      </c>
      <c r="AJ198" s="3">
        <f t="shared" si="395"/>
        <v>260</v>
      </c>
      <c r="AK198" s="3">
        <f t="shared" si="396"/>
        <v>2700</v>
      </c>
      <c r="AL198" s="3"/>
      <c r="AN198" s="20">
        <f t="shared" si="386"/>
        <v>260.68</v>
      </c>
      <c r="AO198">
        <f t="shared" si="401"/>
        <v>2</v>
      </c>
      <c r="AP198">
        <f t="shared" si="402"/>
        <v>1</v>
      </c>
      <c r="AQ198">
        <f t="shared" si="403"/>
        <v>0</v>
      </c>
      <c r="AR198">
        <f t="shared" si="404"/>
        <v>1</v>
      </c>
      <c r="AS198">
        <f t="shared" si="405"/>
        <v>0</v>
      </c>
      <c r="AT198">
        <f t="shared" si="406"/>
        <v>0</v>
      </c>
      <c r="AU198">
        <f t="shared" si="407"/>
        <v>1</v>
      </c>
      <c r="AV198">
        <f t="shared" si="408"/>
        <v>0</v>
      </c>
      <c r="AW198">
        <f t="shared" si="409"/>
        <v>1</v>
      </c>
      <c r="AX198">
        <f t="shared" si="410"/>
        <v>2</v>
      </c>
      <c r="AY198">
        <f t="shared" si="411"/>
        <v>2720.0000000000273</v>
      </c>
      <c r="AZ198" s="12">
        <f t="shared" si="412"/>
        <v>-0.96666666666666667</v>
      </c>
      <c r="BA198" s="13">
        <f t="shared" si="398"/>
        <v>0</v>
      </c>
      <c r="BB198" s="13">
        <f t="shared" si="399"/>
        <v>0</v>
      </c>
      <c r="BC198" s="27">
        <v>0</v>
      </c>
      <c r="BD198" s="1">
        <f t="shared" si="413"/>
        <v>0</v>
      </c>
      <c r="BE198" s="20">
        <f t="shared" si="414"/>
        <v>247.5</v>
      </c>
    </row>
    <row r="199" spans="1:57" ht="34.5" customHeight="1" x14ac:dyDescent="0.65">
      <c r="A199" s="39">
        <v>193</v>
      </c>
      <c r="B199" s="2" t="s">
        <v>547</v>
      </c>
      <c r="C199" s="53" t="s">
        <v>600</v>
      </c>
      <c r="D199" s="38" t="s">
        <v>601</v>
      </c>
      <c r="E199" s="38" t="s">
        <v>602</v>
      </c>
      <c r="F199" s="46" t="str">
        <f>VLOOKUP(C199,'[1]2023.11'!$C$6:$X$1239,8,0)</f>
        <v>SOEURN</v>
      </c>
      <c r="G199" s="46" t="str">
        <f>VLOOKUP(C199,'[1]2023.11'!$C$6:$X$1239,9,0)</f>
        <v>CHANTREY</v>
      </c>
      <c r="H199" s="46" t="str">
        <f>VLOOKUP(C199,'[1]2023.11'!$C$6:$X$1239,14,0)</f>
        <v>F</v>
      </c>
      <c r="I199" s="78">
        <f>VLOOKUP(C199,'[1]2023.11'!$C$6:$X$1239,13,0)</f>
        <v>37902</v>
      </c>
      <c r="J199" s="46" t="e">
        <f>VLOOKUP(C199,'[1]2023.11'!$C$6:$X$1239,4,0)</f>
        <v>#N/A</v>
      </c>
      <c r="K199" s="46" t="str">
        <f>VLOOKUP(C199,'[1]2023.11'!$C$6:$X$1239,3,0)</f>
        <v>021381513</v>
      </c>
      <c r="L199" s="15">
        <v>44767</v>
      </c>
      <c r="M199" s="2">
        <f t="shared" si="385"/>
        <v>25</v>
      </c>
      <c r="N199" s="16">
        <v>24</v>
      </c>
      <c r="O199" s="2"/>
      <c r="P199" s="16"/>
      <c r="Q199" s="16">
        <v>1</v>
      </c>
      <c r="R199" s="2">
        <v>200</v>
      </c>
      <c r="S199" s="2">
        <v>0</v>
      </c>
      <c r="T199" s="2">
        <v>0</v>
      </c>
      <c r="U199" s="16"/>
      <c r="V199" s="2">
        <v>0</v>
      </c>
      <c r="W199" s="2">
        <f t="shared" si="391"/>
        <v>0</v>
      </c>
      <c r="X199" s="2">
        <f t="shared" si="397"/>
        <v>0</v>
      </c>
      <c r="Y199" s="17">
        <f t="shared" si="415"/>
        <v>34.615384615384613</v>
      </c>
      <c r="Z199" s="17">
        <f t="shared" si="379"/>
        <v>6</v>
      </c>
      <c r="AA199" s="17">
        <f t="shared" ref="AA199:AA262" si="418">5/$P$4*M199</f>
        <v>4.8076923076923084</v>
      </c>
      <c r="AB199" s="18">
        <v>7</v>
      </c>
      <c r="AC199" s="19">
        <f t="shared" si="400"/>
        <v>252.42307692307693</v>
      </c>
      <c r="AD199" s="17">
        <f t="shared" si="416"/>
        <v>0</v>
      </c>
      <c r="AE199" s="17">
        <f t="shared" si="417"/>
        <v>7.6923076923076925</v>
      </c>
      <c r="AF199" s="29"/>
      <c r="AG199" s="43">
        <f t="shared" si="392"/>
        <v>0</v>
      </c>
      <c r="AH199" s="17">
        <f t="shared" si="393"/>
        <v>5.048461538461539</v>
      </c>
      <c r="AI199" s="17">
        <f t="shared" si="394"/>
        <v>12.740769230769232</v>
      </c>
      <c r="AJ199" s="3">
        <f t="shared" si="395"/>
        <v>239</v>
      </c>
      <c r="AK199" s="3">
        <f t="shared" si="396"/>
        <v>2700</v>
      </c>
      <c r="AL199" s="3"/>
      <c r="AN199" s="20">
        <f t="shared" si="386"/>
        <v>239.68</v>
      </c>
      <c r="AO199">
        <f t="shared" si="401"/>
        <v>2</v>
      </c>
      <c r="AP199">
        <f t="shared" si="402"/>
        <v>0</v>
      </c>
      <c r="AQ199">
        <f t="shared" si="403"/>
        <v>1</v>
      </c>
      <c r="AR199">
        <f t="shared" si="404"/>
        <v>1</v>
      </c>
      <c r="AS199">
        <f t="shared" si="405"/>
        <v>1</v>
      </c>
      <c r="AT199">
        <f t="shared" si="406"/>
        <v>4</v>
      </c>
      <c r="AU199">
        <f t="shared" si="407"/>
        <v>1</v>
      </c>
      <c r="AV199">
        <f t="shared" si="408"/>
        <v>0</v>
      </c>
      <c r="AW199">
        <f t="shared" si="409"/>
        <v>1</v>
      </c>
      <c r="AX199">
        <f t="shared" si="410"/>
        <v>2</v>
      </c>
      <c r="AY199">
        <f t="shared" si="411"/>
        <v>2720.0000000000273</v>
      </c>
      <c r="AZ199" s="12">
        <f t="shared" si="412"/>
        <v>-1.5249999999999999</v>
      </c>
      <c r="BA199" s="13">
        <f t="shared" si="398"/>
        <v>0</v>
      </c>
      <c r="BB199" s="13">
        <f t="shared" si="399"/>
        <v>0</v>
      </c>
      <c r="BC199" s="27">
        <v>0</v>
      </c>
      <c r="BD199" s="1">
        <f t="shared" si="413"/>
        <v>0</v>
      </c>
      <c r="BE199" s="20">
        <f t="shared" si="414"/>
        <v>226.92307692307693</v>
      </c>
    </row>
    <row r="200" spans="1:57" ht="34.5" customHeight="1" x14ac:dyDescent="0.65">
      <c r="A200" s="2">
        <v>194</v>
      </c>
      <c r="B200" s="2" t="s">
        <v>547</v>
      </c>
      <c r="C200" s="52" t="s">
        <v>603</v>
      </c>
      <c r="D200" s="47" t="s">
        <v>604</v>
      </c>
      <c r="E200" s="48" t="s">
        <v>605</v>
      </c>
      <c r="F200" s="46" t="str">
        <f>VLOOKUP(C200,'[1]2023.11'!$C$6:$X$1239,8,0)</f>
        <v>CHIN</v>
      </c>
      <c r="G200" s="46" t="str">
        <f>VLOOKUP(C200,'[1]2023.11'!$C$6:$X$1239,9,0)</f>
        <v>MUNYSATYA</v>
      </c>
      <c r="H200" s="46" t="str">
        <f>VLOOKUP(C200,'[1]2023.11'!$C$6:$X$1239,14,0)</f>
        <v>M</v>
      </c>
      <c r="I200" s="78">
        <f>VLOOKUP(C200,'[1]2023.11'!$C$6:$X$1239,13,0)</f>
        <v>37424</v>
      </c>
      <c r="J200" s="46" t="e">
        <f>VLOOKUP(C200,'[1]2023.11'!$C$6:$X$1239,4,0)</f>
        <v>#N/A</v>
      </c>
      <c r="K200" s="46" t="str">
        <f>VLOOKUP(C200,'[1]2023.11'!$C$6:$X$1239,3,0)</f>
        <v>031065116</v>
      </c>
      <c r="L200" s="15">
        <v>44805</v>
      </c>
      <c r="M200" s="2">
        <f t="shared" si="385"/>
        <v>26</v>
      </c>
      <c r="N200" s="16">
        <v>27</v>
      </c>
      <c r="O200" s="2"/>
      <c r="P200" s="16"/>
      <c r="Q200" s="16"/>
      <c r="R200" s="2">
        <v>200</v>
      </c>
      <c r="S200" s="2">
        <v>0</v>
      </c>
      <c r="T200" s="2">
        <v>0</v>
      </c>
      <c r="U200" s="16"/>
      <c r="V200" s="2">
        <v>0</v>
      </c>
      <c r="W200" s="2">
        <f t="shared" si="391"/>
        <v>10</v>
      </c>
      <c r="X200" s="2">
        <f t="shared" si="397"/>
        <v>0</v>
      </c>
      <c r="Y200" s="17">
        <f t="shared" si="415"/>
        <v>38.942307692307693</v>
      </c>
      <c r="Z200" s="17">
        <f t="shared" ref="Z200:Z263" si="419">N200*1000/4000</f>
        <v>6.75</v>
      </c>
      <c r="AA200" s="17">
        <f t="shared" si="418"/>
        <v>5</v>
      </c>
      <c r="AB200" s="18">
        <v>7</v>
      </c>
      <c r="AC200" s="19">
        <f t="shared" si="400"/>
        <v>267.69230769230768</v>
      </c>
      <c r="AD200" s="17">
        <f t="shared" si="416"/>
        <v>0</v>
      </c>
      <c r="AE200" s="17">
        <f t="shared" si="417"/>
        <v>0</v>
      </c>
      <c r="AF200" s="29"/>
      <c r="AG200" s="43">
        <f t="shared" si="392"/>
        <v>0</v>
      </c>
      <c r="AH200" s="17">
        <f t="shared" si="393"/>
        <v>5.3538461538461535</v>
      </c>
      <c r="AI200" s="17">
        <f t="shared" si="394"/>
        <v>5.3538461538461535</v>
      </c>
      <c r="AJ200" s="3">
        <f t="shared" si="395"/>
        <v>262</v>
      </c>
      <c r="AK200" s="3">
        <f t="shared" si="396"/>
        <v>1300</v>
      </c>
      <c r="AL200" s="3"/>
      <c r="AN200" s="20">
        <f t="shared" si="386"/>
        <v>262.33999999999997</v>
      </c>
      <c r="AO200">
        <f t="shared" si="401"/>
        <v>2</v>
      </c>
      <c r="AP200">
        <f t="shared" si="402"/>
        <v>1</v>
      </c>
      <c r="AQ200">
        <f t="shared" si="403"/>
        <v>0</v>
      </c>
      <c r="AR200">
        <f t="shared" si="404"/>
        <v>1</v>
      </c>
      <c r="AS200">
        <f t="shared" si="405"/>
        <v>0</v>
      </c>
      <c r="AT200">
        <f t="shared" si="406"/>
        <v>2</v>
      </c>
      <c r="AU200">
        <f t="shared" si="407"/>
        <v>0</v>
      </c>
      <c r="AV200">
        <f t="shared" si="408"/>
        <v>1</v>
      </c>
      <c r="AW200">
        <f t="shared" si="409"/>
        <v>0</v>
      </c>
      <c r="AX200">
        <f t="shared" si="410"/>
        <v>3</v>
      </c>
      <c r="AY200">
        <f t="shared" si="411"/>
        <v>1359.9999999999</v>
      </c>
      <c r="AZ200" s="12">
        <f t="shared" si="412"/>
        <v>-1.625</v>
      </c>
      <c r="BA200" s="13">
        <f t="shared" si="398"/>
        <v>0</v>
      </c>
      <c r="BB200" s="13">
        <f t="shared" si="399"/>
        <v>0</v>
      </c>
      <c r="BC200" s="27">
        <v>0</v>
      </c>
      <c r="BD200" s="1">
        <f t="shared" si="413"/>
        <v>0</v>
      </c>
      <c r="BE200" s="20">
        <f t="shared" si="414"/>
        <v>248.94230769230768</v>
      </c>
    </row>
    <row r="201" spans="1:57" ht="34.5" customHeight="1" x14ac:dyDescent="0.65">
      <c r="A201" s="39">
        <v>195</v>
      </c>
      <c r="B201" s="2" t="s">
        <v>547</v>
      </c>
      <c r="C201" s="52" t="s">
        <v>606</v>
      </c>
      <c r="D201" s="47" t="s">
        <v>132</v>
      </c>
      <c r="E201" s="48" t="s">
        <v>607</v>
      </c>
      <c r="F201" s="46" t="str">
        <f>VLOOKUP(C201,'[1]2023.11'!$C$6:$X$1239,8,0)</f>
        <v>CHOEURN</v>
      </c>
      <c r="G201" s="46" t="str">
        <f>VLOOKUP(C201,'[1]2023.11'!$C$6:$X$1239,9,0)</f>
        <v>SREYYATH</v>
      </c>
      <c r="H201" s="46" t="str">
        <f>VLOOKUP(C201,'[1]2023.11'!$C$6:$X$1239,14,0)</f>
        <v>F</v>
      </c>
      <c r="I201" s="78">
        <f>VLOOKUP(C201,'[1]2023.11'!$C$6:$X$1239,13,0)</f>
        <v>38207</v>
      </c>
      <c r="J201" s="46" t="e">
        <f>VLOOKUP(C201,'[1]2023.11'!$C$6:$X$1239,4,0)</f>
        <v>#N/A</v>
      </c>
      <c r="K201" s="46" t="str">
        <f>VLOOKUP(C201,'[1]2023.11'!$C$6:$X$1239,3,0)</f>
        <v>031121336</v>
      </c>
      <c r="L201" s="15">
        <v>44949</v>
      </c>
      <c r="M201" s="2">
        <f t="shared" si="385"/>
        <v>26</v>
      </c>
      <c r="N201" s="16">
        <v>33</v>
      </c>
      <c r="O201" s="2"/>
      <c r="P201" s="16"/>
      <c r="Q201" s="16"/>
      <c r="R201" s="2">
        <v>200</v>
      </c>
      <c r="S201" s="2">
        <v>0</v>
      </c>
      <c r="T201" s="2">
        <v>0</v>
      </c>
      <c r="U201" s="16"/>
      <c r="V201" s="2">
        <v>0</v>
      </c>
      <c r="W201" s="2">
        <f t="shared" si="391"/>
        <v>10</v>
      </c>
      <c r="X201" s="2">
        <f t="shared" si="397"/>
        <v>0</v>
      </c>
      <c r="Y201" s="17">
        <f t="shared" si="415"/>
        <v>47.596153846153847</v>
      </c>
      <c r="Z201" s="17">
        <f t="shared" si="419"/>
        <v>8.25</v>
      </c>
      <c r="AA201" s="17">
        <f t="shared" si="418"/>
        <v>5</v>
      </c>
      <c r="AB201" s="18"/>
      <c r="AC201" s="19">
        <f t="shared" si="400"/>
        <v>270.84615384615387</v>
      </c>
      <c r="AD201" s="17">
        <f t="shared" si="416"/>
        <v>0</v>
      </c>
      <c r="AE201" s="17">
        <f t="shared" si="417"/>
        <v>0</v>
      </c>
      <c r="AF201" s="29"/>
      <c r="AG201" s="43">
        <f t="shared" si="392"/>
        <v>0</v>
      </c>
      <c r="AH201" s="17">
        <f t="shared" si="393"/>
        <v>5.4169230769230774</v>
      </c>
      <c r="AI201" s="17">
        <f t="shared" si="394"/>
        <v>5.4169230769230774</v>
      </c>
      <c r="AJ201" s="3">
        <f t="shared" si="395"/>
        <v>265</v>
      </c>
      <c r="AK201" s="3">
        <f t="shared" si="396"/>
        <v>1700</v>
      </c>
      <c r="AL201" s="3"/>
      <c r="AN201" s="20">
        <f t="shared" si="386"/>
        <v>265.43</v>
      </c>
      <c r="AO201">
        <f t="shared" si="401"/>
        <v>2</v>
      </c>
      <c r="AP201">
        <f t="shared" si="402"/>
        <v>1</v>
      </c>
      <c r="AQ201">
        <f t="shared" si="403"/>
        <v>0</v>
      </c>
      <c r="AR201">
        <f t="shared" si="404"/>
        <v>1</v>
      </c>
      <c r="AS201">
        <f t="shared" si="405"/>
        <v>1</v>
      </c>
      <c r="AT201">
        <f t="shared" si="406"/>
        <v>0</v>
      </c>
      <c r="AU201">
        <f t="shared" si="407"/>
        <v>0</v>
      </c>
      <c r="AV201">
        <f t="shared" si="408"/>
        <v>1</v>
      </c>
      <c r="AW201">
        <f t="shared" si="409"/>
        <v>1</v>
      </c>
      <c r="AX201">
        <f t="shared" si="410"/>
        <v>2</v>
      </c>
      <c r="AY201">
        <f t="shared" si="411"/>
        <v>1720.0000000000273</v>
      </c>
      <c r="AZ201" s="12">
        <f t="shared" si="412"/>
        <v>-2.0194444444444444</v>
      </c>
      <c r="BA201" s="13">
        <f t="shared" si="398"/>
        <v>0</v>
      </c>
      <c r="BB201" s="13">
        <f t="shared" si="399"/>
        <v>0</v>
      </c>
      <c r="BC201" s="27">
        <v>0</v>
      </c>
      <c r="BD201" s="1">
        <f t="shared" si="413"/>
        <v>0</v>
      </c>
      <c r="BE201" s="20">
        <f t="shared" si="414"/>
        <v>257.59615384615387</v>
      </c>
    </row>
    <row r="202" spans="1:57" ht="34.5" customHeight="1" x14ac:dyDescent="0.65">
      <c r="A202" s="2">
        <v>196</v>
      </c>
      <c r="B202" s="2" t="s">
        <v>547</v>
      </c>
      <c r="C202" s="52" t="s">
        <v>608</v>
      </c>
      <c r="D202" s="47" t="s">
        <v>609</v>
      </c>
      <c r="E202" s="48" t="s">
        <v>610</v>
      </c>
      <c r="F202" s="46" t="str">
        <f>VLOOKUP(C202,'[1]2023.11'!$C$6:$X$1239,8,0)</f>
        <v>NAT</v>
      </c>
      <c r="G202" s="46" t="str">
        <f>VLOOKUP(C202,'[1]2023.11'!$C$6:$X$1239,9,0)</f>
        <v>SOKUNKANHA</v>
      </c>
      <c r="H202" s="46" t="str">
        <f>VLOOKUP(C202,'[1]2023.11'!$C$6:$X$1239,14,0)</f>
        <v>F</v>
      </c>
      <c r="I202" s="78">
        <f>VLOOKUP(C202,'[1]2023.11'!$C$6:$X$1239,13,0)</f>
        <v>36414</v>
      </c>
      <c r="J202" s="46" t="str">
        <f>VLOOKUP(C202,'[1]2023.11'!$C$6:$X$1239,4,0)</f>
        <v>011255373</v>
      </c>
      <c r="K202" s="46" t="str">
        <f>VLOOKUP(C202,'[1]2023.11'!$C$6:$X$1239,3,0)</f>
        <v>101365971</v>
      </c>
      <c r="L202" s="15">
        <v>45036</v>
      </c>
      <c r="M202" s="2">
        <f t="shared" si="385"/>
        <v>26</v>
      </c>
      <c r="N202" s="16">
        <v>33</v>
      </c>
      <c r="O202" s="2"/>
      <c r="P202" s="16"/>
      <c r="Q202" s="16"/>
      <c r="R202" s="2">
        <v>200</v>
      </c>
      <c r="S202" s="2">
        <v>0</v>
      </c>
      <c r="T202" s="2">
        <v>0</v>
      </c>
      <c r="U202" s="16"/>
      <c r="V202" s="2">
        <v>0</v>
      </c>
      <c r="W202" s="2">
        <f t="shared" si="391"/>
        <v>10</v>
      </c>
      <c r="X202" s="2">
        <f t="shared" si="397"/>
        <v>0</v>
      </c>
      <c r="Y202" s="17">
        <f t="shared" si="415"/>
        <v>47.596153846153847</v>
      </c>
      <c r="Z202" s="17">
        <f t="shared" si="419"/>
        <v>8.25</v>
      </c>
      <c r="AA202" s="17">
        <f t="shared" si="418"/>
        <v>5</v>
      </c>
      <c r="AB202" s="18">
        <v>7</v>
      </c>
      <c r="AC202" s="19">
        <f t="shared" si="400"/>
        <v>277.84615384615387</v>
      </c>
      <c r="AD202" s="17">
        <f t="shared" si="416"/>
        <v>0</v>
      </c>
      <c r="AE202" s="17">
        <f t="shared" si="417"/>
        <v>0</v>
      </c>
      <c r="AF202" s="29"/>
      <c r="AG202" s="43">
        <f t="shared" si="392"/>
        <v>0</v>
      </c>
      <c r="AH202" s="17">
        <f t="shared" si="393"/>
        <v>5.5569230769230771</v>
      </c>
      <c r="AI202" s="17">
        <f t="shared" si="394"/>
        <v>5.5569230769230771</v>
      </c>
      <c r="AJ202" s="3">
        <f t="shared" si="395"/>
        <v>272</v>
      </c>
      <c r="AK202" s="3">
        <f t="shared" si="396"/>
        <v>1100</v>
      </c>
      <c r="AL202" s="3"/>
      <c r="AN202" s="20">
        <f t="shared" si="386"/>
        <v>272.29000000000002</v>
      </c>
      <c r="AO202">
        <f t="shared" si="401"/>
        <v>2</v>
      </c>
      <c r="AP202">
        <f t="shared" si="402"/>
        <v>1</v>
      </c>
      <c r="AQ202">
        <f t="shared" si="403"/>
        <v>1</v>
      </c>
      <c r="AR202">
        <f t="shared" si="404"/>
        <v>0</v>
      </c>
      <c r="AS202">
        <f t="shared" si="405"/>
        <v>0</v>
      </c>
      <c r="AT202">
        <f t="shared" si="406"/>
        <v>2</v>
      </c>
      <c r="AU202">
        <f t="shared" si="407"/>
        <v>0</v>
      </c>
      <c r="AV202">
        <f t="shared" si="408"/>
        <v>1</v>
      </c>
      <c r="AW202">
        <f t="shared" si="409"/>
        <v>0</v>
      </c>
      <c r="AX202">
        <f t="shared" si="410"/>
        <v>1</v>
      </c>
      <c r="AY202">
        <f t="shared" si="411"/>
        <v>1160.0000000000819</v>
      </c>
      <c r="AZ202" s="12">
        <f t="shared" si="412"/>
        <v>-2.2611111111111111</v>
      </c>
      <c r="BA202" s="13">
        <f t="shared" si="398"/>
        <v>0</v>
      </c>
      <c r="BB202" s="13">
        <f t="shared" si="399"/>
        <v>0</v>
      </c>
      <c r="BC202" s="27">
        <v>0</v>
      </c>
      <c r="BD202" s="1">
        <f t="shared" si="413"/>
        <v>0</v>
      </c>
      <c r="BE202" s="20">
        <f t="shared" si="414"/>
        <v>257.59615384615387</v>
      </c>
    </row>
    <row r="203" spans="1:57" ht="34.5" customHeight="1" x14ac:dyDescent="0.65">
      <c r="A203" s="39">
        <v>197</v>
      </c>
      <c r="B203" s="2" t="s">
        <v>547</v>
      </c>
      <c r="C203" s="52" t="s">
        <v>611</v>
      </c>
      <c r="D203" s="47" t="s">
        <v>612</v>
      </c>
      <c r="E203" s="48" t="s">
        <v>613</v>
      </c>
      <c r="F203" s="46" t="str">
        <f>VLOOKUP(C203,'[1]2023.11'!$C$6:$X$1239,8,0)</f>
        <v>SOEUNG</v>
      </c>
      <c r="G203" s="46" t="str">
        <f>VLOOKUP(C203,'[1]2023.11'!$C$6:$X$1239,9,0)</f>
        <v>SREYNOY</v>
      </c>
      <c r="H203" s="46" t="str">
        <f>VLOOKUP(C203,'[1]2023.11'!$C$6:$X$1239,14,0)</f>
        <v>F</v>
      </c>
      <c r="I203" s="78">
        <f>VLOOKUP(C203,'[1]2023.11'!$C$6:$X$1239,13,0)</f>
        <v>38078</v>
      </c>
      <c r="J203" s="46" t="str">
        <f>VLOOKUP(C203,'[1]2023.11'!$C$6:$X$1239,4,0)</f>
        <v>0963818609</v>
      </c>
      <c r="K203" s="46" t="str">
        <f>VLOOKUP(C203,'[1]2023.11'!$C$6:$X$1239,3,0)</f>
        <v>051694093</v>
      </c>
      <c r="L203" s="15">
        <v>45041</v>
      </c>
      <c r="M203" s="2">
        <f t="shared" si="385"/>
        <v>26</v>
      </c>
      <c r="N203" s="16">
        <v>27</v>
      </c>
      <c r="O203" s="2"/>
      <c r="P203" s="16"/>
      <c r="Q203" s="16"/>
      <c r="R203" s="2">
        <v>200</v>
      </c>
      <c r="S203" s="2">
        <v>0</v>
      </c>
      <c r="T203" s="2">
        <v>0</v>
      </c>
      <c r="U203" s="16"/>
      <c r="V203" s="2">
        <v>0</v>
      </c>
      <c r="W203" s="2">
        <f t="shared" si="391"/>
        <v>10</v>
      </c>
      <c r="X203" s="2">
        <f t="shared" si="397"/>
        <v>0</v>
      </c>
      <c r="Y203" s="17">
        <f t="shared" si="415"/>
        <v>38.942307692307693</v>
      </c>
      <c r="Z203" s="17">
        <f t="shared" si="419"/>
        <v>6.75</v>
      </c>
      <c r="AA203" s="17">
        <f t="shared" si="418"/>
        <v>5</v>
      </c>
      <c r="AB203" s="18">
        <v>7</v>
      </c>
      <c r="AC203" s="19">
        <f t="shared" si="400"/>
        <v>267.69230769230768</v>
      </c>
      <c r="AD203" s="17">
        <f t="shared" si="416"/>
        <v>0</v>
      </c>
      <c r="AE203" s="17">
        <f t="shared" si="417"/>
        <v>0</v>
      </c>
      <c r="AF203" s="29"/>
      <c r="AG203" s="43">
        <f t="shared" si="392"/>
        <v>0</v>
      </c>
      <c r="AH203" s="17">
        <f t="shared" si="393"/>
        <v>5.3538461538461535</v>
      </c>
      <c r="AI203" s="17">
        <f t="shared" si="394"/>
        <v>5.3538461538461535</v>
      </c>
      <c r="AJ203" s="3">
        <f t="shared" si="395"/>
        <v>262</v>
      </c>
      <c r="AK203" s="3">
        <f t="shared" si="396"/>
        <v>1300</v>
      </c>
      <c r="AL203" s="3"/>
      <c r="AN203" s="20">
        <f t="shared" si="386"/>
        <v>262.33999999999997</v>
      </c>
      <c r="AO203">
        <f t="shared" si="401"/>
        <v>2</v>
      </c>
      <c r="AP203">
        <f t="shared" si="402"/>
        <v>1</v>
      </c>
      <c r="AQ203">
        <f t="shared" si="403"/>
        <v>0</v>
      </c>
      <c r="AR203">
        <f t="shared" si="404"/>
        <v>1</v>
      </c>
      <c r="AS203">
        <f t="shared" si="405"/>
        <v>0</v>
      </c>
      <c r="AT203">
        <f t="shared" si="406"/>
        <v>2</v>
      </c>
      <c r="AU203">
        <f t="shared" si="407"/>
        <v>0</v>
      </c>
      <c r="AV203">
        <f t="shared" si="408"/>
        <v>1</v>
      </c>
      <c r="AW203">
        <f t="shared" si="409"/>
        <v>0</v>
      </c>
      <c r="AX203">
        <f t="shared" si="410"/>
        <v>3</v>
      </c>
      <c r="AY203">
        <f t="shared" si="411"/>
        <v>1359.9999999999</v>
      </c>
      <c r="AZ203" s="12">
        <f t="shared" si="412"/>
        <v>-2.2749999999999999</v>
      </c>
      <c r="BA203" s="13">
        <f t="shared" si="398"/>
        <v>0</v>
      </c>
      <c r="BB203" s="13">
        <f t="shared" si="399"/>
        <v>0</v>
      </c>
      <c r="BC203" s="27">
        <v>0</v>
      </c>
      <c r="BD203" s="1">
        <f t="shared" si="413"/>
        <v>0</v>
      </c>
      <c r="BE203" s="20">
        <f t="shared" si="414"/>
        <v>248.94230769230768</v>
      </c>
    </row>
    <row r="204" spans="1:57" ht="34.5" customHeight="1" x14ac:dyDescent="0.65">
      <c r="A204" s="2">
        <v>198</v>
      </c>
      <c r="B204" s="2" t="s">
        <v>547</v>
      </c>
      <c r="C204" s="52" t="s">
        <v>614</v>
      </c>
      <c r="D204" s="47" t="s">
        <v>515</v>
      </c>
      <c r="E204" s="48" t="s">
        <v>252</v>
      </c>
      <c r="F204" s="46" t="str">
        <f>VLOOKUP(C204,'[1]2023.11'!$C$6:$X$1239,8,0)</f>
        <v>ORN</v>
      </c>
      <c r="G204" s="46" t="str">
        <f>VLOOKUP(C204,'[1]2023.11'!$C$6:$X$1239,9,0)</f>
        <v>PROSTHUM</v>
      </c>
      <c r="H204" s="46" t="str">
        <f>VLOOKUP(C204,'[1]2023.11'!$C$6:$X$1239,14,0)</f>
        <v>M</v>
      </c>
      <c r="I204" s="78">
        <f>VLOOKUP(C204,'[1]2023.11'!$C$6:$X$1239,13,0)</f>
        <v>36312</v>
      </c>
      <c r="J204" s="46">
        <f>VLOOKUP(C204,'[1]2023.11'!$C$6:$X$1239,4,0)</f>
        <v>0</v>
      </c>
      <c r="K204" s="46" t="str">
        <f>VLOOKUP(C204,'[1]2023.11'!$C$6:$X$1239,3,0)</f>
        <v>101027155</v>
      </c>
      <c r="L204" s="15">
        <v>45108</v>
      </c>
      <c r="M204" s="2">
        <f t="shared" ref="M204:M252" si="420">$P$4-Q204-P204</f>
        <v>24.625</v>
      </c>
      <c r="N204" s="16">
        <v>24</v>
      </c>
      <c r="O204" s="2"/>
      <c r="P204" s="16"/>
      <c r="Q204" s="16">
        <v>1.375</v>
      </c>
      <c r="R204" s="2">
        <v>200</v>
      </c>
      <c r="S204" s="2">
        <v>0</v>
      </c>
      <c r="T204" s="2">
        <v>0</v>
      </c>
      <c r="U204" s="16"/>
      <c r="V204" s="2">
        <v>0</v>
      </c>
      <c r="W204" s="2">
        <f t="shared" si="391"/>
        <v>0</v>
      </c>
      <c r="X204" s="2">
        <f t="shared" si="397"/>
        <v>0</v>
      </c>
      <c r="Y204" s="17">
        <f t="shared" si="415"/>
        <v>34.615384615384613</v>
      </c>
      <c r="Z204" s="17">
        <f t="shared" si="419"/>
        <v>6</v>
      </c>
      <c r="AA204" s="17">
        <f t="shared" si="418"/>
        <v>4.7355769230769234</v>
      </c>
      <c r="AB204" s="18">
        <v>7</v>
      </c>
      <c r="AC204" s="19">
        <f t="shared" si="400"/>
        <v>252.35096153846155</v>
      </c>
      <c r="AD204" s="17">
        <f t="shared" si="416"/>
        <v>0</v>
      </c>
      <c r="AE204" s="17">
        <f t="shared" si="417"/>
        <v>10.576923076923077</v>
      </c>
      <c r="AF204" s="29"/>
      <c r="AG204" s="43">
        <f t="shared" si="392"/>
        <v>0</v>
      </c>
      <c r="AH204" s="17">
        <f t="shared" si="393"/>
        <v>5.047019230769231</v>
      </c>
      <c r="AI204" s="17">
        <f t="shared" si="394"/>
        <v>15.623942307692307</v>
      </c>
      <c r="AJ204" s="3">
        <f t="shared" si="395"/>
        <v>236</v>
      </c>
      <c r="AK204" s="3">
        <f t="shared" si="396"/>
        <v>2900</v>
      </c>
      <c r="AL204" s="3"/>
      <c r="AN204" s="20">
        <f t="shared" ref="AN204:AN267" si="421">ROUND( AC204-AI204,2)</f>
        <v>236.73</v>
      </c>
      <c r="AO204">
        <f t="shared" si="401"/>
        <v>2</v>
      </c>
      <c r="AP204">
        <f t="shared" si="402"/>
        <v>0</v>
      </c>
      <c r="AQ204">
        <f t="shared" si="403"/>
        <v>1</v>
      </c>
      <c r="AR204">
        <f t="shared" si="404"/>
        <v>1</v>
      </c>
      <c r="AS204">
        <f t="shared" si="405"/>
        <v>1</v>
      </c>
      <c r="AT204">
        <f t="shared" si="406"/>
        <v>1</v>
      </c>
      <c r="AU204">
        <f t="shared" si="407"/>
        <v>1</v>
      </c>
      <c r="AV204">
        <f t="shared" si="408"/>
        <v>0</v>
      </c>
      <c r="AW204">
        <f t="shared" si="409"/>
        <v>1</v>
      </c>
      <c r="AX204">
        <f t="shared" si="410"/>
        <v>4</v>
      </c>
      <c r="AY204">
        <f t="shared" si="411"/>
        <v>2919.9999999999591</v>
      </c>
      <c r="AZ204" s="12">
        <f t="shared" si="412"/>
        <v>-2.4583333333333335</v>
      </c>
      <c r="BA204" s="13">
        <f t="shared" si="398"/>
        <v>0</v>
      </c>
      <c r="BB204" s="13">
        <f t="shared" si="399"/>
        <v>0</v>
      </c>
      <c r="BC204" s="27">
        <v>0</v>
      </c>
      <c r="BD204" s="1">
        <f t="shared" si="413"/>
        <v>0</v>
      </c>
      <c r="BE204" s="20">
        <f t="shared" si="414"/>
        <v>224.03846153846155</v>
      </c>
    </row>
    <row r="205" spans="1:57" ht="34.5" customHeight="1" x14ac:dyDescent="0.65">
      <c r="A205" s="39">
        <v>199</v>
      </c>
      <c r="B205" s="2" t="s">
        <v>547</v>
      </c>
      <c r="C205" s="52" t="s">
        <v>615</v>
      </c>
      <c r="D205" s="47" t="s">
        <v>616</v>
      </c>
      <c r="E205" s="48" t="s">
        <v>617</v>
      </c>
      <c r="F205" s="46" t="str">
        <f>VLOOKUP(C205,'[1]2023.11'!$C$6:$X$1239,8,0)</f>
        <v>HAK</v>
      </c>
      <c r="G205" s="46" t="str">
        <f>VLOOKUP(C205,'[1]2023.11'!$C$6:$X$1239,9,0)</f>
        <v>LEANGHORN</v>
      </c>
      <c r="H205" s="46" t="str">
        <f>VLOOKUP(C205,'[1]2023.11'!$C$6:$X$1239,14,0)</f>
        <v>F</v>
      </c>
      <c r="I205" s="78">
        <f>VLOOKUP(C205,'[1]2023.11'!$C$6:$X$1239,13,0)</f>
        <v>38475</v>
      </c>
      <c r="J205" s="46">
        <f>VLOOKUP(C205,'[1]2023.11'!$C$6:$X$1239,4,0)</f>
        <v>0</v>
      </c>
      <c r="K205" s="46" t="str">
        <f>VLOOKUP(C205,'[1]2023.11'!$C$6:$X$1239,3,0)</f>
        <v>250398923</v>
      </c>
      <c r="L205" s="15">
        <v>45108</v>
      </c>
      <c r="M205" s="2">
        <f t="shared" si="420"/>
        <v>26</v>
      </c>
      <c r="N205" s="16">
        <v>35</v>
      </c>
      <c r="O205" s="2"/>
      <c r="P205" s="16"/>
      <c r="Q205" s="16"/>
      <c r="R205" s="2">
        <v>200</v>
      </c>
      <c r="S205" s="2">
        <v>0</v>
      </c>
      <c r="T205" s="2">
        <v>0</v>
      </c>
      <c r="U205" s="16"/>
      <c r="V205" s="2">
        <v>0</v>
      </c>
      <c r="W205" s="2">
        <f t="shared" si="391"/>
        <v>10</v>
      </c>
      <c r="X205" s="2">
        <f t="shared" si="397"/>
        <v>0</v>
      </c>
      <c r="Y205" s="17">
        <f t="shared" si="415"/>
        <v>50.480769230769234</v>
      </c>
      <c r="Z205" s="17">
        <f t="shared" si="419"/>
        <v>8.75</v>
      </c>
      <c r="AA205" s="17">
        <f t="shared" si="418"/>
        <v>5</v>
      </c>
      <c r="AB205" s="18">
        <v>7</v>
      </c>
      <c r="AC205" s="19">
        <f t="shared" si="400"/>
        <v>281.23076923076923</v>
      </c>
      <c r="AD205" s="17">
        <f t="shared" si="416"/>
        <v>0</v>
      </c>
      <c r="AE205" s="17">
        <f t="shared" si="417"/>
        <v>0</v>
      </c>
      <c r="AF205" s="29"/>
      <c r="AG205" s="43">
        <f t="shared" si="392"/>
        <v>0</v>
      </c>
      <c r="AH205" s="17">
        <f t="shared" si="393"/>
        <v>5.6246153846153844</v>
      </c>
      <c r="AI205" s="17">
        <f t="shared" si="394"/>
        <v>5.6246153846153844</v>
      </c>
      <c r="AJ205" s="3">
        <f t="shared" si="395"/>
        <v>275</v>
      </c>
      <c r="AK205" s="3">
        <f t="shared" si="396"/>
        <v>2400</v>
      </c>
      <c r="AL205" s="3"/>
      <c r="AN205" s="20">
        <f t="shared" si="421"/>
        <v>275.61</v>
      </c>
      <c r="AO205">
        <f t="shared" si="401"/>
        <v>2</v>
      </c>
      <c r="AP205">
        <f t="shared" si="402"/>
        <v>1</v>
      </c>
      <c r="AQ205">
        <f t="shared" si="403"/>
        <v>1</v>
      </c>
      <c r="AR205">
        <f t="shared" si="404"/>
        <v>0</v>
      </c>
      <c r="AS205">
        <f t="shared" si="405"/>
        <v>1</v>
      </c>
      <c r="AT205">
        <f t="shared" si="406"/>
        <v>0</v>
      </c>
      <c r="AU205">
        <f t="shared" si="407"/>
        <v>1</v>
      </c>
      <c r="AV205">
        <f t="shared" si="408"/>
        <v>0</v>
      </c>
      <c r="AW205">
        <f t="shared" si="409"/>
        <v>0</v>
      </c>
      <c r="AX205">
        <f t="shared" si="410"/>
        <v>4</v>
      </c>
      <c r="AY205">
        <f t="shared" si="411"/>
        <v>2440.0000000000546</v>
      </c>
      <c r="AZ205" s="12">
        <f t="shared" si="412"/>
        <v>-2.4583333333333335</v>
      </c>
      <c r="BA205" s="13">
        <f t="shared" si="398"/>
        <v>0</v>
      </c>
      <c r="BB205" s="13">
        <f t="shared" si="399"/>
        <v>0</v>
      </c>
      <c r="BC205" s="27">
        <v>0</v>
      </c>
      <c r="BD205" s="1">
        <f t="shared" si="413"/>
        <v>0</v>
      </c>
      <c r="BE205" s="20">
        <f t="shared" si="414"/>
        <v>260.48076923076923</v>
      </c>
    </row>
    <row r="206" spans="1:57" ht="34.5" customHeight="1" x14ac:dyDescent="0.65">
      <c r="A206" s="2">
        <v>200</v>
      </c>
      <c r="B206" s="2" t="s">
        <v>547</v>
      </c>
      <c r="C206" s="52" t="s">
        <v>618</v>
      </c>
      <c r="D206" s="47" t="s">
        <v>619</v>
      </c>
      <c r="E206" s="48" t="s">
        <v>96</v>
      </c>
      <c r="F206" s="46" t="str">
        <f>VLOOKUP(C206,'[1]2023.11'!$C$6:$X$1239,8,0)</f>
        <v>LIM</v>
      </c>
      <c r="G206" s="46" t="str">
        <f>VLOOKUP(C206,'[1]2023.11'!$C$6:$X$1239,9,0)</f>
        <v>SAOLY</v>
      </c>
      <c r="H206" s="46" t="str">
        <f>VLOOKUP(C206,'[1]2023.11'!$C$6:$X$1239,14,0)</f>
        <v>F</v>
      </c>
      <c r="I206" s="78">
        <f>VLOOKUP(C206,'[1]2023.11'!$C$6:$X$1239,13,0)</f>
        <v>33727</v>
      </c>
      <c r="J206" s="46" t="str">
        <f>VLOOKUP(C206,'[1]2023.11'!$C$6:$X$1239,4,0)</f>
        <v>0716156233</v>
      </c>
      <c r="K206" s="46" t="str">
        <f>VLOOKUP(C206,'[1]2023.11'!$C$6:$X$1239,3,0)</f>
        <v>160416450</v>
      </c>
      <c r="L206" s="15">
        <v>45152</v>
      </c>
      <c r="M206" s="2">
        <f t="shared" si="420"/>
        <v>26</v>
      </c>
      <c r="N206" s="16">
        <v>27</v>
      </c>
      <c r="O206" s="2"/>
      <c r="P206" s="16"/>
      <c r="Q206" s="16"/>
      <c r="R206" s="2">
        <v>200</v>
      </c>
      <c r="S206" s="2">
        <v>0</v>
      </c>
      <c r="T206" s="2">
        <v>0</v>
      </c>
      <c r="U206" s="16"/>
      <c r="V206" s="2">
        <v>0</v>
      </c>
      <c r="W206" s="2">
        <f t="shared" si="391"/>
        <v>10</v>
      </c>
      <c r="X206" s="2">
        <f t="shared" si="397"/>
        <v>0</v>
      </c>
      <c r="Y206" s="17">
        <f t="shared" si="415"/>
        <v>38.942307692307693</v>
      </c>
      <c r="Z206" s="17">
        <f t="shared" si="419"/>
        <v>6.75</v>
      </c>
      <c r="AA206" s="17">
        <f t="shared" si="418"/>
        <v>5</v>
      </c>
      <c r="AB206" s="18">
        <v>7</v>
      </c>
      <c r="AC206" s="19">
        <f t="shared" si="400"/>
        <v>267.69230769230768</v>
      </c>
      <c r="AD206" s="17">
        <f t="shared" si="416"/>
        <v>0</v>
      </c>
      <c r="AE206" s="17">
        <f t="shared" si="417"/>
        <v>0</v>
      </c>
      <c r="AF206" s="29"/>
      <c r="AG206" s="43">
        <f t="shared" si="392"/>
        <v>0</v>
      </c>
      <c r="AH206" s="17">
        <f t="shared" si="393"/>
        <v>5.3538461538461535</v>
      </c>
      <c r="AI206" s="17">
        <f t="shared" si="394"/>
        <v>5.3538461538461535</v>
      </c>
      <c r="AJ206" s="3">
        <f t="shared" si="395"/>
        <v>262</v>
      </c>
      <c r="AK206" s="3">
        <f t="shared" si="396"/>
        <v>1300</v>
      </c>
      <c r="AL206" s="3"/>
      <c r="AN206" s="20">
        <f t="shared" si="421"/>
        <v>262.33999999999997</v>
      </c>
      <c r="AO206">
        <f t="shared" si="401"/>
        <v>2</v>
      </c>
      <c r="AP206">
        <f t="shared" si="402"/>
        <v>1</v>
      </c>
      <c r="AQ206">
        <f t="shared" si="403"/>
        <v>0</v>
      </c>
      <c r="AR206">
        <f t="shared" si="404"/>
        <v>1</v>
      </c>
      <c r="AS206">
        <f t="shared" si="405"/>
        <v>0</v>
      </c>
      <c r="AT206">
        <f t="shared" si="406"/>
        <v>2</v>
      </c>
      <c r="AU206">
        <f t="shared" si="407"/>
        <v>0</v>
      </c>
      <c r="AV206">
        <f t="shared" si="408"/>
        <v>1</v>
      </c>
      <c r="AW206">
        <f t="shared" si="409"/>
        <v>0</v>
      </c>
      <c r="AX206">
        <f t="shared" si="410"/>
        <v>3</v>
      </c>
      <c r="AY206">
        <f t="shared" si="411"/>
        <v>1359.9999999999</v>
      </c>
      <c r="AZ206" s="12">
        <f t="shared" si="412"/>
        <v>-2.5777777777777779</v>
      </c>
      <c r="BA206" s="13">
        <f t="shared" si="398"/>
        <v>0</v>
      </c>
      <c r="BB206" s="13">
        <f t="shared" si="399"/>
        <v>0</v>
      </c>
      <c r="BC206" s="27">
        <v>0</v>
      </c>
      <c r="BD206" s="1">
        <f t="shared" si="413"/>
        <v>0</v>
      </c>
      <c r="BE206" s="20">
        <f t="shared" si="414"/>
        <v>248.94230769230768</v>
      </c>
    </row>
    <row r="207" spans="1:57" ht="34.5" customHeight="1" x14ac:dyDescent="0.65">
      <c r="A207" s="39">
        <v>201</v>
      </c>
      <c r="B207" s="2" t="s">
        <v>547</v>
      </c>
      <c r="C207" s="52" t="s">
        <v>620</v>
      </c>
      <c r="D207" s="47" t="s">
        <v>621</v>
      </c>
      <c r="E207" s="48" t="s">
        <v>622</v>
      </c>
      <c r="F207" s="46" t="str">
        <f>VLOOKUP(C207,'[1]2023.11'!$C$6:$X$1239,8,0)</f>
        <v>UK</v>
      </c>
      <c r="G207" s="46" t="str">
        <f>VLOOKUP(C207,'[1]2023.11'!$C$6:$X$1239,9,0)</f>
        <v>NITA</v>
      </c>
      <c r="H207" s="46" t="str">
        <f>VLOOKUP(C207,'[1]2023.11'!$C$6:$X$1239,14,0)</f>
        <v>F</v>
      </c>
      <c r="I207" s="78">
        <f>VLOOKUP(C207,'[1]2023.11'!$C$6:$X$1239,13,0)</f>
        <v>36710</v>
      </c>
      <c r="J207" s="46" t="e">
        <f>VLOOKUP(C207,'[1]2023.11'!$C$6:$X$1239,4,0)</f>
        <v>#N/A</v>
      </c>
      <c r="K207" s="46" t="str">
        <f>VLOOKUP(C207,'[1]2023.11'!$C$6:$X$1239,3,0)</f>
        <v>101369459</v>
      </c>
      <c r="L207" s="15">
        <v>45154</v>
      </c>
      <c r="M207" s="2">
        <f t="shared" si="420"/>
        <v>26</v>
      </c>
      <c r="N207" s="16">
        <v>31</v>
      </c>
      <c r="O207" s="2"/>
      <c r="P207" s="16"/>
      <c r="Q207" s="16"/>
      <c r="R207" s="2">
        <v>200</v>
      </c>
      <c r="S207" s="2">
        <v>0</v>
      </c>
      <c r="T207" s="2">
        <v>0</v>
      </c>
      <c r="U207" s="16"/>
      <c r="V207" s="2">
        <v>0</v>
      </c>
      <c r="W207" s="2">
        <f t="shared" si="391"/>
        <v>10</v>
      </c>
      <c r="X207" s="2">
        <f t="shared" si="397"/>
        <v>0</v>
      </c>
      <c r="Y207" s="17">
        <f t="shared" si="415"/>
        <v>44.71153846153846</v>
      </c>
      <c r="Z207" s="17">
        <f t="shared" si="419"/>
        <v>7.75</v>
      </c>
      <c r="AA207" s="17">
        <f t="shared" si="418"/>
        <v>5</v>
      </c>
      <c r="AB207" s="18">
        <v>7</v>
      </c>
      <c r="AC207" s="19">
        <f t="shared" si="400"/>
        <v>274.46153846153845</v>
      </c>
      <c r="AD207" s="17">
        <f t="shared" si="416"/>
        <v>0</v>
      </c>
      <c r="AE207" s="17">
        <f t="shared" si="417"/>
        <v>0</v>
      </c>
      <c r="AF207" s="29"/>
      <c r="AG207" s="43">
        <f t="shared" si="392"/>
        <v>0</v>
      </c>
      <c r="AH207" s="17">
        <f t="shared" si="393"/>
        <v>5.4892307692307689</v>
      </c>
      <c r="AI207" s="17">
        <f t="shared" si="394"/>
        <v>5.4892307692307689</v>
      </c>
      <c r="AJ207" s="3">
        <f t="shared" si="395"/>
        <v>268</v>
      </c>
      <c r="AK207" s="3">
        <f t="shared" si="396"/>
        <v>3800</v>
      </c>
      <c r="AL207" s="3"/>
      <c r="AN207" s="20">
        <f t="shared" si="421"/>
        <v>268.97000000000003</v>
      </c>
      <c r="AO207">
        <f t="shared" si="401"/>
        <v>2</v>
      </c>
      <c r="AP207">
        <f t="shared" si="402"/>
        <v>1</v>
      </c>
      <c r="AQ207">
        <f t="shared" si="403"/>
        <v>0</v>
      </c>
      <c r="AR207">
        <f t="shared" si="404"/>
        <v>1</v>
      </c>
      <c r="AS207">
        <f t="shared" si="405"/>
        <v>1</v>
      </c>
      <c r="AT207">
        <f t="shared" si="406"/>
        <v>3</v>
      </c>
      <c r="AU207">
        <f t="shared" si="407"/>
        <v>1</v>
      </c>
      <c r="AV207">
        <f t="shared" si="408"/>
        <v>1</v>
      </c>
      <c r="AW207">
        <f t="shared" si="409"/>
        <v>1</v>
      </c>
      <c r="AX207">
        <f t="shared" si="410"/>
        <v>3</v>
      </c>
      <c r="AY207">
        <f t="shared" si="411"/>
        <v>3880.0000000001091</v>
      </c>
      <c r="AZ207" s="12">
        <f t="shared" si="412"/>
        <v>-2.5833333333333335</v>
      </c>
      <c r="BA207" s="13">
        <f t="shared" si="398"/>
        <v>0</v>
      </c>
      <c r="BB207" s="13">
        <f t="shared" si="399"/>
        <v>0</v>
      </c>
      <c r="BC207" s="27">
        <v>0</v>
      </c>
      <c r="BD207" s="1">
        <f t="shared" si="413"/>
        <v>0</v>
      </c>
      <c r="BE207" s="20">
        <f t="shared" si="414"/>
        <v>254.71153846153845</v>
      </c>
    </row>
    <row r="208" spans="1:57" ht="34.5" customHeight="1" x14ac:dyDescent="0.65">
      <c r="A208" s="2">
        <v>202</v>
      </c>
      <c r="B208" s="2" t="s">
        <v>547</v>
      </c>
      <c r="C208" s="52" t="s">
        <v>623</v>
      </c>
      <c r="D208" s="47" t="s">
        <v>313</v>
      </c>
      <c r="E208" s="48" t="s">
        <v>624</v>
      </c>
      <c r="F208" s="46" t="str">
        <f>VLOOKUP(C208,'[1]2023.11'!$C$6:$X$1239,8,0)</f>
        <v>KEV</v>
      </c>
      <c r="G208" s="46" t="str">
        <f>VLOOKUP(C208,'[1]2023.11'!$C$6:$X$1239,9,0)</f>
        <v>THA</v>
      </c>
      <c r="H208" s="46" t="str">
        <f>VLOOKUP(C208,'[1]2023.11'!$C$6:$X$1239,14,0)</f>
        <v>F</v>
      </c>
      <c r="I208" s="78">
        <f>VLOOKUP(C208,'[1]2023.11'!$C$6:$X$1239,13,0)</f>
        <v>35553</v>
      </c>
      <c r="J208" s="46" t="e">
        <f>VLOOKUP(C208,'[1]2023.11'!$C$6:$X$1239,4,0)</f>
        <v>#N/A</v>
      </c>
      <c r="K208" s="46" t="str">
        <f>VLOOKUP(C208,'[1]2023.11'!$C$6:$X$1239,3,0)</f>
        <v>150880343</v>
      </c>
      <c r="L208" s="15">
        <v>45217</v>
      </c>
      <c r="M208" s="2">
        <f t="shared" si="420"/>
        <v>26</v>
      </c>
      <c r="N208" s="16">
        <v>27</v>
      </c>
      <c r="O208" s="2"/>
      <c r="P208" s="16"/>
      <c r="Q208" s="16"/>
      <c r="R208" s="2">
        <v>198</v>
      </c>
      <c r="S208" s="2">
        <v>0</v>
      </c>
      <c r="T208" s="2">
        <v>0</v>
      </c>
      <c r="U208" s="16"/>
      <c r="V208" s="2">
        <v>0</v>
      </c>
      <c r="W208" s="2">
        <f t="shared" si="391"/>
        <v>10</v>
      </c>
      <c r="X208" s="2">
        <f t="shared" si="397"/>
        <v>0</v>
      </c>
      <c r="Y208" s="17">
        <f t="shared" si="415"/>
        <v>38.552884615384613</v>
      </c>
      <c r="Z208" s="17">
        <f t="shared" si="419"/>
        <v>6.75</v>
      </c>
      <c r="AA208" s="17">
        <f t="shared" si="418"/>
        <v>5</v>
      </c>
      <c r="AB208" s="18"/>
      <c r="AC208" s="19">
        <f t="shared" si="400"/>
        <v>258.30288461538464</v>
      </c>
      <c r="AD208" s="17">
        <f t="shared" si="416"/>
        <v>0</v>
      </c>
      <c r="AE208" s="17">
        <f t="shared" si="417"/>
        <v>0</v>
      </c>
      <c r="AF208" s="29"/>
      <c r="AG208" s="43">
        <f t="shared" si="392"/>
        <v>0</v>
      </c>
      <c r="AH208" s="17">
        <f t="shared" si="393"/>
        <v>5.1660576923076933</v>
      </c>
      <c r="AI208" s="17">
        <f t="shared" si="394"/>
        <v>5.1660576923076933</v>
      </c>
      <c r="AJ208" s="3">
        <f t="shared" si="395"/>
        <v>253</v>
      </c>
      <c r="AK208" s="3">
        <f t="shared" si="396"/>
        <v>500</v>
      </c>
      <c r="AL208" s="3"/>
      <c r="AN208" s="20">
        <f t="shared" si="421"/>
        <v>253.14</v>
      </c>
      <c r="AO208">
        <f t="shared" si="401"/>
        <v>2</v>
      </c>
      <c r="AP208">
        <f t="shared" si="402"/>
        <v>1</v>
      </c>
      <c r="AQ208">
        <f t="shared" si="403"/>
        <v>0</v>
      </c>
      <c r="AR208">
        <f t="shared" si="404"/>
        <v>0</v>
      </c>
      <c r="AS208">
        <f t="shared" si="405"/>
        <v>0</v>
      </c>
      <c r="AT208">
        <f t="shared" si="406"/>
        <v>3</v>
      </c>
      <c r="AU208">
        <f t="shared" si="407"/>
        <v>0</v>
      </c>
      <c r="AV208">
        <f t="shared" si="408"/>
        <v>0</v>
      </c>
      <c r="AW208">
        <f t="shared" si="409"/>
        <v>1</v>
      </c>
      <c r="AX208">
        <f t="shared" si="410"/>
        <v>0</v>
      </c>
      <c r="AY208">
        <f t="shared" si="411"/>
        <v>559.99999999994543</v>
      </c>
      <c r="AZ208" s="12">
        <f t="shared" si="412"/>
        <v>-2.7555555555555555</v>
      </c>
      <c r="BA208" s="13">
        <f t="shared" si="398"/>
        <v>0</v>
      </c>
      <c r="BB208" s="13">
        <f t="shared" si="399"/>
        <v>0</v>
      </c>
      <c r="BC208" s="27">
        <v>0</v>
      </c>
      <c r="BD208" s="1">
        <f t="shared" si="413"/>
        <v>0</v>
      </c>
      <c r="BE208" s="20">
        <f t="shared" si="414"/>
        <v>246.55288461538464</v>
      </c>
    </row>
    <row r="209" spans="1:57" ht="34.5" customHeight="1" x14ac:dyDescent="0.65">
      <c r="A209" s="39">
        <v>203</v>
      </c>
      <c r="B209" s="2" t="s">
        <v>547</v>
      </c>
      <c r="C209" s="53" t="s">
        <v>625</v>
      </c>
      <c r="D209" s="47" t="s">
        <v>215</v>
      </c>
      <c r="E209" s="48" t="s">
        <v>503</v>
      </c>
      <c r="F209" s="46" t="str">
        <f>VLOOKUP(C209,'[1]2023.11'!$C$6:$X$1239,8,0)</f>
        <v>MEAN</v>
      </c>
      <c r="G209" s="46" t="str">
        <f>VLOOKUP(C209,'[1]2023.11'!$C$6:$X$1239,9,0)</f>
        <v>NAT</v>
      </c>
      <c r="H209" s="46" t="str">
        <f>VLOOKUP(C209,'[1]2023.11'!$C$6:$X$1239,14,0)</f>
        <v>F</v>
      </c>
      <c r="I209" s="78">
        <f>VLOOKUP(C209,'[1]2023.11'!$C$6:$X$1239,13,0)</f>
        <v>38421</v>
      </c>
      <c r="J209" s="46" t="e">
        <f>VLOOKUP(C209,'[1]2023.11'!$C$6:$X$1239,4,0)</f>
        <v>#N/A</v>
      </c>
      <c r="K209" s="46" t="str">
        <f>VLOOKUP(C209,'[1]2023.11'!$C$6:$X$1239,3,0)</f>
        <v>021319828</v>
      </c>
      <c r="L209" s="15">
        <v>45218</v>
      </c>
      <c r="M209" s="2">
        <f t="shared" si="420"/>
        <v>26</v>
      </c>
      <c r="N209" s="16">
        <v>26</v>
      </c>
      <c r="O209" s="2"/>
      <c r="P209" s="16"/>
      <c r="Q209" s="16"/>
      <c r="R209" s="2">
        <v>198</v>
      </c>
      <c r="S209" s="2">
        <v>0</v>
      </c>
      <c r="T209" s="2">
        <v>0</v>
      </c>
      <c r="U209" s="16"/>
      <c r="V209" s="2">
        <v>0</v>
      </c>
      <c r="W209" s="2">
        <f t="shared" si="391"/>
        <v>10</v>
      </c>
      <c r="X209" s="2">
        <f t="shared" si="397"/>
        <v>0</v>
      </c>
      <c r="Y209" s="17">
        <f t="shared" si="415"/>
        <v>37.125</v>
      </c>
      <c r="Z209" s="17">
        <f t="shared" si="419"/>
        <v>6.5</v>
      </c>
      <c r="AA209" s="17">
        <f t="shared" si="418"/>
        <v>5</v>
      </c>
      <c r="AB209" s="18"/>
      <c r="AC209" s="19">
        <f t="shared" si="400"/>
        <v>256.625</v>
      </c>
      <c r="AD209" s="17">
        <f t="shared" si="416"/>
        <v>0</v>
      </c>
      <c r="AE209" s="17">
        <f t="shared" si="417"/>
        <v>0</v>
      </c>
      <c r="AF209" s="29"/>
      <c r="AG209" s="43">
        <f t="shared" si="392"/>
        <v>0</v>
      </c>
      <c r="AH209" s="17">
        <f t="shared" si="393"/>
        <v>5.1325000000000003</v>
      </c>
      <c r="AI209" s="17">
        <f t="shared" si="394"/>
        <v>5.1325000000000003</v>
      </c>
      <c r="AJ209" s="3">
        <f t="shared" si="395"/>
        <v>251</v>
      </c>
      <c r="AK209" s="3">
        <f t="shared" si="396"/>
        <v>1900</v>
      </c>
      <c r="AL209" s="3"/>
      <c r="AN209" s="20">
        <f t="shared" si="421"/>
        <v>251.49</v>
      </c>
      <c r="AO209">
        <f t="shared" si="401"/>
        <v>2</v>
      </c>
      <c r="AP209">
        <f t="shared" si="402"/>
        <v>1</v>
      </c>
      <c r="AQ209">
        <f t="shared" si="403"/>
        <v>0</v>
      </c>
      <c r="AR209">
        <f t="shared" si="404"/>
        <v>0</v>
      </c>
      <c r="AS209">
        <f t="shared" si="405"/>
        <v>0</v>
      </c>
      <c r="AT209">
        <f t="shared" si="406"/>
        <v>1</v>
      </c>
      <c r="AU209">
        <f t="shared" si="407"/>
        <v>0</v>
      </c>
      <c r="AV209">
        <f t="shared" si="408"/>
        <v>1</v>
      </c>
      <c r="AW209">
        <f t="shared" si="409"/>
        <v>1</v>
      </c>
      <c r="AX209">
        <f t="shared" si="410"/>
        <v>4</v>
      </c>
      <c r="AY209">
        <f t="shared" si="411"/>
        <v>1960.0000000000364</v>
      </c>
      <c r="AZ209" s="12">
        <f t="shared" si="412"/>
        <v>-2.7583333333333333</v>
      </c>
      <c r="BA209" s="13">
        <f t="shared" si="398"/>
        <v>0</v>
      </c>
      <c r="BB209" s="13">
        <f t="shared" si="399"/>
        <v>0</v>
      </c>
      <c r="BC209" s="27">
        <v>0</v>
      </c>
      <c r="BD209" s="1">
        <f t="shared" si="413"/>
        <v>0</v>
      </c>
      <c r="BE209" s="20">
        <f t="shared" si="414"/>
        <v>245.125</v>
      </c>
    </row>
    <row r="210" spans="1:57" ht="34.5" customHeight="1" x14ac:dyDescent="0.65">
      <c r="A210" s="2">
        <v>204</v>
      </c>
      <c r="B210" s="2" t="s">
        <v>547</v>
      </c>
      <c r="C210" s="53" t="s">
        <v>626</v>
      </c>
      <c r="D210" s="47" t="s">
        <v>627</v>
      </c>
      <c r="E210" s="48" t="s">
        <v>628</v>
      </c>
      <c r="F210" s="46" t="str">
        <f>VLOOKUP(C210,'[1]2023.11'!$C$6:$X$1239,8,0)</f>
        <v>BROS</v>
      </c>
      <c r="G210" s="46" t="str">
        <f>VLOOKUP(C210,'[1]2023.11'!$C$6:$X$1239,9,0)</f>
        <v>PTRADA</v>
      </c>
      <c r="H210" s="46" t="str">
        <f>VLOOKUP(C210,'[1]2023.11'!$C$6:$X$1239,14,0)</f>
        <v>F</v>
      </c>
      <c r="I210" s="78">
        <f>VLOOKUP(C210,'[1]2023.11'!$C$6:$X$1239,13,0)</f>
        <v>38123</v>
      </c>
      <c r="J210" s="46" t="e">
        <f>VLOOKUP(C210,'[1]2023.11'!$C$6:$X$1239,4,0)</f>
        <v>#N/A</v>
      </c>
      <c r="K210" s="46" t="str">
        <f>VLOOKUP(C210,'[1]2023.11'!$C$6:$X$1239,3,0)</f>
        <v>101510481</v>
      </c>
      <c r="L210" s="15">
        <v>45231</v>
      </c>
      <c r="M210" s="2">
        <f t="shared" si="420"/>
        <v>26</v>
      </c>
      <c r="N210" s="16">
        <v>31</v>
      </c>
      <c r="O210" s="2"/>
      <c r="P210" s="16"/>
      <c r="Q210" s="16"/>
      <c r="R210" s="2">
        <v>200</v>
      </c>
      <c r="S210" s="2">
        <v>0</v>
      </c>
      <c r="T210" s="2">
        <v>0</v>
      </c>
      <c r="U210" s="16"/>
      <c r="V210" s="2">
        <v>0</v>
      </c>
      <c r="W210" s="2">
        <f t="shared" si="391"/>
        <v>10</v>
      </c>
      <c r="X210" s="2">
        <f t="shared" si="397"/>
        <v>0</v>
      </c>
      <c r="Y210" s="17">
        <f t="shared" si="415"/>
        <v>44.71153846153846</v>
      </c>
      <c r="Z210" s="17">
        <f t="shared" si="419"/>
        <v>7.75</v>
      </c>
      <c r="AA210" s="17">
        <f t="shared" si="418"/>
        <v>5</v>
      </c>
      <c r="AB210" s="18"/>
      <c r="AC210" s="19">
        <f t="shared" si="400"/>
        <v>267.46153846153845</v>
      </c>
      <c r="AD210" s="17">
        <f t="shared" si="416"/>
        <v>0</v>
      </c>
      <c r="AE210" s="17">
        <f t="shared" si="417"/>
        <v>0</v>
      </c>
      <c r="AF210" s="29"/>
      <c r="AG210" s="43">
        <f t="shared" si="392"/>
        <v>0</v>
      </c>
      <c r="AH210" s="17">
        <f t="shared" si="393"/>
        <v>5.3492307692307692</v>
      </c>
      <c r="AI210" s="17">
        <f t="shared" si="394"/>
        <v>5.3492307692307692</v>
      </c>
      <c r="AJ210" s="3">
        <f t="shared" si="395"/>
        <v>262</v>
      </c>
      <c r="AK210" s="3">
        <f t="shared" si="396"/>
        <v>400</v>
      </c>
      <c r="AL210" s="3"/>
      <c r="AN210" s="20">
        <f t="shared" si="421"/>
        <v>262.11</v>
      </c>
      <c r="AO210">
        <f t="shared" si="401"/>
        <v>2</v>
      </c>
      <c r="AP210">
        <f t="shared" si="402"/>
        <v>1</v>
      </c>
      <c r="AQ210">
        <f t="shared" si="403"/>
        <v>0</v>
      </c>
      <c r="AR210">
        <f t="shared" si="404"/>
        <v>1</v>
      </c>
      <c r="AS210">
        <f t="shared" si="405"/>
        <v>0</v>
      </c>
      <c r="AT210">
        <f t="shared" si="406"/>
        <v>2</v>
      </c>
      <c r="AU210">
        <f t="shared" si="407"/>
        <v>0</v>
      </c>
      <c r="AV210">
        <f t="shared" si="408"/>
        <v>0</v>
      </c>
      <c r="AW210">
        <f t="shared" si="409"/>
        <v>0</v>
      </c>
      <c r="AX210">
        <f t="shared" si="410"/>
        <v>4</v>
      </c>
      <c r="AY210">
        <f t="shared" si="411"/>
        <v>440.00000000005457</v>
      </c>
      <c r="AZ210" s="12">
        <f t="shared" si="412"/>
        <v>-2.7916666666666665</v>
      </c>
      <c r="BA210" s="13">
        <f t="shared" si="398"/>
        <v>0</v>
      </c>
      <c r="BB210" s="13">
        <f t="shared" si="399"/>
        <v>0</v>
      </c>
      <c r="BC210" s="27">
        <v>0</v>
      </c>
      <c r="BD210" s="1">
        <f t="shared" si="413"/>
        <v>0</v>
      </c>
      <c r="BE210" s="20">
        <f t="shared" si="414"/>
        <v>254.71153846153845</v>
      </c>
    </row>
    <row r="211" spans="1:57" ht="40.5" customHeight="1" x14ac:dyDescent="0.65">
      <c r="A211" s="39">
        <v>205</v>
      </c>
      <c r="B211" s="2" t="s">
        <v>629</v>
      </c>
      <c r="C211" s="44" t="s">
        <v>630</v>
      </c>
      <c r="D211" s="47" t="s">
        <v>132</v>
      </c>
      <c r="E211" s="48" t="s">
        <v>631</v>
      </c>
      <c r="F211" s="46" t="str">
        <f>VLOOKUP(C211,'[1]2023.11'!$C$6:$X$1239,8,0)</f>
        <v>CHOEURN</v>
      </c>
      <c r="G211" s="46" t="str">
        <f>VLOOKUP(C211,'[1]2023.11'!$C$6:$X$1239,9,0)</f>
        <v>VOEUN</v>
      </c>
      <c r="H211" s="46" t="str">
        <f>VLOOKUP(C211,'[1]2023.11'!$C$6:$X$1239,14,0)</f>
        <v>F</v>
      </c>
      <c r="I211" s="78">
        <f>VLOOKUP(C211,'[1]2023.11'!$C$6:$X$1239,13,0)</f>
        <v>33610</v>
      </c>
      <c r="J211" s="46" t="str">
        <f>VLOOKUP(C211,'[1]2023.11'!$C$6:$X$1239,4,0)</f>
        <v>0969361861</v>
      </c>
      <c r="K211" s="46" t="str">
        <f>VLOOKUP(C211,'[1]2023.11'!$C$6:$X$1239,3,0)</f>
        <v>030500976</v>
      </c>
      <c r="L211" s="15">
        <v>44228</v>
      </c>
      <c r="M211" s="2">
        <f t="shared" si="420"/>
        <v>26</v>
      </c>
      <c r="N211" s="16">
        <v>46</v>
      </c>
      <c r="O211" s="2"/>
      <c r="P211" s="16"/>
      <c r="Q211" s="16"/>
      <c r="R211" s="2">
        <v>200</v>
      </c>
      <c r="S211" s="2">
        <v>0</v>
      </c>
      <c r="T211" s="2">
        <v>2</v>
      </c>
      <c r="U211" s="16"/>
      <c r="V211" s="2">
        <v>0</v>
      </c>
      <c r="W211" s="2">
        <f>IF(AND($Q$4&lt;=M211,Q211&lt;0.01),10,IF(AND(M211&gt;=$Q$4-1,Q211&lt;0.01),5,0))</f>
        <v>10</v>
      </c>
      <c r="X211" s="2">
        <f t="shared" si="397"/>
        <v>0</v>
      </c>
      <c r="Y211" s="17">
        <f t="shared" si="415"/>
        <v>66.34615384615384</v>
      </c>
      <c r="Z211" s="17">
        <f t="shared" si="419"/>
        <v>11.5</v>
      </c>
      <c r="AA211" s="17">
        <f t="shared" si="418"/>
        <v>5</v>
      </c>
      <c r="AB211" s="18"/>
      <c r="AC211" s="19">
        <f t="shared" si="400"/>
        <v>294.84615384615381</v>
      </c>
      <c r="AD211" s="17">
        <f t="shared" si="416"/>
        <v>0</v>
      </c>
      <c r="AE211" s="17">
        <f t="shared" si="417"/>
        <v>0</v>
      </c>
      <c r="AF211" s="29"/>
      <c r="AG211" s="43">
        <f>IF(BE211&lt;=(1500000/4000),0,IF(BE211&lt;=(2000000/4000),(BE211-(1500000/4000))*5%,IF(BE211&lt;=(8500000/4000),(BE211-(2000000/4000))*10%+(25000/4000),IF(BE211&lt;=(12500000/4000),(BE211-(8500000/4000))*15%+(675000/4000),(BE211-(12500000/4000))*20%+(1275000/4000)))))</f>
        <v>0</v>
      </c>
      <c r="AH211" s="17">
        <f>IF((AC211*4000)&lt;=1200000,(AC211*2%),(1200000/4000*2%))</f>
        <v>5.896923076923076</v>
      </c>
      <c r="AI211" s="17">
        <f>AD211+AE211+AF211+AG211+AH211</f>
        <v>5.896923076923076</v>
      </c>
      <c r="AJ211" s="3">
        <f t="shared" si="395"/>
        <v>288</v>
      </c>
      <c r="AK211" s="3">
        <f t="shared" si="396"/>
        <v>3700</v>
      </c>
      <c r="AL211" s="3"/>
      <c r="AN211" s="20">
        <f t="shared" si="421"/>
        <v>288.95</v>
      </c>
      <c r="AO211">
        <f t="shared" si="401"/>
        <v>2</v>
      </c>
      <c r="AP211">
        <f t="shared" si="402"/>
        <v>1</v>
      </c>
      <c r="AQ211">
        <f t="shared" si="403"/>
        <v>1</v>
      </c>
      <c r="AR211">
        <f t="shared" si="404"/>
        <v>1</v>
      </c>
      <c r="AS211">
        <f t="shared" si="405"/>
        <v>1</v>
      </c>
      <c r="AT211">
        <f t="shared" si="406"/>
        <v>3</v>
      </c>
      <c r="AU211">
        <f t="shared" si="407"/>
        <v>1</v>
      </c>
      <c r="AV211">
        <f t="shared" si="408"/>
        <v>1</v>
      </c>
      <c r="AW211">
        <f t="shared" si="409"/>
        <v>1</v>
      </c>
      <c r="AX211">
        <f t="shared" si="410"/>
        <v>2</v>
      </c>
      <c r="AY211">
        <f t="shared" si="411"/>
        <v>3799.9999999999545</v>
      </c>
      <c r="AZ211" s="12">
        <f t="shared" si="412"/>
        <v>-4.1666666666666664E-2</v>
      </c>
      <c r="BA211" s="13">
        <f t="shared" si="398"/>
        <v>0</v>
      </c>
      <c r="BB211" s="13">
        <f t="shared" si="399"/>
        <v>0</v>
      </c>
      <c r="BC211" s="27">
        <v>0</v>
      </c>
      <c r="BD211" s="1">
        <f t="shared" si="413"/>
        <v>0</v>
      </c>
      <c r="BE211" s="20">
        <f t="shared" si="414"/>
        <v>278.34615384615381</v>
      </c>
    </row>
    <row r="212" spans="1:57" ht="40.5" customHeight="1" x14ac:dyDescent="0.65">
      <c r="A212" s="2">
        <v>206</v>
      </c>
      <c r="B212" s="2" t="s">
        <v>629</v>
      </c>
      <c r="C212" s="44" t="s">
        <v>632</v>
      </c>
      <c r="D212" s="47" t="s">
        <v>633</v>
      </c>
      <c r="E212" s="48" t="s">
        <v>634</v>
      </c>
      <c r="F212" s="46" t="str">
        <f>VLOOKUP(C212,'[1]2023.11'!$C$6:$X$1239,8,0)</f>
        <v>PHAL</v>
      </c>
      <c r="G212" s="46" t="str">
        <f>VLOOKUP(C212,'[1]2023.11'!$C$6:$X$1239,9,0)</f>
        <v>PHOEURN</v>
      </c>
      <c r="H212" s="46" t="str">
        <f>VLOOKUP(C212,'[1]2023.11'!$C$6:$X$1239,14,0)</f>
        <v>M</v>
      </c>
      <c r="I212" s="78">
        <f>VLOOKUP(C212,'[1]2023.11'!$C$6:$X$1239,13,0)</f>
        <v>34250</v>
      </c>
      <c r="J212" s="46" t="str">
        <f>VLOOKUP(C212,'[1]2023.11'!$C$6:$X$1239,4,0)</f>
        <v>0968664318</v>
      </c>
      <c r="K212" s="46" t="str">
        <f>VLOOKUP(C212,'[1]2023.11'!$C$6:$X$1239,3,0)</f>
        <v>010814918</v>
      </c>
      <c r="L212" s="15">
        <v>44228</v>
      </c>
      <c r="M212" s="2">
        <f t="shared" si="420"/>
        <v>26</v>
      </c>
      <c r="N212" s="16">
        <v>44</v>
      </c>
      <c r="O212" s="2"/>
      <c r="P212" s="16"/>
      <c r="Q212" s="16"/>
      <c r="R212" s="2">
        <v>200</v>
      </c>
      <c r="S212" s="2">
        <v>0</v>
      </c>
      <c r="T212" s="2">
        <v>0</v>
      </c>
      <c r="U212" s="16"/>
      <c r="V212" s="2">
        <v>0</v>
      </c>
      <c r="W212" s="2">
        <f t="shared" ref="W212:W233" si="422">IF(AND($Q$4&lt;=M212,Q212&lt;0.01),10,IF(AND(M212&gt;=$Q$4-1,Q212&lt;0.01),5,0))</f>
        <v>10</v>
      </c>
      <c r="X212" s="2">
        <f t="shared" si="397"/>
        <v>0</v>
      </c>
      <c r="Y212" s="17">
        <f t="shared" si="415"/>
        <v>63.46153846153846</v>
      </c>
      <c r="Z212" s="17">
        <f t="shared" si="419"/>
        <v>11</v>
      </c>
      <c r="AA212" s="17">
        <f t="shared" si="418"/>
        <v>5</v>
      </c>
      <c r="AB212" s="18">
        <v>7</v>
      </c>
      <c r="AC212" s="19">
        <f t="shared" si="400"/>
        <v>296.46153846153845</v>
      </c>
      <c r="AD212" s="17">
        <f t="shared" si="416"/>
        <v>0</v>
      </c>
      <c r="AE212" s="17">
        <f t="shared" si="417"/>
        <v>0</v>
      </c>
      <c r="AF212" s="29"/>
      <c r="AG212" s="43">
        <f t="shared" ref="AG212:AG233" si="423">IF(BE212&lt;=(1500000/4000),0,IF(BE212&lt;=(2000000/4000),(BE212-(1500000/4000))*5%,IF(BE212&lt;=(8500000/4000),(BE212-(2000000/4000))*10%+(25000/4000),IF(BE212&lt;=(12500000/4000),(BE212-(8500000/4000))*15%+(675000/4000),(BE212-(12500000/4000))*20%+(1275000/4000)))))</f>
        <v>0</v>
      </c>
      <c r="AH212" s="17">
        <f t="shared" ref="AH212:AH233" si="424">IF((AC212*4000)&lt;=1200000,(AC212*2%),(1200000/4000*2%))</f>
        <v>5.9292307692307693</v>
      </c>
      <c r="AI212" s="17">
        <f t="shared" ref="AI212:AI233" si="425">AD212+AE212+AF212+AG212+AH212</f>
        <v>5.9292307692307693</v>
      </c>
      <c r="AJ212" s="3">
        <f t="shared" si="395"/>
        <v>290</v>
      </c>
      <c r="AK212" s="3">
        <f t="shared" si="396"/>
        <v>2100</v>
      </c>
      <c r="AL212" s="3"/>
      <c r="AN212" s="20">
        <f t="shared" si="421"/>
        <v>290.52999999999997</v>
      </c>
      <c r="AO212">
        <f t="shared" si="401"/>
        <v>2</v>
      </c>
      <c r="AP212">
        <f t="shared" si="402"/>
        <v>1</v>
      </c>
      <c r="AQ212">
        <f t="shared" si="403"/>
        <v>2</v>
      </c>
      <c r="AR212">
        <f t="shared" si="404"/>
        <v>0</v>
      </c>
      <c r="AS212">
        <f t="shared" si="405"/>
        <v>0</v>
      </c>
      <c r="AT212">
        <f t="shared" si="406"/>
        <v>0</v>
      </c>
      <c r="AU212">
        <f t="shared" si="407"/>
        <v>1</v>
      </c>
      <c r="AV212">
        <f t="shared" si="408"/>
        <v>0</v>
      </c>
      <c r="AW212">
        <f t="shared" si="409"/>
        <v>0</v>
      </c>
      <c r="AX212">
        <f t="shared" si="410"/>
        <v>1</v>
      </c>
      <c r="AY212">
        <f t="shared" si="411"/>
        <v>2119.9999999998909</v>
      </c>
      <c r="AZ212" s="12">
        <f t="shared" si="412"/>
        <v>-4.1666666666666664E-2</v>
      </c>
      <c r="BA212" s="13">
        <f t="shared" si="398"/>
        <v>0</v>
      </c>
      <c r="BB212" s="13">
        <f t="shared" si="399"/>
        <v>0</v>
      </c>
      <c r="BC212" s="27">
        <v>0</v>
      </c>
      <c r="BD212" s="1">
        <f t="shared" si="413"/>
        <v>0</v>
      </c>
      <c r="BE212" s="20">
        <f t="shared" si="414"/>
        <v>273.46153846153845</v>
      </c>
    </row>
    <row r="213" spans="1:57" ht="40.5" customHeight="1" x14ac:dyDescent="0.65">
      <c r="A213" s="39">
        <v>207</v>
      </c>
      <c r="B213" s="2" t="s">
        <v>629</v>
      </c>
      <c r="C213" s="44" t="s">
        <v>635</v>
      </c>
      <c r="D213" s="47" t="s">
        <v>636</v>
      </c>
      <c r="E213" s="48" t="s">
        <v>637</v>
      </c>
      <c r="F213" s="46" t="str">
        <f>VLOOKUP(C213,'[1]2023.11'!$C$6:$X$1239,8,0)</f>
        <v>HUN</v>
      </c>
      <c r="G213" s="46" t="str">
        <f>VLOOKUP(C213,'[1]2023.11'!$C$6:$X$1239,9,0)</f>
        <v>TONGLA</v>
      </c>
      <c r="H213" s="46" t="str">
        <f>VLOOKUP(C213,'[1]2023.11'!$C$6:$X$1239,14,0)</f>
        <v>M</v>
      </c>
      <c r="I213" s="78">
        <f>VLOOKUP(C213,'[1]2023.11'!$C$6:$X$1239,13,0)</f>
        <v>34791</v>
      </c>
      <c r="J213" s="46" t="str">
        <f>VLOOKUP(C213,'[1]2023.11'!$C$6:$X$1239,4,0)</f>
        <v>086611595</v>
      </c>
      <c r="K213" s="46" t="str">
        <f>VLOOKUP(C213,'[1]2023.11'!$C$6:$X$1239,3,0)</f>
        <v>250232322</v>
      </c>
      <c r="L213" s="15">
        <v>44228</v>
      </c>
      <c r="M213" s="2">
        <f t="shared" si="420"/>
        <v>26</v>
      </c>
      <c r="N213" s="16">
        <v>44</v>
      </c>
      <c r="O213" s="2"/>
      <c r="P213" s="16"/>
      <c r="Q213" s="16"/>
      <c r="R213" s="2">
        <v>200</v>
      </c>
      <c r="S213" s="2">
        <v>0</v>
      </c>
      <c r="T213" s="2">
        <v>0</v>
      </c>
      <c r="U213" s="16"/>
      <c r="V213" s="2">
        <v>0</v>
      </c>
      <c r="W213" s="2">
        <f t="shared" si="422"/>
        <v>10</v>
      </c>
      <c r="X213" s="2">
        <f t="shared" si="397"/>
        <v>0</v>
      </c>
      <c r="Y213" s="17">
        <f t="shared" si="415"/>
        <v>63.46153846153846</v>
      </c>
      <c r="Z213" s="17">
        <f t="shared" si="419"/>
        <v>11</v>
      </c>
      <c r="AA213" s="17">
        <f t="shared" si="418"/>
        <v>5</v>
      </c>
      <c r="AB213" s="18">
        <v>7</v>
      </c>
      <c r="AC213" s="19">
        <f t="shared" si="400"/>
        <v>296.46153846153845</v>
      </c>
      <c r="AD213" s="17">
        <f t="shared" si="416"/>
        <v>0</v>
      </c>
      <c r="AE213" s="17">
        <f t="shared" si="417"/>
        <v>0</v>
      </c>
      <c r="AF213" s="29"/>
      <c r="AG213" s="43">
        <f t="shared" si="423"/>
        <v>0</v>
      </c>
      <c r="AH213" s="17">
        <f t="shared" si="424"/>
        <v>5.9292307692307693</v>
      </c>
      <c r="AI213" s="17">
        <f t="shared" si="425"/>
        <v>5.9292307692307693</v>
      </c>
      <c r="AJ213" s="3">
        <f t="shared" si="395"/>
        <v>290</v>
      </c>
      <c r="AK213" s="3">
        <f t="shared" si="396"/>
        <v>2100</v>
      </c>
      <c r="AL213" s="3"/>
      <c r="AN213" s="20">
        <f t="shared" si="421"/>
        <v>290.52999999999997</v>
      </c>
      <c r="AO213">
        <f t="shared" si="401"/>
        <v>2</v>
      </c>
      <c r="AP213">
        <f t="shared" si="402"/>
        <v>1</v>
      </c>
      <c r="AQ213">
        <f t="shared" si="403"/>
        <v>2</v>
      </c>
      <c r="AR213">
        <f t="shared" si="404"/>
        <v>0</v>
      </c>
      <c r="AS213">
        <f t="shared" si="405"/>
        <v>0</v>
      </c>
      <c r="AT213">
        <f t="shared" si="406"/>
        <v>0</v>
      </c>
      <c r="AU213">
        <f t="shared" si="407"/>
        <v>1</v>
      </c>
      <c r="AV213">
        <f t="shared" si="408"/>
        <v>0</v>
      </c>
      <c r="AW213">
        <f t="shared" si="409"/>
        <v>0</v>
      </c>
      <c r="AX213">
        <f t="shared" si="410"/>
        <v>1</v>
      </c>
      <c r="AY213">
        <f t="shared" si="411"/>
        <v>2119.9999999998909</v>
      </c>
      <c r="AZ213" s="12">
        <f t="shared" si="412"/>
        <v>-4.1666666666666664E-2</v>
      </c>
      <c r="BA213" s="13">
        <f t="shared" si="398"/>
        <v>0</v>
      </c>
      <c r="BB213" s="13">
        <f t="shared" si="399"/>
        <v>0</v>
      </c>
      <c r="BC213" s="27">
        <v>0</v>
      </c>
      <c r="BD213" s="1">
        <f t="shared" si="413"/>
        <v>0</v>
      </c>
      <c r="BE213" s="20">
        <f t="shared" si="414"/>
        <v>273.46153846153845</v>
      </c>
    </row>
    <row r="214" spans="1:57" ht="40.5" customHeight="1" x14ac:dyDescent="0.65">
      <c r="A214" s="2">
        <v>208</v>
      </c>
      <c r="B214" s="2" t="s">
        <v>629</v>
      </c>
      <c r="C214" s="44" t="s">
        <v>638</v>
      </c>
      <c r="D214" s="47" t="s">
        <v>639</v>
      </c>
      <c r="E214" s="48" t="s">
        <v>262</v>
      </c>
      <c r="F214" s="46" t="str">
        <f>VLOOKUP(C214,'[1]2023.11'!$C$6:$X$1239,8,0)</f>
        <v>VOEURN</v>
      </c>
      <c r="G214" s="46" t="str">
        <f>VLOOKUP(C214,'[1]2023.11'!$C$6:$X$1239,9,0)</f>
        <v>CHANNY</v>
      </c>
      <c r="H214" s="46" t="str">
        <f>VLOOKUP(C214,'[1]2023.11'!$C$6:$X$1239,14,0)</f>
        <v>F</v>
      </c>
      <c r="I214" s="78">
        <f>VLOOKUP(C214,'[1]2023.11'!$C$6:$X$1239,13,0)</f>
        <v>35195</v>
      </c>
      <c r="J214" s="46" t="str">
        <f>VLOOKUP(C214,'[1]2023.11'!$C$6:$X$1239,4,0)</f>
        <v>015781972</v>
      </c>
      <c r="K214" s="46" t="str">
        <f>VLOOKUP(C214,'[1]2023.11'!$C$6:$X$1239,3,0)</f>
        <v>030500761</v>
      </c>
      <c r="L214" s="15">
        <v>44228</v>
      </c>
      <c r="M214" s="2">
        <f t="shared" si="420"/>
        <v>26</v>
      </c>
      <c r="N214" s="16">
        <v>33</v>
      </c>
      <c r="O214" s="2"/>
      <c r="P214" s="16"/>
      <c r="Q214" s="16"/>
      <c r="R214" s="2">
        <v>200</v>
      </c>
      <c r="S214" s="2">
        <v>0</v>
      </c>
      <c r="T214" s="2">
        <v>10.5</v>
      </c>
      <c r="U214" s="16"/>
      <c r="V214" s="2">
        <v>0</v>
      </c>
      <c r="W214" s="2">
        <f t="shared" si="422"/>
        <v>10</v>
      </c>
      <c r="X214" s="2">
        <f t="shared" si="397"/>
        <v>0</v>
      </c>
      <c r="Y214" s="17">
        <f t="shared" si="415"/>
        <v>47.596153846153847</v>
      </c>
      <c r="Z214" s="17">
        <f t="shared" si="419"/>
        <v>8.25</v>
      </c>
      <c r="AA214" s="17">
        <f t="shared" si="418"/>
        <v>5</v>
      </c>
      <c r="AB214" s="18"/>
      <c r="AC214" s="19">
        <f t="shared" si="400"/>
        <v>281.34615384615387</v>
      </c>
      <c r="AD214" s="17">
        <f t="shared" si="416"/>
        <v>0</v>
      </c>
      <c r="AE214" s="17">
        <f t="shared" si="417"/>
        <v>0</v>
      </c>
      <c r="AF214" s="29"/>
      <c r="AG214" s="43">
        <f t="shared" si="423"/>
        <v>0</v>
      </c>
      <c r="AH214" s="17">
        <f t="shared" si="424"/>
        <v>5.6269230769230774</v>
      </c>
      <c r="AI214" s="17">
        <f t="shared" si="425"/>
        <v>5.6269230769230774</v>
      </c>
      <c r="AJ214" s="3">
        <f t="shared" si="395"/>
        <v>275</v>
      </c>
      <c r="AK214" s="3">
        <f t="shared" si="396"/>
        <v>2800</v>
      </c>
      <c r="AL214" s="3"/>
      <c r="AN214" s="20">
        <f t="shared" si="421"/>
        <v>275.72000000000003</v>
      </c>
      <c r="AO214">
        <f t="shared" si="401"/>
        <v>2</v>
      </c>
      <c r="AP214">
        <f t="shared" si="402"/>
        <v>1</v>
      </c>
      <c r="AQ214">
        <f t="shared" si="403"/>
        <v>1</v>
      </c>
      <c r="AR214">
        <f t="shared" si="404"/>
        <v>0</v>
      </c>
      <c r="AS214">
        <f t="shared" si="405"/>
        <v>1</v>
      </c>
      <c r="AT214">
        <f t="shared" si="406"/>
        <v>0</v>
      </c>
      <c r="AU214">
        <f t="shared" si="407"/>
        <v>1</v>
      </c>
      <c r="AV214">
        <f t="shared" si="408"/>
        <v>0</v>
      </c>
      <c r="AW214">
        <f t="shared" si="409"/>
        <v>1</v>
      </c>
      <c r="AX214">
        <f t="shared" si="410"/>
        <v>3</v>
      </c>
      <c r="AY214">
        <f t="shared" si="411"/>
        <v>2880.0000000001091</v>
      </c>
      <c r="AZ214" s="12">
        <f t="shared" si="412"/>
        <v>-4.1666666666666664E-2</v>
      </c>
      <c r="BA214" s="13">
        <f t="shared" si="398"/>
        <v>0</v>
      </c>
      <c r="BB214" s="13">
        <f t="shared" si="399"/>
        <v>0</v>
      </c>
      <c r="BC214" s="27">
        <v>0</v>
      </c>
      <c r="BD214" s="1">
        <f t="shared" si="413"/>
        <v>0</v>
      </c>
      <c r="BE214" s="20">
        <f t="shared" si="414"/>
        <v>268.09615384615387</v>
      </c>
    </row>
    <row r="215" spans="1:57" ht="40.5" customHeight="1" x14ac:dyDescent="0.65">
      <c r="A215" s="39">
        <v>209</v>
      </c>
      <c r="B215" s="2" t="s">
        <v>629</v>
      </c>
      <c r="C215" s="44" t="s">
        <v>640</v>
      </c>
      <c r="D215" s="47" t="s">
        <v>340</v>
      </c>
      <c r="E215" s="48" t="s">
        <v>641</v>
      </c>
      <c r="F215" s="46" t="str">
        <f>VLOOKUP(C215,'[1]2023.11'!$C$6:$X$1239,8,0)</f>
        <v>PUM</v>
      </c>
      <c r="G215" s="46" t="str">
        <f>VLOOKUP(C215,'[1]2023.11'!$C$6:$X$1239,9,0)</f>
        <v>SY</v>
      </c>
      <c r="H215" s="46" t="str">
        <f>VLOOKUP(C215,'[1]2023.11'!$C$6:$X$1239,14,0)</f>
        <v>F</v>
      </c>
      <c r="I215" s="78">
        <f>VLOOKUP(C215,'[1]2023.11'!$C$6:$X$1239,13,0)</f>
        <v>35074</v>
      </c>
      <c r="J215" s="46" t="str">
        <f>VLOOKUP(C215,'[1]2023.11'!$C$6:$X$1239,4,0)</f>
        <v>010619949</v>
      </c>
      <c r="K215" s="46">
        <f>VLOOKUP(C215,'[1]2023.11'!$C$6:$X$1239,3,0)</f>
        <v>110430158</v>
      </c>
      <c r="L215" s="15">
        <v>44228</v>
      </c>
      <c r="M215" s="2">
        <f t="shared" si="420"/>
        <v>26</v>
      </c>
      <c r="N215" s="16">
        <v>44</v>
      </c>
      <c r="O215" s="2"/>
      <c r="P215" s="16"/>
      <c r="Q215" s="16"/>
      <c r="R215" s="2">
        <v>210</v>
      </c>
      <c r="S215" s="2">
        <v>15</v>
      </c>
      <c r="T215" s="2">
        <v>14</v>
      </c>
      <c r="U215" s="16"/>
      <c r="V215" s="2">
        <v>0</v>
      </c>
      <c r="W215" s="2">
        <f t="shared" si="422"/>
        <v>10</v>
      </c>
      <c r="X215" s="2">
        <f t="shared" si="397"/>
        <v>0</v>
      </c>
      <c r="Y215" s="17">
        <f t="shared" si="415"/>
        <v>66.634615384615387</v>
      </c>
      <c r="Z215" s="17">
        <f t="shared" si="419"/>
        <v>11</v>
      </c>
      <c r="AA215" s="17">
        <f t="shared" si="418"/>
        <v>5</v>
      </c>
      <c r="AB215" s="18">
        <v>7</v>
      </c>
      <c r="AC215" s="19">
        <f t="shared" si="400"/>
        <v>338.63461538461536</v>
      </c>
      <c r="AD215" s="17">
        <f t="shared" si="416"/>
        <v>0</v>
      </c>
      <c r="AE215" s="17">
        <f t="shared" si="417"/>
        <v>0</v>
      </c>
      <c r="AF215" s="29"/>
      <c r="AG215" s="43">
        <f t="shared" si="423"/>
        <v>0</v>
      </c>
      <c r="AH215" s="17">
        <f t="shared" si="424"/>
        <v>6</v>
      </c>
      <c r="AI215" s="17">
        <f t="shared" si="425"/>
        <v>6</v>
      </c>
      <c r="AJ215" s="3">
        <f t="shared" si="395"/>
        <v>332</v>
      </c>
      <c r="AK215" s="3">
        <f t="shared" si="396"/>
        <v>2500</v>
      </c>
      <c r="AL215" s="3"/>
      <c r="AN215" s="20">
        <f t="shared" si="421"/>
        <v>332.63</v>
      </c>
      <c r="AO215">
        <f t="shared" si="401"/>
        <v>3</v>
      </c>
      <c r="AP215">
        <f t="shared" si="402"/>
        <v>0</v>
      </c>
      <c r="AQ215">
        <f t="shared" si="403"/>
        <v>1</v>
      </c>
      <c r="AR215">
        <f t="shared" si="404"/>
        <v>1</v>
      </c>
      <c r="AS215">
        <f t="shared" si="405"/>
        <v>0</v>
      </c>
      <c r="AT215">
        <f t="shared" si="406"/>
        <v>2</v>
      </c>
      <c r="AU215">
        <f t="shared" si="407"/>
        <v>1</v>
      </c>
      <c r="AV215">
        <f t="shared" si="408"/>
        <v>0</v>
      </c>
      <c r="AW215">
        <f t="shared" si="409"/>
        <v>1</v>
      </c>
      <c r="AX215">
        <f t="shared" si="410"/>
        <v>0</v>
      </c>
      <c r="AY215">
        <f t="shared" si="411"/>
        <v>2519.9999999999818</v>
      </c>
      <c r="AZ215" s="12">
        <f t="shared" si="412"/>
        <v>-4.1666666666666664E-2</v>
      </c>
      <c r="BA215" s="13">
        <f t="shared" si="398"/>
        <v>0</v>
      </c>
      <c r="BB215" s="13">
        <f t="shared" si="399"/>
        <v>0</v>
      </c>
      <c r="BC215" s="27">
        <v>0</v>
      </c>
      <c r="BD215" s="1">
        <f t="shared" si="413"/>
        <v>0</v>
      </c>
      <c r="BE215" s="20">
        <f t="shared" si="414"/>
        <v>315.63461538461536</v>
      </c>
    </row>
    <row r="216" spans="1:57" ht="40.5" customHeight="1" x14ac:dyDescent="0.65">
      <c r="A216" s="2">
        <v>210</v>
      </c>
      <c r="B216" s="2" t="s">
        <v>629</v>
      </c>
      <c r="C216" s="44" t="s">
        <v>642</v>
      </c>
      <c r="D216" s="47" t="s">
        <v>500</v>
      </c>
      <c r="E216" s="48" t="s">
        <v>643</v>
      </c>
      <c r="F216" s="46" t="str">
        <f>VLOOKUP(C216,'[1]2023.11'!$C$6:$X$1239,8,0)</f>
        <v>NY</v>
      </c>
      <c r="G216" s="46" t="str">
        <f>VLOOKUP(C216,'[1]2023.11'!$C$6:$X$1239,9,0)</f>
        <v>CHIVA</v>
      </c>
      <c r="H216" s="46" t="str">
        <f>VLOOKUP(C216,'[1]2023.11'!$C$6:$X$1239,14,0)</f>
        <v>F</v>
      </c>
      <c r="I216" s="78">
        <f>VLOOKUP(C216,'[1]2023.11'!$C$6:$X$1239,13,0)</f>
        <v>33764</v>
      </c>
      <c r="J216" s="46" t="str">
        <f>VLOOKUP(C216,'[1]2023.11'!$C$6:$X$1239,4,0)</f>
        <v>0716555250</v>
      </c>
      <c r="K216" s="46">
        <f>VLOOKUP(C216,'[1]2023.11'!$C$6:$X$1239,3,0)</f>
        <v>250006265</v>
      </c>
      <c r="L216" s="15">
        <v>44228</v>
      </c>
      <c r="M216" s="2">
        <f t="shared" si="420"/>
        <v>26</v>
      </c>
      <c r="N216" s="16">
        <v>43</v>
      </c>
      <c r="O216" s="2"/>
      <c r="P216" s="16"/>
      <c r="Q216" s="16"/>
      <c r="R216" s="2">
        <v>200</v>
      </c>
      <c r="S216" s="2">
        <v>0</v>
      </c>
      <c r="T216" s="2">
        <v>4</v>
      </c>
      <c r="U216" s="16"/>
      <c r="V216" s="2">
        <v>0</v>
      </c>
      <c r="W216" s="2">
        <f t="shared" si="422"/>
        <v>10</v>
      </c>
      <c r="X216" s="2">
        <f t="shared" si="397"/>
        <v>0</v>
      </c>
      <c r="Y216" s="17">
        <f t="shared" si="415"/>
        <v>62.019230769230766</v>
      </c>
      <c r="Z216" s="17">
        <f t="shared" si="419"/>
        <v>10.75</v>
      </c>
      <c r="AA216" s="17">
        <f t="shared" si="418"/>
        <v>5</v>
      </c>
      <c r="AB216" s="18">
        <v>7</v>
      </c>
      <c r="AC216" s="19">
        <f t="shared" si="400"/>
        <v>298.76923076923077</v>
      </c>
      <c r="AD216" s="17">
        <f t="shared" si="416"/>
        <v>0</v>
      </c>
      <c r="AE216" s="17">
        <f t="shared" si="417"/>
        <v>0</v>
      </c>
      <c r="AF216" s="29"/>
      <c r="AG216" s="43">
        <f t="shared" si="423"/>
        <v>0</v>
      </c>
      <c r="AH216" s="17">
        <f t="shared" si="424"/>
        <v>5.9753846153846153</v>
      </c>
      <c r="AI216" s="17">
        <f t="shared" si="425"/>
        <v>5.9753846153846153</v>
      </c>
      <c r="AJ216" s="3">
        <f t="shared" si="395"/>
        <v>292</v>
      </c>
      <c r="AK216" s="3">
        <f t="shared" si="396"/>
        <v>3100</v>
      </c>
      <c r="AL216" s="3"/>
      <c r="AN216" s="20">
        <f t="shared" si="421"/>
        <v>292.79000000000002</v>
      </c>
      <c r="AO216">
        <f t="shared" si="401"/>
        <v>2</v>
      </c>
      <c r="AP216">
        <f t="shared" si="402"/>
        <v>1</v>
      </c>
      <c r="AQ216">
        <f t="shared" si="403"/>
        <v>2</v>
      </c>
      <c r="AR216">
        <f t="shared" si="404"/>
        <v>0</v>
      </c>
      <c r="AS216">
        <f t="shared" si="405"/>
        <v>0</v>
      </c>
      <c r="AT216">
        <f t="shared" si="406"/>
        <v>2</v>
      </c>
      <c r="AU216">
        <f t="shared" si="407"/>
        <v>1</v>
      </c>
      <c r="AV216">
        <f t="shared" si="408"/>
        <v>1</v>
      </c>
      <c r="AW216">
        <f t="shared" si="409"/>
        <v>0</v>
      </c>
      <c r="AX216">
        <f t="shared" si="410"/>
        <v>1</v>
      </c>
      <c r="AY216">
        <f t="shared" si="411"/>
        <v>3160.0000000000819</v>
      </c>
      <c r="AZ216" s="12">
        <f t="shared" si="412"/>
        <v>-4.1666666666666664E-2</v>
      </c>
      <c r="BA216" s="13">
        <f t="shared" si="398"/>
        <v>0</v>
      </c>
      <c r="BB216" s="13">
        <f t="shared" si="399"/>
        <v>0</v>
      </c>
      <c r="BC216" s="27">
        <v>0</v>
      </c>
      <c r="BD216" s="1">
        <f t="shared" si="413"/>
        <v>0</v>
      </c>
      <c r="BE216" s="20">
        <f t="shared" si="414"/>
        <v>276.01923076923077</v>
      </c>
    </row>
    <row r="217" spans="1:57" ht="40.5" customHeight="1" x14ac:dyDescent="0.65">
      <c r="A217" s="39">
        <v>211</v>
      </c>
      <c r="B217" s="2" t="s">
        <v>629</v>
      </c>
      <c r="C217" s="44" t="s">
        <v>644</v>
      </c>
      <c r="D217" s="47" t="s">
        <v>645</v>
      </c>
      <c r="E217" s="48" t="s">
        <v>646</v>
      </c>
      <c r="F217" s="46" t="str">
        <f>VLOOKUP(C217,'[1]2023.11'!$C$6:$X$1239,8,0)</f>
        <v>SEK</v>
      </c>
      <c r="G217" s="46" t="str">
        <f>VLOOKUP(C217,'[1]2023.11'!$C$6:$X$1239,9,0)</f>
        <v>SREYKA</v>
      </c>
      <c r="H217" s="46" t="str">
        <f>VLOOKUP(C217,'[1]2023.11'!$C$6:$X$1239,14,0)</f>
        <v>F</v>
      </c>
      <c r="I217" s="78">
        <f>VLOOKUP(C217,'[1]2023.11'!$C$6:$X$1239,13,0)</f>
        <v>34980</v>
      </c>
      <c r="J217" s="46">
        <f>VLOOKUP(C217,'[1]2023.11'!$C$6:$X$1239,4,0)</f>
        <v>0</v>
      </c>
      <c r="K217" s="46" t="str">
        <f>VLOOKUP(C217,'[1]2023.11'!$C$6:$X$1239,3,0)</f>
        <v>040374703</v>
      </c>
      <c r="L217" s="15">
        <v>44228</v>
      </c>
      <c r="M217" s="2">
        <f>$P$4-Q217-P217</f>
        <v>24.875</v>
      </c>
      <c r="N217" s="16">
        <v>28</v>
      </c>
      <c r="O217" s="2"/>
      <c r="P217" s="16">
        <v>0.375</v>
      </c>
      <c r="Q217" s="16">
        <v>0.75</v>
      </c>
      <c r="R217" s="2">
        <v>200</v>
      </c>
      <c r="S217" s="2">
        <v>0</v>
      </c>
      <c r="T217" s="2">
        <v>11.5</v>
      </c>
      <c r="U217" s="16"/>
      <c r="V217" s="2">
        <v>0</v>
      </c>
      <c r="W217" s="2">
        <f>IF(AND($Q$4&lt;=M217,Q217&lt;0.01),10,IF(AND(M217&gt;=$Q$4-1,Q217&lt;0.01),5,0))</f>
        <v>0</v>
      </c>
      <c r="X217" s="2">
        <f t="shared" si="397"/>
        <v>0</v>
      </c>
      <c r="Y217" s="17">
        <f t="shared" si="415"/>
        <v>40.384615384615387</v>
      </c>
      <c r="Z217" s="17">
        <f t="shared" si="419"/>
        <v>7</v>
      </c>
      <c r="AA217" s="17">
        <f t="shared" si="418"/>
        <v>4.7836538461538467</v>
      </c>
      <c r="AB217" s="18">
        <v>7</v>
      </c>
      <c r="AC217" s="19">
        <f t="shared" si="400"/>
        <v>270.66826923076923</v>
      </c>
      <c r="AD217" s="17">
        <f>(R217+T217)/$P$4*P217</f>
        <v>3.0504807692307692</v>
      </c>
      <c r="AE217" s="17">
        <f>(R217+T217)/$P$4*Q217</f>
        <v>6.1009615384615383</v>
      </c>
      <c r="AF217" s="29"/>
      <c r="AG217" s="43">
        <f t="shared" si="423"/>
        <v>0</v>
      </c>
      <c r="AH217" s="17">
        <f t="shared" si="424"/>
        <v>5.4133653846153846</v>
      </c>
      <c r="AI217" s="17">
        <f t="shared" si="425"/>
        <v>14.564807692307692</v>
      </c>
      <c r="AJ217" s="3">
        <f t="shared" si="395"/>
        <v>256</v>
      </c>
      <c r="AK217" s="3">
        <f t="shared" si="396"/>
        <v>400</v>
      </c>
      <c r="AL217" s="3"/>
      <c r="AN217" s="20">
        <f t="shared" si="421"/>
        <v>256.10000000000002</v>
      </c>
      <c r="AO217">
        <f t="shared" si="401"/>
        <v>2</v>
      </c>
      <c r="AP217">
        <f t="shared" si="402"/>
        <v>1</v>
      </c>
      <c r="AQ217">
        <f t="shared" si="403"/>
        <v>0</v>
      </c>
      <c r="AR217">
        <f t="shared" si="404"/>
        <v>0</v>
      </c>
      <c r="AS217">
        <f t="shared" si="405"/>
        <v>1</v>
      </c>
      <c r="AT217">
        <f t="shared" si="406"/>
        <v>1</v>
      </c>
      <c r="AU217">
        <f t="shared" si="407"/>
        <v>0</v>
      </c>
      <c r="AV217">
        <f t="shared" si="408"/>
        <v>0</v>
      </c>
      <c r="AW217">
        <f t="shared" si="409"/>
        <v>0</v>
      </c>
      <c r="AX217">
        <f t="shared" si="410"/>
        <v>4</v>
      </c>
      <c r="AY217">
        <f t="shared" si="411"/>
        <v>400.00000000009095</v>
      </c>
      <c r="AZ217" s="12">
        <f t="shared" si="412"/>
        <v>-4.1666666666666664E-2</v>
      </c>
      <c r="BA217" s="13">
        <f t="shared" si="398"/>
        <v>0</v>
      </c>
      <c r="BB217" s="13">
        <f t="shared" si="399"/>
        <v>0</v>
      </c>
      <c r="BC217" s="27">
        <v>0</v>
      </c>
      <c r="BD217" s="1">
        <f t="shared" si="413"/>
        <v>0</v>
      </c>
      <c r="BE217" s="20">
        <f t="shared" si="414"/>
        <v>242.73317307692307</v>
      </c>
    </row>
    <row r="218" spans="1:57" ht="40.5" customHeight="1" x14ac:dyDescent="0.65">
      <c r="A218" s="2">
        <v>212</v>
      </c>
      <c r="B218" s="2" t="s">
        <v>629</v>
      </c>
      <c r="C218" s="44" t="s">
        <v>647</v>
      </c>
      <c r="D218" s="47" t="s">
        <v>648</v>
      </c>
      <c r="E218" s="48" t="s">
        <v>216</v>
      </c>
      <c r="F218" s="46" t="str">
        <f>VLOOKUP(C218,'[1]2023.11'!$C$6:$X$1239,8,0)</f>
        <v>HAI</v>
      </c>
      <c r="G218" s="46" t="str">
        <f>VLOOKUP(C218,'[1]2023.11'!$C$6:$X$1239,9,0)</f>
        <v>THEAVY</v>
      </c>
      <c r="H218" s="46" t="str">
        <f>VLOOKUP(C218,'[1]2023.11'!$C$6:$X$1239,14,0)</f>
        <v>F</v>
      </c>
      <c r="I218" s="78">
        <f>VLOOKUP(C218,'[1]2023.11'!$C$6:$X$1239,13,0)</f>
        <v>37295</v>
      </c>
      <c r="J218" s="46" t="str">
        <f>VLOOKUP(C218,'[1]2023.11'!$C$6:$X$1239,4,0)</f>
        <v>0888864144</v>
      </c>
      <c r="K218" s="46" t="str">
        <f>VLOOKUP(C218,'[1]2023.11'!$C$6:$X$1239,3,0)</f>
        <v>062228602</v>
      </c>
      <c r="L218" s="15">
        <v>44228</v>
      </c>
      <c r="M218" s="2">
        <f t="shared" si="420"/>
        <v>26</v>
      </c>
      <c r="N218" s="16">
        <v>44</v>
      </c>
      <c r="O218" s="2"/>
      <c r="P218" s="16"/>
      <c r="Q218" s="16"/>
      <c r="R218" s="2">
        <v>200</v>
      </c>
      <c r="S218" s="2">
        <v>0</v>
      </c>
      <c r="T218" s="2">
        <v>0</v>
      </c>
      <c r="U218" s="16"/>
      <c r="V218" s="2">
        <v>0</v>
      </c>
      <c r="W218" s="2">
        <f t="shared" si="422"/>
        <v>10</v>
      </c>
      <c r="X218" s="2">
        <f t="shared" si="397"/>
        <v>0</v>
      </c>
      <c r="Y218" s="17">
        <f t="shared" si="415"/>
        <v>63.46153846153846</v>
      </c>
      <c r="Z218" s="17">
        <f t="shared" si="419"/>
        <v>11</v>
      </c>
      <c r="AA218" s="17">
        <f t="shared" si="418"/>
        <v>5</v>
      </c>
      <c r="AB218" s="18">
        <v>7</v>
      </c>
      <c r="AC218" s="19">
        <f t="shared" si="400"/>
        <v>296.46153846153845</v>
      </c>
      <c r="AD218" s="17">
        <f t="shared" si="416"/>
        <v>0</v>
      </c>
      <c r="AE218" s="17">
        <f t="shared" si="417"/>
        <v>0</v>
      </c>
      <c r="AF218" s="29"/>
      <c r="AG218" s="43">
        <f t="shared" si="423"/>
        <v>0</v>
      </c>
      <c r="AH218" s="17">
        <f t="shared" si="424"/>
        <v>5.9292307692307693</v>
      </c>
      <c r="AI218" s="17">
        <f t="shared" si="425"/>
        <v>5.9292307692307693</v>
      </c>
      <c r="AJ218" s="3">
        <f t="shared" si="395"/>
        <v>290</v>
      </c>
      <c r="AK218" s="3">
        <f t="shared" si="396"/>
        <v>2100</v>
      </c>
      <c r="AL218" s="3"/>
      <c r="AN218" s="20">
        <f t="shared" si="421"/>
        <v>290.52999999999997</v>
      </c>
      <c r="AO218">
        <f t="shared" si="401"/>
        <v>2</v>
      </c>
      <c r="AP218">
        <f t="shared" si="402"/>
        <v>1</v>
      </c>
      <c r="AQ218">
        <f t="shared" si="403"/>
        <v>2</v>
      </c>
      <c r="AR218">
        <f t="shared" si="404"/>
        <v>0</v>
      </c>
      <c r="AS218">
        <f t="shared" si="405"/>
        <v>0</v>
      </c>
      <c r="AT218">
        <f t="shared" si="406"/>
        <v>0</v>
      </c>
      <c r="AU218">
        <f t="shared" si="407"/>
        <v>1</v>
      </c>
      <c r="AV218">
        <f t="shared" si="408"/>
        <v>0</v>
      </c>
      <c r="AW218">
        <f t="shared" si="409"/>
        <v>0</v>
      </c>
      <c r="AX218">
        <f t="shared" si="410"/>
        <v>1</v>
      </c>
      <c r="AY218">
        <f t="shared" si="411"/>
        <v>2119.9999999998909</v>
      </c>
      <c r="AZ218" s="12">
        <f t="shared" si="412"/>
        <v>-4.1666666666666664E-2</v>
      </c>
      <c r="BA218" s="13">
        <f t="shared" si="398"/>
        <v>0</v>
      </c>
      <c r="BB218" s="13">
        <f t="shared" si="399"/>
        <v>0</v>
      </c>
      <c r="BC218" s="27">
        <v>0</v>
      </c>
      <c r="BD218" s="1">
        <f t="shared" si="413"/>
        <v>0</v>
      </c>
      <c r="BE218" s="20">
        <f t="shared" si="414"/>
        <v>273.46153846153845</v>
      </c>
    </row>
    <row r="219" spans="1:57" ht="40.5" customHeight="1" x14ac:dyDescent="0.65">
      <c r="A219" s="39">
        <v>213</v>
      </c>
      <c r="B219" s="2" t="s">
        <v>629</v>
      </c>
      <c r="C219" s="44" t="s">
        <v>649</v>
      </c>
      <c r="D219" s="47" t="s">
        <v>650</v>
      </c>
      <c r="E219" s="48" t="s">
        <v>651</v>
      </c>
      <c r="F219" s="46" t="str">
        <f>VLOOKUP(C219,'[1]2023.11'!$C$6:$X$1239,8,0)</f>
        <v>YOEM</v>
      </c>
      <c r="G219" s="46" t="str">
        <f>VLOOKUP(C219,'[1]2023.11'!$C$6:$X$1239,9,0)</f>
        <v>LORN</v>
      </c>
      <c r="H219" s="46" t="str">
        <f>VLOOKUP(C219,'[1]2023.11'!$C$6:$X$1239,14,0)</f>
        <v>F</v>
      </c>
      <c r="I219" s="78">
        <f>VLOOKUP(C219,'[1]2023.11'!$C$6:$X$1239,13,0)</f>
        <v>28865</v>
      </c>
      <c r="J219" s="46" t="str">
        <f>VLOOKUP(C219,'[1]2023.11'!$C$6:$X$1239,4,0)</f>
        <v>0968721053</v>
      </c>
      <c r="K219" s="46" t="str">
        <f>VLOOKUP(C219,'[1]2023.11'!$C$6:$X$1239,3,0)</f>
        <v>030783836</v>
      </c>
      <c r="L219" s="15">
        <v>44228</v>
      </c>
      <c r="M219" s="2">
        <f t="shared" si="420"/>
        <v>26</v>
      </c>
      <c r="N219" s="16">
        <v>39</v>
      </c>
      <c r="O219" s="2"/>
      <c r="P219" s="16"/>
      <c r="Q219" s="16"/>
      <c r="R219" s="2">
        <v>200</v>
      </c>
      <c r="S219" s="2">
        <v>0</v>
      </c>
      <c r="T219" s="2">
        <v>0</v>
      </c>
      <c r="U219" s="16"/>
      <c r="V219" s="2">
        <v>0</v>
      </c>
      <c r="W219" s="2">
        <f t="shared" si="422"/>
        <v>10</v>
      </c>
      <c r="X219" s="2">
        <f t="shared" si="397"/>
        <v>0</v>
      </c>
      <c r="Y219" s="17">
        <f t="shared" si="415"/>
        <v>56.25</v>
      </c>
      <c r="Z219" s="17">
        <f t="shared" si="419"/>
        <v>9.75</v>
      </c>
      <c r="AA219" s="17">
        <f t="shared" si="418"/>
        <v>5</v>
      </c>
      <c r="AB219" s="18">
        <v>7</v>
      </c>
      <c r="AC219" s="19">
        <f t="shared" si="400"/>
        <v>288</v>
      </c>
      <c r="AD219" s="17">
        <f t="shared" si="416"/>
        <v>0</v>
      </c>
      <c r="AE219" s="17">
        <f t="shared" si="417"/>
        <v>0</v>
      </c>
      <c r="AF219" s="29"/>
      <c r="AG219" s="43">
        <f t="shared" si="423"/>
        <v>0</v>
      </c>
      <c r="AH219" s="17">
        <f t="shared" si="424"/>
        <v>5.76</v>
      </c>
      <c r="AI219" s="17">
        <f t="shared" si="425"/>
        <v>5.76</v>
      </c>
      <c r="AJ219" s="3">
        <f t="shared" si="395"/>
        <v>282</v>
      </c>
      <c r="AK219" s="3">
        <f t="shared" si="396"/>
        <v>900</v>
      </c>
      <c r="AL219" s="3"/>
      <c r="AN219" s="20">
        <f t="shared" si="421"/>
        <v>282.24</v>
      </c>
      <c r="AO219">
        <f t="shared" si="401"/>
        <v>2</v>
      </c>
      <c r="AP219">
        <f t="shared" si="402"/>
        <v>1</v>
      </c>
      <c r="AQ219">
        <f t="shared" si="403"/>
        <v>1</v>
      </c>
      <c r="AR219">
        <f t="shared" si="404"/>
        <v>1</v>
      </c>
      <c r="AS219">
        <f t="shared" si="405"/>
        <v>0</v>
      </c>
      <c r="AT219">
        <f t="shared" si="406"/>
        <v>2</v>
      </c>
      <c r="AU219">
        <f t="shared" si="407"/>
        <v>0</v>
      </c>
      <c r="AV219">
        <f t="shared" si="408"/>
        <v>0</v>
      </c>
      <c r="AW219">
        <f t="shared" si="409"/>
        <v>1</v>
      </c>
      <c r="AX219">
        <f t="shared" si="410"/>
        <v>4</v>
      </c>
      <c r="AY219">
        <f t="shared" si="411"/>
        <v>960.00000000003638</v>
      </c>
      <c r="AZ219" s="12">
        <f t="shared" si="412"/>
        <v>-4.1666666666666664E-2</v>
      </c>
      <c r="BA219" s="13">
        <f t="shared" si="398"/>
        <v>0</v>
      </c>
      <c r="BB219" s="13">
        <f t="shared" si="399"/>
        <v>0</v>
      </c>
      <c r="BC219" s="27">
        <v>0</v>
      </c>
      <c r="BD219" s="1">
        <f t="shared" si="413"/>
        <v>0</v>
      </c>
      <c r="BE219" s="20">
        <f t="shared" si="414"/>
        <v>266.25</v>
      </c>
    </row>
    <row r="220" spans="1:57" ht="40.5" customHeight="1" x14ac:dyDescent="0.65">
      <c r="A220" s="2">
        <v>214</v>
      </c>
      <c r="B220" s="2" t="s">
        <v>629</v>
      </c>
      <c r="C220" s="44" t="s">
        <v>652</v>
      </c>
      <c r="D220" s="47" t="s">
        <v>92</v>
      </c>
      <c r="E220" s="48" t="s">
        <v>653</v>
      </c>
      <c r="F220" s="46" t="str">
        <f>VLOOKUP(C220,'[1]2023.11'!$C$6:$X$1239,8,0)</f>
        <v>SAM</v>
      </c>
      <c r="G220" s="46" t="str">
        <f>VLOOKUP(C220,'[1]2023.11'!$C$6:$X$1239,9,0)</f>
        <v>SREYNUON</v>
      </c>
      <c r="H220" s="46" t="str">
        <f>VLOOKUP(C220,'[1]2023.11'!$C$6:$X$1239,14,0)</f>
        <v>F</v>
      </c>
      <c r="I220" s="78">
        <f>VLOOKUP(C220,'[1]2023.11'!$C$6:$X$1239,13,0)</f>
        <v>34030</v>
      </c>
      <c r="J220" s="46" t="str">
        <f>VLOOKUP(C220,'[1]2023.11'!$C$6:$X$1239,4,0)</f>
        <v>0974045272</v>
      </c>
      <c r="K220" s="46" t="str">
        <f>VLOOKUP(C220,'[1]2023.11'!$C$6:$X$1239,3,0)</f>
        <v>220080519</v>
      </c>
      <c r="L220" s="15">
        <v>44228</v>
      </c>
      <c r="M220" s="2">
        <f t="shared" si="420"/>
        <v>26</v>
      </c>
      <c r="N220" s="16">
        <v>50</v>
      </c>
      <c r="O220" s="2"/>
      <c r="P220" s="16"/>
      <c r="Q220" s="16"/>
      <c r="R220" s="2">
        <v>200</v>
      </c>
      <c r="S220" s="2">
        <v>0</v>
      </c>
      <c r="T220" s="2">
        <v>0</v>
      </c>
      <c r="U220" s="16"/>
      <c r="V220" s="2">
        <v>0</v>
      </c>
      <c r="W220" s="2">
        <f t="shared" si="422"/>
        <v>10</v>
      </c>
      <c r="X220" s="2">
        <f t="shared" si="397"/>
        <v>0</v>
      </c>
      <c r="Y220" s="17">
        <f t="shared" si="415"/>
        <v>72.115384615384613</v>
      </c>
      <c r="Z220" s="17">
        <f t="shared" si="419"/>
        <v>12.5</v>
      </c>
      <c r="AA220" s="17">
        <f t="shared" si="418"/>
        <v>5</v>
      </c>
      <c r="AB220" s="18">
        <v>7</v>
      </c>
      <c r="AC220" s="19">
        <f t="shared" si="400"/>
        <v>306.61538461538464</v>
      </c>
      <c r="AD220" s="17">
        <f t="shared" si="416"/>
        <v>0</v>
      </c>
      <c r="AE220" s="17">
        <f t="shared" si="417"/>
        <v>0</v>
      </c>
      <c r="AF220" s="29"/>
      <c r="AG220" s="43">
        <f t="shared" si="423"/>
        <v>0</v>
      </c>
      <c r="AH220" s="17">
        <f t="shared" si="424"/>
        <v>6</v>
      </c>
      <c r="AI220" s="17">
        <f t="shared" si="425"/>
        <v>6</v>
      </c>
      <c r="AJ220" s="3">
        <f t="shared" si="395"/>
        <v>300</v>
      </c>
      <c r="AK220" s="3">
        <f t="shared" si="396"/>
        <v>2400</v>
      </c>
      <c r="AL220" s="3"/>
      <c r="AN220" s="20">
        <f t="shared" si="421"/>
        <v>300.62</v>
      </c>
      <c r="AO220">
        <f t="shared" si="401"/>
        <v>3</v>
      </c>
      <c r="AP220">
        <f t="shared" si="402"/>
        <v>0</v>
      </c>
      <c r="AQ220">
        <f t="shared" si="403"/>
        <v>0</v>
      </c>
      <c r="AR220">
        <f t="shared" si="404"/>
        <v>0</v>
      </c>
      <c r="AS220">
        <f t="shared" si="405"/>
        <v>0</v>
      </c>
      <c r="AT220">
        <f t="shared" si="406"/>
        <v>0</v>
      </c>
      <c r="AU220">
        <f t="shared" si="407"/>
        <v>1</v>
      </c>
      <c r="AV220">
        <f t="shared" si="408"/>
        <v>0</v>
      </c>
      <c r="AW220">
        <f t="shared" si="409"/>
        <v>0</v>
      </c>
      <c r="AX220">
        <f t="shared" si="410"/>
        <v>4</v>
      </c>
      <c r="AY220">
        <f t="shared" si="411"/>
        <v>2480.0000000000182</v>
      </c>
      <c r="AZ220" s="12">
        <f t="shared" si="412"/>
        <v>-4.1666666666666664E-2</v>
      </c>
      <c r="BA220" s="13">
        <f t="shared" si="398"/>
        <v>0</v>
      </c>
      <c r="BB220" s="13">
        <f t="shared" si="399"/>
        <v>0</v>
      </c>
      <c r="BC220" s="27">
        <v>0</v>
      </c>
      <c r="BD220" s="1">
        <f t="shared" si="413"/>
        <v>0</v>
      </c>
      <c r="BE220" s="20">
        <f t="shared" si="414"/>
        <v>282.11538461538464</v>
      </c>
    </row>
    <row r="221" spans="1:57" ht="40.5" customHeight="1" x14ac:dyDescent="0.65">
      <c r="A221" s="39">
        <v>215</v>
      </c>
      <c r="B221" s="2" t="s">
        <v>629</v>
      </c>
      <c r="C221" s="44" t="s">
        <v>654</v>
      </c>
      <c r="D221" s="47" t="s">
        <v>655</v>
      </c>
      <c r="E221" s="48" t="s">
        <v>238</v>
      </c>
      <c r="F221" s="46" t="str">
        <f>VLOOKUP(C221,'[1]2023.11'!$C$6:$X$1239,8,0)</f>
        <v>KHET</v>
      </c>
      <c r="G221" s="46" t="str">
        <f>VLOOKUP(C221,'[1]2023.11'!$C$6:$X$1239,9,0)</f>
        <v>PHORS</v>
      </c>
      <c r="H221" s="46" t="str">
        <f>VLOOKUP(C221,'[1]2023.11'!$C$6:$X$1239,14,0)</f>
        <v>F</v>
      </c>
      <c r="I221" s="78">
        <f>VLOOKUP(C221,'[1]2023.11'!$C$6:$X$1239,13,0)</f>
        <v>35110</v>
      </c>
      <c r="J221" s="46">
        <f>VLOOKUP(C221,'[1]2023.11'!$C$6:$X$1239,4,0)</f>
        <v>0</v>
      </c>
      <c r="K221" s="46" t="str">
        <f>VLOOKUP(C221,'[1]2023.11'!$C$6:$X$1239,3,0)</f>
        <v>110460368</v>
      </c>
      <c r="L221" s="15">
        <v>44440</v>
      </c>
      <c r="M221" s="2">
        <f t="shared" si="420"/>
        <v>25</v>
      </c>
      <c r="N221" s="16">
        <v>46</v>
      </c>
      <c r="O221" s="2"/>
      <c r="P221" s="16"/>
      <c r="Q221" s="16">
        <v>1</v>
      </c>
      <c r="R221" s="2">
        <v>200</v>
      </c>
      <c r="S221" s="2">
        <v>0</v>
      </c>
      <c r="T221" s="2">
        <v>0</v>
      </c>
      <c r="U221" s="16"/>
      <c r="V221" s="2">
        <v>0</v>
      </c>
      <c r="W221" s="2">
        <f t="shared" si="422"/>
        <v>0</v>
      </c>
      <c r="X221" s="2">
        <f t="shared" si="397"/>
        <v>0</v>
      </c>
      <c r="Y221" s="17">
        <f t="shared" si="415"/>
        <v>66.34615384615384</v>
      </c>
      <c r="Z221" s="17">
        <f t="shared" si="419"/>
        <v>11.5</v>
      </c>
      <c r="AA221" s="17">
        <f t="shared" si="418"/>
        <v>4.8076923076923084</v>
      </c>
      <c r="AB221" s="18"/>
      <c r="AC221" s="19">
        <f t="shared" si="400"/>
        <v>282.65384615384613</v>
      </c>
      <c r="AD221" s="17">
        <f t="shared" si="416"/>
        <v>0</v>
      </c>
      <c r="AE221" s="17">
        <f t="shared" si="417"/>
        <v>7.6923076923076925</v>
      </c>
      <c r="AF221" s="29"/>
      <c r="AG221" s="43">
        <f t="shared" si="423"/>
        <v>0</v>
      </c>
      <c r="AH221" s="17">
        <f t="shared" si="424"/>
        <v>5.6530769230769229</v>
      </c>
      <c r="AI221" s="17">
        <f t="shared" si="425"/>
        <v>13.345384615384615</v>
      </c>
      <c r="AJ221" s="3">
        <f t="shared" si="395"/>
        <v>269</v>
      </c>
      <c r="AK221" s="3">
        <f t="shared" si="396"/>
        <v>1200</v>
      </c>
      <c r="AL221" s="3"/>
      <c r="AN221" s="20">
        <f t="shared" si="421"/>
        <v>269.31</v>
      </c>
      <c r="AO221">
        <f t="shared" si="401"/>
        <v>2</v>
      </c>
      <c r="AP221">
        <f t="shared" si="402"/>
        <v>1</v>
      </c>
      <c r="AQ221">
        <f t="shared" si="403"/>
        <v>0</v>
      </c>
      <c r="AR221">
        <f t="shared" si="404"/>
        <v>1</v>
      </c>
      <c r="AS221">
        <f t="shared" si="405"/>
        <v>1</v>
      </c>
      <c r="AT221">
        <f t="shared" si="406"/>
        <v>4</v>
      </c>
      <c r="AU221">
        <f t="shared" si="407"/>
        <v>0</v>
      </c>
      <c r="AV221">
        <f t="shared" si="408"/>
        <v>1</v>
      </c>
      <c r="AW221">
        <f t="shared" si="409"/>
        <v>0</v>
      </c>
      <c r="AX221">
        <f t="shared" si="410"/>
        <v>2</v>
      </c>
      <c r="AY221">
        <f t="shared" si="411"/>
        <v>1240.0000000000091</v>
      </c>
      <c r="AZ221" s="12">
        <f t="shared" si="412"/>
        <v>-0.625</v>
      </c>
      <c r="BA221" s="13">
        <f t="shared" si="398"/>
        <v>0</v>
      </c>
      <c r="BB221" s="13">
        <f t="shared" si="399"/>
        <v>0</v>
      </c>
      <c r="BC221" s="27">
        <v>0</v>
      </c>
      <c r="BD221" s="1">
        <f t="shared" si="413"/>
        <v>0</v>
      </c>
      <c r="BE221" s="20">
        <f t="shared" si="414"/>
        <v>258.65384615384613</v>
      </c>
    </row>
    <row r="222" spans="1:57" ht="40.5" customHeight="1" x14ac:dyDescent="0.65">
      <c r="A222" s="2">
        <v>216</v>
      </c>
      <c r="B222" s="2" t="s">
        <v>629</v>
      </c>
      <c r="C222" s="36" t="s">
        <v>656</v>
      </c>
      <c r="D222" s="47" t="s">
        <v>657</v>
      </c>
      <c r="E222" s="48" t="s">
        <v>658</v>
      </c>
      <c r="F222" s="46" t="str">
        <f>VLOOKUP(C222,'[1]2023.11'!$C$6:$X$1239,8,0)</f>
        <v>SOEUR</v>
      </c>
      <c r="G222" s="46" t="str">
        <f>VLOOKUP(C222,'[1]2023.11'!$C$6:$X$1239,9,0)</f>
        <v>KHUNLE</v>
      </c>
      <c r="H222" s="46" t="str">
        <f>VLOOKUP(C222,'[1]2023.11'!$C$6:$X$1239,14,0)</f>
        <v>F</v>
      </c>
      <c r="I222" s="78">
        <f>VLOOKUP(C222,'[1]2023.11'!$C$6:$X$1239,13,0)</f>
        <v>35192</v>
      </c>
      <c r="J222" s="46" t="str">
        <f>VLOOKUP(C222,'[1]2023.11'!$C$6:$X$1239,4,0)</f>
        <v>0976224802</v>
      </c>
      <c r="K222" s="46" t="str">
        <f>VLOOKUP(C222,'[1]2023.11'!$C$6:$X$1239,3,0)</f>
        <v>250038735</v>
      </c>
      <c r="L222" s="15">
        <v>44440</v>
      </c>
      <c r="M222" s="2">
        <f t="shared" si="420"/>
        <v>26</v>
      </c>
      <c r="N222" s="16">
        <v>43</v>
      </c>
      <c r="O222" s="2"/>
      <c r="P222" s="16"/>
      <c r="Q222" s="16"/>
      <c r="R222" s="2">
        <v>200</v>
      </c>
      <c r="S222" s="2">
        <v>0</v>
      </c>
      <c r="T222" s="2">
        <v>0</v>
      </c>
      <c r="U222" s="16"/>
      <c r="V222" s="2">
        <v>0</v>
      </c>
      <c r="W222" s="2">
        <f t="shared" si="422"/>
        <v>10</v>
      </c>
      <c r="X222" s="2">
        <f t="shared" si="397"/>
        <v>0</v>
      </c>
      <c r="Y222" s="17">
        <f t="shared" si="415"/>
        <v>62.019230769230766</v>
      </c>
      <c r="Z222" s="17">
        <f t="shared" si="419"/>
        <v>10.75</v>
      </c>
      <c r="AA222" s="17">
        <f t="shared" si="418"/>
        <v>5</v>
      </c>
      <c r="AB222" s="18">
        <v>7</v>
      </c>
      <c r="AC222" s="19">
        <f t="shared" si="400"/>
        <v>294.76923076923077</v>
      </c>
      <c r="AD222" s="17">
        <f t="shared" si="416"/>
        <v>0</v>
      </c>
      <c r="AE222" s="17">
        <f t="shared" si="417"/>
        <v>0</v>
      </c>
      <c r="AF222" s="29"/>
      <c r="AG222" s="43">
        <f t="shared" si="423"/>
        <v>0</v>
      </c>
      <c r="AH222" s="17">
        <f t="shared" si="424"/>
        <v>5.8953846153846152</v>
      </c>
      <c r="AI222" s="17">
        <f t="shared" si="425"/>
        <v>5.8953846153846152</v>
      </c>
      <c r="AJ222" s="3">
        <f t="shared" si="395"/>
        <v>288</v>
      </c>
      <c r="AK222" s="3">
        <f t="shared" si="396"/>
        <v>3400</v>
      </c>
      <c r="AL222" s="3"/>
      <c r="AN222" s="20">
        <f t="shared" si="421"/>
        <v>288.87</v>
      </c>
      <c r="AO222">
        <f t="shared" si="401"/>
        <v>2</v>
      </c>
      <c r="AP222">
        <f t="shared" si="402"/>
        <v>1</v>
      </c>
      <c r="AQ222">
        <f t="shared" si="403"/>
        <v>1</v>
      </c>
      <c r="AR222">
        <f t="shared" si="404"/>
        <v>1</v>
      </c>
      <c r="AS222">
        <f t="shared" si="405"/>
        <v>1</v>
      </c>
      <c r="AT222">
        <f t="shared" si="406"/>
        <v>3</v>
      </c>
      <c r="AU222">
        <f t="shared" si="407"/>
        <v>1</v>
      </c>
      <c r="AV222">
        <f t="shared" si="408"/>
        <v>1</v>
      </c>
      <c r="AW222">
        <f t="shared" si="409"/>
        <v>0</v>
      </c>
      <c r="AX222">
        <f t="shared" si="410"/>
        <v>4</v>
      </c>
      <c r="AY222">
        <f t="shared" si="411"/>
        <v>3480.0000000000182</v>
      </c>
      <c r="AZ222" s="12">
        <f t="shared" si="412"/>
        <v>-0.625</v>
      </c>
      <c r="BA222" s="13">
        <f t="shared" si="398"/>
        <v>0</v>
      </c>
      <c r="BB222" s="13">
        <f t="shared" si="399"/>
        <v>0</v>
      </c>
      <c r="BC222" s="27">
        <v>0</v>
      </c>
      <c r="BD222" s="1">
        <f t="shared" si="413"/>
        <v>0</v>
      </c>
      <c r="BE222" s="20">
        <f t="shared" si="414"/>
        <v>272.01923076923077</v>
      </c>
    </row>
    <row r="223" spans="1:57" ht="40.5" customHeight="1" x14ac:dyDescent="0.65">
      <c r="A223" s="39">
        <v>217</v>
      </c>
      <c r="B223" s="2" t="s">
        <v>629</v>
      </c>
      <c r="C223" s="44" t="s">
        <v>659</v>
      </c>
      <c r="D223" s="47" t="s">
        <v>660</v>
      </c>
      <c r="E223" s="48" t="s">
        <v>211</v>
      </c>
      <c r="F223" s="46" t="str">
        <f>VLOOKUP(C223,'[1]2023.11'!$C$6:$X$1239,8,0)</f>
        <v>ANN</v>
      </c>
      <c r="G223" s="46" t="str">
        <f>VLOOKUP(C223,'[1]2023.11'!$C$6:$X$1239,9,0)</f>
        <v>SREYMEY</v>
      </c>
      <c r="H223" s="46" t="str">
        <f>VLOOKUP(C223,'[1]2023.11'!$C$6:$X$1239,14,0)</f>
        <v>F</v>
      </c>
      <c r="I223" s="78">
        <f>VLOOKUP(C223,'[1]2023.11'!$C$6:$X$1239,13,0)</f>
        <v>37913</v>
      </c>
      <c r="J223" s="46">
        <f>VLOOKUP(C223,'[1]2023.11'!$C$6:$X$1239,4,0)</f>
        <v>0</v>
      </c>
      <c r="K223" s="46" t="str">
        <f>VLOOKUP(C223,'[1]2023.11'!$C$6:$X$1239,3,0)</f>
        <v>062312367</v>
      </c>
      <c r="L223" s="15">
        <v>44545</v>
      </c>
      <c r="M223" s="2">
        <f t="shared" si="420"/>
        <v>26</v>
      </c>
      <c r="N223" s="16">
        <v>44</v>
      </c>
      <c r="O223" s="2"/>
      <c r="P223" s="16"/>
      <c r="Q223" s="16"/>
      <c r="R223" s="2">
        <v>200</v>
      </c>
      <c r="S223" s="2">
        <v>0</v>
      </c>
      <c r="T223" s="2">
        <v>0</v>
      </c>
      <c r="U223" s="16"/>
      <c r="V223" s="2">
        <v>0</v>
      </c>
      <c r="W223" s="2">
        <f t="shared" si="422"/>
        <v>10</v>
      </c>
      <c r="X223" s="2">
        <f t="shared" si="397"/>
        <v>0</v>
      </c>
      <c r="Y223" s="17">
        <f t="shared" si="415"/>
        <v>63.46153846153846</v>
      </c>
      <c r="Z223" s="17">
        <f t="shared" si="419"/>
        <v>11</v>
      </c>
      <c r="AA223" s="17">
        <f t="shared" si="418"/>
        <v>5</v>
      </c>
      <c r="AB223" s="18">
        <v>7</v>
      </c>
      <c r="AC223" s="19">
        <f t="shared" si="400"/>
        <v>296.46153846153845</v>
      </c>
      <c r="AD223" s="17">
        <f t="shared" si="416"/>
        <v>0</v>
      </c>
      <c r="AE223" s="17">
        <f t="shared" si="417"/>
        <v>0</v>
      </c>
      <c r="AF223" s="29"/>
      <c r="AG223" s="43">
        <f t="shared" si="423"/>
        <v>0</v>
      </c>
      <c r="AH223" s="17">
        <f t="shared" si="424"/>
        <v>5.9292307692307693</v>
      </c>
      <c r="AI223" s="17">
        <f t="shared" si="425"/>
        <v>5.9292307692307693</v>
      </c>
      <c r="AJ223" s="3">
        <f t="shared" si="395"/>
        <v>290</v>
      </c>
      <c r="AK223" s="3">
        <f t="shared" si="396"/>
        <v>2100</v>
      </c>
      <c r="AL223" s="3"/>
      <c r="AN223" s="20">
        <f t="shared" si="421"/>
        <v>290.52999999999997</v>
      </c>
      <c r="AO223">
        <f t="shared" si="401"/>
        <v>2</v>
      </c>
      <c r="AP223">
        <f t="shared" si="402"/>
        <v>1</v>
      </c>
      <c r="AQ223">
        <f t="shared" si="403"/>
        <v>2</v>
      </c>
      <c r="AR223">
        <f t="shared" si="404"/>
        <v>0</v>
      </c>
      <c r="AS223">
        <f t="shared" si="405"/>
        <v>0</v>
      </c>
      <c r="AT223">
        <f t="shared" si="406"/>
        <v>0</v>
      </c>
      <c r="AU223">
        <f t="shared" si="407"/>
        <v>1</v>
      </c>
      <c r="AV223">
        <f t="shared" si="408"/>
        <v>0</v>
      </c>
      <c r="AW223">
        <f t="shared" si="409"/>
        <v>0</v>
      </c>
      <c r="AX223">
        <f t="shared" si="410"/>
        <v>1</v>
      </c>
      <c r="AY223">
        <f t="shared" si="411"/>
        <v>2119.9999999998909</v>
      </c>
      <c r="AZ223" s="12">
        <f t="shared" si="412"/>
        <v>-0.91388888888888886</v>
      </c>
      <c r="BA223" s="13">
        <f t="shared" si="398"/>
        <v>0</v>
      </c>
      <c r="BB223" s="13">
        <f t="shared" si="399"/>
        <v>0</v>
      </c>
      <c r="BC223" s="27">
        <v>0</v>
      </c>
      <c r="BD223" s="1">
        <f t="shared" si="413"/>
        <v>0</v>
      </c>
      <c r="BE223" s="20">
        <f t="shared" si="414"/>
        <v>273.46153846153845</v>
      </c>
    </row>
    <row r="224" spans="1:57" ht="40.5" customHeight="1" x14ac:dyDescent="0.65">
      <c r="A224" s="2">
        <v>218</v>
      </c>
      <c r="B224" s="2" t="s">
        <v>629</v>
      </c>
      <c r="C224" s="44" t="s">
        <v>661</v>
      </c>
      <c r="D224" s="47" t="s">
        <v>237</v>
      </c>
      <c r="E224" s="48" t="s">
        <v>662</v>
      </c>
      <c r="F224" s="46" t="str">
        <f>VLOOKUP(C224,'[1]2023.11'!$C$6:$X$1239,8,0)</f>
        <v>PHOU</v>
      </c>
      <c r="G224" s="46" t="str">
        <f>VLOOKUP(C224,'[1]2023.11'!$C$6:$X$1239,9,0)</f>
        <v>NAVY</v>
      </c>
      <c r="H224" s="46" t="str">
        <f>VLOOKUP(C224,'[1]2023.11'!$C$6:$X$1239,14,0)</f>
        <v>F</v>
      </c>
      <c r="I224" s="78">
        <f>VLOOKUP(C224,'[1]2023.11'!$C$6:$X$1239,13,0)</f>
        <v>36378</v>
      </c>
      <c r="J224" s="46" t="str">
        <f>VLOOKUP(C224,'[1]2023.11'!$C$6:$X$1239,4,0)</f>
        <v>087502941</v>
      </c>
      <c r="K224" s="46" t="str">
        <f>VLOOKUP(C224,'[1]2023.11'!$C$6:$X$1239,3,0)</f>
        <v>110602771</v>
      </c>
      <c r="L224" s="15">
        <v>44907</v>
      </c>
      <c r="M224" s="2">
        <f t="shared" si="420"/>
        <v>26</v>
      </c>
      <c r="N224" s="16">
        <v>44</v>
      </c>
      <c r="O224" s="2"/>
      <c r="P224" s="16"/>
      <c r="Q224" s="16"/>
      <c r="R224" s="2">
        <v>200</v>
      </c>
      <c r="S224" s="2">
        <v>0</v>
      </c>
      <c r="T224" s="2">
        <v>0</v>
      </c>
      <c r="U224" s="16"/>
      <c r="V224" s="2">
        <v>0</v>
      </c>
      <c r="W224" s="2">
        <f t="shared" si="422"/>
        <v>10</v>
      </c>
      <c r="X224" s="2">
        <f t="shared" si="397"/>
        <v>0</v>
      </c>
      <c r="Y224" s="17">
        <f t="shared" si="415"/>
        <v>63.46153846153846</v>
      </c>
      <c r="Z224" s="17">
        <f t="shared" si="419"/>
        <v>11</v>
      </c>
      <c r="AA224" s="17">
        <f t="shared" si="418"/>
        <v>5</v>
      </c>
      <c r="AB224" s="18">
        <v>7</v>
      </c>
      <c r="AC224" s="19">
        <f t="shared" si="400"/>
        <v>296.46153846153845</v>
      </c>
      <c r="AD224" s="17">
        <f t="shared" si="416"/>
        <v>0</v>
      </c>
      <c r="AE224" s="17">
        <f t="shared" si="417"/>
        <v>0</v>
      </c>
      <c r="AF224" s="29"/>
      <c r="AG224" s="43">
        <f t="shared" si="423"/>
        <v>0</v>
      </c>
      <c r="AH224" s="17">
        <f t="shared" si="424"/>
        <v>5.9292307692307693</v>
      </c>
      <c r="AI224" s="17">
        <f t="shared" si="425"/>
        <v>5.9292307692307693</v>
      </c>
      <c r="AJ224" s="3">
        <f t="shared" si="395"/>
        <v>290</v>
      </c>
      <c r="AK224" s="3">
        <f t="shared" si="396"/>
        <v>2100</v>
      </c>
      <c r="AL224" s="3"/>
      <c r="AN224" s="20">
        <f t="shared" si="421"/>
        <v>290.52999999999997</v>
      </c>
      <c r="AO224">
        <f t="shared" si="401"/>
        <v>2</v>
      </c>
      <c r="AP224">
        <f t="shared" si="402"/>
        <v>1</v>
      </c>
      <c r="AQ224">
        <f t="shared" si="403"/>
        <v>2</v>
      </c>
      <c r="AR224">
        <f t="shared" si="404"/>
        <v>0</v>
      </c>
      <c r="AS224">
        <f t="shared" si="405"/>
        <v>0</v>
      </c>
      <c r="AT224">
        <f t="shared" si="406"/>
        <v>0</v>
      </c>
      <c r="AU224">
        <f t="shared" si="407"/>
        <v>1</v>
      </c>
      <c r="AV224">
        <f t="shared" si="408"/>
        <v>0</v>
      </c>
      <c r="AW224">
        <f t="shared" si="409"/>
        <v>0</v>
      </c>
      <c r="AX224">
        <f t="shared" si="410"/>
        <v>1</v>
      </c>
      <c r="AY224">
        <f t="shared" si="411"/>
        <v>2119.9999999998909</v>
      </c>
      <c r="AZ224" s="12">
        <f t="shared" si="412"/>
        <v>-1.9055555555555554</v>
      </c>
      <c r="BA224" s="13">
        <f t="shared" si="398"/>
        <v>0</v>
      </c>
      <c r="BB224" s="13">
        <f t="shared" si="399"/>
        <v>0</v>
      </c>
      <c r="BC224" s="27">
        <v>0</v>
      </c>
      <c r="BD224" s="1">
        <f t="shared" si="413"/>
        <v>0</v>
      </c>
      <c r="BE224" s="20">
        <f t="shared" si="414"/>
        <v>273.46153846153845</v>
      </c>
    </row>
    <row r="225" spans="1:57" ht="40.5" customHeight="1" x14ac:dyDescent="0.65">
      <c r="A225" s="39">
        <v>219</v>
      </c>
      <c r="B225" s="2" t="s">
        <v>629</v>
      </c>
      <c r="C225" s="44" t="s">
        <v>663</v>
      </c>
      <c r="D225" s="47" t="s">
        <v>664</v>
      </c>
      <c r="E225" s="48" t="s">
        <v>665</v>
      </c>
      <c r="F225" s="46" t="str">
        <f>VLOOKUP(C225,'[1]2023.11'!$C$6:$X$1239,8,0)</f>
        <v>RUN</v>
      </c>
      <c r="G225" s="46" t="str">
        <f>VLOOKUP(C225,'[1]2023.11'!$C$6:$X$1239,9,0)</f>
        <v>VUTHY</v>
      </c>
      <c r="H225" s="46" t="str">
        <f>VLOOKUP(C225,'[1]2023.11'!$C$6:$X$1239,14,0)</f>
        <v>F</v>
      </c>
      <c r="I225" s="78">
        <f>VLOOKUP(C225,'[1]2023.11'!$C$6:$X$1239,13,0)</f>
        <v>29361</v>
      </c>
      <c r="J225" s="46" t="str">
        <f>VLOOKUP(C225,'[1]2023.11'!$C$6:$X$1239,4,0)</f>
        <v>0976320289</v>
      </c>
      <c r="K225" s="46" t="str">
        <f>VLOOKUP(C225,'[1]2023.11'!$C$6:$X$1239,3,0)</f>
        <v>050928114</v>
      </c>
      <c r="L225" s="15">
        <v>44958</v>
      </c>
      <c r="M225" s="2">
        <f t="shared" si="420"/>
        <v>26</v>
      </c>
      <c r="N225" s="16">
        <v>42</v>
      </c>
      <c r="O225" s="2"/>
      <c r="P225" s="16"/>
      <c r="Q225" s="16"/>
      <c r="R225" s="2">
        <v>200</v>
      </c>
      <c r="S225" s="2">
        <v>0</v>
      </c>
      <c r="T225" s="2">
        <v>0</v>
      </c>
      <c r="U225" s="16"/>
      <c r="V225" s="2">
        <v>0</v>
      </c>
      <c r="W225" s="2">
        <f t="shared" si="422"/>
        <v>10</v>
      </c>
      <c r="X225" s="2">
        <f t="shared" si="397"/>
        <v>0</v>
      </c>
      <c r="Y225" s="17">
        <f t="shared" si="415"/>
        <v>60.576923076923073</v>
      </c>
      <c r="Z225" s="17">
        <f t="shared" si="419"/>
        <v>10.5</v>
      </c>
      <c r="AA225" s="17">
        <f t="shared" si="418"/>
        <v>5</v>
      </c>
      <c r="AB225" s="18">
        <v>7</v>
      </c>
      <c r="AC225" s="19">
        <f t="shared" si="400"/>
        <v>293.07692307692309</v>
      </c>
      <c r="AD225" s="17">
        <f t="shared" si="416"/>
        <v>0</v>
      </c>
      <c r="AE225" s="17">
        <f t="shared" si="417"/>
        <v>0</v>
      </c>
      <c r="AF225" s="29"/>
      <c r="AG225" s="43">
        <f t="shared" si="423"/>
        <v>0</v>
      </c>
      <c r="AH225" s="17">
        <f t="shared" si="424"/>
        <v>5.861538461538462</v>
      </c>
      <c r="AI225" s="17">
        <f t="shared" si="425"/>
        <v>5.861538461538462</v>
      </c>
      <c r="AJ225" s="3">
        <f t="shared" si="395"/>
        <v>287</v>
      </c>
      <c r="AK225" s="3">
        <f t="shared" si="396"/>
        <v>800</v>
      </c>
      <c r="AL225" s="3"/>
      <c r="AN225" s="20">
        <f t="shared" si="421"/>
        <v>287.22000000000003</v>
      </c>
      <c r="AO225">
        <f t="shared" si="401"/>
        <v>2</v>
      </c>
      <c r="AP225">
        <f t="shared" si="402"/>
        <v>1</v>
      </c>
      <c r="AQ225">
        <f t="shared" si="403"/>
        <v>1</v>
      </c>
      <c r="AR225">
        <f t="shared" si="404"/>
        <v>1</v>
      </c>
      <c r="AS225">
        <f t="shared" si="405"/>
        <v>1</v>
      </c>
      <c r="AT225">
        <f t="shared" si="406"/>
        <v>2</v>
      </c>
      <c r="AU225">
        <f t="shared" si="407"/>
        <v>0</v>
      </c>
      <c r="AV225">
        <f t="shared" si="408"/>
        <v>0</v>
      </c>
      <c r="AW225">
        <f t="shared" si="409"/>
        <v>1</v>
      </c>
      <c r="AX225">
        <f t="shared" si="410"/>
        <v>3</v>
      </c>
      <c r="AY225">
        <f t="shared" si="411"/>
        <v>880.00000000010914</v>
      </c>
      <c r="AZ225" s="12">
        <f t="shared" si="412"/>
        <v>-2.0416666666666665</v>
      </c>
      <c r="BA225" s="13">
        <f t="shared" si="398"/>
        <v>0</v>
      </c>
      <c r="BB225" s="13">
        <f t="shared" si="399"/>
        <v>0</v>
      </c>
      <c r="BC225" s="27">
        <v>0</v>
      </c>
      <c r="BD225" s="1">
        <f t="shared" si="413"/>
        <v>0</v>
      </c>
      <c r="BE225" s="20">
        <f t="shared" si="414"/>
        <v>270.57692307692309</v>
      </c>
    </row>
    <row r="226" spans="1:57" ht="40.5" customHeight="1" x14ac:dyDescent="0.65">
      <c r="A226" s="2">
        <v>220</v>
      </c>
      <c r="B226" s="2" t="s">
        <v>629</v>
      </c>
      <c r="C226" s="44" t="s">
        <v>666</v>
      </c>
      <c r="D226" s="47" t="s">
        <v>667</v>
      </c>
      <c r="E226" s="48" t="s">
        <v>668</v>
      </c>
      <c r="F226" s="46" t="str">
        <f>VLOOKUP(C226,'[1]2023.11'!$C$6:$X$1239,8,0)</f>
        <v>CHHEM</v>
      </c>
      <c r="G226" s="46" t="str">
        <f>VLOOKUP(C226,'[1]2023.11'!$C$6:$X$1239,9,0)</f>
        <v>ROEM</v>
      </c>
      <c r="H226" s="46" t="str">
        <f>VLOOKUP(C226,'[1]2023.11'!$C$6:$X$1239,14,0)</f>
        <v>F</v>
      </c>
      <c r="I226" s="78">
        <f>VLOOKUP(C226,'[1]2023.11'!$C$6:$X$1239,13,0)</f>
        <v>36838</v>
      </c>
      <c r="J226" s="46" t="str">
        <f>VLOOKUP(C226,'[1]2023.11'!$C$6:$X$1239,4,0)</f>
        <v>010410717</v>
      </c>
      <c r="K226" s="46" t="str">
        <f>VLOOKUP(C226,'[1]2023.11'!$C$6:$X$1239,3,0)</f>
        <v>031010721</v>
      </c>
      <c r="L226" s="15">
        <v>44963</v>
      </c>
      <c r="M226" s="2">
        <f t="shared" si="420"/>
        <v>26</v>
      </c>
      <c r="N226" s="16">
        <v>46</v>
      </c>
      <c r="O226" s="2"/>
      <c r="P226" s="16"/>
      <c r="Q226" s="16"/>
      <c r="R226" s="2">
        <v>200</v>
      </c>
      <c r="S226" s="2">
        <v>0</v>
      </c>
      <c r="T226" s="2">
        <v>0</v>
      </c>
      <c r="U226" s="16"/>
      <c r="V226" s="2">
        <v>0</v>
      </c>
      <c r="W226" s="2">
        <f t="shared" si="422"/>
        <v>10</v>
      </c>
      <c r="X226" s="2">
        <f t="shared" si="397"/>
        <v>0</v>
      </c>
      <c r="Y226" s="17">
        <f t="shared" si="415"/>
        <v>66.34615384615384</v>
      </c>
      <c r="Z226" s="17">
        <f t="shared" si="419"/>
        <v>11.5</v>
      </c>
      <c r="AA226" s="17">
        <f t="shared" si="418"/>
        <v>5</v>
      </c>
      <c r="AB226" s="18">
        <v>7</v>
      </c>
      <c r="AC226" s="19">
        <f t="shared" si="400"/>
        <v>299.84615384615381</v>
      </c>
      <c r="AD226" s="17">
        <f t="shared" si="416"/>
        <v>0</v>
      </c>
      <c r="AE226" s="17">
        <f t="shared" si="417"/>
        <v>0</v>
      </c>
      <c r="AF226" s="29"/>
      <c r="AG226" s="43">
        <f t="shared" si="423"/>
        <v>0</v>
      </c>
      <c r="AH226" s="17">
        <f t="shared" si="424"/>
        <v>5.9969230769230766</v>
      </c>
      <c r="AI226" s="17">
        <f t="shared" si="425"/>
        <v>5.9969230769230766</v>
      </c>
      <c r="AJ226" s="3">
        <f t="shared" si="395"/>
        <v>293</v>
      </c>
      <c r="AK226" s="3">
        <f t="shared" si="396"/>
        <v>3400</v>
      </c>
      <c r="AL226" s="3"/>
      <c r="AN226" s="20">
        <f t="shared" si="421"/>
        <v>293.85000000000002</v>
      </c>
      <c r="AO226">
        <f t="shared" si="401"/>
        <v>2</v>
      </c>
      <c r="AP226">
        <f t="shared" si="402"/>
        <v>1</v>
      </c>
      <c r="AQ226">
        <f t="shared" si="403"/>
        <v>2</v>
      </c>
      <c r="AR226">
        <f t="shared" si="404"/>
        <v>0</v>
      </c>
      <c r="AS226">
        <f t="shared" si="405"/>
        <v>0</v>
      </c>
      <c r="AT226">
        <f t="shared" si="406"/>
        <v>3</v>
      </c>
      <c r="AU226">
        <f t="shared" si="407"/>
        <v>1</v>
      </c>
      <c r="AV226">
        <f t="shared" si="408"/>
        <v>1</v>
      </c>
      <c r="AW226">
        <f t="shared" si="409"/>
        <v>0</v>
      </c>
      <c r="AX226">
        <f t="shared" si="410"/>
        <v>4</v>
      </c>
      <c r="AY226">
        <f t="shared" si="411"/>
        <v>3400.0000000000909</v>
      </c>
      <c r="AZ226" s="12">
        <f t="shared" si="412"/>
        <v>-2.0555555555555554</v>
      </c>
      <c r="BA226" s="13">
        <f t="shared" si="398"/>
        <v>0</v>
      </c>
      <c r="BB226" s="13">
        <f t="shared" si="399"/>
        <v>0</v>
      </c>
      <c r="BC226" s="27">
        <v>0</v>
      </c>
      <c r="BD226" s="1">
        <f t="shared" si="413"/>
        <v>0</v>
      </c>
      <c r="BE226" s="20">
        <f t="shared" si="414"/>
        <v>276.34615384615381</v>
      </c>
    </row>
    <row r="227" spans="1:57" ht="40.5" customHeight="1" x14ac:dyDescent="0.65">
      <c r="A227" s="39">
        <v>221</v>
      </c>
      <c r="B227" s="2" t="s">
        <v>629</v>
      </c>
      <c r="C227" s="44" t="s">
        <v>669</v>
      </c>
      <c r="D227" s="47" t="s">
        <v>670</v>
      </c>
      <c r="E227" s="48" t="s">
        <v>113</v>
      </c>
      <c r="F227" s="46" t="str">
        <f>VLOOKUP(C227,'[1]2023.11'!$C$6:$X$1239,8,0)</f>
        <v>CHHEAK</v>
      </c>
      <c r="G227" s="46" t="str">
        <f>VLOOKUP(C227,'[1]2023.11'!$C$6:$X$1239,9,0)</f>
        <v>RAKSA</v>
      </c>
      <c r="H227" s="46" t="str">
        <f>VLOOKUP(C227,'[1]2023.11'!$C$6:$X$1239,14,0)</f>
        <v>F</v>
      </c>
      <c r="I227" s="78">
        <f>VLOOKUP(C227,'[1]2023.11'!$C$6:$X$1239,13,0)</f>
        <v>32893</v>
      </c>
      <c r="J227" s="46" t="str">
        <f>VLOOKUP(C227,'[1]2023.11'!$C$6:$X$1239,4,0)</f>
        <v>0977095537</v>
      </c>
      <c r="K227" s="46" t="str">
        <f>VLOOKUP(C227,'[1]2023.11'!$C$6:$X$1239,3,0)</f>
        <v>050826658</v>
      </c>
      <c r="L227" s="15">
        <v>44963</v>
      </c>
      <c r="M227" s="2">
        <f t="shared" si="420"/>
        <v>25</v>
      </c>
      <c r="N227" s="16">
        <v>44</v>
      </c>
      <c r="O227" s="2"/>
      <c r="P227" s="16">
        <v>1</v>
      </c>
      <c r="Q227" s="16"/>
      <c r="R227" s="2">
        <v>200</v>
      </c>
      <c r="S227" s="2">
        <v>0</v>
      </c>
      <c r="T227" s="2">
        <v>0</v>
      </c>
      <c r="U227" s="16"/>
      <c r="V227" s="2">
        <v>0</v>
      </c>
      <c r="W227" s="2">
        <f t="shared" si="422"/>
        <v>5</v>
      </c>
      <c r="X227" s="2">
        <f t="shared" si="397"/>
        <v>0</v>
      </c>
      <c r="Y227" s="17">
        <f t="shared" si="415"/>
        <v>63.46153846153846</v>
      </c>
      <c r="Z227" s="17">
        <f t="shared" si="419"/>
        <v>11</v>
      </c>
      <c r="AA227" s="17">
        <f t="shared" si="418"/>
        <v>4.8076923076923084</v>
      </c>
      <c r="AB227" s="18">
        <v>7</v>
      </c>
      <c r="AC227" s="19">
        <f t="shared" si="400"/>
        <v>291.26923076923077</v>
      </c>
      <c r="AD227" s="17">
        <f t="shared" si="416"/>
        <v>7.6923076923076925</v>
      </c>
      <c r="AE227" s="17">
        <f t="shared" si="417"/>
        <v>0</v>
      </c>
      <c r="AF227" s="29"/>
      <c r="AG227" s="43">
        <f t="shared" si="423"/>
        <v>0</v>
      </c>
      <c r="AH227" s="17">
        <f t="shared" si="424"/>
        <v>5.8253846153846158</v>
      </c>
      <c r="AI227" s="17">
        <f t="shared" si="425"/>
        <v>13.517692307692307</v>
      </c>
      <c r="AJ227" s="3">
        <f t="shared" si="395"/>
        <v>277</v>
      </c>
      <c r="AK227" s="3">
        <f t="shared" si="396"/>
        <v>3000</v>
      </c>
      <c r="AL227" s="3"/>
      <c r="AN227" s="20">
        <f t="shared" si="421"/>
        <v>277.75</v>
      </c>
      <c r="AO227">
        <f t="shared" si="401"/>
        <v>2</v>
      </c>
      <c r="AP227">
        <f t="shared" si="402"/>
        <v>1</v>
      </c>
      <c r="AQ227">
        <f t="shared" si="403"/>
        <v>1</v>
      </c>
      <c r="AR227">
        <f t="shared" si="404"/>
        <v>0</v>
      </c>
      <c r="AS227">
        <f t="shared" si="405"/>
        <v>1</v>
      </c>
      <c r="AT227">
        <f t="shared" si="406"/>
        <v>2</v>
      </c>
      <c r="AU227">
        <f t="shared" si="407"/>
        <v>1</v>
      </c>
      <c r="AV227">
        <f t="shared" si="408"/>
        <v>1</v>
      </c>
      <c r="AW227">
        <f t="shared" si="409"/>
        <v>0</v>
      </c>
      <c r="AX227">
        <f t="shared" si="410"/>
        <v>0</v>
      </c>
      <c r="AY227">
        <f t="shared" si="411"/>
        <v>3000</v>
      </c>
      <c r="AZ227" s="12">
        <f t="shared" si="412"/>
        <v>-2.0555555555555554</v>
      </c>
      <c r="BA227" s="13">
        <f t="shared" si="398"/>
        <v>0</v>
      </c>
      <c r="BB227" s="13">
        <f t="shared" si="399"/>
        <v>0</v>
      </c>
      <c r="BC227" s="27">
        <v>0</v>
      </c>
      <c r="BD227" s="1">
        <f t="shared" si="413"/>
        <v>0</v>
      </c>
      <c r="BE227" s="20">
        <f t="shared" si="414"/>
        <v>260.76923076923077</v>
      </c>
    </row>
    <row r="228" spans="1:57" ht="40.5" customHeight="1" x14ac:dyDescent="0.65">
      <c r="A228" s="2">
        <v>222</v>
      </c>
      <c r="B228" s="2" t="s">
        <v>629</v>
      </c>
      <c r="C228" s="36" t="s">
        <v>671</v>
      </c>
      <c r="D228" s="47" t="s">
        <v>672</v>
      </c>
      <c r="E228" s="48" t="s">
        <v>673</v>
      </c>
      <c r="F228" s="46" t="str">
        <f>VLOOKUP(C228,'[1]2023.11'!$C$6:$X$1239,8,0)</f>
        <v>DOEURNG</v>
      </c>
      <c r="G228" s="46" t="str">
        <f>VLOOKUP(C228,'[1]2023.11'!$C$6:$X$1239,9,0)</f>
        <v>DIN</v>
      </c>
      <c r="H228" s="46" t="str">
        <f>VLOOKUP(C228,'[1]2023.11'!$C$6:$X$1239,14,0)</f>
        <v>F</v>
      </c>
      <c r="I228" s="78">
        <f>VLOOKUP(C228,'[1]2023.11'!$C$6:$X$1239,13,0)</f>
        <v>36321</v>
      </c>
      <c r="J228" s="46" t="str">
        <f>VLOOKUP(C228,'[1]2023.11'!$C$6:$X$1239,4,0)</f>
        <v>0714982251</v>
      </c>
      <c r="K228" s="46" t="str">
        <f>VLOOKUP(C228,'[1]2023.11'!$C$6:$X$1239,3,0)</f>
        <v>171039591</v>
      </c>
      <c r="L228" s="15">
        <v>45037</v>
      </c>
      <c r="M228" s="2">
        <f t="shared" si="420"/>
        <v>26</v>
      </c>
      <c r="N228" s="16">
        <v>42</v>
      </c>
      <c r="O228" s="2"/>
      <c r="P228" s="16"/>
      <c r="Q228" s="16"/>
      <c r="R228" s="2">
        <v>200</v>
      </c>
      <c r="S228" s="2">
        <v>0</v>
      </c>
      <c r="T228" s="2">
        <v>0</v>
      </c>
      <c r="U228" s="16"/>
      <c r="V228" s="2">
        <v>0</v>
      </c>
      <c r="W228" s="2">
        <f t="shared" si="422"/>
        <v>10</v>
      </c>
      <c r="X228" s="2">
        <f t="shared" si="397"/>
        <v>0</v>
      </c>
      <c r="Y228" s="17">
        <f t="shared" si="415"/>
        <v>60.576923076923073</v>
      </c>
      <c r="Z228" s="17">
        <f t="shared" si="419"/>
        <v>10.5</v>
      </c>
      <c r="AA228" s="17">
        <f t="shared" si="418"/>
        <v>5</v>
      </c>
      <c r="AB228" s="18">
        <v>7</v>
      </c>
      <c r="AC228" s="19">
        <f t="shared" si="400"/>
        <v>293.07692307692309</v>
      </c>
      <c r="AD228" s="17">
        <f t="shared" si="416"/>
        <v>0</v>
      </c>
      <c r="AE228" s="17">
        <f t="shared" si="417"/>
        <v>0</v>
      </c>
      <c r="AF228" s="29"/>
      <c r="AG228" s="43">
        <f t="shared" si="423"/>
        <v>0</v>
      </c>
      <c r="AH228" s="17">
        <f t="shared" si="424"/>
        <v>5.861538461538462</v>
      </c>
      <c r="AI228" s="17">
        <f t="shared" si="425"/>
        <v>5.861538461538462</v>
      </c>
      <c r="AJ228" s="3">
        <f t="shared" si="395"/>
        <v>287</v>
      </c>
      <c r="AK228" s="3">
        <f t="shared" si="396"/>
        <v>800</v>
      </c>
      <c r="AL228" s="3"/>
      <c r="AN228" s="20">
        <f t="shared" si="421"/>
        <v>287.22000000000003</v>
      </c>
      <c r="AO228">
        <f t="shared" si="401"/>
        <v>2</v>
      </c>
      <c r="AP228">
        <f t="shared" si="402"/>
        <v>1</v>
      </c>
      <c r="AQ228">
        <f t="shared" si="403"/>
        <v>1</v>
      </c>
      <c r="AR228">
        <f t="shared" si="404"/>
        <v>1</v>
      </c>
      <c r="AS228">
        <f t="shared" si="405"/>
        <v>1</v>
      </c>
      <c r="AT228">
        <f t="shared" si="406"/>
        <v>2</v>
      </c>
      <c r="AU228">
        <f t="shared" si="407"/>
        <v>0</v>
      </c>
      <c r="AV228">
        <f t="shared" si="408"/>
        <v>0</v>
      </c>
      <c r="AW228">
        <f t="shared" si="409"/>
        <v>1</v>
      </c>
      <c r="AX228">
        <f t="shared" si="410"/>
        <v>3</v>
      </c>
      <c r="AY228">
        <f t="shared" si="411"/>
        <v>880.00000000010914</v>
      </c>
      <c r="AZ228" s="12">
        <f t="shared" si="412"/>
        <v>-2.2638888888888888</v>
      </c>
      <c r="BA228" s="13">
        <f t="shared" si="398"/>
        <v>0</v>
      </c>
      <c r="BB228" s="13">
        <f t="shared" si="399"/>
        <v>0</v>
      </c>
      <c r="BC228" s="27">
        <v>0</v>
      </c>
      <c r="BD228" s="1">
        <f t="shared" si="413"/>
        <v>0</v>
      </c>
      <c r="BE228" s="20">
        <f t="shared" si="414"/>
        <v>270.57692307692309</v>
      </c>
    </row>
    <row r="229" spans="1:57" ht="33" customHeight="1" x14ac:dyDescent="0.65">
      <c r="A229" s="39">
        <v>223</v>
      </c>
      <c r="B229" s="2" t="s">
        <v>629</v>
      </c>
      <c r="C229" s="37" t="s">
        <v>674</v>
      </c>
      <c r="D229" s="47" t="s">
        <v>112</v>
      </c>
      <c r="E229" s="48" t="s">
        <v>675</v>
      </c>
      <c r="F229" s="46" t="str">
        <f>VLOOKUP(C229,'[1]2023.11'!$C$6:$X$1239,8,0)</f>
        <v>PHENG</v>
      </c>
      <c r="G229" s="46" t="str">
        <f>VLOOKUP(C229,'[1]2023.11'!$C$6:$X$1239,9,0)</f>
        <v>SAOLY</v>
      </c>
      <c r="H229" s="46" t="str">
        <f>VLOOKUP(C229,'[1]2023.11'!$C$6:$X$1239,14,0)</f>
        <v>F</v>
      </c>
      <c r="I229" s="78">
        <f>VLOOKUP(C229,'[1]2023.11'!$C$6:$X$1239,13,0)</f>
        <v>34090</v>
      </c>
      <c r="J229" s="46" t="str">
        <f>VLOOKUP(C229,'[1]2023.11'!$C$6:$X$1239,4,0)</f>
        <v>069436106</v>
      </c>
      <c r="K229" s="46" t="str">
        <f>VLOOKUP(C229,'[1]2023.11'!$C$6:$X$1239,3,0)</f>
        <v>030496387</v>
      </c>
      <c r="L229" s="15">
        <v>44228</v>
      </c>
      <c r="M229" s="2">
        <f t="shared" si="420"/>
        <v>26</v>
      </c>
      <c r="N229" s="16">
        <v>44</v>
      </c>
      <c r="O229" s="2"/>
      <c r="P229" s="16"/>
      <c r="Q229" s="16"/>
      <c r="R229" s="2">
        <v>200</v>
      </c>
      <c r="S229" s="2">
        <v>0</v>
      </c>
      <c r="T229" s="2">
        <v>4</v>
      </c>
      <c r="U229" s="16"/>
      <c r="V229" s="2">
        <v>0</v>
      </c>
      <c r="W229" s="2">
        <f t="shared" si="422"/>
        <v>10</v>
      </c>
      <c r="X229" s="2">
        <f t="shared" si="397"/>
        <v>0</v>
      </c>
      <c r="Y229" s="17">
        <f t="shared" si="415"/>
        <v>63.46153846153846</v>
      </c>
      <c r="Z229" s="17">
        <f t="shared" si="419"/>
        <v>11</v>
      </c>
      <c r="AA229" s="17">
        <f t="shared" si="418"/>
        <v>5</v>
      </c>
      <c r="AB229" s="18">
        <v>7</v>
      </c>
      <c r="AC229" s="19">
        <f t="shared" si="400"/>
        <v>300.46153846153845</v>
      </c>
      <c r="AD229" s="17">
        <f t="shared" si="416"/>
        <v>0</v>
      </c>
      <c r="AE229" s="17">
        <f t="shared" si="417"/>
        <v>0</v>
      </c>
      <c r="AF229" s="29"/>
      <c r="AG229" s="43">
        <f t="shared" si="423"/>
        <v>0</v>
      </c>
      <c r="AH229" s="17">
        <f t="shared" si="424"/>
        <v>6</v>
      </c>
      <c r="AI229" s="17">
        <f t="shared" si="425"/>
        <v>6</v>
      </c>
      <c r="AJ229" s="3">
        <f t="shared" si="395"/>
        <v>294</v>
      </c>
      <c r="AK229" s="3">
        <f t="shared" si="396"/>
        <v>1800</v>
      </c>
      <c r="AL229" s="3"/>
      <c r="AN229" s="20">
        <f t="shared" si="421"/>
        <v>294.45999999999998</v>
      </c>
      <c r="AO229">
        <f t="shared" si="401"/>
        <v>2</v>
      </c>
      <c r="AP229">
        <f t="shared" si="402"/>
        <v>1</v>
      </c>
      <c r="AQ229">
        <f t="shared" si="403"/>
        <v>2</v>
      </c>
      <c r="AR229">
        <f t="shared" si="404"/>
        <v>0</v>
      </c>
      <c r="AS229">
        <f t="shared" si="405"/>
        <v>0</v>
      </c>
      <c r="AT229">
        <f t="shared" si="406"/>
        <v>4</v>
      </c>
      <c r="AU229">
        <f t="shared" si="407"/>
        <v>0</v>
      </c>
      <c r="AV229">
        <f t="shared" si="408"/>
        <v>1</v>
      </c>
      <c r="AW229">
        <f t="shared" si="409"/>
        <v>1</v>
      </c>
      <c r="AX229">
        <f t="shared" si="410"/>
        <v>3</v>
      </c>
      <c r="AY229">
        <f t="shared" si="411"/>
        <v>1839.9999999999181</v>
      </c>
      <c r="AZ229" s="12">
        <f t="shared" si="412"/>
        <v>-4.1666666666666664E-2</v>
      </c>
      <c r="BA229" s="13">
        <f t="shared" si="398"/>
        <v>0</v>
      </c>
      <c r="BB229" s="13">
        <f t="shared" si="399"/>
        <v>0</v>
      </c>
      <c r="BC229" s="27">
        <v>0</v>
      </c>
      <c r="BD229" s="1">
        <f t="shared" si="413"/>
        <v>0</v>
      </c>
      <c r="BE229" s="20">
        <f t="shared" si="414"/>
        <v>277.46153846153845</v>
      </c>
    </row>
    <row r="230" spans="1:57" ht="40.5" customHeight="1" x14ac:dyDescent="0.65">
      <c r="A230" s="2">
        <v>224</v>
      </c>
      <c r="B230" s="2" t="s">
        <v>629</v>
      </c>
      <c r="C230" s="44" t="s">
        <v>676</v>
      </c>
      <c r="D230" s="47" t="s">
        <v>677</v>
      </c>
      <c r="E230" s="48" t="s">
        <v>678</v>
      </c>
      <c r="F230" s="46" t="str">
        <f>VLOOKUP(C230,'[1]2023.11'!$C$6:$X$1239,8,0)</f>
        <v>PHAT</v>
      </c>
      <c r="G230" s="46" t="str">
        <f>VLOOKUP(C230,'[1]2023.11'!$C$6:$X$1239,9,0)</f>
        <v>SREYNICH</v>
      </c>
      <c r="H230" s="46" t="str">
        <f>VLOOKUP(C230,'[1]2023.11'!$C$6:$X$1239,14,0)</f>
        <v>F</v>
      </c>
      <c r="I230" s="78">
        <f>VLOOKUP(C230,'[1]2023.11'!$C$6:$X$1239,13,0)</f>
        <v>38195</v>
      </c>
      <c r="J230" s="46" t="str">
        <f>VLOOKUP(C230,'[1]2023.11'!$C$6:$X$1239,4,0)</f>
        <v>0972403791</v>
      </c>
      <c r="K230" s="46" t="str">
        <f>VLOOKUP(C230,'[1]2023.11'!$C$6:$X$1239,3,0)</f>
        <v>210086750</v>
      </c>
      <c r="L230" s="15">
        <v>45041</v>
      </c>
      <c r="M230" s="2">
        <f t="shared" si="420"/>
        <v>26</v>
      </c>
      <c r="N230" s="16">
        <v>47</v>
      </c>
      <c r="O230" s="2"/>
      <c r="P230" s="16"/>
      <c r="Q230" s="16"/>
      <c r="R230" s="2">
        <v>200</v>
      </c>
      <c r="S230" s="2">
        <v>0</v>
      </c>
      <c r="T230" s="2">
        <v>0</v>
      </c>
      <c r="U230" s="16"/>
      <c r="V230" s="2">
        <v>0</v>
      </c>
      <c r="W230" s="2">
        <f t="shared" si="422"/>
        <v>10</v>
      </c>
      <c r="X230" s="2">
        <f t="shared" si="397"/>
        <v>0</v>
      </c>
      <c r="Y230" s="17">
        <f t="shared" si="415"/>
        <v>67.788461538461533</v>
      </c>
      <c r="Z230" s="17">
        <f t="shared" si="419"/>
        <v>11.75</v>
      </c>
      <c r="AA230" s="17">
        <f t="shared" si="418"/>
        <v>5</v>
      </c>
      <c r="AB230" s="18">
        <v>7</v>
      </c>
      <c r="AC230" s="19">
        <f t="shared" si="400"/>
        <v>301.53846153846155</v>
      </c>
      <c r="AD230" s="17">
        <f t="shared" si="416"/>
        <v>0</v>
      </c>
      <c r="AE230" s="17">
        <f t="shared" si="417"/>
        <v>0</v>
      </c>
      <c r="AF230" s="29"/>
      <c r="AG230" s="43">
        <f t="shared" si="423"/>
        <v>0</v>
      </c>
      <c r="AH230" s="17">
        <f t="shared" si="424"/>
        <v>6</v>
      </c>
      <c r="AI230" s="17">
        <f t="shared" si="425"/>
        <v>6</v>
      </c>
      <c r="AJ230" s="3">
        <f t="shared" si="395"/>
        <v>295</v>
      </c>
      <c r="AK230" s="3">
        <f t="shared" si="396"/>
        <v>2100</v>
      </c>
      <c r="AL230" s="3"/>
      <c r="AN230" s="20">
        <f t="shared" si="421"/>
        <v>295.54000000000002</v>
      </c>
      <c r="AO230">
        <f t="shared" si="401"/>
        <v>2</v>
      </c>
      <c r="AP230">
        <f t="shared" si="402"/>
        <v>1</v>
      </c>
      <c r="AQ230">
        <f t="shared" si="403"/>
        <v>2</v>
      </c>
      <c r="AR230">
        <f t="shared" si="404"/>
        <v>0</v>
      </c>
      <c r="AS230">
        <f t="shared" si="405"/>
        <v>1</v>
      </c>
      <c r="AT230">
        <f t="shared" si="406"/>
        <v>0</v>
      </c>
      <c r="AU230">
        <f t="shared" si="407"/>
        <v>1</v>
      </c>
      <c r="AV230">
        <f t="shared" si="408"/>
        <v>0</v>
      </c>
      <c r="AW230">
        <f t="shared" si="409"/>
        <v>0</v>
      </c>
      <c r="AX230">
        <f t="shared" si="410"/>
        <v>1</v>
      </c>
      <c r="AY230">
        <f t="shared" si="411"/>
        <v>2160.0000000000819</v>
      </c>
      <c r="AZ230" s="12">
        <f t="shared" si="412"/>
        <v>-2.2749999999999999</v>
      </c>
      <c r="BA230" s="13">
        <f t="shared" si="398"/>
        <v>0</v>
      </c>
      <c r="BB230" s="13">
        <f t="shared" si="399"/>
        <v>0</v>
      </c>
      <c r="BC230" s="27">
        <v>0</v>
      </c>
      <c r="BD230" s="1">
        <f t="shared" si="413"/>
        <v>0</v>
      </c>
      <c r="BE230" s="20">
        <f t="shared" si="414"/>
        <v>277.78846153846155</v>
      </c>
    </row>
    <row r="231" spans="1:57" ht="40.5" customHeight="1" x14ac:dyDescent="0.65">
      <c r="A231" s="39">
        <v>225</v>
      </c>
      <c r="B231" s="2" t="s">
        <v>629</v>
      </c>
      <c r="C231" s="44" t="s">
        <v>679</v>
      </c>
      <c r="D231" s="47" t="s">
        <v>246</v>
      </c>
      <c r="E231" s="48" t="s">
        <v>680</v>
      </c>
      <c r="F231" s="46" t="str">
        <f>VLOOKUP(C231,'[1]2023.11'!$C$6:$X$1239,8,0)</f>
        <v>NOEUN</v>
      </c>
      <c r="G231" s="46" t="str">
        <f>VLOOKUP(C231,'[1]2023.11'!$C$6:$X$1239,9,0)</f>
        <v>SOMPHORS</v>
      </c>
      <c r="H231" s="46" t="str">
        <f>VLOOKUP(C231,'[1]2023.11'!$C$6:$X$1239,14,0)</f>
        <v>F</v>
      </c>
      <c r="I231" s="78">
        <f>VLOOKUP(C231,'[1]2023.11'!$C$6:$X$1239,13,0)</f>
        <v>38384</v>
      </c>
      <c r="J231" s="46" t="str">
        <f>VLOOKUP(C231,'[1]2023.11'!$C$6:$X$1239,4,0)</f>
        <v>0965657085</v>
      </c>
      <c r="K231" s="46" t="str">
        <f>VLOOKUP(C231,'[1]2023.11'!$C$6:$X$1239,3,0)</f>
        <v>110750078</v>
      </c>
      <c r="L231" s="15">
        <v>45139</v>
      </c>
      <c r="M231" s="2">
        <f t="shared" si="420"/>
        <v>26</v>
      </c>
      <c r="N231" s="16">
        <v>46</v>
      </c>
      <c r="O231" s="2"/>
      <c r="P231" s="16"/>
      <c r="Q231" s="16"/>
      <c r="R231" s="2">
        <v>200</v>
      </c>
      <c r="S231" s="2">
        <v>0</v>
      </c>
      <c r="T231" s="2">
        <v>0</v>
      </c>
      <c r="U231" s="16"/>
      <c r="V231" s="2">
        <v>0</v>
      </c>
      <c r="W231" s="2">
        <f t="shared" si="422"/>
        <v>10</v>
      </c>
      <c r="X231" s="2">
        <f t="shared" si="397"/>
        <v>0</v>
      </c>
      <c r="Y231" s="17">
        <f t="shared" si="415"/>
        <v>66.34615384615384</v>
      </c>
      <c r="Z231" s="17">
        <f t="shared" si="419"/>
        <v>11.5</v>
      </c>
      <c r="AA231" s="17">
        <f t="shared" si="418"/>
        <v>5</v>
      </c>
      <c r="AB231" s="18">
        <v>7</v>
      </c>
      <c r="AC231" s="19">
        <f t="shared" si="400"/>
        <v>299.84615384615381</v>
      </c>
      <c r="AD231" s="17">
        <f t="shared" si="416"/>
        <v>0</v>
      </c>
      <c r="AE231" s="17">
        <f t="shared" si="417"/>
        <v>0</v>
      </c>
      <c r="AF231" s="29"/>
      <c r="AG231" s="43">
        <f t="shared" si="423"/>
        <v>0</v>
      </c>
      <c r="AH231" s="17">
        <f t="shared" si="424"/>
        <v>5.9969230769230766</v>
      </c>
      <c r="AI231" s="17">
        <f t="shared" si="425"/>
        <v>5.9969230769230766</v>
      </c>
      <c r="AJ231" s="3">
        <f t="shared" si="395"/>
        <v>293</v>
      </c>
      <c r="AK231" s="3">
        <f t="shared" si="396"/>
        <v>3400</v>
      </c>
      <c r="AL231" s="3"/>
      <c r="AN231" s="20">
        <f t="shared" si="421"/>
        <v>293.85000000000002</v>
      </c>
      <c r="AO231">
        <f t="shared" si="401"/>
        <v>2</v>
      </c>
      <c r="AP231">
        <f t="shared" si="402"/>
        <v>1</v>
      </c>
      <c r="AQ231">
        <f t="shared" si="403"/>
        <v>2</v>
      </c>
      <c r="AR231">
        <f t="shared" si="404"/>
        <v>0</v>
      </c>
      <c r="AS231">
        <f t="shared" si="405"/>
        <v>0</v>
      </c>
      <c r="AT231">
        <f t="shared" si="406"/>
        <v>3</v>
      </c>
      <c r="AU231">
        <f t="shared" si="407"/>
        <v>1</v>
      </c>
      <c r="AV231">
        <f t="shared" si="408"/>
        <v>1</v>
      </c>
      <c r="AW231">
        <f t="shared" si="409"/>
        <v>0</v>
      </c>
      <c r="AX231">
        <f t="shared" si="410"/>
        <v>4</v>
      </c>
      <c r="AY231">
        <f t="shared" si="411"/>
        <v>3400.0000000000909</v>
      </c>
      <c r="AZ231" s="12">
        <f t="shared" si="412"/>
        <v>-2.5416666666666665</v>
      </c>
      <c r="BA231" s="13">
        <f t="shared" si="398"/>
        <v>0</v>
      </c>
      <c r="BB231" s="13">
        <f t="shared" si="399"/>
        <v>0</v>
      </c>
      <c r="BC231" s="27">
        <v>0</v>
      </c>
      <c r="BD231" s="1">
        <f t="shared" si="413"/>
        <v>0</v>
      </c>
      <c r="BE231" s="20">
        <f t="shared" si="414"/>
        <v>276.34615384615381</v>
      </c>
    </row>
    <row r="232" spans="1:57" ht="40.5" customHeight="1" x14ac:dyDescent="0.65">
      <c r="A232" s="2">
        <v>226</v>
      </c>
      <c r="B232" s="2" t="s">
        <v>629</v>
      </c>
      <c r="C232" s="44" t="s">
        <v>681</v>
      </c>
      <c r="D232" s="47" t="s">
        <v>682</v>
      </c>
      <c r="E232" s="48" t="s">
        <v>371</v>
      </c>
      <c r="F232" s="46" t="str">
        <f>VLOOKUP(C232,'[1]2023.11'!$C$6:$X$1239,8,0)</f>
        <v>HIM</v>
      </c>
      <c r="G232" s="46" t="str">
        <f>VLOOKUP(C232,'[1]2023.11'!$C$6:$X$1239,9,0)</f>
        <v>SOPHEA</v>
      </c>
      <c r="H232" s="46" t="str">
        <f>VLOOKUP(C232,'[1]2023.11'!$C$6:$X$1239,14,0)</f>
        <v>F</v>
      </c>
      <c r="I232" s="78">
        <f>VLOOKUP(C232,'[1]2023.11'!$C$6:$X$1239,13,0)</f>
        <v>33649</v>
      </c>
      <c r="J232" s="46" t="str">
        <f>VLOOKUP(C232,'[1]2023.11'!$C$6:$X$1239,4,0)</f>
        <v>077931250</v>
      </c>
      <c r="K232" s="46" t="str">
        <f>VLOOKUP(C232,'[1]2023.11'!$C$6:$X$1239,3,0)</f>
        <v>040351632</v>
      </c>
      <c r="L232" s="15">
        <v>44927</v>
      </c>
      <c r="M232" s="2">
        <f t="shared" si="420"/>
        <v>26</v>
      </c>
      <c r="N232" s="16">
        <v>38</v>
      </c>
      <c r="O232" s="2"/>
      <c r="P232" s="16"/>
      <c r="Q232" s="16"/>
      <c r="R232" s="2">
        <v>200</v>
      </c>
      <c r="S232" s="2">
        <v>0</v>
      </c>
      <c r="T232" s="2">
        <v>0</v>
      </c>
      <c r="U232" s="16"/>
      <c r="V232" s="2">
        <v>0</v>
      </c>
      <c r="W232" s="2">
        <f t="shared" si="422"/>
        <v>10</v>
      </c>
      <c r="X232" s="2">
        <f t="shared" si="397"/>
        <v>0</v>
      </c>
      <c r="Y232" s="17">
        <f t="shared" si="415"/>
        <v>54.807692307692307</v>
      </c>
      <c r="Z232" s="17">
        <f t="shared" si="419"/>
        <v>9.5</v>
      </c>
      <c r="AA232" s="17">
        <f t="shared" si="418"/>
        <v>5</v>
      </c>
      <c r="AB232" s="18">
        <v>7</v>
      </c>
      <c r="AC232" s="19">
        <f t="shared" si="400"/>
        <v>286.30769230769232</v>
      </c>
      <c r="AD232" s="17">
        <f t="shared" si="416"/>
        <v>0</v>
      </c>
      <c r="AE232" s="17">
        <f t="shared" si="417"/>
        <v>0</v>
      </c>
      <c r="AF232" s="29"/>
      <c r="AG232" s="43">
        <f t="shared" si="423"/>
        <v>0</v>
      </c>
      <c r="AH232" s="17">
        <f t="shared" si="424"/>
        <v>5.7261538461538466</v>
      </c>
      <c r="AI232" s="17">
        <f t="shared" si="425"/>
        <v>5.7261538461538466</v>
      </c>
      <c r="AJ232" s="3">
        <f t="shared" si="395"/>
        <v>280</v>
      </c>
      <c r="AK232" s="3">
        <f t="shared" si="396"/>
        <v>2300</v>
      </c>
      <c r="AL232" s="3"/>
      <c r="AN232" s="20">
        <f t="shared" si="421"/>
        <v>280.58</v>
      </c>
      <c r="AO232">
        <f t="shared" si="401"/>
        <v>2</v>
      </c>
      <c r="AP232">
        <f t="shared" si="402"/>
        <v>1</v>
      </c>
      <c r="AQ232">
        <f t="shared" si="403"/>
        <v>1</v>
      </c>
      <c r="AR232">
        <f t="shared" si="404"/>
        <v>1</v>
      </c>
      <c r="AS232">
        <f t="shared" si="405"/>
        <v>0</v>
      </c>
      <c r="AT232">
        <f t="shared" si="406"/>
        <v>0</v>
      </c>
      <c r="AU232">
        <f t="shared" si="407"/>
        <v>1</v>
      </c>
      <c r="AV232">
        <f t="shared" si="408"/>
        <v>0</v>
      </c>
      <c r="AW232">
        <f t="shared" si="409"/>
        <v>0</v>
      </c>
      <c r="AX232">
        <f t="shared" si="410"/>
        <v>3</v>
      </c>
      <c r="AY232">
        <f t="shared" si="411"/>
        <v>2319.9999999999363</v>
      </c>
      <c r="AZ232" s="12">
        <f t="shared" si="412"/>
        <v>-1.9583333333333333</v>
      </c>
      <c r="BA232" s="13">
        <f t="shared" si="398"/>
        <v>0</v>
      </c>
      <c r="BB232" s="13">
        <f t="shared" si="399"/>
        <v>0</v>
      </c>
      <c r="BC232" s="27">
        <v>0</v>
      </c>
      <c r="BD232" s="1">
        <f t="shared" si="413"/>
        <v>0</v>
      </c>
      <c r="BE232" s="20">
        <f t="shared" si="414"/>
        <v>264.80769230769232</v>
      </c>
    </row>
    <row r="233" spans="1:57" ht="40.5" customHeight="1" x14ac:dyDescent="0.65">
      <c r="A233" s="39">
        <v>227</v>
      </c>
      <c r="B233" s="2" t="s">
        <v>629</v>
      </c>
      <c r="C233" s="36" t="s">
        <v>683</v>
      </c>
      <c r="D233" s="47" t="s">
        <v>302</v>
      </c>
      <c r="E233" s="48" t="s">
        <v>684</v>
      </c>
      <c r="F233" s="46" t="str">
        <f>VLOOKUP(C233,'[1]2023.11'!$C$6:$X$1239,8,0)</f>
        <v>MOM</v>
      </c>
      <c r="G233" s="46" t="str">
        <f>VLOOKUP(C233,'[1]2023.11'!$C$6:$X$1239,9,0)</f>
        <v>SREYMAB</v>
      </c>
      <c r="H233" s="46" t="str">
        <f>VLOOKUP(C233,'[1]2023.11'!$C$6:$X$1239,14,0)</f>
        <v>F</v>
      </c>
      <c r="I233" s="78">
        <f>VLOOKUP(C233,'[1]2023.11'!$C$6:$X$1239,13,0)</f>
        <v>36807</v>
      </c>
      <c r="J233" s="46" t="e">
        <f>VLOOKUP(C233,'[1]2023.11'!$C$6:$X$1239,4,0)</f>
        <v>#N/A</v>
      </c>
      <c r="K233" s="46" t="str">
        <f>VLOOKUP(C233,'[1]2023.11'!$C$6:$X$1239,3,0)</f>
        <v>051536634</v>
      </c>
      <c r="L233" s="15">
        <v>45218</v>
      </c>
      <c r="M233" s="2">
        <f t="shared" si="420"/>
        <v>25.625</v>
      </c>
      <c r="N233" s="16">
        <v>32</v>
      </c>
      <c r="O233" s="2"/>
      <c r="P233" s="16">
        <v>0.375</v>
      </c>
      <c r="Q233" s="16"/>
      <c r="R233" s="2">
        <v>198</v>
      </c>
      <c r="S233" s="2">
        <v>0</v>
      </c>
      <c r="T233" s="2">
        <v>0</v>
      </c>
      <c r="U233" s="16"/>
      <c r="V233" s="2">
        <v>0</v>
      </c>
      <c r="W233" s="2">
        <f t="shared" si="422"/>
        <v>5</v>
      </c>
      <c r="X233" s="2">
        <f t="shared" si="397"/>
        <v>0</v>
      </c>
      <c r="Y233" s="17">
        <f t="shared" si="415"/>
        <v>45.692307692307693</v>
      </c>
      <c r="Z233" s="17">
        <f t="shared" si="419"/>
        <v>8</v>
      </c>
      <c r="AA233" s="17">
        <f t="shared" si="418"/>
        <v>4.9278846153846159</v>
      </c>
      <c r="AB233" s="18">
        <v>7</v>
      </c>
      <c r="AC233" s="19">
        <f t="shared" si="400"/>
        <v>268.62019230769232</v>
      </c>
      <c r="AD233" s="17">
        <f t="shared" si="416"/>
        <v>2.8557692307692308</v>
      </c>
      <c r="AE233" s="17">
        <f t="shared" si="417"/>
        <v>0</v>
      </c>
      <c r="AF233" s="29"/>
      <c r="AG233" s="43">
        <f t="shared" si="423"/>
        <v>0</v>
      </c>
      <c r="AH233" s="17">
        <f t="shared" si="424"/>
        <v>5.3724038461538468</v>
      </c>
      <c r="AI233" s="17">
        <f t="shared" si="425"/>
        <v>8.2281730769230776</v>
      </c>
      <c r="AJ233" s="3">
        <f t="shared" si="395"/>
        <v>260</v>
      </c>
      <c r="AK233" s="3">
        <f t="shared" si="396"/>
        <v>1500</v>
      </c>
      <c r="AL233" s="3"/>
      <c r="AN233" s="20">
        <f t="shared" si="421"/>
        <v>260.39</v>
      </c>
      <c r="AO233">
        <f t="shared" si="401"/>
        <v>2</v>
      </c>
      <c r="AP233">
        <f t="shared" si="402"/>
        <v>1</v>
      </c>
      <c r="AQ233">
        <f t="shared" si="403"/>
        <v>0</v>
      </c>
      <c r="AR233">
        <f t="shared" si="404"/>
        <v>1</v>
      </c>
      <c r="AS233">
        <f t="shared" si="405"/>
        <v>0</v>
      </c>
      <c r="AT233">
        <f t="shared" si="406"/>
        <v>0</v>
      </c>
      <c r="AU233">
        <f t="shared" si="407"/>
        <v>0</v>
      </c>
      <c r="AV233">
        <f t="shared" si="408"/>
        <v>1</v>
      </c>
      <c r="AW233">
        <f t="shared" si="409"/>
        <v>1</v>
      </c>
      <c r="AX233">
        <f t="shared" si="410"/>
        <v>0</v>
      </c>
      <c r="AY233">
        <f t="shared" si="411"/>
        <v>1559.9999999999454</v>
      </c>
      <c r="AZ233" s="12">
        <f t="shared" si="412"/>
        <v>-2.7583333333333333</v>
      </c>
      <c r="BA233" s="13">
        <f t="shared" si="398"/>
        <v>0</v>
      </c>
      <c r="BB233" s="13">
        <f t="shared" si="399"/>
        <v>0</v>
      </c>
      <c r="BC233" s="27">
        <v>0</v>
      </c>
      <c r="BD233" s="1">
        <f t="shared" si="413"/>
        <v>0</v>
      </c>
      <c r="BE233" s="20">
        <f t="shared" si="414"/>
        <v>245.83653846153848</v>
      </c>
    </row>
    <row r="234" spans="1:57" ht="33" customHeight="1" x14ac:dyDescent="0.65">
      <c r="A234" s="2">
        <v>228</v>
      </c>
      <c r="B234" s="2" t="s">
        <v>685</v>
      </c>
      <c r="C234" s="44" t="s">
        <v>686</v>
      </c>
      <c r="D234" s="47" t="s">
        <v>687</v>
      </c>
      <c r="E234" s="48" t="s">
        <v>429</v>
      </c>
      <c r="F234" s="46" t="str">
        <f>VLOOKUP(C234,'[1]2023.11'!$C$6:$X$1239,8,0)</f>
        <v>NGORL</v>
      </c>
      <c r="G234" s="46" t="str">
        <f>VLOOKUP(C234,'[1]2023.11'!$C$6:$X$1239,9,0)</f>
        <v>THIM</v>
      </c>
      <c r="H234" s="46" t="str">
        <f>VLOOKUP(C234,'[1]2023.11'!$C$6:$X$1239,14,0)</f>
        <v>F</v>
      </c>
      <c r="I234" s="78">
        <f>VLOOKUP(C234,'[1]2023.11'!$C$6:$X$1239,13,0)</f>
        <v>35836</v>
      </c>
      <c r="J234" s="46" t="str">
        <f>VLOOKUP(C234,'[1]2023.11'!$C$6:$X$1239,4,0)</f>
        <v>010450205</v>
      </c>
      <c r="K234" s="46" t="str">
        <f>VLOOKUP(C234,'[1]2023.11'!$C$6:$X$1239,3,0)</f>
        <v>160532000</v>
      </c>
      <c r="L234" s="15">
        <v>44228</v>
      </c>
      <c r="M234" s="2">
        <f t="shared" si="420"/>
        <v>25.625</v>
      </c>
      <c r="N234" s="16">
        <v>43</v>
      </c>
      <c r="O234" s="2"/>
      <c r="P234" s="16">
        <v>0.375</v>
      </c>
      <c r="Q234" s="16"/>
      <c r="R234" s="2">
        <v>200</v>
      </c>
      <c r="S234" s="2">
        <v>0</v>
      </c>
      <c r="T234" s="2">
        <v>3</v>
      </c>
      <c r="U234" s="16"/>
      <c r="V234" s="2">
        <v>0</v>
      </c>
      <c r="W234" s="2">
        <f>IF(AND($Q$4&lt;=M234,Q234&lt;0.01),10,IF(AND(M234&gt;=$Q$4-1,Q234&lt;0.01),5,0))</f>
        <v>5</v>
      </c>
      <c r="X234" s="2">
        <f>IF(AZ234&lt;=8,BA234,BB234)</f>
        <v>0</v>
      </c>
      <c r="Y234" s="17">
        <f t="shared" si="415"/>
        <v>62.019230769230766</v>
      </c>
      <c r="Z234" s="17">
        <f t="shared" si="419"/>
        <v>10.75</v>
      </c>
      <c r="AA234" s="17">
        <f t="shared" si="418"/>
        <v>4.9278846153846159</v>
      </c>
      <c r="AB234" s="18">
        <v>7</v>
      </c>
      <c r="AC234" s="19">
        <f t="shared" si="400"/>
        <v>292.69711538461542</v>
      </c>
      <c r="AD234" s="17">
        <f t="shared" si="416"/>
        <v>2.9278846153846154</v>
      </c>
      <c r="AE234" s="17">
        <f t="shared" si="417"/>
        <v>0</v>
      </c>
      <c r="AF234" s="29"/>
      <c r="AG234" s="43">
        <f>IF(BE234&lt;=(1500000/4000),0,IF(BE234&lt;=(2000000/4000),(BE234-(1500000/4000))*5%,IF(BE234&lt;=(8500000/4000),(BE234-(2000000/4000))*10%+(25000/4000),IF(BE234&lt;=(12500000/4000),(BE234-(8500000/4000))*15%+(675000/4000),(BE234-(12500000/4000))*20%+(1275000/4000)))))</f>
        <v>0</v>
      </c>
      <c r="AH234" s="17">
        <f>IF((AC234*4000)&lt;=1200000,(AC234*2%),(1200000/4000*2%))</f>
        <v>5.8539423076923081</v>
      </c>
      <c r="AI234" s="17">
        <f>AD234+AE234+AF234+AG234+AH234</f>
        <v>8.7818269230769239</v>
      </c>
      <c r="AJ234" s="3">
        <f t="shared" si="395"/>
        <v>283</v>
      </c>
      <c r="AK234" s="3">
        <f t="shared" si="396"/>
        <v>3600</v>
      </c>
      <c r="AL234" s="3"/>
      <c r="AN234" s="20">
        <f t="shared" si="421"/>
        <v>283.92</v>
      </c>
      <c r="AO234">
        <f t="shared" si="401"/>
        <v>2</v>
      </c>
      <c r="AP234">
        <f t="shared" si="402"/>
        <v>1</v>
      </c>
      <c r="AQ234">
        <f t="shared" si="403"/>
        <v>1</v>
      </c>
      <c r="AR234">
        <f t="shared" si="404"/>
        <v>1</v>
      </c>
      <c r="AS234">
        <f t="shared" si="405"/>
        <v>0</v>
      </c>
      <c r="AT234">
        <f t="shared" si="406"/>
        <v>3</v>
      </c>
      <c r="AU234">
        <f t="shared" si="407"/>
        <v>1</v>
      </c>
      <c r="AV234">
        <f t="shared" si="408"/>
        <v>1</v>
      </c>
      <c r="AW234">
        <f t="shared" si="409"/>
        <v>1</v>
      </c>
      <c r="AX234">
        <f t="shared" si="410"/>
        <v>1</v>
      </c>
      <c r="AY234">
        <f t="shared" si="411"/>
        <v>3680.0000000000637</v>
      </c>
      <c r="AZ234" s="12">
        <f t="shared" si="412"/>
        <v>-4.1666666666666664E-2</v>
      </c>
      <c r="BA234" s="13">
        <f>IF(AZ234&lt;=1,0,IF(AZ234&lt;=2,2,IF(AZ234&lt;=3,3,IF(AZ234&lt;=4,4,IF(AZ234&lt;=5,5,IF(AZ234&lt;=6,6,IF(AZ234&lt;=7,7,IF(AZ234&lt;=8,8,10))))))))</f>
        <v>0</v>
      </c>
      <c r="BB234" s="13">
        <f>IF(AZ234&lt;=8,0,IF(AZ234&lt;=9,9,IF(AZ234&lt;=10,10,IF(AZ234&lt;=11,11,IF(AZ234&lt;=12,12,IF(AZ234&lt;=13,13,IF(AZ234&lt;=14,14,IF(AZ234&lt;=15,15,15))))))))</f>
        <v>0</v>
      </c>
      <c r="BC234" s="27">
        <v>0</v>
      </c>
      <c r="BD234" s="1">
        <f t="shared" si="413"/>
        <v>0</v>
      </c>
      <c r="BE234" s="20">
        <f t="shared" si="414"/>
        <v>267.09134615384613</v>
      </c>
    </row>
    <row r="235" spans="1:57" ht="33" customHeight="1" x14ac:dyDescent="0.65">
      <c r="A235" s="39">
        <v>229</v>
      </c>
      <c r="B235" s="2" t="s">
        <v>685</v>
      </c>
      <c r="C235" s="44" t="s">
        <v>688</v>
      </c>
      <c r="D235" s="47" t="s">
        <v>616</v>
      </c>
      <c r="E235" s="48" t="s">
        <v>689</v>
      </c>
      <c r="F235" s="46" t="str">
        <f>VLOOKUP(C235,'[1]2023.11'!$C$6:$X$1239,8,0)</f>
        <v>HAK</v>
      </c>
      <c r="G235" s="46" t="str">
        <f>VLOOKUP(C235,'[1]2023.11'!$C$6:$X$1239,9,0)</f>
        <v>RA</v>
      </c>
      <c r="H235" s="46" t="str">
        <f>VLOOKUP(C235,'[1]2023.11'!$C$6:$X$1239,14,0)</f>
        <v>M</v>
      </c>
      <c r="I235" s="78">
        <f>VLOOKUP(C235,'[1]2023.11'!$C$6:$X$1239,13,0)</f>
        <v>34253</v>
      </c>
      <c r="J235" s="46" t="str">
        <f>VLOOKUP(C235,'[1]2023.11'!$C$6:$X$1239,4,0)</f>
        <v>070278592</v>
      </c>
      <c r="K235" s="46" t="str">
        <f>VLOOKUP(C235,'[1]2023.11'!$C$6:$X$1239,3,0)</f>
        <v>030616122</v>
      </c>
      <c r="L235" s="15">
        <v>44228</v>
      </c>
      <c r="M235" s="2">
        <f t="shared" si="420"/>
        <v>26</v>
      </c>
      <c r="N235" s="16">
        <v>47</v>
      </c>
      <c r="O235" s="2"/>
      <c r="P235" s="16"/>
      <c r="Q235" s="16"/>
      <c r="R235" s="2">
        <v>210</v>
      </c>
      <c r="S235" s="2">
        <v>15</v>
      </c>
      <c r="T235" s="2">
        <v>13</v>
      </c>
      <c r="U235" s="16"/>
      <c r="V235" s="2">
        <v>0</v>
      </c>
      <c r="W235" s="2">
        <f t="shared" ref="W235:W252" si="426">IF(AND($Q$4&lt;=M235,Q235&lt;0.01),10,IF(AND(M235&gt;=$Q$4-1,Q235&lt;0.01),5,0))</f>
        <v>10</v>
      </c>
      <c r="X235" s="2">
        <f t="shared" ref="X235:X298" si="427">IF(AZ235&lt;=8,BA235,BB235)</f>
        <v>0</v>
      </c>
      <c r="Y235" s="17">
        <f t="shared" si="415"/>
        <v>71.177884615384613</v>
      </c>
      <c r="Z235" s="17">
        <f t="shared" si="419"/>
        <v>11.75</v>
      </c>
      <c r="AA235" s="17">
        <f t="shared" si="418"/>
        <v>5</v>
      </c>
      <c r="AB235" s="18">
        <v>7</v>
      </c>
      <c r="AC235" s="19">
        <f t="shared" si="400"/>
        <v>342.92788461538464</v>
      </c>
      <c r="AD235" s="17">
        <f t="shared" si="416"/>
        <v>0</v>
      </c>
      <c r="AE235" s="17">
        <f t="shared" si="417"/>
        <v>0</v>
      </c>
      <c r="AF235" s="29"/>
      <c r="AG235" s="43">
        <f t="shared" ref="AG235:AG252" si="428">IF(BE235&lt;=(1500000/4000),0,IF(BE235&lt;=(2000000/4000),(BE235-(1500000/4000))*5%,IF(BE235&lt;=(8500000/4000),(BE235-(2000000/4000))*10%+(25000/4000),IF(BE235&lt;=(12500000/4000),(BE235-(8500000/4000))*15%+(675000/4000),(BE235-(12500000/4000))*20%+(1275000/4000)))))</f>
        <v>0</v>
      </c>
      <c r="AH235" s="17">
        <f t="shared" ref="AH235:AH252" si="429">IF((AC235*4000)&lt;=1200000,(AC235*2%),(1200000/4000*2%))</f>
        <v>6</v>
      </c>
      <c r="AI235" s="17">
        <f t="shared" ref="AI235:AI252" si="430">AD235+AE235+AF235+AG235+AH235</f>
        <v>6</v>
      </c>
      <c r="AJ235" s="3">
        <f t="shared" si="395"/>
        <v>336</v>
      </c>
      <c r="AK235" s="3">
        <f t="shared" si="396"/>
        <v>3700</v>
      </c>
      <c r="AL235" s="3"/>
      <c r="AN235" s="20">
        <f t="shared" si="421"/>
        <v>336.93</v>
      </c>
      <c r="AO235">
        <f t="shared" si="401"/>
        <v>3</v>
      </c>
      <c r="AP235">
        <f t="shared" si="402"/>
        <v>0</v>
      </c>
      <c r="AQ235">
        <f t="shared" si="403"/>
        <v>1</v>
      </c>
      <c r="AR235">
        <f t="shared" si="404"/>
        <v>1</v>
      </c>
      <c r="AS235">
        <f t="shared" si="405"/>
        <v>1</v>
      </c>
      <c r="AT235">
        <f t="shared" si="406"/>
        <v>1</v>
      </c>
      <c r="AU235">
        <f t="shared" si="407"/>
        <v>1</v>
      </c>
      <c r="AV235">
        <f t="shared" si="408"/>
        <v>1</v>
      </c>
      <c r="AW235">
        <f t="shared" si="409"/>
        <v>1</v>
      </c>
      <c r="AX235">
        <f t="shared" si="410"/>
        <v>2</v>
      </c>
      <c r="AY235">
        <f t="shared" si="411"/>
        <v>3720.0000000000273</v>
      </c>
      <c r="AZ235" s="12">
        <f t="shared" si="412"/>
        <v>-4.1666666666666664E-2</v>
      </c>
      <c r="BA235" s="13">
        <f t="shared" ref="BA235:BA298" si="431">IF(AZ235&lt;=1,0,IF(AZ235&lt;=2,2,IF(AZ235&lt;=3,3,IF(AZ235&lt;=4,4,IF(AZ235&lt;=5,5,IF(AZ235&lt;=6,6,IF(AZ235&lt;=7,7,IF(AZ235&lt;=8,8,10))))))))</f>
        <v>0</v>
      </c>
      <c r="BB235" s="13">
        <f t="shared" ref="BB235:BB298" si="432">IF(AZ235&lt;=3,0,IF(AZ235&lt;=4,4,IF(AZ235&lt;=5,5,IF(AZ235&lt;=6,6,IF(AZ235&lt;=7,7,IF(AZ235&lt;=8,8,IF(AZ235&lt;=9,9,10)))))))</f>
        <v>0</v>
      </c>
      <c r="BC235" s="27">
        <v>0</v>
      </c>
      <c r="BD235" s="1">
        <f t="shared" si="413"/>
        <v>0</v>
      </c>
      <c r="BE235" s="20">
        <f t="shared" si="414"/>
        <v>319.17788461538464</v>
      </c>
    </row>
    <row r="236" spans="1:57" ht="33" customHeight="1" x14ac:dyDescent="0.65">
      <c r="A236" s="2">
        <v>230</v>
      </c>
      <c r="B236" s="2" t="s">
        <v>685</v>
      </c>
      <c r="C236" s="44" t="s">
        <v>690</v>
      </c>
      <c r="D236" s="47" t="s">
        <v>691</v>
      </c>
      <c r="E236" s="48" t="s">
        <v>648</v>
      </c>
      <c r="F236" s="46" t="str">
        <f>VLOOKUP(C236,'[1]2023.11'!$C$6:$X$1239,8,0)</f>
        <v>VONG</v>
      </c>
      <c r="G236" s="46" t="str">
        <f>VLOOKUP(C236,'[1]2023.11'!$C$6:$X$1239,9,0)</f>
        <v>HAI</v>
      </c>
      <c r="H236" s="46" t="str">
        <f>VLOOKUP(C236,'[1]2023.11'!$C$6:$X$1239,14,0)</f>
        <v>F</v>
      </c>
      <c r="I236" s="78">
        <f>VLOOKUP(C236,'[1]2023.11'!$C$6:$X$1239,13,0)</f>
        <v>33258</v>
      </c>
      <c r="J236" s="46" t="str">
        <f>VLOOKUP(C236,'[1]2023.11'!$C$6:$X$1239,4,0)</f>
        <v>086518235</v>
      </c>
      <c r="K236" s="46" t="str">
        <f>VLOOKUP(C236,'[1]2023.11'!$C$6:$X$1239,3,0)</f>
        <v>040297542</v>
      </c>
      <c r="L236" s="15">
        <v>44228</v>
      </c>
      <c r="M236" s="2">
        <f t="shared" si="420"/>
        <v>25.625</v>
      </c>
      <c r="N236" s="16">
        <v>43</v>
      </c>
      <c r="O236" s="2"/>
      <c r="P236" s="16">
        <v>0.375</v>
      </c>
      <c r="Q236" s="16"/>
      <c r="R236" s="2">
        <v>200</v>
      </c>
      <c r="S236" s="2">
        <v>0</v>
      </c>
      <c r="T236" s="2">
        <v>2</v>
      </c>
      <c r="U236" s="16"/>
      <c r="V236" s="2">
        <v>0</v>
      </c>
      <c r="W236" s="2">
        <f t="shared" si="426"/>
        <v>5</v>
      </c>
      <c r="X236" s="2">
        <f t="shared" si="427"/>
        <v>0</v>
      </c>
      <c r="Y236" s="17">
        <f t="shared" si="415"/>
        <v>62.019230769230766</v>
      </c>
      <c r="Z236" s="17">
        <f t="shared" si="419"/>
        <v>10.75</v>
      </c>
      <c r="AA236" s="17">
        <f t="shared" si="418"/>
        <v>4.9278846153846159</v>
      </c>
      <c r="AB236" s="18">
        <v>7</v>
      </c>
      <c r="AC236" s="19">
        <f t="shared" si="400"/>
        <v>291.69711538461542</v>
      </c>
      <c r="AD236" s="17">
        <f t="shared" si="416"/>
        <v>2.9134615384615383</v>
      </c>
      <c r="AE236" s="17">
        <f t="shared" si="417"/>
        <v>0</v>
      </c>
      <c r="AF236" s="29"/>
      <c r="AG236" s="43">
        <f t="shared" si="428"/>
        <v>0</v>
      </c>
      <c r="AH236" s="17">
        <f t="shared" si="429"/>
        <v>5.8339423076923085</v>
      </c>
      <c r="AI236" s="17">
        <f t="shared" si="430"/>
        <v>8.7474038461538477</v>
      </c>
      <c r="AJ236" s="3">
        <f t="shared" si="395"/>
        <v>282</v>
      </c>
      <c r="AK236" s="3">
        <f t="shared" si="396"/>
        <v>3700</v>
      </c>
      <c r="AL236" s="3"/>
      <c r="AN236" s="20">
        <f t="shared" si="421"/>
        <v>282.95</v>
      </c>
      <c r="AO236">
        <f t="shared" si="401"/>
        <v>2</v>
      </c>
      <c r="AP236">
        <f t="shared" si="402"/>
        <v>1</v>
      </c>
      <c r="AQ236">
        <f t="shared" si="403"/>
        <v>1</v>
      </c>
      <c r="AR236">
        <f t="shared" si="404"/>
        <v>1</v>
      </c>
      <c r="AS236">
        <f t="shared" si="405"/>
        <v>0</v>
      </c>
      <c r="AT236">
        <f t="shared" si="406"/>
        <v>2</v>
      </c>
      <c r="AU236">
        <f t="shared" si="407"/>
        <v>1</v>
      </c>
      <c r="AV236">
        <f t="shared" si="408"/>
        <v>1</v>
      </c>
      <c r="AW236">
        <f t="shared" si="409"/>
        <v>1</v>
      </c>
      <c r="AX236">
        <f t="shared" si="410"/>
        <v>2</v>
      </c>
      <c r="AY236">
        <f t="shared" si="411"/>
        <v>3799.9999999999545</v>
      </c>
      <c r="AZ236" s="12">
        <f t="shared" si="412"/>
        <v>-4.1666666666666664E-2</v>
      </c>
      <c r="BA236" s="13">
        <f t="shared" si="431"/>
        <v>0</v>
      </c>
      <c r="BB236" s="13">
        <f t="shared" si="432"/>
        <v>0</v>
      </c>
      <c r="BC236" s="27">
        <v>0</v>
      </c>
      <c r="BD236" s="1">
        <f t="shared" si="413"/>
        <v>0</v>
      </c>
      <c r="BE236" s="20">
        <f t="shared" si="414"/>
        <v>266.10576923076923</v>
      </c>
    </row>
    <row r="237" spans="1:57" ht="33" customHeight="1" x14ac:dyDescent="0.65">
      <c r="A237" s="39">
        <v>231</v>
      </c>
      <c r="B237" s="2" t="s">
        <v>685</v>
      </c>
      <c r="C237" s="44" t="s">
        <v>692</v>
      </c>
      <c r="D237" s="47" t="s">
        <v>693</v>
      </c>
      <c r="E237" s="48" t="s">
        <v>694</v>
      </c>
      <c r="F237" s="46" t="str">
        <f>VLOOKUP(C237,'[1]2023.11'!$C$6:$X$1239,8,0)</f>
        <v>NHIL</v>
      </c>
      <c r="G237" s="46" t="str">
        <f>VLOOKUP(C237,'[1]2023.11'!$C$6:$X$1239,9,0)</f>
        <v>CHANNET</v>
      </c>
      <c r="H237" s="46" t="str">
        <f>VLOOKUP(C237,'[1]2023.11'!$C$6:$X$1239,14,0)</f>
        <v>F</v>
      </c>
      <c r="I237" s="78">
        <f>VLOOKUP(C237,'[1]2023.11'!$C$6:$X$1239,13,0)</f>
        <v>29593</v>
      </c>
      <c r="J237" s="46" t="str">
        <f>VLOOKUP(C237,'[1]2023.11'!$C$6:$X$1239,4,0)</f>
        <v>0979406032</v>
      </c>
      <c r="K237" s="46">
        <f>VLOOKUP(C237,'[1]2023.11'!$C$6:$X$1239,3,0)</f>
        <v>200178113</v>
      </c>
      <c r="L237" s="15">
        <v>44228</v>
      </c>
      <c r="M237" s="2">
        <f t="shared" si="420"/>
        <v>26</v>
      </c>
      <c r="N237" s="16">
        <v>40</v>
      </c>
      <c r="O237" s="2"/>
      <c r="P237" s="16"/>
      <c r="Q237" s="16"/>
      <c r="R237" s="2">
        <v>200</v>
      </c>
      <c r="S237" s="2">
        <v>0</v>
      </c>
      <c r="T237" s="2">
        <v>0</v>
      </c>
      <c r="U237" s="16"/>
      <c r="V237" s="2">
        <v>0</v>
      </c>
      <c r="W237" s="2">
        <f t="shared" si="426"/>
        <v>10</v>
      </c>
      <c r="X237" s="2">
        <f t="shared" si="427"/>
        <v>0</v>
      </c>
      <c r="Y237" s="17">
        <f t="shared" si="415"/>
        <v>57.692307692307693</v>
      </c>
      <c r="Z237" s="17">
        <f t="shared" si="419"/>
        <v>10</v>
      </c>
      <c r="AA237" s="17">
        <f t="shared" si="418"/>
        <v>5</v>
      </c>
      <c r="AB237" s="18">
        <v>7</v>
      </c>
      <c r="AC237" s="19">
        <f t="shared" si="400"/>
        <v>289.69230769230768</v>
      </c>
      <c r="AD237" s="17">
        <f t="shared" si="416"/>
        <v>0</v>
      </c>
      <c r="AE237" s="17">
        <f t="shared" si="417"/>
        <v>0</v>
      </c>
      <c r="AF237" s="29"/>
      <c r="AG237" s="43">
        <f t="shared" si="428"/>
        <v>0</v>
      </c>
      <c r="AH237" s="17">
        <f t="shared" si="429"/>
        <v>5.7938461538461539</v>
      </c>
      <c r="AI237" s="17">
        <f t="shared" si="430"/>
        <v>5.7938461538461539</v>
      </c>
      <c r="AJ237" s="3">
        <f t="shared" si="395"/>
        <v>283</v>
      </c>
      <c r="AK237" s="3">
        <f t="shared" si="396"/>
        <v>3500</v>
      </c>
      <c r="AL237" s="3"/>
      <c r="AN237" s="20">
        <f t="shared" si="421"/>
        <v>283.89999999999998</v>
      </c>
      <c r="AO237">
        <f t="shared" si="401"/>
        <v>2</v>
      </c>
      <c r="AP237">
        <f t="shared" si="402"/>
        <v>1</v>
      </c>
      <c r="AQ237">
        <f t="shared" si="403"/>
        <v>1</v>
      </c>
      <c r="AR237">
        <f t="shared" si="404"/>
        <v>1</v>
      </c>
      <c r="AS237">
        <f t="shared" si="405"/>
        <v>0</v>
      </c>
      <c r="AT237">
        <f t="shared" si="406"/>
        <v>3</v>
      </c>
      <c r="AU237">
        <f t="shared" si="407"/>
        <v>1</v>
      </c>
      <c r="AV237">
        <f t="shared" si="408"/>
        <v>1</v>
      </c>
      <c r="AW237">
        <f t="shared" si="409"/>
        <v>1</v>
      </c>
      <c r="AX237">
        <f t="shared" si="410"/>
        <v>0</v>
      </c>
      <c r="AY237">
        <f t="shared" si="411"/>
        <v>3599.9999999999091</v>
      </c>
      <c r="AZ237" s="12">
        <f t="shared" si="412"/>
        <v>-4.1666666666666664E-2</v>
      </c>
      <c r="BA237" s="13">
        <f t="shared" si="431"/>
        <v>0</v>
      </c>
      <c r="BB237" s="13">
        <f t="shared" si="432"/>
        <v>0</v>
      </c>
      <c r="BC237" s="27">
        <v>4</v>
      </c>
      <c r="BD237" s="1">
        <f t="shared" si="413"/>
        <v>150</v>
      </c>
      <c r="BE237" s="20">
        <f t="shared" si="414"/>
        <v>117.69230769230768</v>
      </c>
    </row>
    <row r="238" spans="1:57" ht="33" customHeight="1" x14ac:dyDescent="0.65">
      <c r="A238" s="2">
        <v>232</v>
      </c>
      <c r="B238" s="2" t="s">
        <v>685</v>
      </c>
      <c r="C238" s="44" t="s">
        <v>695</v>
      </c>
      <c r="D238" s="47" t="s">
        <v>696</v>
      </c>
      <c r="E238" s="48" t="s">
        <v>211</v>
      </c>
      <c r="F238" s="46" t="str">
        <f>VLOOKUP(C238,'[1]2023.11'!$C$6:$X$1239,8,0)</f>
        <v>CHHIN</v>
      </c>
      <c r="G238" s="46" t="str">
        <f>VLOOKUP(C238,'[1]2023.11'!$C$6:$X$1239,9,0)</f>
        <v>SREYMOM</v>
      </c>
      <c r="H238" s="46" t="str">
        <f>VLOOKUP(C238,'[1]2023.11'!$C$6:$X$1239,14,0)</f>
        <v>F</v>
      </c>
      <c r="I238" s="78">
        <f>VLOOKUP(C238,'[1]2023.11'!$C$6:$X$1239,13,0)</f>
        <v>30138</v>
      </c>
      <c r="J238" s="46" t="str">
        <f>VLOOKUP(C238,'[1]2023.11'!$C$6:$X$1239,4,0)</f>
        <v>070835497</v>
      </c>
      <c r="K238" s="46" t="str">
        <f>VLOOKUP(C238,'[1]2023.11'!$C$6:$X$1239,3,0)</f>
        <v>030509321</v>
      </c>
      <c r="L238" s="15">
        <v>44228</v>
      </c>
      <c r="M238" s="2">
        <f t="shared" si="420"/>
        <v>26</v>
      </c>
      <c r="N238" s="16">
        <v>47</v>
      </c>
      <c r="O238" s="2"/>
      <c r="P238" s="16"/>
      <c r="Q238" s="16"/>
      <c r="R238" s="2">
        <v>200</v>
      </c>
      <c r="S238" s="2">
        <v>0</v>
      </c>
      <c r="T238" s="2">
        <v>2</v>
      </c>
      <c r="U238" s="16"/>
      <c r="V238" s="2">
        <v>0</v>
      </c>
      <c r="W238" s="2">
        <f t="shared" si="426"/>
        <v>10</v>
      </c>
      <c r="X238" s="2">
        <f t="shared" si="427"/>
        <v>0</v>
      </c>
      <c r="Y238" s="17">
        <f t="shared" si="415"/>
        <v>67.788461538461533</v>
      </c>
      <c r="Z238" s="17">
        <f t="shared" si="419"/>
        <v>11.75</v>
      </c>
      <c r="AA238" s="17">
        <f t="shared" si="418"/>
        <v>5</v>
      </c>
      <c r="AB238" s="18">
        <v>7</v>
      </c>
      <c r="AC238" s="19">
        <f t="shared" si="400"/>
        <v>303.53846153846155</v>
      </c>
      <c r="AD238" s="17">
        <f t="shared" si="416"/>
        <v>0</v>
      </c>
      <c r="AE238" s="17">
        <f t="shared" si="417"/>
        <v>0</v>
      </c>
      <c r="AF238" s="29"/>
      <c r="AG238" s="43">
        <f t="shared" si="428"/>
        <v>0</v>
      </c>
      <c r="AH238" s="17">
        <f t="shared" si="429"/>
        <v>6</v>
      </c>
      <c r="AI238" s="17">
        <f t="shared" si="430"/>
        <v>6</v>
      </c>
      <c r="AJ238" s="3">
        <f t="shared" si="395"/>
        <v>297</v>
      </c>
      <c r="AK238" s="3">
        <f t="shared" si="396"/>
        <v>2100</v>
      </c>
      <c r="AL238" s="3"/>
      <c r="AN238" s="20">
        <f t="shared" si="421"/>
        <v>297.54000000000002</v>
      </c>
      <c r="AO238">
        <f t="shared" si="401"/>
        <v>2</v>
      </c>
      <c r="AP238">
        <f t="shared" si="402"/>
        <v>1</v>
      </c>
      <c r="AQ238">
        <f t="shared" si="403"/>
        <v>2</v>
      </c>
      <c r="AR238">
        <f t="shared" si="404"/>
        <v>0</v>
      </c>
      <c r="AS238">
        <f t="shared" si="405"/>
        <v>1</v>
      </c>
      <c r="AT238">
        <f t="shared" si="406"/>
        <v>2</v>
      </c>
      <c r="AU238">
        <f t="shared" si="407"/>
        <v>1</v>
      </c>
      <c r="AV238">
        <f t="shared" si="408"/>
        <v>0</v>
      </c>
      <c r="AW238">
        <f t="shared" si="409"/>
        <v>0</v>
      </c>
      <c r="AX238">
        <f t="shared" si="410"/>
        <v>1</v>
      </c>
      <c r="AY238">
        <f t="shared" si="411"/>
        <v>2160.0000000000819</v>
      </c>
      <c r="AZ238" s="12">
        <f t="shared" si="412"/>
        <v>-4.1666666666666664E-2</v>
      </c>
      <c r="BA238" s="13">
        <f t="shared" si="431"/>
        <v>0</v>
      </c>
      <c r="BB238" s="13">
        <f t="shared" si="432"/>
        <v>0</v>
      </c>
      <c r="BC238" s="27">
        <v>0</v>
      </c>
      <c r="BD238" s="1">
        <f t="shared" si="413"/>
        <v>0</v>
      </c>
      <c r="BE238" s="20">
        <f t="shared" si="414"/>
        <v>279.78846153846155</v>
      </c>
    </row>
    <row r="239" spans="1:57" ht="37.5" customHeight="1" x14ac:dyDescent="0.65">
      <c r="A239" s="39">
        <v>233</v>
      </c>
      <c r="B239" s="2" t="s">
        <v>685</v>
      </c>
      <c r="C239" s="37" t="s">
        <v>697</v>
      </c>
      <c r="D239" s="47" t="s">
        <v>698</v>
      </c>
      <c r="E239" s="48" t="s">
        <v>488</v>
      </c>
      <c r="F239" s="46" t="str">
        <f>VLOOKUP(C239,'[1]2023.11'!$C$6:$X$1239,8,0)</f>
        <v>SOUT</v>
      </c>
      <c r="G239" s="46" t="str">
        <f>VLOOKUP(C239,'[1]2023.11'!$C$6:$X$1239,9,0)</f>
        <v>SREY</v>
      </c>
      <c r="H239" s="46" t="str">
        <f>VLOOKUP(C239,'[1]2023.11'!$C$6:$X$1239,14,0)</f>
        <v>M</v>
      </c>
      <c r="I239" s="78">
        <f>VLOOKUP(C239,'[1]2023.11'!$C$6:$X$1239,13,0)</f>
        <v>36874</v>
      </c>
      <c r="J239" s="46" t="str">
        <f>VLOOKUP(C239,'[1]2023.11'!$C$6:$X$1239,4,0)</f>
        <v>0974203993</v>
      </c>
      <c r="K239" s="46" t="str">
        <f>VLOOKUP(C239,'[1]2023.11'!$C$6:$X$1239,3,0)</f>
        <v>080114058</v>
      </c>
      <c r="L239" s="15">
        <v>44228</v>
      </c>
      <c r="M239" s="2">
        <f t="shared" si="420"/>
        <v>26</v>
      </c>
      <c r="N239" s="16">
        <v>47</v>
      </c>
      <c r="O239" s="2"/>
      <c r="P239" s="16"/>
      <c r="Q239" s="16"/>
      <c r="R239" s="2">
        <v>200</v>
      </c>
      <c r="S239" s="2">
        <v>0</v>
      </c>
      <c r="T239" s="2">
        <v>0</v>
      </c>
      <c r="U239" s="16"/>
      <c r="V239" s="2">
        <v>0</v>
      </c>
      <c r="W239" s="2">
        <f t="shared" si="426"/>
        <v>10</v>
      </c>
      <c r="X239" s="2">
        <f t="shared" si="427"/>
        <v>0</v>
      </c>
      <c r="Y239" s="17">
        <f t="shared" si="415"/>
        <v>67.788461538461533</v>
      </c>
      <c r="Z239" s="17">
        <f t="shared" si="419"/>
        <v>11.75</v>
      </c>
      <c r="AA239" s="17">
        <f t="shared" si="418"/>
        <v>5</v>
      </c>
      <c r="AB239" s="18">
        <v>7</v>
      </c>
      <c r="AC239" s="19">
        <f t="shared" si="400"/>
        <v>301.53846153846155</v>
      </c>
      <c r="AD239" s="17">
        <f t="shared" si="416"/>
        <v>0</v>
      </c>
      <c r="AE239" s="17">
        <f t="shared" si="417"/>
        <v>0</v>
      </c>
      <c r="AF239" s="29"/>
      <c r="AG239" s="43">
        <f t="shared" si="428"/>
        <v>0</v>
      </c>
      <c r="AH239" s="17">
        <f t="shared" si="429"/>
        <v>6</v>
      </c>
      <c r="AI239" s="17">
        <f t="shared" si="430"/>
        <v>6</v>
      </c>
      <c r="AJ239" s="3">
        <f t="shared" si="395"/>
        <v>295</v>
      </c>
      <c r="AK239" s="3">
        <f t="shared" si="396"/>
        <v>2100</v>
      </c>
      <c r="AL239" s="3"/>
      <c r="AN239" s="20">
        <f t="shared" si="421"/>
        <v>295.54000000000002</v>
      </c>
      <c r="AO239">
        <f t="shared" si="401"/>
        <v>2</v>
      </c>
      <c r="AP239">
        <f t="shared" si="402"/>
        <v>1</v>
      </c>
      <c r="AQ239">
        <f t="shared" si="403"/>
        <v>2</v>
      </c>
      <c r="AR239">
        <f t="shared" si="404"/>
        <v>0</v>
      </c>
      <c r="AS239">
        <f t="shared" si="405"/>
        <v>1</v>
      </c>
      <c r="AT239">
        <f t="shared" si="406"/>
        <v>0</v>
      </c>
      <c r="AU239">
        <f t="shared" si="407"/>
        <v>1</v>
      </c>
      <c r="AV239">
        <f t="shared" si="408"/>
        <v>0</v>
      </c>
      <c r="AW239">
        <f t="shared" si="409"/>
        <v>0</v>
      </c>
      <c r="AX239">
        <f t="shared" si="410"/>
        <v>1</v>
      </c>
      <c r="AY239">
        <f t="shared" si="411"/>
        <v>2160.0000000000819</v>
      </c>
      <c r="AZ239" s="12">
        <f t="shared" si="412"/>
        <v>-4.1666666666666664E-2</v>
      </c>
      <c r="BA239" s="13">
        <f t="shared" si="431"/>
        <v>0</v>
      </c>
      <c r="BB239" s="13">
        <f t="shared" si="432"/>
        <v>0</v>
      </c>
      <c r="BC239" s="27">
        <v>0</v>
      </c>
      <c r="BD239" s="1">
        <f t="shared" si="413"/>
        <v>0</v>
      </c>
      <c r="BE239" s="20">
        <f t="shared" si="414"/>
        <v>277.78846153846155</v>
      </c>
    </row>
    <row r="240" spans="1:57" ht="33" customHeight="1" x14ac:dyDescent="0.65">
      <c r="A240" s="2">
        <v>234</v>
      </c>
      <c r="B240" s="2" t="s">
        <v>685</v>
      </c>
      <c r="C240" s="44" t="s">
        <v>699</v>
      </c>
      <c r="D240" s="47" t="s">
        <v>700</v>
      </c>
      <c r="E240" s="48" t="s">
        <v>701</v>
      </c>
      <c r="F240" s="46" t="str">
        <f>VLOOKUP(C240,'[1]2023.11'!$C$6:$X$1239,8,0)</f>
        <v>CHHOM</v>
      </c>
      <c r="G240" s="46" t="str">
        <f>VLOOKUP(C240,'[1]2023.11'!$C$6:$X$1239,9,0)</f>
        <v>RONG</v>
      </c>
      <c r="H240" s="46" t="str">
        <f>VLOOKUP(C240,'[1]2023.11'!$C$6:$X$1239,14,0)</f>
        <v>F</v>
      </c>
      <c r="I240" s="78">
        <f>VLOOKUP(C240,'[1]2023.11'!$C$6:$X$1239,13,0)</f>
        <v>33887</v>
      </c>
      <c r="J240" s="46" t="str">
        <f>VLOOKUP(C240,'[1]2023.11'!$C$6:$X$1239,4,0)</f>
        <v>070279183</v>
      </c>
      <c r="K240" s="46" t="str">
        <f>VLOOKUP(C240,'[1]2023.11'!$C$6:$X$1239,3,0)</f>
        <v>181025441</v>
      </c>
      <c r="L240" s="15">
        <v>44228</v>
      </c>
      <c r="M240" s="2">
        <f t="shared" si="420"/>
        <v>26</v>
      </c>
      <c r="N240" s="16">
        <v>36</v>
      </c>
      <c r="O240" s="2"/>
      <c r="P240" s="16"/>
      <c r="Q240" s="16"/>
      <c r="R240" s="2">
        <v>200</v>
      </c>
      <c r="S240" s="2">
        <v>0</v>
      </c>
      <c r="T240" s="2">
        <v>0</v>
      </c>
      <c r="U240" s="16"/>
      <c r="V240" s="2">
        <v>0</v>
      </c>
      <c r="W240" s="2">
        <f t="shared" si="426"/>
        <v>10</v>
      </c>
      <c r="X240" s="2">
        <f t="shared" si="427"/>
        <v>0</v>
      </c>
      <c r="Y240" s="17">
        <f t="shared" si="415"/>
        <v>51.92307692307692</v>
      </c>
      <c r="Z240" s="17">
        <f t="shared" si="419"/>
        <v>9</v>
      </c>
      <c r="AA240" s="17">
        <f t="shared" si="418"/>
        <v>5</v>
      </c>
      <c r="AB240" s="18">
        <v>7</v>
      </c>
      <c r="AC240" s="19">
        <f t="shared" si="400"/>
        <v>282.92307692307691</v>
      </c>
      <c r="AD240" s="17">
        <f t="shared" si="416"/>
        <v>0</v>
      </c>
      <c r="AE240" s="17">
        <f t="shared" si="417"/>
        <v>0</v>
      </c>
      <c r="AF240" s="29"/>
      <c r="AG240" s="43">
        <f t="shared" si="428"/>
        <v>0</v>
      </c>
      <c r="AH240" s="17">
        <f t="shared" si="429"/>
        <v>5.6584615384615384</v>
      </c>
      <c r="AI240" s="17">
        <f t="shared" si="430"/>
        <v>5.6584615384615384</v>
      </c>
      <c r="AJ240" s="3">
        <f t="shared" si="395"/>
        <v>277</v>
      </c>
      <c r="AK240" s="3">
        <f t="shared" si="396"/>
        <v>1000</v>
      </c>
      <c r="AL240" s="3"/>
      <c r="AN240" s="20">
        <f t="shared" si="421"/>
        <v>277.26</v>
      </c>
      <c r="AO240">
        <f t="shared" si="401"/>
        <v>2</v>
      </c>
      <c r="AP240">
        <f t="shared" si="402"/>
        <v>1</v>
      </c>
      <c r="AQ240">
        <f t="shared" si="403"/>
        <v>1</v>
      </c>
      <c r="AR240">
        <f t="shared" si="404"/>
        <v>0</v>
      </c>
      <c r="AS240">
        <f t="shared" si="405"/>
        <v>1</v>
      </c>
      <c r="AT240">
        <f t="shared" si="406"/>
        <v>2</v>
      </c>
      <c r="AU240">
        <f t="shared" si="407"/>
        <v>0</v>
      </c>
      <c r="AV240">
        <f t="shared" si="408"/>
        <v>1</v>
      </c>
      <c r="AW240">
        <f t="shared" si="409"/>
        <v>0</v>
      </c>
      <c r="AX240">
        <f t="shared" si="410"/>
        <v>0</v>
      </c>
      <c r="AY240">
        <f t="shared" si="411"/>
        <v>1039.9999999999636</v>
      </c>
      <c r="AZ240" s="12">
        <f t="shared" si="412"/>
        <v>-4.1666666666666664E-2</v>
      </c>
      <c r="BA240" s="13">
        <f t="shared" si="431"/>
        <v>0</v>
      </c>
      <c r="BB240" s="13">
        <f t="shared" si="432"/>
        <v>0</v>
      </c>
      <c r="BC240" s="27">
        <v>0</v>
      </c>
      <c r="BD240" s="1">
        <f t="shared" si="413"/>
        <v>0</v>
      </c>
      <c r="BE240" s="20">
        <f t="shared" si="414"/>
        <v>261.92307692307691</v>
      </c>
    </row>
    <row r="241" spans="1:57" ht="33" customHeight="1" x14ac:dyDescent="0.65">
      <c r="A241" s="39">
        <v>235</v>
      </c>
      <c r="B241" s="2" t="s">
        <v>685</v>
      </c>
      <c r="C241" s="44" t="s">
        <v>702</v>
      </c>
      <c r="D241" s="47" t="s">
        <v>385</v>
      </c>
      <c r="E241" s="48" t="s">
        <v>703</v>
      </c>
      <c r="F241" s="46" t="str">
        <f>VLOOKUP(C241,'[1]2023.11'!$C$6:$X$1239,8,0)</f>
        <v>SENG</v>
      </c>
      <c r="G241" s="46" t="str">
        <f>VLOOKUP(C241,'[1]2023.11'!$C$6:$X$1239,9,0)</f>
        <v>SANITH</v>
      </c>
      <c r="H241" s="46" t="str">
        <f>VLOOKUP(C241,'[1]2023.11'!$C$6:$X$1239,14,0)</f>
        <v>M</v>
      </c>
      <c r="I241" s="78">
        <f>VLOOKUP(C241,'[1]2023.11'!$C$6:$X$1239,13,0)</f>
        <v>33492</v>
      </c>
      <c r="J241" s="46" t="str">
        <f>VLOOKUP(C241,'[1]2023.11'!$C$6:$X$1239,4,0)</f>
        <v>0967574772</v>
      </c>
      <c r="K241" s="46" t="str">
        <f>VLOOKUP(C241,'[1]2023.11'!$C$6:$X$1239,3,0)</f>
        <v>040579053</v>
      </c>
      <c r="L241" s="15">
        <v>44531</v>
      </c>
      <c r="M241" s="2">
        <f t="shared" si="420"/>
        <v>26</v>
      </c>
      <c r="N241" s="16">
        <v>47</v>
      </c>
      <c r="O241" s="2"/>
      <c r="P241" s="16"/>
      <c r="Q241" s="16"/>
      <c r="R241" s="2">
        <v>200</v>
      </c>
      <c r="S241" s="2">
        <v>0</v>
      </c>
      <c r="T241" s="2">
        <v>0</v>
      </c>
      <c r="U241" s="16"/>
      <c r="V241" s="2">
        <v>0</v>
      </c>
      <c r="W241" s="2">
        <f t="shared" si="426"/>
        <v>10</v>
      </c>
      <c r="X241" s="2">
        <f t="shared" si="427"/>
        <v>0</v>
      </c>
      <c r="Y241" s="17">
        <f t="shared" si="415"/>
        <v>67.788461538461533</v>
      </c>
      <c r="Z241" s="17">
        <f t="shared" si="419"/>
        <v>11.75</v>
      </c>
      <c r="AA241" s="17">
        <f t="shared" si="418"/>
        <v>5</v>
      </c>
      <c r="AB241" s="18">
        <v>7</v>
      </c>
      <c r="AC241" s="19">
        <f t="shared" si="400"/>
        <v>301.53846153846155</v>
      </c>
      <c r="AD241" s="17">
        <f t="shared" si="416"/>
        <v>0</v>
      </c>
      <c r="AE241" s="17">
        <f t="shared" si="417"/>
        <v>0</v>
      </c>
      <c r="AF241" s="29"/>
      <c r="AG241" s="43">
        <f t="shared" si="428"/>
        <v>0</v>
      </c>
      <c r="AH241" s="17">
        <f t="shared" si="429"/>
        <v>6</v>
      </c>
      <c r="AI241" s="17">
        <f t="shared" si="430"/>
        <v>6</v>
      </c>
      <c r="AJ241" s="3">
        <f t="shared" si="395"/>
        <v>295</v>
      </c>
      <c r="AK241" s="3">
        <f t="shared" si="396"/>
        <v>2100</v>
      </c>
      <c r="AL241" s="3"/>
      <c r="AN241" s="20">
        <f t="shared" si="421"/>
        <v>295.54000000000002</v>
      </c>
      <c r="AO241">
        <f t="shared" si="401"/>
        <v>2</v>
      </c>
      <c r="AP241">
        <f t="shared" si="402"/>
        <v>1</v>
      </c>
      <c r="AQ241">
        <f t="shared" si="403"/>
        <v>2</v>
      </c>
      <c r="AR241">
        <f t="shared" si="404"/>
        <v>0</v>
      </c>
      <c r="AS241">
        <f t="shared" si="405"/>
        <v>1</v>
      </c>
      <c r="AT241">
        <f t="shared" si="406"/>
        <v>0</v>
      </c>
      <c r="AU241">
        <f t="shared" si="407"/>
        <v>1</v>
      </c>
      <c r="AV241">
        <f t="shared" si="408"/>
        <v>0</v>
      </c>
      <c r="AW241">
        <f t="shared" si="409"/>
        <v>0</v>
      </c>
      <c r="AX241">
        <f t="shared" si="410"/>
        <v>1</v>
      </c>
      <c r="AY241">
        <f t="shared" si="411"/>
        <v>2160.0000000000819</v>
      </c>
      <c r="AZ241" s="12">
        <f t="shared" si="412"/>
        <v>-0.875</v>
      </c>
      <c r="BA241" s="13">
        <f t="shared" si="431"/>
        <v>0</v>
      </c>
      <c r="BB241" s="13">
        <f t="shared" si="432"/>
        <v>0</v>
      </c>
      <c r="BC241" s="27">
        <v>0</v>
      </c>
      <c r="BD241" s="1">
        <f t="shared" si="413"/>
        <v>0</v>
      </c>
      <c r="BE241" s="20">
        <f t="shared" si="414"/>
        <v>277.78846153846155</v>
      </c>
    </row>
    <row r="242" spans="1:57" ht="33" customHeight="1" x14ac:dyDescent="0.65">
      <c r="A242" s="2">
        <v>236</v>
      </c>
      <c r="B242" s="2" t="s">
        <v>685</v>
      </c>
      <c r="C242" s="44" t="s">
        <v>704</v>
      </c>
      <c r="D242" s="47" t="s">
        <v>705</v>
      </c>
      <c r="E242" s="48" t="s">
        <v>706</v>
      </c>
      <c r="F242" s="46" t="str">
        <f>VLOOKUP(C242,'[1]2023.11'!$C$6:$X$1239,8,0)</f>
        <v>NHORK</v>
      </c>
      <c r="G242" s="46" t="str">
        <f>VLOOKUP(C242,'[1]2023.11'!$C$6:$X$1239,9,0)</f>
        <v>SIMAK</v>
      </c>
      <c r="H242" s="46" t="str">
        <f>VLOOKUP(C242,'[1]2023.11'!$C$6:$X$1239,14,0)</f>
        <v>F</v>
      </c>
      <c r="I242" s="78">
        <f>VLOOKUP(C242,'[1]2023.11'!$C$6:$X$1239,13,0)</f>
        <v>33041</v>
      </c>
      <c r="J242" s="46" t="str">
        <f>VLOOKUP(C242,'[1]2023.11'!$C$6:$X$1239,4,0)</f>
        <v>0965148146</v>
      </c>
      <c r="K242" s="46" t="str">
        <f>VLOOKUP(C242,'[1]2023.11'!$C$6:$X$1239,3,0)</f>
        <v>051598596</v>
      </c>
      <c r="L242" s="15">
        <v>44228</v>
      </c>
      <c r="M242" s="2">
        <f t="shared" si="420"/>
        <v>26</v>
      </c>
      <c r="N242" s="16">
        <v>47</v>
      </c>
      <c r="O242" s="2"/>
      <c r="P242" s="16"/>
      <c r="Q242" s="16"/>
      <c r="R242" s="2">
        <v>210</v>
      </c>
      <c r="S242" s="2">
        <v>15</v>
      </c>
      <c r="T242" s="2">
        <v>2</v>
      </c>
      <c r="U242" s="16"/>
      <c r="V242" s="2">
        <v>0</v>
      </c>
      <c r="W242" s="2">
        <f t="shared" si="426"/>
        <v>10</v>
      </c>
      <c r="X242" s="2">
        <f t="shared" si="427"/>
        <v>0</v>
      </c>
      <c r="Y242" s="17">
        <f t="shared" si="415"/>
        <v>71.177884615384613</v>
      </c>
      <c r="Z242" s="17">
        <f t="shared" si="419"/>
        <v>11.75</v>
      </c>
      <c r="AA242" s="17">
        <f t="shared" si="418"/>
        <v>5</v>
      </c>
      <c r="AB242" s="18">
        <v>7</v>
      </c>
      <c r="AC242" s="19">
        <f t="shared" si="400"/>
        <v>331.92788461538464</v>
      </c>
      <c r="AD242" s="17">
        <f t="shared" si="416"/>
        <v>0</v>
      </c>
      <c r="AE242" s="17">
        <f t="shared" si="417"/>
        <v>0</v>
      </c>
      <c r="AF242" s="29"/>
      <c r="AG242" s="43">
        <f t="shared" si="428"/>
        <v>0</v>
      </c>
      <c r="AH242" s="17">
        <f t="shared" si="429"/>
        <v>6</v>
      </c>
      <c r="AI242" s="17">
        <f t="shared" si="430"/>
        <v>6</v>
      </c>
      <c r="AJ242" s="3">
        <f t="shared" si="395"/>
        <v>325</v>
      </c>
      <c r="AK242" s="3">
        <f t="shared" si="396"/>
        <v>3700</v>
      </c>
      <c r="AL242" s="3"/>
      <c r="AN242" s="20">
        <f t="shared" si="421"/>
        <v>325.93</v>
      </c>
      <c r="AO242">
        <f t="shared" si="401"/>
        <v>3</v>
      </c>
      <c r="AP242">
        <f t="shared" si="402"/>
        <v>0</v>
      </c>
      <c r="AQ242">
        <f t="shared" si="403"/>
        <v>1</v>
      </c>
      <c r="AR242">
        <f t="shared" si="404"/>
        <v>0</v>
      </c>
      <c r="AS242">
        <f t="shared" si="405"/>
        <v>1</v>
      </c>
      <c r="AT242">
        <f t="shared" si="406"/>
        <v>0</v>
      </c>
      <c r="AU242">
        <f t="shared" si="407"/>
        <v>1</v>
      </c>
      <c r="AV242">
        <f t="shared" si="408"/>
        <v>1</v>
      </c>
      <c r="AW242">
        <f t="shared" si="409"/>
        <v>1</v>
      </c>
      <c r="AX242">
        <f t="shared" si="410"/>
        <v>2</v>
      </c>
      <c r="AY242">
        <f t="shared" si="411"/>
        <v>3720.0000000000273</v>
      </c>
      <c r="AZ242" s="12">
        <f t="shared" si="412"/>
        <v>-4.1666666666666664E-2</v>
      </c>
      <c r="BA242" s="13">
        <f t="shared" si="431"/>
        <v>0</v>
      </c>
      <c r="BB242" s="13">
        <f t="shared" si="432"/>
        <v>0</v>
      </c>
      <c r="BC242" s="27">
        <v>0</v>
      </c>
      <c r="BD242" s="1">
        <f t="shared" si="413"/>
        <v>0</v>
      </c>
      <c r="BE242" s="20">
        <f t="shared" si="414"/>
        <v>308.17788461538464</v>
      </c>
    </row>
    <row r="243" spans="1:57" ht="35.25" customHeight="1" x14ac:dyDescent="0.75">
      <c r="A243" s="39">
        <v>237</v>
      </c>
      <c r="B243" s="2" t="s">
        <v>685</v>
      </c>
      <c r="C243" s="44" t="s">
        <v>707</v>
      </c>
      <c r="D243" s="54" t="s">
        <v>267</v>
      </c>
      <c r="E243" s="55" t="s">
        <v>224</v>
      </c>
      <c r="F243" s="46" t="str">
        <f>VLOOKUP(C243,'[1]2023.11'!$C$6:$X$1239,8,0)</f>
        <v>PHO</v>
      </c>
      <c r="G243" s="46" t="str">
        <f>VLOOKUP(C243,'[1]2023.11'!$C$6:$X$1239,9,0)</f>
        <v>SAMBO</v>
      </c>
      <c r="H243" s="46" t="str">
        <f>VLOOKUP(C243,'[1]2023.11'!$C$6:$X$1239,14,0)</f>
        <v>F</v>
      </c>
      <c r="I243" s="78">
        <f>VLOOKUP(C243,'[1]2023.11'!$C$6:$X$1239,13,0)</f>
        <v>35659</v>
      </c>
      <c r="J243" s="46" t="str">
        <f>VLOOKUP(C243,'[1]2023.11'!$C$6:$X$1239,4,0)</f>
        <v>086940162</v>
      </c>
      <c r="K243" s="46">
        <f>VLOOKUP(C243,'[1]2023.11'!$C$6:$X$1239,3,0)</f>
        <v>160534080</v>
      </c>
      <c r="L243" s="15">
        <v>44713</v>
      </c>
      <c r="M243" s="2">
        <f t="shared" si="420"/>
        <v>26</v>
      </c>
      <c r="N243" s="16">
        <v>47</v>
      </c>
      <c r="O243" s="2"/>
      <c r="P243" s="16"/>
      <c r="Q243" s="16"/>
      <c r="R243" s="2">
        <v>210</v>
      </c>
      <c r="S243" s="2">
        <v>15</v>
      </c>
      <c r="T243" s="2">
        <v>0</v>
      </c>
      <c r="U243" s="16"/>
      <c r="V243" s="2">
        <v>0</v>
      </c>
      <c r="W243" s="2">
        <f t="shared" si="426"/>
        <v>10</v>
      </c>
      <c r="X243" s="2">
        <f t="shared" si="427"/>
        <v>0</v>
      </c>
      <c r="Y243" s="17">
        <f t="shared" si="415"/>
        <v>71.177884615384613</v>
      </c>
      <c r="Z243" s="17">
        <f t="shared" si="419"/>
        <v>11.75</v>
      </c>
      <c r="AA243" s="17">
        <f t="shared" si="418"/>
        <v>5</v>
      </c>
      <c r="AB243" s="18">
        <v>7</v>
      </c>
      <c r="AC243" s="19">
        <f t="shared" si="400"/>
        <v>329.92788461538464</v>
      </c>
      <c r="AD243" s="17">
        <f t="shared" si="416"/>
        <v>0</v>
      </c>
      <c r="AE243" s="17">
        <f t="shared" si="417"/>
        <v>0</v>
      </c>
      <c r="AF243" s="29"/>
      <c r="AG243" s="43">
        <f t="shared" si="428"/>
        <v>0</v>
      </c>
      <c r="AH243" s="17">
        <f t="shared" si="429"/>
        <v>6</v>
      </c>
      <c r="AI243" s="17">
        <f t="shared" si="430"/>
        <v>6</v>
      </c>
      <c r="AJ243" s="3">
        <f t="shared" si="395"/>
        <v>323</v>
      </c>
      <c r="AK243" s="3">
        <f t="shared" si="396"/>
        <v>3700</v>
      </c>
      <c r="AL243" s="3"/>
      <c r="AN243" s="20">
        <f t="shared" si="421"/>
        <v>323.93</v>
      </c>
      <c r="AO243">
        <f t="shared" si="401"/>
        <v>3</v>
      </c>
      <c r="AP243">
        <f t="shared" si="402"/>
        <v>0</v>
      </c>
      <c r="AQ243">
        <f t="shared" si="403"/>
        <v>1</v>
      </c>
      <c r="AR243">
        <f t="shared" si="404"/>
        <v>0</v>
      </c>
      <c r="AS243">
        <f t="shared" si="405"/>
        <v>0</v>
      </c>
      <c r="AT243">
        <f t="shared" si="406"/>
        <v>3</v>
      </c>
      <c r="AU243">
        <f t="shared" si="407"/>
        <v>1</v>
      </c>
      <c r="AV243">
        <f t="shared" si="408"/>
        <v>1</v>
      </c>
      <c r="AW243">
        <f t="shared" si="409"/>
        <v>1</v>
      </c>
      <c r="AX243">
        <f t="shared" si="410"/>
        <v>2</v>
      </c>
      <c r="AY243">
        <f t="shared" si="411"/>
        <v>3720.0000000000273</v>
      </c>
      <c r="AZ243" s="12">
        <f t="shared" si="412"/>
        <v>-1.375</v>
      </c>
      <c r="BA243" s="13">
        <f t="shared" si="431"/>
        <v>0</v>
      </c>
      <c r="BB243" s="13">
        <f t="shared" si="432"/>
        <v>0</v>
      </c>
      <c r="BC243" s="27">
        <v>0</v>
      </c>
      <c r="BD243" s="1">
        <f t="shared" si="413"/>
        <v>0</v>
      </c>
      <c r="BE243" s="20">
        <f t="shared" si="414"/>
        <v>306.17788461538464</v>
      </c>
    </row>
    <row r="244" spans="1:57" ht="33" customHeight="1" x14ac:dyDescent="0.65">
      <c r="A244" s="2">
        <v>238</v>
      </c>
      <c r="B244" s="2" t="s">
        <v>685</v>
      </c>
      <c r="C244" s="44" t="s">
        <v>708</v>
      </c>
      <c r="D244" s="47" t="s">
        <v>513</v>
      </c>
      <c r="E244" s="48" t="s">
        <v>454</v>
      </c>
      <c r="F244" s="46" t="str">
        <f>VLOOKUP(C244,'[1]2023.11'!$C$6:$X$1239,8,0)</f>
        <v>NHOK</v>
      </c>
      <c r="G244" s="46" t="str">
        <f>VLOOKUP(C244,'[1]2023.11'!$C$6:$X$1239,9,0)</f>
        <v>REAKSMEY</v>
      </c>
      <c r="H244" s="46" t="str">
        <f>VLOOKUP(C244,'[1]2023.11'!$C$6:$X$1239,14,0)</f>
        <v>M</v>
      </c>
      <c r="I244" s="78">
        <f>VLOOKUP(C244,'[1]2023.11'!$C$6:$X$1239,13,0)</f>
        <v>37714</v>
      </c>
      <c r="J244" s="46" t="str">
        <f>VLOOKUP(C244,'[1]2023.11'!$C$6:$X$1239,4,0)</f>
        <v>0966504934</v>
      </c>
      <c r="K244" s="46" t="str">
        <f>VLOOKUP(C244,'[1]2023.11'!$C$6:$X$1239,3,0)</f>
        <v>051625341</v>
      </c>
      <c r="L244" s="15">
        <v>44774</v>
      </c>
      <c r="M244" s="2">
        <f t="shared" si="420"/>
        <v>26</v>
      </c>
      <c r="N244" s="16">
        <v>47</v>
      </c>
      <c r="O244" s="2"/>
      <c r="P244" s="16"/>
      <c r="Q244" s="16"/>
      <c r="R244" s="2">
        <v>200</v>
      </c>
      <c r="S244" s="2">
        <v>0</v>
      </c>
      <c r="T244" s="2">
        <v>0</v>
      </c>
      <c r="U244" s="16"/>
      <c r="V244" s="2">
        <v>0</v>
      </c>
      <c r="W244" s="2">
        <f t="shared" si="426"/>
        <v>10</v>
      </c>
      <c r="X244" s="2">
        <f t="shared" si="427"/>
        <v>0</v>
      </c>
      <c r="Y244" s="17">
        <f t="shared" si="415"/>
        <v>67.788461538461533</v>
      </c>
      <c r="Z244" s="17">
        <f t="shared" si="419"/>
        <v>11.75</v>
      </c>
      <c r="AA244" s="17">
        <f t="shared" si="418"/>
        <v>5</v>
      </c>
      <c r="AB244" s="18">
        <v>7</v>
      </c>
      <c r="AC244" s="19">
        <f t="shared" si="400"/>
        <v>301.53846153846155</v>
      </c>
      <c r="AD244" s="17">
        <f t="shared" si="416"/>
        <v>0</v>
      </c>
      <c r="AE244" s="17">
        <f t="shared" si="417"/>
        <v>0</v>
      </c>
      <c r="AF244" s="29"/>
      <c r="AG244" s="43">
        <f t="shared" si="428"/>
        <v>0</v>
      </c>
      <c r="AH244" s="17">
        <f t="shared" si="429"/>
        <v>6</v>
      </c>
      <c r="AI244" s="17">
        <f t="shared" si="430"/>
        <v>6</v>
      </c>
      <c r="AJ244" s="3">
        <f t="shared" ref="AJ244:AJ307" si="433">(AO244*$AO$5+AP244*$AP$5+AQ244*$AQ$5+AR244*$AR$5+AS244*$AS$5+AT244*$AT$5)</f>
        <v>295</v>
      </c>
      <c r="AK244" s="3">
        <f t="shared" ref="AK244:AK307" si="434">(AU244*$AU$5+AV244*$AV$5+AW244*$AW$5+AX244*$AX$5)</f>
        <v>2100</v>
      </c>
      <c r="AL244" s="3"/>
      <c r="AN244" s="20">
        <f t="shared" si="421"/>
        <v>295.54000000000002</v>
      </c>
      <c r="AO244">
        <f t="shared" si="401"/>
        <v>2</v>
      </c>
      <c r="AP244">
        <f t="shared" si="402"/>
        <v>1</v>
      </c>
      <c r="AQ244">
        <f t="shared" si="403"/>
        <v>2</v>
      </c>
      <c r="AR244">
        <f t="shared" si="404"/>
        <v>0</v>
      </c>
      <c r="AS244">
        <f t="shared" si="405"/>
        <v>1</v>
      </c>
      <c r="AT244">
        <f t="shared" si="406"/>
        <v>0</v>
      </c>
      <c r="AU244">
        <f t="shared" si="407"/>
        <v>1</v>
      </c>
      <c r="AV244">
        <f t="shared" si="408"/>
        <v>0</v>
      </c>
      <c r="AW244">
        <f t="shared" si="409"/>
        <v>0</v>
      </c>
      <c r="AX244">
        <f t="shared" si="410"/>
        <v>1</v>
      </c>
      <c r="AY244">
        <f t="shared" si="411"/>
        <v>2160.0000000000819</v>
      </c>
      <c r="AZ244" s="12">
        <f t="shared" si="412"/>
        <v>-1.5416666666666667</v>
      </c>
      <c r="BA244" s="13">
        <f t="shared" si="431"/>
        <v>0</v>
      </c>
      <c r="BB244" s="13">
        <f t="shared" si="432"/>
        <v>0</v>
      </c>
      <c r="BC244" s="27">
        <v>0</v>
      </c>
      <c r="BD244" s="1">
        <f t="shared" si="413"/>
        <v>0</v>
      </c>
      <c r="BE244" s="20">
        <f t="shared" si="414"/>
        <v>277.78846153846155</v>
      </c>
    </row>
    <row r="245" spans="1:57" ht="33" customHeight="1" x14ac:dyDescent="0.65">
      <c r="A245" s="39">
        <v>239</v>
      </c>
      <c r="B245" s="2" t="s">
        <v>685</v>
      </c>
      <c r="C245" s="36" t="s">
        <v>709</v>
      </c>
      <c r="D245" s="47" t="s">
        <v>710</v>
      </c>
      <c r="E245" s="48" t="s">
        <v>399</v>
      </c>
      <c r="F245" s="46" t="str">
        <f>VLOOKUP(C245,'[1]2023.11'!$C$6:$X$1239,8,0)</f>
        <v>LIV</v>
      </c>
      <c r="G245" s="46" t="str">
        <f>VLOOKUP(C245,'[1]2023.11'!$C$6:$X$1239,9,0)</f>
        <v>CHAN</v>
      </c>
      <c r="H245" s="46" t="str">
        <f>VLOOKUP(C245,'[1]2023.11'!$C$6:$X$1239,14,0)</f>
        <v>F</v>
      </c>
      <c r="I245" s="78">
        <f>VLOOKUP(C245,'[1]2023.11'!$C$6:$X$1239,13,0)</f>
        <v>35395</v>
      </c>
      <c r="J245" s="46" t="str">
        <f>VLOOKUP(C245,'[1]2023.11'!$C$6:$X$1239,4,0)</f>
        <v>096374805</v>
      </c>
      <c r="K245" s="46" t="str">
        <f>VLOOKUP(C245,'[1]2023.11'!$C$6:$X$1239,3,0)</f>
        <v>030581491</v>
      </c>
      <c r="L245" s="15">
        <v>44838</v>
      </c>
      <c r="M245" s="2">
        <f t="shared" si="420"/>
        <v>25</v>
      </c>
      <c r="N245" s="16">
        <v>36</v>
      </c>
      <c r="O245" s="2"/>
      <c r="P245" s="16">
        <v>1</v>
      </c>
      <c r="Q245" s="16"/>
      <c r="R245" s="2">
        <v>200</v>
      </c>
      <c r="S245" s="2">
        <v>0</v>
      </c>
      <c r="T245" s="2">
        <v>0</v>
      </c>
      <c r="U245" s="16"/>
      <c r="V245" s="2">
        <v>0</v>
      </c>
      <c r="W245" s="2">
        <f t="shared" si="426"/>
        <v>5</v>
      </c>
      <c r="X245" s="2">
        <f t="shared" si="427"/>
        <v>0</v>
      </c>
      <c r="Y245" s="17">
        <f t="shared" si="415"/>
        <v>51.92307692307692</v>
      </c>
      <c r="Z245" s="17">
        <f t="shared" si="419"/>
        <v>9</v>
      </c>
      <c r="AA245" s="17">
        <f t="shared" si="418"/>
        <v>4.8076923076923084</v>
      </c>
      <c r="AB245" s="18">
        <v>7</v>
      </c>
      <c r="AC245" s="19">
        <f t="shared" si="400"/>
        <v>277.73076923076923</v>
      </c>
      <c r="AD245" s="17">
        <f t="shared" si="416"/>
        <v>7.6923076923076925</v>
      </c>
      <c r="AE245" s="17">
        <f t="shared" si="417"/>
        <v>0</v>
      </c>
      <c r="AF245" s="29"/>
      <c r="AG245" s="43">
        <f t="shared" si="428"/>
        <v>0</v>
      </c>
      <c r="AH245" s="17">
        <f t="shared" si="429"/>
        <v>5.554615384615385</v>
      </c>
      <c r="AI245" s="17">
        <f t="shared" si="430"/>
        <v>13.246923076923078</v>
      </c>
      <c r="AJ245" s="3">
        <f t="shared" si="433"/>
        <v>264</v>
      </c>
      <c r="AK245" s="3">
        <f t="shared" si="434"/>
        <v>1900</v>
      </c>
      <c r="AL245" s="3"/>
      <c r="AN245" s="20">
        <f t="shared" si="421"/>
        <v>264.48</v>
      </c>
      <c r="AO245">
        <f t="shared" si="401"/>
        <v>2</v>
      </c>
      <c r="AP245">
        <f t="shared" si="402"/>
        <v>1</v>
      </c>
      <c r="AQ245">
        <f t="shared" si="403"/>
        <v>0</v>
      </c>
      <c r="AR245">
        <f t="shared" si="404"/>
        <v>1</v>
      </c>
      <c r="AS245">
        <f t="shared" si="405"/>
        <v>0</v>
      </c>
      <c r="AT245">
        <f t="shared" si="406"/>
        <v>4</v>
      </c>
      <c r="AU245">
        <f t="shared" si="407"/>
        <v>0</v>
      </c>
      <c r="AV245">
        <f t="shared" si="408"/>
        <v>1</v>
      </c>
      <c r="AW245">
        <f t="shared" si="409"/>
        <v>1</v>
      </c>
      <c r="AX245">
        <f t="shared" si="410"/>
        <v>4</v>
      </c>
      <c r="AY245">
        <f t="shared" si="411"/>
        <v>1920.0000000000728</v>
      </c>
      <c r="AZ245" s="12">
        <f t="shared" si="412"/>
        <v>-1.7166666666666666</v>
      </c>
      <c r="BA245" s="13">
        <f t="shared" si="431"/>
        <v>0</v>
      </c>
      <c r="BB245" s="13">
        <f t="shared" si="432"/>
        <v>0</v>
      </c>
      <c r="BC245" s="27">
        <v>0</v>
      </c>
      <c r="BD245" s="1">
        <f t="shared" si="413"/>
        <v>0</v>
      </c>
      <c r="BE245" s="20">
        <f t="shared" si="414"/>
        <v>249.23076923076923</v>
      </c>
    </row>
    <row r="246" spans="1:57" ht="33" customHeight="1" x14ac:dyDescent="0.65">
      <c r="A246" s="2">
        <v>240</v>
      </c>
      <c r="B246" s="2" t="s">
        <v>685</v>
      </c>
      <c r="C246" s="44" t="s">
        <v>711</v>
      </c>
      <c r="D246" s="47" t="s">
        <v>712</v>
      </c>
      <c r="E246" s="48" t="s">
        <v>713</v>
      </c>
      <c r="F246" s="46" t="str">
        <f>VLOOKUP(C246,'[1]2023.11'!$C$6:$X$1239,8,0)</f>
        <v>NGEN</v>
      </c>
      <c r="G246" s="46" t="str">
        <f>VLOOKUP(C246,'[1]2023.11'!$C$6:$X$1239,9,0)</f>
        <v>CHHAK</v>
      </c>
      <c r="H246" s="46" t="str">
        <f>VLOOKUP(C246,'[1]2023.11'!$C$6:$X$1239,14,0)</f>
        <v>F</v>
      </c>
      <c r="I246" s="78">
        <f>VLOOKUP(C246,'[1]2023.11'!$C$6:$X$1239,13,0)</f>
        <v>36776</v>
      </c>
      <c r="J246" s="46" t="str">
        <f>VLOOKUP(C246,'[1]2023.11'!$C$6:$X$1239,4,0)</f>
        <v>010450341</v>
      </c>
      <c r="K246" s="46" t="str">
        <f>VLOOKUP(C246,'[1]2023.11'!$C$6:$X$1239,3,0)</f>
        <v>110644402</v>
      </c>
      <c r="L246" s="15">
        <v>44228</v>
      </c>
      <c r="M246" s="2">
        <f t="shared" si="420"/>
        <v>26</v>
      </c>
      <c r="N246" s="16">
        <v>40</v>
      </c>
      <c r="O246" s="2"/>
      <c r="P246" s="16"/>
      <c r="Q246" s="16"/>
      <c r="R246" s="2">
        <v>200</v>
      </c>
      <c r="S246" s="2">
        <v>0</v>
      </c>
      <c r="T246" s="2">
        <v>0</v>
      </c>
      <c r="U246" s="16"/>
      <c r="V246" s="2">
        <v>0</v>
      </c>
      <c r="W246" s="2">
        <f t="shared" si="426"/>
        <v>10</v>
      </c>
      <c r="X246" s="2">
        <f t="shared" si="427"/>
        <v>0</v>
      </c>
      <c r="Y246" s="17">
        <f t="shared" si="415"/>
        <v>57.692307692307693</v>
      </c>
      <c r="Z246" s="17">
        <f t="shared" si="419"/>
        <v>10</v>
      </c>
      <c r="AA246" s="17">
        <f t="shared" si="418"/>
        <v>5</v>
      </c>
      <c r="AB246" s="18">
        <v>7</v>
      </c>
      <c r="AC246" s="19">
        <f t="shared" si="400"/>
        <v>289.69230769230768</v>
      </c>
      <c r="AD246" s="17">
        <f t="shared" si="416"/>
        <v>0</v>
      </c>
      <c r="AE246" s="17">
        <f t="shared" si="417"/>
        <v>0</v>
      </c>
      <c r="AF246" s="29"/>
      <c r="AG246" s="43">
        <f t="shared" si="428"/>
        <v>0</v>
      </c>
      <c r="AH246" s="17">
        <f t="shared" si="429"/>
        <v>5.7938461538461539</v>
      </c>
      <c r="AI246" s="17">
        <f t="shared" si="430"/>
        <v>5.7938461538461539</v>
      </c>
      <c r="AJ246" s="3">
        <f t="shared" si="433"/>
        <v>283</v>
      </c>
      <c r="AK246" s="3">
        <f t="shared" si="434"/>
        <v>3500</v>
      </c>
      <c r="AL246" s="3"/>
      <c r="AN246" s="20">
        <f t="shared" si="421"/>
        <v>283.89999999999998</v>
      </c>
      <c r="AO246">
        <f t="shared" si="401"/>
        <v>2</v>
      </c>
      <c r="AP246">
        <f t="shared" si="402"/>
        <v>1</v>
      </c>
      <c r="AQ246">
        <f t="shared" si="403"/>
        <v>1</v>
      </c>
      <c r="AR246">
        <f t="shared" si="404"/>
        <v>1</v>
      </c>
      <c r="AS246">
        <f t="shared" si="405"/>
        <v>0</v>
      </c>
      <c r="AT246">
        <f t="shared" si="406"/>
        <v>3</v>
      </c>
      <c r="AU246">
        <f t="shared" si="407"/>
        <v>1</v>
      </c>
      <c r="AV246">
        <f t="shared" si="408"/>
        <v>1</v>
      </c>
      <c r="AW246">
        <f t="shared" si="409"/>
        <v>1</v>
      </c>
      <c r="AX246">
        <f t="shared" si="410"/>
        <v>0</v>
      </c>
      <c r="AY246">
        <f t="shared" si="411"/>
        <v>3599.9999999999091</v>
      </c>
      <c r="AZ246" s="12">
        <f t="shared" si="412"/>
        <v>-4.1666666666666664E-2</v>
      </c>
      <c r="BA246" s="13">
        <f t="shared" si="431"/>
        <v>0</v>
      </c>
      <c r="BB246" s="13">
        <f t="shared" si="432"/>
        <v>0</v>
      </c>
      <c r="BC246" s="27">
        <v>0</v>
      </c>
      <c r="BD246" s="1">
        <f t="shared" si="413"/>
        <v>0</v>
      </c>
      <c r="BE246" s="20">
        <f t="shared" si="414"/>
        <v>267.69230769230768</v>
      </c>
    </row>
    <row r="247" spans="1:57" ht="33" customHeight="1" x14ac:dyDescent="0.65">
      <c r="A247" s="39">
        <v>241</v>
      </c>
      <c r="B247" s="2" t="s">
        <v>685</v>
      </c>
      <c r="C247" s="44" t="s">
        <v>714</v>
      </c>
      <c r="D247" s="47" t="s">
        <v>715</v>
      </c>
      <c r="E247" s="48" t="s">
        <v>569</v>
      </c>
      <c r="F247" s="46" t="str">
        <f>VLOOKUP(C247,'[1]2023.11'!$C$6:$X$1239,8,0)</f>
        <v>YOEM</v>
      </c>
      <c r="G247" s="46" t="str">
        <f>VLOOKUP(C247,'[1]2023.11'!$C$6:$X$1239,9,0)</f>
        <v>SREYNET</v>
      </c>
      <c r="H247" s="46" t="str">
        <f>VLOOKUP(C247,'[1]2023.11'!$C$6:$X$1239,14,0)</f>
        <v>F</v>
      </c>
      <c r="I247" s="78">
        <f>VLOOKUP(C247,'[1]2023.11'!$C$6:$X$1239,13,0)</f>
        <v>36238</v>
      </c>
      <c r="J247" s="46" t="str">
        <f>VLOOKUP(C247,'[1]2023.11'!$C$6:$X$1239,4,0)</f>
        <v>0962527524</v>
      </c>
      <c r="K247" s="46" t="str">
        <f>VLOOKUP(C247,'[1]2023.11'!$C$6:$X$1239,3,0)</f>
        <v>051103655</v>
      </c>
      <c r="L247" s="15">
        <v>44228</v>
      </c>
      <c r="M247" s="2">
        <f t="shared" si="420"/>
        <v>26</v>
      </c>
      <c r="N247" s="16">
        <v>34</v>
      </c>
      <c r="O247" s="2"/>
      <c r="P247" s="16"/>
      <c r="Q247" s="16"/>
      <c r="R247" s="2">
        <v>200</v>
      </c>
      <c r="S247" s="2">
        <v>0</v>
      </c>
      <c r="T247" s="2">
        <v>0</v>
      </c>
      <c r="U247" s="16"/>
      <c r="V247" s="2">
        <v>0</v>
      </c>
      <c r="W247" s="2">
        <f t="shared" si="426"/>
        <v>10</v>
      </c>
      <c r="X247" s="2">
        <f t="shared" si="427"/>
        <v>0</v>
      </c>
      <c r="Y247" s="17">
        <f t="shared" si="415"/>
        <v>49.03846153846154</v>
      </c>
      <c r="Z247" s="17">
        <f t="shared" si="419"/>
        <v>8.5</v>
      </c>
      <c r="AA247" s="17">
        <f t="shared" si="418"/>
        <v>5</v>
      </c>
      <c r="AB247" s="18">
        <v>7</v>
      </c>
      <c r="AC247" s="19">
        <f t="shared" si="400"/>
        <v>279.53846153846155</v>
      </c>
      <c r="AD247" s="17">
        <f t="shared" si="416"/>
        <v>0</v>
      </c>
      <c r="AE247" s="17">
        <f t="shared" si="417"/>
        <v>0</v>
      </c>
      <c r="AF247" s="29"/>
      <c r="AG247" s="43">
        <f t="shared" si="428"/>
        <v>0</v>
      </c>
      <c r="AH247" s="17">
        <f t="shared" si="429"/>
        <v>5.5907692307692312</v>
      </c>
      <c r="AI247" s="17">
        <f t="shared" si="430"/>
        <v>5.5907692307692312</v>
      </c>
      <c r="AJ247" s="3">
        <f t="shared" si="433"/>
        <v>273</v>
      </c>
      <c r="AK247" s="3">
        <f t="shared" si="434"/>
        <v>3700</v>
      </c>
      <c r="AL247" s="3"/>
      <c r="AN247" s="20">
        <f t="shared" si="421"/>
        <v>273.95</v>
      </c>
      <c r="AO247">
        <f t="shared" si="401"/>
        <v>2</v>
      </c>
      <c r="AP247">
        <f t="shared" si="402"/>
        <v>1</v>
      </c>
      <c r="AQ247">
        <f t="shared" si="403"/>
        <v>1</v>
      </c>
      <c r="AR247">
        <f t="shared" si="404"/>
        <v>0</v>
      </c>
      <c r="AS247">
        <f t="shared" si="405"/>
        <v>0</v>
      </c>
      <c r="AT247">
        <f t="shared" si="406"/>
        <v>3</v>
      </c>
      <c r="AU247">
        <f t="shared" si="407"/>
        <v>1</v>
      </c>
      <c r="AV247">
        <f t="shared" si="408"/>
        <v>1</v>
      </c>
      <c r="AW247">
        <f t="shared" si="409"/>
        <v>1</v>
      </c>
      <c r="AX247">
        <f t="shared" si="410"/>
        <v>2</v>
      </c>
      <c r="AY247">
        <f t="shared" si="411"/>
        <v>3799.9999999999545</v>
      </c>
      <c r="AZ247" s="12">
        <f t="shared" si="412"/>
        <v>-4.1666666666666664E-2</v>
      </c>
      <c r="BA247" s="13">
        <f t="shared" si="431"/>
        <v>0</v>
      </c>
      <c r="BB247" s="13">
        <f t="shared" si="432"/>
        <v>0</v>
      </c>
      <c r="BC247" s="27">
        <v>0</v>
      </c>
      <c r="BD247" s="1">
        <f t="shared" si="413"/>
        <v>0</v>
      </c>
      <c r="BE247" s="20">
        <f t="shared" si="414"/>
        <v>259.03846153846155</v>
      </c>
    </row>
    <row r="248" spans="1:57" ht="33" customHeight="1" x14ac:dyDescent="0.65">
      <c r="A248" s="2">
        <v>242</v>
      </c>
      <c r="B248" s="2" t="s">
        <v>685</v>
      </c>
      <c r="C248" s="44" t="s">
        <v>716</v>
      </c>
      <c r="D248" s="47" t="s">
        <v>566</v>
      </c>
      <c r="E248" s="48" t="s">
        <v>578</v>
      </c>
      <c r="F248" s="46" t="str">
        <f>VLOOKUP(C248,'[1]2023.11'!$C$6:$X$1239,8,0)</f>
        <v>RATTANA</v>
      </c>
      <c r="G248" s="46" t="str">
        <f>VLOOKUP(C248,'[1]2023.11'!$C$6:$X$1239,9,0)</f>
        <v>THEARY</v>
      </c>
      <c r="H248" s="46" t="str">
        <f>VLOOKUP(C248,'[1]2023.11'!$C$6:$X$1239,14,0)</f>
        <v>F</v>
      </c>
      <c r="I248" s="78">
        <f>VLOOKUP(C248,'[1]2023.11'!$C$6:$X$1239,13,0)</f>
        <v>38241</v>
      </c>
      <c r="J248" s="46" t="str">
        <f>VLOOKUP(C248,'[1]2023.11'!$C$6:$X$1239,4,0)</f>
        <v>0963286220</v>
      </c>
      <c r="K248" s="46" t="str">
        <f>VLOOKUP(C248,'[1]2023.11'!$C$6:$X$1239,3,0)</f>
        <v>171234836</v>
      </c>
      <c r="L248" s="15">
        <v>45037</v>
      </c>
      <c r="M248" s="2">
        <f t="shared" si="420"/>
        <v>24.625</v>
      </c>
      <c r="N248" s="16">
        <v>38</v>
      </c>
      <c r="O248" s="2"/>
      <c r="P248" s="16"/>
      <c r="Q248" s="16">
        <v>1.375</v>
      </c>
      <c r="R248" s="2">
        <v>200</v>
      </c>
      <c r="S248" s="2">
        <v>0</v>
      </c>
      <c r="T248" s="2">
        <v>0</v>
      </c>
      <c r="U248" s="16"/>
      <c r="V248" s="2">
        <v>0</v>
      </c>
      <c r="W248" s="2">
        <f t="shared" si="426"/>
        <v>0</v>
      </c>
      <c r="X248" s="2">
        <f t="shared" si="427"/>
        <v>0</v>
      </c>
      <c r="Y248" s="17">
        <f t="shared" si="415"/>
        <v>54.807692307692307</v>
      </c>
      <c r="Z248" s="17">
        <f t="shared" si="419"/>
        <v>9.5</v>
      </c>
      <c r="AA248" s="17">
        <f t="shared" si="418"/>
        <v>4.7355769230769234</v>
      </c>
      <c r="AB248" s="18">
        <v>7</v>
      </c>
      <c r="AC248" s="19">
        <f t="shared" si="400"/>
        <v>276.04326923076923</v>
      </c>
      <c r="AD248" s="17">
        <f t="shared" si="416"/>
        <v>0</v>
      </c>
      <c r="AE248" s="17">
        <f t="shared" si="417"/>
        <v>10.576923076923077</v>
      </c>
      <c r="AF248" s="29"/>
      <c r="AG248" s="43">
        <f t="shared" si="428"/>
        <v>0</v>
      </c>
      <c r="AH248" s="17">
        <f t="shared" si="429"/>
        <v>5.5208653846153846</v>
      </c>
      <c r="AI248" s="17">
        <f t="shared" si="430"/>
        <v>16.09778846153846</v>
      </c>
      <c r="AJ248" s="3">
        <f t="shared" si="433"/>
        <v>259</v>
      </c>
      <c r="AK248" s="3">
        <f t="shared" si="434"/>
        <v>3700</v>
      </c>
      <c r="AL248" s="3"/>
      <c r="AN248" s="20">
        <f t="shared" si="421"/>
        <v>259.95</v>
      </c>
      <c r="AO248">
        <f t="shared" si="401"/>
        <v>2</v>
      </c>
      <c r="AP248">
        <f t="shared" si="402"/>
        <v>1</v>
      </c>
      <c r="AQ248">
        <f t="shared" si="403"/>
        <v>0</v>
      </c>
      <c r="AR248">
        <f t="shared" si="404"/>
        <v>0</v>
      </c>
      <c r="AS248">
        <f t="shared" si="405"/>
        <v>1</v>
      </c>
      <c r="AT248">
        <f t="shared" si="406"/>
        <v>4</v>
      </c>
      <c r="AU248">
        <f t="shared" si="407"/>
        <v>1</v>
      </c>
      <c r="AV248">
        <f t="shared" si="408"/>
        <v>1</v>
      </c>
      <c r="AW248">
        <f t="shared" si="409"/>
        <v>1</v>
      </c>
      <c r="AX248">
        <f t="shared" si="410"/>
        <v>2</v>
      </c>
      <c r="AY248">
        <f t="shared" si="411"/>
        <v>3799.9999999999545</v>
      </c>
      <c r="AZ248" s="12">
        <f t="shared" si="412"/>
        <v>-2.2638888888888888</v>
      </c>
      <c r="BA248" s="13">
        <f t="shared" si="431"/>
        <v>0</v>
      </c>
      <c r="BB248" s="13">
        <f t="shared" si="432"/>
        <v>0</v>
      </c>
      <c r="BC248" s="27">
        <v>0</v>
      </c>
      <c r="BD248" s="1">
        <f t="shared" si="413"/>
        <v>0</v>
      </c>
      <c r="BE248" s="20">
        <f t="shared" si="414"/>
        <v>244.2307692307692</v>
      </c>
    </row>
    <row r="249" spans="1:57" ht="33" customHeight="1" x14ac:dyDescent="0.65">
      <c r="A249" s="39">
        <v>243</v>
      </c>
      <c r="B249" s="2" t="s">
        <v>685</v>
      </c>
      <c r="C249" s="44" t="s">
        <v>717</v>
      </c>
      <c r="D249" s="47" t="s">
        <v>718</v>
      </c>
      <c r="E249" s="48" t="s">
        <v>719</v>
      </c>
      <c r="F249" s="46" t="str">
        <f>VLOOKUP(C249,'[1]2023.11'!$C$6:$X$1239,8,0)</f>
        <v>KAN</v>
      </c>
      <c r="G249" s="46" t="str">
        <f>VLOOKUP(C249,'[1]2023.11'!$C$6:$X$1239,9,0)</f>
        <v>VAT</v>
      </c>
      <c r="H249" s="46" t="str">
        <f>VLOOKUP(C249,'[1]2023.11'!$C$6:$X$1239,14,0)</f>
        <v>F</v>
      </c>
      <c r="I249" s="78">
        <f>VLOOKUP(C249,'[1]2023.11'!$C$6:$X$1239,13,0)</f>
        <v>37783</v>
      </c>
      <c r="J249" s="46">
        <f>VLOOKUP(C249,'[1]2023.11'!$C$6:$X$1239,4,0)</f>
        <v>0</v>
      </c>
      <c r="K249" s="46" t="str">
        <f>VLOOKUP(C249,'[1]2023.11'!$C$6:$X$1239,3,0)</f>
        <v>031028134</v>
      </c>
      <c r="L249" s="15">
        <v>45058</v>
      </c>
      <c r="M249" s="2">
        <f t="shared" si="420"/>
        <v>26</v>
      </c>
      <c r="N249" s="16">
        <v>47</v>
      </c>
      <c r="O249" s="2"/>
      <c r="P249" s="16"/>
      <c r="Q249" s="16"/>
      <c r="R249" s="2">
        <v>200</v>
      </c>
      <c r="S249" s="2">
        <v>0</v>
      </c>
      <c r="T249" s="2">
        <v>0</v>
      </c>
      <c r="U249" s="16"/>
      <c r="V249" s="2">
        <v>0</v>
      </c>
      <c r="W249" s="2">
        <f t="shared" si="426"/>
        <v>10</v>
      </c>
      <c r="X249" s="2">
        <f t="shared" si="427"/>
        <v>0</v>
      </c>
      <c r="Y249" s="17">
        <f t="shared" si="415"/>
        <v>67.788461538461533</v>
      </c>
      <c r="Z249" s="17">
        <f t="shared" si="419"/>
        <v>11.75</v>
      </c>
      <c r="AA249" s="17">
        <f t="shared" si="418"/>
        <v>5</v>
      </c>
      <c r="AB249" s="18">
        <v>7</v>
      </c>
      <c r="AC249" s="19">
        <f t="shared" si="400"/>
        <v>301.53846153846155</v>
      </c>
      <c r="AD249" s="17">
        <f t="shared" si="416"/>
        <v>0</v>
      </c>
      <c r="AE249" s="17">
        <f t="shared" si="417"/>
        <v>0</v>
      </c>
      <c r="AF249" s="29"/>
      <c r="AG249" s="43">
        <f t="shared" si="428"/>
        <v>0</v>
      </c>
      <c r="AH249" s="17">
        <f t="shared" si="429"/>
        <v>6</v>
      </c>
      <c r="AI249" s="17">
        <f t="shared" si="430"/>
        <v>6</v>
      </c>
      <c r="AJ249" s="3">
        <f t="shared" si="433"/>
        <v>295</v>
      </c>
      <c r="AK249" s="3">
        <f t="shared" si="434"/>
        <v>2100</v>
      </c>
      <c r="AL249" s="3"/>
      <c r="AN249" s="20">
        <f t="shared" si="421"/>
        <v>295.54000000000002</v>
      </c>
      <c r="AO249">
        <f t="shared" si="401"/>
        <v>2</v>
      </c>
      <c r="AP249">
        <f t="shared" si="402"/>
        <v>1</v>
      </c>
      <c r="AQ249">
        <f t="shared" si="403"/>
        <v>2</v>
      </c>
      <c r="AR249">
        <f t="shared" si="404"/>
        <v>0</v>
      </c>
      <c r="AS249">
        <f t="shared" si="405"/>
        <v>1</v>
      </c>
      <c r="AT249">
        <f t="shared" si="406"/>
        <v>0</v>
      </c>
      <c r="AU249">
        <f t="shared" si="407"/>
        <v>1</v>
      </c>
      <c r="AV249">
        <f t="shared" si="408"/>
        <v>0</v>
      </c>
      <c r="AW249">
        <f t="shared" si="409"/>
        <v>0</v>
      </c>
      <c r="AX249">
        <f t="shared" si="410"/>
        <v>1</v>
      </c>
      <c r="AY249">
        <f t="shared" si="411"/>
        <v>2160.0000000000819</v>
      </c>
      <c r="AZ249" s="12">
        <f t="shared" si="412"/>
        <v>-2.3222222222222224</v>
      </c>
      <c r="BA249" s="13">
        <f t="shared" si="431"/>
        <v>0</v>
      </c>
      <c r="BB249" s="13">
        <f t="shared" si="432"/>
        <v>0</v>
      </c>
      <c r="BC249" s="27">
        <v>0</v>
      </c>
      <c r="BD249" s="1">
        <f t="shared" si="413"/>
        <v>0</v>
      </c>
      <c r="BE249" s="20">
        <f t="shared" si="414"/>
        <v>277.78846153846155</v>
      </c>
    </row>
    <row r="250" spans="1:57" ht="33" customHeight="1" x14ac:dyDescent="0.65">
      <c r="A250" s="2">
        <v>244</v>
      </c>
      <c r="B250" s="2" t="s">
        <v>685</v>
      </c>
      <c r="C250" s="36" t="s">
        <v>720</v>
      </c>
      <c r="D250" s="47" t="s">
        <v>721</v>
      </c>
      <c r="E250" s="48" t="s">
        <v>722</v>
      </c>
      <c r="F250" s="46" t="str">
        <f>VLOOKUP(C250,'[1]2023.11'!$C$6:$X$1239,8,0)</f>
        <v>LUN</v>
      </c>
      <c r="G250" s="46" t="str">
        <f>VLOOKUP(C250,'[1]2023.11'!$C$6:$X$1239,9,0)</f>
        <v>CHOH</v>
      </c>
      <c r="H250" s="46" t="str">
        <f>VLOOKUP(C250,'[1]2023.11'!$C$6:$X$1239,14,0)</f>
        <v>F</v>
      </c>
      <c r="I250" s="78">
        <f>VLOOKUP(C250,'[1]2023.11'!$C$6:$X$1239,13,0)</f>
        <v>38086</v>
      </c>
      <c r="J250" s="46" t="str">
        <f>VLOOKUP(C250,'[1]2023.11'!$C$6:$X$1239,4,0)</f>
        <v>0965005582</v>
      </c>
      <c r="K250" s="46" t="str">
        <f>VLOOKUP(C250,'[1]2023.11'!$C$6:$X$1239,3,0)</f>
        <v>160597738</v>
      </c>
      <c r="L250" s="15">
        <v>45139</v>
      </c>
      <c r="M250" s="2">
        <f t="shared" si="420"/>
        <v>26</v>
      </c>
      <c r="N250" s="16">
        <v>40</v>
      </c>
      <c r="O250" s="2"/>
      <c r="P250" s="16"/>
      <c r="Q250" s="16"/>
      <c r="R250" s="2">
        <v>200</v>
      </c>
      <c r="S250" s="2">
        <v>0</v>
      </c>
      <c r="T250" s="2">
        <v>0</v>
      </c>
      <c r="U250" s="16"/>
      <c r="V250" s="2">
        <v>0</v>
      </c>
      <c r="W250" s="2">
        <f t="shared" si="426"/>
        <v>10</v>
      </c>
      <c r="X250" s="2">
        <f t="shared" si="427"/>
        <v>0</v>
      </c>
      <c r="Y250" s="17">
        <f t="shared" si="415"/>
        <v>57.692307692307693</v>
      </c>
      <c r="Z250" s="17">
        <f t="shared" si="419"/>
        <v>10</v>
      </c>
      <c r="AA250" s="17">
        <f t="shared" si="418"/>
        <v>5</v>
      </c>
      <c r="AB250" s="18">
        <v>7</v>
      </c>
      <c r="AC250" s="19">
        <f t="shared" si="400"/>
        <v>289.69230769230768</v>
      </c>
      <c r="AD250" s="17">
        <f t="shared" si="416"/>
        <v>0</v>
      </c>
      <c r="AE250" s="17">
        <f t="shared" si="417"/>
        <v>0</v>
      </c>
      <c r="AF250" s="29"/>
      <c r="AG250" s="43">
        <f t="shared" si="428"/>
        <v>0</v>
      </c>
      <c r="AH250" s="17">
        <f t="shared" si="429"/>
        <v>5.7938461538461539</v>
      </c>
      <c r="AI250" s="17">
        <f t="shared" si="430"/>
        <v>5.7938461538461539</v>
      </c>
      <c r="AJ250" s="3">
        <f t="shared" si="433"/>
        <v>283</v>
      </c>
      <c r="AK250" s="3">
        <f t="shared" si="434"/>
        <v>3500</v>
      </c>
      <c r="AL250" s="3"/>
      <c r="AN250" s="20">
        <f t="shared" si="421"/>
        <v>283.89999999999998</v>
      </c>
      <c r="AO250">
        <f t="shared" si="401"/>
        <v>2</v>
      </c>
      <c r="AP250">
        <f t="shared" si="402"/>
        <v>1</v>
      </c>
      <c r="AQ250">
        <f t="shared" si="403"/>
        <v>1</v>
      </c>
      <c r="AR250">
        <f t="shared" si="404"/>
        <v>1</v>
      </c>
      <c r="AS250">
        <f t="shared" si="405"/>
        <v>0</v>
      </c>
      <c r="AT250">
        <f t="shared" si="406"/>
        <v>3</v>
      </c>
      <c r="AU250">
        <f t="shared" si="407"/>
        <v>1</v>
      </c>
      <c r="AV250">
        <f t="shared" si="408"/>
        <v>1</v>
      </c>
      <c r="AW250">
        <f t="shared" si="409"/>
        <v>1</v>
      </c>
      <c r="AX250">
        <f t="shared" si="410"/>
        <v>0</v>
      </c>
      <c r="AY250">
        <f t="shared" si="411"/>
        <v>3599.9999999999091</v>
      </c>
      <c r="AZ250" s="12">
        <f t="shared" si="412"/>
        <v>-2.5416666666666665</v>
      </c>
      <c r="BA250" s="13">
        <f t="shared" si="431"/>
        <v>0</v>
      </c>
      <c r="BB250" s="13">
        <f t="shared" si="432"/>
        <v>0</v>
      </c>
      <c r="BC250" s="27">
        <v>0</v>
      </c>
      <c r="BD250" s="1">
        <f t="shared" si="413"/>
        <v>0</v>
      </c>
      <c r="BE250" s="20">
        <f t="shared" si="414"/>
        <v>267.69230769230768</v>
      </c>
    </row>
    <row r="251" spans="1:57" ht="33" customHeight="1" x14ac:dyDescent="0.65">
      <c r="A251" s="39">
        <v>245</v>
      </c>
      <c r="B251" s="2" t="s">
        <v>685</v>
      </c>
      <c r="C251" s="44" t="s">
        <v>723</v>
      </c>
      <c r="D251" s="47" t="s">
        <v>724</v>
      </c>
      <c r="E251" s="48" t="s">
        <v>725</v>
      </c>
      <c r="F251" s="46" t="str">
        <f>VLOOKUP(C251,'[1]2023.11'!$C$6:$X$1239,8,0)</f>
        <v>SOME</v>
      </c>
      <c r="G251" s="46" t="str">
        <f>VLOOKUP(C251,'[1]2023.11'!$C$6:$X$1239,9,0)</f>
        <v>SOKHEN</v>
      </c>
      <c r="H251" s="46" t="str">
        <f>VLOOKUP(C251,'[1]2023.11'!$C$6:$X$1239,14,0)</f>
        <v>F</v>
      </c>
      <c r="I251" s="78">
        <f>VLOOKUP(C251,'[1]2023.11'!$C$6:$X$1239,13,0)</f>
        <v>37168</v>
      </c>
      <c r="J251" s="46" t="e">
        <f>VLOOKUP(C251,'[1]2023.11'!$C$6:$X$1239,4,0)</f>
        <v>#N/A</v>
      </c>
      <c r="K251" s="46" t="str">
        <f>VLOOKUP(C251,'[1]2023.11'!$C$6:$X$1239,3,0)</f>
        <v>031039673</v>
      </c>
      <c r="L251" s="15">
        <v>45170</v>
      </c>
      <c r="M251" s="2">
        <f t="shared" si="420"/>
        <v>26</v>
      </c>
      <c r="N251" s="16">
        <v>38</v>
      </c>
      <c r="O251" s="2"/>
      <c r="P251" s="16"/>
      <c r="Q251" s="16"/>
      <c r="R251" s="2">
        <v>200</v>
      </c>
      <c r="S251" s="2">
        <v>0</v>
      </c>
      <c r="T251" s="2">
        <v>0</v>
      </c>
      <c r="U251" s="16"/>
      <c r="V251" s="2">
        <v>0</v>
      </c>
      <c r="W251" s="2">
        <f t="shared" si="426"/>
        <v>10</v>
      </c>
      <c r="X251" s="2">
        <f t="shared" si="427"/>
        <v>0</v>
      </c>
      <c r="Y251" s="17">
        <f t="shared" si="415"/>
        <v>54.807692307692307</v>
      </c>
      <c r="Z251" s="17">
        <f t="shared" si="419"/>
        <v>9.5</v>
      </c>
      <c r="AA251" s="17">
        <f t="shared" si="418"/>
        <v>5</v>
      </c>
      <c r="AB251" s="18">
        <v>7</v>
      </c>
      <c r="AC251" s="19">
        <f t="shared" si="400"/>
        <v>286.30769230769232</v>
      </c>
      <c r="AD251" s="17">
        <f t="shared" si="416"/>
        <v>0</v>
      </c>
      <c r="AE251" s="17">
        <f t="shared" si="417"/>
        <v>0</v>
      </c>
      <c r="AF251" s="29"/>
      <c r="AG251" s="43">
        <f t="shared" si="428"/>
        <v>0</v>
      </c>
      <c r="AH251" s="17">
        <f t="shared" si="429"/>
        <v>5.7261538461538466</v>
      </c>
      <c r="AI251" s="17">
        <f t="shared" si="430"/>
        <v>5.7261538461538466</v>
      </c>
      <c r="AJ251" s="3">
        <f t="shared" si="433"/>
        <v>280</v>
      </c>
      <c r="AK251" s="3">
        <f t="shared" si="434"/>
        <v>2300</v>
      </c>
      <c r="AL251" s="3"/>
      <c r="AN251" s="20">
        <f t="shared" si="421"/>
        <v>280.58</v>
      </c>
      <c r="AO251">
        <f t="shared" si="401"/>
        <v>2</v>
      </c>
      <c r="AP251">
        <f t="shared" si="402"/>
        <v>1</v>
      </c>
      <c r="AQ251">
        <f t="shared" si="403"/>
        <v>1</v>
      </c>
      <c r="AR251">
        <f t="shared" si="404"/>
        <v>1</v>
      </c>
      <c r="AS251">
        <f t="shared" si="405"/>
        <v>0</v>
      </c>
      <c r="AT251">
        <f t="shared" si="406"/>
        <v>0</v>
      </c>
      <c r="AU251">
        <f t="shared" si="407"/>
        <v>1</v>
      </c>
      <c r="AV251">
        <f t="shared" si="408"/>
        <v>0</v>
      </c>
      <c r="AW251">
        <f t="shared" si="409"/>
        <v>0</v>
      </c>
      <c r="AX251">
        <f t="shared" si="410"/>
        <v>3</v>
      </c>
      <c r="AY251">
        <f t="shared" si="411"/>
        <v>2319.9999999999363</v>
      </c>
      <c r="AZ251" s="12">
        <f t="shared" si="412"/>
        <v>-2.625</v>
      </c>
      <c r="BA251" s="13">
        <f t="shared" si="431"/>
        <v>0</v>
      </c>
      <c r="BB251" s="13">
        <f t="shared" si="432"/>
        <v>0</v>
      </c>
      <c r="BC251" s="27">
        <v>0</v>
      </c>
      <c r="BD251" s="1">
        <f t="shared" si="413"/>
        <v>0</v>
      </c>
      <c r="BE251" s="20">
        <f t="shared" si="414"/>
        <v>264.80769230769232</v>
      </c>
    </row>
    <row r="252" spans="1:57" ht="33" customHeight="1" x14ac:dyDescent="0.65">
      <c r="A252" s="2">
        <v>246</v>
      </c>
      <c r="B252" s="2" t="s">
        <v>685</v>
      </c>
      <c r="C252" s="36" t="s">
        <v>726</v>
      </c>
      <c r="D252" s="47" t="s">
        <v>727</v>
      </c>
      <c r="E252" s="48" t="s">
        <v>728</v>
      </c>
      <c r="F252" s="46" t="str">
        <f>VLOOKUP(C252,'[1]2023.11'!$C$6:$X$1239,8,0)</f>
        <v>CHHAI</v>
      </c>
      <c r="G252" s="46" t="str">
        <f>VLOOKUP(C252,'[1]2023.11'!$C$6:$X$1239,9,0)</f>
        <v>NARY</v>
      </c>
      <c r="H252" s="46" t="str">
        <f>VLOOKUP(C252,'[1]2023.11'!$C$6:$X$1239,14,0)</f>
        <v>F</v>
      </c>
      <c r="I252" s="78">
        <f>VLOOKUP(C252,'[1]2023.11'!$C$6:$X$1239,13,0)</f>
        <v>38102</v>
      </c>
      <c r="J252" s="46" t="e">
        <f>VLOOKUP(C252,'[1]2023.11'!$C$6:$X$1239,4,0)</f>
        <v>#N/A</v>
      </c>
      <c r="K252" s="46" t="str">
        <f>VLOOKUP(C252,'[1]2023.11'!$C$6:$X$1239,3,0)</f>
        <v>011426164</v>
      </c>
      <c r="L252" s="15">
        <v>45231</v>
      </c>
      <c r="M252" s="2">
        <f t="shared" si="420"/>
        <v>26</v>
      </c>
      <c r="N252" s="16">
        <v>38</v>
      </c>
      <c r="O252" s="2"/>
      <c r="P252" s="16"/>
      <c r="Q252" s="16"/>
      <c r="R252" s="2">
        <v>198</v>
      </c>
      <c r="S252" s="2">
        <v>0</v>
      </c>
      <c r="T252" s="2">
        <v>0</v>
      </c>
      <c r="U252" s="16"/>
      <c r="V252" s="2">
        <v>0</v>
      </c>
      <c r="W252" s="2">
        <f t="shared" si="426"/>
        <v>10</v>
      </c>
      <c r="X252" s="2">
        <f t="shared" si="427"/>
        <v>0</v>
      </c>
      <c r="Y252" s="17">
        <f t="shared" si="415"/>
        <v>54.259615384615387</v>
      </c>
      <c r="Z252" s="17">
        <f t="shared" si="419"/>
        <v>9.5</v>
      </c>
      <c r="AA252" s="17">
        <f t="shared" si="418"/>
        <v>5</v>
      </c>
      <c r="AB252" s="18">
        <v>7</v>
      </c>
      <c r="AC252" s="19">
        <f t="shared" si="400"/>
        <v>283.75961538461536</v>
      </c>
      <c r="AD252" s="17">
        <f t="shared" si="416"/>
        <v>0</v>
      </c>
      <c r="AE252" s="17">
        <f t="shared" si="417"/>
        <v>0</v>
      </c>
      <c r="AF252" s="29"/>
      <c r="AG252" s="43">
        <f t="shared" si="428"/>
        <v>0</v>
      </c>
      <c r="AH252" s="17">
        <f t="shared" si="429"/>
        <v>5.6751923076923072</v>
      </c>
      <c r="AI252" s="17">
        <f t="shared" si="430"/>
        <v>5.6751923076923072</v>
      </c>
      <c r="AJ252" s="3">
        <f t="shared" si="433"/>
        <v>278</v>
      </c>
      <c r="AK252" s="3">
        <f t="shared" si="434"/>
        <v>300</v>
      </c>
      <c r="AL252" s="3"/>
      <c r="AN252" s="20">
        <f t="shared" si="421"/>
        <v>278.08</v>
      </c>
      <c r="AO252">
        <f t="shared" si="401"/>
        <v>2</v>
      </c>
      <c r="AP252">
        <f t="shared" si="402"/>
        <v>1</v>
      </c>
      <c r="AQ252">
        <f t="shared" si="403"/>
        <v>1</v>
      </c>
      <c r="AR252">
        <f t="shared" si="404"/>
        <v>0</v>
      </c>
      <c r="AS252">
        <f t="shared" si="405"/>
        <v>1</v>
      </c>
      <c r="AT252">
        <f t="shared" si="406"/>
        <v>3</v>
      </c>
      <c r="AU252">
        <f t="shared" si="407"/>
        <v>0</v>
      </c>
      <c r="AV252">
        <f t="shared" si="408"/>
        <v>0</v>
      </c>
      <c r="AW252">
        <f t="shared" si="409"/>
        <v>0</v>
      </c>
      <c r="AX252">
        <f t="shared" si="410"/>
        <v>3</v>
      </c>
      <c r="AY252">
        <f t="shared" si="411"/>
        <v>319.99999999993634</v>
      </c>
      <c r="AZ252" s="12">
        <f t="shared" si="412"/>
        <v>-2.7916666666666665</v>
      </c>
      <c r="BA252" s="13">
        <f t="shared" si="431"/>
        <v>0</v>
      </c>
      <c r="BB252" s="13">
        <f t="shared" si="432"/>
        <v>0</v>
      </c>
      <c r="BC252" s="27">
        <v>0</v>
      </c>
      <c r="BD252" s="1">
        <f t="shared" si="413"/>
        <v>0</v>
      </c>
      <c r="BE252" s="20">
        <f t="shared" si="414"/>
        <v>262.25961538461536</v>
      </c>
    </row>
    <row r="253" spans="1:57" ht="37.5" customHeight="1" x14ac:dyDescent="0.65">
      <c r="A253" s="39">
        <v>247</v>
      </c>
      <c r="B253" s="2" t="s">
        <v>729</v>
      </c>
      <c r="C253" s="44" t="s">
        <v>730</v>
      </c>
      <c r="D253" s="47" t="s">
        <v>731</v>
      </c>
      <c r="E253" s="48" t="s">
        <v>732</v>
      </c>
      <c r="F253" s="46" t="str">
        <f>VLOOKUP(C253,'[1]2023.11'!$C$6:$X$1239,8,0)</f>
        <v>ORNG</v>
      </c>
      <c r="G253" s="46" t="str">
        <f>VLOOKUP(C253,'[1]2023.11'!$C$6:$X$1239,9,0)</f>
        <v>NEANGTOCH</v>
      </c>
      <c r="H253" s="46" t="str">
        <f>VLOOKUP(C253,'[1]2023.11'!$C$6:$X$1239,14,0)</f>
        <v>F</v>
      </c>
      <c r="I253" s="78">
        <f>VLOOKUP(C253,'[1]2023.11'!$C$6:$X$1239,13,0)</f>
        <v>35830</v>
      </c>
      <c r="J253" s="46" t="str">
        <f>VLOOKUP(C253,'[1]2023.11'!$C$6:$X$1239,4,0)</f>
        <v>0967368884</v>
      </c>
      <c r="K253" s="46" t="str">
        <f>VLOOKUP(C253,'[1]2023.11'!$C$6:$X$1239,3,0)</f>
        <v>021003418</v>
      </c>
      <c r="L253" s="15">
        <v>44228</v>
      </c>
      <c r="M253" s="2">
        <f>$P$4-Q253-P253</f>
        <v>26</v>
      </c>
      <c r="N253" s="16">
        <v>35</v>
      </c>
      <c r="O253" s="2"/>
      <c r="P253" s="16"/>
      <c r="Q253" s="16"/>
      <c r="R253" s="2">
        <v>200</v>
      </c>
      <c r="S253" s="2">
        <v>0</v>
      </c>
      <c r="T253" s="2">
        <v>2.5</v>
      </c>
      <c r="U253" s="16"/>
      <c r="V253" s="2">
        <v>0</v>
      </c>
      <c r="W253" s="2">
        <f>IF(AND($Q$4&lt;=M253,Q253&lt;0.01),10,IF(AND(M253&gt;=$Q$4-1,Q253&lt;0.01),5,0))</f>
        <v>10</v>
      </c>
      <c r="X253" s="2">
        <f t="shared" si="427"/>
        <v>0</v>
      </c>
      <c r="Y253" s="17">
        <f t="shared" si="415"/>
        <v>50.480769230769234</v>
      </c>
      <c r="Z253" s="17">
        <f t="shared" si="419"/>
        <v>8.75</v>
      </c>
      <c r="AA253" s="17">
        <f t="shared" si="418"/>
        <v>5</v>
      </c>
      <c r="AB253" s="18">
        <v>7</v>
      </c>
      <c r="AC253" s="19">
        <f t="shared" si="400"/>
        <v>283.73076923076923</v>
      </c>
      <c r="AD253" s="17">
        <f t="shared" si="416"/>
        <v>0</v>
      </c>
      <c r="AE253" s="17">
        <f t="shared" si="417"/>
        <v>0</v>
      </c>
      <c r="AF253" s="29"/>
      <c r="AG253" s="43">
        <f>IF(BE253&lt;=(1500000/4000),0,IF(BE253&lt;=(2000000/4000),(BE253-(1500000/4000))*5%,IF(BE253&lt;=(8500000/4000),(BE253-(2000000/4000))*10%+(25000/4000),IF(BE253&lt;=(12500000/4000),(BE253-(8500000/4000))*15%+(675000/4000),(BE253-(12500000/4000))*20%+(1275000/4000)))))</f>
        <v>0</v>
      </c>
      <c r="AH253" s="17">
        <f>IF((AC253*4000)&lt;=1200000,(AC253*2%),(1200000/4000*2%))</f>
        <v>5.6746153846153851</v>
      </c>
      <c r="AI253" s="17">
        <f>AD253+AE253+AF253+AG253+AH253</f>
        <v>5.6746153846153851</v>
      </c>
      <c r="AJ253" s="3">
        <f t="shared" si="433"/>
        <v>278</v>
      </c>
      <c r="AK253" s="3">
        <f t="shared" si="434"/>
        <v>200</v>
      </c>
      <c r="AL253" s="3"/>
      <c r="AN253" s="20">
        <f t="shared" si="421"/>
        <v>278.06</v>
      </c>
      <c r="AO253">
        <f t="shared" si="401"/>
        <v>2</v>
      </c>
      <c r="AP253">
        <f t="shared" si="402"/>
        <v>1</v>
      </c>
      <c r="AQ253">
        <f t="shared" si="403"/>
        <v>1</v>
      </c>
      <c r="AR253">
        <f t="shared" si="404"/>
        <v>0</v>
      </c>
      <c r="AS253">
        <f t="shared" si="405"/>
        <v>1</v>
      </c>
      <c r="AT253">
        <f t="shared" si="406"/>
        <v>3</v>
      </c>
      <c r="AU253">
        <f t="shared" si="407"/>
        <v>0</v>
      </c>
      <c r="AV253">
        <f t="shared" si="408"/>
        <v>0</v>
      </c>
      <c r="AW253">
        <f t="shared" si="409"/>
        <v>0</v>
      </c>
      <c r="AX253">
        <f t="shared" si="410"/>
        <v>2</v>
      </c>
      <c r="AY253">
        <f t="shared" si="411"/>
        <v>240.00000000000909</v>
      </c>
      <c r="AZ253" s="12">
        <f t="shared" si="412"/>
        <v>-4.1666666666666664E-2</v>
      </c>
      <c r="BA253" s="13">
        <f t="shared" si="431"/>
        <v>0</v>
      </c>
      <c r="BB253" s="13">
        <f t="shared" si="432"/>
        <v>0</v>
      </c>
      <c r="BC253" s="27">
        <v>0</v>
      </c>
      <c r="BD253" s="1">
        <f t="shared" si="413"/>
        <v>0</v>
      </c>
      <c r="BE253" s="20">
        <f t="shared" si="414"/>
        <v>262.98076923076923</v>
      </c>
    </row>
    <row r="254" spans="1:57" ht="37.5" customHeight="1" x14ac:dyDescent="0.65">
      <c r="A254" s="2">
        <v>248</v>
      </c>
      <c r="B254" s="2" t="s">
        <v>729</v>
      </c>
      <c r="C254" s="44" t="s">
        <v>733</v>
      </c>
      <c r="D254" s="47" t="s">
        <v>734</v>
      </c>
      <c r="E254" s="48" t="s">
        <v>198</v>
      </c>
      <c r="F254" s="46" t="str">
        <f>VLOOKUP(C254,'[1]2023.11'!$C$6:$X$1239,8,0)</f>
        <v>VON</v>
      </c>
      <c r="G254" s="46" t="str">
        <f>VLOOKUP(C254,'[1]2023.11'!$C$6:$X$1239,9,0)</f>
        <v>SOPHA</v>
      </c>
      <c r="H254" s="46" t="str">
        <f>VLOOKUP(C254,'[1]2023.11'!$C$6:$X$1239,14,0)</f>
        <v>F</v>
      </c>
      <c r="I254" s="78">
        <f>VLOOKUP(C254,'[1]2023.11'!$C$6:$X$1239,13,0)</f>
        <v>35783</v>
      </c>
      <c r="J254" s="46" t="str">
        <f>VLOOKUP(C254,'[1]2023.11'!$C$6:$X$1239,4,0)</f>
        <v>0967212344</v>
      </c>
      <c r="K254" s="46" t="str">
        <f>VLOOKUP(C254,'[1]2023.11'!$C$6:$X$1239,3,0)</f>
        <v>050848464</v>
      </c>
      <c r="L254" s="15">
        <v>44228</v>
      </c>
      <c r="M254" s="2">
        <f t="shared" ref="M254:M317" si="435">$P$4-Q254-P254</f>
        <v>26</v>
      </c>
      <c r="N254" s="16">
        <v>41</v>
      </c>
      <c r="O254" s="2"/>
      <c r="P254" s="16"/>
      <c r="Q254" s="16"/>
      <c r="R254" s="2">
        <v>200</v>
      </c>
      <c r="S254" s="2">
        <v>0</v>
      </c>
      <c r="T254" s="2">
        <v>1.5</v>
      </c>
      <c r="U254" s="16"/>
      <c r="V254" s="2">
        <v>0</v>
      </c>
      <c r="W254" s="2">
        <f t="shared" ref="W254:W307" si="436">IF(AND($Q$4&lt;=M254,Q254&lt;0.01),10,IF(AND(M254&gt;=$Q$4-1,Q254&lt;0.01),5,0))</f>
        <v>10</v>
      </c>
      <c r="X254" s="2">
        <f t="shared" si="427"/>
        <v>0</v>
      </c>
      <c r="Y254" s="17">
        <f t="shared" si="415"/>
        <v>59.134615384615387</v>
      </c>
      <c r="Z254" s="17">
        <f t="shared" si="419"/>
        <v>10.25</v>
      </c>
      <c r="AA254" s="17">
        <f t="shared" si="418"/>
        <v>5</v>
      </c>
      <c r="AB254" s="18">
        <v>7</v>
      </c>
      <c r="AC254" s="19">
        <f t="shared" si="400"/>
        <v>292.88461538461536</v>
      </c>
      <c r="AD254" s="17">
        <f t="shared" si="416"/>
        <v>0</v>
      </c>
      <c r="AE254" s="17">
        <f t="shared" si="417"/>
        <v>0</v>
      </c>
      <c r="AF254" s="29"/>
      <c r="AG254" s="43">
        <f t="shared" ref="AG254:AG307" si="437">IF(BE254&lt;=(1500000/4000),0,IF(BE254&lt;=(2000000/4000),(BE254-(1500000/4000))*5%,IF(BE254&lt;=(8500000/4000),(BE254-(2000000/4000))*10%+(25000/4000),IF(BE254&lt;=(12500000/4000),(BE254-(8500000/4000))*15%+(675000/4000),(BE254-(12500000/4000))*20%+(1275000/4000)))))</f>
        <v>0</v>
      </c>
      <c r="AH254" s="17">
        <f t="shared" ref="AH254:AH307" si="438">IF((AC254*4000)&lt;=1200000,(AC254*2%),(1200000/4000*2%))</f>
        <v>5.8576923076923073</v>
      </c>
      <c r="AI254" s="17">
        <f t="shared" ref="AI254:AI307" si="439">AD254+AE254+AF254+AG254+AH254</f>
        <v>5.8576923076923073</v>
      </c>
      <c r="AJ254" s="3">
        <f t="shared" si="433"/>
        <v>287</v>
      </c>
      <c r="AK254" s="3">
        <f t="shared" si="434"/>
        <v>100</v>
      </c>
      <c r="AL254" s="3"/>
      <c r="AN254" s="20">
        <f t="shared" si="421"/>
        <v>287.02999999999997</v>
      </c>
      <c r="AO254">
        <f t="shared" si="401"/>
        <v>2</v>
      </c>
      <c r="AP254">
        <f t="shared" si="402"/>
        <v>1</v>
      </c>
      <c r="AQ254">
        <f t="shared" si="403"/>
        <v>1</v>
      </c>
      <c r="AR254">
        <f t="shared" si="404"/>
        <v>1</v>
      </c>
      <c r="AS254">
        <f t="shared" si="405"/>
        <v>1</v>
      </c>
      <c r="AT254">
        <f t="shared" si="406"/>
        <v>2</v>
      </c>
      <c r="AU254">
        <f t="shared" si="407"/>
        <v>0</v>
      </c>
      <c r="AV254">
        <f t="shared" si="408"/>
        <v>0</v>
      </c>
      <c r="AW254">
        <f t="shared" si="409"/>
        <v>0</v>
      </c>
      <c r="AX254">
        <f t="shared" si="410"/>
        <v>1</v>
      </c>
      <c r="AY254">
        <f t="shared" si="411"/>
        <v>119.99999999989086</v>
      </c>
      <c r="AZ254" s="12">
        <f t="shared" si="412"/>
        <v>-4.1666666666666664E-2</v>
      </c>
      <c r="BA254" s="13">
        <f t="shared" si="431"/>
        <v>0</v>
      </c>
      <c r="BB254" s="13">
        <f t="shared" si="432"/>
        <v>0</v>
      </c>
      <c r="BC254" s="27">
        <v>0</v>
      </c>
      <c r="BD254" s="1">
        <f t="shared" si="413"/>
        <v>0</v>
      </c>
      <c r="BE254" s="20">
        <f t="shared" si="414"/>
        <v>270.63461538461536</v>
      </c>
    </row>
    <row r="255" spans="1:57" ht="37.5" customHeight="1" x14ac:dyDescent="0.65">
      <c r="A255" s="39">
        <v>249</v>
      </c>
      <c r="B255" s="2" t="s">
        <v>729</v>
      </c>
      <c r="C255" s="44" t="s">
        <v>735</v>
      </c>
      <c r="D255" s="47" t="s">
        <v>736</v>
      </c>
      <c r="E255" s="48" t="s">
        <v>737</v>
      </c>
      <c r="F255" s="46" t="str">
        <f>VLOOKUP(C255,'[1]2023.11'!$C$6:$X$1239,8,0)</f>
        <v>SAY</v>
      </c>
      <c r="G255" s="46" t="str">
        <f>VLOOKUP(C255,'[1]2023.11'!$C$6:$X$1239,9,0)</f>
        <v>LIM</v>
      </c>
      <c r="H255" s="46" t="str">
        <f>VLOOKUP(C255,'[1]2023.11'!$C$6:$X$1239,14,0)</f>
        <v>F</v>
      </c>
      <c r="I255" s="78">
        <f>VLOOKUP(C255,'[1]2023.11'!$C$6:$X$1239,13,0)</f>
        <v>34794</v>
      </c>
      <c r="J255" s="46" t="str">
        <f>VLOOKUP(C255,'[1]2023.11'!$C$6:$X$1239,4,0)</f>
        <v>070866164</v>
      </c>
      <c r="K255" s="46" t="str">
        <f>VLOOKUP(C255,'[1]2023.11'!$C$6:$X$1239,3,0)</f>
        <v>030872498</v>
      </c>
      <c r="L255" s="15">
        <v>44228</v>
      </c>
      <c r="M255" s="2">
        <f t="shared" si="435"/>
        <v>26</v>
      </c>
      <c r="N255" s="16">
        <v>28</v>
      </c>
      <c r="O255" s="2"/>
      <c r="P255" s="16"/>
      <c r="Q255" s="16"/>
      <c r="R255" s="2">
        <v>200</v>
      </c>
      <c r="S255" s="2">
        <v>0</v>
      </c>
      <c r="T255" s="2">
        <v>1.5</v>
      </c>
      <c r="U255" s="16"/>
      <c r="V255" s="2">
        <v>0</v>
      </c>
      <c r="W255" s="2">
        <f t="shared" si="436"/>
        <v>10</v>
      </c>
      <c r="X255" s="2">
        <f t="shared" si="427"/>
        <v>0</v>
      </c>
      <c r="Y255" s="17">
        <f t="shared" si="415"/>
        <v>40.384615384615387</v>
      </c>
      <c r="Z255" s="17">
        <f t="shared" si="419"/>
        <v>7</v>
      </c>
      <c r="AA255" s="17">
        <f t="shared" si="418"/>
        <v>5</v>
      </c>
      <c r="AB255" s="18">
        <v>7</v>
      </c>
      <c r="AC255" s="19">
        <f t="shared" si="400"/>
        <v>270.88461538461536</v>
      </c>
      <c r="AD255" s="17">
        <f t="shared" si="416"/>
        <v>0</v>
      </c>
      <c r="AE255" s="17">
        <f t="shared" si="417"/>
        <v>0</v>
      </c>
      <c r="AF255" s="29"/>
      <c r="AG255" s="43">
        <f t="shared" si="437"/>
        <v>0</v>
      </c>
      <c r="AH255" s="17">
        <f t="shared" si="438"/>
        <v>5.4176923076923069</v>
      </c>
      <c r="AI255" s="17">
        <f t="shared" si="439"/>
        <v>5.4176923076923069</v>
      </c>
      <c r="AJ255" s="3">
        <f t="shared" si="433"/>
        <v>265</v>
      </c>
      <c r="AK255" s="3">
        <f t="shared" si="434"/>
        <v>1800</v>
      </c>
      <c r="AL255" s="3"/>
      <c r="AN255" s="20">
        <f t="shared" si="421"/>
        <v>265.47000000000003</v>
      </c>
      <c r="AO255">
        <f t="shared" si="401"/>
        <v>2</v>
      </c>
      <c r="AP255">
        <f t="shared" si="402"/>
        <v>1</v>
      </c>
      <c r="AQ255">
        <f t="shared" si="403"/>
        <v>0</v>
      </c>
      <c r="AR255">
        <f t="shared" si="404"/>
        <v>1</v>
      </c>
      <c r="AS255">
        <f t="shared" si="405"/>
        <v>1</v>
      </c>
      <c r="AT255">
        <f t="shared" si="406"/>
        <v>0</v>
      </c>
      <c r="AU255">
        <f t="shared" si="407"/>
        <v>0</v>
      </c>
      <c r="AV255">
        <f t="shared" si="408"/>
        <v>1</v>
      </c>
      <c r="AW255">
        <f t="shared" si="409"/>
        <v>1</v>
      </c>
      <c r="AX255">
        <f t="shared" si="410"/>
        <v>3</v>
      </c>
      <c r="AY255">
        <f t="shared" si="411"/>
        <v>1880.0000000001091</v>
      </c>
      <c r="AZ255" s="12">
        <f t="shared" si="412"/>
        <v>-4.1666666666666664E-2</v>
      </c>
      <c r="BA255" s="13">
        <f t="shared" si="431"/>
        <v>0</v>
      </c>
      <c r="BB255" s="13">
        <f t="shared" si="432"/>
        <v>0</v>
      </c>
      <c r="BC255" s="27">
        <v>0</v>
      </c>
      <c r="BD255" s="1">
        <f t="shared" si="413"/>
        <v>0</v>
      </c>
      <c r="BE255" s="20">
        <f t="shared" si="414"/>
        <v>251.88461538461536</v>
      </c>
    </row>
    <row r="256" spans="1:57" ht="37.5" customHeight="1" x14ac:dyDescent="0.65">
      <c r="A256" s="2">
        <v>250</v>
      </c>
      <c r="B256" s="2" t="s">
        <v>729</v>
      </c>
      <c r="C256" s="44" t="s">
        <v>738</v>
      </c>
      <c r="D256" s="47" t="s">
        <v>739</v>
      </c>
      <c r="E256" s="48" t="s">
        <v>740</v>
      </c>
      <c r="F256" s="46" t="str">
        <f>VLOOKUP(C256,'[1]2023.11'!$C$6:$X$1239,8,0)</f>
        <v>CHHORM</v>
      </c>
      <c r="G256" s="46" t="str">
        <f>VLOOKUP(C256,'[1]2023.11'!$C$6:$X$1239,9,0)</f>
        <v>SAMNANG</v>
      </c>
      <c r="H256" s="46" t="str">
        <f>VLOOKUP(C256,'[1]2023.11'!$C$6:$X$1239,14,0)</f>
        <v>F</v>
      </c>
      <c r="I256" s="78">
        <f>VLOOKUP(C256,'[1]2023.11'!$C$6:$X$1239,13,0)</f>
        <v>35079</v>
      </c>
      <c r="J256" s="46" t="str">
        <f>VLOOKUP(C256,'[1]2023.11'!$C$6:$X$1239,4,0)</f>
        <v>010448543</v>
      </c>
      <c r="K256" s="46" t="str">
        <f>VLOOKUP(C256,'[1]2023.11'!$C$6:$X$1239,3,0)</f>
        <v>061487768</v>
      </c>
      <c r="L256" s="15">
        <v>44228</v>
      </c>
      <c r="M256" s="2">
        <f t="shared" si="435"/>
        <v>26</v>
      </c>
      <c r="N256" s="16">
        <v>39</v>
      </c>
      <c r="O256" s="2"/>
      <c r="P256" s="16"/>
      <c r="Q256" s="16"/>
      <c r="R256" s="2">
        <v>200</v>
      </c>
      <c r="S256" s="2">
        <v>0</v>
      </c>
      <c r="T256" s="2">
        <v>0</v>
      </c>
      <c r="U256" s="16"/>
      <c r="V256" s="2">
        <v>0</v>
      </c>
      <c r="W256" s="2">
        <f t="shared" si="436"/>
        <v>10</v>
      </c>
      <c r="X256" s="2">
        <f t="shared" si="427"/>
        <v>0</v>
      </c>
      <c r="Y256" s="17">
        <f t="shared" si="415"/>
        <v>56.25</v>
      </c>
      <c r="Z256" s="17">
        <f t="shared" si="419"/>
        <v>9.75</v>
      </c>
      <c r="AA256" s="17">
        <f t="shared" si="418"/>
        <v>5</v>
      </c>
      <c r="AB256" s="18">
        <v>7</v>
      </c>
      <c r="AC256" s="19">
        <f t="shared" si="400"/>
        <v>288</v>
      </c>
      <c r="AD256" s="17">
        <f t="shared" si="416"/>
        <v>0</v>
      </c>
      <c r="AE256" s="17">
        <f t="shared" si="417"/>
        <v>0</v>
      </c>
      <c r="AF256" s="29"/>
      <c r="AG256" s="43">
        <f t="shared" si="437"/>
        <v>0</v>
      </c>
      <c r="AH256" s="17">
        <f t="shared" si="438"/>
        <v>5.76</v>
      </c>
      <c r="AI256" s="17">
        <f t="shared" si="439"/>
        <v>5.76</v>
      </c>
      <c r="AJ256" s="3">
        <f t="shared" si="433"/>
        <v>282</v>
      </c>
      <c r="AK256" s="3">
        <f t="shared" si="434"/>
        <v>900</v>
      </c>
      <c r="AL256" s="3"/>
      <c r="AN256" s="20">
        <f t="shared" si="421"/>
        <v>282.24</v>
      </c>
      <c r="AO256">
        <f t="shared" si="401"/>
        <v>2</v>
      </c>
      <c r="AP256">
        <f t="shared" si="402"/>
        <v>1</v>
      </c>
      <c r="AQ256">
        <f t="shared" si="403"/>
        <v>1</v>
      </c>
      <c r="AR256">
        <f t="shared" si="404"/>
        <v>1</v>
      </c>
      <c r="AS256">
        <f t="shared" si="405"/>
        <v>0</v>
      </c>
      <c r="AT256">
        <f t="shared" si="406"/>
        <v>2</v>
      </c>
      <c r="AU256">
        <f t="shared" si="407"/>
        <v>0</v>
      </c>
      <c r="AV256">
        <f t="shared" si="408"/>
        <v>0</v>
      </c>
      <c r="AW256">
        <f t="shared" si="409"/>
        <v>1</v>
      </c>
      <c r="AX256">
        <f t="shared" si="410"/>
        <v>4</v>
      </c>
      <c r="AY256">
        <f t="shared" si="411"/>
        <v>960.00000000003638</v>
      </c>
      <c r="AZ256" s="12">
        <f t="shared" si="412"/>
        <v>-4.1666666666666664E-2</v>
      </c>
      <c r="BA256" s="13">
        <f t="shared" si="431"/>
        <v>0</v>
      </c>
      <c r="BB256" s="13">
        <f t="shared" si="432"/>
        <v>0</v>
      </c>
      <c r="BC256" s="27">
        <v>0</v>
      </c>
      <c r="BD256" s="1">
        <f t="shared" si="413"/>
        <v>0</v>
      </c>
      <c r="BE256" s="20">
        <f t="shared" si="414"/>
        <v>266.25</v>
      </c>
    </row>
    <row r="257" spans="1:57" ht="37.5" customHeight="1" x14ac:dyDescent="0.65">
      <c r="A257" s="39">
        <v>251</v>
      </c>
      <c r="B257" s="2" t="s">
        <v>729</v>
      </c>
      <c r="C257" s="44" t="s">
        <v>741</v>
      </c>
      <c r="D257" s="47" t="s">
        <v>358</v>
      </c>
      <c r="E257" s="48" t="s">
        <v>742</v>
      </c>
      <c r="F257" s="46" t="str">
        <f>VLOOKUP(C257,'[1]2023.11'!$C$6:$X$1239,8,0)</f>
        <v>OEURN</v>
      </c>
      <c r="G257" s="46" t="str">
        <f>VLOOKUP(C257,'[1]2023.11'!$C$6:$X$1239,9,0)</f>
        <v>RINA</v>
      </c>
      <c r="H257" s="46" t="str">
        <f>VLOOKUP(C257,'[1]2023.11'!$C$6:$X$1239,14,0)</f>
        <v>M</v>
      </c>
      <c r="I257" s="78">
        <f>VLOOKUP(C257,'[1]2023.11'!$C$6:$X$1239,13,0)</f>
        <v>32705</v>
      </c>
      <c r="J257" s="46" t="str">
        <f>VLOOKUP(C257,'[1]2023.11'!$C$6:$X$1239,4,0)</f>
        <v>0963752976</v>
      </c>
      <c r="K257" s="46" t="str">
        <f>VLOOKUP(C257,'[1]2023.11'!$C$6:$X$1239,3,0)</f>
        <v>051481116</v>
      </c>
      <c r="L257" s="15">
        <v>44228</v>
      </c>
      <c r="M257" s="2">
        <f t="shared" si="435"/>
        <v>22</v>
      </c>
      <c r="N257" s="16">
        <v>47</v>
      </c>
      <c r="O257" s="2"/>
      <c r="P257" s="16">
        <v>4</v>
      </c>
      <c r="Q257" s="16"/>
      <c r="R257" s="2">
        <v>200</v>
      </c>
      <c r="S257" s="2">
        <v>0</v>
      </c>
      <c r="T257" s="2">
        <v>3</v>
      </c>
      <c r="U257" s="16"/>
      <c r="V257" s="2">
        <v>0</v>
      </c>
      <c r="W257" s="2">
        <f t="shared" si="436"/>
        <v>0</v>
      </c>
      <c r="X257" s="2">
        <f t="shared" si="427"/>
        <v>0</v>
      </c>
      <c r="Y257" s="17">
        <f t="shared" si="415"/>
        <v>67.788461538461533</v>
      </c>
      <c r="Z257" s="17">
        <f t="shared" si="419"/>
        <v>11.75</v>
      </c>
      <c r="AA257" s="17">
        <f t="shared" si="418"/>
        <v>4.2307692307692308</v>
      </c>
      <c r="AB257" s="18">
        <v>7</v>
      </c>
      <c r="AC257" s="19">
        <f t="shared" si="400"/>
        <v>293.76923076923077</v>
      </c>
      <c r="AD257" s="17">
        <f t="shared" si="416"/>
        <v>31.23076923076923</v>
      </c>
      <c r="AE257" s="17">
        <f t="shared" si="417"/>
        <v>0</v>
      </c>
      <c r="AF257" s="29"/>
      <c r="AG257" s="43">
        <f t="shared" si="437"/>
        <v>0</v>
      </c>
      <c r="AH257" s="17">
        <f t="shared" si="438"/>
        <v>5.8753846153846156</v>
      </c>
      <c r="AI257" s="17">
        <f t="shared" si="439"/>
        <v>37.106153846153845</v>
      </c>
      <c r="AJ257" s="3">
        <f t="shared" si="433"/>
        <v>256</v>
      </c>
      <c r="AK257" s="3">
        <f t="shared" si="434"/>
        <v>2600</v>
      </c>
      <c r="AL257" s="3"/>
      <c r="AN257" s="20">
        <f t="shared" si="421"/>
        <v>256.66000000000003</v>
      </c>
      <c r="AO257">
        <f t="shared" si="401"/>
        <v>2</v>
      </c>
      <c r="AP257">
        <f t="shared" si="402"/>
        <v>1</v>
      </c>
      <c r="AQ257">
        <f t="shared" si="403"/>
        <v>0</v>
      </c>
      <c r="AR257">
        <f t="shared" si="404"/>
        <v>0</v>
      </c>
      <c r="AS257">
        <f t="shared" si="405"/>
        <v>1</v>
      </c>
      <c r="AT257">
        <f t="shared" si="406"/>
        <v>1</v>
      </c>
      <c r="AU257">
        <f t="shared" si="407"/>
        <v>1</v>
      </c>
      <c r="AV257">
        <f t="shared" si="408"/>
        <v>0</v>
      </c>
      <c r="AW257">
        <f t="shared" si="409"/>
        <v>1</v>
      </c>
      <c r="AX257">
        <f t="shared" si="410"/>
        <v>1</v>
      </c>
      <c r="AY257">
        <f t="shared" si="411"/>
        <v>2640.0000000001</v>
      </c>
      <c r="AZ257" s="12">
        <f t="shared" si="412"/>
        <v>-4.1666666666666664E-2</v>
      </c>
      <c r="BA257" s="13">
        <f t="shared" si="431"/>
        <v>0</v>
      </c>
      <c r="BB257" s="13">
        <f t="shared" si="432"/>
        <v>0</v>
      </c>
      <c r="BC257" s="27">
        <v>0</v>
      </c>
      <c r="BD257" s="1">
        <f t="shared" si="413"/>
        <v>0</v>
      </c>
      <c r="BE257" s="20">
        <f t="shared" si="414"/>
        <v>239.55769230769232</v>
      </c>
    </row>
    <row r="258" spans="1:57" ht="37.5" customHeight="1" x14ac:dyDescent="0.65">
      <c r="A258" s="2">
        <v>252</v>
      </c>
      <c r="B258" s="2" t="s">
        <v>729</v>
      </c>
      <c r="C258" s="44" t="s">
        <v>743</v>
      </c>
      <c r="D258" s="47" t="s">
        <v>744</v>
      </c>
      <c r="E258" s="48" t="s">
        <v>745</v>
      </c>
      <c r="F258" s="46" t="str">
        <f>VLOOKUP(C258,'[1]2023.11'!$C$6:$X$1239,8,0)</f>
        <v>SAT</v>
      </c>
      <c r="G258" s="46" t="str">
        <f>VLOOKUP(C258,'[1]2023.11'!$C$6:$X$1239,9,0)</f>
        <v>YAYI</v>
      </c>
      <c r="H258" s="46" t="str">
        <f>VLOOKUP(C258,'[1]2023.11'!$C$6:$X$1239,14,0)</f>
        <v>F</v>
      </c>
      <c r="I258" s="78">
        <f>VLOOKUP(C258,'[1]2023.11'!$C$6:$X$1239,13,0)</f>
        <v>36469</v>
      </c>
      <c r="J258" s="46" t="str">
        <f>VLOOKUP(C258,'[1]2023.11'!$C$6:$X$1239,4,0)</f>
        <v>0975007047</v>
      </c>
      <c r="K258" s="46" t="str">
        <f>VLOOKUP(C258,'[1]2023.11'!$C$6:$X$1239,3,0)</f>
        <v>030775663</v>
      </c>
      <c r="L258" s="15">
        <v>44228</v>
      </c>
      <c r="M258" s="2">
        <f t="shared" si="435"/>
        <v>24.375</v>
      </c>
      <c r="N258" s="16">
        <v>35</v>
      </c>
      <c r="O258" s="2"/>
      <c r="P258" s="16"/>
      <c r="Q258" s="16">
        <v>1.625</v>
      </c>
      <c r="R258" s="2">
        <v>200</v>
      </c>
      <c r="S258" s="2">
        <v>0</v>
      </c>
      <c r="T258" s="2">
        <v>0</v>
      </c>
      <c r="U258" s="16"/>
      <c r="V258" s="2">
        <v>0</v>
      </c>
      <c r="W258" s="2">
        <f t="shared" si="436"/>
        <v>0</v>
      </c>
      <c r="X258" s="2">
        <f t="shared" si="427"/>
        <v>0</v>
      </c>
      <c r="Y258" s="17">
        <f t="shared" si="415"/>
        <v>50.480769230769234</v>
      </c>
      <c r="Z258" s="17">
        <f t="shared" si="419"/>
        <v>8.75</v>
      </c>
      <c r="AA258" s="17">
        <f t="shared" si="418"/>
        <v>4.6875</v>
      </c>
      <c r="AB258" s="18">
        <v>7</v>
      </c>
      <c r="AC258" s="19">
        <f t="shared" si="400"/>
        <v>270.91826923076923</v>
      </c>
      <c r="AD258" s="17">
        <f t="shared" si="416"/>
        <v>0</v>
      </c>
      <c r="AE258" s="17">
        <f t="shared" si="417"/>
        <v>12.5</v>
      </c>
      <c r="AF258" s="29"/>
      <c r="AG258" s="43">
        <f t="shared" si="437"/>
        <v>0</v>
      </c>
      <c r="AH258" s="17">
        <f t="shared" si="438"/>
        <v>5.4183653846153845</v>
      </c>
      <c r="AI258" s="17">
        <f t="shared" si="439"/>
        <v>17.918365384615385</v>
      </c>
      <c r="AJ258" s="3">
        <f t="shared" si="433"/>
        <v>253</v>
      </c>
      <c r="AK258" s="3">
        <f t="shared" si="434"/>
        <v>0</v>
      </c>
      <c r="AL258" s="3"/>
      <c r="AN258" s="20">
        <f t="shared" si="421"/>
        <v>253</v>
      </c>
      <c r="AO258">
        <f t="shared" si="401"/>
        <v>2</v>
      </c>
      <c r="AP258">
        <f t="shared" si="402"/>
        <v>1</v>
      </c>
      <c r="AQ258">
        <f t="shared" si="403"/>
        <v>0</v>
      </c>
      <c r="AR258">
        <f t="shared" si="404"/>
        <v>0</v>
      </c>
      <c r="AS258">
        <f t="shared" si="405"/>
        <v>0</v>
      </c>
      <c r="AT258">
        <f t="shared" si="406"/>
        <v>3</v>
      </c>
      <c r="AU258">
        <f t="shared" si="407"/>
        <v>0</v>
      </c>
      <c r="AV258">
        <f t="shared" si="408"/>
        <v>0</v>
      </c>
      <c r="AW258">
        <f t="shared" si="409"/>
        <v>0</v>
      </c>
      <c r="AX258">
        <f t="shared" si="410"/>
        <v>0</v>
      </c>
      <c r="AY258">
        <f t="shared" si="411"/>
        <v>0</v>
      </c>
      <c r="AZ258" s="12">
        <f t="shared" si="412"/>
        <v>-4.1666666666666664E-2</v>
      </c>
      <c r="BA258" s="13">
        <f t="shared" si="431"/>
        <v>0</v>
      </c>
      <c r="BB258" s="13">
        <f t="shared" si="432"/>
        <v>0</v>
      </c>
      <c r="BC258" s="27">
        <v>0</v>
      </c>
      <c r="BD258" s="1">
        <f t="shared" si="413"/>
        <v>0</v>
      </c>
      <c r="BE258" s="20">
        <f t="shared" si="414"/>
        <v>237.98076923076923</v>
      </c>
    </row>
    <row r="259" spans="1:57" ht="37.5" customHeight="1" x14ac:dyDescent="0.65">
      <c r="A259" s="39">
        <v>253</v>
      </c>
      <c r="B259" s="2" t="s">
        <v>729</v>
      </c>
      <c r="C259" s="44" t="s">
        <v>746</v>
      </c>
      <c r="D259" s="47" t="s">
        <v>127</v>
      </c>
      <c r="E259" s="48" t="s">
        <v>747</v>
      </c>
      <c r="F259" s="46" t="str">
        <f>VLOOKUP(C259,'[1]2023.11'!$C$6:$X$1239,8,0)</f>
        <v>THAN</v>
      </c>
      <c r="G259" s="46" t="str">
        <f>VLOOKUP(C259,'[1]2023.11'!$C$6:$X$1239,9,0)</f>
        <v>VETH</v>
      </c>
      <c r="H259" s="46" t="str">
        <f>VLOOKUP(C259,'[1]2023.11'!$C$6:$X$1239,14,0)</f>
        <v>M</v>
      </c>
      <c r="I259" s="78">
        <f>VLOOKUP(C259,'[1]2023.11'!$C$6:$X$1239,13,0)</f>
        <v>33887</v>
      </c>
      <c r="J259" s="46" t="str">
        <f>VLOOKUP(C259,'[1]2023.11'!$C$6:$X$1239,4,0)</f>
        <v>081427263</v>
      </c>
      <c r="K259" s="46" t="str">
        <f>VLOOKUP(C259,'[1]2023.11'!$C$6:$X$1239,3,0)</f>
        <v>030538204</v>
      </c>
      <c r="L259" s="15">
        <v>44228</v>
      </c>
      <c r="M259" s="2">
        <f t="shared" si="435"/>
        <v>26</v>
      </c>
      <c r="N259" s="16">
        <v>43</v>
      </c>
      <c r="O259" s="2"/>
      <c r="P259" s="16"/>
      <c r="Q259" s="16"/>
      <c r="R259" s="2">
        <v>210</v>
      </c>
      <c r="S259" s="2">
        <v>15</v>
      </c>
      <c r="T259" s="2">
        <v>0</v>
      </c>
      <c r="U259" s="16"/>
      <c r="V259" s="2">
        <v>0</v>
      </c>
      <c r="W259" s="2">
        <f t="shared" si="436"/>
        <v>10</v>
      </c>
      <c r="X259" s="2">
        <f t="shared" si="427"/>
        <v>0</v>
      </c>
      <c r="Y259" s="17">
        <f t="shared" si="415"/>
        <v>65.120192307692307</v>
      </c>
      <c r="Z259" s="17">
        <f t="shared" si="419"/>
        <v>10.75</v>
      </c>
      <c r="AA259" s="17">
        <f t="shared" si="418"/>
        <v>5</v>
      </c>
      <c r="AB259" s="18">
        <v>7</v>
      </c>
      <c r="AC259" s="19">
        <f t="shared" si="400"/>
        <v>322.87019230769232</v>
      </c>
      <c r="AD259" s="17">
        <f t="shared" si="416"/>
        <v>0</v>
      </c>
      <c r="AE259" s="17">
        <f t="shared" si="417"/>
        <v>0</v>
      </c>
      <c r="AF259" s="29"/>
      <c r="AG259" s="43">
        <f t="shared" si="437"/>
        <v>0</v>
      </c>
      <c r="AH259" s="17">
        <f t="shared" si="438"/>
        <v>6</v>
      </c>
      <c r="AI259" s="17">
        <f t="shared" si="439"/>
        <v>6</v>
      </c>
      <c r="AJ259" s="3">
        <f t="shared" si="433"/>
        <v>316</v>
      </c>
      <c r="AK259" s="3">
        <f t="shared" si="434"/>
        <v>3400</v>
      </c>
      <c r="AL259" s="3"/>
      <c r="AN259" s="20">
        <f t="shared" si="421"/>
        <v>316.87</v>
      </c>
      <c r="AO259">
        <f t="shared" si="401"/>
        <v>3</v>
      </c>
      <c r="AP259">
        <f t="shared" si="402"/>
        <v>0</v>
      </c>
      <c r="AQ259">
        <f t="shared" si="403"/>
        <v>0</v>
      </c>
      <c r="AR259">
        <f t="shared" si="404"/>
        <v>1</v>
      </c>
      <c r="AS259">
        <f t="shared" si="405"/>
        <v>1</v>
      </c>
      <c r="AT259">
        <f t="shared" si="406"/>
        <v>1</v>
      </c>
      <c r="AU259">
        <f t="shared" si="407"/>
        <v>1</v>
      </c>
      <c r="AV259">
        <f t="shared" si="408"/>
        <v>1</v>
      </c>
      <c r="AW259">
        <f t="shared" si="409"/>
        <v>0</v>
      </c>
      <c r="AX259">
        <f t="shared" si="410"/>
        <v>4</v>
      </c>
      <c r="AY259">
        <f t="shared" si="411"/>
        <v>3480.0000000000182</v>
      </c>
      <c r="AZ259" s="12">
        <f t="shared" si="412"/>
        <v>-4.1666666666666664E-2</v>
      </c>
      <c r="BA259" s="13">
        <f t="shared" si="431"/>
        <v>0</v>
      </c>
      <c r="BB259" s="13">
        <f t="shared" si="432"/>
        <v>0</v>
      </c>
      <c r="BC259" s="27">
        <v>0</v>
      </c>
      <c r="BD259" s="1">
        <f t="shared" si="413"/>
        <v>0</v>
      </c>
      <c r="BE259" s="20">
        <f t="shared" si="414"/>
        <v>300.12019230769232</v>
      </c>
    </row>
    <row r="260" spans="1:57" ht="37.5" customHeight="1" x14ac:dyDescent="0.65">
      <c r="A260" s="2">
        <v>254</v>
      </c>
      <c r="B260" s="2" t="s">
        <v>729</v>
      </c>
      <c r="C260" s="37" t="s">
        <v>748</v>
      </c>
      <c r="D260" s="47" t="s">
        <v>513</v>
      </c>
      <c r="E260" s="48" t="s">
        <v>749</v>
      </c>
      <c r="F260" s="46" t="str">
        <f>VLOOKUP(C260,'[1]2023.11'!$C$6:$X$1239,8,0)</f>
        <v>NHORK</v>
      </c>
      <c r="G260" s="46" t="str">
        <f>VLOOKUP(C260,'[1]2023.11'!$C$6:$X$1239,9,0)</f>
        <v>NAK</v>
      </c>
      <c r="H260" s="46" t="str">
        <f>VLOOKUP(C260,'[1]2023.11'!$C$6:$X$1239,14,0)</f>
        <v>M</v>
      </c>
      <c r="I260" s="78">
        <f>VLOOKUP(C260,'[1]2023.11'!$C$6:$X$1239,13,0)</f>
        <v>31578</v>
      </c>
      <c r="J260" s="46" t="str">
        <f>VLOOKUP(C260,'[1]2023.11'!$C$6:$X$1239,4,0)</f>
        <v>0882049708</v>
      </c>
      <c r="K260" s="46" t="str">
        <f>VLOOKUP(C260,'[1]2023.11'!$C$6:$X$1239,3,0)</f>
        <v>050458426</v>
      </c>
      <c r="L260" s="15">
        <v>44228</v>
      </c>
      <c r="M260" s="2">
        <f t="shared" si="435"/>
        <v>26</v>
      </c>
      <c r="N260" s="16">
        <v>49</v>
      </c>
      <c r="O260" s="2"/>
      <c r="P260" s="16"/>
      <c r="Q260" s="16"/>
      <c r="R260" s="2">
        <v>200</v>
      </c>
      <c r="S260" s="2">
        <v>0</v>
      </c>
      <c r="T260" s="2">
        <v>0</v>
      </c>
      <c r="U260" s="16"/>
      <c r="V260" s="2">
        <v>0</v>
      </c>
      <c r="W260" s="2">
        <f t="shared" si="436"/>
        <v>10</v>
      </c>
      <c r="X260" s="2">
        <f t="shared" si="427"/>
        <v>0</v>
      </c>
      <c r="Y260" s="17">
        <f t="shared" si="415"/>
        <v>70.67307692307692</v>
      </c>
      <c r="Z260" s="17">
        <f t="shared" si="419"/>
        <v>12.25</v>
      </c>
      <c r="AA260" s="17">
        <f t="shared" si="418"/>
        <v>5</v>
      </c>
      <c r="AB260" s="18">
        <v>7</v>
      </c>
      <c r="AC260" s="19">
        <f t="shared" ref="AC260:AC323" si="440">R260+S260+T260+U260+V260+W260+X260+Y260+Z260+AA260+AB260</f>
        <v>304.92307692307691</v>
      </c>
      <c r="AD260" s="17">
        <f t="shared" si="416"/>
        <v>0</v>
      </c>
      <c r="AE260" s="17">
        <f t="shared" si="417"/>
        <v>0</v>
      </c>
      <c r="AF260" s="29"/>
      <c r="AG260" s="43">
        <f t="shared" si="437"/>
        <v>0</v>
      </c>
      <c r="AH260" s="17">
        <f t="shared" si="438"/>
        <v>6</v>
      </c>
      <c r="AI260" s="17">
        <f t="shared" si="439"/>
        <v>6</v>
      </c>
      <c r="AJ260" s="3">
        <f t="shared" si="433"/>
        <v>298</v>
      </c>
      <c r="AK260" s="3">
        <f t="shared" si="434"/>
        <v>3600</v>
      </c>
      <c r="AL260" s="3"/>
      <c r="AN260" s="20">
        <f t="shared" si="421"/>
        <v>298.92</v>
      </c>
      <c r="AO260">
        <f t="shared" ref="AO260:AO323" si="441">INT(AN260/$AO$5)</f>
        <v>2</v>
      </c>
      <c r="AP260">
        <f t="shared" ref="AP260:AP323" si="442">INT((AN260-$AO$5*AO260)/50)</f>
        <v>1</v>
      </c>
      <c r="AQ260">
        <f t="shared" ref="AQ260:AQ323" si="443">INT((AN260-$AO$5*AO260-$AP$5*AP260)/20)</f>
        <v>2</v>
      </c>
      <c r="AR260">
        <f t="shared" ref="AR260:AR323" si="444">INT((AN260-$AO$5*AO260-$AP$5*AP260-$AQ$5*AQ260)/10)</f>
        <v>0</v>
      </c>
      <c r="AS260">
        <f t="shared" ref="AS260:AS323" si="445">INT((AN260-$AO$5*AO260-$AP$5*AP260-$AQ$5*AQ260-$AR$5*AR260)/5)</f>
        <v>1</v>
      </c>
      <c r="AT260">
        <f t="shared" ref="AT260:AT323" si="446">INT((AN260-$AO$5*AO260-$AP$5*AP260-$AQ$5*AQ260-$AR$5*AR260-$AS$5*AS260)/1)</f>
        <v>3</v>
      </c>
      <c r="AU260">
        <f t="shared" ref="AU260:AU323" si="447">INT(AY260/$AU$5)</f>
        <v>1</v>
      </c>
      <c r="AV260">
        <f t="shared" ref="AV260:AV323" si="448">INT((AY260-AU260*$AU$5)/1000)</f>
        <v>1</v>
      </c>
      <c r="AW260">
        <f t="shared" ref="AW260:AW323" si="449">INT((AY260-AU260*$AU$5-AV260*$AV$5)/500)</f>
        <v>1</v>
      </c>
      <c r="AX260">
        <f t="shared" ref="AX260:AX323" si="450">INT((AY260-AU260*$AU$5-AV260*$AV$5-AW260*$AW$5)/100)</f>
        <v>1</v>
      </c>
      <c r="AY260">
        <f t="shared" ref="AY260:AY323" si="451">(AN260-$AO$5*AO260-$AP$5*AP260-$AQ$5*AQ260-$AR$5*AR260-$AS$5*AS260-$AT$5*AT260)*4000</f>
        <v>3680.0000000000637</v>
      </c>
      <c r="AZ260" s="12">
        <f t="shared" ref="AZ260:AZ307" si="452">+DAYS360(L260,$P$3)/360</f>
        <v>-4.1666666666666664E-2</v>
      </c>
      <c r="BA260" s="13">
        <f t="shared" si="431"/>
        <v>0</v>
      </c>
      <c r="BB260" s="13">
        <f t="shared" si="432"/>
        <v>0</v>
      </c>
      <c r="BC260" s="27">
        <v>0</v>
      </c>
      <c r="BD260" s="1">
        <f t="shared" ref="BD260:BD307" si="453">+BC260*150000/4000</f>
        <v>0</v>
      </c>
      <c r="BE260" s="20">
        <f t="shared" ref="BE260:BE307" si="454">AC260-AD260-AE260-Z260-AA260-AB260-BD260</f>
        <v>280.67307692307691</v>
      </c>
    </row>
    <row r="261" spans="1:57" ht="37.5" customHeight="1" x14ac:dyDescent="0.65">
      <c r="A261" s="39">
        <v>255</v>
      </c>
      <c r="B261" s="2" t="s">
        <v>729</v>
      </c>
      <c r="C261" s="44" t="s">
        <v>750</v>
      </c>
      <c r="D261" s="47" t="s">
        <v>751</v>
      </c>
      <c r="E261" s="48" t="s">
        <v>553</v>
      </c>
      <c r="F261" s="46" t="str">
        <f>VLOOKUP(C261,'[1]2023.11'!$C$6:$X$1239,8,0)</f>
        <v>CHUN</v>
      </c>
      <c r="G261" s="46" t="str">
        <f>VLOOKUP(C261,'[1]2023.11'!$C$6:$X$1239,9,0)</f>
        <v>SOKHA</v>
      </c>
      <c r="H261" s="46" t="str">
        <f>VLOOKUP(C261,'[1]2023.11'!$C$6:$X$1239,14,0)</f>
        <v>F</v>
      </c>
      <c r="I261" s="78">
        <f>VLOOKUP(C261,'[1]2023.11'!$C$6:$X$1239,13,0)</f>
        <v>36317</v>
      </c>
      <c r="J261" s="46" t="str">
        <f>VLOOKUP(C261,'[1]2023.11'!$C$6:$X$1239,4,0)</f>
        <v>0962452876</v>
      </c>
      <c r="K261" s="46" t="str">
        <f>VLOOKUP(C261,'[1]2023.11'!$C$6:$X$1239,3,0)</f>
        <v>030894638</v>
      </c>
      <c r="L261" s="15">
        <v>44228</v>
      </c>
      <c r="M261" s="2">
        <f t="shared" si="435"/>
        <v>24.625</v>
      </c>
      <c r="N261" s="16">
        <v>32</v>
      </c>
      <c r="O261" s="2"/>
      <c r="P261" s="16"/>
      <c r="Q261" s="16">
        <v>1.375</v>
      </c>
      <c r="R261" s="2">
        <v>200</v>
      </c>
      <c r="S261" s="2">
        <v>0</v>
      </c>
      <c r="T261" s="2">
        <v>0</v>
      </c>
      <c r="U261" s="16"/>
      <c r="V261" s="2">
        <v>0</v>
      </c>
      <c r="W261" s="2">
        <f t="shared" si="436"/>
        <v>0</v>
      </c>
      <c r="X261" s="2">
        <f t="shared" si="427"/>
        <v>0</v>
      </c>
      <c r="Y261" s="17">
        <f t="shared" ref="Y261:Y324" si="455">(((R261/26/8)*1.5)*N261)+(((R261/26)*2)*O261)</f>
        <v>46.153846153846153</v>
      </c>
      <c r="Z261" s="17">
        <f t="shared" si="419"/>
        <v>8</v>
      </c>
      <c r="AA261" s="17">
        <f t="shared" si="418"/>
        <v>4.7355769230769234</v>
      </c>
      <c r="AB261" s="18">
        <v>7</v>
      </c>
      <c r="AC261" s="19">
        <f t="shared" si="440"/>
        <v>265.88942307692309</v>
      </c>
      <c r="AD261" s="17">
        <f t="shared" si="416"/>
        <v>0</v>
      </c>
      <c r="AE261" s="17">
        <f t="shared" si="417"/>
        <v>10.576923076923077</v>
      </c>
      <c r="AF261" s="29"/>
      <c r="AG261" s="43">
        <f t="shared" si="437"/>
        <v>0</v>
      </c>
      <c r="AH261" s="17">
        <f t="shared" si="438"/>
        <v>5.3177884615384619</v>
      </c>
      <c r="AI261" s="17">
        <f t="shared" si="439"/>
        <v>15.894711538461539</v>
      </c>
      <c r="AJ261" s="3">
        <f t="shared" si="433"/>
        <v>249</v>
      </c>
      <c r="AK261" s="3">
        <f t="shared" si="434"/>
        <v>3900</v>
      </c>
      <c r="AL261" s="3"/>
      <c r="AN261" s="20">
        <f t="shared" si="421"/>
        <v>249.99</v>
      </c>
      <c r="AO261">
        <f t="shared" si="441"/>
        <v>2</v>
      </c>
      <c r="AP261">
        <f t="shared" si="442"/>
        <v>0</v>
      </c>
      <c r="AQ261">
        <f t="shared" si="443"/>
        <v>2</v>
      </c>
      <c r="AR261">
        <f t="shared" si="444"/>
        <v>0</v>
      </c>
      <c r="AS261">
        <f t="shared" si="445"/>
        <v>1</v>
      </c>
      <c r="AT261">
        <f t="shared" si="446"/>
        <v>4</v>
      </c>
      <c r="AU261">
        <f t="shared" si="447"/>
        <v>1</v>
      </c>
      <c r="AV261">
        <f t="shared" si="448"/>
        <v>1</v>
      </c>
      <c r="AW261">
        <f t="shared" si="449"/>
        <v>1</v>
      </c>
      <c r="AX261">
        <f t="shared" si="450"/>
        <v>4</v>
      </c>
      <c r="AY261">
        <f t="shared" si="451"/>
        <v>3960.0000000000364</v>
      </c>
      <c r="AZ261" s="12">
        <f t="shared" si="452"/>
        <v>-4.1666666666666664E-2</v>
      </c>
      <c r="BA261" s="13">
        <f t="shared" si="431"/>
        <v>0</v>
      </c>
      <c r="BB261" s="13">
        <f t="shared" si="432"/>
        <v>0</v>
      </c>
      <c r="BC261" s="27">
        <v>0</v>
      </c>
      <c r="BD261" s="1">
        <f t="shared" si="453"/>
        <v>0</v>
      </c>
      <c r="BE261" s="20">
        <f t="shared" si="454"/>
        <v>235.57692307692309</v>
      </c>
    </row>
    <row r="262" spans="1:57" ht="37.5" customHeight="1" x14ac:dyDescent="0.65">
      <c r="A262" s="2">
        <v>256</v>
      </c>
      <c r="B262" s="2" t="s">
        <v>729</v>
      </c>
      <c r="C262" s="44" t="s">
        <v>752</v>
      </c>
      <c r="D262" s="47" t="s">
        <v>753</v>
      </c>
      <c r="E262" s="48" t="s">
        <v>754</v>
      </c>
      <c r="F262" s="46" t="str">
        <f>VLOOKUP(C262,'[1]2023.11'!$C$6:$X$1239,8,0)</f>
        <v>THORN</v>
      </c>
      <c r="G262" s="46" t="str">
        <f>VLOOKUP(C262,'[1]2023.11'!$C$6:$X$1239,9,0)</f>
        <v>THUN</v>
      </c>
      <c r="H262" s="46" t="str">
        <f>VLOOKUP(C262,'[1]2023.11'!$C$6:$X$1239,14,0)</f>
        <v>F</v>
      </c>
      <c r="I262" s="78">
        <f>VLOOKUP(C262,'[1]2023.11'!$C$6:$X$1239,13,0)</f>
        <v>32274</v>
      </c>
      <c r="J262" s="46" t="str">
        <f>VLOOKUP(C262,'[1]2023.11'!$C$6:$X$1239,4,0)</f>
        <v>0978274982</v>
      </c>
      <c r="K262" s="46" t="str">
        <f>VLOOKUP(C262,'[1]2023.11'!$C$6:$X$1239,3,0)</f>
        <v>150856650</v>
      </c>
      <c r="L262" s="15">
        <v>44396</v>
      </c>
      <c r="M262" s="2">
        <f t="shared" si="435"/>
        <v>26</v>
      </c>
      <c r="N262" s="16">
        <v>41</v>
      </c>
      <c r="O262" s="2"/>
      <c r="P262" s="16"/>
      <c r="Q262" s="16"/>
      <c r="R262" s="2">
        <v>200</v>
      </c>
      <c r="S262" s="2">
        <v>0</v>
      </c>
      <c r="T262" s="2">
        <v>0</v>
      </c>
      <c r="U262" s="16"/>
      <c r="V262" s="2">
        <v>0</v>
      </c>
      <c r="W262" s="2">
        <f t="shared" si="436"/>
        <v>10</v>
      </c>
      <c r="X262" s="2">
        <f t="shared" si="427"/>
        <v>0</v>
      </c>
      <c r="Y262" s="17">
        <f t="shared" si="455"/>
        <v>59.134615384615387</v>
      </c>
      <c r="Z262" s="17">
        <f t="shared" si="419"/>
        <v>10.25</v>
      </c>
      <c r="AA262" s="17">
        <f t="shared" si="418"/>
        <v>5</v>
      </c>
      <c r="AB262" s="18">
        <v>7</v>
      </c>
      <c r="AC262" s="19">
        <f t="shared" si="440"/>
        <v>291.38461538461536</v>
      </c>
      <c r="AD262" s="17">
        <f t="shared" ref="AD262:AD307" si="456">(R262+T262)/$P$4*P262</f>
        <v>0</v>
      </c>
      <c r="AE262" s="17">
        <f t="shared" ref="AE262:AE307" si="457">(R262+T262)/$P$4*Q262</f>
        <v>0</v>
      </c>
      <c r="AF262" s="29"/>
      <c r="AG262" s="43">
        <f t="shared" si="437"/>
        <v>0</v>
      </c>
      <c r="AH262" s="17">
        <f t="shared" si="438"/>
        <v>5.8276923076923071</v>
      </c>
      <c r="AI262" s="17">
        <f t="shared" si="439"/>
        <v>5.8276923076923071</v>
      </c>
      <c r="AJ262" s="3">
        <f t="shared" si="433"/>
        <v>285</v>
      </c>
      <c r="AK262" s="3">
        <f t="shared" si="434"/>
        <v>2200</v>
      </c>
      <c r="AL262" s="3"/>
      <c r="AN262" s="20">
        <f t="shared" si="421"/>
        <v>285.56</v>
      </c>
      <c r="AO262">
        <f t="shared" si="441"/>
        <v>2</v>
      </c>
      <c r="AP262">
        <f t="shared" si="442"/>
        <v>1</v>
      </c>
      <c r="AQ262">
        <f t="shared" si="443"/>
        <v>1</v>
      </c>
      <c r="AR262">
        <f t="shared" si="444"/>
        <v>1</v>
      </c>
      <c r="AS262">
        <f t="shared" si="445"/>
        <v>1</v>
      </c>
      <c r="AT262">
        <f t="shared" si="446"/>
        <v>0</v>
      </c>
      <c r="AU262">
        <f t="shared" si="447"/>
        <v>1</v>
      </c>
      <c r="AV262">
        <f t="shared" si="448"/>
        <v>0</v>
      </c>
      <c r="AW262">
        <f t="shared" si="449"/>
        <v>0</v>
      </c>
      <c r="AX262">
        <f t="shared" si="450"/>
        <v>2</v>
      </c>
      <c r="AY262">
        <f t="shared" si="451"/>
        <v>2240.0000000000091</v>
      </c>
      <c r="AZ262" s="12">
        <f t="shared" si="452"/>
        <v>-0.5083333333333333</v>
      </c>
      <c r="BA262" s="13">
        <f t="shared" si="431"/>
        <v>0</v>
      </c>
      <c r="BB262" s="13">
        <f t="shared" si="432"/>
        <v>0</v>
      </c>
      <c r="BC262" s="27">
        <v>0</v>
      </c>
      <c r="BD262" s="1">
        <f t="shared" si="453"/>
        <v>0</v>
      </c>
      <c r="BE262" s="20">
        <f t="shared" si="454"/>
        <v>269.13461538461536</v>
      </c>
    </row>
    <row r="263" spans="1:57" ht="37.5" customHeight="1" x14ac:dyDescent="0.65">
      <c r="A263" s="39">
        <v>257</v>
      </c>
      <c r="B263" s="2" t="s">
        <v>729</v>
      </c>
      <c r="C263" s="44" t="s">
        <v>755</v>
      </c>
      <c r="D263" s="47" t="s">
        <v>556</v>
      </c>
      <c r="E263" s="48" t="s">
        <v>756</v>
      </c>
      <c r="F263" s="46" t="str">
        <f>VLOOKUP(C263,'[1]2023.11'!$C$6:$X$1239,8,0)</f>
        <v>SON</v>
      </c>
      <c r="G263" s="46" t="str">
        <f>VLOOKUP(C263,'[1]2023.11'!$C$6:$X$1239,9,0)</f>
        <v>PHALNIT</v>
      </c>
      <c r="H263" s="46" t="str">
        <f>VLOOKUP(C263,'[1]2023.11'!$C$6:$X$1239,14,0)</f>
        <v>M</v>
      </c>
      <c r="I263" s="78">
        <f>VLOOKUP(C263,'[1]2023.11'!$C$6:$X$1239,13,0)</f>
        <v>35183</v>
      </c>
      <c r="J263" s="46" t="str">
        <f>VLOOKUP(C263,'[1]2023.11'!$C$6:$X$1239,4,0)</f>
        <v>069435408</v>
      </c>
      <c r="K263" s="46" t="str">
        <f>VLOOKUP(C263,'[1]2023.11'!$C$6:$X$1239,3,0)</f>
        <v>020907721</v>
      </c>
      <c r="L263" s="15">
        <v>44440</v>
      </c>
      <c r="M263" s="2">
        <f t="shared" si="435"/>
        <v>26</v>
      </c>
      <c r="N263" s="16">
        <v>30</v>
      </c>
      <c r="O263" s="2"/>
      <c r="P263" s="16"/>
      <c r="Q263" s="16"/>
      <c r="R263" s="2">
        <v>200</v>
      </c>
      <c r="S263" s="2">
        <v>0</v>
      </c>
      <c r="T263" s="2">
        <v>0</v>
      </c>
      <c r="U263" s="16"/>
      <c r="V263" s="2">
        <v>0</v>
      </c>
      <c r="W263" s="2">
        <f t="shared" si="436"/>
        <v>10</v>
      </c>
      <c r="X263" s="2">
        <f t="shared" si="427"/>
        <v>0</v>
      </c>
      <c r="Y263" s="17">
        <f t="shared" si="455"/>
        <v>43.269230769230766</v>
      </c>
      <c r="Z263" s="17">
        <f t="shared" si="419"/>
        <v>7.5</v>
      </c>
      <c r="AA263" s="17">
        <f t="shared" ref="AA263:AA326" si="458">5/$P$4*M263</f>
        <v>5</v>
      </c>
      <c r="AB263" s="18">
        <v>7</v>
      </c>
      <c r="AC263" s="19">
        <f t="shared" si="440"/>
        <v>272.76923076923077</v>
      </c>
      <c r="AD263" s="17">
        <f t="shared" si="456"/>
        <v>0</v>
      </c>
      <c r="AE263" s="17">
        <f t="shared" si="457"/>
        <v>0</v>
      </c>
      <c r="AF263" s="29"/>
      <c r="AG263" s="43">
        <f t="shared" si="437"/>
        <v>0</v>
      </c>
      <c r="AH263" s="17">
        <f t="shared" si="438"/>
        <v>5.4553846153846157</v>
      </c>
      <c r="AI263" s="17">
        <f t="shared" si="439"/>
        <v>5.4553846153846157</v>
      </c>
      <c r="AJ263" s="3">
        <f t="shared" si="433"/>
        <v>267</v>
      </c>
      <c r="AK263" s="3">
        <f t="shared" si="434"/>
        <v>1200</v>
      </c>
      <c r="AL263" s="3"/>
      <c r="AN263" s="20">
        <f t="shared" si="421"/>
        <v>267.31</v>
      </c>
      <c r="AO263">
        <f t="shared" si="441"/>
        <v>2</v>
      </c>
      <c r="AP263">
        <f t="shared" si="442"/>
        <v>1</v>
      </c>
      <c r="AQ263">
        <f t="shared" si="443"/>
        <v>0</v>
      </c>
      <c r="AR263">
        <f t="shared" si="444"/>
        <v>1</v>
      </c>
      <c r="AS263">
        <f t="shared" si="445"/>
        <v>1</v>
      </c>
      <c r="AT263">
        <f t="shared" si="446"/>
        <v>2</v>
      </c>
      <c r="AU263">
        <f t="shared" si="447"/>
        <v>0</v>
      </c>
      <c r="AV263">
        <f t="shared" si="448"/>
        <v>1</v>
      </c>
      <c r="AW263">
        <f t="shared" si="449"/>
        <v>0</v>
      </c>
      <c r="AX263">
        <f t="shared" si="450"/>
        <v>2</v>
      </c>
      <c r="AY263">
        <f t="shared" si="451"/>
        <v>1240.0000000000091</v>
      </c>
      <c r="AZ263" s="12">
        <f t="shared" si="452"/>
        <v>-0.625</v>
      </c>
      <c r="BA263" s="13">
        <f t="shared" si="431"/>
        <v>0</v>
      </c>
      <c r="BB263" s="13">
        <f t="shared" si="432"/>
        <v>0</v>
      </c>
      <c r="BC263" s="27">
        <v>0</v>
      </c>
      <c r="BD263" s="1">
        <f t="shared" si="453"/>
        <v>0</v>
      </c>
      <c r="BE263" s="20">
        <f t="shared" si="454"/>
        <v>253.26923076923077</v>
      </c>
    </row>
    <row r="264" spans="1:57" ht="37.5" customHeight="1" x14ac:dyDescent="0.65">
      <c r="A264" s="2">
        <v>258</v>
      </c>
      <c r="B264" s="2" t="s">
        <v>729</v>
      </c>
      <c r="C264" s="44" t="s">
        <v>757</v>
      </c>
      <c r="D264" s="47" t="s">
        <v>758</v>
      </c>
      <c r="E264" s="48" t="s">
        <v>759</v>
      </c>
      <c r="F264" s="46" t="str">
        <f>VLOOKUP(C264,'[1]2023.11'!$C$6:$X$1239,8,0)</f>
        <v>CHEUN</v>
      </c>
      <c r="G264" s="46" t="str">
        <f>VLOOKUP(C264,'[1]2023.11'!$C$6:$X$1239,9,0)</f>
        <v>SOKNET</v>
      </c>
      <c r="H264" s="46" t="str">
        <f>VLOOKUP(C264,'[1]2023.11'!$C$6:$X$1239,14,0)</f>
        <v>F</v>
      </c>
      <c r="I264" s="78">
        <f>VLOOKUP(C264,'[1]2023.11'!$C$6:$X$1239,13,0)</f>
        <v>35190</v>
      </c>
      <c r="J264" s="46" t="str">
        <f>VLOOKUP(C264,'[1]2023.11'!$C$6:$X$1239,4,0)</f>
        <v>016541782</v>
      </c>
      <c r="K264" s="46" t="str">
        <f>VLOOKUP(C264,'[1]2023.11'!$C$6:$X$1239,3,0)</f>
        <v>040358176</v>
      </c>
      <c r="L264" s="15">
        <v>44550</v>
      </c>
      <c r="M264" s="2">
        <f t="shared" si="435"/>
        <v>26</v>
      </c>
      <c r="N264" s="16">
        <v>34</v>
      </c>
      <c r="O264" s="2"/>
      <c r="P264" s="16"/>
      <c r="Q264" s="16"/>
      <c r="R264" s="2">
        <v>200</v>
      </c>
      <c r="S264" s="2">
        <v>0</v>
      </c>
      <c r="T264" s="2">
        <v>0</v>
      </c>
      <c r="U264" s="16"/>
      <c r="V264" s="2">
        <v>0</v>
      </c>
      <c r="W264" s="2">
        <f t="shared" si="436"/>
        <v>10</v>
      </c>
      <c r="X264" s="2">
        <f t="shared" si="427"/>
        <v>0</v>
      </c>
      <c r="Y264" s="17">
        <f t="shared" si="455"/>
        <v>49.03846153846154</v>
      </c>
      <c r="Z264" s="17">
        <f t="shared" ref="Z264:Z327" si="459">N264*1000/4000</f>
        <v>8.5</v>
      </c>
      <c r="AA264" s="17">
        <f t="shared" si="458"/>
        <v>5</v>
      </c>
      <c r="AB264" s="18">
        <v>7</v>
      </c>
      <c r="AC264" s="19">
        <f t="shared" si="440"/>
        <v>279.53846153846155</v>
      </c>
      <c r="AD264" s="17">
        <f t="shared" si="456"/>
        <v>0</v>
      </c>
      <c r="AE264" s="17">
        <f t="shared" si="457"/>
        <v>0</v>
      </c>
      <c r="AF264" s="29"/>
      <c r="AG264" s="43">
        <f t="shared" si="437"/>
        <v>0</v>
      </c>
      <c r="AH264" s="17">
        <f t="shared" si="438"/>
        <v>5.5907692307692312</v>
      </c>
      <c r="AI264" s="17">
        <f t="shared" si="439"/>
        <v>5.5907692307692312</v>
      </c>
      <c r="AJ264" s="3">
        <f t="shared" si="433"/>
        <v>273</v>
      </c>
      <c r="AK264" s="3">
        <f t="shared" si="434"/>
        <v>3700</v>
      </c>
      <c r="AL264" s="3"/>
      <c r="AN264" s="20">
        <f t="shared" si="421"/>
        <v>273.95</v>
      </c>
      <c r="AO264">
        <f t="shared" si="441"/>
        <v>2</v>
      </c>
      <c r="AP264">
        <f t="shared" si="442"/>
        <v>1</v>
      </c>
      <c r="AQ264">
        <f t="shared" si="443"/>
        <v>1</v>
      </c>
      <c r="AR264">
        <f t="shared" si="444"/>
        <v>0</v>
      </c>
      <c r="AS264">
        <f t="shared" si="445"/>
        <v>0</v>
      </c>
      <c r="AT264">
        <f t="shared" si="446"/>
        <v>3</v>
      </c>
      <c r="AU264">
        <f t="shared" si="447"/>
        <v>1</v>
      </c>
      <c r="AV264">
        <f t="shared" si="448"/>
        <v>1</v>
      </c>
      <c r="AW264">
        <f t="shared" si="449"/>
        <v>1</v>
      </c>
      <c r="AX264">
        <f t="shared" si="450"/>
        <v>2</v>
      </c>
      <c r="AY264">
        <f t="shared" si="451"/>
        <v>3799.9999999999545</v>
      </c>
      <c r="AZ264" s="12">
        <f t="shared" si="452"/>
        <v>-0.92777777777777781</v>
      </c>
      <c r="BA264" s="13">
        <f t="shared" si="431"/>
        <v>0</v>
      </c>
      <c r="BB264" s="13">
        <f t="shared" si="432"/>
        <v>0</v>
      </c>
      <c r="BC264" s="27">
        <v>0</v>
      </c>
      <c r="BD264" s="1">
        <f t="shared" si="453"/>
        <v>0</v>
      </c>
      <c r="BE264" s="20">
        <f t="shared" si="454"/>
        <v>259.03846153846155</v>
      </c>
    </row>
    <row r="265" spans="1:57" ht="37.5" customHeight="1" x14ac:dyDescent="0.65">
      <c r="A265" s="39">
        <v>259</v>
      </c>
      <c r="B265" s="2" t="s">
        <v>729</v>
      </c>
      <c r="C265" s="44" t="s">
        <v>760</v>
      </c>
      <c r="D265" s="47" t="s">
        <v>761</v>
      </c>
      <c r="E265" s="48" t="s">
        <v>762</v>
      </c>
      <c r="F265" s="46" t="str">
        <f>VLOOKUP(C265,'[1]2023.11'!$C$6:$X$1239,8,0)</f>
        <v>KONG</v>
      </c>
      <c r="G265" s="46" t="str">
        <f>VLOOKUP(C265,'[1]2023.11'!$C$6:$X$1239,9,0)</f>
        <v>SAMPHEAS</v>
      </c>
      <c r="H265" s="46" t="str">
        <f>VLOOKUP(C265,'[1]2023.11'!$C$6:$X$1239,14,0)</f>
        <v>M</v>
      </c>
      <c r="I265" s="78">
        <f>VLOOKUP(C265,'[1]2023.11'!$C$6:$X$1239,13,0)</f>
        <v>37273</v>
      </c>
      <c r="J265" s="46" t="str">
        <f>VLOOKUP(C265,'[1]2023.11'!$C$6:$X$1239,4,0)</f>
        <v>0969858487</v>
      </c>
      <c r="K265" s="46" t="str">
        <f>VLOOKUP(C265,'[1]2023.11'!$C$6:$X$1239,3,0)</f>
        <v>180950065</v>
      </c>
      <c r="L265" s="15">
        <v>44593</v>
      </c>
      <c r="M265" s="2">
        <f t="shared" si="435"/>
        <v>26</v>
      </c>
      <c r="N265" s="16">
        <v>49</v>
      </c>
      <c r="O265" s="2"/>
      <c r="P265" s="16"/>
      <c r="Q265" s="16"/>
      <c r="R265" s="2">
        <v>200</v>
      </c>
      <c r="S265" s="2">
        <v>0</v>
      </c>
      <c r="T265" s="2">
        <v>0</v>
      </c>
      <c r="U265" s="16"/>
      <c r="V265" s="2">
        <v>0</v>
      </c>
      <c r="W265" s="2">
        <f t="shared" si="436"/>
        <v>10</v>
      </c>
      <c r="X265" s="2">
        <f t="shared" si="427"/>
        <v>0</v>
      </c>
      <c r="Y265" s="17">
        <f t="shared" si="455"/>
        <v>70.67307692307692</v>
      </c>
      <c r="Z265" s="17">
        <f t="shared" si="459"/>
        <v>12.25</v>
      </c>
      <c r="AA265" s="17">
        <f t="shared" si="458"/>
        <v>5</v>
      </c>
      <c r="AB265" s="18">
        <v>7</v>
      </c>
      <c r="AC265" s="19">
        <f t="shared" si="440"/>
        <v>304.92307692307691</v>
      </c>
      <c r="AD265" s="17">
        <f t="shared" si="456"/>
        <v>0</v>
      </c>
      <c r="AE265" s="17">
        <f t="shared" si="457"/>
        <v>0</v>
      </c>
      <c r="AF265" s="29"/>
      <c r="AG265" s="43">
        <f t="shared" si="437"/>
        <v>0</v>
      </c>
      <c r="AH265" s="17">
        <f t="shared" si="438"/>
        <v>6</v>
      </c>
      <c r="AI265" s="17">
        <f t="shared" si="439"/>
        <v>6</v>
      </c>
      <c r="AJ265" s="3">
        <f t="shared" si="433"/>
        <v>298</v>
      </c>
      <c r="AK265" s="3">
        <f t="shared" si="434"/>
        <v>3600</v>
      </c>
      <c r="AL265" s="3"/>
      <c r="AN265" s="20">
        <f t="shared" si="421"/>
        <v>298.92</v>
      </c>
      <c r="AO265">
        <f t="shared" si="441"/>
        <v>2</v>
      </c>
      <c r="AP265">
        <f t="shared" si="442"/>
        <v>1</v>
      </c>
      <c r="AQ265">
        <f t="shared" si="443"/>
        <v>2</v>
      </c>
      <c r="AR265">
        <f t="shared" si="444"/>
        <v>0</v>
      </c>
      <c r="AS265">
        <f t="shared" si="445"/>
        <v>1</v>
      </c>
      <c r="AT265">
        <f t="shared" si="446"/>
        <v>3</v>
      </c>
      <c r="AU265">
        <f t="shared" si="447"/>
        <v>1</v>
      </c>
      <c r="AV265">
        <f t="shared" si="448"/>
        <v>1</v>
      </c>
      <c r="AW265">
        <f t="shared" si="449"/>
        <v>1</v>
      </c>
      <c r="AX265">
        <f t="shared" si="450"/>
        <v>1</v>
      </c>
      <c r="AY265">
        <f t="shared" si="451"/>
        <v>3680.0000000000637</v>
      </c>
      <c r="AZ265" s="12">
        <f t="shared" si="452"/>
        <v>-1.0416666666666667</v>
      </c>
      <c r="BA265" s="13">
        <f t="shared" si="431"/>
        <v>0</v>
      </c>
      <c r="BB265" s="13">
        <f t="shared" si="432"/>
        <v>0</v>
      </c>
      <c r="BC265" s="27">
        <v>0</v>
      </c>
      <c r="BD265" s="1">
        <f t="shared" si="453"/>
        <v>0</v>
      </c>
      <c r="BE265" s="20">
        <f t="shared" si="454"/>
        <v>280.67307692307691</v>
      </c>
    </row>
    <row r="266" spans="1:57" ht="37.5" customHeight="1" x14ac:dyDescent="0.65">
      <c r="A266" s="2">
        <v>260</v>
      </c>
      <c r="B266" s="2" t="s">
        <v>729</v>
      </c>
      <c r="C266" s="44" t="s">
        <v>763</v>
      </c>
      <c r="D266" s="47" t="s">
        <v>127</v>
      </c>
      <c r="E266" s="48" t="s">
        <v>764</v>
      </c>
      <c r="F266" s="46" t="str">
        <f>VLOOKUP(C266,'[1]2023.11'!$C$6:$X$1239,8,0)</f>
        <v>THORN</v>
      </c>
      <c r="G266" s="46" t="str">
        <f>VLOOKUP(C266,'[1]2023.11'!$C$6:$X$1239,9,0)</f>
        <v>THEN</v>
      </c>
      <c r="H266" s="46" t="str">
        <f>VLOOKUP(C266,'[1]2023.11'!$C$6:$X$1239,14,0)</f>
        <v>M</v>
      </c>
      <c r="I266" s="78">
        <f>VLOOKUP(C266,'[1]2023.11'!$C$6:$X$1239,13,0)</f>
        <v>38517</v>
      </c>
      <c r="J266" s="46">
        <f>VLOOKUP(C266,'[1]2023.11'!$C$6:$X$1239,4,0)</f>
        <v>0</v>
      </c>
      <c r="K266" s="46" t="str">
        <f>VLOOKUP(C266,'[1]2023.11'!$C$6:$X$1239,3,0)</f>
        <v>031108205</v>
      </c>
      <c r="L266" s="15">
        <v>44706</v>
      </c>
      <c r="M266" s="2">
        <f t="shared" si="435"/>
        <v>26</v>
      </c>
      <c r="N266" s="16">
        <v>51</v>
      </c>
      <c r="O266" s="2"/>
      <c r="P266" s="16"/>
      <c r="Q266" s="16"/>
      <c r="R266" s="2">
        <v>200</v>
      </c>
      <c r="S266" s="2">
        <v>0</v>
      </c>
      <c r="T266" s="2">
        <v>0</v>
      </c>
      <c r="U266" s="16"/>
      <c r="V266" s="2">
        <v>0</v>
      </c>
      <c r="W266" s="2">
        <f t="shared" si="436"/>
        <v>10</v>
      </c>
      <c r="X266" s="2">
        <f t="shared" si="427"/>
        <v>0</v>
      </c>
      <c r="Y266" s="17">
        <f t="shared" si="455"/>
        <v>73.557692307692307</v>
      </c>
      <c r="Z266" s="17">
        <f t="shared" si="459"/>
        <v>12.75</v>
      </c>
      <c r="AA266" s="17">
        <f t="shared" si="458"/>
        <v>5</v>
      </c>
      <c r="AB266" s="18">
        <v>7</v>
      </c>
      <c r="AC266" s="19">
        <f t="shared" si="440"/>
        <v>308.30769230769232</v>
      </c>
      <c r="AD266" s="17">
        <f t="shared" si="456"/>
        <v>0</v>
      </c>
      <c r="AE266" s="17">
        <f t="shared" si="457"/>
        <v>0</v>
      </c>
      <c r="AF266" s="29"/>
      <c r="AG266" s="43">
        <f t="shared" si="437"/>
        <v>0</v>
      </c>
      <c r="AH266" s="17">
        <f t="shared" si="438"/>
        <v>6</v>
      </c>
      <c r="AI266" s="17">
        <f t="shared" si="439"/>
        <v>6</v>
      </c>
      <c r="AJ266" s="3">
        <f t="shared" si="433"/>
        <v>302</v>
      </c>
      <c r="AK266" s="3">
        <f t="shared" si="434"/>
        <v>1200</v>
      </c>
      <c r="AL266" s="3"/>
      <c r="AN266" s="20">
        <f t="shared" si="421"/>
        <v>302.31</v>
      </c>
      <c r="AO266">
        <f t="shared" si="441"/>
        <v>3</v>
      </c>
      <c r="AP266">
        <f t="shared" si="442"/>
        <v>0</v>
      </c>
      <c r="AQ266">
        <f t="shared" si="443"/>
        <v>0</v>
      </c>
      <c r="AR266">
        <f t="shared" si="444"/>
        <v>0</v>
      </c>
      <c r="AS266">
        <f t="shared" si="445"/>
        <v>0</v>
      </c>
      <c r="AT266">
        <f t="shared" si="446"/>
        <v>2</v>
      </c>
      <c r="AU266">
        <f t="shared" si="447"/>
        <v>0</v>
      </c>
      <c r="AV266">
        <f t="shared" si="448"/>
        <v>1</v>
      </c>
      <c r="AW266">
        <f t="shared" si="449"/>
        <v>0</v>
      </c>
      <c r="AX266">
        <f t="shared" si="450"/>
        <v>2</v>
      </c>
      <c r="AY266">
        <f t="shared" si="451"/>
        <v>1240.0000000000091</v>
      </c>
      <c r="AZ266" s="12">
        <f t="shared" si="452"/>
        <v>-1.3583333333333334</v>
      </c>
      <c r="BA266" s="13">
        <f t="shared" si="431"/>
        <v>0</v>
      </c>
      <c r="BB266" s="13">
        <f t="shared" si="432"/>
        <v>0</v>
      </c>
      <c r="BC266" s="27">
        <v>0</v>
      </c>
      <c r="BD266" s="1">
        <f t="shared" si="453"/>
        <v>0</v>
      </c>
      <c r="BE266" s="20">
        <f t="shared" si="454"/>
        <v>283.55769230769232</v>
      </c>
    </row>
    <row r="267" spans="1:57" ht="37.5" customHeight="1" x14ac:dyDescent="0.65">
      <c r="A267" s="39">
        <v>261</v>
      </c>
      <c r="B267" s="2" t="s">
        <v>729</v>
      </c>
      <c r="C267" s="36" t="s">
        <v>765</v>
      </c>
      <c r="D267" s="47" t="s">
        <v>766</v>
      </c>
      <c r="E267" s="48" t="s">
        <v>125</v>
      </c>
      <c r="F267" s="46" t="str">
        <f>VLOOKUP(C267,'[1]2023.11'!$C$6:$X$1239,8,0)</f>
        <v>CHHENG</v>
      </c>
      <c r="G267" s="46" t="str">
        <f>VLOOKUP(C267,'[1]2023.11'!$C$6:$X$1239,9,0)</f>
        <v>PAO</v>
      </c>
      <c r="H267" s="46" t="str">
        <f>VLOOKUP(C267,'[1]2023.11'!$C$6:$X$1239,14,0)</f>
        <v>M</v>
      </c>
      <c r="I267" s="78">
        <f>VLOOKUP(C267,'[1]2023.11'!$C$6:$X$1239,13,0)</f>
        <v>37113</v>
      </c>
      <c r="J267" s="46" t="str">
        <f>VLOOKUP(C267,'[1]2023.11'!$C$6:$X$1239,4,0)</f>
        <v>010731027</v>
      </c>
      <c r="K267" s="46" t="str">
        <f>VLOOKUP(C267,'[1]2023.11'!$C$6:$X$1239,3,0)</f>
        <v>030977180</v>
      </c>
      <c r="L267" s="15">
        <v>44706</v>
      </c>
      <c r="M267" s="2">
        <f t="shared" si="435"/>
        <v>26</v>
      </c>
      <c r="N267" s="16">
        <v>51</v>
      </c>
      <c r="O267" s="2"/>
      <c r="P267" s="16"/>
      <c r="Q267" s="16"/>
      <c r="R267" s="2">
        <v>200</v>
      </c>
      <c r="S267" s="2">
        <v>0</v>
      </c>
      <c r="T267" s="2">
        <v>0</v>
      </c>
      <c r="U267" s="16"/>
      <c r="V267" s="2">
        <v>0</v>
      </c>
      <c r="W267" s="2">
        <f t="shared" si="436"/>
        <v>10</v>
      </c>
      <c r="X267" s="2">
        <f t="shared" si="427"/>
        <v>0</v>
      </c>
      <c r="Y267" s="17">
        <f t="shared" si="455"/>
        <v>73.557692307692307</v>
      </c>
      <c r="Z267" s="17">
        <f t="shared" si="459"/>
        <v>12.75</v>
      </c>
      <c r="AA267" s="17">
        <f t="shared" si="458"/>
        <v>5</v>
      </c>
      <c r="AB267" s="18">
        <v>7</v>
      </c>
      <c r="AC267" s="19">
        <f t="shared" si="440"/>
        <v>308.30769230769232</v>
      </c>
      <c r="AD267" s="17">
        <f t="shared" si="456"/>
        <v>0</v>
      </c>
      <c r="AE267" s="17">
        <f t="shared" si="457"/>
        <v>0</v>
      </c>
      <c r="AF267" s="29"/>
      <c r="AG267" s="43">
        <f t="shared" si="437"/>
        <v>0</v>
      </c>
      <c r="AH267" s="17">
        <f t="shared" si="438"/>
        <v>6</v>
      </c>
      <c r="AI267" s="17">
        <f t="shared" si="439"/>
        <v>6</v>
      </c>
      <c r="AJ267" s="3">
        <f t="shared" si="433"/>
        <v>302</v>
      </c>
      <c r="AK267" s="3">
        <f t="shared" si="434"/>
        <v>1200</v>
      </c>
      <c r="AL267" s="3"/>
      <c r="AN267" s="20">
        <f t="shared" si="421"/>
        <v>302.31</v>
      </c>
      <c r="AO267">
        <f t="shared" si="441"/>
        <v>3</v>
      </c>
      <c r="AP267">
        <f t="shared" si="442"/>
        <v>0</v>
      </c>
      <c r="AQ267">
        <f t="shared" si="443"/>
        <v>0</v>
      </c>
      <c r="AR267">
        <f t="shared" si="444"/>
        <v>0</v>
      </c>
      <c r="AS267">
        <f t="shared" si="445"/>
        <v>0</v>
      </c>
      <c r="AT267">
        <f t="shared" si="446"/>
        <v>2</v>
      </c>
      <c r="AU267">
        <f t="shared" si="447"/>
        <v>0</v>
      </c>
      <c r="AV267">
        <f t="shared" si="448"/>
        <v>1</v>
      </c>
      <c r="AW267">
        <f t="shared" si="449"/>
        <v>0</v>
      </c>
      <c r="AX267">
        <f t="shared" si="450"/>
        <v>2</v>
      </c>
      <c r="AY267">
        <f t="shared" si="451"/>
        <v>1240.0000000000091</v>
      </c>
      <c r="AZ267" s="12">
        <f t="shared" si="452"/>
        <v>-1.3583333333333334</v>
      </c>
      <c r="BA267" s="13">
        <f t="shared" si="431"/>
        <v>0</v>
      </c>
      <c r="BB267" s="13">
        <f t="shared" si="432"/>
        <v>0</v>
      </c>
      <c r="BC267" s="27">
        <v>0</v>
      </c>
      <c r="BD267" s="1">
        <f t="shared" si="453"/>
        <v>0</v>
      </c>
      <c r="BE267" s="20">
        <f t="shared" si="454"/>
        <v>283.55769230769232</v>
      </c>
    </row>
    <row r="268" spans="1:57" ht="37.5" customHeight="1" x14ac:dyDescent="0.65">
      <c r="A268" s="2">
        <v>262</v>
      </c>
      <c r="B268" s="2" t="s">
        <v>729</v>
      </c>
      <c r="C268" s="44" t="s">
        <v>767</v>
      </c>
      <c r="D268" s="47" t="s">
        <v>761</v>
      </c>
      <c r="E268" s="48" t="s">
        <v>277</v>
      </c>
      <c r="F268" s="46" t="str">
        <f>VLOOKUP(C268,'[1]2023.11'!$C$6:$X$1239,8,0)</f>
        <v>KONG</v>
      </c>
      <c r="G268" s="46" t="str">
        <f>VLOOKUP(C268,'[1]2023.11'!$C$6:$X$1239,9,0)</f>
        <v>KEA</v>
      </c>
      <c r="H268" s="46" t="str">
        <f>VLOOKUP(C268,'[1]2023.11'!$C$6:$X$1239,14,0)</f>
        <v>M</v>
      </c>
      <c r="I268" s="78">
        <f>VLOOKUP(C268,'[1]2023.11'!$C$6:$X$1239,13,0)</f>
        <v>35657</v>
      </c>
      <c r="J268" s="46" t="str">
        <f>VLOOKUP(C268,'[1]2023.11'!$C$6:$X$1239,4,0)</f>
        <v>093420755</v>
      </c>
      <c r="K268" s="46" t="str">
        <f>VLOOKUP(C268,'[1]2023.11'!$C$6:$X$1239,3,0)</f>
        <v>180627273</v>
      </c>
      <c r="L268" s="15">
        <v>44774</v>
      </c>
      <c r="M268" s="2">
        <f>$P$4-Q268-P268</f>
        <v>26</v>
      </c>
      <c r="N268" s="16">
        <v>51</v>
      </c>
      <c r="O268" s="2"/>
      <c r="P268" s="16"/>
      <c r="Q268" s="16"/>
      <c r="R268" s="2">
        <v>200</v>
      </c>
      <c r="S268" s="2">
        <v>0</v>
      </c>
      <c r="T268" s="2">
        <v>0</v>
      </c>
      <c r="U268" s="16"/>
      <c r="V268" s="2">
        <v>0</v>
      </c>
      <c r="W268" s="2">
        <f>IF(AND($Q$4&lt;=M268,Q268&lt;0.01),10,IF(AND(M268&gt;=$Q$4-1,Q268&lt;0.01),5,0))</f>
        <v>10</v>
      </c>
      <c r="X268" s="2">
        <f t="shared" si="427"/>
        <v>0</v>
      </c>
      <c r="Y268" s="17">
        <f t="shared" si="455"/>
        <v>73.557692307692307</v>
      </c>
      <c r="Z268" s="17">
        <f t="shared" si="459"/>
        <v>12.75</v>
      </c>
      <c r="AA268" s="17">
        <f t="shared" si="458"/>
        <v>5</v>
      </c>
      <c r="AB268" s="18">
        <v>7</v>
      </c>
      <c r="AC268" s="19">
        <f t="shared" si="440"/>
        <v>308.30769230769232</v>
      </c>
      <c r="AD268" s="17">
        <f>(R268+T268)/$P$4*P268</f>
        <v>0</v>
      </c>
      <c r="AE268" s="17">
        <f>(R268+T268)/$P$4*Q268</f>
        <v>0</v>
      </c>
      <c r="AF268" s="29"/>
      <c r="AG268" s="43">
        <f t="shared" si="437"/>
        <v>0</v>
      </c>
      <c r="AH268" s="17">
        <f t="shared" si="438"/>
        <v>6</v>
      </c>
      <c r="AI268" s="17">
        <f t="shared" si="439"/>
        <v>6</v>
      </c>
      <c r="AJ268" s="3">
        <f t="shared" si="433"/>
        <v>302</v>
      </c>
      <c r="AK268" s="3">
        <f t="shared" si="434"/>
        <v>1200</v>
      </c>
      <c r="AL268" s="3"/>
      <c r="AN268" s="20">
        <f t="shared" ref="AN268:AN307" si="460">ROUND( AC268-AI268,2)</f>
        <v>302.31</v>
      </c>
      <c r="AO268">
        <f t="shared" si="441"/>
        <v>3</v>
      </c>
      <c r="AP268">
        <f t="shared" si="442"/>
        <v>0</v>
      </c>
      <c r="AQ268">
        <f t="shared" si="443"/>
        <v>0</v>
      </c>
      <c r="AR268">
        <f t="shared" si="444"/>
        <v>0</v>
      </c>
      <c r="AS268">
        <f t="shared" si="445"/>
        <v>0</v>
      </c>
      <c r="AT268">
        <f t="shared" si="446"/>
        <v>2</v>
      </c>
      <c r="AU268">
        <f t="shared" si="447"/>
        <v>0</v>
      </c>
      <c r="AV268">
        <f t="shared" si="448"/>
        <v>1</v>
      </c>
      <c r="AW268">
        <f t="shared" si="449"/>
        <v>0</v>
      </c>
      <c r="AX268">
        <f t="shared" si="450"/>
        <v>2</v>
      </c>
      <c r="AY268">
        <f t="shared" si="451"/>
        <v>1240.0000000000091</v>
      </c>
      <c r="AZ268" s="12">
        <f t="shared" si="452"/>
        <v>-1.5416666666666667</v>
      </c>
      <c r="BA268" s="13">
        <f t="shared" si="431"/>
        <v>0</v>
      </c>
      <c r="BB268" s="13">
        <f t="shared" si="432"/>
        <v>0</v>
      </c>
      <c r="BC268" s="27">
        <v>0</v>
      </c>
      <c r="BD268" s="1">
        <f t="shared" si="453"/>
        <v>0</v>
      </c>
      <c r="BE268" s="20">
        <f t="shared" si="454"/>
        <v>283.55769230769232</v>
      </c>
    </row>
    <row r="269" spans="1:57" ht="37.5" customHeight="1" x14ac:dyDescent="0.65">
      <c r="A269" s="39">
        <v>263</v>
      </c>
      <c r="B269" s="2" t="s">
        <v>729</v>
      </c>
      <c r="C269" s="44" t="s">
        <v>768</v>
      </c>
      <c r="D269" s="47" t="s">
        <v>89</v>
      </c>
      <c r="E269" s="48" t="s">
        <v>769</v>
      </c>
      <c r="F269" s="46" t="str">
        <f>VLOOKUP(C269,'[1]2023.11'!$C$6:$X$1239,8,0)</f>
        <v>BUT</v>
      </c>
      <c r="G269" s="46" t="str">
        <f>VLOOKUP(C269,'[1]2023.11'!$C$6:$X$1239,9,0)</f>
        <v>SAMET</v>
      </c>
      <c r="H269" s="46" t="str">
        <f>VLOOKUP(C269,'[1]2023.11'!$C$6:$X$1239,14,0)</f>
        <v>F</v>
      </c>
      <c r="I269" s="78">
        <f>VLOOKUP(C269,'[1]2023.11'!$C$6:$X$1239,13,0)</f>
        <v>36900</v>
      </c>
      <c r="J269" s="46" t="str">
        <f>VLOOKUP(C269,'[1]2023.11'!$C$6:$X$1239,4,0)</f>
        <v>015908932</v>
      </c>
      <c r="K269" s="46" t="str">
        <f>VLOOKUP(C269,'[1]2023.11'!$C$6:$X$1239,3,0)</f>
        <v>030975283</v>
      </c>
      <c r="L269" s="15">
        <v>44789</v>
      </c>
      <c r="M269" s="2">
        <f t="shared" si="435"/>
        <v>26</v>
      </c>
      <c r="N269" s="16">
        <v>34</v>
      </c>
      <c r="O269" s="2"/>
      <c r="P269" s="16"/>
      <c r="Q269" s="16"/>
      <c r="R269" s="2">
        <v>200</v>
      </c>
      <c r="S269" s="2">
        <v>0</v>
      </c>
      <c r="T269" s="2">
        <v>0</v>
      </c>
      <c r="U269" s="16"/>
      <c r="V269" s="2">
        <v>0</v>
      </c>
      <c r="W269" s="2">
        <f t="shared" si="436"/>
        <v>10</v>
      </c>
      <c r="X269" s="2">
        <f t="shared" si="427"/>
        <v>0</v>
      </c>
      <c r="Y269" s="17">
        <f t="shared" si="455"/>
        <v>49.03846153846154</v>
      </c>
      <c r="Z269" s="17">
        <f t="shared" si="459"/>
        <v>8.5</v>
      </c>
      <c r="AA269" s="17">
        <f t="shared" si="458"/>
        <v>5</v>
      </c>
      <c r="AB269" s="18">
        <v>7</v>
      </c>
      <c r="AC269" s="19">
        <f t="shared" si="440"/>
        <v>279.53846153846155</v>
      </c>
      <c r="AD269" s="17">
        <f t="shared" si="456"/>
        <v>0</v>
      </c>
      <c r="AE269" s="17">
        <f t="shared" si="457"/>
        <v>0</v>
      </c>
      <c r="AF269" s="29"/>
      <c r="AG269" s="43">
        <f t="shared" si="437"/>
        <v>0</v>
      </c>
      <c r="AH269" s="17">
        <f t="shared" si="438"/>
        <v>5.5907692307692312</v>
      </c>
      <c r="AI269" s="17">
        <f t="shared" si="439"/>
        <v>5.5907692307692312</v>
      </c>
      <c r="AJ269" s="3">
        <f t="shared" si="433"/>
        <v>273</v>
      </c>
      <c r="AK269" s="3">
        <f t="shared" si="434"/>
        <v>3700</v>
      </c>
      <c r="AL269" s="3"/>
      <c r="AN269" s="20">
        <f t="shared" si="460"/>
        <v>273.95</v>
      </c>
      <c r="AO269">
        <f t="shared" si="441"/>
        <v>2</v>
      </c>
      <c r="AP269">
        <f t="shared" si="442"/>
        <v>1</v>
      </c>
      <c r="AQ269">
        <f t="shared" si="443"/>
        <v>1</v>
      </c>
      <c r="AR269">
        <f t="shared" si="444"/>
        <v>0</v>
      </c>
      <c r="AS269">
        <f t="shared" si="445"/>
        <v>0</v>
      </c>
      <c r="AT269">
        <f t="shared" si="446"/>
        <v>3</v>
      </c>
      <c r="AU269">
        <f t="shared" si="447"/>
        <v>1</v>
      </c>
      <c r="AV269">
        <f t="shared" si="448"/>
        <v>1</v>
      </c>
      <c r="AW269">
        <f t="shared" si="449"/>
        <v>1</v>
      </c>
      <c r="AX269">
        <f t="shared" si="450"/>
        <v>2</v>
      </c>
      <c r="AY269">
        <f t="shared" si="451"/>
        <v>3799.9999999999545</v>
      </c>
      <c r="AZ269" s="12">
        <f t="shared" si="452"/>
        <v>-1.5833333333333333</v>
      </c>
      <c r="BA269" s="13">
        <f t="shared" si="431"/>
        <v>0</v>
      </c>
      <c r="BB269" s="13">
        <f t="shared" si="432"/>
        <v>0</v>
      </c>
      <c r="BC269" s="27">
        <v>0</v>
      </c>
      <c r="BD269" s="1">
        <f t="shared" si="453"/>
        <v>0</v>
      </c>
      <c r="BE269" s="20">
        <f t="shared" si="454"/>
        <v>259.03846153846155</v>
      </c>
    </row>
    <row r="270" spans="1:57" ht="37.5" customHeight="1" x14ac:dyDescent="0.65">
      <c r="A270" s="2">
        <v>264</v>
      </c>
      <c r="B270" s="2" t="s">
        <v>729</v>
      </c>
      <c r="C270" s="36" t="s">
        <v>770</v>
      </c>
      <c r="D270" s="47" t="s">
        <v>771</v>
      </c>
      <c r="E270" s="48" t="s">
        <v>772</v>
      </c>
      <c r="F270" s="46" t="str">
        <f>VLOOKUP(C270,'[1]2023.11'!$C$6:$X$1239,8,0)</f>
        <v>BOL</v>
      </c>
      <c r="G270" s="46" t="str">
        <f>VLOOKUP(C270,'[1]2023.11'!$C$6:$X$1239,9,0)</f>
        <v>SOKHANG</v>
      </c>
      <c r="H270" s="46" t="str">
        <f>VLOOKUP(C270,'[1]2023.11'!$C$6:$X$1239,14,0)</f>
        <v>F</v>
      </c>
      <c r="I270" s="78">
        <f>VLOOKUP(C270,'[1]2023.11'!$C$6:$X$1239,13,0)</f>
        <v>37995</v>
      </c>
      <c r="J270" s="46" t="str">
        <f>VLOOKUP(C270,'[1]2023.11'!$C$6:$X$1239,4,0)</f>
        <v>0884083253</v>
      </c>
      <c r="K270" s="46" t="str">
        <f>VLOOKUP(C270,'[1]2023.11'!$C$6:$X$1239,3,0)</f>
        <v>062291387</v>
      </c>
      <c r="L270" s="15">
        <v>44837</v>
      </c>
      <c r="M270" s="2">
        <f t="shared" si="435"/>
        <v>21</v>
      </c>
      <c r="N270" s="16">
        <v>28</v>
      </c>
      <c r="O270" s="2"/>
      <c r="P270" s="16">
        <v>5</v>
      </c>
      <c r="Q270" s="16"/>
      <c r="R270" s="2">
        <v>200</v>
      </c>
      <c r="S270" s="2">
        <v>0</v>
      </c>
      <c r="T270" s="2">
        <v>0</v>
      </c>
      <c r="U270" s="16"/>
      <c r="V270" s="2">
        <v>0</v>
      </c>
      <c r="W270" s="2">
        <f t="shared" si="436"/>
        <v>0</v>
      </c>
      <c r="X270" s="2">
        <f t="shared" si="427"/>
        <v>0</v>
      </c>
      <c r="Y270" s="17">
        <f t="shared" si="455"/>
        <v>40.384615384615387</v>
      </c>
      <c r="Z270" s="17">
        <f t="shared" si="459"/>
        <v>7</v>
      </c>
      <c r="AA270" s="17">
        <f t="shared" si="458"/>
        <v>4.0384615384615383</v>
      </c>
      <c r="AB270" s="18"/>
      <c r="AC270" s="19">
        <f t="shared" si="440"/>
        <v>251.42307692307693</v>
      </c>
      <c r="AD270" s="17">
        <f t="shared" si="456"/>
        <v>38.46153846153846</v>
      </c>
      <c r="AE270" s="17">
        <f t="shared" si="457"/>
        <v>0</v>
      </c>
      <c r="AF270" s="29"/>
      <c r="AG270" s="43">
        <f t="shared" si="437"/>
        <v>0</v>
      </c>
      <c r="AH270" s="17">
        <f t="shared" si="438"/>
        <v>5.0284615384615385</v>
      </c>
      <c r="AI270" s="17">
        <f t="shared" si="439"/>
        <v>43.489999999999995</v>
      </c>
      <c r="AJ270" s="3">
        <f t="shared" si="433"/>
        <v>207</v>
      </c>
      <c r="AK270" s="3">
        <f t="shared" si="434"/>
        <v>3700</v>
      </c>
      <c r="AL270" s="3"/>
      <c r="AN270" s="20">
        <f t="shared" si="460"/>
        <v>207.93</v>
      </c>
      <c r="AO270">
        <f t="shared" si="441"/>
        <v>2</v>
      </c>
      <c r="AP270">
        <f t="shared" si="442"/>
        <v>0</v>
      </c>
      <c r="AQ270">
        <f t="shared" si="443"/>
        <v>0</v>
      </c>
      <c r="AR270">
        <f t="shared" si="444"/>
        <v>0</v>
      </c>
      <c r="AS270">
        <f t="shared" si="445"/>
        <v>1</v>
      </c>
      <c r="AT270">
        <f t="shared" si="446"/>
        <v>2</v>
      </c>
      <c r="AU270">
        <f t="shared" si="447"/>
        <v>1</v>
      </c>
      <c r="AV270">
        <f t="shared" si="448"/>
        <v>1</v>
      </c>
      <c r="AW270">
        <f t="shared" si="449"/>
        <v>1</v>
      </c>
      <c r="AX270">
        <f t="shared" si="450"/>
        <v>2</v>
      </c>
      <c r="AY270">
        <f t="shared" si="451"/>
        <v>3720.0000000000273</v>
      </c>
      <c r="AZ270" s="12">
        <f t="shared" si="452"/>
        <v>-1.7138888888888888</v>
      </c>
      <c r="BA270" s="13">
        <f t="shared" si="431"/>
        <v>0</v>
      </c>
      <c r="BB270" s="13">
        <f t="shared" si="432"/>
        <v>0</v>
      </c>
      <c r="BC270" s="27">
        <v>0</v>
      </c>
      <c r="BD270" s="1">
        <f t="shared" si="453"/>
        <v>0</v>
      </c>
      <c r="BE270" s="20">
        <f t="shared" si="454"/>
        <v>201.92307692307693</v>
      </c>
    </row>
    <row r="271" spans="1:57" ht="37.5" customHeight="1" x14ac:dyDescent="0.65">
      <c r="A271" s="39">
        <v>265</v>
      </c>
      <c r="B271" s="2" t="s">
        <v>729</v>
      </c>
      <c r="C271" s="44" t="s">
        <v>773</v>
      </c>
      <c r="D271" s="47" t="s">
        <v>774</v>
      </c>
      <c r="E271" s="48" t="s">
        <v>775</v>
      </c>
      <c r="F271" s="46" t="str">
        <f>VLOOKUP(C271,'[1]2023.11'!$C$6:$X$1239,8,0)</f>
        <v>PRAN</v>
      </c>
      <c r="G271" s="46" t="str">
        <f>VLOOKUP(C271,'[1]2023.11'!$C$6:$X$1239,9,0)</f>
        <v>MALY</v>
      </c>
      <c r="H271" s="46" t="str">
        <f>VLOOKUP(C271,'[1]2023.11'!$C$6:$X$1239,14,0)</f>
        <v>F</v>
      </c>
      <c r="I271" s="78">
        <f>VLOOKUP(C271,'[1]2023.11'!$C$6:$X$1239,13,0)</f>
        <v>38210</v>
      </c>
      <c r="J271" s="46" t="str">
        <f>VLOOKUP(C271,'[1]2023.11'!$C$6:$X$1239,4,0)</f>
        <v>016560183</v>
      </c>
      <c r="K271" s="46" t="str">
        <f>VLOOKUP(C271,'[1]2023.11'!$C$6:$X$1239,3,0)</f>
        <v>180993296</v>
      </c>
      <c r="L271" s="15">
        <v>44835</v>
      </c>
      <c r="M271" s="2">
        <f t="shared" si="435"/>
        <v>25</v>
      </c>
      <c r="N271" s="16">
        <v>34</v>
      </c>
      <c r="O271" s="2"/>
      <c r="P271" s="16"/>
      <c r="Q271" s="16">
        <v>1</v>
      </c>
      <c r="R271" s="2">
        <v>200</v>
      </c>
      <c r="S271" s="2">
        <v>0</v>
      </c>
      <c r="T271" s="2">
        <v>0</v>
      </c>
      <c r="U271" s="16"/>
      <c r="V271" s="2">
        <v>0</v>
      </c>
      <c r="W271" s="2">
        <f t="shared" si="436"/>
        <v>0</v>
      </c>
      <c r="X271" s="2">
        <f t="shared" si="427"/>
        <v>0</v>
      </c>
      <c r="Y271" s="17">
        <f t="shared" si="455"/>
        <v>49.03846153846154</v>
      </c>
      <c r="Z271" s="17">
        <f t="shared" si="459"/>
        <v>8.5</v>
      </c>
      <c r="AA271" s="17">
        <f t="shared" si="458"/>
        <v>4.8076923076923084</v>
      </c>
      <c r="AB271" s="18">
        <v>7</v>
      </c>
      <c r="AC271" s="19">
        <f t="shared" si="440"/>
        <v>269.34615384615387</v>
      </c>
      <c r="AD271" s="17">
        <f t="shared" si="456"/>
        <v>0</v>
      </c>
      <c r="AE271" s="17">
        <f t="shared" si="457"/>
        <v>7.6923076923076925</v>
      </c>
      <c r="AF271" s="29"/>
      <c r="AG271" s="43">
        <f t="shared" si="437"/>
        <v>0</v>
      </c>
      <c r="AH271" s="17">
        <f t="shared" si="438"/>
        <v>5.3869230769230771</v>
      </c>
      <c r="AI271" s="17">
        <f t="shared" si="439"/>
        <v>13.079230769230769</v>
      </c>
      <c r="AJ271" s="3">
        <f t="shared" si="433"/>
        <v>256</v>
      </c>
      <c r="AK271" s="3">
        <f t="shared" si="434"/>
        <v>1000</v>
      </c>
      <c r="AL271" s="3"/>
      <c r="AN271" s="20">
        <f t="shared" si="460"/>
        <v>256.27</v>
      </c>
      <c r="AO271">
        <f t="shared" si="441"/>
        <v>2</v>
      </c>
      <c r="AP271">
        <f t="shared" si="442"/>
        <v>1</v>
      </c>
      <c r="AQ271">
        <f t="shared" si="443"/>
        <v>0</v>
      </c>
      <c r="AR271">
        <f t="shared" si="444"/>
        <v>0</v>
      </c>
      <c r="AS271">
        <f t="shared" si="445"/>
        <v>1</v>
      </c>
      <c r="AT271">
        <f t="shared" si="446"/>
        <v>1</v>
      </c>
      <c r="AU271">
        <f t="shared" si="447"/>
        <v>0</v>
      </c>
      <c r="AV271">
        <f t="shared" si="448"/>
        <v>1</v>
      </c>
      <c r="AW271">
        <f t="shared" si="449"/>
        <v>0</v>
      </c>
      <c r="AX271">
        <f t="shared" si="450"/>
        <v>0</v>
      </c>
      <c r="AY271">
        <f t="shared" si="451"/>
        <v>1079.9999999999272</v>
      </c>
      <c r="AZ271" s="12">
        <f t="shared" si="452"/>
        <v>-1.7083333333333333</v>
      </c>
      <c r="BA271" s="13">
        <f t="shared" si="431"/>
        <v>0</v>
      </c>
      <c r="BB271" s="13">
        <f t="shared" si="432"/>
        <v>0</v>
      </c>
      <c r="BC271" s="27">
        <v>0</v>
      </c>
      <c r="BD271" s="1">
        <f t="shared" si="453"/>
        <v>0</v>
      </c>
      <c r="BE271" s="20">
        <f t="shared" si="454"/>
        <v>241.34615384615387</v>
      </c>
    </row>
    <row r="272" spans="1:57" ht="37.5" customHeight="1" x14ac:dyDescent="0.65">
      <c r="A272" s="2">
        <v>266</v>
      </c>
      <c r="B272" s="2" t="s">
        <v>729</v>
      </c>
      <c r="C272" s="44" t="s">
        <v>776</v>
      </c>
      <c r="D272" s="47" t="s">
        <v>572</v>
      </c>
      <c r="E272" s="48" t="s">
        <v>244</v>
      </c>
      <c r="F272" s="46" t="str">
        <f>VLOOKUP(C272,'[1]2023.11'!$C$6:$X$1239,8,0)</f>
        <v>SON</v>
      </c>
      <c r="G272" s="46" t="str">
        <f>VLOOKUP(C272,'[1]2023.11'!$C$6:$X$1239,9,0)</f>
        <v>SREYNEANG</v>
      </c>
      <c r="H272" s="46" t="str">
        <f>VLOOKUP(C272,'[1]2023.11'!$C$6:$X$1239,14,0)</f>
        <v>F</v>
      </c>
      <c r="I272" s="78">
        <f>VLOOKUP(C272,'[1]2023.11'!$C$6:$X$1239,13,0)</f>
        <v>35870</v>
      </c>
      <c r="J272" s="46" t="str">
        <f>VLOOKUP(C272,'[1]2023.11'!$C$6:$X$1239,4,0)</f>
        <v>0962388017</v>
      </c>
      <c r="K272" s="46" t="str">
        <f>VLOOKUP(C272,'[1]2023.11'!$C$6:$X$1239,3,0)</f>
        <v>101330535</v>
      </c>
      <c r="L272" s="15">
        <v>44866</v>
      </c>
      <c r="M272" s="2">
        <f t="shared" si="435"/>
        <v>24</v>
      </c>
      <c r="N272" s="16">
        <v>29</v>
      </c>
      <c r="O272" s="2"/>
      <c r="P272" s="16">
        <v>2</v>
      </c>
      <c r="Q272" s="16"/>
      <c r="R272" s="2">
        <v>200</v>
      </c>
      <c r="S272" s="2">
        <v>0</v>
      </c>
      <c r="T272" s="2">
        <v>0</v>
      </c>
      <c r="U272" s="16"/>
      <c r="V272" s="2">
        <v>0</v>
      </c>
      <c r="W272" s="2">
        <f t="shared" si="436"/>
        <v>0</v>
      </c>
      <c r="X272" s="2">
        <f t="shared" si="427"/>
        <v>0</v>
      </c>
      <c r="Y272" s="17">
        <f t="shared" si="455"/>
        <v>41.826923076923073</v>
      </c>
      <c r="Z272" s="17">
        <f t="shared" si="459"/>
        <v>7.25</v>
      </c>
      <c r="AA272" s="17">
        <f t="shared" si="458"/>
        <v>4.6153846153846159</v>
      </c>
      <c r="AB272" s="18">
        <v>7</v>
      </c>
      <c r="AC272" s="19">
        <f t="shared" si="440"/>
        <v>260.69230769230768</v>
      </c>
      <c r="AD272" s="17">
        <f t="shared" si="456"/>
        <v>15.384615384615385</v>
      </c>
      <c r="AE272" s="17">
        <f t="shared" si="457"/>
        <v>0</v>
      </c>
      <c r="AF272" s="29"/>
      <c r="AG272" s="43">
        <f t="shared" si="437"/>
        <v>0</v>
      </c>
      <c r="AH272" s="17">
        <f t="shared" si="438"/>
        <v>5.2138461538461538</v>
      </c>
      <c r="AI272" s="17">
        <f t="shared" si="439"/>
        <v>20.598461538461539</v>
      </c>
      <c r="AJ272" s="3">
        <f t="shared" si="433"/>
        <v>240</v>
      </c>
      <c r="AK272" s="3">
        <f t="shared" si="434"/>
        <v>300</v>
      </c>
      <c r="AL272" s="3"/>
      <c r="AN272" s="20">
        <f t="shared" si="460"/>
        <v>240.09</v>
      </c>
      <c r="AO272">
        <f t="shared" si="441"/>
        <v>2</v>
      </c>
      <c r="AP272">
        <f t="shared" si="442"/>
        <v>0</v>
      </c>
      <c r="AQ272">
        <f t="shared" si="443"/>
        <v>2</v>
      </c>
      <c r="AR272">
        <f t="shared" si="444"/>
        <v>0</v>
      </c>
      <c r="AS272">
        <f t="shared" si="445"/>
        <v>0</v>
      </c>
      <c r="AT272">
        <f t="shared" si="446"/>
        <v>0</v>
      </c>
      <c r="AU272">
        <f t="shared" si="447"/>
        <v>0</v>
      </c>
      <c r="AV272">
        <f t="shared" si="448"/>
        <v>0</v>
      </c>
      <c r="AW272">
        <f t="shared" si="449"/>
        <v>0</v>
      </c>
      <c r="AX272">
        <f t="shared" si="450"/>
        <v>3</v>
      </c>
      <c r="AY272">
        <f t="shared" si="451"/>
        <v>360.00000000001364</v>
      </c>
      <c r="AZ272" s="12">
        <f t="shared" si="452"/>
        <v>-1.7916666666666667</v>
      </c>
      <c r="BA272" s="13">
        <f t="shared" si="431"/>
        <v>0</v>
      </c>
      <c r="BB272" s="13">
        <f t="shared" si="432"/>
        <v>0</v>
      </c>
      <c r="BC272" s="27">
        <v>0</v>
      </c>
      <c r="BD272" s="1">
        <f t="shared" si="453"/>
        <v>0</v>
      </c>
      <c r="BE272" s="20">
        <f t="shared" si="454"/>
        <v>226.44230769230768</v>
      </c>
    </row>
    <row r="273" spans="1:57" ht="37.5" customHeight="1" x14ac:dyDescent="0.65">
      <c r="A273" s="39">
        <v>267</v>
      </c>
      <c r="B273" s="2" t="s">
        <v>729</v>
      </c>
      <c r="C273" s="44" t="s">
        <v>777</v>
      </c>
      <c r="D273" s="47" t="s">
        <v>604</v>
      </c>
      <c r="E273" s="48" t="s">
        <v>778</v>
      </c>
      <c r="F273" s="46" t="str">
        <f>VLOOKUP(C273,'[1]2023.11'!$C$6:$X$1239,8,0)</f>
        <v>CHIN</v>
      </c>
      <c r="G273" s="46" t="str">
        <f>VLOOKUP(C273,'[1]2023.11'!$C$6:$X$1239,9,0)</f>
        <v>SOPHY</v>
      </c>
      <c r="H273" s="46" t="str">
        <f>VLOOKUP(C273,'[1]2023.11'!$C$6:$X$1239,14,0)</f>
        <v>F</v>
      </c>
      <c r="I273" s="78">
        <f>VLOOKUP(C273,'[1]2023.11'!$C$6:$X$1239,13,0)</f>
        <v>36047</v>
      </c>
      <c r="J273" s="46" t="str">
        <f>VLOOKUP(C273,'[1]2023.11'!$C$6:$X$1239,4,0)</f>
        <v>0719605653</v>
      </c>
      <c r="K273" s="46" t="str">
        <f>VLOOKUP(C273,'[1]2023.11'!$C$6:$X$1239,3,0)</f>
        <v>110510955</v>
      </c>
      <c r="L273" s="15">
        <v>44866</v>
      </c>
      <c r="M273" s="2">
        <f t="shared" si="435"/>
        <v>25</v>
      </c>
      <c r="N273" s="16">
        <v>31</v>
      </c>
      <c r="O273" s="2"/>
      <c r="P273" s="16"/>
      <c r="Q273" s="16">
        <v>1</v>
      </c>
      <c r="R273" s="2">
        <v>200</v>
      </c>
      <c r="S273" s="2">
        <v>0</v>
      </c>
      <c r="T273" s="2">
        <v>0</v>
      </c>
      <c r="U273" s="16"/>
      <c r="V273" s="2">
        <v>0</v>
      </c>
      <c r="W273" s="2">
        <f t="shared" si="436"/>
        <v>0</v>
      </c>
      <c r="X273" s="2">
        <f t="shared" si="427"/>
        <v>0</v>
      </c>
      <c r="Y273" s="17">
        <f t="shared" si="455"/>
        <v>44.71153846153846</v>
      </c>
      <c r="Z273" s="17">
        <f t="shared" si="459"/>
        <v>7.75</v>
      </c>
      <c r="AA273" s="17">
        <f t="shared" si="458"/>
        <v>4.8076923076923084</v>
      </c>
      <c r="AB273" s="18">
        <v>7</v>
      </c>
      <c r="AC273" s="19">
        <f t="shared" si="440"/>
        <v>264.26923076923077</v>
      </c>
      <c r="AD273" s="17">
        <f t="shared" si="456"/>
        <v>0</v>
      </c>
      <c r="AE273" s="17">
        <f t="shared" si="457"/>
        <v>7.6923076923076925</v>
      </c>
      <c r="AF273" s="29"/>
      <c r="AG273" s="43">
        <f t="shared" si="437"/>
        <v>0</v>
      </c>
      <c r="AH273" s="17">
        <f t="shared" si="438"/>
        <v>5.2853846153846158</v>
      </c>
      <c r="AI273" s="17">
        <f t="shared" si="439"/>
        <v>12.977692307692308</v>
      </c>
      <c r="AJ273" s="3">
        <f t="shared" si="433"/>
        <v>251</v>
      </c>
      <c r="AK273" s="3">
        <f t="shared" si="434"/>
        <v>1100</v>
      </c>
      <c r="AL273" s="3"/>
      <c r="AN273" s="20">
        <f t="shared" si="460"/>
        <v>251.29</v>
      </c>
      <c r="AO273">
        <f t="shared" si="441"/>
        <v>2</v>
      </c>
      <c r="AP273">
        <f t="shared" si="442"/>
        <v>1</v>
      </c>
      <c r="AQ273">
        <f t="shared" si="443"/>
        <v>0</v>
      </c>
      <c r="AR273">
        <f t="shared" si="444"/>
        <v>0</v>
      </c>
      <c r="AS273">
        <f t="shared" si="445"/>
        <v>0</v>
      </c>
      <c r="AT273">
        <f t="shared" si="446"/>
        <v>1</v>
      </c>
      <c r="AU273">
        <f t="shared" si="447"/>
        <v>0</v>
      </c>
      <c r="AV273">
        <f t="shared" si="448"/>
        <v>1</v>
      </c>
      <c r="AW273">
        <f t="shared" si="449"/>
        <v>0</v>
      </c>
      <c r="AX273">
        <f t="shared" si="450"/>
        <v>1</v>
      </c>
      <c r="AY273">
        <f t="shared" si="451"/>
        <v>1159.9999999999682</v>
      </c>
      <c r="AZ273" s="12">
        <f t="shared" si="452"/>
        <v>-1.7916666666666667</v>
      </c>
      <c r="BA273" s="13">
        <f t="shared" si="431"/>
        <v>0</v>
      </c>
      <c r="BB273" s="13">
        <f t="shared" si="432"/>
        <v>0</v>
      </c>
      <c r="BC273" s="27">
        <v>0</v>
      </c>
      <c r="BD273" s="1">
        <f t="shared" si="453"/>
        <v>0</v>
      </c>
      <c r="BE273" s="20">
        <f t="shared" si="454"/>
        <v>237.01923076923077</v>
      </c>
    </row>
    <row r="274" spans="1:57" ht="37.5" customHeight="1" x14ac:dyDescent="0.65">
      <c r="A274" s="2">
        <v>268</v>
      </c>
      <c r="B274" s="2" t="s">
        <v>729</v>
      </c>
      <c r="C274" s="44" t="s">
        <v>779</v>
      </c>
      <c r="D274" s="47" t="s">
        <v>500</v>
      </c>
      <c r="E274" s="48" t="s">
        <v>780</v>
      </c>
      <c r="F274" s="46" t="str">
        <f>VLOOKUP(C274,'[1]2023.11'!$C$6:$X$1239,8,0)</f>
        <v>NY</v>
      </c>
      <c r="G274" s="46" t="str">
        <f>VLOOKUP(C274,'[1]2023.11'!$C$6:$X$1239,9,0)</f>
        <v>NEL</v>
      </c>
      <c r="H274" s="46" t="str">
        <f>VLOOKUP(C274,'[1]2023.11'!$C$6:$X$1239,14,0)</f>
        <v>M</v>
      </c>
      <c r="I274" s="78">
        <f>VLOOKUP(C274,'[1]2023.11'!$C$6:$X$1239,13,0)</f>
        <v>32758</v>
      </c>
      <c r="J274" s="46" t="str">
        <f>VLOOKUP(C274,'[1]2023.11'!$C$6:$X$1239,4,0)</f>
        <v>0964901088</v>
      </c>
      <c r="K274" s="46" t="str">
        <f>VLOOKUP(C274,'[1]2023.11'!$C$6:$X$1239,3,0)</f>
        <v>150792554</v>
      </c>
      <c r="L274" s="15">
        <v>44228</v>
      </c>
      <c r="M274" s="2">
        <f t="shared" si="435"/>
        <v>26</v>
      </c>
      <c r="N274" s="16">
        <v>51</v>
      </c>
      <c r="O274" s="2"/>
      <c r="P274" s="16"/>
      <c r="Q274" s="16"/>
      <c r="R274" s="2">
        <v>200</v>
      </c>
      <c r="S274" s="2">
        <v>0</v>
      </c>
      <c r="T274" s="2">
        <v>0</v>
      </c>
      <c r="U274" s="16"/>
      <c r="V274" s="2">
        <v>0</v>
      </c>
      <c r="W274" s="2">
        <f t="shared" si="436"/>
        <v>10</v>
      </c>
      <c r="X274" s="2">
        <f t="shared" si="427"/>
        <v>0</v>
      </c>
      <c r="Y274" s="17">
        <f t="shared" si="455"/>
        <v>73.557692307692307</v>
      </c>
      <c r="Z274" s="17">
        <f t="shared" si="459"/>
        <v>12.75</v>
      </c>
      <c r="AA274" s="17">
        <f t="shared" si="458"/>
        <v>5</v>
      </c>
      <c r="AB274" s="18">
        <v>7</v>
      </c>
      <c r="AC274" s="19">
        <f t="shared" si="440"/>
        <v>308.30769230769232</v>
      </c>
      <c r="AD274" s="17">
        <f t="shared" si="456"/>
        <v>0</v>
      </c>
      <c r="AE274" s="17">
        <f t="shared" si="457"/>
        <v>0</v>
      </c>
      <c r="AF274" s="29"/>
      <c r="AG274" s="43">
        <f t="shared" si="437"/>
        <v>0</v>
      </c>
      <c r="AH274" s="17">
        <f t="shared" si="438"/>
        <v>6</v>
      </c>
      <c r="AI274" s="17">
        <f t="shared" si="439"/>
        <v>6</v>
      </c>
      <c r="AJ274" s="3">
        <f t="shared" si="433"/>
        <v>302</v>
      </c>
      <c r="AK274" s="3">
        <f t="shared" si="434"/>
        <v>1200</v>
      </c>
      <c r="AL274" s="3"/>
      <c r="AN274" s="20">
        <f t="shared" si="460"/>
        <v>302.31</v>
      </c>
      <c r="AO274">
        <f t="shared" si="441"/>
        <v>3</v>
      </c>
      <c r="AP274">
        <f t="shared" si="442"/>
        <v>0</v>
      </c>
      <c r="AQ274">
        <f t="shared" si="443"/>
        <v>0</v>
      </c>
      <c r="AR274">
        <f t="shared" si="444"/>
        <v>0</v>
      </c>
      <c r="AS274">
        <f t="shared" si="445"/>
        <v>0</v>
      </c>
      <c r="AT274">
        <f t="shared" si="446"/>
        <v>2</v>
      </c>
      <c r="AU274">
        <f t="shared" si="447"/>
        <v>0</v>
      </c>
      <c r="AV274">
        <f t="shared" si="448"/>
        <v>1</v>
      </c>
      <c r="AW274">
        <f t="shared" si="449"/>
        <v>0</v>
      </c>
      <c r="AX274">
        <f t="shared" si="450"/>
        <v>2</v>
      </c>
      <c r="AY274">
        <f t="shared" si="451"/>
        <v>1240.0000000000091</v>
      </c>
      <c r="AZ274" s="12">
        <f t="shared" si="452"/>
        <v>-4.1666666666666664E-2</v>
      </c>
      <c r="BA274" s="13">
        <f t="shared" si="431"/>
        <v>0</v>
      </c>
      <c r="BB274" s="13">
        <f t="shared" si="432"/>
        <v>0</v>
      </c>
      <c r="BC274" s="27">
        <v>0</v>
      </c>
      <c r="BD274" s="1">
        <f t="shared" si="453"/>
        <v>0</v>
      </c>
      <c r="BE274" s="20">
        <f t="shared" si="454"/>
        <v>283.55769230769232</v>
      </c>
    </row>
    <row r="275" spans="1:57" ht="37.5" customHeight="1" x14ac:dyDescent="0.65">
      <c r="A275" s="39">
        <v>269</v>
      </c>
      <c r="B275" s="2" t="s">
        <v>729</v>
      </c>
      <c r="C275" s="44" t="s">
        <v>781</v>
      </c>
      <c r="D275" s="47" t="s">
        <v>782</v>
      </c>
      <c r="E275" s="48" t="s">
        <v>783</v>
      </c>
      <c r="F275" s="46" t="str">
        <f>VLOOKUP(C275,'[1]2023.11'!$C$6:$X$1239,8,0)</f>
        <v>PHAL</v>
      </c>
      <c r="G275" s="46" t="str">
        <f>VLOOKUP(C275,'[1]2023.11'!$C$6:$X$1239,9,0)</f>
        <v>SOKNOV</v>
      </c>
      <c r="H275" s="46" t="str">
        <f>VLOOKUP(C275,'[1]2023.11'!$C$6:$X$1239,14,0)</f>
        <v>F</v>
      </c>
      <c r="I275" s="78">
        <f>VLOOKUP(C275,'[1]2023.11'!$C$6:$X$1239,13,0)</f>
        <v>36526</v>
      </c>
      <c r="J275" s="46" t="str">
        <f>VLOOKUP(C275,'[1]2023.11'!$C$6:$X$1239,4,0)</f>
        <v>0962511019</v>
      </c>
      <c r="K275" s="46" t="str">
        <f>VLOOKUP(C275,'[1]2023.11'!$C$6:$X$1239,3,0)</f>
        <v>030905825</v>
      </c>
      <c r="L275" s="15">
        <v>44228</v>
      </c>
      <c r="M275" s="2">
        <f t="shared" si="435"/>
        <v>26</v>
      </c>
      <c r="N275" s="16">
        <v>33</v>
      </c>
      <c r="O275" s="2"/>
      <c r="P275" s="16"/>
      <c r="Q275" s="16"/>
      <c r="R275" s="2">
        <v>200</v>
      </c>
      <c r="S275" s="2">
        <v>0</v>
      </c>
      <c r="T275" s="2">
        <v>0</v>
      </c>
      <c r="U275" s="16"/>
      <c r="V275" s="2">
        <v>0</v>
      </c>
      <c r="W275" s="2">
        <f t="shared" si="436"/>
        <v>10</v>
      </c>
      <c r="X275" s="2">
        <f t="shared" si="427"/>
        <v>0</v>
      </c>
      <c r="Y275" s="17">
        <f t="shared" si="455"/>
        <v>47.596153846153847</v>
      </c>
      <c r="Z275" s="17">
        <f t="shared" si="459"/>
        <v>8.25</v>
      </c>
      <c r="AA275" s="17">
        <f t="shared" si="458"/>
        <v>5</v>
      </c>
      <c r="AB275" s="18">
        <v>7</v>
      </c>
      <c r="AC275" s="19">
        <f t="shared" si="440"/>
        <v>277.84615384615387</v>
      </c>
      <c r="AD275" s="17">
        <f t="shared" si="456"/>
        <v>0</v>
      </c>
      <c r="AE275" s="17">
        <f t="shared" si="457"/>
        <v>0</v>
      </c>
      <c r="AF275" s="29"/>
      <c r="AG275" s="43">
        <f t="shared" si="437"/>
        <v>0</v>
      </c>
      <c r="AH275" s="17">
        <f t="shared" si="438"/>
        <v>5.5569230769230771</v>
      </c>
      <c r="AI275" s="17">
        <f t="shared" si="439"/>
        <v>5.5569230769230771</v>
      </c>
      <c r="AJ275" s="3">
        <f t="shared" si="433"/>
        <v>272</v>
      </c>
      <c r="AK275" s="3">
        <f t="shared" si="434"/>
        <v>1100</v>
      </c>
      <c r="AL275" s="3"/>
      <c r="AN275" s="20">
        <f t="shared" si="460"/>
        <v>272.29000000000002</v>
      </c>
      <c r="AO275">
        <f t="shared" si="441"/>
        <v>2</v>
      </c>
      <c r="AP275">
        <f t="shared" si="442"/>
        <v>1</v>
      </c>
      <c r="AQ275">
        <f t="shared" si="443"/>
        <v>1</v>
      </c>
      <c r="AR275">
        <f t="shared" si="444"/>
        <v>0</v>
      </c>
      <c r="AS275">
        <f t="shared" si="445"/>
        <v>0</v>
      </c>
      <c r="AT275">
        <f t="shared" si="446"/>
        <v>2</v>
      </c>
      <c r="AU275">
        <f t="shared" si="447"/>
        <v>0</v>
      </c>
      <c r="AV275">
        <f t="shared" si="448"/>
        <v>1</v>
      </c>
      <c r="AW275">
        <f t="shared" si="449"/>
        <v>0</v>
      </c>
      <c r="AX275">
        <f t="shared" si="450"/>
        <v>1</v>
      </c>
      <c r="AY275">
        <f t="shared" si="451"/>
        <v>1160.0000000000819</v>
      </c>
      <c r="AZ275" s="12">
        <f t="shared" si="452"/>
        <v>-4.1666666666666664E-2</v>
      </c>
      <c r="BA275" s="13">
        <f t="shared" si="431"/>
        <v>0</v>
      </c>
      <c r="BB275" s="13">
        <f t="shared" si="432"/>
        <v>0</v>
      </c>
      <c r="BC275" s="27">
        <v>0</v>
      </c>
      <c r="BD275" s="1">
        <f t="shared" si="453"/>
        <v>0</v>
      </c>
      <c r="BE275" s="20">
        <f t="shared" si="454"/>
        <v>257.59615384615387</v>
      </c>
    </row>
    <row r="276" spans="1:57" ht="37.5" customHeight="1" x14ac:dyDescent="0.65">
      <c r="A276" s="2">
        <v>270</v>
      </c>
      <c r="B276" s="2" t="s">
        <v>729</v>
      </c>
      <c r="C276" s="36" t="s">
        <v>784</v>
      </c>
      <c r="D276" s="47" t="s">
        <v>577</v>
      </c>
      <c r="E276" s="48" t="s">
        <v>785</v>
      </c>
      <c r="F276" s="46" t="str">
        <f>VLOOKUP(C276,'[1]2023.11'!$C$6:$X$1239,8,0)</f>
        <v>THOEURN</v>
      </c>
      <c r="G276" s="46" t="str">
        <f>VLOOKUP(C276,'[1]2023.11'!$C$6:$X$1239,9,0)</f>
        <v>CHEN</v>
      </c>
      <c r="H276" s="46" t="str">
        <f>VLOOKUP(C276,'[1]2023.11'!$C$6:$X$1239,14,0)</f>
        <v>F</v>
      </c>
      <c r="I276" s="78">
        <f>VLOOKUP(C276,'[1]2023.11'!$C$6:$X$1239,13,0)</f>
        <v>35959</v>
      </c>
      <c r="J276" s="46" t="str">
        <f>VLOOKUP(C276,'[1]2023.11'!$C$6:$X$1239,4,0)</f>
        <v>0969416343</v>
      </c>
      <c r="K276" s="46" t="str">
        <f>VLOOKUP(C276,'[1]2023.11'!$C$6:$X$1239,3,0)</f>
        <v>051576926</v>
      </c>
      <c r="L276" s="15">
        <v>44228</v>
      </c>
      <c r="M276" s="2">
        <f t="shared" si="435"/>
        <v>26</v>
      </c>
      <c r="N276" s="16">
        <v>44</v>
      </c>
      <c r="O276" s="2"/>
      <c r="P276" s="16"/>
      <c r="Q276" s="16"/>
      <c r="R276" s="2">
        <v>200</v>
      </c>
      <c r="S276" s="2">
        <v>0</v>
      </c>
      <c r="T276" s="2">
        <v>0</v>
      </c>
      <c r="U276" s="16"/>
      <c r="V276" s="2">
        <v>0</v>
      </c>
      <c r="W276" s="2">
        <f t="shared" si="436"/>
        <v>10</v>
      </c>
      <c r="X276" s="2">
        <f t="shared" si="427"/>
        <v>0</v>
      </c>
      <c r="Y276" s="17">
        <f t="shared" si="455"/>
        <v>63.46153846153846</v>
      </c>
      <c r="Z276" s="17">
        <f t="shared" si="459"/>
        <v>11</v>
      </c>
      <c r="AA276" s="17">
        <f t="shared" si="458"/>
        <v>5</v>
      </c>
      <c r="AB276" s="18">
        <v>7</v>
      </c>
      <c r="AC276" s="19">
        <f t="shared" si="440"/>
        <v>296.46153846153845</v>
      </c>
      <c r="AD276" s="17">
        <f t="shared" si="456"/>
        <v>0</v>
      </c>
      <c r="AE276" s="17">
        <f t="shared" si="457"/>
        <v>0</v>
      </c>
      <c r="AF276" s="29"/>
      <c r="AG276" s="43">
        <f t="shared" si="437"/>
        <v>0</v>
      </c>
      <c r="AH276" s="17">
        <f t="shared" si="438"/>
        <v>5.9292307692307693</v>
      </c>
      <c r="AI276" s="17">
        <f t="shared" si="439"/>
        <v>5.9292307692307693</v>
      </c>
      <c r="AJ276" s="3">
        <f t="shared" si="433"/>
        <v>290</v>
      </c>
      <c r="AK276" s="3">
        <f t="shared" si="434"/>
        <v>2100</v>
      </c>
      <c r="AL276" s="3"/>
      <c r="AN276" s="20">
        <f t="shared" si="460"/>
        <v>290.52999999999997</v>
      </c>
      <c r="AO276">
        <f t="shared" si="441"/>
        <v>2</v>
      </c>
      <c r="AP276">
        <f t="shared" si="442"/>
        <v>1</v>
      </c>
      <c r="AQ276">
        <f t="shared" si="443"/>
        <v>2</v>
      </c>
      <c r="AR276">
        <f t="shared" si="444"/>
        <v>0</v>
      </c>
      <c r="AS276">
        <f t="shared" si="445"/>
        <v>0</v>
      </c>
      <c r="AT276">
        <f t="shared" si="446"/>
        <v>0</v>
      </c>
      <c r="AU276">
        <f t="shared" si="447"/>
        <v>1</v>
      </c>
      <c r="AV276">
        <f t="shared" si="448"/>
        <v>0</v>
      </c>
      <c r="AW276">
        <f t="shared" si="449"/>
        <v>0</v>
      </c>
      <c r="AX276">
        <f t="shared" si="450"/>
        <v>1</v>
      </c>
      <c r="AY276">
        <f t="shared" si="451"/>
        <v>2119.9999999998909</v>
      </c>
      <c r="AZ276" s="12">
        <f t="shared" si="452"/>
        <v>-4.1666666666666664E-2</v>
      </c>
      <c r="BA276" s="13">
        <f t="shared" si="431"/>
        <v>0</v>
      </c>
      <c r="BB276" s="13">
        <f t="shared" si="432"/>
        <v>0</v>
      </c>
      <c r="BC276" s="27">
        <v>0</v>
      </c>
      <c r="BD276" s="1">
        <f t="shared" si="453"/>
        <v>0</v>
      </c>
      <c r="BE276" s="20">
        <f t="shared" si="454"/>
        <v>273.46153846153845</v>
      </c>
    </row>
    <row r="277" spans="1:57" ht="37.5" customHeight="1" x14ac:dyDescent="0.65">
      <c r="A277" s="39">
        <v>271</v>
      </c>
      <c r="B277" s="2" t="s">
        <v>729</v>
      </c>
      <c r="C277" s="44" t="s">
        <v>786</v>
      </c>
      <c r="D277" s="47" t="s">
        <v>386</v>
      </c>
      <c r="E277" s="48" t="s">
        <v>787</v>
      </c>
      <c r="F277" s="46" t="str">
        <f>VLOOKUP(C277,'[1]2023.11'!$C$6:$X$1239,8,0)</f>
        <v>VAN</v>
      </c>
      <c r="G277" s="46" t="str">
        <f>VLOOKUP(C277,'[1]2023.11'!$C$6:$X$1239,9,0)</f>
        <v>SAVUN</v>
      </c>
      <c r="H277" s="46" t="str">
        <f>VLOOKUP(C277,'[1]2023.11'!$C$6:$X$1239,14,0)</f>
        <v>F</v>
      </c>
      <c r="I277" s="78">
        <f>VLOOKUP(C277,'[1]2023.11'!$C$6:$X$1239,13,0)</f>
        <v>31108</v>
      </c>
      <c r="J277" s="46" t="str">
        <f>VLOOKUP(C277,'[1]2023.11'!$C$6:$X$1239,4,0)</f>
        <v>0883809952</v>
      </c>
      <c r="K277" s="46" t="str">
        <f>VLOOKUP(C277,'[1]2023.11'!$C$6:$X$1239,3,0)</f>
        <v>170369116</v>
      </c>
      <c r="L277" s="15">
        <v>45037</v>
      </c>
      <c r="M277" s="2">
        <f t="shared" si="435"/>
        <v>26</v>
      </c>
      <c r="N277" s="16">
        <v>34</v>
      </c>
      <c r="O277" s="2"/>
      <c r="P277" s="16"/>
      <c r="Q277" s="16"/>
      <c r="R277" s="2">
        <v>200</v>
      </c>
      <c r="S277" s="2">
        <v>0</v>
      </c>
      <c r="T277" s="2">
        <v>0</v>
      </c>
      <c r="U277" s="16"/>
      <c r="V277" s="2">
        <v>0</v>
      </c>
      <c r="W277" s="2">
        <f t="shared" si="436"/>
        <v>10</v>
      </c>
      <c r="X277" s="2">
        <f t="shared" si="427"/>
        <v>0</v>
      </c>
      <c r="Y277" s="17">
        <f t="shared" si="455"/>
        <v>49.03846153846154</v>
      </c>
      <c r="Z277" s="17">
        <f t="shared" si="459"/>
        <v>8.5</v>
      </c>
      <c r="AA277" s="17">
        <f t="shared" si="458"/>
        <v>5</v>
      </c>
      <c r="AB277" s="18">
        <v>7</v>
      </c>
      <c r="AC277" s="19">
        <f t="shared" si="440"/>
        <v>279.53846153846155</v>
      </c>
      <c r="AD277" s="17">
        <f t="shared" si="456"/>
        <v>0</v>
      </c>
      <c r="AE277" s="17">
        <f t="shared" si="457"/>
        <v>0</v>
      </c>
      <c r="AF277" s="29"/>
      <c r="AG277" s="43">
        <f t="shared" si="437"/>
        <v>0</v>
      </c>
      <c r="AH277" s="17">
        <f t="shared" si="438"/>
        <v>5.5907692307692312</v>
      </c>
      <c r="AI277" s="17">
        <f t="shared" si="439"/>
        <v>5.5907692307692312</v>
      </c>
      <c r="AJ277" s="3">
        <f t="shared" si="433"/>
        <v>273</v>
      </c>
      <c r="AK277" s="3">
        <f t="shared" si="434"/>
        <v>3700</v>
      </c>
      <c r="AL277" s="3"/>
      <c r="AN277" s="20">
        <f t="shared" si="460"/>
        <v>273.95</v>
      </c>
      <c r="AO277">
        <f t="shared" si="441"/>
        <v>2</v>
      </c>
      <c r="AP277">
        <f t="shared" si="442"/>
        <v>1</v>
      </c>
      <c r="AQ277">
        <f t="shared" si="443"/>
        <v>1</v>
      </c>
      <c r="AR277">
        <f t="shared" si="444"/>
        <v>0</v>
      </c>
      <c r="AS277">
        <f t="shared" si="445"/>
        <v>0</v>
      </c>
      <c r="AT277">
        <f t="shared" si="446"/>
        <v>3</v>
      </c>
      <c r="AU277">
        <f t="shared" si="447"/>
        <v>1</v>
      </c>
      <c r="AV277">
        <f t="shared" si="448"/>
        <v>1</v>
      </c>
      <c r="AW277">
        <f t="shared" si="449"/>
        <v>1</v>
      </c>
      <c r="AX277">
        <f t="shared" si="450"/>
        <v>2</v>
      </c>
      <c r="AY277">
        <f t="shared" si="451"/>
        <v>3799.9999999999545</v>
      </c>
      <c r="AZ277" s="12">
        <f t="shared" si="452"/>
        <v>-2.2638888888888888</v>
      </c>
      <c r="BA277" s="13">
        <f t="shared" si="431"/>
        <v>0</v>
      </c>
      <c r="BB277" s="13">
        <f t="shared" si="432"/>
        <v>0</v>
      </c>
      <c r="BC277" s="27">
        <v>0</v>
      </c>
      <c r="BD277" s="1">
        <f t="shared" si="453"/>
        <v>0</v>
      </c>
      <c r="BE277" s="20">
        <f t="shared" si="454"/>
        <v>259.03846153846155</v>
      </c>
    </row>
    <row r="278" spans="1:57" ht="37.5" customHeight="1" x14ac:dyDescent="0.65">
      <c r="A278" s="2">
        <v>272</v>
      </c>
      <c r="B278" s="2" t="s">
        <v>729</v>
      </c>
      <c r="C278" s="36" t="s">
        <v>788</v>
      </c>
      <c r="D278" s="47" t="s">
        <v>288</v>
      </c>
      <c r="E278" s="48" t="s">
        <v>789</v>
      </c>
      <c r="F278" s="46" t="str">
        <f>VLOOKUP(C278,'[1]2023.11'!$C$6:$X$1239,8,0)</f>
        <v>KIM</v>
      </c>
      <c r="G278" s="46" t="str">
        <f>VLOOKUP(C278,'[1]2023.11'!$C$6:$X$1239,9,0)</f>
        <v>SREYEIM</v>
      </c>
      <c r="H278" s="46" t="str">
        <f>VLOOKUP(C278,'[1]2023.11'!$C$6:$X$1239,14,0)</f>
        <v>F</v>
      </c>
      <c r="I278" s="78">
        <f>VLOOKUP(C278,'[1]2023.11'!$C$6:$X$1239,13,0)</f>
        <v>37753</v>
      </c>
      <c r="J278" s="46" t="str">
        <f>VLOOKUP(C278,'[1]2023.11'!$C$6:$X$1239,4,0)</f>
        <v>0716994061</v>
      </c>
      <c r="K278" s="46" t="str">
        <f>VLOOKUP(C278,'[1]2023.11'!$C$6:$X$1239,3,0)</f>
        <v>171263613</v>
      </c>
      <c r="L278" s="15">
        <v>45037</v>
      </c>
      <c r="M278" s="2">
        <f t="shared" si="435"/>
        <v>26</v>
      </c>
      <c r="N278" s="16">
        <v>48</v>
      </c>
      <c r="O278" s="2"/>
      <c r="P278" s="16"/>
      <c r="Q278" s="16"/>
      <c r="R278" s="2">
        <v>200</v>
      </c>
      <c r="S278" s="2">
        <v>0</v>
      </c>
      <c r="T278" s="2">
        <v>0</v>
      </c>
      <c r="U278" s="16"/>
      <c r="V278" s="2">
        <v>0</v>
      </c>
      <c r="W278" s="2">
        <f t="shared" si="436"/>
        <v>10</v>
      </c>
      <c r="X278" s="2">
        <f t="shared" si="427"/>
        <v>0</v>
      </c>
      <c r="Y278" s="17">
        <f t="shared" si="455"/>
        <v>69.230769230769226</v>
      </c>
      <c r="Z278" s="17">
        <f t="shared" si="459"/>
        <v>12</v>
      </c>
      <c r="AA278" s="17">
        <f t="shared" si="458"/>
        <v>5</v>
      </c>
      <c r="AB278" s="18">
        <v>7</v>
      </c>
      <c r="AC278" s="19">
        <f t="shared" si="440"/>
        <v>303.23076923076923</v>
      </c>
      <c r="AD278" s="17">
        <f t="shared" si="456"/>
        <v>0</v>
      </c>
      <c r="AE278" s="17">
        <f t="shared" si="457"/>
        <v>0</v>
      </c>
      <c r="AF278" s="29"/>
      <c r="AG278" s="43">
        <f t="shared" si="437"/>
        <v>0</v>
      </c>
      <c r="AH278" s="17">
        <f t="shared" si="438"/>
        <v>6</v>
      </c>
      <c r="AI278" s="17">
        <f t="shared" si="439"/>
        <v>6</v>
      </c>
      <c r="AJ278" s="3">
        <f t="shared" si="433"/>
        <v>297</v>
      </c>
      <c r="AK278" s="3">
        <f t="shared" si="434"/>
        <v>900</v>
      </c>
      <c r="AL278" s="3"/>
      <c r="AN278" s="20">
        <f t="shared" si="460"/>
        <v>297.23</v>
      </c>
      <c r="AO278">
        <f t="shared" si="441"/>
        <v>2</v>
      </c>
      <c r="AP278">
        <f t="shared" si="442"/>
        <v>1</v>
      </c>
      <c r="AQ278">
        <f t="shared" si="443"/>
        <v>2</v>
      </c>
      <c r="AR278">
        <f t="shared" si="444"/>
        <v>0</v>
      </c>
      <c r="AS278">
        <f t="shared" si="445"/>
        <v>1</v>
      </c>
      <c r="AT278">
        <f t="shared" si="446"/>
        <v>2</v>
      </c>
      <c r="AU278">
        <f t="shared" si="447"/>
        <v>0</v>
      </c>
      <c r="AV278">
        <f t="shared" si="448"/>
        <v>0</v>
      </c>
      <c r="AW278">
        <f t="shared" si="449"/>
        <v>1</v>
      </c>
      <c r="AX278">
        <f t="shared" si="450"/>
        <v>4</v>
      </c>
      <c r="AY278">
        <f t="shared" si="451"/>
        <v>920.00000000007276</v>
      </c>
      <c r="AZ278" s="12">
        <f t="shared" si="452"/>
        <v>-2.2638888888888888</v>
      </c>
      <c r="BA278" s="13">
        <f t="shared" si="431"/>
        <v>0</v>
      </c>
      <c r="BB278" s="13">
        <f t="shared" si="432"/>
        <v>0</v>
      </c>
      <c r="BC278" s="27">
        <v>0</v>
      </c>
      <c r="BD278" s="1">
        <f t="shared" si="453"/>
        <v>0</v>
      </c>
      <c r="BE278" s="20">
        <f t="shared" si="454"/>
        <v>279.23076923076923</v>
      </c>
    </row>
    <row r="279" spans="1:57" ht="37.5" customHeight="1" x14ac:dyDescent="0.65">
      <c r="A279" s="39">
        <v>273</v>
      </c>
      <c r="B279" s="2" t="s">
        <v>729</v>
      </c>
      <c r="C279" s="44" t="s">
        <v>790</v>
      </c>
      <c r="D279" s="47" t="s">
        <v>522</v>
      </c>
      <c r="E279" s="48" t="s">
        <v>791</v>
      </c>
      <c r="F279" s="46" t="str">
        <f>VLOOKUP(C279,'[1]2023.11'!$C$6:$X$1239,8,0)</f>
        <v>SUN</v>
      </c>
      <c r="G279" s="46" t="str">
        <f>VLOOKUP(C279,'[1]2023.11'!$C$6:$X$1239,9,0)</f>
        <v>SEAM</v>
      </c>
      <c r="H279" s="46" t="str">
        <f>VLOOKUP(C279,'[1]2023.11'!$C$6:$X$1239,14,0)</f>
        <v>F</v>
      </c>
      <c r="I279" s="78">
        <f>VLOOKUP(C279,'[1]2023.11'!$C$6:$X$1239,13,0)</f>
        <v>36473</v>
      </c>
      <c r="J279" s="46">
        <f>VLOOKUP(C279,'[1]2023.11'!$C$6:$X$1239,4,0)</f>
        <v>0</v>
      </c>
      <c r="K279" s="46" t="str">
        <f>VLOOKUP(C279,'[1]2023.11'!$C$6:$X$1239,3,0)</f>
        <v>101149616</v>
      </c>
      <c r="L279" s="15">
        <v>45048</v>
      </c>
      <c r="M279" s="2">
        <f t="shared" si="435"/>
        <v>25</v>
      </c>
      <c r="N279" s="16">
        <v>45</v>
      </c>
      <c r="O279" s="2"/>
      <c r="P279" s="16"/>
      <c r="Q279" s="16">
        <v>1</v>
      </c>
      <c r="R279" s="2">
        <v>200</v>
      </c>
      <c r="S279" s="2">
        <v>0</v>
      </c>
      <c r="T279" s="2">
        <v>0</v>
      </c>
      <c r="U279" s="16"/>
      <c r="V279" s="2">
        <v>0</v>
      </c>
      <c r="W279" s="2">
        <f t="shared" si="436"/>
        <v>0</v>
      </c>
      <c r="X279" s="2">
        <f t="shared" si="427"/>
        <v>0</v>
      </c>
      <c r="Y279" s="17">
        <f t="shared" si="455"/>
        <v>64.903846153846146</v>
      </c>
      <c r="Z279" s="17">
        <f t="shared" si="459"/>
        <v>11.25</v>
      </c>
      <c r="AA279" s="17">
        <f t="shared" si="458"/>
        <v>4.8076923076923084</v>
      </c>
      <c r="AB279" s="18">
        <v>7</v>
      </c>
      <c r="AC279" s="19">
        <f t="shared" si="440"/>
        <v>287.96153846153845</v>
      </c>
      <c r="AD279" s="17">
        <f t="shared" si="456"/>
        <v>0</v>
      </c>
      <c r="AE279" s="17">
        <f t="shared" si="457"/>
        <v>7.6923076923076925</v>
      </c>
      <c r="AF279" s="29"/>
      <c r="AG279" s="43">
        <f t="shared" si="437"/>
        <v>0</v>
      </c>
      <c r="AH279" s="17">
        <f t="shared" si="438"/>
        <v>5.7592307692307694</v>
      </c>
      <c r="AI279" s="17">
        <f t="shared" si="439"/>
        <v>13.451538461538462</v>
      </c>
      <c r="AJ279" s="3">
        <f t="shared" si="433"/>
        <v>274</v>
      </c>
      <c r="AK279" s="3">
        <f t="shared" si="434"/>
        <v>2000</v>
      </c>
      <c r="AL279" s="3"/>
      <c r="AN279" s="20">
        <f t="shared" si="460"/>
        <v>274.51</v>
      </c>
      <c r="AO279">
        <f t="shared" si="441"/>
        <v>2</v>
      </c>
      <c r="AP279">
        <f t="shared" si="442"/>
        <v>1</v>
      </c>
      <c r="AQ279">
        <f t="shared" si="443"/>
        <v>1</v>
      </c>
      <c r="AR279">
        <f t="shared" si="444"/>
        <v>0</v>
      </c>
      <c r="AS279">
        <f t="shared" si="445"/>
        <v>0</v>
      </c>
      <c r="AT279">
        <f t="shared" si="446"/>
        <v>4</v>
      </c>
      <c r="AU279">
        <f t="shared" si="447"/>
        <v>1</v>
      </c>
      <c r="AV279">
        <f t="shared" si="448"/>
        <v>0</v>
      </c>
      <c r="AW279">
        <f t="shared" si="449"/>
        <v>0</v>
      </c>
      <c r="AX279">
        <f t="shared" si="450"/>
        <v>0</v>
      </c>
      <c r="AY279">
        <f t="shared" si="451"/>
        <v>2039.9999999999636</v>
      </c>
      <c r="AZ279" s="12">
        <f t="shared" si="452"/>
        <v>-2.2944444444444443</v>
      </c>
      <c r="BA279" s="13">
        <f t="shared" si="431"/>
        <v>0</v>
      </c>
      <c r="BB279" s="13">
        <f t="shared" si="432"/>
        <v>0</v>
      </c>
      <c r="BC279" s="27">
        <v>0</v>
      </c>
      <c r="BD279" s="1">
        <f t="shared" si="453"/>
        <v>0</v>
      </c>
      <c r="BE279" s="20">
        <f t="shared" si="454"/>
        <v>257.21153846153845</v>
      </c>
    </row>
    <row r="280" spans="1:57" ht="37.5" customHeight="1" x14ac:dyDescent="0.65">
      <c r="A280" s="2">
        <v>274</v>
      </c>
      <c r="B280" s="2" t="s">
        <v>729</v>
      </c>
      <c r="C280" s="44" t="s">
        <v>792</v>
      </c>
      <c r="D280" s="47" t="s">
        <v>43</v>
      </c>
      <c r="E280" s="48" t="s">
        <v>762</v>
      </c>
      <c r="F280" s="46" t="str">
        <f>VLOOKUP(C280,'[1]2023.11'!$C$6:$X$1239,8,0)</f>
        <v>SURN</v>
      </c>
      <c r="G280" s="46" t="str">
        <f>VLOOKUP(C280,'[1]2023.11'!$C$6:$X$1239,9,0)</f>
        <v>SAMPHORS</v>
      </c>
      <c r="H280" s="46" t="str">
        <f>VLOOKUP(C280,'[1]2023.11'!$C$6:$X$1239,14,0)</f>
        <v>F</v>
      </c>
      <c r="I280" s="78">
        <f>VLOOKUP(C280,'[1]2023.11'!$C$6:$X$1239,13,0)</f>
        <v>36758</v>
      </c>
      <c r="J280" s="46">
        <f>VLOOKUP(C280,'[1]2023.11'!$C$6:$X$1239,4,0)</f>
        <v>0</v>
      </c>
      <c r="K280" s="46" t="str">
        <f>VLOOKUP(C280,'[1]2023.11'!$C$6:$X$1239,3,0)</f>
        <v>051599704</v>
      </c>
      <c r="L280" s="15">
        <v>45048</v>
      </c>
      <c r="M280" s="2">
        <f t="shared" si="435"/>
        <v>26</v>
      </c>
      <c r="N280" s="16">
        <v>51</v>
      </c>
      <c r="O280" s="2"/>
      <c r="P280" s="16"/>
      <c r="Q280" s="16"/>
      <c r="R280" s="2">
        <v>200</v>
      </c>
      <c r="S280" s="2">
        <v>0</v>
      </c>
      <c r="T280" s="2">
        <v>0</v>
      </c>
      <c r="U280" s="16"/>
      <c r="V280" s="2">
        <v>0</v>
      </c>
      <c r="W280" s="2">
        <f t="shared" si="436"/>
        <v>10</v>
      </c>
      <c r="X280" s="2">
        <f t="shared" si="427"/>
        <v>0</v>
      </c>
      <c r="Y280" s="17">
        <f t="shared" si="455"/>
        <v>73.557692307692307</v>
      </c>
      <c r="Z280" s="17">
        <f t="shared" si="459"/>
        <v>12.75</v>
      </c>
      <c r="AA280" s="17">
        <f t="shared" si="458"/>
        <v>5</v>
      </c>
      <c r="AB280" s="18">
        <v>7</v>
      </c>
      <c r="AC280" s="19">
        <f t="shared" si="440"/>
        <v>308.30769230769232</v>
      </c>
      <c r="AD280" s="17">
        <f t="shared" si="456"/>
        <v>0</v>
      </c>
      <c r="AE280" s="17">
        <f t="shared" si="457"/>
        <v>0</v>
      </c>
      <c r="AF280" s="29"/>
      <c r="AG280" s="43">
        <f t="shared" si="437"/>
        <v>0</v>
      </c>
      <c r="AH280" s="17">
        <f t="shared" si="438"/>
        <v>6</v>
      </c>
      <c r="AI280" s="17">
        <f t="shared" si="439"/>
        <v>6</v>
      </c>
      <c r="AJ280" s="3">
        <f t="shared" si="433"/>
        <v>302</v>
      </c>
      <c r="AK280" s="3">
        <f t="shared" si="434"/>
        <v>1200</v>
      </c>
      <c r="AL280" s="3"/>
      <c r="AN280" s="20">
        <f t="shared" si="460"/>
        <v>302.31</v>
      </c>
      <c r="AO280">
        <f t="shared" si="441"/>
        <v>3</v>
      </c>
      <c r="AP280">
        <f t="shared" si="442"/>
        <v>0</v>
      </c>
      <c r="AQ280">
        <f t="shared" si="443"/>
        <v>0</v>
      </c>
      <c r="AR280">
        <f t="shared" si="444"/>
        <v>0</v>
      </c>
      <c r="AS280">
        <f t="shared" si="445"/>
        <v>0</v>
      </c>
      <c r="AT280">
        <f t="shared" si="446"/>
        <v>2</v>
      </c>
      <c r="AU280">
        <f t="shared" si="447"/>
        <v>0</v>
      </c>
      <c r="AV280">
        <f t="shared" si="448"/>
        <v>1</v>
      </c>
      <c r="AW280">
        <f t="shared" si="449"/>
        <v>0</v>
      </c>
      <c r="AX280">
        <f t="shared" si="450"/>
        <v>2</v>
      </c>
      <c r="AY280">
        <f t="shared" si="451"/>
        <v>1240.0000000000091</v>
      </c>
      <c r="AZ280" s="12">
        <f t="shared" si="452"/>
        <v>-2.2944444444444443</v>
      </c>
      <c r="BA280" s="13">
        <f t="shared" si="431"/>
        <v>0</v>
      </c>
      <c r="BB280" s="13">
        <f t="shared" si="432"/>
        <v>0</v>
      </c>
      <c r="BC280" s="27">
        <v>0</v>
      </c>
      <c r="BD280" s="1">
        <f t="shared" si="453"/>
        <v>0</v>
      </c>
      <c r="BE280" s="20">
        <f t="shared" si="454"/>
        <v>283.55769230769232</v>
      </c>
    </row>
    <row r="281" spans="1:57" ht="37.5" customHeight="1" x14ac:dyDescent="0.65">
      <c r="A281" s="39">
        <v>275</v>
      </c>
      <c r="B281" s="2" t="s">
        <v>729</v>
      </c>
      <c r="C281" s="36" t="s">
        <v>793</v>
      </c>
      <c r="D281" s="47" t="s">
        <v>794</v>
      </c>
      <c r="E281" s="48" t="s">
        <v>795</v>
      </c>
      <c r="F281" s="46" t="str">
        <f>VLOOKUP(C281,'[1]2023.11'!$C$6:$X$1239,8,0)</f>
        <v>TAIM</v>
      </c>
      <c r="G281" s="46" t="str">
        <f>VLOOKUP(C281,'[1]2023.11'!$C$6:$X$1239,9,0)</f>
        <v>SUM</v>
      </c>
      <c r="H281" s="46" t="str">
        <f>VLOOKUP(C281,'[1]2023.11'!$C$6:$X$1239,14,0)</f>
        <v>F</v>
      </c>
      <c r="I281" s="78">
        <f>VLOOKUP(C281,'[1]2023.11'!$C$6:$X$1239,13,0)</f>
        <v>37330</v>
      </c>
      <c r="J281" s="46" t="e">
        <f>VLOOKUP(C281,'[1]2023.11'!$C$6:$X$1239,4,0)</f>
        <v>#N/A</v>
      </c>
      <c r="K281" s="46" t="str">
        <f>VLOOKUP(C281,'[1]2023.11'!$C$6:$X$1239,3,0)</f>
        <v>250255507</v>
      </c>
      <c r="L281" s="15">
        <v>45175</v>
      </c>
      <c r="M281" s="2">
        <f t="shared" si="435"/>
        <v>18.625</v>
      </c>
      <c r="N281" s="16">
        <v>19</v>
      </c>
      <c r="O281" s="2"/>
      <c r="P281" s="16">
        <v>7</v>
      </c>
      <c r="Q281" s="16">
        <v>0.375</v>
      </c>
      <c r="R281" s="2">
        <v>200</v>
      </c>
      <c r="S281" s="2">
        <v>0</v>
      </c>
      <c r="T281" s="2">
        <v>0</v>
      </c>
      <c r="U281" s="16"/>
      <c r="V281" s="2">
        <v>0</v>
      </c>
      <c r="W281" s="2">
        <f t="shared" si="436"/>
        <v>0</v>
      </c>
      <c r="X281" s="2">
        <f t="shared" si="427"/>
        <v>0</v>
      </c>
      <c r="Y281" s="17">
        <f t="shared" si="455"/>
        <v>27.403846153846153</v>
      </c>
      <c r="Z281" s="17">
        <f t="shared" si="459"/>
        <v>4.75</v>
      </c>
      <c r="AA281" s="17">
        <f t="shared" si="458"/>
        <v>3.5817307692307696</v>
      </c>
      <c r="AB281" s="18">
        <v>7</v>
      </c>
      <c r="AC281" s="19">
        <f t="shared" si="440"/>
        <v>242.73557692307693</v>
      </c>
      <c r="AD281" s="17">
        <f t="shared" si="456"/>
        <v>53.846153846153847</v>
      </c>
      <c r="AE281" s="17">
        <f t="shared" si="457"/>
        <v>2.8846153846153846</v>
      </c>
      <c r="AF281" s="29"/>
      <c r="AG281" s="43">
        <f t="shared" si="437"/>
        <v>0</v>
      </c>
      <c r="AH281" s="17">
        <f t="shared" si="438"/>
        <v>4.8547115384615385</v>
      </c>
      <c r="AI281" s="17">
        <f t="shared" si="439"/>
        <v>61.58548076923077</v>
      </c>
      <c r="AJ281" s="3">
        <f t="shared" si="433"/>
        <v>181</v>
      </c>
      <c r="AK281" s="3">
        <f t="shared" si="434"/>
        <v>600</v>
      </c>
      <c r="AL281" s="3"/>
      <c r="AN281" s="20">
        <f t="shared" si="460"/>
        <v>181.15</v>
      </c>
      <c r="AO281">
        <f t="shared" si="441"/>
        <v>1</v>
      </c>
      <c r="AP281">
        <f t="shared" si="442"/>
        <v>1</v>
      </c>
      <c r="AQ281">
        <f t="shared" si="443"/>
        <v>1</v>
      </c>
      <c r="AR281">
        <f t="shared" si="444"/>
        <v>1</v>
      </c>
      <c r="AS281">
        <f t="shared" si="445"/>
        <v>0</v>
      </c>
      <c r="AT281">
        <f t="shared" si="446"/>
        <v>1</v>
      </c>
      <c r="AU281">
        <f t="shared" si="447"/>
        <v>0</v>
      </c>
      <c r="AV281">
        <f t="shared" si="448"/>
        <v>0</v>
      </c>
      <c r="AW281">
        <f t="shared" si="449"/>
        <v>1</v>
      </c>
      <c r="AX281">
        <f t="shared" si="450"/>
        <v>1</v>
      </c>
      <c r="AY281">
        <f t="shared" si="451"/>
        <v>600.00000000002274</v>
      </c>
      <c r="AZ281" s="12">
        <f t="shared" si="452"/>
        <v>-2.6388888888888888</v>
      </c>
      <c r="BA281" s="13">
        <f t="shared" si="431"/>
        <v>0</v>
      </c>
      <c r="BB281" s="13">
        <f t="shared" si="432"/>
        <v>0</v>
      </c>
      <c r="BC281" s="27">
        <v>0</v>
      </c>
      <c r="BD281" s="1">
        <f t="shared" si="453"/>
        <v>0</v>
      </c>
      <c r="BE281" s="20">
        <f t="shared" si="454"/>
        <v>170.67307692307693</v>
      </c>
    </row>
    <row r="282" spans="1:57" ht="37.5" customHeight="1" x14ac:dyDescent="0.65">
      <c r="A282" s="2">
        <v>276</v>
      </c>
      <c r="B282" s="2" t="s">
        <v>729</v>
      </c>
      <c r="C282" s="44" t="s">
        <v>796</v>
      </c>
      <c r="D282" s="47" t="s">
        <v>522</v>
      </c>
      <c r="E282" s="48" t="s">
        <v>374</v>
      </c>
      <c r="F282" s="46" t="str">
        <f>VLOOKUP(C282,'[1]2023.11'!$C$6:$X$1239,8,0)</f>
        <v>SOK</v>
      </c>
      <c r="G282" s="46" t="str">
        <f>VLOOKUP(C282,'[1]2023.11'!$C$6:$X$1239,9,0)</f>
        <v>SREYAUN</v>
      </c>
      <c r="H282" s="46" t="str">
        <f>VLOOKUP(C282,'[1]2023.11'!$C$6:$X$1239,14,0)</f>
        <v>F</v>
      </c>
      <c r="I282" s="78">
        <f>VLOOKUP(C282,'[1]2023.11'!$C$6:$X$1239,13,0)</f>
        <v>31422</v>
      </c>
      <c r="J282" s="46" t="e">
        <f>VLOOKUP(C282,'[1]2023.11'!$C$6:$X$1239,4,0)</f>
        <v>#N/A</v>
      </c>
      <c r="K282" s="46" t="str">
        <f>VLOOKUP(C282,'[1]2023.11'!$C$6:$X$1239,3,0)</f>
        <v>110416066</v>
      </c>
      <c r="L282" s="15">
        <v>45194</v>
      </c>
      <c r="M282" s="2">
        <f t="shared" si="435"/>
        <v>26</v>
      </c>
      <c r="N282" s="16">
        <v>36</v>
      </c>
      <c r="O282" s="2"/>
      <c r="P282" s="16"/>
      <c r="Q282" s="16"/>
      <c r="R282" s="2">
        <v>200</v>
      </c>
      <c r="S282" s="2">
        <v>0</v>
      </c>
      <c r="T282" s="2">
        <v>0</v>
      </c>
      <c r="U282" s="16"/>
      <c r="V282" s="2">
        <v>0</v>
      </c>
      <c r="W282" s="2">
        <f t="shared" si="436"/>
        <v>10</v>
      </c>
      <c r="X282" s="2">
        <f t="shared" si="427"/>
        <v>0</v>
      </c>
      <c r="Y282" s="17">
        <f t="shared" si="455"/>
        <v>51.92307692307692</v>
      </c>
      <c r="Z282" s="17">
        <f t="shared" si="459"/>
        <v>9</v>
      </c>
      <c r="AA282" s="17">
        <f t="shared" si="458"/>
        <v>5</v>
      </c>
      <c r="AB282" s="18">
        <v>7</v>
      </c>
      <c r="AC282" s="19">
        <f t="shared" si="440"/>
        <v>282.92307692307691</v>
      </c>
      <c r="AD282" s="17">
        <f t="shared" si="456"/>
        <v>0</v>
      </c>
      <c r="AE282" s="17">
        <f t="shared" si="457"/>
        <v>0</v>
      </c>
      <c r="AF282" s="29"/>
      <c r="AG282" s="43">
        <f t="shared" si="437"/>
        <v>0</v>
      </c>
      <c r="AH282" s="17">
        <f t="shared" si="438"/>
        <v>5.6584615384615384</v>
      </c>
      <c r="AI282" s="17">
        <f t="shared" si="439"/>
        <v>5.6584615384615384</v>
      </c>
      <c r="AJ282" s="3">
        <f t="shared" si="433"/>
        <v>277</v>
      </c>
      <c r="AK282" s="3">
        <f t="shared" si="434"/>
        <v>1000</v>
      </c>
      <c r="AL282" s="3"/>
      <c r="AN282" s="20">
        <f t="shared" si="460"/>
        <v>277.26</v>
      </c>
      <c r="AO282">
        <f t="shared" si="441"/>
        <v>2</v>
      </c>
      <c r="AP282">
        <f t="shared" si="442"/>
        <v>1</v>
      </c>
      <c r="AQ282">
        <f t="shared" si="443"/>
        <v>1</v>
      </c>
      <c r="AR282">
        <f t="shared" si="444"/>
        <v>0</v>
      </c>
      <c r="AS282">
        <f t="shared" si="445"/>
        <v>1</v>
      </c>
      <c r="AT282">
        <f t="shared" si="446"/>
        <v>2</v>
      </c>
      <c r="AU282">
        <f t="shared" si="447"/>
        <v>0</v>
      </c>
      <c r="AV282">
        <f t="shared" si="448"/>
        <v>1</v>
      </c>
      <c r="AW282">
        <f t="shared" si="449"/>
        <v>0</v>
      </c>
      <c r="AX282">
        <f t="shared" si="450"/>
        <v>0</v>
      </c>
      <c r="AY282">
        <f t="shared" si="451"/>
        <v>1039.9999999999636</v>
      </c>
      <c r="AZ282" s="12">
        <f t="shared" si="452"/>
        <v>-2.6916666666666669</v>
      </c>
      <c r="BA282" s="13">
        <f t="shared" si="431"/>
        <v>0</v>
      </c>
      <c r="BB282" s="13">
        <f t="shared" si="432"/>
        <v>0</v>
      </c>
      <c r="BC282" s="27">
        <v>0</v>
      </c>
      <c r="BD282" s="1">
        <f t="shared" si="453"/>
        <v>0</v>
      </c>
      <c r="BE282" s="20">
        <f t="shared" si="454"/>
        <v>261.92307692307691</v>
      </c>
    </row>
    <row r="283" spans="1:57" ht="37.5" customHeight="1" x14ac:dyDescent="0.65">
      <c r="A283" s="39">
        <v>277</v>
      </c>
      <c r="B283" s="2" t="s">
        <v>729</v>
      </c>
      <c r="C283" s="36" t="s">
        <v>797</v>
      </c>
      <c r="D283" s="47" t="s">
        <v>627</v>
      </c>
      <c r="E283" s="48" t="s">
        <v>798</v>
      </c>
      <c r="F283" s="46" t="str">
        <f>VLOOKUP(C283,'[1]2023.11'!$C$6:$X$1239,8,0)</f>
        <v>BROK</v>
      </c>
      <c r="G283" s="46" t="str">
        <f>VLOOKUP(C283,'[1]2023.11'!$C$6:$X$1239,9,0)</f>
        <v>THYDA</v>
      </c>
      <c r="H283" s="46" t="str">
        <f>VLOOKUP(C283,'[1]2023.11'!$C$6:$X$1239,14,0)</f>
        <v>F</v>
      </c>
      <c r="I283" s="78">
        <f>VLOOKUP(C283,'[1]2023.11'!$C$6:$X$1239,13,0)</f>
        <v>38229</v>
      </c>
      <c r="J283" s="46" t="e">
        <f>VLOOKUP(C283,'[1]2023.11'!$C$6:$X$1239,4,0)</f>
        <v>#N/A</v>
      </c>
      <c r="K283" s="46" t="str">
        <f>VLOOKUP(C283,'[1]2023.11'!$C$6:$X$1239,3,0)</f>
        <v>181072230</v>
      </c>
      <c r="L283" s="15">
        <v>45217</v>
      </c>
      <c r="M283" s="2">
        <f t="shared" si="435"/>
        <v>26</v>
      </c>
      <c r="N283" s="16">
        <v>46</v>
      </c>
      <c r="O283" s="2"/>
      <c r="P283" s="16"/>
      <c r="Q283" s="16"/>
      <c r="R283" s="2">
        <v>198</v>
      </c>
      <c r="S283" s="2">
        <v>0</v>
      </c>
      <c r="T283" s="2">
        <v>0</v>
      </c>
      <c r="U283" s="16"/>
      <c r="V283" s="2">
        <v>0</v>
      </c>
      <c r="W283" s="2">
        <f t="shared" si="436"/>
        <v>10</v>
      </c>
      <c r="X283" s="2">
        <f t="shared" si="427"/>
        <v>0</v>
      </c>
      <c r="Y283" s="17">
        <f t="shared" si="455"/>
        <v>65.682692307692307</v>
      </c>
      <c r="Z283" s="17">
        <f t="shared" si="459"/>
        <v>11.5</v>
      </c>
      <c r="AA283" s="17">
        <f t="shared" si="458"/>
        <v>5</v>
      </c>
      <c r="AB283" s="18">
        <v>7</v>
      </c>
      <c r="AC283" s="19">
        <f t="shared" si="440"/>
        <v>297.18269230769232</v>
      </c>
      <c r="AD283" s="17">
        <f t="shared" si="456"/>
        <v>0</v>
      </c>
      <c r="AE283" s="17">
        <f t="shared" si="457"/>
        <v>0</v>
      </c>
      <c r="AF283" s="29"/>
      <c r="AG283" s="43">
        <f t="shared" si="437"/>
        <v>0</v>
      </c>
      <c r="AH283" s="17">
        <f t="shared" si="438"/>
        <v>5.9436538461538468</v>
      </c>
      <c r="AI283" s="17">
        <f t="shared" si="439"/>
        <v>5.9436538461538468</v>
      </c>
      <c r="AJ283" s="3">
        <f t="shared" si="433"/>
        <v>291</v>
      </c>
      <c r="AK283" s="3">
        <f t="shared" si="434"/>
        <v>900</v>
      </c>
      <c r="AL283" s="3"/>
      <c r="AN283" s="20">
        <f t="shared" si="460"/>
        <v>291.24</v>
      </c>
      <c r="AO283">
        <f t="shared" si="441"/>
        <v>2</v>
      </c>
      <c r="AP283">
        <f t="shared" si="442"/>
        <v>1</v>
      </c>
      <c r="AQ283">
        <f t="shared" si="443"/>
        <v>2</v>
      </c>
      <c r="AR283">
        <f t="shared" si="444"/>
        <v>0</v>
      </c>
      <c r="AS283">
        <f t="shared" si="445"/>
        <v>0</v>
      </c>
      <c r="AT283">
        <f t="shared" si="446"/>
        <v>1</v>
      </c>
      <c r="AU283">
        <f t="shared" si="447"/>
        <v>0</v>
      </c>
      <c r="AV283">
        <f t="shared" si="448"/>
        <v>0</v>
      </c>
      <c r="AW283">
        <f t="shared" si="449"/>
        <v>1</v>
      </c>
      <c r="AX283">
        <f t="shared" si="450"/>
        <v>4</v>
      </c>
      <c r="AY283">
        <f t="shared" si="451"/>
        <v>960.00000000003638</v>
      </c>
      <c r="AZ283" s="12">
        <f t="shared" si="452"/>
        <v>-2.7555555555555555</v>
      </c>
      <c r="BA283" s="13">
        <f t="shared" si="431"/>
        <v>0</v>
      </c>
      <c r="BB283" s="13">
        <f t="shared" si="432"/>
        <v>0</v>
      </c>
      <c r="BC283" s="27">
        <v>0</v>
      </c>
      <c r="BD283" s="1">
        <f t="shared" si="453"/>
        <v>0</v>
      </c>
      <c r="BE283" s="20">
        <f t="shared" si="454"/>
        <v>273.68269230769232</v>
      </c>
    </row>
    <row r="284" spans="1:57" ht="33" customHeight="1" x14ac:dyDescent="0.75">
      <c r="A284" s="2">
        <v>278</v>
      </c>
      <c r="B284" s="2" t="s">
        <v>799</v>
      </c>
      <c r="C284" s="44" t="s">
        <v>800</v>
      </c>
      <c r="D284" s="54" t="s">
        <v>249</v>
      </c>
      <c r="E284" s="55" t="s">
        <v>801</v>
      </c>
      <c r="F284" s="46" t="str">
        <f>VLOOKUP(C284,'[1]2023.11'!$C$6:$X$1239,8,0)</f>
        <v>CHIM</v>
      </c>
      <c r="G284" s="46" t="str">
        <f>VLOOKUP(C284,'[1]2023.11'!$C$6:$X$1239,9,0)</f>
        <v>SREYPHEN</v>
      </c>
      <c r="H284" s="46" t="str">
        <f>VLOOKUP(C284,'[1]2023.11'!$C$6:$X$1239,14,0)</f>
        <v>F</v>
      </c>
      <c r="I284" s="78">
        <f>VLOOKUP(C284,'[1]2023.11'!$C$6:$X$1239,13,0)</f>
        <v>36526</v>
      </c>
      <c r="J284" s="46" t="str">
        <f>VLOOKUP(C284,'[1]2023.11'!$C$6:$X$1239,4,0)</f>
        <v>0969801860</v>
      </c>
      <c r="K284" s="46" t="str">
        <f>VLOOKUP(C284,'[1]2023.11'!$C$6:$X$1239,3,0)</f>
        <v>101155519</v>
      </c>
      <c r="L284" s="15">
        <v>44228</v>
      </c>
      <c r="M284" s="2">
        <f t="shared" si="435"/>
        <v>26</v>
      </c>
      <c r="N284" s="16">
        <v>55</v>
      </c>
      <c r="O284" s="2"/>
      <c r="P284" s="16"/>
      <c r="Q284" s="16"/>
      <c r="R284" s="2">
        <v>200</v>
      </c>
      <c r="S284" s="2">
        <v>0</v>
      </c>
      <c r="T284" s="2">
        <v>0</v>
      </c>
      <c r="U284" s="16"/>
      <c r="V284" s="2">
        <v>0</v>
      </c>
      <c r="W284" s="2">
        <f t="shared" si="436"/>
        <v>10</v>
      </c>
      <c r="X284" s="2">
        <f t="shared" si="427"/>
        <v>0</v>
      </c>
      <c r="Y284" s="17">
        <f t="shared" si="455"/>
        <v>79.32692307692308</v>
      </c>
      <c r="Z284" s="17">
        <f t="shared" si="459"/>
        <v>13.75</v>
      </c>
      <c r="AA284" s="17">
        <f t="shared" si="458"/>
        <v>5</v>
      </c>
      <c r="AB284" s="18">
        <v>7</v>
      </c>
      <c r="AC284" s="19">
        <f t="shared" si="440"/>
        <v>315.07692307692309</v>
      </c>
      <c r="AD284" s="17">
        <f t="shared" si="456"/>
        <v>0</v>
      </c>
      <c r="AE284" s="17">
        <f t="shared" si="457"/>
        <v>0</v>
      </c>
      <c r="AF284" s="29"/>
      <c r="AG284" s="43">
        <f t="shared" si="437"/>
        <v>0</v>
      </c>
      <c r="AH284" s="17">
        <f t="shared" si="438"/>
        <v>6</v>
      </c>
      <c r="AI284" s="17">
        <f t="shared" si="439"/>
        <v>6</v>
      </c>
      <c r="AJ284" s="3">
        <f t="shared" si="433"/>
        <v>309</v>
      </c>
      <c r="AK284" s="3">
        <f t="shared" si="434"/>
        <v>300</v>
      </c>
      <c r="AL284" s="3"/>
      <c r="AN284" s="20">
        <f t="shared" si="460"/>
        <v>309.08</v>
      </c>
      <c r="AO284">
        <f t="shared" si="441"/>
        <v>3</v>
      </c>
      <c r="AP284">
        <f t="shared" si="442"/>
        <v>0</v>
      </c>
      <c r="AQ284">
        <f t="shared" si="443"/>
        <v>0</v>
      </c>
      <c r="AR284">
        <f t="shared" si="444"/>
        <v>0</v>
      </c>
      <c r="AS284">
        <f t="shared" si="445"/>
        <v>1</v>
      </c>
      <c r="AT284">
        <f t="shared" si="446"/>
        <v>4</v>
      </c>
      <c r="AU284">
        <f t="shared" si="447"/>
        <v>0</v>
      </c>
      <c r="AV284">
        <f t="shared" si="448"/>
        <v>0</v>
      </c>
      <c r="AW284">
        <f t="shared" si="449"/>
        <v>0</v>
      </c>
      <c r="AX284">
        <f t="shared" si="450"/>
        <v>3</v>
      </c>
      <c r="AY284">
        <f t="shared" si="451"/>
        <v>319.99999999993634</v>
      </c>
      <c r="AZ284" s="12">
        <f t="shared" si="452"/>
        <v>-4.1666666666666664E-2</v>
      </c>
      <c r="BA284" s="13">
        <f t="shared" si="431"/>
        <v>0</v>
      </c>
      <c r="BB284" s="13">
        <f t="shared" si="432"/>
        <v>0</v>
      </c>
      <c r="BC284" s="27">
        <v>0</v>
      </c>
      <c r="BD284" s="1">
        <f t="shared" si="453"/>
        <v>0</v>
      </c>
      <c r="BE284" s="20">
        <f t="shared" si="454"/>
        <v>289.32692307692309</v>
      </c>
    </row>
    <row r="285" spans="1:57" ht="33" customHeight="1" x14ac:dyDescent="0.65">
      <c r="A285" s="39">
        <v>279</v>
      </c>
      <c r="B285" s="2" t="s">
        <v>799</v>
      </c>
      <c r="C285" s="44" t="s">
        <v>802</v>
      </c>
      <c r="D285" s="38" t="s">
        <v>803</v>
      </c>
      <c r="E285" s="38" t="s">
        <v>804</v>
      </c>
      <c r="F285" s="46" t="str">
        <f>VLOOKUP(C285,'[1]2023.11'!$C$6:$X$1239,8,0)</f>
        <v>RATT</v>
      </c>
      <c r="G285" s="46" t="str">
        <f>VLOOKUP(C285,'[1]2023.11'!$C$6:$X$1239,9,0)</f>
        <v>PANHA</v>
      </c>
      <c r="H285" s="46" t="str">
        <f>VLOOKUP(C285,'[1]2023.11'!$C$6:$X$1239,14,0)</f>
        <v>F</v>
      </c>
      <c r="I285" s="78">
        <f>VLOOKUP(C285,'[1]2023.11'!$C$6:$X$1239,13,0)</f>
        <v>36205</v>
      </c>
      <c r="J285" s="46" t="str">
        <f>VLOOKUP(C285,'[1]2023.11'!$C$6:$X$1239,4,0)</f>
        <v>098209011</v>
      </c>
      <c r="K285" s="46" t="str">
        <f>VLOOKUP(C285,'[1]2023.11'!$C$6:$X$1239,3,0)</f>
        <v>051043821</v>
      </c>
      <c r="L285" s="15">
        <v>44228</v>
      </c>
      <c r="M285" s="2">
        <f t="shared" si="435"/>
        <v>26</v>
      </c>
      <c r="N285" s="16">
        <v>55</v>
      </c>
      <c r="O285" s="2"/>
      <c r="P285" s="16"/>
      <c r="Q285" s="16"/>
      <c r="R285" s="2">
        <v>200</v>
      </c>
      <c r="S285" s="2">
        <v>0</v>
      </c>
      <c r="T285" s="2">
        <v>0</v>
      </c>
      <c r="U285" s="16"/>
      <c r="V285" s="2">
        <v>0</v>
      </c>
      <c r="W285" s="2">
        <f t="shared" si="436"/>
        <v>10</v>
      </c>
      <c r="X285" s="2">
        <f t="shared" si="427"/>
        <v>0</v>
      </c>
      <c r="Y285" s="17">
        <f t="shared" si="455"/>
        <v>79.32692307692308</v>
      </c>
      <c r="Z285" s="17">
        <f t="shared" si="459"/>
        <v>13.75</v>
      </c>
      <c r="AA285" s="17">
        <f t="shared" si="458"/>
        <v>5</v>
      </c>
      <c r="AB285" s="18">
        <v>7</v>
      </c>
      <c r="AC285" s="19">
        <f t="shared" si="440"/>
        <v>315.07692307692309</v>
      </c>
      <c r="AD285" s="17">
        <f t="shared" si="456"/>
        <v>0</v>
      </c>
      <c r="AE285" s="17">
        <f t="shared" si="457"/>
        <v>0</v>
      </c>
      <c r="AF285" s="29"/>
      <c r="AG285" s="43">
        <f t="shared" si="437"/>
        <v>0</v>
      </c>
      <c r="AH285" s="17">
        <f t="shared" si="438"/>
        <v>6</v>
      </c>
      <c r="AI285" s="17">
        <f t="shared" si="439"/>
        <v>6</v>
      </c>
      <c r="AJ285" s="3">
        <f t="shared" si="433"/>
        <v>309</v>
      </c>
      <c r="AK285" s="3">
        <f t="shared" si="434"/>
        <v>300</v>
      </c>
      <c r="AL285" s="3"/>
      <c r="AN285" s="20">
        <f t="shared" si="460"/>
        <v>309.08</v>
      </c>
      <c r="AO285">
        <f t="shared" si="441"/>
        <v>3</v>
      </c>
      <c r="AP285">
        <f t="shared" si="442"/>
        <v>0</v>
      </c>
      <c r="AQ285">
        <f t="shared" si="443"/>
        <v>0</v>
      </c>
      <c r="AR285">
        <f t="shared" si="444"/>
        <v>0</v>
      </c>
      <c r="AS285">
        <f t="shared" si="445"/>
        <v>1</v>
      </c>
      <c r="AT285">
        <f t="shared" si="446"/>
        <v>4</v>
      </c>
      <c r="AU285">
        <f t="shared" si="447"/>
        <v>0</v>
      </c>
      <c r="AV285">
        <f t="shared" si="448"/>
        <v>0</v>
      </c>
      <c r="AW285">
        <f t="shared" si="449"/>
        <v>0</v>
      </c>
      <c r="AX285">
        <f t="shared" si="450"/>
        <v>3</v>
      </c>
      <c r="AY285">
        <f t="shared" si="451"/>
        <v>319.99999999993634</v>
      </c>
      <c r="AZ285" s="12">
        <f t="shared" si="452"/>
        <v>-4.1666666666666664E-2</v>
      </c>
      <c r="BA285" s="13">
        <f t="shared" si="431"/>
        <v>0</v>
      </c>
      <c r="BB285" s="13">
        <f t="shared" si="432"/>
        <v>0</v>
      </c>
      <c r="BC285" s="27">
        <v>0</v>
      </c>
      <c r="BD285" s="1">
        <f t="shared" si="453"/>
        <v>0</v>
      </c>
      <c r="BE285" s="20">
        <f t="shared" si="454"/>
        <v>289.32692307692309</v>
      </c>
    </row>
    <row r="286" spans="1:57" ht="40.5" customHeight="1" x14ac:dyDescent="0.65">
      <c r="A286" s="2">
        <v>280</v>
      </c>
      <c r="B286" s="2" t="s">
        <v>799</v>
      </c>
      <c r="C286" s="44" t="s">
        <v>805</v>
      </c>
      <c r="D286" s="38" t="s">
        <v>604</v>
      </c>
      <c r="E286" s="38" t="s">
        <v>806</v>
      </c>
      <c r="F286" s="46" t="str">
        <f>VLOOKUP(C286,'[1]2023.11'!$C$6:$X$1239,8,0)</f>
        <v>CHIN</v>
      </c>
      <c r="G286" s="46" t="str">
        <f>VLOOKUP(C286,'[1]2023.11'!$C$6:$X$1239,9,0)</f>
        <v>PHOS</v>
      </c>
      <c r="H286" s="46" t="str">
        <f>VLOOKUP(C286,'[1]2023.11'!$C$6:$X$1239,14,0)</f>
        <v>F</v>
      </c>
      <c r="I286" s="78">
        <f>VLOOKUP(C286,'[1]2023.11'!$C$6:$X$1239,13,0)</f>
        <v>37344</v>
      </c>
      <c r="J286" s="46" t="str">
        <f>VLOOKUP(C286,'[1]2023.11'!$C$6:$X$1239,4,0)</f>
        <v>0977174192</v>
      </c>
      <c r="K286" s="46" t="str">
        <f>VLOOKUP(C286,'[1]2023.11'!$C$6:$X$1239,3,0)</f>
        <v>040549264</v>
      </c>
      <c r="L286" s="15">
        <v>44334</v>
      </c>
      <c r="M286" s="2">
        <f t="shared" si="435"/>
        <v>25</v>
      </c>
      <c r="N286" s="16">
        <v>48</v>
      </c>
      <c r="O286" s="2"/>
      <c r="P286" s="16"/>
      <c r="Q286" s="16">
        <v>1</v>
      </c>
      <c r="R286" s="2">
        <v>200</v>
      </c>
      <c r="S286" s="2">
        <v>0</v>
      </c>
      <c r="T286" s="2">
        <v>0</v>
      </c>
      <c r="U286" s="16"/>
      <c r="V286" s="2">
        <v>0</v>
      </c>
      <c r="W286" s="2">
        <f t="shared" si="436"/>
        <v>0</v>
      </c>
      <c r="X286" s="2">
        <f t="shared" si="427"/>
        <v>0</v>
      </c>
      <c r="Y286" s="17">
        <f t="shared" si="455"/>
        <v>69.230769230769226</v>
      </c>
      <c r="Z286" s="17">
        <f t="shared" si="459"/>
        <v>12</v>
      </c>
      <c r="AA286" s="17">
        <f t="shared" si="458"/>
        <v>4.8076923076923084</v>
      </c>
      <c r="AB286" s="18">
        <v>7</v>
      </c>
      <c r="AC286" s="19">
        <f t="shared" si="440"/>
        <v>293.03846153846155</v>
      </c>
      <c r="AD286" s="17">
        <f t="shared" si="456"/>
        <v>0</v>
      </c>
      <c r="AE286" s="17">
        <f t="shared" si="457"/>
        <v>7.6923076923076925</v>
      </c>
      <c r="AF286" s="29"/>
      <c r="AG286" s="43">
        <f t="shared" si="437"/>
        <v>0</v>
      </c>
      <c r="AH286" s="17">
        <f t="shared" si="438"/>
        <v>5.8607692307692307</v>
      </c>
      <c r="AI286" s="17">
        <f t="shared" si="439"/>
        <v>13.553076923076922</v>
      </c>
      <c r="AJ286" s="3">
        <f t="shared" si="433"/>
        <v>279</v>
      </c>
      <c r="AK286" s="3">
        <f t="shared" si="434"/>
        <v>1900</v>
      </c>
      <c r="AL286" s="3"/>
      <c r="AN286" s="20">
        <f t="shared" si="460"/>
        <v>279.49</v>
      </c>
      <c r="AO286">
        <f t="shared" si="441"/>
        <v>2</v>
      </c>
      <c r="AP286">
        <f t="shared" si="442"/>
        <v>1</v>
      </c>
      <c r="AQ286">
        <f t="shared" si="443"/>
        <v>1</v>
      </c>
      <c r="AR286">
        <f t="shared" si="444"/>
        <v>0</v>
      </c>
      <c r="AS286">
        <f t="shared" si="445"/>
        <v>1</v>
      </c>
      <c r="AT286">
        <f t="shared" si="446"/>
        <v>4</v>
      </c>
      <c r="AU286">
        <f t="shared" si="447"/>
        <v>0</v>
      </c>
      <c r="AV286">
        <f t="shared" si="448"/>
        <v>1</v>
      </c>
      <c r="AW286">
        <f t="shared" si="449"/>
        <v>1</v>
      </c>
      <c r="AX286">
        <f t="shared" si="450"/>
        <v>4</v>
      </c>
      <c r="AY286">
        <f t="shared" si="451"/>
        <v>1960.0000000000364</v>
      </c>
      <c r="AZ286" s="12">
        <f t="shared" si="452"/>
        <v>-0.33888888888888891</v>
      </c>
      <c r="BA286" s="13">
        <f t="shared" si="431"/>
        <v>0</v>
      </c>
      <c r="BB286" s="13">
        <f t="shared" si="432"/>
        <v>0</v>
      </c>
      <c r="BC286" s="27">
        <v>0</v>
      </c>
      <c r="BD286" s="1">
        <f t="shared" si="453"/>
        <v>0</v>
      </c>
      <c r="BE286" s="20">
        <f t="shared" si="454"/>
        <v>261.53846153846155</v>
      </c>
    </row>
    <row r="287" spans="1:57" ht="33" customHeight="1" x14ac:dyDescent="0.75">
      <c r="A287" s="39">
        <v>281</v>
      </c>
      <c r="B287" s="2" t="s">
        <v>799</v>
      </c>
      <c r="C287" s="44" t="s">
        <v>807</v>
      </c>
      <c r="D287" s="54" t="s">
        <v>808</v>
      </c>
      <c r="E287" s="55" t="s">
        <v>128</v>
      </c>
      <c r="F287" s="46" t="str">
        <f>VLOOKUP(C287,'[1]2023.11'!$C$6:$X$1239,8,0)</f>
        <v>RORN</v>
      </c>
      <c r="G287" s="46" t="str">
        <f>VLOOKUP(C287,'[1]2023.11'!$C$6:$X$1239,9,0)</f>
        <v>RATHA</v>
      </c>
      <c r="H287" s="46" t="str">
        <f>VLOOKUP(C287,'[1]2023.11'!$C$6:$X$1239,14,0)</f>
        <v>F</v>
      </c>
      <c r="I287" s="78">
        <f>VLOOKUP(C287,'[1]2023.11'!$C$6:$X$1239,13,0)</f>
        <v>33792</v>
      </c>
      <c r="J287" s="46" t="str">
        <f>VLOOKUP(C287,'[1]2023.11'!$C$6:$X$1239,4,0)</f>
        <v>0966478738</v>
      </c>
      <c r="K287" s="46" t="str">
        <f>VLOOKUP(C287,'[1]2023.11'!$C$6:$X$1239,3,0)</f>
        <v>030497408</v>
      </c>
      <c r="L287" s="15">
        <v>44482</v>
      </c>
      <c r="M287" s="2">
        <f t="shared" si="435"/>
        <v>24.625</v>
      </c>
      <c r="N287" s="16">
        <v>51</v>
      </c>
      <c r="O287" s="2"/>
      <c r="P287" s="16">
        <v>1</v>
      </c>
      <c r="Q287" s="16">
        <v>0.375</v>
      </c>
      <c r="R287" s="2">
        <v>200</v>
      </c>
      <c r="S287" s="2">
        <v>0</v>
      </c>
      <c r="T287" s="2">
        <v>0</v>
      </c>
      <c r="U287" s="16"/>
      <c r="V287" s="2">
        <v>0</v>
      </c>
      <c r="W287" s="2">
        <f t="shared" si="436"/>
        <v>0</v>
      </c>
      <c r="X287" s="2">
        <f t="shared" si="427"/>
        <v>0</v>
      </c>
      <c r="Y287" s="17">
        <f t="shared" si="455"/>
        <v>73.557692307692307</v>
      </c>
      <c r="Z287" s="17">
        <f t="shared" si="459"/>
        <v>12.75</v>
      </c>
      <c r="AA287" s="17">
        <f t="shared" si="458"/>
        <v>4.7355769230769234</v>
      </c>
      <c r="AB287" s="18">
        <v>7</v>
      </c>
      <c r="AC287" s="19">
        <f t="shared" si="440"/>
        <v>298.04326923076923</v>
      </c>
      <c r="AD287" s="17">
        <f t="shared" si="456"/>
        <v>7.6923076923076925</v>
      </c>
      <c r="AE287" s="17">
        <f t="shared" si="457"/>
        <v>2.8846153846153846</v>
      </c>
      <c r="AF287" s="29"/>
      <c r="AG287" s="43">
        <f t="shared" si="437"/>
        <v>0</v>
      </c>
      <c r="AH287" s="17">
        <f t="shared" si="438"/>
        <v>5.960865384615385</v>
      </c>
      <c r="AI287" s="17">
        <f t="shared" si="439"/>
        <v>16.537788461538462</v>
      </c>
      <c r="AJ287" s="3">
        <f t="shared" si="433"/>
        <v>281</v>
      </c>
      <c r="AK287" s="3">
        <f t="shared" si="434"/>
        <v>2000</v>
      </c>
      <c r="AL287" s="3"/>
      <c r="AN287" s="20">
        <f t="shared" si="460"/>
        <v>281.51</v>
      </c>
      <c r="AO287">
        <f t="shared" si="441"/>
        <v>2</v>
      </c>
      <c r="AP287">
        <f t="shared" si="442"/>
        <v>1</v>
      </c>
      <c r="AQ287">
        <f t="shared" si="443"/>
        <v>1</v>
      </c>
      <c r="AR287">
        <f t="shared" si="444"/>
        <v>1</v>
      </c>
      <c r="AS287">
        <f t="shared" si="445"/>
        <v>0</v>
      </c>
      <c r="AT287">
        <f t="shared" si="446"/>
        <v>1</v>
      </c>
      <c r="AU287">
        <f t="shared" si="447"/>
        <v>1</v>
      </c>
      <c r="AV287">
        <f t="shared" si="448"/>
        <v>0</v>
      </c>
      <c r="AW287">
        <f t="shared" si="449"/>
        <v>0</v>
      </c>
      <c r="AX287">
        <f t="shared" si="450"/>
        <v>0</v>
      </c>
      <c r="AY287">
        <f t="shared" si="451"/>
        <v>2039.9999999999636</v>
      </c>
      <c r="AZ287" s="12">
        <f t="shared" si="452"/>
        <v>-0.7416666666666667</v>
      </c>
      <c r="BA287" s="13">
        <f t="shared" si="431"/>
        <v>0</v>
      </c>
      <c r="BB287" s="13">
        <f t="shared" si="432"/>
        <v>0</v>
      </c>
      <c r="BC287" s="27">
        <v>0</v>
      </c>
      <c r="BD287" s="1">
        <f t="shared" si="453"/>
        <v>0</v>
      </c>
      <c r="BE287" s="20">
        <f t="shared" si="454"/>
        <v>262.98076923076928</v>
      </c>
    </row>
    <row r="288" spans="1:57" ht="33" customHeight="1" x14ac:dyDescent="0.75">
      <c r="A288" s="2">
        <v>282</v>
      </c>
      <c r="B288" s="2" t="s">
        <v>799</v>
      </c>
      <c r="C288" s="36" t="s">
        <v>809</v>
      </c>
      <c r="D288" s="54" t="s">
        <v>134</v>
      </c>
      <c r="E288" s="55" t="s">
        <v>810</v>
      </c>
      <c r="F288" s="46" t="str">
        <f>VLOOKUP(C288,'[1]2023.11'!$C$6:$X$1239,8,0)</f>
        <v>KITH</v>
      </c>
      <c r="G288" s="46" t="str">
        <f>VLOOKUP(C288,'[1]2023.11'!$C$6:$X$1239,9,0)</f>
        <v>SREYPICH</v>
      </c>
      <c r="H288" s="46" t="str">
        <f>VLOOKUP(C288,'[1]2023.11'!$C$6:$X$1239,14,0)</f>
        <v>F</v>
      </c>
      <c r="I288" s="78">
        <f>VLOOKUP(C288,'[1]2023.11'!$C$6:$X$1239,13,0)</f>
        <v>37417</v>
      </c>
      <c r="J288" s="46" t="str">
        <f>VLOOKUP(C288,'[1]2023.11'!$C$6:$X$1239,4,0)</f>
        <v>0965088330</v>
      </c>
      <c r="K288" s="46" t="str">
        <f>VLOOKUP(C288,'[1]2023.11'!$C$6:$X$1239,3,0)</f>
        <v>011321580</v>
      </c>
      <c r="L288" s="15">
        <v>44575</v>
      </c>
      <c r="M288" s="2">
        <f t="shared" si="435"/>
        <v>26</v>
      </c>
      <c r="N288" s="16">
        <v>54</v>
      </c>
      <c r="O288" s="2"/>
      <c r="P288" s="16"/>
      <c r="Q288" s="16"/>
      <c r="R288" s="2">
        <v>200</v>
      </c>
      <c r="S288" s="2">
        <v>0</v>
      </c>
      <c r="T288" s="2">
        <v>0</v>
      </c>
      <c r="U288" s="16"/>
      <c r="V288" s="2">
        <v>0</v>
      </c>
      <c r="W288" s="2">
        <f t="shared" si="436"/>
        <v>10</v>
      </c>
      <c r="X288" s="2">
        <f t="shared" si="427"/>
        <v>0</v>
      </c>
      <c r="Y288" s="17">
        <f t="shared" si="455"/>
        <v>77.884615384615387</v>
      </c>
      <c r="Z288" s="17">
        <f t="shared" si="459"/>
        <v>13.5</v>
      </c>
      <c r="AA288" s="17">
        <f t="shared" si="458"/>
        <v>5</v>
      </c>
      <c r="AB288" s="18">
        <v>7</v>
      </c>
      <c r="AC288" s="19">
        <f t="shared" si="440"/>
        <v>313.38461538461536</v>
      </c>
      <c r="AD288" s="17">
        <f t="shared" si="456"/>
        <v>0</v>
      </c>
      <c r="AE288" s="17">
        <f t="shared" si="457"/>
        <v>0</v>
      </c>
      <c r="AF288" s="29"/>
      <c r="AG288" s="43">
        <f t="shared" si="437"/>
        <v>0</v>
      </c>
      <c r="AH288" s="17">
        <f t="shared" si="438"/>
        <v>6</v>
      </c>
      <c r="AI288" s="17">
        <f t="shared" si="439"/>
        <v>6</v>
      </c>
      <c r="AJ288" s="3">
        <f t="shared" si="433"/>
        <v>307</v>
      </c>
      <c r="AK288" s="3">
        <f t="shared" si="434"/>
        <v>1500</v>
      </c>
      <c r="AL288" s="3"/>
      <c r="AN288" s="20">
        <f t="shared" si="460"/>
        <v>307.38</v>
      </c>
      <c r="AO288">
        <f t="shared" si="441"/>
        <v>3</v>
      </c>
      <c r="AP288">
        <f t="shared" si="442"/>
        <v>0</v>
      </c>
      <c r="AQ288">
        <f t="shared" si="443"/>
        <v>0</v>
      </c>
      <c r="AR288">
        <f t="shared" si="444"/>
        <v>0</v>
      </c>
      <c r="AS288">
        <f t="shared" si="445"/>
        <v>1</v>
      </c>
      <c r="AT288">
        <f t="shared" si="446"/>
        <v>2</v>
      </c>
      <c r="AU288">
        <f t="shared" si="447"/>
        <v>0</v>
      </c>
      <c r="AV288">
        <f t="shared" si="448"/>
        <v>1</v>
      </c>
      <c r="AW288">
        <f t="shared" si="449"/>
        <v>1</v>
      </c>
      <c r="AX288">
        <f t="shared" si="450"/>
        <v>0</v>
      </c>
      <c r="AY288">
        <f t="shared" si="451"/>
        <v>1519.9999999999818</v>
      </c>
      <c r="AZ288" s="12">
        <f t="shared" si="452"/>
        <v>-0.99444444444444446</v>
      </c>
      <c r="BA288" s="13">
        <f t="shared" si="431"/>
        <v>0</v>
      </c>
      <c r="BB288" s="13">
        <f t="shared" si="432"/>
        <v>0</v>
      </c>
      <c r="BC288" s="27">
        <v>0</v>
      </c>
      <c r="BD288" s="1">
        <f t="shared" si="453"/>
        <v>0</v>
      </c>
      <c r="BE288" s="20">
        <f t="shared" si="454"/>
        <v>287.88461538461536</v>
      </c>
    </row>
    <row r="289" spans="1:57" ht="35.25" customHeight="1" x14ac:dyDescent="0.75">
      <c r="A289" s="39">
        <v>283</v>
      </c>
      <c r="B289" s="2" t="s">
        <v>799</v>
      </c>
      <c r="C289" s="36" t="s">
        <v>811</v>
      </c>
      <c r="D289" s="54" t="s">
        <v>812</v>
      </c>
      <c r="E289" s="55" t="s">
        <v>813</v>
      </c>
      <c r="F289" s="46" t="str">
        <f>VLOOKUP(C289,'[1]2023.11'!$C$6:$X$1239,8,0)</f>
        <v>KHUT</v>
      </c>
      <c r="G289" s="46" t="str">
        <f>VLOOKUP(C289,'[1]2023.11'!$C$6:$X$1239,9,0)</f>
        <v>PECH</v>
      </c>
      <c r="H289" s="46" t="str">
        <f>VLOOKUP(C289,'[1]2023.11'!$C$6:$X$1239,14,0)</f>
        <v>F</v>
      </c>
      <c r="I289" s="78">
        <f>VLOOKUP(C289,'[1]2023.11'!$C$6:$X$1239,13,0)</f>
        <v>27946</v>
      </c>
      <c r="J289" s="46" t="str">
        <f>VLOOKUP(C289,'[1]2023.11'!$C$6:$X$1239,4,0)</f>
        <v>0964683084</v>
      </c>
      <c r="K289" s="46" t="str">
        <f>VLOOKUP(C289,'[1]2023.11'!$C$6:$X$1239,3,0)</f>
        <v>030490294</v>
      </c>
      <c r="L289" s="15">
        <v>44743</v>
      </c>
      <c r="M289" s="2">
        <f t="shared" si="435"/>
        <v>26</v>
      </c>
      <c r="N289" s="16">
        <v>55</v>
      </c>
      <c r="O289" s="2"/>
      <c r="P289" s="16"/>
      <c r="Q289" s="16"/>
      <c r="R289" s="2">
        <v>200</v>
      </c>
      <c r="S289" s="2">
        <v>0</v>
      </c>
      <c r="T289" s="2">
        <v>0</v>
      </c>
      <c r="U289" s="16"/>
      <c r="V289" s="2">
        <v>0</v>
      </c>
      <c r="W289" s="2">
        <f t="shared" si="436"/>
        <v>10</v>
      </c>
      <c r="X289" s="2">
        <f t="shared" si="427"/>
        <v>0</v>
      </c>
      <c r="Y289" s="17">
        <f t="shared" si="455"/>
        <v>79.32692307692308</v>
      </c>
      <c r="Z289" s="17">
        <f t="shared" si="459"/>
        <v>13.75</v>
      </c>
      <c r="AA289" s="17">
        <f t="shared" si="458"/>
        <v>5</v>
      </c>
      <c r="AB289" s="18">
        <v>7</v>
      </c>
      <c r="AC289" s="19">
        <f t="shared" si="440"/>
        <v>315.07692307692309</v>
      </c>
      <c r="AD289" s="17">
        <f t="shared" si="456"/>
        <v>0</v>
      </c>
      <c r="AE289" s="17">
        <f t="shared" si="457"/>
        <v>0</v>
      </c>
      <c r="AF289" s="29"/>
      <c r="AG289" s="43">
        <f t="shared" si="437"/>
        <v>0</v>
      </c>
      <c r="AH289" s="17">
        <f t="shared" si="438"/>
        <v>6</v>
      </c>
      <c r="AI289" s="17">
        <f t="shared" si="439"/>
        <v>6</v>
      </c>
      <c r="AJ289" s="3">
        <f t="shared" si="433"/>
        <v>309</v>
      </c>
      <c r="AK289" s="3">
        <f t="shared" si="434"/>
        <v>300</v>
      </c>
      <c r="AL289" s="3"/>
      <c r="AN289" s="20">
        <f t="shared" si="460"/>
        <v>309.08</v>
      </c>
      <c r="AO289">
        <f t="shared" si="441"/>
        <v>3</v>
      </c>
      <c r="AP289">
        <f t="shared" si="442"/>
        <v>0</v>
      </c>
      <c r="AQ289">
        <f t="shared" si="443"/>
        <v>0</v>
      </c>
      <c r="AR289">
        <f t="shared" si="444"/>
        <v>0</v>
      </c>
      <c r="AS289">
        <f t="shared" si="445"/>
        <v>1</v>
      </c>
      <c r="AT289">
        <f t="shared" si="446"/>
        <v>4</v>
      </c>
      <c r="AU289">
        <f t="shared" si="447"/>
        <v>0</v>
      </c>
      <c r="AV289">
        <f t="shared" si="448"/>
        <v>0</v>
      </c>
      <c r="AW289">
        <f t="shared" si="449"/>
        <v>0</v>
      </c>
      <c r="AX289">
        <f t="shared" si="450"/>
        <v>3</v>
      </c>
      <c r="AY289">
        <f t="shared" si="451"/>
        <v>319.99999999993634</v>
      </c>
      <c r="AZ289" s="12">
        <f t="shared" si="452"/>
        <v>-1.4583333333333333</v>
      </c>
      <c r="BA289" s="13">
        <f t="shared" si="431"/>
        <v>0</v>
      </c>
      <c r="BB289" s="13">
        <f t="shared" si="432"/>
        <v>0</v>
      </c>
      <c r="BC289" s="27">
        <v>0</v>
      </c>
      <c r="BD289" s="1">
        <f t="shared" si="453"/>
        <v>0</v>
      </c>
      <c r="BE289" s="20">
        <f t="shared" si="454"/>
        <v>289.32692307692309</v>
      </c>
    </row>
    <row r="290" spans="1:57" ht="35.25" customHeight="1" x14ac:dyDescent="0.75">
      <c r="A290" s="2">
        <v>284</v>
      </c>
      <c r="B290" s="2" t="s">
        <v>799</v>
      </c>
      <c r="C290" s="44" t="s">
        <v>814</v>
      </c>
      <c r="D290" s="54" t="s">
        <v>815</v>
      </c>
      <c r="E290" s="55" t="s">
        <v>816</v>
      </c>
      <c r="F290" s="46" t="str">
        <f>VLOOKUP(C290,'[1]2023.11'!$C$6:$X$1239,8,0)</f>
        <v>PHAT</v>
      </c>
      <c r="G290" s="46" t="str">
        <f>VLOOKUP(C290,'[1]2023.11'!$C$6:$X$1239,9,0)</f>
        <v>SOKEA</v>
      </c>
      <c r="H290" s="46" t="str">
        <f>VLOOKUP(C290,'[1]2023.11'!$C$6:$X$1239,14,0)</f>
        <v>F</v>
      </c>
      <c r="I290" s="78">
        <f>VLOOKUP(C290,'[1]2023.11'!$C$6:$X$1239,13,0)</f>
        <v>36985</v>
      </c>
      <c r="J290" s="46" t="str">
        <f>VLOOKUP(C290,'[1]2023.11'!$C$6:$X$1239,4,0)</f>
        <v>0974673326</v>
      </c>
      <c r="K290" s="46" t="str">
        <f>VLOOKUP(C290,'[1]2023.11'!$C$6:$X$1239,3,0)</f>
        <v>210072639</v>
      </c>
      <c r="L290" s="15">
        <v>44832</v>
      </c>
      <c r="M290" s="2">
        <f t="shared" si="435"/>
        <v>26</v>
      </c>
      <c r="N290" s="16">
        <v>53</v>
      </c>
      <c r="O290" s="2"/>
      <c r="P290" s="16"/>
      <c r="Q290" s="16"/>
      <c r="R290" s="2">
        <v>200</v>
      </c>
      <c r="S290" s="2">
        <v>0</v>
      </c>
      <c r="T290" s="2">
        <v>0</v>
      </c>
      <c r="U290" s="16"/>
      <c r="V290" s="2">
        <v>0</v>
      </c>
      <c r="W290" s="2">
        <f t="shared" si="436"/>
        <v>10</v>
      </c>
      <c r="X290" s="2">
        <f t="shared" si="427"/>
        <v>0</v>
      </c>
      <c r="Y290" s="17">
        <f t="shared" si="455"/>
        <v>76.442307692307693</v>
      </c>
      <c r="Z290" s="17">
        <f t="shared" si="459"/>
        <v>13.25</v>
      </c>
      <c r="AA290" s="17">
        <f t="shared" si="458"/>
        <v>5</v>
      </c>
      <c r="AB290" s="18">
        <v>7</v>
      </c>
      <c r="AC290" s="19">
        <f t="shared" si="440"/>
        <v>311.69230769230768</v>
      </c>
      <c r="AD290" s="17">
        <f t="shared" si="456"/>
        <v>0</v>
      </c>
      <c r="AE290" s="17">
        <f t="shared" si="457"/>
        <v>0</v>
      </c>
      <c r="AF290" s="29"/>
      <c r="AG290" s="43">
        <f t="shared" si="437"/>
        <v>0</v>
      </c>
      <c r="AH290" s="17">
        <f t="shared" si="438"/>
        <v>6</v>
      </c>
      <c r="AI290" s="17">
        <f t="shared" si="439"/>
        <v>6</v>
      </c>
      <c r="AJ290" s="3">
        <f t="shared" si="433"/>
        <v>305</v>
      </c>
      <c r="AK290" s="3">
        <f t="shared" si="434"/>
        <v>2700</v>
      </c>
      <c r="AL290" s="3"/>
      <c r="AN290" s="20">
        <f t="shared" si="460"/>
        <v>305.69</v>
      </c>
      <c r="AO290">
        <f t="shared" si="441"/>
        <v>3</v>
      </c>
      <c r="AP290">
        <f t="shared" si="442"/>
        <v>0</v>
      </c>
      <c r="AQ290">
        <f t="shared" si="443"/>
        <v>0</v>
      </c>
      <c r="AR290">
        <f t="shared" si="444"/>
        <v>0</v>
      </c>
      <c r="AS290">
        <f t="shared" si="445"/>
        <v>1</v>
      </c>
      <c r="AT290">
        <f t="shared" si="446"/>
        <v>0</v>
      </c>
      <c r="AU290">
        <f t="shared" si="447"/>
        <v>1</v>
      </c>
      <c r="AV290">
        <f t="shared" si="448"/>
        <v>0</v>
      </c>
      <c r="AW290">
        <f t="shared" si="449"/>
        <v>1</v>
      </c>
      <c r="AX290">
        <f t="shared" si="450"/>
        <v>2</v>
      </c>
      <c r="AY290">
        <f t="shared" si="451"/>
        <v>2759.9999999999909</v>
      </c>
      <c r="AZ290" s="12">
        <f t="shared" si="452"/>
        <v>-1.7</v>
      </c>
      <c r="BA290" s="13">
        <f t="shared" si="431"/>
        <v>0</v>
      </c>
      <c r="BB290" s="13">
        <f t="shared" si="432"/>
        <v>0</v>
      </c>
      <c r="BC290" s="27">
        <v>0</v>
      </c>
      <c r="BD290" s="1">
        <f t="shared" si="453"/>
        <v>0</v>
      </c>
      <c r="BE290" s="20">
        <f t="shared" si="454"/>
        <v>286.44230769230768</v>
      </c>
    </row>
    <row r="291" spans="1:57" ht="35.25" customHeight="1" x14ac:dyDescent="0.75">
      <c r="A291" s="39">
        <v>285</v>
      </c>
      <c r="B291" s="2" t="s">
        <v>799</v>
      </c>
      <c r="C291" s="44" t="s">
        <v>817</v>
      </c>
      <c r="D291" s="54" t="s">
        <v>818</v>
      </c>
      <c r="E291" s="55" t="s">
        <v>469</v>
      </c>
      <c r="F291" s="46" t="str">
        <f>VLOOKUP(C291,'[1]2023.11'!$C$6:$X$1239,8,0)</f>
        <v>HOEN</v>
      </c>
      <c r="G291" s="46" t="str">
        <f>VLOOKUP(C291,'[1]2023.11'!$C$6:$X$1239,9,0)</f>
        <v>SARETH</v>
      </c>
      <c r="H291" s="46" t="str">
        <f>VLOOKUP(C291,'[1]2023.11'!$C$6:$X$1239,14,0)</f>
        <v>F</v>
      </c>
      <c r="I291" s="78">
        <f>VLOOKUP(C291,'[1]2023.11'!$C$6:$X$1239,13,0)</f>
        <v>36496</v>
      </c>
      <c r="J291" s="46" t="str">
        <f>VLOOKUP(C291,'[1]2023.11'!$C$6:$X$1239,4,0)</f>
        <v>066549086</v>
      </c>
      <c r="K291" s="46" t="str">
        <f>VLOOKUP(C291,'[1]2023.11'!$C$6:$X$1239,3,0)</f>
        <v>031021836</v>
      </c>
      <c r="L291" s="15">
        <v>44832</v>
      </c>
      <c r="M291" s="2">
        <f t="shared" si="435"/>
        <v>26</v>
      </c>
      <c r="N291" s="16">
        <v>54</v>
      </c>
      <c r="O291" s="2"/>
      <c r="P291" s="16"/>
      <c r="Q291" s="16"/>
      <c r="R291" s="2">
        <v>200</v>
      </c>
      <c r="S291" s="2">
        <v>0</v>
      </c>
      <c r="T291" s="2">
        <v>0</v>
      </c>
      <c r="U291" s="16"/>
      <c r="V291" s="2">
        <v>0</v>
      </c>
      <c r="W291" s="2">
        <f t="shared" si="436"/>
        <v>10</v>
      </c>
      <c r="X291" s="2">
        <f t="shared" si="427"/>
        <v>0</v>
      </c>
      <c r="Y291" s="17">
        <f t="shared" si="455"/>
        <v>77.884615384615387</v>
      </c>
      <c r="Z291" s="17">
        <f t="shared" si="459"/>
        <v>13.5</v>
      </c>
      <c r="AA291" s="17">
        <f t="shared" si="458"/>
        <v>5</v>
      </c>
      <c r="AB291" s="18">
        <v>7</v>
      </c>
      <c r="AC291" s="19">
        <f t="shared" si="440"/>
        <v>313.38461538461536</v>
      </c>
      <c r="AD291" s="17">
        <f t="shared" si="456"/>
        <v>0</v>
      </c>
      <c r="AE291" s="17">
        <f t="shared" si="457"/>
        <v>0</v>
      </c>
      <c r="AF291" s="29"/>
      <c r="AG291" s="43">
        <f t="shared" si="437"/>
        <v>0</v>
      </c>
      <c r="AH291" s="17">
        <f t="shared" si="438"/>
        <v>6</v>
      </c>
      <c r="AI291" s="17">
        <f t="shared" si="439"/>
        <v>6</v>
      </c>
      <c r="AJ291" s="3">
        <f t="shared" si="433"/>
        <v>307</v>
      </c>
      <c r="AK291" s="3">
        <f t="shared" si="434"/>
        <v>1500</v>
      </c>
      <c r="AL291" s="3"/>
      <c r="AN291" s="20">
        <f t="shared" si="460"/>
        <v>307.38</v>
      </c>
      <c r="AO291">
        <f t="shared" si="441"/>
        <v>3</v>
      </c>
      <c r="AP291">
        <f t="shared" si="442"/>
        <v>0</v>
      </c>
      <c r="AQ291">
        <f t="shared" si="443"/>
        <v>0</v>
      </c>
      <c r="AR291">
        <f t="shared" si="444"/>
        <v>0</v>
      </c>
      <c r="AS291">
        <f t="shared" si="445"/>
        <v>1</v>
      </c>
      <c r="AT291">
        <f t="shared" si="446"/>
        <v>2</v>
      </c>
      <c r="AU291">
        <f t="shared" si="447"/>
        <v>0</v>
      </c>
      <c r="AV291">
        <f t="shared" si="448"/>
        <v>1</v>
      </c>
      <c r="AW291">
        <f t="shared" si="449"/>
        <v>1</v>
      </c>
      <c r="AX291">
        <f t="shared" si="450"/>
        <v>0</v>
      </c>
      <c r="AY291">
        <f t="shared" si="451"/>
        <v>1519.9999999999818</v>
      </c>
      <c r="AZ291" s="12">
        <f t="shared" si="452"/>
        <v>-1.7</v>
      </c>
      <c r="BA291" s="13">
        <f t="shared" si="431"/>
        <v>0</v>
      </c>
      <c r="BB291" s="13">
        <f t="shared" si="432"/>
        <v>0</v>
      </c>
      <c r="BC291" s="27">
        <v>0</v>
      </c>
      <c r="BD291" s="1">
        <f t="shared" si="453"/>
        <v>0</v>
      </c>
      <c r="BE291" s="20">
        <f t="shared" si="454"/>
        <v>287.88461538461536</v>
      </c>
    </row>
    <row r="292" spans="1:57" ht="33" customHeight="1" x14ac:dyDescent="0.75">
      <c r="A292" s="2">
        <v>286</v>
      </c>
      <c r="B292" s="2" t="s">
        <v>799</v>
      </c>
      <c r="C292" s="44" t="s">
        <v>819</v>
      </c>
      <c r="D292" s="54" t="s">
        <v>820</v>
      </c>
      <c r="E292" s="55" t="s">
        <v>821</v>
      </c>
      <c r="F292" s="46" t="str">
        <f>VLOOKUP(C292,'[1]2023.11'!$C$6:$X$1239,8,0)</f>
        <v>PALL</v>
      </c>
      <c r="G292" s="46" t="str">
        <f>VLOOKUP(C292,'[1]2023.11'!$C$6:$X$1239,9,0)</f>
        <v>SOKKIN</v>
      </c>
      <c r="H292" s="46" t="str">
        <f>VLOOKUP(C292,'[1]2023.11'!$C$6:$X$1239,14,0)</f>
        <v>F</v>
      </c>
      <c r="I292" s="78">
        <f>VLOOKUP(C292,'[1]2023.11'!$C$6:$X$1239,13,0)</f>
        <v>35445</v>
      </c>
      <c r="J292" s="46" t="str">
        <f>VLOOKUP(C292,'[1]2023.11'!$C$6:$X$1239,4,0)</f>
        <v>0963645070</v>
      </c>
      <c r="K292" s="46">
        <f>VLOOKUP(C292,'[1]2023.11'!$C$6:$X$1239,3,0)</f>
        <v>150619199</v>
      </c>
      <c r="L292" s="15">
        <v>44228</v>
      </c>
      <c r="M292" s="2">
        <f t="shared" si="435"/>
        <v>26</v>
      </c>
      <c r="N292" s="16">
        <v>55</v>
      </c>
      <c r="O292" s="2"/>
      <c r="P292" s="16"/>
      <c r="Q292" s="16"/>
      <c r="R292" s="2">
        <v>200</v>
      </c>
      <c r="S292" s="2">
        <v>0</v>
      </c>
      <c r="T292" s="2">
        <v>2.5</v>
      </c>
      <c r="U292" s="16"/>
      <c r="V292" s="2">
        <v>0</v>
      </c>
      <c r="W292" s="2">
        <f>IF(AND($Q$4&lt;=M292,Q292&lt;0.01),10,IF(AND(M292&gt;=$Q$4-1,Q292&lt;0.01),5,0))</f>
        <v>10</v>
      </c>
      <c r="X292" s="2">
        <f t="shared" si="427"/>
        <v>0</v>
      </c>
      <c r="Y292" s="17">
        <f t="shared" si="455"/>
        <v>79.32692307692308</v>
      </c>
      <c r="Z292" s="17">
        <f t="shared" si="459"/>
        <v>13.75</v>
      </c>
      <c r="AA292" s="17">
        <f t="shared" si="458"/>
        <v>5</v>
      </c>
      <c r="AB292" s="18">
        <v>7</v>
      </c>
      <c r="AC292" s="19">
        <f t="shared" si="440"/>
        <v>317.57692307692309</v>
      </c>
      <c r="AD292" s="17">
        <f t="shared" si="456"/>
        <v>0</v>
      </c>
      <c r="AE292" s="17">
        <f t="shared" si="457"/>
        <v>0</v>
      </c>
      <c r="AF292" s="29"/>
      <c r="AG292" s="43">
        <f t="shared" si="437"/>
        <v>0</v>
      </c>
      <c r="AH292" s="17">
        <f>IF((AC292*4000)&lt;=1200000,(AC292*2%),(1200000/4000*2%))</f>
        <v>6</v>
      </c>
      <c r="AI292" s="17">
        <f>AD292+AE292+AF292+AG292+AH292</f>
        <v>6</v>
      </c>
      <c r="AJ292" s="3">
        <f t="shared" si="433"/>
        <v>311</v>
      </c>
      <c r="AK292" s="3">
        <f t="shared" si="434"/>
        <v>2300</v>
      </c>
      <c r="AL292" s="3"/>
      <c r="AN292" s="20">
        <f t="shared" si="460"/>
        <v>311.58</v>
      </c>
      <c r="AO292">
        <f t="shared" si="441"/>
        <v>3</v>
      </c>
      <c r="AP292">
        <f t="shared" si="442"/>
        <v>0</v>
      </c>
      <c r="AQ292">
        <f t="shared" si="443"/>
        <v>0</v>
      </c>
      <c r="AR292">
        <f t="shared" si="444"/>
        <v>1</v>
      </c>
      <c r="AS292">
        <f t="shared" si="445"/>
        <v>0</v>
      </c>
      <c r="AT292">
        <f t="shared" si="446"/>
        <v>1</v>
      </c>
      <c r="AU292">
        <f t="shared" si="447"/>
        <v>1</v>
      </c>
      <c r="AV292">
        <f t="shared" si="448"/>
        <v>0</v>
      </c>
      <c r="AW292">
        <f t="shared" si="449"/>
        <v>0</v>
      </c>
      <c r="AX292">
        <f t="shared" si="450"/>
        <v>3</v>
      </c>
      <c r="AY292">
        <f t="shared" si="451"/>
        <v>2319.9999999999363</v>
      </c>
      <c r="AZ292" s="12">
        <f t="shared" si="452"/>
        <v>-4.1666666666666664E-2</v>
      </c>
      <c r="BA292" s="13">
        <f t="shared" si="431"/>
        <v>0</v>
      </c>
      <c r="BB292" s="13">
        <f t="shared" si="432"/>
        <v>0</v>
      </c>
      <c r="BC292" s="27">
        <v>0</v>
      </c>
      <c r="BD292" s="1">
        <f t="shared" si="453"/>
        <v>0</v>
      </c>
      <c r="BE292" s="20">
        <f t="shared" si="454"/>
        <v>291.82692307692309</v>
      </c>
    </row>
    <row r="293" spans="1:57" ht="33" customHeight="1" x14ac:dyDescent="0.75">
      <c r="A293" s="39">
        <v>287</v>
      </c>
      <c r="B293" s="2" t="s">
        <v>799</v>
      </c>
      <c r="C293" s="44" t="s">
        <v>822</v>
      </c>
      <c r="D293" s="54" t="s">
        <v>823</v>
      </c>
      <c r="E293" s="55" t="s">
        <v>449</v>
      </c>
      <c r="F293" s="46" t="str">
        <f>VLOOKUP(C293,'[1]2023.11'!$C$6:$X$1239,8,0)</f>
        <v>TOY</v>
      </c>
      <c r="G293" s="46" t="str">
        <f>VLOOKUP(C293,'[1]2023.11'!$C$6:$X$1239,9,0)</f>
        <v>SREYTOCH</v>
      </c>
      <c r="H293" s="46" t="str">
        <f>VLOOKUP(C293,'[1]2023.11'!$C$6:$X$1239,14,0)</f>
        <v>F</v>
      </c>
      <c r="I293" s="78">
        <f>VLOOKUP(C293,'[1]2023.11'!$C$6:$X$1239,13,0)</f>
        <v>34917</v>
      </c>
      <c r="J293" s="46" t="str">
        <f>VLOOKUP(C293,'[1]2023.11'!$C$6:$X$1239,4,0)</f>
        <v>070795298</v>
      </c>
      <c r="K293" s="46" t="str">
        <f>VLOOKUP(C293,'[1]2023.11'!$C$6:$X$1239,3,0)</f>
        <v>100746177</v>
      </c>
      <c r="L293" s="15">
        <v>44228</v>
      </c>
      <c r="M293" s="2">
        <f t="shared" si="435"/>
        <v>26</v>
      </c>
      <c r="N293" s="16">
        <v>51</v>
      </c>
      <c r="O293" s="2"/>
      <c r="P293" s="16"/>
      <c r="Q293" s="16"/>
      <c r="R293" s="2">
        <v>200</v>
      </c>
      <c r="S293" s="2">
        <v>0</v>
      </c>
      <c r="T293" s="2">
        <v>2</v>
      </c>
      <c r="U293" s="16"/>
      <c r="V293" s="2">
        <v>0</v>
      </c>
      <c r="W293" s="2">
        <f t="shared" ref="W293:W306" si="461">IF(AND($Q$4&lt;=M293,Q293&lt;0.01),10,IF(AND(M293&gt;=$Q$4-1,Q293&lt;0.01),5,0))</f>
        <v>10</v>
      </c>
      <c r="X293" s="2">
        <f t="shared" si="427"/>
        <v>0</v>
      </c>
      <c r="Y293" s="17">
        <f t="shared" si="455"/>
        <v>73.557692307692307</v>
      </c>
      <c r="Z293" s="17">
        <f t="shared" si="459"/>
        <v>12.75</v>
      </c>
      <c r="AA293" s="17">
        <f t="shared" si="458"/>
        <v>5</v>
      </c>
      <c r="AB293" s="18">
        <v>7</v>
      </c>
      <c r="AC293" s="19">
        <f t="shared" si="440"/>
        <v>310.30769230769232</v>
      </c>
      <c r="AD293" s="17">
        <f t="shared" si="456"/>
        <v>0</v>
      </c>
      <c r="AE293" s="17">
        <f t="shared" si="457"/>
        <v>0</v>
      </c>
      <c r="AF293" s="29"/>
      <c r="AG293" s="43">
        <f t="shared" si="437"/>
        <v>0</v>
      </c>
      <c r="AH293" s="17">
        <f t="shared" ref="AH293:AH306" si="462">IF((AC293*4000)&lt;=1200000,(AC293*2%),(1200000/4000*2%))</f>
        <v>6</v>
      </c>
      <c r="AI293" s="17">
        <f t="shared" ref="AI293:AI306" si="463">AD293+AE293+AF293+AG293+AH293</f>
        <v>6</v>
      </c>
      <c r="AJ293" s="3">
        <f t="shared" si="433"/>
        <v>304</v>
      </c>
      <c r="AK293" s="3">
        <f t="shared" si="434"/>
        <v>1200</v>
      </c>
      <c r="AL293" s="3"/>
      <c r="AN293" s="20">
        <f t="shared" si="460"/>
        <v>304.31</v>
      </c>
      <c r="AO293">
        <f t="shared" si="441"/>
        <v>3</v>
      </c>
      <c r="AP293">
        <f t="shared" si="442"/>
        <v>0</v>
      </c>
      <c r="AQ293">
        <f t="shared" si="443"/>
        <v>0</v>
      </c>
      <c r="AR293">
        <f t="shared" si="444"/>
        <v>0</v>
      </c>
      <c r="AS293">
        <f t="shared" si="445"/>
        <v>0</v>
      </c>
      <c r="AT293">
        <f t="shared" si="446"/>
        <v>4</v>
      </c>
      <c r="AU293">
        <f t="shared" si="447"/>
        <v>0</v>
      </c>
      <c r="AV293">
        <f t="shared" si="448"/>
        <v>1</v>
      </c>
      <c r="AW293">
        <f t="shared" si="449"/>
        <v>0</v>
      </c>
      <c r="AX293">
        <f t="shared" si="450"/>
        <v>2</v>
      </c>
      <c r="AY293">
        <f t="shared" si="451"/>
        <v>1240.0000000000091</v>
      </c>
      <c r="AZ293" s="12">
        <f t="shared" si="452"/>
        <v>-4.1666666666666664E-2</v>
      </c>
      <c r="BA293" s="13">
        <f t="shared" si="431"/>
        <v>0</v>
      </c>
      <c r="BB293" s="13">
        <f t="shared" si="432"/>
        <v>0</v>
      </c>
      <c r="BC293" s="27">
        <v>0</v>
      </c>
      <c r="BD293" s="1">
        <f t="shared" si="453"/>
        <v>0</v>
      </c>
      <c r="BE293" s="20">
        <f t="shared" si="454"/>
        <v>285.55769230769232</v>
      </c>
    </row>
    <row r="294" spans="1:57" ht="33" customHeight="1" x14ac:dyDescent="0.75">
      <c r="A294" s="2">
        <v>288</v>
      </c>
      <c r="B294" s="2" t="s">
        <v>799</v>
      </c>
      <c r="C294" s="44" t="s">
        <v>824</v>
      </c>
      <c r="D294" s="54" t="s">
        <v>385</v>
      </c>
      <c r="E294" s="55" t="s">
        <v>740</v>
      </c>
      <c r="F294" s="46" t="str">
        <f>VLOOKUP(C294,'[1]2023.11'!$C$6:$X$1239,8,0)</f>
        <v>SENG</v>
      </c>
      <c r="G294" s="46" t="str">
        <f>VLOOKUP(C294,'[1]2023.11'!$C$6:$X$1239,9,0)</f>
        <v>SAMNANG</v>
      </c>
      <c r="H294" s="46" t="str">
        <f>VLOOKUP(C294,'[1]2023.11'!$C$6:$X$1239,14,0)</f>
        <v>F</v>
      </c>
      <c r="I294" s="78">
        <f>VLOOKUP(C294,'[1]2023.11'!$C$6:$X$1239,13,0)</f>
        <v>32149</v>
      </c>
      <c r="J294" s="46" t="str">
        <f>VLOOKUP(C294,'[1]2023.11'!$C$6:$X$1239,4,0)</f>
        <v>0964705958</v>
      </c>
      <c r="K294" s="46" t="str">
        <f>VLOOKUP(C294,'[1]2023.11'!$C$6:$X$1239,3,0)</f>
        <v>250192762</v>
      </c>
      <c r="L294" s="15">
        <v>44228</v>
      </c>
      <c r="M294" s="2">
        <f t="shared" si="435"/>
        <v>26</v>
      </c>
      <c r="N294" s="16">
        <v>54</v>
      </c>
      <c r="O294" s="2"/>
      <c r="P294" s="16"/>
      <c r="Q294" s="16"/>
      <c r="R294" s="2">
        <v>200</v>
      </c>
      <c r="S294" s="2">
        <v>0</v>
      </c>
      <c r="T294" s="2">
        <v>1</v>
      </c>
      <c r="U294" s="16"/>
      <c r="V294" s="2">
        <v>0</v>
      </c>
      <c r="W294" s="2">
        <f t="shared" si="461"/>
        <v>10</v>
      </c>
      <c r="X294" s="2">
        <f t="shared" si="427"/>
        <v>0</v>
      </c>
      <c r="Y294" s="17">
        <f t="shared" si="455"/>
        <v>77.884615384615387</v>
      </c>
      <c r="Z294" s="17">
        <f t="shared" si="459"/>
        <v>13.5</v>
      </c>
      <c r="AA294" s="17">
        <f t="shared" si="458"/>
        <v>5</v>
      </c>
      <c r="AB294" s="18">
        <v>7</v>
      </c>
      <c r="AC294" s="19">
        <f t="shared" si="440"/>
        <v>314.38461538461536</v>
      </c>
      <c r="AD294" s="17">
        <f t="shared" si="456"/>
        <v>0</v>
      </c>
      <c r="AE294" s="17">
        <f t="shared" si="457"/>
        <v>0</v>
      </c>
      <c r="AF294" s="29"/>
      <c r="AG294" s="43">
        <f t="shared" si="437"/>
        <v>0</v>
      </c>
      <c r="AH294" s="17">
        <f t="shared" si="462"/>
        <v>6</v>
      </c>
      <c r="AI294" s="17">
        <f t="shared" si="463"/>
        <v>6</v>
      </c>
      <c r="AJ294" s="3">
        <f t="shared" si="433"/>
        <v>308</v>
      </c>
      <c r="AK294" s="3">
        <f t="shared" si="434"/>
        <v>1500</v>
      </c>
      <c r="AL294" s="3"/>
      <c r="AN294" s="20">
        <f t="shared" si="460"/>
        <v>308.38</v>
      </c>
      <c r="AO294">
        <f t="shared" si="441"/>
        <v>3</v>
      </c>
      <c r="AP294">
        <f t="shared" si="442"/>
        <v>0</v>
      </c>
      <c r="AQ294">
        <f t="shared" si="443"/>
        <v>0</v>
      </c>
      <c r="AR294">
        <f t="shared" si="444"/>
        <v>0</v>
      </c>
      <c r="AS294">
        <f t="shared" si="445"/>
        <v>1</v>
      </c>
      <c r="AT294">
        <f t="shared" si="446"/>
        <v>3</v>
      </c>
      <c r="AU294">
        <f t="shared" si="447"/>
        <v>0</v>
      </c>
      <c r="AV294">
        <f t="shared" si="448"/>
        <v>1</v>
      </c>
      <c r="AW294">
        <f t="shared" si="449"/>
        <v>1</v>
      </c>
      <c r="AX294">
        <f t="shared" si="450"/>
        <v>0</v>
      </c>
      <c r="AY294">
        <f t="shared" si="451"/>
        <v>1519.9999999999818</v>
      </c>
      <c r="AZ294" s="12">
        <f t="shared" si="452"/>
        <v>-4.1666666666666664E-2</v>
      </c>
      <c r="BA294" s="13">
        <f t="shared" si="431"/>
        <v>0</v>
      </c>
      <c r="BB294" s="13">
        <f t="shared" si="432"/>
        <v>0</v>
      </c>
      <c r="BC294" s="27">
        <v>0</v>
      </c>
      <c r="BD294" s="1">
        <f t="shared" si="453"/>
        <v>0</v>
      </c>
      <c r="BE294" s="20">
        <f t="shared" si="454"/>
        <v>288.88461538461536</v>
      </c>
    </row>
    <row r="295" spans="1:57" ht="33" customHeight="1" x14ac:dyDescent="0.75">
      <c r="A295" s="39">
        <v>289</v>
      </c>
      <c r="B295" s="2" t="s">
        <v>799</v>
      </c>
      <c r="C295" s="44" t="s">
        <v>825</v>
      </c>
      <c r="D295" s="54" t="s">
        <v>826</v>
      </c>
      <c r="E295" s="55" t="s">
        <v>827</v>
      </c>
      <c r="F295" s="46" t="str">
        <f>VLOOKUP(C295,'[1]2023.11'!$C$6:$X$1239,8,0)</f>
        <v>HOENG</v>
      </c>
      <c r="G295" s="46" t="str">
        <f>VLOOKUP(C295,'[1]2023.11'!$C$6:$X$1239,9,0)</f>
        <v>SAMRECH</v>
      </c>
      <c r="H295" s="46" t="str">
        <f>VLOOKUP(C295,'[1]2023.11'!$C$6:$X$1239,14,0)</f>
        <v>M</v>
      </c>
      <c r="I295" s="78">
        <f>VLOOKUP(C295,'[1]2023.11'!$C$6:$X$1239,13,0)</f>
        <v>34167</v>
      </c>
      <c r="J295" s="46" t="str">
        <f>VLOOKUP(C295,'[1]2023.11'!$C$6:$X$1239,4,0)</f>
        <v>067517787</v>
      </c>
      <c r="K295" s="46" t="str">
        <f>VLOOKUP(C295,'[1]2023.11'!$C$6:$X$1239,3,0)</f>
        <v>051025645</v>
      </c>
      <c r="L295" s="15">
        <v>44228</v>
      </c>
      <c r="M295" s="2">
        <f t="shared" si="435"/>
        <v>26</v>
      </c>
      <c r="N295" s="16">
        <v>55</v>
      </c>
      <c r="O295" s="2"/>
      <c r="P295" s="16"/>
      <c r="Q295" s="16"/>
      <c r="R295" s="2">
        <v>200</v>
      </c>
      <c r="S295" s="2">
        <v>0</v>
      </c>
      <c r="T295" s="2">
        <v>0</v>
      </c>
      <c r="U295" s="16"/>
      <c r="V295" s="2">
        <v>0</v>
      </c>
      <c r="W295" s="2">
        <f t="shared" si="461"/>
        <v>10</v>
      </c>
      <c r="X295" s="2">
        <f t="shared" si="427"/>
        <v>0</v>
      </c>
      <c r="Y295" s="17">
        <f t="shared" si="455"/>
        <v>79.32692307692308</v>
      </c>
      <c r="Z295" s="17">
        <f t="shared" si="459"/>
        <v>13.75</v>
      </c>
      <c r="AA295" s="17">
        <f t="shared" si="458"/>
        <v>5</v>
      </c>
      <c r="AB295" s="18">
        <v>7</v>
      </c>
      <c r="AC295" s="19">
        <f t="shared" si="440"/>
        <v>315.07692307692309</v>
      </c>
      <c r="AD295" s="17">
        <f t="shared" si="456"/>
        <v>0</v>
      </c>
      <c r="AE295" s="17">
        <f t="shared" si="457"/>
        <v>0</v>
      </c>
      <c r="AF295" s="29"/>
      <c r="AG295" s="43">
        <f t="shared" si="437"/>
        <v>0</v>
      </c>
      <c r="AH295" s="17">
        <f t="shared" si="462"/>
        <v>6</v>
      </c>
      <c r="AI295" s="17">
        <f t="shared" si="463"/>
        <v>6</v>
      </c>
      <c r="AJ295" s="3">
        <f t="shared" si="433"/>
        <v>309</v>
      </c>
      <c r="AK295" s="3">
        <f t="shared" si="434"/>
        <v>300</v>
      </c>
      <c r="AL295" s="3"/>
      <c r="AN295" s="20">
        <f t="shared" si="460"/>
        <v>309.08</v>
      </c>
      <c r="AO295">
        <f t="shared" si="441"/>
        <v>3</v>
      </c>
      <c r="AP295">
        <f t="shared" si="442"/>
        <v>0</v>
      </c>
      <c r="AQ295">
        <f t="shared" si="443"/>
        <v>0</v>
      </c>
      <c r="AR295">
        <f t="shared" si="444"/>
        <v>0</v>
      </c>
      <c r="AS295">
        <f t="shared" si="445"/>
        <v>1</v>
      </c>
      <c r="AT295">
        <f t="shared" si="446"/>
        <v>4</v>
      </c>
      <c r="AU295">
        <f t="shared" si="447"/>
        <v>0</v>
      </c>
      <c r="AV295">
        <f t="shared" si="448"/>
        <v>0</v>
      </c>
      <c r="AW295">
        <f t="shared" si="449"/>
        <v>0</v>
      </c>
      <c r="AX295">
        <f t="shared" si="450"/>
        <v>3</v>
      </c>
      <c r="AY295">
        <f t="shared" si="451"/>
        <v>319.99999999993634</v>
      </c>
      <c r="AZ295" s="12">
        <f t="shared" si="452"/>
        <v>-4.1666666666666664E-2</v>
      </c>
      <c r="BA295" s="13">
        <f t="shared" si="431"/>
        <v>0</v>
      </c>
      <c r="BB295" s="13">
        <f t="shared" si="432"/>
        <v>0</v>
      </c>
      <c r="BC295" s="27">
        <v>0</v>
      </c>
      <c r="BD295" s="1">
        <f t="shared" si="453"/>
        <v>0</v>
      </c>
      <c r="BE295" s="20">
        <f t="shared" si="454"/>
        <v>289.32692307692309</v>
      </c>
    </row>
    <row r="296" spans="1:57" ht="33" customHeight="1" x14ac:dyDescent="0.75">
      <c r="A296" s="2">
        <v>290</v>
      </c>
      <c r="B296" s="2" t="s">
        <v>799</v>
      </c>
      <c r="C296" s="44" t="s">
        <v>828</v>
      </c>
      <c r="D296" s="54" t="s">
        <v>829</v>
      </c>
      <c r="E296" s="55" t="s">
        <v>830</v>
      </c>
      <c r="F296" s="46" t="str">
        <f>VLOOKUP(C296,'[1]2023.11'!$C$6:$X$1239,8,0)</f>
        <v>KHLOUT</v>
      </c>
      <c r="G296" s="46" t="str">
        <f>VLOOKUP(C296,'[1]2023.11'!$C$6:$X$1239,9,0)</f>
        <v>SAMEN</v>
      </c>
      <c r="H296" s="46" t="str">
        <f>VLOOKUP(C296,'[1]2023.11'!$C$6:$X$1239,14,0)</f>
        <v>F</v>
      </c>
      <c r="I296" s="78">
        <f>VLOOKUP(C296,'[1]2023.11'!$C$6:$X$1239,13,0)</f>
        <v>36016</v>
      </c>
      <c r="J296" s="46" t="str">
        <f>VLOOKUP(C296,'[1]2023.11'!$C$6:$X$1239,4,0)</f>
        <v>0976224151</v>
      </c>
      <c r="K296" s="46" t="str">
        <f>VLOOKUP(C296,'[1]2023.11'!$C$6:$X$1239,3,0)</f>
        <v>051094213</v>
      </c>
      <c r="L296" s="15">
        <v>44228</v>
      </c>
      <c r="M296" s="2">
        <f t="shared" si="435"/>
        <v>26</v>
      </c>
      <c r="N296" s="16">
        <v>54</v>
      </c>
      <c r="O296" s="2"/>
      <c r="P296" s="16"/>
      <c r="Q296" s="16"/>
      <c r="R296" s="2">
        <v>200</v>
      </c>
      <c r="S296" s="2">
        <v>0</v>
      </c>
      <c r="T296" s="2">
        <v>0</v>
      </c>
      <c r="U296" s="16"/>
      <c r="V296" s="2">
        <v>0</v>
      </c>
      <c r="W296" s="2">
        <f t="shared" si="461"/>
        <v>10</v>
      </c>
      <c r="X296" s="2">
        <f t="shared" si="427"/>
        <v>0</v>
      </c>
      <c r="Y296" s="17">
        <f t="shared" si="455"/>
        <v>77.884615384615387</v>
      </c>
      <c r="Z296" s="17">
        <f t="shared" si="459"/>
        <v>13.5</v>
      </c>
      <c r="AA296" s="17">
        <f t="shared" si="458"/>
        <v>5</v>
      </c>
      <c r="AB296" s="18">
        <v>7</v>
      </c>
      <c r="AC296" s="19">
        <f t="shared" si="440"/>
        <v>313.38461538461536</v>
      </c>
      <c r="AD296" s="17">
        <f t="shared" si="456"/>
        <v>0</v>
      </c>
      <c r="AE296" s="17">
        <f t="shared" si="457"/>
        <v>0</v>
      </c>
      <c r="AF296" s="29"/>
      <c r="AG296" s="43">
        <f t="shared" si="437"/>
        <v>0</v>
      </c>
      <c r="AH296" s="17">
        <f t="shared" si="462"/>
        <v>6</v>
      </c>
      <c r="AI296" s="17">
        <f t="shared" si="463"/>
        <v>6</v>
      </c>
      <c r="AJ296" s="3">
        <f t="shared" si="433"/>
        <v>307</v>
      </c>
      <c r="AK296" s="3">
        <f t="shared" si="434"/>
        <v>1500</v>
      </c>
      <c r="AL296" s="3"/>
      <c r="AN296" s="20">
        <f t="shared" si="460"/>
        <v>307.38</v>
      </c>
      <c r="AO296">
        <f t="shared" si="441"/>
        <v>3</v>
      </c>
      <c r="AP296">
        <f t="shared" si="442"/>
        <v>0</v>
      </c>
      <c r="AQ296">
        <f t="shared" si="443"/>
        <v>0</v>
      </c>
      <c r="AR296">
        <f t="shared" si="444"/>
        <v>0</v>
      </c>
      <c r="AS296">
        <f t="shared" si="445"/>
        <v>1</v>
      </c>
      <c r="AT296">
        <f t="shared" si="446"/>
        <v>2</v>
      </c>
      <c r="AU296">
        <f t="shared" si="447"/>
        <v>0</v>
      </c>
      <c r="AV296">
        <f t="shared" si="448"/>
        <v>1</v>
      </c>
      <c r="AW296">
        <f t="shared" si="449"/>
        <v>1</v>
      </c>
      <c r="AX296">
        <f t="shared" si="450"/>
        <v>0</v>
      </c>
      <c r="AY296">
        <f t="shared" si="451"/>
        <v>1519.9999999999818</v>
      </c>
      <c r="AZ296" s="12">
        <f t="shared" si="452"/>
        <v>-4.1666666666666664E-2</v>
      </c>
      <c r="BA296" s="13">
        <f t="shared" si="431"/>
        <v>0</v>
      </c>
      <c r="BB296" s="13">
        <f t="shared" si="432"/>
        <v>0</v>
      </c>
      <c r="BC296" s="27">
        <v>0</v>
      </c>
      <c r="BD296" s="1">
        <f t="shared" si="453"/>
        <v>0</v>
      </c>
      <c r="BE296" s="20">
        <f t="shared" si="454"/>
        <v>287.88461538461536</v>
      </c>
    </row>
    <row r="297" spans="1:57" ht="33" customHeight="1" x14ac:dyDescent="0.75">
      <c r="A297" s="39">
        <v>291</v>
      </c>
      <c r="B297" s="2" t="s">
        <v>799</v>
      </c>
      <c r="C297" s="44" t="s">
        <v>831</v>
      </c>
      <c r="D297" s="54" t="s">
        <v>399</v>
      </c>
      <c r="E297" s="55" t="s">
        <v>832</v>
      </c>
      <c r="F297" s="46" t="str">
        <f>VLOOKUP(C297,'[1]2023.11'!$C$6:$X$1239,8,0)</f>
        <v>CHAN</v>
      </c>
      <c r="G297" s="46" t="str">
        <f>VLOOKUP(C297,'[1]2023.11'!$C$6:$X$1239,9,0)</f>
        <v>SOPHARK</v>
      </c>
      <c r="H297" s="46" t="str">
        <f>VLOOKUP(C297,'[1]2023.11'!$C$6:$X$1239,14,0)</f>
        <v>F</v>
      </c>
      <c r="I297" s="78">
        <f>VLOOKUP(C297,'[1]2023.11'!$C$6:$X$1239,13,0)</f>
        <v>36566</v>
      </c>
      <c r="J297" s="46" t="str">
        <f>VLOOKUP(C297,'[1]2023.11'!$C$6:$X$1239,4,0)</f>
        <v>0966105984</v>
      </c>
      <c r="K297" s="46" t="str">
        <f>VLOOKUP(C297,'[1]2023.11'!$C$6:$X$1239,3,0)</f>
        <v>051239666</v>
      </c>
      <c r="L297" s="15">
        <v>44228</v>
      </c>
      <c r="M297" s="2">
        <f t="shared" si="435"/>
        <v>26</v>
      </c>
      <c r="N297" s="16">
        <v>57</v>
      </c>
      <c r="O297" s="2"/>
      <c r="P297" s="16"/>
      <c r="Q297" s="16"/>
      <c r="R297" s="2">
        <v>210</v>
      </c>
      <c r="S297" s="2">
        <v>15</v>
      </c>
      <c r="T297" s="2">
        <v>0</v>
      </c>
      <c r="U297" s="16"/>
      <c r="V297" s="2">
        <v>0</v>
      </c>
      <c r="W297" s="2">
        <f t="shared" si="461"/>
        <v>10</v>
      </c>
      <c r="X297" s="2">
        <f t="shared" si="427"/>
        <v>0</v>
      </c>
      <c r="Y297" s="17">
        <f t="shared" si="455"/>
        <v>86.322115384615387</v>
      </c>
      <c r="Z297" s="17">
        <f t="shared" si="459"/>
        <v>14.25</v>
      </c>
      <c r="AA297" s="17">
        <f t="shared" si="458"/>
        <v>5</v>
      </c>
      <c r="AB297" s="18">
        <v>7</v>
      </c>
      <c r="AC297" s="19">
        <f t="shared" si="440"/>
        <v>347.57211538461536</v>
      </c>
      <c r="AD297" s="17">
        <f t="shared" si="456"/>
        <v>0</v>
      </c>
      <c r="AE297" s="17">
        <f t="shared" si="457"/>
        <v>0</v>
      </c>
      <c r="AF297" s="29"/>
      <c r="AG297" s="43">
        <f t="shared" si="437"/>
        <v>0</v>
      </c>
      <c r="AH297" s="17">
        <f t="shared" si="462"/>
        <v>6</v>
      </c>
      <c r="AI297" s="17">
        <f t="shared" si="463"/>
        <v>6</v>
      </c>
      <c r="AJ297" s="3">
        <f t="shared" si="433"/>
        <v>341</v>
      </c>
      <c r="AK297" s="3">
        <f t="shared" si="434"/>
        <v>2200</v>
      </c>
      <c r="AL297" s="3"/>
      <c r="AN297" s="20">
        <f t="shared" si="460"/>
        <v>341.57</v>
      </c>
      <c r="AO297">
        <f t="shared" si="441"/>
        <v>3</v>
      </c>
      <c r="AP297">
        <f t="shared" si="442"/>
        <v>0</v>
      </c>
      <c r="AQ297">
        <f t="shared" si="443"/>
        <v>2</v>
      </c>
      <c r="AR297">
        <f t="shared" si="444"/>
        <v>0</v>
      </c>
      <c r="AS297">
        <f t="shared" si="445"/>
        <v>0</v>
      </c>
      <c r="AT297">
        <f t="shared" si="446"/>
        <v>1</v>
      </c>
      <c r="AU297">
        <f t="shared" si="447"/>
        <v>1</v>
      </c>
      <c r="AV297">
        <f t="shared" si="448"/>
        <v>0</v>
      </c>
      <c r="AW297">
        <f t="shared" si="449"/>
        <v>0</v>
      </c>
      <c r="AX297">
        <f t="shared" si="450"/>
        <v>2</v>
      </c>
      <c r="AY297">
        <f t="shared" si="451"/>
        <v>2279.9999999999727</v>
      </c>
      <c r="AZ297" s="12">
        <f t="shared" si="452"/>
        <v>-4.1666666666666664E-2</v>
      </c>
      <c r="BA297" s="13">
        <f t="shared" si="431"/>
        <v>0</v>
      </c>
      <c r="BB297" s="13">
        <f t="shared" si="432"/>
        <v>0</v>
      </c>
      <c r="BC297" s="27">
        <v>0</v>
      </c>
      <c r="BD297" s="1">
        <f t="shared" si="453"/>
        <v>0</v>
      </c>
      <c r="BE297" s="20">
        <f t="shared" si="454"/>
        <v>321.32211538461536</v>
      </c>
    </row>
    <row r="298" spans="1:57" ht="33" customHeight="1" x14ac:dyDescent="0.75">
      <c r="A298" s="2">
        <v>292</v>
      </c>
      <c r="B298" s="2" t="s">
        <v>799</v>
      </c>
      <c r="C298" s="44" t="s">
        <v>833</v>
      </c>
      <c r="D298" s="54" t="s">
        <v>670</v>
      </c>
      <c r="E298" s="55" t="s">
        <v>348</v>
      </c>
      <c r="F298" s="46" t="str">
        <f>VLOOKUP(C298,'[1]2023.11'!$C$6:$X$1239,8,0)</f>
        <v>CHHEAK</v>
      </c>
      <c r="G298" s="46" t="str">
        <f>VLOOKUP(C298,'[1]2023.11'!$C$6:$X$1239,9,0)</f>
        <v>SINATH</v>
      </c>
      <c r="H298" s="46" t="str">
        <f>VLOOKUP(C298,'[1]2023.11'!$C$6:$X$1239,14,0)</f>
        <v>F</v>
      </c>
      <c r="I298" s="78">
        <f>VLOOKUP(C298,'[1]2023.11'!$C$6:$X$1239,13,0)</f>
        <v>31970</v>
      </c>
      <c r="J298" s="46" t="str">
        <f>VLOOKUP(C298,'[1]2023.11'!$C$6:$X$1239,4,0)</f>
        <v>0964030552</v>
      </c>
      <c r="K298" s="46" t="str">
        <f>VLOOKUP(C298,'[1]2023.11'!$C$6:$X$1239,3,0)</f>
        <v>051074168</v>
      </c>
      <c r="L298" s="15">
        <v>44228</v>
      </c>
      <c r="M298" s="2">
        <f t="shared" si="435"/>
        <v>26</v>
      </c>
      <c r="N298" s="16">
        <v>53</v>
      </c>
      <c r="O298" s="2"/>
      <c r="P298" s="16"/>
      <c r="Q298" s="16"/>
      <c r="R298" s="2">
        <v>200</v>
      </c>
      <c r="S298" s="2">
        <v>0</v>
      </c>
      <c r="T298" s="2">
        <v>3.5</v>
      </c>
      <c r="U298" s="16"/>
      <c r="V298" s="2">
        <v>0</v>
      </c>
      <c r="W298" s="2">
        <f t="shared" si="461"/>
        <v>10</v>
      </c>
      <c r="X298" s="2">
        <f t="shared" si="427"/>
        <v>0</v>
      </c>
      <c r="Y298" s="17">
        <f t="shared" si="455"/>
        <v>76.442307692307693</v>
      </c>
      <c r="Z298" s="17">
        <f t="shared" si="459"/>
        <v>13.25</v>
      </c>
      <c r="AA298" s="17">
        <f t="shared" si="458"/>
        <v>5</v>
      </c>
      <c r="AB298" s="18">
        <v>7</v>
      </c>
      <c r="AC298" s="19">
        <f t="shared" si="440"/>
        <v>315.19230769230768</v>
      </c>
      <c r="AD298" s="17">
        <f t="shared" si="456"/>
        <v>0</v>
      </c>
      <c r="AE298" s="17">
        <f t="shared" si="457"/>
        <v>0</v>
      </c>
      <c r="AF298" s="29"/>
      <c r="AG298" s="43">
        <f t="shared" si="437"/>
        <v>0</v>
      </c>
      <c r="AH298" s="17">
        <f t="shared" si="462"/>
        <v>6</v>
      </c>
      <c r="AI298" s="17">
        <f t="shared" si="463"/>
        <v>6</v>
      </c>
      <c r="AJ298" s="3">
        <f t="shared" si="433"/>
        <v>309</v>
      </c>
      <c r="AK298" s="3">
        <f t="shared" si="434"/>
        <v>700</v>
      </c>
      <c r="AL298" s="3"/>
      <c r="AN298" s="20">
        <f t="shared" si="460"/>
        <v>309.19</v>
      </c>
      <c r="AO298">
        <f t="shared" si="441"/>
        <v>3</v>
      </c>
      <c r="AP298">
        <f t="shared" si="442"/>
        <v>0</v>
      </c>
      <c r="AQ298">
        <f t="shared" si="443"/>
        <v>0</v>
      </c>
      <c r="AR298">
        <f t="shared" si="444"/>
        <v>0</v>
      </c>
      <c r="AS298">
        <f t="shared" si="445"/>
        <v>1</v>
      </c>
      <c r="AT298">
        <f t="shared" si="446"/>
        <v>4</v>
      </c>
      <c r="AU298">
        <f t="shared" si="447"/>
        <v>0</v>
      </c>
      <c r="AV298">
        <f t="shared" si="448"/>
        <v>0</v>
      </c>
      <c r="AW298">
        <f t="shared" si="449"/>
        <v>1</v>
      </c>
      <c r="AX298">
        <f t="shared" si="450"/>
        <v>2</v>
      </c>
      <c r="AY298">
        <f t="shared" si="451"/>
        <v>759.99999999999091</v>
      </c>
      <c r="AZ298" s="12">
        <f t="shared" si="452"/>
        <v>-4.1666666666666664E-2</v>
      </c>
      <c r="BA298" s="13">
        <f t="shared" si="431"/>
        <v>0</v>
      </c>
      <c r="BB298" s="13">
        <f t="shared" si="432"/>
        <v>0</v>
      </c>
      <c r="BC298" s="27">
        <v>0</v>
      </c>
      <c r="BD298" s="1">
        <f t="shared" si="453"/>
        <v>0</v>
      </c>
      <c r="BE298" s="20">
        <f t="shared" si="454"/>
        <v>289.94230769230768</v>
      </c>
    </row>
    <row r="299" spans="1:57" ht="26.25" customHeight="1" x14ac:dyDescent="0.75">
      <c r="A299" s="39">
        <v>293</v>
      </c>
      <c r="B299" s="2" t="s">
        <v>799</v>
      </c>
      <c r="C299" s="37" t="s">
        <v>834</v>
      </c>
      <c r="D299" s="54" t="s">
        <v>835</v>
      </c>
      <c r="E299" s="55" t="s">
        <v>185</v>
      </c>
      <c r="F299" s="46" t="str">
        <f>VLOOKUP(C299,'[1]2023.11'!$C$6:$X$1239,8,0)</f>
        <v>MIN</v>
      </c>
      <c r="G299" s="46" t="str">
        <f>VLOOKUP(C299,'[1]2023.11'!$C$6:$X$1239,9,0)</f>
        <v>SAN</v>
      </c>
      <c r="H299" s="46" t="str">
        <f>VLOOKUP(C299,'[1]2023.11'!$C$6:$X$1239,14,0)</f>
        <v>F</v>
      </c>
      <c r="I299" s="78">
        <f>VLOOKUP(C299,'[1]2023.11'!$C$6:$X$1239,13,0)</f>
        <v>32827</v>
      </c>
      <c r="J299" s="46" t="str">
        <f>VLOOKUP(C299,'[1]2023.11'!$C$6:$X$1239,4,0)</f>
        <v>0978909513</v>
      </c>
      <c r="K299" s="46" t="str">
        <f>VLOOKUP(C299,'[1]2023.11'!$C$6:$X$1239,3,0)</f>
        <v>051266393</v>
      </c>
      <c r="L299" s="15">
        <v>44228</v>
      </c>
      <c r="M299" s="2">
        <f t="shared" si="435"/>
        <v>26</v>
      </c>
      <c r="N299" s="16">
        <v>52</v>
      </c>
      <c r="O299" s="2"/>
      <c r="P299" s="16"/>
      <c r="Q299" s="16"/>
      <c r="R299" s="2">
        <v>200</v>
      </c>
      <c r="S299" s="2">
        <v>0</v>
      </c>
      <c r="T299" s="2">
        <v>0</v>
      </c>
      <c r="U299" s="16"/>
      <c r="V299" s="2">
        <v>0</v>
      </c>
      <c r="W299" s="2">
        <f t="shared" si="461"/>
        <v>10</v>
      </c>
      <c r="X299" s="2">
        <f t="shared" ref="X299:X362" si="464">IF(AZ299&lt;=8,BA299,BB299)</f>
        <v>0</v>
      </c>
      <c r="Y299" s="17">
        <f t="shared" si="455"/>
        <v>75</v>
      </c>
      <c r="Z299" s="17">
        <f t="shared" si="459"/>
        <v>13</v>
      </c>
      <c r="AA299" s="17">
        <f t="shared" si="458"/>
        <v>5</v>
      </c>
      <c r="AB299" s="18">
        <v>7</v>
      </c>
      <c r="AC299" s="19">
        <f t="shared" si="440"/>
        <v>310</v>
      </c>
      <c r="AD299" s="17">
        <f t="shared" si="456"/>
        <v>0</v>
      </c>
      <c r="AE299" s="17">
        <f t="shared" si="457"/>
        <v>0</v>
      </c>
      <c r="AF299" s="29"/>
      <c r="AG299" s="43">
        <f t="shared" si="437"/>
        <v>0</v>
      </c>
      <c r="AH299" s="17">
        <f t="shared" si="462"/>
        <v>6</v>
      </c>
      <c r="AI299" s="17">
        <f t="shared" si="463"/>
        <v>6</v>
      </c>
      <c r="AJ299" s="3">
        <f t="shared" si="433"/>
        <v>304</v>
      </c>
      <c r="AK299" s="3">
        <f t="shared" si="434"/>
        <v>0</v>
      </c>
      <c r="AL299" s="3"/>
      <c r="AN299" s="20">
        <f t="shared" si="460"/>
        <v>304</v>
      </c>
      <c r="AO299">
        <f t="shared" si="441"/>
        <v>3</v>
      </c>
      <c r="AP299">
        <f t="shared" si="442"/>
        <v>0</v>
      </c>
      <c r="AQ299">
        <f t="shared" si="443"/>
        <v>0</v>
      </c>
      <c r="AR299">
        <f t="shared" si="444"/>
        <v>0</v>
      </c>
      <c r="AS299">
        <f t="shared" si="445"/>
        <v>0</v>
      </c>
      <c r="AT299">
        <f t="shared" si="446"/>
        <v>4</v>
      </c>
      <c r="AU299">
        <f t="shared" si="447"/>
        <v>0</v>
      </c>
      <c r="AV299">
        <f t="shared" si="448"/>
        <v>0</v>
      </c>
      <c r="AW299">
        <f t="shared" si="449"/>
        <v>0</v>
      </c>
      <c r="AX299">
        <f t="shared" si="450"/>
        <v>0</v>
      </c>
      <c r="AY299">
        <f t="shared" si="451"/>
        <v>0</v>
      </c>
      <c r="AZ299" s="12">
        <f t="shared" si="452"/>
        <v>-4.1666666666666664E-2</v>
      </c>
      <c r="BA299" s="13">
        <f t="shared" ref="BA299:BA362" si="465">IF(AZ299&lt;=1,0,IF(AZ299&lt;=2,2,IF(AZ299&lt;=3,3,IF(AZ299&lt;=4,4,IF(AZ299&lt;=5,5,IF(AZ299&lt;=6,6,IF(AZ299&lt;=7,7,IF(AZ299&lt;=8,8,10))))))))</f>
        <v>0</v>
      </c>
      <c r="BB299" s="13">
        <f t="shared" ref="BB299:BB362" si="466">IF(AZ299&lt;=3,0,IF(AZ299&lt;=4,4,IF(AZ299&lt;=5,5,IF(AZ299&lt;=6,6,IF(AZ299&lt;=7,7,IF(AZ299&lt;=8,8,IF(AZ299&lt;=9,9,10)))))))</f>
        <v>0</v>
      </c>
      <c r="BC299" s="27">
        <v>0</v>
      </c>
      <c r="BD299" s="1">
        <f t="shared" si="453"/>
        <v>0</v>
      </c>
      <c r="BE299" s="20">
        <f t="shared" si="454"/>
        <v>285</v>
      </c>
    </row>
    <row r="300" spans="1:57" ht="33" customHeight="1" x14ac:dyDescent="0.65">
      <c r="A300" s="2">
        <v>294</v>
      </c>
      <c r="B300" s="2" t="s">
        <v>799</v>
      </c>
      <c r="C300" s="44" t="s">
        <v>836</v>
      </c>
      <c r="D300" s="38" t="s">
        <v>837</v>
      </c>
      <c r="E300" s="38" t="s">
        <v>838</v>
      </c>
      <c r="F300" s="46" t="str">
        <f>VLOOKUP(C300,'[1]2023.11'!$C$6:$X$1239,8,0)</f>
        <v>MORNG</v>
      </c>
      <c r="G300" s="46" t="str">
        <f>VLOOKUP(C300,'[1]2023.11'!$C$6:$X$1239,9,0)</f>
        <v>SAMOT</v>
      </c>
      <c r="H300" s="46" t="str">
        <f>VLOOKUP(C300,'[1]2023.11'!$C$6:$X$1239,14,0)</f>
        <v>F</v>
      </c>
      <c r="I300" s="78">
        <f>VLOOKUP(C300,'[1]2023.11'!$C$6:$X$1239,13,0)</f>
        <v>34490</v>
      </c>
      <c r="J300" s="46" t="str">
        <f>VLOOKUP(C300,'[1]2023.11'!$C$6:$X$1239,4,0)</f>
        <v>010720050</v>
      </c>
      <c r="K300" s="46" t="str">
        <f>VLOOKUP(C300,'[1]2023.11'!$C$6:$X$1239,3,0)</f>
        <v>051040049</v>
      </c>
      <c r="L300" s="15">
        <v>44494</v>
      </c>
      <c r="M300" s="2">
        <f t="shared" si="435"/>
        <v>23.375</v>
      </c>
      <c r="N300" s="16">
        <v>47</v>
      </c>
      <c r="O300" s="2"/>
      <c r="P300" s="16">
        <v>2</v>
      </c>
      <c r="Q300" s="16">
        <v>0.625</v>
      </c>
      <c r="R300" s="2">
        <v>200</v>
      </c>
      <c r="S300" s="2">
        <v>0</v>
      </c>
      <c r="T300" s="2">
        <v>0</v>
      </c>
      <c r="U300" s="16"/>
      <c r="V300" s="2">
        <v>0</v>
      </c>
      <c r="W300" s="2">
        <f t="shared" si="461"/>
        <v>0</v>
      </c>
      <c r="X300" s="2">
        <f t="shared" si="464"/>
        <v>0</v>
      </c>
      <c r="Y300" s="17">
        <f t="shared" si="455"/>
        <v>67.788461538461533</v>
      </c>
      <c r="Z300" s="17">
        <f t="shared" si="459"/>
        <v>11.75</v>
      </c>
      <c r="AA300" s="17">
        <f t="shared" si="458"/>
        <v>4.4951923076923084</v>
      </c>
      <c r="AB300" s="18">
        <v>7</v>
      </c>
      <c r="AC300" s="19">
        <f t="shared" si="440"/>
        <v>291.03365384615387</v>
      </c>
      <c r="AD300" s="17">
        <f t="shared" si="456"/>
        <v>15.384615384615385</v>
      </c>
      <c r="AE300" s="17">
        <f t="shared" si="457"/>
        <v>4.8076923076923075</v>
      </c>
      <c r="AF300" s="29"/>
      <c r="AG300" s="43">
        <f t="shared" si="437"/>
        <v>0</v>
      </c>
      <c r="AH300" s="17">
        <f t="shared" si="462"/>
        <v>5.8206730769230779</v>
      </c>
      <c r="AI300" s="17">
        <f t="shared" si="463"/>
        <v>26.012980769230772</v>
      </c>
      <c r="AJ300" s="3">
        <f t="shared" si="433"/>
        <v>265</v>
      </c>
      <c r="AK300" s="3">
        <f t="shared" si="434"/>
        <v>0</v>
      </c>
      <c r="AL300" s="3"/>
      <c r="AN300" s="20">
        <f t="shared" si="460"/>
        <v>265.02</v>
      </c>
      <c r="AO300">
        <f t="shared" si="441"/>
        <v>2</v>
      </c>
      <c r="AP300">
        <f t="shared" si="442"/>
        <v>1</v>
      </c>
      <c r="AQ300">
        <f t="shared" si="443"/>
        <v>0</v>
      </c>
      <c r="AR300">
        <f t="shared" si="444"/>
        <v>1</v>
      </c>
      <c r="AS300">
        <f t="shared" si="445"/>
        <v>1</v>
      </c>
      <c r="AT300">
        <f t="shared" si="446"/>
        <v>0</v>
      </c>
      <c r="AU300">
        <f t="shared" si="447"/>
        <v>0</v>
      </c>
      <c r="AV300">
        <f t="shared" si="448"/>
        <v>0</v>
      </c>
      <c r="AW300">
        <f t="shared" si="449"/>
        <v>0</v>
      </c>
      <c r="AX300">
        <f t="shared" si="450"/>
        <v>0</v>
      </c>
      <c r="AY300">
        <f t="shared" si="451"/>
        <v>79.99999999992724</v>
      </c>
      <c r="AZ300" s="12">
        <f t="shared" si="452"/>
        <v>-0.77500000000000002</v>
      </c>
      <c r="BA300" s="13">
        <f t="shared" si="465"/>
        <v>0</v>
      </c>
      <c r="BB300" s="13">
        <f t="shared" si="466"/>
        <v>0</v>
      </c>
      <c r="BC300" s="27">
        <v>0</v>
      </c>
      <c r="BD300" s="1">
        <f t="shared" si="453"/>
        <v>0</v>
      </c>
      <c r="BE300" s="20">
        <f t="shared" si="454"/>
        <v>247.59615384615387</v>
      </c>
    </row>
    <row r="301" spans="1:57" ht="33" customHeight="1" x14ac:dyDescent="0.75">
      <c r="A301" s="39">
        <v>295</v>
      </c>
      <c r="B301" s="2" t="s">
        <v>799</v>
      </c>
      <c r="C301" s="44" t="s">
        <v>839</v>
      </c>
      <c r="D301" s="54" t="s">
        <v>840</v>
      </c>
      <c r="E301" s="55" t="s">
        <v>841</v>
      </c>
      <c r="F301" s="46" t="str">
        <f>VLOOKUP(C301,'[1]2023.11'!$C$6:$X$1239,8,0)</f>
        <v>CHEA</v>
      </c>
      <c r="G301" s="46" t="str">
        <f>VLOOKUP(C301,'[1]2023.11'!$C$6:$X$1239,9,0)</f>
        <v>SAMRET</v>
      </c>
      <c r="H301" s="46" t="str">
        <f>VLOOKUP(C301,'[1]2023.11'!$C$6:$X$1239,14,0)</f>
        <v>F</v>
      </c>
      <c r="I301" s="78">
        <f>VLOOKUP(C301,'[1]2023.11'!$C$6:$X$1239,13,0)</f>
        <v>36532</v>
      </c>
      <c r="J301" s="46" t="str">
        <f>VLOOKUP(C301,'[1]2023.11'!$C$6:$X$1239,4,0)</f>
        <v>0967761643</v>
      </c>
      <c r="K301" s="46" t="str">
        <f>VLOOKUP(C301,'[1]2023.11'!$C$6:$X$1239,3,0)</f>
        <v>051556262</v>
      </c>
      <c r="L301" s="15">
        <v>44228</v>
      </c>
      <c r="M301" s="2">
        <f t="shared" si="435"/>
        <v>25.375</v>
      </c>
      <c r="N301" s="16">
        <v>50</v>
      </c>
      <c r="O301" s="2"/>
      <c r="P301" s="16"/>
      <c r="Q301" s="16">
        <v>0.625</v>
      </c>
      <c r="R301" s="2">
        <v>200</v>
      </c>
      <c r="S301" s="2">
        <v>0</v>
      </c>
      <c r="T301" s="2">
        <v>0</v>
      </c>
      <c r="U301" s="16"/>
      <c r="V301" s="2">
        <v>0</v>
      </c>
      <c r="W301" s="2">
        <f t="shared" si="461"/>
        <v>0</v>
      </c>
      <c r="X301" s="2">
        <f t="shared" si="464"/>
        <v>0</v>
      </c>
      <c r="Y301" s="17">
        <f t="shared" si="455"/>
        <v>72.115384615384613</v>
      </c>
      <c r="Z301" s="17">
        <f t="shared" si="459"/>
        <v>12.5</v>
      </c>
      <c r="AA301" s="17">
        <f t="shared" si="458"/>
        <v>4.8798076923076925</v>
      </c>
      <c r="AB301" s="18">
        <v>7</v>
      </c>
      <c r="AC301" s="19">
        <f t="shared" si="440"/>
        <v>296.49519230769232</v>
      </c>
      <c r="AD301" s="17">
        <f t="shared" si="456"/>
        <v>0</v>
      </c>
      <c r="AE301" s="17">
        <f t="shared" si="457"/>
        <v>4.8076923076923075</v>
      </c>
      <c r="AF301" s="29"/>
      <c r="AG301" s="43">
        <f t="shared" si="437"/>
        <v>0</v>
      </c>
      <c r="AH301" s="17">
        <f t="shared" si="462"/>
        <v>5.9299038461538469</v>
      </c>
      <c r="AI301" s="17">
        <f t="shared" si="463"/>
        <v>10.737596153846155</v>
      </c>
      <c r="AJ301" s="3">
        <f t="shared" si="433"/>
        <v>285</v>
      </c>
      <c r="AK301" s="3">
        <f t="shared" si="434"/>
        <v>3000</v>
      </c>
      <c r="AL301" s="3"/>
      <c r="AN301" s="20">
        <f t="shared" si="460"/>
        <v>285.76</v>
      </c>
      <c r="AO301">
        <f t="shared" si="441"/>
        <v>2</v>
      </c>
      <c r="AP301">
        <f t="shared" si="442"/>
        <v>1</v>
      </c>
      <c r="AQ301">
        <f t="shared" si="443"/>
        <v>1</v>
      </c>
      <c r="AR301">
        <f t="shared" si="444"/>
        <v>1</v>
      </c>
      <c r="AS301">
        <f t="shared" si="445"/>
        <v>1</v>
      </c>
      <c r="AT301">
        <f t="shared" si="446"/>
        <v>0</v>
      </c>
      <c r="AU301">
        <f t="shared" si="447"/>
        <v>1</v>
      </c>
      <c r="AV301">
        <f t="shared" si="448"/>
        <v>1</v>
      </c>
      <c r="AW301">
        <f t="shared" si="449"/>
        <v>0</v>
      </c>
      <c r="AX301">
        <f t="shared" si="450"/>
        <v>0</v>
      </c>
      <c r="AY301">
        <f t="shared" si="451"/>
        <v>3039.9999999999636</v>
      </c>
      <c r="AZ301" s="12">
        <f t="shared" si="452"/>
        <v>-4.1666666666666664E-2</v>
      </c>
      <c r="BA301" s="13">
        <f t="shared" si="465"/>
        <v>0</v>
      </c>
      <c r="BB301" s="13">
        <f t="shared" si="466"/>
        <v>0</v>
      </c>
      <c r="BC301" s="27">
        <v>0</v>
      </c>
      <c r="BD301" s="1">
        <f t="shared" si="453"/>
        <v>0</v>
      </c>
      <c r="BE301" s="20">
        <f t="shared" si="454"/>
        <v>267.30769230769232</v>
      </c>
    </row>
    <row r="302" spans="1:57" ht="35.25" customHeight="1" x14ac:dyDescent="0.75">
      <c r="A302" s="2">
        <v>296</v>
      </c>
      <c r="B302" s="2" t="s">
        <v>799</v>
      </c>
      <c r="C302" s="36" t="s">
        <v>842</v>
      </c>
      <c r="D302" s="54" t="s">
        <v>843</v>
      </c>
      <c r="E302" s="55" t="s">
        <v>844</v>
      </c>
      <c r="F302" s="46" t="str">
        <f>VLOOKUP(C302,'[1]2023.11'!$C$6:$X$1239,8,0)</f>
        <v>KOY</v>
      </c>
      <c r="G302" s="46" t="str">
        <f>VLOOKUP(C302,'[1]2023.11'!$C$6:$X$1239,9,0)</f>
        <v>SAMPHOS</v>
      </c>
      <c r="H302" s="46" t="str">
        <f>VLOOKUP(C302,'[1]2023.11'!$C$6:$X$1239,14,0)</f>
        <v>F</v>
      </c>
      <c r="I302" s="78">
        <f>VLOOKUP(C302,'[1]2023.11'!$C$6:$X$1239,13,0)</f>
        <v>38081</v>
      </c>
      <c r="J302" s="46" t="str">
        <f>VLOOKUP(C302,'[1]2023.11'!$C$6:$X$1239,4,0)</f>
        <v>0969597672</v>
      </c>
      <c r="K302" s="46" t="str">
        <f>VLOOKUP(C302,'[1]2023.11'!$C$6:$X$1239,3,0)</f>
        <v>021337756</v>
      </c>
      <c r="L302" s="15">
        <v>44977</v>
      </c>
      <c r="M302" s="2">
        <f t="shared" si="435"/>
        <v>26</v>
      </c>
      <c r="N302" s="16">
        <v>33</v>
      </c>
      <c r="O302" s="2"/>
      <c r="P302" s="16"/>
      <c r="Q302" s="16"/>
      <c r="R302" s="2">
        <v>200</v>
      </c>
      <c r="S302" s="2">
        <v>0</v>
      </c>
      <c r="T302" s="2">
        <v>0</v>
      </c>
      <c r="U302" s="16"/>
      <c r="V302" s="2">
        <v>0</v>
      </c>
      <c r="W302" s="2">
        <f t="shared" si="461"/>
        <v>10</v>
      </c>
      <c r="X302" s="2">
        <f t="shared" si="464"/>
        <v>0</v>
      </c>
      <c r="Y302" s="17">
        <f t="shared" si="455"/>
        <v>47.596153846153847</v>
      </c>
      <c r="Z302" s="17">
        <f t="shared" si="459"/>
        <v>8.25</v>
      </c>
      <c r="AA302" s="17">
        <f t="shared" si="458"/>
        <v>5</v>
      </c>
      <c r="AB302" s="18">
        <v>7</v>
      </c>
      <c r="AC302" s="19">
        <f t="shared" si="440"/>
        <v>277.84615384615387</v>
      </c>
      <c r="AD302" s="17">
        <f t="shared" si="456"/>
        <v>0</v>
      </c>
      <c r="AE302" s="17">
        <f t="shared" si="457"/>
        <v>0</v>
      </c>
      <c r="AF302" s="29"/>
      <c r="AG302" s="43">
        <f t="shared" si="437"/>
        <v>0</v>
      </c>
      <c r="AH302" s="17">
        <f t="shared" si="462"/>
        <v>5.5569230769230771</v>
      </c>
      <c r="AI302" s="17">
        <f t="shared" si="463"/>
        <v>5.5569230769230771</v>
      </c>
      <c r="AJ302" s="3">
        <f t="shared" si="433"/>
        <v>272</v>
      </c>
      <c r="AK302" s="3">
        <f t="shared" si="434"/>
        <v>1100</v>
      </c>
      <c r="AL302" s="3"/>
      <c r="AN302" s="20">
        <f t="shared" si="460"/>
        <v>272.29000000000002</v>
      </c>
      <c r="AO302">
        <f t="shared" si="441"/>
        <v>2</v>
      </c>
      <c r="AP302">
        <f t="shared" si="442"/>
        <v>1</v>
      </c>
      <c r="AQ302">
        <f t="shared" si="443"/>
        <v>1</v>
      </c>
      <c r="AR302">
        <f t="shared" si="444"/>
        <v>0</v>
      </c>
      <c r="AS302">
        <f t="shared" si="445"/>
        <v>0</v>
      </c>
      <c r="AT302">
        <f t="shared" si="446"/>
        <v>2</v>
      </c>
      <c r="AU302">
        <f t="shared" si="447"/>
        <v>0</v>
      </c>
      <c r="AV302">
        <f t="shared" si="448"/>
        <v>1</v>
      </c>
      <c r="AW302">
        <f t="shared" si="449"/>
        <v>0</v>
      </c>
      <c r="AX302">
        <f t="shared" si="450"/>
        <v>1</v>
      </c>
      <c r="AY302">
        <f t="shared" si="451"/>
        <v>1160.0000000000819</v>
      </c>
      <c r="AZ302" s="12">
        <f t="shared" si="452"/>
        <v>-2.0944444444444446</v>
      </c>
      <c r="BA302" s="13">
        <f t="shared" si="465"/>
        <v>0</v>
      </c>
      <c r="BB302" s="13">
        <f t="shared" si="466"/>
        <v>0</v>
      </c>
      <c r="BC302" s="27">
        <v>0</v>
      </c>
      <c r="BD302" s="1">
        <f t="shared" si="453"/>
        <v>0</v>
      </c>
      <c r="BE302" s="20">
        <f t="shared" si="454"/>
        <v>257.59615384615387</v>
      </c>
    </row>
    <row r="303" spans="1:57" ht="33.75" customHeight="1" x14ac:dyDescent="0.75">
      <c r="A303" s="39">
        <v>297</v>
      </c>
      <c r="B303" s="2" t="s">
        <v>799</v>
      </c>
      <c r="C303" s="44" t="s">
        <v>845</v>
      </c>
      <c r="D303" s="54" t="s">
        <v>846</v>
      </c>
      <c r="E303" s="55" t="s">
        <v>847</v>
      </c>
      <c r="F303" s="46" t="str">
        <f>VLOOKUP(C303,'[1]2023.11'!$C$6:$X$1239,8,0)</f>
        <v>KIM</v>
      </c>
      <c r="G303" s="46" t="str">
        <f>VLOOKUP(C303,'[1]2023.11'!$C$6:$X$1239,9,0)</f>
        <v>KACHANG</v>
      </c>
      <c r="H303" s="46" t="str">
        <f>VLOOKUP(C303,'[1]2023.11'!$C$6:$X$1239,14,0)</f>
        <v>F</v>
      </c>
      <c r="I303" s="78">
        <f>VLOOKUP(C303,'[1]2023.11'!$C$6:$X$1239,13,0)</f>
        <v>38332</v>
      </c>
      <c r="J303" s="46" t="str">
        <f>VLOOKUP(C303,'[1]2023.11'!$C$6:$X$1239,4,0)</f>
        <v>0883809952</v>
      </c>
      <c r="K303" s="46" t="str">
        <f>VLOOKUP(C303,'[1]2023.11'!$C$6:$X$1239,3,0)</f>
        <v>171305160</v>
      </c>
      <c r="L303" s="15">
        <v>45037</v>
      </c>
      <c r="M303" s="2">
        <f t="shared" si="435"/>
        <v>26</v>
      </c>
      <c r="N303" s="16">
        <v>54</v>
      </c>
      <c r="O303" s="2"/>
      <c r="P303" s="16"/>
      <c r="Q303" s="16"/>
      <c r="R303" s="2">
        <v>200</v>
      </c>
      <c r="S303" s="2">
        <v>0</v>
      </c>
      <c r="T303" s="2">
        <v>0</v>
      </c>
      <c r="U303" s="16"/>
      <c r="V303" s="2">
        <v>0</v>
      </c>
      <c r="W303" s="2">
        <f t="shared" si="461"/>
        <v>10</v>
      </c>
      <c r="X303" s="2">
        <f t="shared" si="464"/>
        <v>0</v>
      </c>
      <c r="Y303" s="17">
        <f t="shared" si="455"/>
        <v>77.884615384615387</v>
      </c>
      <c r="Z303" s="17">
        <f t="shared" si="459"/>
        <v>13.5</v>
      </c>
      <c r="AA303" s="17">
        <f t="shared" si="458"/>
        <v>5</v>
      </c>
      <c r="AB303" s="18">
        <v>7</v>
      </c>
      <c r="AC303" s="19">
        <f t="shared" si="440"/>
        <v>313.38461538461536</v>
      </c>
      <c r="AD303" s="17">
        <f t="shared" si="456"/>
        <v>0</v>
      </c>
      <c r="AE303" s="17">
        <f t="shared" si="457"/>
        <v>0</v>
      </c>
      <c r="AF303" s="29"/>
      <c r="AG303" s="43">
        <f t="shared" si="437"/>
        <v>0</v>
      </c>
      <c r="AH303" s="17">
        <f t="shared" si="462"/>
        <v>6</v>
      </c>
      <c r="AI303" s="17">
        <f t="shared" si="463"/>
        <v>6</v>
      </c>
      <c r="AJ303" s="3">
        <f t="shared" si="433"/>
        <v>307</v>
      </c>
      <c r="AK303" s="3">
        <f t="shared" si="434"/>
        <v>1500</v>
      </c>
      <c r="AL303" s="3"/>
      <c r="AN303" s="20">
        <f t="shared" si="460"/>
        <v>307.38</v>
      </c>
      <c r="AO303">
        <f t="shared" si="441"/>
        <v>3</v>
      </c>
      <c r="AP303">
        <f t="shared" si="442"/>
        <v>0</v>
      </c>
      <c r="AQ303">
        <f t="shared" si="443"/>
        <v>0</v>
      </c>
      <c r="AR303">
        <f t="shared" si="444"/>
        <v>0</v>
      </c>
      <c r="AS303">
        <f t="shared" si="445"/>
        <v>1</v>
      </c>
      <c r="AT303">
        <f t="shared" si="446"/>
        <v>2</v>
      </c>
      <c r="AU303">
        <f t="shared" si="447"/>
        <v>0</v>
      </c>
      <c r="AV303">
        <f t="shared" si="448"/>
        <v>1</v>
      </c>
      <c r="AW303">
        <f t="shared" si="449"/>
        <v>1</v>
      </c>
      <c r="AX303">
        <f t="shared" si="450"/>
        <v>0</v>
      </c>
      <c r="AY303">
        <f t="shared" si="451"/>
        <v>1519.9999999999818</v>
      </c>
      <c r="AZ303" s="12">
        <f t="shared" si="452"/>
        <v>-2.2638888888888888</v>
      </c>
      <c r="BA303" s="13">
        <f t="shared" si="465"/>
        <v>0</v>
      </c>
      <c r="BB303" s="13">
        <f t="shared" si="466"/>
        <v>0</v>
      </c>
      <c r="BC303" s="27">
        <v>0</v>
      </c>
      <c r="BD303" s="1">
        <f t="shared" si="453"/>
        <v>0</v>
      </c>
      <c r="BE303" s="20">
        <f t="shared" si="454"/>
        <v>287.88461538461536</v>
      </c>
    </row>
    <row r="304" spans="1:57" ht="33.75" customHeight="1" x14ac:dyDescent="0.75">
      <c r="A304" s="2">
        <v>298</v>
      </c>
      <c r="B304" s="2" t="s">
        <v>799</v>
      </c>
      <c r="C304" s="44" t="s">
        <v>848</v>
      </c>
      <c r="D304" s="54" t="s">
        <v>601</v>
      </c>
      <c r="E304" s="55" t="s">
        <v>849</v>
      </c>
      <c r="F304" s="46" t="str">
        <f>VLOOKUP(C304,'[1]2023.11'!$C$6:$X$1239,8,0)</f>
        <v>SOEURN</v>
      </c>
      <c r="G304" s="46" t="str">
        <f>VLOOKUP(C304,'[1]2023.11'!$C$6:$X$1239,9,0)</f>
        <v>VESAL</v>
      </c>
      <c r="H304" s="46" t="str">
        <f>VLOOKUP(C304,'[1]2023.11'!$C$6:$X$1239,14,0)</f>
        <v>F</v>
      </c>
      <c r="I304" s="78">
        <f>VLOOKUP(C304,'[1]2023.11'!$C$6:$X$1239,13,0)</f>
        <v>36039</v>
      </c>
      <c r="J304" s="46">
        <f>VLOOKUP(C304,'[1]2023.11'!$C$6:$X$1239,4,0)</f>
        <v>0</v>
      </c>
      <c r="K304" s="46" t="str">
        <f>VLOOKUP(C304,'[1]2023.11'!$C$6:$X$1239,3,0)</f>
        <v>030627341</v>
      </c>
      <c r="L304" s="15">
        <v>45071</v>
      </c>
      <c r="M304" s="2">
        <f t="shared" si="435"/>
        <v>26</v>
      </c>
      <c r="N304" s="16">
        <v>55</v>
      </c>
      <c r="O304" s="2"/>
      <c r="P304" s="16"/>
      <c r="Q304" s="16"/>
      <c r="R304" s="2">
        <v>200</v>
      </c>
      <c r="S304" s="2">
        <v>0</v>
      </c>
      <c r="T304" s="2">
        <v>0</v>
      </c>
      <c r="U304" s="16"/>
      <c r="V304" s="2">
        <v>0</v>
      </c>
      <c r="W304" s="2">
        <f t="shared" si="461"/>
        <v>10</v>
      </c>
      <c r="X304" s="2">
        <f t="shared" si="464"/>
        <v>0</v>
      </c>
      <c r="Y304" s="17">
        <f t="shared" si="455"/>
        <v>79.32692307692308</v>
      </c>
      <c r="Z304" s="17">
        <f t="shared" si="459"/>
        <v>13.75</v>
      </c>
      <c r="AA304" s="17">
        <f t="shared" si="458"/>
        <v>5</v>
      </c>
      <c r="AB304" s="18">
        <v>7</v>
      </c>
      <c r="AC304" s="19">
        <f t="shared" si="440"/>
        <v>315.07692307692309</v>
      </c>
      <c r="AD304" s="17">
        <f t="shared" si="456"/>
        <v>0</v>
      </c>
      <c r="AE304" s="17">
        <f t="shared" si="457"/>
        <v>0</v>
      </c>
      <c r="AF304" s="29"/>
      <c r="AG304" s="43">
        <f t="shared" si="437"/>
        <v>0</v>
      </c>
      <c r="AH304" s="17">
        <f t="shared" si="462"/>
        <v>6</v>
      </c>
      <c r="AI304" s="17">
        <f t="shared" si="463"/>
        <v>6</v>
      </c>
      <c r="AJ304" s="3">
        <f t="shared" si="433"/>
        <v>309</v>
      </c>
      <c r="AK304" s="3">
        <f t="shared" si="434"/>
        <v>300</v>
      </c>
      <c r="AL304" s="3"/>
      <c r="AN304" s="20">
        <f t="shared" si="460"/>
        <v>309.08</v>
      </c>
      <c r="AO304">
        <f t="shared" si="441"/>
        <v>3</v>
      </c>
      <c r="AP304">
        <f t="shared" si="442"/>
        <v>0</v>
      </c>
      <c r="AQ304">
        <f t="shared" si="443"/>
        <v>0</v>
      </c>
      <c r="AR304">
        <f t="shared" si="444"/>
        <v>0</v>
      </c>
      <c r="AS304">
        <f t="shared" si="445"/>
        <v>1</v>
      </c>
      <c r="AT304">
        <f t="shared" si="446"/>
        <v>4</v>
      </c>
      <c r="AU304">
        <f t="shared" si="447"/>
        <v>0</v>
      </c>
      <c r="AV304">
        <f t="shared" si="448"/>
        <v>0</v>
      </c>
      <c r="AW304">
        <f t="shared" si="449"/>
        <v>0</v>
      </c>
      <c r="AX304">
        <f t="shared" si="450"/>
        <v>3</v>
      </c>
      <c r="AY304">
        <f t="shared" si="451"/>
        <v>319.99999999993634</v>
      </c>
      <c r="AZ304" s="12">
        <f t="shared" si="452"/>
        <v>-2.3583333333333334</v>
      </c>
      <c r="BA304" s="13">
        <f t="shared" si="465"/>
        <v>0</v>
      </c>
      <c r="BB304" s="13">
        <f t="shared" si="466"/>
        <v>0</v>
      </c>
      <c r="BC304" s="27">
        <v>0</v>
      </c>
      <c r="BD304" s="1">
        <f t="shared" si="453"/>
        <v>0</v>
      </c>
      <c r="BE304" s="20">
        <f t="shared" si="454"/>
        <v>289.32692307692309</v>
      </c>
    </row>
    <row r="305" spans="1:57" ht="33.75" customHeight="1" x14ac:dyDescent="0.75">
      <c r="A305" s="39">
        <v>299</v>
      </c>
      <c r="B305" s="2" t="s">
        <v>799</v>
      </c>
      <c r="C305" s="44" t="s">
        <v>850</v>
      </c>
      <c r="D305" s="54" t="s">
        <v>119</v>
      </c>
      <c r="E305" s="55" t="s">
        <v>851</v>
      </c>
      <c r="F305" s="46" t="str">
        <f>VLOOKUP(C305,'[1]2023.11'!$C$6:$X$1239,8,0)</f>
        <v>VIN</v>
      </c>
      <c r="G305" s="46" t="str">
        <f>VLOOKUP(C305,'[1]2023.11'!$C$6:$X$1239,9,0)</f>
        <v>SANG</v>
      </c>
      <c r="H305" s="46" t="str">
        <f>VLOOKUP(C305,'[1]2023.11'!$C$6:$X$1239,14,0)</f>
        <v>F</v>
      </c>
      <c r="I305" s="78">
        <f>VLOOKUP(C305,'[1]2023.11'!$C$6:$X$1239,13,0)</f>
        <v>36011</v>
      </c>
      <c r="J305" s="46" t="e">
        <f>VLOOKUP(C305,'[1]2023.11'!$C$6:$X$1239,4,0)</f>
        <v>#N/A</v>
      </c>
      <c r="K305" s="46" t="str">
        <f>VLOOKUP(C305,'[1]2023.11'!$C$6:$X$1239,3,0)</f>
        <v>030790672</v>
      </c>
      <c r="L305" s="15">
        <v>44927</v>
      </c>
      <c r="M305" s="2">
        <f t="shared" si="435"/>
        <v>26</v>
      </c>
      <c r="N305" s="16">
        <v>55</v>
      </c>
      <c r="O305" s="2"/>
      <c r="P305" s="16"/>
      <c r="Q305" s="16"/>
      <c r="R305" s="2">
        <v>200</v>
      </c>
      <c r="S305" s="2">
        <v>0</v>
      </c>
      <c r="T305" s="2">
        <v>0</v>
      </c>
      <c r="U305" s="16"/>
      <c r="V305" s="2">
        <v>0</v>
      </c>
      <c r="W305" s="2">
        <f t="shared" si="461"/>
        <v>10</v>
      </c>
      <c r="X305" s="2">
        <f t="shared" si="464"/>
        <v>0</v>
      </c>
      <c r="Y305" s="17">
        <f t="shared" si="455"/>
        <v>79.32692307692308</v>
      </c>
      <c r="Z305" s="17">
        <f t="shared" si="459"/>
        <v>13.75</v>
      </c>
      <c r="AA305" s="17">
        <f t="shared" si="458"/>
        <v>5</v>
      </c>
      <c r="AB305" s="18">
        <v>7</v>
      </c>
      <c r="AC305" s="19">
        <f t="shared" si="440"/>
        <v>315.07692307692309</v>
      </c>
      <c r="AD305" s="17">
        <f t="shared" si="456"/>
        <v>0</v>
      </c>
      <c r="AE305" s="17">
        <f t="shared" si="457"/>
        <v>0</v>
      </c>
      <c r="AF305" s="29"/>
      <c r="AG305" s="43">
        <f t="shared" si="437"/>
        <v>0</v>
      </c>
      <c r="AH305" s="17">
        <f t="shared" si="462"/>
        <v>6</v>
      </c>
      <c r="AI305" s="17">
        <f t="shared" si="463"/>
        <v>6</v>
      </c>
      <c r="AJ305" s="3">
        <f t="shared" si="433"/>
        <v>309</v>
      </c>
      <c r="AK305" s="3">
        <f t="shared" si="434"/>
        <v>300</v>
      </c>
      <c r="AL305" s="3"/>
      <c r="AN305" s="20">
        <f t="shared" si="460"/>
        <v>309.08</v>
      </c>
      <c r="AO305">
        <f t="shared" si="441"/>
        <v>3</v>
      </c>
      <c r="AP305">
        <f t="shared" si="442"/>
        <v>0</v>
      </c>
      <c r="AQ305">
        <f t="shared" si="443"/>
        <v>0</v>
      </c>
      <c r="AR305">
        <f t="shared" si="444"/>
        <v>0</v>
      </c>
      <c r="AS305">
        <f t="shared" si="445"/>
        <v>1</v>
      </c>
      <c r="AT305">
        <f t="shared" si="446"/>
        <v>4</v>
      </c>
      <c r="AU305">
        <f t="shared" si="447"/>
        <v>0</v>
      </c>
      <c r="AV305">
        <f t="shared" si="448"/>
        <v>0</v>
      </c>
      <c r="AW305">
        <f t="shared" si="449"/>
        <v>0</v>
      </c>
      <c r="AX305">
        <f t="shared" si="450"/>
        <v>3</v>
      </c>
      <c r="AY305">
        <f t="shared" si="451"/>
        <v>319.99999999993634</v>
      </c>
      <c r="AZ305" s="12">
        <f t="shared" si="452"/>
        <v>-1.9583333333333333</v>
      </c>
      <c r="BA305" s="13">
        <f t="shared" si="465"/>
        <v>0</v>
      </c>
      <c r="BB305" s="13">
        <f t="shared" si="466"/>
        <v>0</v>
      </c>
      <c r="BC305" s="27">
        <v>0</v>
      </c>
      <c r="BD305" s="1">
        <f t="shared" si="453"/>
        <v>0</v>
      </c>
      <c r="BE305" s="20">
        <f t="shared" si="454"/>
        <v>289.32692307692309</v>
      </c>
    </row>
    <row r="306" spans="1:57" ht="33.75" customHeight="1" x14ac:dyDescent="0.75">
      <c r="A306" s="2">
        <v>300</v>
      </c>
      <c r="B306" s="2" t="s">
        <v>799</v>
      </c>
      <c r="C306" s="44" t="s">
        <v>852</v>
      </c>
      <c r="D306" s="54" t="s">
        <v>853</v>
      </c>
      <c r="E306" s="55" t="s">
        <v>854</v>
      </c>
      <c r="F306" s="46" t="str">
        <f>VLOOKUP(C306,'[1]2023.11'!$C$6:$X$1239,8,0)</f>
        <v>MOEURN</v>
      </c>
      <c r="G306" s="46" t="str">
        <f>VLOOKUP(C306,'[1]2023.11'!$C$6:$X$1239,9,0)</f>
        <v>BONA</v>
      </c>
      <c r="H306" s="46" t="str">
        <f>VLOOKUP(C306,'[1]2023.11'!$C$6:$X$1239,14,0)</f>
        <v>F</v>
      </c>
      <c r="I306" s="78">
        <f>VLOOKUP(C306,'[1]2023.11'!$C$6:$X$1239,13,0)</f>
        <v>34982</v>
      </c>
      <c r="J306" s="46" t="e">
        <f>VLOOKUP(C306,'[1]2023.11'!$C$6:$X$1239,4,0)</f>
        <v>#N/A</v>
      </c>
      <c r="K306" s="46" t="str">
        <f>VLOOKUP(C306,'[1]2023.11'!$C$6:$X$1239,3,0)</f>
        <v>051432328</v>
      </c>
      <c r="L306" s="15">
        <v>45218</v>
      </c>
      <c r="M306" s="2">
        <f t="shared" si="435"/>
        <v>26</v>
      </c>
      <c r="N306" s="16">
        <v>57</v>
      </c>
      <c r="O306" s="2"/>
      <c r="P306" s="16"/>
      <c r="Q306" s="16"/>
      <c r="R306" s="2">
        <v>198</v>
      </c>
      <c r="S306" s="2">
        <v>0</v>
      </c>
      <c r="T306" s="2">
        <v>0</v>
      </c>
      <c r="U306" s="16"/>
      <c r="V306" s="2">
        <v>0</v>
      </c>
      <c r="W306" s="2">
        <f t="shared" si="461"/>
        <v>10</v>
      </c>
      <c r="X306" s="2">
        <f t="shared" si="464"/>
        <v>0</v>
      </c>
      <c r="Y306" s="17">
        <f t="shared" si="455"/>
        <v>81.38942307692308</v>
      </c>
      <c r="Z306" s="17">
        <f t="shared" si="459"/>
        <v>14.25</v>
      </c>
      <c r="AA306" s="17">
        <f t="shared" si="458"/>
        <v>5</v>
      </c>
      <c r="AB306" s="18">
        <v>7</v>
      </c>
      <c r="AC306" s="19">
        <f t="shared" si="440"/>
        <v>315.63942307692309</v>
      </c>
      <c r="AD306" s="17">
        <f t="shared" si="456"/>
        <v>0</v>
      </c>
      <c r="AE306" s="17">
        <f t="shared" si="457"/>
        <v>0</v>
      </c>
      <c r="AF306" s="29"/>
      <c r="AG306" s="43">
        <f t="shared" si="437"/>
        <v>0</v>
      </c>
      <c r="AH306" s="17">
        <f t="shared" si="462"/>
        <v>6</v>
      </c>
      <c r="AI306" s="17">
        <f t="shared" si="463"/>
        <v>6</v>
      </c>
      <c r="AJ306" s="3">
        <f t="shared" si="433"/>
        <v>309</v>
      </c>
      <c r="AK306" s="3">
        <f t="shared" si="434"/>
        <v>2500</v>
      </c>
      <c r="AL306" s="3"/>
      <c r="AN306" s="20">
        <f t="shared" si="460"/>
        <v>309.64</v>
      </c>
      <c r="AO306">
        <f t="shared" si="441"/>
        <v>3</v>
      </c>
      <c r="AP306">
        <f t="shared" si="442"/>
        <v>0</v>
      </c>
      <c r="AQ306">
        <f t="shared" si="443"/>
        <v>0</v>
      </c>
      <c r="AR306">
        <f t="shared" si="444"/>
        <v>0</v>
      </c>
      <c r="AS306">
        <f t="shared" si="445"/>
        <v>1</v>
      </c>
      <c r="AT306">
        <f t="shared" si="446"/>
        <v>4</v>
      </c>
      <c r="AU306">
        <f t="shared" si="447"/>
        <v>1</v>
      </c>
      <c r="AV306">
        <f t="shared" si="448"/>
        <v>0</v>
      </c>
      <c r="AW306">
        <f t="shared" si="449"/>
        <v>1</v>
      </c>
      <c r="AX306">
        <f t="shared" si="450"/>
        <v>0</v>
      </c>
      <c r="AY306">
        <f t="shared" si="451"/>
        <v>2559.9999999999454</v>
      </c>
      <c r="AZ306" s="12">
        <f t="shared" si="452"/>
        <v>-2.7583333333333333</v>
      </c>
      <c r="BA306" s="13">
        <f t="shared" si="465"/>
        <v>0</v>
      </c>
      <c r="BB306" s="13">
        <f t="shared" si="466"/>
        <v>0</v>
      </c>
      <c r="BC306" s="27">
        <v>0</v>
      </c>
      <c r="BD306" s="1">
        <f t="shared" si="453"/>
        <v>0</v>
      </c>
      <c r="BE306" s="20">
        <f t="shared" si="454"/>
        <v>289.38942307692309</v>
      </c>
    </row>
    <row r="307" spans="1:57" ht="33.75" customHeight="1" x14ac:dyDescent="0.75">
      <c r="A307" s="39">
        <v>301</v>
      </c>
      <c r="B307" s="2" t="s">
        <v>799</v>
      </c>
      <c r="C307" s="36" t="s">
        <v>855</v>
      </c>
      <c r="D307" s="54" t="s">
        <v>778</v>
      </c>
      <c r="E307" s="55" t="s">
        <v>289</v>
      </c>
      <c r="F307" s="46" t="str">
        <f>VLOOKUP(C307,'[1]2023.11'!$C$6:$X$1239,8,0)</f>
        <v>PHORN</v>
      </c>
      <c r="G307" s="46" t="str">
        <f>VLOOKUP(C307,'[1]2023.11'!$C$6:$X$1239,9,0)</f>
        <v>SOKHAI</v>
      </c>
      <c r="H307" s="46" t="str">
        <f>VLOOKUP(C307,'[1]2023.11'!$C$6:$X$1239,14,0)</f>
        <v>F</v>
      </c>
      <c r="I307" s="78">
        <f>VLOOKUP(C307,'[1]2023.11'!$C$6:$X$1239,13,0)</f>
        <v>36028</v>
      </c>
      <c r="J307" s="46" t="e">
        <f>VLOOKUP(C307,'[1]2023.11'!$C$6:$X$1239,4,0)</f>
        <v>#N/A</v>
      </c>
      <c r="K307" s="46" t="str">
        <f>VLOOKUP(C307,'[1]2023.11'!$C$6:$X$1239,3,0)</f>
        <v>051571479</v>
      </c>
      <c r="L307" s="15">
        <v>45237</v>
      </c>
      <c r="M307" s="2">
        <f t="shared" si="435"/>
        <v>22</v>
      </c>
      <c r="N307" s="16">
        <v>39</v>
      </c>
      <c r="O307" s="2"/>
      <c r="P307" s="16"/>
      <c r="Q307" s="16">
        <v>4</v>
      </c>
      <c r="R307" s="2">
        <v>198</v>
      </c>
      <c r="S307" s="2">
        <v>0</v>
      </c>
      <c r="T307" s="2">
        <v>0</v>
      </c>
      <c r="U307" s="16"/>
      <c r="V307" s="2">
        <v>0</v>
      </c>
      <c r="W307" s="2">
        <f t="shared" si="436"/>
        <v>0</v>
      </c>
      <c r="X307" s="2">
        <f t="shared" si="464"/>
        <v>0</v>
      </c>
      <c r="Y307" s="17">
        <f t="shared" si="455"/>
        <v>55.6875</v>
      </c>
      <c r="Z307" s="17">
        <f t="shared" si="459"/>
        <v>9.75</v>
      </c>
      <c r="AA307" s="17">
        <f t="shared" si="458"/>
        <v>4.2307692307692308</v>
      </c>
      <c r="AB307" s="18">
        <v>7</v>
      </c>
      <c r="AC307" s="19">
        <f t="shared" si="440"/>
        <v>274.66826923076923</v>
      </c>
      <c r="AD307" s="17">
        <f t="shared" si="456"/>
        <v>0</v>
      </c>
      <c r="AE307" s="17">
        <f t="shared" si="457"/>
        <v>30.46153846153846</v>
      </c>
      <c r="AF307" s="29"/>
      <c r="AG307" s="43">
        <f t="shared" si="437"/>
        <v>0</v>
      </c>
      <c r="AH307" s="17">
        <f t="shared" si="438"/>
        <v>5.4933653846153847</v>
      </c>
      <c r="AI307" s="17">
        <f t="shared" si="439"/>
        <v>35.954903846153847</v>
      </c>
      <c r="AJ307" s="3">
        <f t="shared" si="433"/>
        <v>238</v>
      </c>
      <c r="AK307" s="3">
        <f t="shared" si="434"/>
        <v>2800</v>
      </c>
      <c r="AL307" s="3"/>
      <c r="AN307" s="20">
        <f t="shared" si="460"/>
        <v>238.71</v>
      </c>
      <c r="AO307">
        <f t="shared" si="441"/>
        <v>2</v>
      </c>
      <c r="AP307">
        <f t="shared" si="442"/>
        <v>0</v>
      </c>
      <c r="AQ307">
        <f t="shared" si="443"/>
        <v>1</v>
      </c>
      <c r="AR307">
        <f t="shared" si="444"/>
        <v>1</v>
      </c>
      <c r="AS307">
        <f t="shared" si="445"/>
        <v>1</v>
      </c>
      <c r="AT307">
        <f t="shared" si="446"/>
        <v>3</v>
      </c>
      <c r="AU307">
        <f t="shared" si="447"/>
        <v>1</v>
      </c>
      <c r="AV307">
        <f t="shared" si="448"/>
        <v>0</v>
      </c>
      <c r="AW307">
        <f t="shared" si="449"/>
        <v>1</v>
      </c>
      <c r="AX307">
        <f t="shared" si="450"/>
        <v>3</v>
      </c>
      <c r="AY307">
        <f t="shared" si="451"/>
        <v>2840.0000000000318</v>
      </c>
      <c r="AZ307" s="12">
        <f t="shared" si="452"/>
        <v>-2.8083333333333331</v>
      </c>
      <c r="BA307" s="13">
        <f t="shared" si="465"/>
        <v>0</v>
      </c>
      <c r="BB307" s="13">
        <f t="shared" si="466"/>
        <v>0</v>
      </c>
      <c r="BC307" s="27">
        <v>0</v>
      </c>
      <c r="BD307" s="1">
        <f t="shared" si="453"/>
        <v>0</v>
      </c>
      <c r="BE307" s="20">
        <f t="shared" si="454"/>
        <v>223.22596153846155</v>
      </c>
    </row>
    <row r="308" spans="1:57" ht="33" customHeight="1" x14ac:dyDescent="0.65">
      <c r="A308" s="2">
        <v>302</v>
      </c>
      <c r="B308" s="2" t="s">
        <v>856</v>
      </c>
      <c r="C308" s="44" t="s">
        <v>857</v>
      </c>
      <c r="D308" s="47" t="s">
        <v>858</v>
      </c>
      <c r="E308" s="48" t="s">
        <v>859</v>
      </c>
      <c r="F308" s="46" t="str">
        <f>VLOOKUP(C308,'[1]2023.11'!$C$6:$X$1239,8,0)</f>
        <v>ART</v>
      </c>
      <c r="G308" s="46" t="str">
        <f>VLOOKUP(C308,'[1]2023.11'!$C$6:$X$1239,9,0)</f>
        <v>VIBOL</v>
      </c>
      <c r="H308" s="46" t="str">
        <f>VLOOKUP(C308,'[1]2023.11'!$C$6:$X$1239,14,0)</f>
        <v>M</v>
      </c>
      <c r="I308" s="78">
        <f>VLOOKUP(C308,'[1]2023.11'!$C$6:$X$1239,13,0)</f>
        <v>34805</v>
      </c>
      <c r="J308" s="46" t="str">
        <f>VLOOKUP(C308,'[1]2023.11'!$C$6:$X$1239,4,0)</f>
        <v>070915618</v>
      </c>
      <c r="K308" s="46" t="str">
        <f>VLOOKUP(C308,'[1]2023.11'!$C$6:$X$1239,3,0)</f>
        <v>20947450</v>
      </c>
      <c r="L308" s="15">
        <v>44228</v>
      </c>
      <c r="M308" s="2">
        <f t="shared" si="435"/>
        <v>26</v>
      </c>
      <c r="N308" s="16">
        <v>36</v>
      </c>
      <c r="O308" s="2"/>
      <c r="P308" s="16"/>
      <c r="Q308" s="16"/>
      <c r="R308" s="2">
        <v>210</v>
      </c>
      <c r="S308" s="2">
        <v>15</v>
      </c>
      <c r="T308" s="2">
        <v>23.5</v>
      </c>
      <c r="U308" s="16"/>
      <c r="V308" s="2">
        <v>0</v>
      </c>
      <c r="W308" s="2">
        <f>IF(AND($Q$4&lt;=M308,Q308&lt;0.01),10,IF(AND(M308&gt;=$Q$4-1,Q308&lt;0.01),5,0))</f>
        <v>10</v>
      </c>
      <c r="X308" s="2">
        <f t="shared" si="464"/>
        <v>0</v>
      </c>
      <c r="Y308" s="17">
        <f t="shared" si="455"/>
        <v>54.519230769230766</v>
      </c>
      <c r="Z308" s="17">
        <f t="shared" si="459"/>
        <v>9</v>
      </c>
      <c r="AA308" s="17">
        <f t="shared" si="458"/>
        <v>5</v>
      </c>
      <c r="AB308" s="18">
        <v>7</v>
      </c>
      <c r="AC308" s="19">
        <f t="shared" si="440"/>
        <v>334.01923076923077</v>
      </c>
      <c r="AD308" s="17">
        <f>(R308+T308)/$P$4*P308</f>
        <v>0</v>
      </c>
      <c r="AE308" s="17">
        <f>(R308+T308)/$P$4*Q308</f>
        <v>0</v>
      </c>
      <c r="AF308" s="29"/>
      <c r="AG308" s="43">
        <f>IF(BE308&lt;=(1500000/4000),0,IF(BE308&lt;=(2000000/4000),(BE308-(1500000/4000))*5%,IF(BE308&lt;=(8500000/4000),(BE308-(2000000/4000))*10%+(25000/4000),IF(BE308&lt;=(12500000/4000),(BE308-(8500000/4000))*15%+(675000/4000),(BE308-(12500000/4000))*20%+(1275000/4000)))))</f>
        <v>0</v>
      </c>
      <c r="AH308" s="17">
        <f>IF((AC308*4000)&lt;=1200000,(AC308*2%),(1200000/4000*2%))</f>
        <v>6</v>
      </c>
      <c r="AI308" s="17">
        <f>AD308+AE308+AF308+AG308+AH308</f>
        <v>6</v>
      </c>
      <c r="AJ308" s="3">
        <f t="shared" ref="AJ308:AJ371" si="467">(AO308*$AO$5+AP308*$AP$5+AQ308*$AQ$5+AR308*$AR$5+AS308*$AS$5+AT308*$AT$5)</f>
        <v>328</v>
      </c>
      <c r="AK308" s="3">
        <f t="shared" ref="AK308:AK371" si="468">(AU308*$AU$5+AV308*$AV$5+AW308*$AW$5+AX308*$AX$5)</f>
        <v>0</v>
      </c>
      <c r="AL308" s="3"/>
      <c r="AN308" s="20">
        <f>ROUND( AC308-AI308,2)</f>
        <v>328.02</v>
      </c>
      <c r="AO308">
        <f t="shared" si="441"/>
        <v>3</v>
      </c>
      <c r="AP308">
        <f t="shared" si="442"/>
        <v>0</v>
      </c>
      <c r="AQ308">
        <f t="shared" si="443"/>
        <v>1</v>
      </c>
      <c r="AR308">
        <f t="shared" si="444"/>
        <v>0</v>
      </c>
      <c r="AS308">
        <f t="shared" si="445"/>
        <v>1</v>
      </c>
      <c r="AT308">
        <f t="shared" si="446"/>
        <v>3</v>
      </c>
      <c r="AU308">
        <f t="shared" si="447"/>
        <v>0</v>
      </c>
      <c r="AV308">
        <f t="shared" si="448"/>
        <v>0</v>
      </c>
      <c r="AW308">
        <f t="shared" si="449"/>
        <v>0</v>
      </c>
      <c r="AX308">
        <f t="shared" si="450"/>
        <v>0</v>
      </c>
      <c r="AY308">
        <f t="shared" si="451"/>
        <v>79.99999999992724</v>
      </c>
      <c r="AZ308" s="12">
        <f>+DAYS360(L308,$P$3)/360</f>
        <v>-4.1666666666666664E-2</v>
      </c>
      <c r="BA308" s="13">
        <f t="shared" si="465"/>
        <v>0</v>
      </c>
      <c r="BB308" s="13">
        <f t="shared" si="466"/>
        <v>0</v>
      </c>
      <c r="BC308" s="27">
        <v>0</v>
      </c>
      <c r="BD308" s="1">
        <f>+BC308*150000/4000</f>
        <v>0</v>
      </c>
      <c r="BE308" s="20">
        <f>AC308-AD308-AE308-Z308-AA308-AB308-BD308</f>
        <v>313.01923076923077</v>
      </c>
    </row>
    <row r="309" spans="1:57" ht="33" customHeight="1" x14ac:dyDescent="0.65">
      <c r="A309" s="39">
        <v>303</v>
      </c>
      <c r="B309" s="2" t="s">
        <v>856</v>
      </c>
      <c r="C309" s="44" t="s">
        <v>860</v>
      </c>
      <c r="D309" s="47" t="s">
        <v>861</v>
      </c>
      <c r="E309" s="48" t="s">
        <v>749</v>
      </c>
      <c r="F309" s="46" t="str">
        <f>VLOOKUP(C309,'[1]2023.11'!$C$6:$X$1239,8,0)</f>
        <v>VANG</v>
      </c>
      <c r="G309" s="46" t="str">
        <f>VLOOKUP(C309,'[1]2023.11'!$C$6:$X$1239,9,0)</f>
        <v>NAK</v>
      </c>
      <c r="H309" s="46" t="str">
        <f>VLOOKUP(C309,'[1]2023.11'!$C$6:$X$1239,14,0)</f>
        <v>M</v>
      </c>
      <c r="I309" s="78">
        <f>VLOOKUP(C309,'[1]2023.11'!$C$6:$X$1239,13,0)</f>
        <v>33862</v>
      </c>
      <c r="J309" s="46" t="str">
        <f>VLOOKUP(C309,'[1]2023.11'!$C$6:$X$1239,4,0)</f>
        <v>010702252</v>
      </c>
      <c r="K309" s="46" t="str">
        <f>VLOOKUP(C309,'[1]2023.11'!$C$6:$X$1239,3,0)</f>
        <v>051604726</v>
      </c>
      <c r="L309" s="15">
        <v>44228</v>
      </c>
      <c r="M309" s="2">
        <f t="shared" si="435"/>
        <v>26</v>
      </c>
      <c r="N309" s="16">
        <v>30</v>
      </c>
      <c r="O309" s="2"/>
      <c r="P309" s="16"/>
      <c r="Q309" s="16"/>
      <c r="R309" s="2">
        <v>210</v>
      </c>
      <c r="S309" s="2">
        <v>30</v>
      </c>
      <c r="T309" s="2">
        <v>15</v>
      </c>
      <c r="U309" s="16"/>
      <c r="V309" s="2">
        <v>30</v>
      </c>
      <c r="W309" s="2">
        <f t="shared" ref="W309:W329" si="469">IF(AND($Q$4&lt;=M309,Q309&lt;0.01),10,IF(AND(M309&gt;=$Q$4-1,Q309&lt;0.01),5,0))</f>
        <v>10</v>
      </c>
      <c r="X309" s="2">
        <f t="shared" si="464"/>
        <v>0</v>
      </c>
      <c r="Y309" s="17">
        <f t="shared" si="455"/>
        <v>45.432692307692307</v>
      </c>
      <c r="Z309" s="17">
        <f t="shared" si="459"/>
        <v>7.5</v>
      </c>
      <c r="AA309" s="17">
        <f t="shared" si="458"/>
        <v>5</v>
      </c>
      <c r="AB309" s="18">
        <v>7</v>
      </c>
      <c r="AC309" s="19">
        <f t="shared" si="440"/>
        <v>359.93269230769232</v>
      </c>
      <c r="AD309" s="17">
        <f t="shared" ref="AD309:AD311" si="470">(R309+T309)/$P$4*P309</f>
        <v>0</v>
      </c>
      <c r="AE309" s="17">
        <f t="shared" ref="AE309:AE372" si="471">(R309+T309)/$P$4*Q309</f>
        <v>0</v>
      </c>
      <c r="AF309" s="29"/>
      <c r="AG309" s="43">
        <f t="shared" ref="AG309:AG329" si="472">IF(BE309&lt;=(1500000/4000),0,IF(BE309&lt;=(2000000/4000),(BE309-(1500000/4000))*5%,IF(BE309&lt;=(8500000/4000),(BE309-(2000000/4000))*10%+(25000/4000),IF(BE309&lt;=(12500000/4000),(BE309-(8500000/4000))*15%+(675000/4000),(BE309-(12500000/4000))*20%+(1275000/4000)))))</f>
        <v>0</v>
      </c>
      <c r="AH309" s="17">
        <f t="shared" ref="AH309:AH329" si="473">IF((AC309*4000)&lt;=1200000,(AC309*2%),(1200000/4000*2%))</f>
        <v>6</v>
      </c>
      <c r="AI309" s="17">
        <f t="shared" ref="AI309:AI329" si="474">AD309+AE309+AF309+AG309+AH309</f>
        <v>6</v>
      </c>
      <c r="AJ309" s="3">
        <f t="shared" si="467"/>
        <v>353</v>
      </c>
      <c r="AK309" s="3">
        <f t="shared" si="468"/>
        <v>3700</v>
      </c>
      <c r="AL309" s="3"/>
      <c r="AN309" s="20">
        <f>ROUND( AC309-AI309,2)</f>
        <v>353.93</v>
      </c>
      <c r="AO309">
        <f t="shared" si="441"/>
        <v>3</v>
      </c>
      <c r="AP309">
        <f t="shared" si="442"/>
        <v>1</v>
      </c>
      <c r="AQ309">
        <f t="shared" si="443"/>
        <v>0</v>
      </c>
      <c r="AR309">
        <f t="shared" si="444"/>
        <v>0</v>
      </c>
      <c r="AS309">
        <f t="shared" si="445"/>
        <v>0</v>
      </c>
      <c r="AT309">
        <f t="shared" si="446"/>
        <v>3</v>
      </c>
      <c r="AU309">
        <f t="shared" si="447"/>
        <v>1</v>
      </c>
      <c r="AV309">
        <f t="shared" si="448"/>
        <v>1</v>
      </c>
      <c r="AW309">
        <f t="shared" si="449"/>
        <v>1</v>
      </c>
      <c r="AX309">
        <f t="shared" si="450"/>
        <v>2</v>
      </c>
      <c r="AY309">
        <f t="shared" si="451"/>
        <v>3720.0000000000273</v>
      </c>
      <c r="AZ309" s="12">
        <f>+DAYS360(L309,$P$3)/360</f>
        <v>-4.1666666666666664E-2</v>
      </c>
      <c r="BA309" s="13">
        <f t="shared" si="465"/>
        <v>0</v>
      </c>
      <c r="BB309" s="13">
        <f t="shared" si="466"/>
        <v>0</v>
      </c>
      <c r="BC309" s="27">
        <v>0</v>
      </c>
      <c r="BD309" s="1">
        <f t="shared" ref="BD309:BD310" si="475">+BC309*150000/4000</f>
        <v>0</v>
      </c>
      <c r="BE309" s="20">
        <f>AC309-AD309-AE309-Z309-AA309-AB309-BD309</f>
        <v>340.43269230769232</v>
      </c>
    </row>
    <row r="310" spans="1:57" ht="33" customHeight="1" x14ac:dyDescent="0.65">
      <c r="A310" s="2">
        <v>304</v>
      </c>
      <c r="B310" s="2" t="s">
        <v>856</v>
      </c>
      <c r="C310" s="44" t="s">
        <v>862</v>
      </c>
      <c r="D310" s="47" t="s">
        <v>766</v>
      </c>
      <c r="E310" s="48" t="s">
        <v>830</v>
      </c>
      <c r="F310" s="46" t="str">
        <f>VLOOKUP(C310,'[1]2023.11'!$C$6:$X$1239,8,0)</f>
        <v>CHHENG</v>
      </c>
      <c r="G310" s="46" t="str">
        <f>VLOOKUP(C310,'[1]2023.11'!$C$6:$X$1239,9,0)</f>
        <v>SAMEN</v>
      </c>
      <c r="H310" s="46" t="str">
        <f>VLOOKUP(C310,'[1]2023.11'!$C$6:$X$1239,14,0)</f>
        <v>F</v>
      </c>
      <c r="I310" s="78">
        <f>VLOOKUP(C310,'[1]2023.11'!$C$6:$X$1239,13,0)</f>
        <v>29099</v>
      </c>
      <c r="J310" s="46" t="str">
        <f>VLOOKUP(C310,'[1]2023.11'!$C$6:$X$1239,4,0)</f>
        <v>016456758</v>
      </c>
      <c r="K310" s="46" t="str">
        <f>VLOOKUP(C310,'[1]2023.11'!$C$6:$X$1239,3,0)</f>
        <v>020092916</v>
      </c>
      <c r="L310" s="15">
        <v>44228</v>
      </c>
      <c r="M310" s="2">
        <f t="shared" si="435"/>
        <v>26</v>
      </c>
      <c r="N310" s="16">
        <v>28</v>
      </c>
      <c r="O310" s="2"/>
      <c r="P310" s="16"/>
      <c r="Q310" s="16"/>
      <c r="R310" s="2">
        <v>200</v>
      </c>
      <c r="S310" s="2">
        <v>0</v>
      </c>
      <c r="T310" s="2">
        <v>5</v>
      </c>
      <c r="U310" s="16"/>
      <c r="V310" s="2">
        <v>0</v>
      </c>
      <c r="W310" s="2">
        <f t="shared" si="469"/>
        <v>10</v>
      </c>
      <c r="X310" s="2">
        <f t="shared" si="464"/>
        <v>0</v>
      </c>
      <c r="Y310" s="17">
        <f t="shared" si="455"/>
        <v>40.384615384615387</v>
      </c>
      <c r="Z310" s="17">
        <f t="shared" si="459"/>
        <v>7</v>
      </c>
      <c r="AA310" s="17">
        <f t="shared" si="458"/>
        <v>5</v>
      </c>
      <c r="AB310" s="18">
        <v>7</v>
      </c>
      <c r="AC310" s="19">
        <f t="shared" si="440"/>
        <v>274.38461538461536</v>
      </c>
      <c r="AD310" s="17">
        <f t="shared" si="470"/>
        <v>0</v>
      </c>
      <c r="AE310" s="17">
        <f t="shared" si="471"/>
        <v>0</v>
      </c>
      <c r="AF310" s="29"/>
      <c r="AG310" s="43">
        <f t="shared" si="472"/>
        <v>0</v>
      </c>
      <c r="AH310" s="17">
        <f t="shared" si="473"/>
        <v>5.4876923076923072</v>
      </c>
      <c r="AI310" s="17">
        <f t="shared" si="474"/>
        <v>5.4876923076923072</v>
      </c>
      <c r="AJ310" s="3">
        <f t="shared" si="467"/>
        <v>268</v>
      </c>
      <c r="AK310" s="3">
        <f t="shared" si="468"/>
        <v>3500</v>
      </c>
      <c r="AL310" s="3"/>
      <c r="AN310" s="20">
        <f t="shared" ref="AN310" si="476">ROUND( AC310-AI310,2)</f>
        <v>268.89999999999998</v>
      </c>
      <c r="AO310">
        <f t="shared" si="441"/>
        <v>2</v>
      </c>
      <c r="AP310">
        <f t="shared" si="442"/>
        <v>1</v>
      </c>
      <c r="AQ310">
        <f t="shared" si="443"/>
        <v>0</v>
      </c>
      <c r="AR310">
        <f t="shared" si="444"/>
        <v>1</v>
      </c>
      <c r="AS310">
        <f t="shared" si="445"/>
        <v>1</v>
      </c>
      <c r="AT310">
        <f t="shared" si="446"/>
        <v>3</v>
      </c>
      <c r="AU310">
        <f t="shared" si="447"/>
        <v>1</v>
      </c>
      <c r="AV310">
        <f t="shared" si="448"/>
        <v>1</v>
      </c>
      <c r="AW310">
        <f t="shared" si="449"/>
        <v>1</v>
      </c>
      <c r="AX310">
        <f t="shared" si="450"/>
        <v>0</v>
      </c>
      <c r="AY310">
        <f t="shared" si="451"/>
        <v>3599.9999999999091</v>
      </c>
      <c r="AZ310" s="12">
        <f t="shared" ref="AZ310" si="477">+DAYS360(L310,$P$3)/360</f>
        <v>-4.1666666666666664E-2</v>
      </c>
      <c r="BA310" s="13">
        <f t="shared" si="465"/>
        <v>0</v>
      </c>
      <c r="BB310" s="13">
        <f t="shared" si="466"/>
        <v>0</v>
      </c>
      <c r="BC310" s="27">
        <v>0</v>
      </c>
      <c r="BD310" s="1">
        <f t="shared" si="475"/>
        <v>0</v>
      </c>
      <c r="BE310" s="20">
        <f t="shared" ref="BE310" si="478">AC310-AD310-AE310-Z310-AA310-AB310-BD310</f>
        <v>255.38461538461536</v>
      </c>
    </row>
    <row r="311" spans="1:57" ht="36.75" customHeight="1" x14ac:dyDescent="0.65">
      <c r="A311" s="39">
        <v>305</v>
      </c>
      <c r="B311" s="2" t="s">
        <v>856</v>
      </c>
      <c r="C311" s="36" t="s">
        <v>863</v>
      </c>
      <c r="D311" s="47" t="s">
        <v>864</v>
      </c>
      <c r="E311" s="48" t="s">
        <v>865</v>
      </c>
      <c r="F311" s="46" t="str">
        <f>VLOOKUP(C311,'[1]2023.11'!$C$6:$X$1239,8,0)</f>
        <v>SUOS</v>
      </c>
      <c r="G311" s="46" t="str">
        <f>VLOOKUP(C311,'[1]2023.11'!$C$6:$X$1239,9,0)</f>
        <v>CHANDARA</v>
      </c>
      <c r="H311" s="46" t="str">
        <f>VLOOKUP(C311,'[1]2023.11'!$C$6:$X$1239,14,0)</f>
        <v>M</v>
      </c>
      <c r="I311" s="78">
        <f>VLOOKUP(C311,'[1]2023.11'!$C$6:$X$1239,13,0)</f>
        <v>33541</v>
      </c>
      <c r="J311" s="46" t="str">
        <f>VLOOKUP(C311,'[1]2023.11'!$C$6:$X$1239,4,0)</f>
        <v>0968236600</v>
      </c>
      <c r="K311" s="46" t="str">
        <f>VLOOKUP(C311,'[1]2023.11'!$C$6:$X$1239,3,0)</f>
        <v>030616865</v>
      </c>
      <c r="L311" s="15">
        <v>44228</v>
      </c>
      <c r="M311" s="2">
        <f t="shared" si="435"/>
        <v>26</v>
      </c>
      <c r="N311" s="16">
        <v>24</v>
      </c>
      <c r="O311" s="2"/>
      <c r="P311" s="16"/>
      <c r="Q311" s="16"/>
      <c r="R311" s="2">
        <v>210</v>
      </c>
      <c r="S311" s="2">
        <v>15</v>
      </c>
      <c r="T311" s="2">
        <v>30</v>
      </c>
      <c r="U311" s="16"/>
      <c r="V311" s="2">
        <v>0</v>
      </c>
      <c r="W311" s="2">
        <f t="shared" si="469"/>
        <v>10</v>
      </c>
      <c r="X311" s="2">
        <f t="shared" si="464"/>
        <v>0</v>
      </c>
      <c r="Y311" s="17">
        <f t="shared" si="455"/>
        <v>36.346153846153847</v>
      </c>
      <c r="Z311" s="17">
        <f t="shared" si="459"/>
        <v>6</v>
      </c>
      <c r="AA311" s="17">
        <f t="shared" si="458"/>
        <v>5</v>
      </c>
      <c r="AB311" s="18"/>
      <c r="AC311" s="19">
        <f t="shared" si="440"/>
        <v>312.34615384615387</v>
      </c>
      <c r="AD311" s="17">
        <f t="shared" si="470"/>
        <v>0</v>
      </c>
      <c r="AE311" s="17">
        <f t="shared" si="471"/>
        <v>0</v>
      </c>
      <c r="AF311" s="29"/>
      <c r="AG311" s="43">
        <f t="shared" si="472"/>
        <v>0</v>
      </c>
      <c r="AH311" s="17">
        <f t="shared" si="473"/>
        <v>6</v>
      </c>
      <c r="AI311" s="17">
        <f t="shared" si="474"/>
        <v>6</v>
      </c>
      <c r="AJ311" s="3">
        <f t="shared" si="467"/>
        <v>306</v>
      </c>
      <c r="AK311" s="3">
        <f t="shared" si="468"/>
        <v>1400</v>
      </c>
      <c r="AL311" s="3"/>
      <c r="AN311" s="20">
        <f>ROUND( AC311-AI311,2)</f>
        <v>306.35000000000002</v>
      </c>
      <c r="AO311">
        <f t="shared" si="441"/>
        <v>3</v>
      </c>
      <c r="AP311">
        <f t="shared" si="442"/>
        <v>0</v>
      </c>
      <c r="AQ311">
        <f t="shared" si="443"/>
        <v>0</v>
      </c>
      <c r="AR311">
        <f t="shared" si="444"/>
        <v>0</v>
      </c>
      <c r="AS311">
        <f t="shared" si="445"/>
        <v>1</v>
      </c>
      <c r="AT311">
        <f t="shared" si="446"/>
        <v>1</v>
      </c>
      <c r="AU311">
        <f t="shared" si="447"/>
        <v>0</v>
      </c>
      <c r="AV311">
        <f t="shared" si="448"/>
        <v>1</v>
      </c>
      <c r="AW311">
        <f t="shared" si="449"/>
        <v>0</v>
      </c>
      <c r="AX311">
        <f t="shared" si="450"/>
        <v>4</v>
      </c>
      <c r="AY311">
        <f t="shared" si="451"/>
        <v>1400.0000000000909</v>
      </c>
      <c r="AZ311" s="12">
        <f>+DAYS360(L311,$P$3)/360</f>
        <v>-4.1666666666666664E-2</v>
      </c>
      <c r="BA311" s="13">
        <f t="shared" si="465"/>
        <v>0</v>
      </c>
      <c r="BB311" s="13">
        <f t="shared" si="466"/>
        <v>0</v>
      </c>
      <c r="BC311" s="27">
        <v>0</v>
      </c>
      <c r="BD311" s="1">
        <f>+BC311*150000/4000</f>
        <v>0</v>
      </c>
      <c r="BE311" s="20">
        <f>AC311-AD311-AE311-Z311-AA311-AB311-BD311</f>
        <v>301.34615384615387</v>
      </c>
    </row>
    <row r="312" spans="1:57" ht="33" customHeight="1" x14ac:dyDescent="0.65">
      <c r="A312" s="2">
        <v>306</v>
      </c>
      <c r="B312" s="2" t="s">
        <v>856</v>
      </c>
      <c r="C312" s="44" t="s">
        <v>866</v>
      </c>
      <c r="D312" s="47" t="s">
        <v>867</v>
      </c>
      <c r="E312" s="48" t="s">
        <v>868</v>
      </c>
      <c r="F312" s="46" t="str">
        <f>VLOOKUP(C312,'[1]2023.11'!$C$6:$X$1239,8,0)</f>
        <v>MORN</v>
      </c>
      <c r="G312" s="46" t="str">
        <f>VLOOKUP(C312,'[1]2023.11'!$C$6:$X$1239,9,0)</f>
        <v>DA</v>
      </c>
      <c r="H312" s="46" t="str">
        <f>VLOOKUP(C312,'[1]2023.11'!$C$6:$X$1239,14,0)</f>
        <v>M</v>
      </c>
      <c r="I312" s="78">
        <f>VLOOKUP(C312,'[1]2023.11'!$C$6:$X$1239,13,0)</f>
        <v>33933</v>
      </c>
      <c r="J312" s="46" t="str">
        <f>VLOOKUP(C312,'[1]2023.11'!$C$6:$X$1239,4,0)</f>
        <v>093876008</v>
      </c>
      <c r="K312" s="46" t="str">
        <f>VLOOKUP(C312,'[1]2023.11'!$C$6:$X$1239,3,0)</f>
        <v>051157932</v>
      </c>
      <c r="L312" s="15">
        <v>44228</v>
      </c>
      <c r="M312" s="2">
        <f t="shared" si="435"/>
        <v>26</v>
      </c>
      <c r="N312" s="16">
        <v>26</v>
      </c>
      <c r="O312" s="2"/>
      <c r="P312" s="16"/>
      <c r="Q312" s="16"/>
      <c r="R312" s="2">
        <v>200</v>
      </c>
      <c r="S312" s="2">
        <v>0</v>
      </c>
      <c r="T312" s="2">
        <v>15</v>
      </c>
      <c r="U312" s="16"/>
      <c r="V312" s="2">
        <v>0</v>
      </c>
      <c r="W312" s="2">
        <f t="shared" si="469"/>
        <v>10</v>
      </c>
      <c r="X312" s="2">
        <f t="shared" si="464"/>
        <v>0</v>
      </c>
      <c r="Y312" s="17">
        <f t="shared" si="455"/>
        <v>37.5</v>
      </c>
      <c r="Z312" s="17">
        <f t="shared" si="459"/>
        <v>6.5</v>
      </c>
      <c r="AA312" s="17">
        <f t="shared" si="458"/>
        <v>5</v>
      </c>
      <c r="AB312" s="18">
        <v>7</v>
      </c>
      <c r="AC312" s="19">
        <f t="shared" si="440"/>
        <v>281</v>
      </c>
      <c r="AD312" s="17">
        <f>(R312+T312)/$P$4*P312</f>
        <v>0</v>
      </c>
      <c r="AE312" s="17">
        <f t="shared" si="471"/>
        <v>0</v>
      </c>
      <c r="AF312" s="29"/>
      <c r="AG312" s="43">
        <f t="shared" si="472"/>
        <v>0</v>
      </c>
      <c r="AH312" s="17">
        <f t="shared" si="473"/>
        <v>5.62</v>
      </c>
      <c r="AI312" s="17">
        <f t="shared" si="474"/>
        <v>5.62</v>
      </c>
      <c r="AJ312" s="3">
        <f t="shared" si="467"/>
        <v>275</v>
      </c>
      <c r="AK312" s="3">
        <f t="shared" si="468"/>
        <v>1500</v>
      </c>
      <c r="AL312" s="3"/>
      <c r="AN312" s="20">
        <f>ROUND( AC312-AI312,2)</f>
        <v>275.38</v>
      </c>
      <c r="AO312">
        <f t="shared" si="441"/>
        <v>2</v>
      </c>
      <c r="AP312">
        <f t="shared" si="442"/>
        <v>1</v>
      </c>
      <c r="AQ312">
        <f t="shared" si="443"/>
        <v>1</v>
      </c>
      <c r="AR312">
        <f t="shared" si="444"/>
        <v>0</v>
      </c>
      <c r="AS312">
        <f t="shared" si="445"/>
        <v>1</v>
      </c>
      <c r="AT312">
        <f t="shared" si="446"/>
        <v>0</v>
      </c>
      <c r="AU312">
        <f t="shared" si="447"/>
        <v>0</v>
      </c>
      <c r="AV312">
        <f t="shared" si="448"/>
        <v>1</v>
      </c>
      <c r="AW312">
        <f t="shared" si="449"/>
        <v>1</v>
      </c>
      <c r="AX312">
        <f t="shared" si="450"/>
        <v>0</v>
      </c>
      <c r="AY312">
        <f t="shared" si="451"/>
        <v>1519.9999999999818</v>
      </c>
      <c r="AZ312" s="12">
        <f>+DAYS360(L312,$P$3)/360</f>
        <v>-4.1666666666666664E-2</v>
      </c>
      <c r="BA312" s="13">
        <f t="shared" si="465"/>
        <v>0</v>
      </c>
      <c r="BB312" s="13">
        <f t="shared" si="466"/>
        <v>0</v>
      </c>
      <c r="BC312" s="27">
        <v>0</v>
      </c>
      <c r="BD312" s="1">
        <f>+BC312*150000/4000</f>
        <v>0</v>
      </c>
      <c r="BE312" s="20">
        <f>AC312-AD312-AE312-Z312-AA312-AB312-BD312</f>
        <v>262.5</v>
      </c>
    </row>
    <row r="313" spans="1:57" ht="33" customHeight="1" x14ac:dyDescent="0.65">
      <c r="A313" s="39">
        <v>307</v>
      </c>
      <c r="B313" s="2" t="s">
        <v>856</v>
      </c>
      <c r="C313" s="44" t="s">
        <v>869</v>
      </c>
      <c r="D313" s="47" t="s">
        <v>543</v>
      </c>
      <c r="E313" s="48" t="s">
        <v>105</v>
      </c>
      <c r="F313" s="46" t="str">
        <f>VLOOKUP(C313,'[1]2023.11'!$C$6:$X$1239,8,0)</f>
        <v>MOUNG</v>
      </c>
      <c r="G313" s="46" t="str">
        <f>VLOOKUP(C313,'[1]2023.11'!$C$6:$X$1239,9,0)</f>
        <v>REACH</v>
      </c>
      <c r="H313" s="46" t="str">
        <f>VLOOKUP(C313,'[1]2023.11'!$C$6:$X$1239,14,0)</f>
        <v>M</v>
      </c>
      <c r="I313" s="78">
        <f>VLOOKUP(C313,'[1]2023.11'!$C$6:$X$1239,13,0)</f>
        <v>34062</v>
      </c>
      <c r="J313" s="46" t="str">
        <f>VLOOKUP(C313,'[1]2023.11'!$C$6:$X$1239,4,0)</f>
        <v>0963329090</v>
      </c>
      <c r="K313" s="46" t="str">
        <f>VLOOKUP(C313,'[1]2023.11'!$C$6:$X$1239,3,0)</f>
        <v>050777719</v>
      </c>
      <c r="L313" s="15">
        <v>44378</v>
      </c>
      <c r="M313" s="2">
        <f t="shared" si="435"/>
        <v>26</v>
      </c>
      <c r="N313" s="16">
        <v>57</v>
      </c>
      <c r="O313" s="2"/>
      <c r="P313" s="16"/>
      <c r="Q313" s="16"/>
      <c r="R313" s="2">
        <v>200</v>
      </c>
      <c r="S313" s="2">
        <v>0</v>
      </c>
      <c r="T313" s="2">
        <v>10</v>
      </c>
      <c r="U313" s="16"/>
      <c r="V313" s="2">
        <v>0</v>
      </c>
      <c r="W313" s="2">
        <f t="shared" si="469"/>
        <v>10</v>
      </c>
      <c r="X313" s="2">
        <f t="shared" si="464"/>
        <v>0</v>
      </c>
      <c r="Y313" s="17">
        <f t="shared" si="455"/>
        <v>82.211538461538467</v>
      </c>
      <c r="Z313" s="17">
        <f t="shared" si="459"/>
        <v>14.25</v>
      </c>
      <c r="AA313" s="17">
        <f t="shared" si="458"/>
        <v>5</v>
      </c>
      <c r="AB313" s="18">
        <v>7</v>
      </c>
      <c r="AC313" s="19">
        <f t="shared" si="440"/>
        <v>328.46153846153845</v>
      </c>
      <c r="AD313" s="17">
        <f t="shared" ref="AD313:AD315" si="479">(R313+T313)/$P$4*P313</f>
        <v>0</v>
      </c>
      <c r="AE313" s="17">
        <f t="shared" si="471"/>
        <v>0</v>
      </c>
      <c r="AF313" s="29"/>
      <c r="AG313" s="43">
        <f t="shared" si="472"/>
        <v>0</v>
      </c>
      <c r="AH313" s="17">
        <f t="shared" si="473"/>
        <v>6</v>
      </c>
      <c r="AI313" s="17">
        <f t="shared" si="474"/>
        <v>6</v>
      </c>
      <c r="AJ313" s="3">
        <f t="shared" si="467"/>
        <v>322</v>
      </c>
      <c r="AK313" s="3">
        <f t="shared" si="468"/>
        <v>1800</v>
      </c>
      <c r="AL313" s="3"/>
      <c r="AN313" s="20">
        <f t="shared" ref="AN313:AN315" si="480">ROUND( AC313-AI313,2)</f>
        <v>322.45999999999998</v>
      </c>
      <c r="AO313">
        <f t="shared" si="441"/>
        <v>3</v>
      </c>
      <c r="AP313">
        <f t="shared" si="442"/>
        <v>0</v>
      </c>
      <c r="AQ313">
        <f t="shared" si="443"/>
        <v>1</v>
      </c>
      <c r="AR313">
        <f t="shared" si="444"/>
        <v>0</v>
      </c>
      <c r="AS313">
        <f t="shared" si="445"/>
        <v>0</v>
      </c>
      <c r="AT313">
        <f t="shared" si="446"/>
        <v>2</v>
      </c>
      <c r="AU313">
        <f t="shared" si="447"/>
        <v>0</v>
      </c>
      <c r="AV313">
        <f t="shared" si="448"/>
        <v>1</v>
      </c>
      <c r="AW313">
        <f t="shared" si="449"/>
        <v>1</v>
      </c>
      <c r="AX313">
        <f t="shared" si="450"/>
        <v>3</v>
      </c>
      <c r="AY313">
        <f t="shared" si="451"/>
        <v>1839.9999999999181</v>
      </c>
      <c r="AZ313" s="12">
        <f t="shared" ref="AZ313:AZ315" si="481">+DAYS360(L313,$P$3)/360</f>
        <v>-0.45833333333333331</v>
      </c>
      <c r="BA313" s="13">
        <f t="shared" si="465"/>
        <v>0</v>
      </c>
      <c r="BB313" s="13">
        <f t="shared" si="466"/>
        <v>0</v>
      </c>
      <c r="BC313" s="27">
        <v>0</v>
      </c>
      <c r="BD313" s="1">
        <f t="shared" ref="BD313:BD315" si="482">+BC313*150000/4000</f>
        <v>0</v>
      </c>
      <c r="BE313" s="20">
        <f t="shared" ref="BE313:BE315" si="483">AC313-AD313-AE313-Z313-AA313-AB313-BD313</f>
        <v>302.21153846153845</v>
      </c>
    </row>
    <row r="314" spans="1:57" ht="33" customHeight="1" x14ac:dyDescent="0.65">
      <c r="A314" s="2">
        <v>308</v>
      </c>
      <c r="B314" s="2" t="s">
        <v>856</v>
      </c>
      <c r="C314" s="44" t="s">
        <v>870</v>
      </c>
      <c r="D314" s="47" t="s">
        <v>871</v>
      </c>
      <c r="E314" s="48" t="s">
        <v>872</v>
      </c>
      <c r="F314" s="46" t="str">
        <f>VLOOKUP(C314,'[1]2023.11'!$C$6:$X$1239,8,0)</f>
        <v>KRET</v>
      </c>
      <c r="G314" s="46" t="str">
        <f>VLOOKUP(C314,'[1]2023.11'!$C$6:$X$1239,9,0)</f>
        <v>VANDA</v>
      </c>
      <c r="H314" s="46" t="str">
        <f>VLOOKUP(C314,'[1]2023.11'!$C$6:$X$1239,14,0)</f>
        <v>M</v>
      </c>
      <c r="I314" s="78">
        <f>VLOOKUP(C314,'[1]2023.11'!$C$6:$X$1239,13,0)</f>
        <v>36129</v>
      </c>
      <c r="J314" s="46" t="str">
        <f>VLOOKUP(C314,'[1]2023.11'!$C$6:$X$1239,4,0)</f>
        <v>0963536742</v>
      </c>
      <c r="K314" s="46" t="str">
        <f>VLOOKUP(C314,'[1]2023.11'!$C$6:$X$1239,3,0)</f>
        <v>021037793</v>
      </c>
      <c r="L314" s="15">
        <v>44378</v>
      </c>
      <c r="M314" s="2">
        <f t="shared" si="435"/>
        <v>26</v>
      </c>
      <c r="N314" s="16">
        <v>30</v>
      </c>
      <c r="O314" s="2"/>
      <c r="P314" s="16"/>
      <c r="Q314" s="16"/>
      <c r="R314" s="2">
        <v>200</v>
      </c>
      <c r="S314" s="2">
        <v>0</v>
      </c>
      <c r="T314" s="2">
        <v>0</v>
      </c>
      <c r="U314" s="16"/>
      <c r="V314" s="2">
        <v>0</v>
      </c>
      <c r="W314" s="2">
        <f t="shared" si="469"/>
        <v>10</v>
      </c>
      <c r="X314" s="2">
        <f t="shared" si="464"/>
        <v>0</v>
      </c>
      <c r="Y314" s="17">
        <f t="shared" si="455"/>
        <v>43.269230769230766</v>
      </c>
      <c r="Z314" s="17">
        <f t="shared" si="459"/>
        <v>7.5</v>
      </c>
      <c r="AA314" s="17">
        <f t="shared" si="458"/>
        <v>5</v>
      </c>
      <c r="AB314" s="18">
        <v>7</v>
      </c>
      <c r="AC314" s="19">
        <f t="shared" si="440"/>
        <v>272.76923076923077</v>
      </c>
      <c r="AD314" s="17">
        <f t="shared" si="479"/>
        <v>0</v>
      </c>
      <c r="AE314" s="17">
        <f t="shared" si="471"/>
        <v>0</v>
      </c>
      <c r="AF314" s="29"/>
      <c r="AG314" s="43">
        <f t="shared" si="472"/>
        <v>0</v>
      </c>
      <c r="AH314" s="17">
        <f t="shared" si="473"/>
        <v>5.4553846153846157</v>
      </c>
      <c r="AI314" s="17">
        <f t="shared" si="474"/>
        <v>5.4553846153846157</v>
      </c>
      <c r="AJ314" s="3">
        <f t="shared" si="467"/>
        <v>267</v>
      </c>
      <c r="AK314" s="3">
        <f t="shared" si="468"/>
        <v>1200</v>
      </c>
      <c r="AL314" s="3"/>
      <c r="AN314" s="20">
        <f t="shared" si="480"/>
        <v>267.31</v>
      </c>
      <c r="AO314">
        <f t="shared" si="441"/>
        <v>2</v>
      </c>
      <c r="AP314">
        <f t="shared" si="442"/>
        <v>1</v>
      </c>
      <c r="AQ314">
        <f t="shared" si="443"/>
        <v>0</v>
      </c>
      <c r="AR314">
        <f t="shared" si="444"/>
        <v>1</v>
      </c>
      <c r="AS314">
        <f t="shared" si="445"/>
        <v>1</v>
      </c>
      <c r="AT314">
        <f t="shared" si="446"/>
        <v>2</v>
      </c>
      <c r="AU314">
        <f t="shared" si="447"/>
        <v>0</v>
      </c>
      <c r="AV314">
        <f t="shared" si="448"/>
        <v>1</v>
      </c>
      <c r="AW314">
        <f t="shared" si="449"/>
        <v>0</v>
      </c>
      <c r="AX314">
        <f t="shared" si="450"/>
        <v>2</v>
      </c>
      <c r="AY314">
        <f t="shared" si="451"/>
        <v>1240.0000000000091</v>
      </c>
      <c r="AZ314" s="12">
        <f t="shared" si="481"/>
        <v>-0.45833333333333331</v>
      </c>
      <c r="BA314" s="13">
        <f t="shared" si="465"/>
        <v>0</v>
      </c>
      <c r="BB314" s="13">
        <f t="shared" si="466"/>
        <v>0</v>
      </c>
      <c r="BC314" s="27">
        <v>0</v>
      </c>
      <c r="BD314" s="1">
        <f t="shared" si="482"/>
        <v>0</v>
      </c>
      <c r="BE314" s="20">
        <f t="shared" si="483"/>
        <v>253.26923076923077</v>
      </c>
    </row>
    <row r="315" spans="1:57" ht="33" customHeight="1" x14ac:dyDescent="0.65">
      <c r="A315" s="39">
        <v>309</v>
      </c>
      <c r="B315" s="2" t="s">
        <v>856</v>
      </c>
      <c r="C315" s="44" t="s">
        <v>873</v>
      </c>
      <c r="D315" s="47" t="s">
        <v>867</v>
      </c>
      <c r="E315" s="48" t="s">
        <v>575</v>
      </c>
      <c r="F315" s="46" t="str">
        <f>VLOOKUP(C315,'[1]2023.11'!$C$6:$X$1239,8,0)</f>
        <v>MORN</v>
      </c>
      <c r="G315" s="46" t="str">
        <f>VLOOKUP(C315,'[1]2023.11'!$C$6:$X$1239,9,0)</f>
        <v>MAKARA</v>
      </c>
      <c r="H315" s="46" t="str">
        <f>VLOOKUP(C315,'[1]2023.11'!$C$6:$X$1239,14,0)</f>
        <v>M</v>
      </c>
      <c r="I315" s="78">
        <f>VLOOKUP(C315,'[1]2023.11'!$C$6:$X$1239,13,0)</f>
        <v>37672</v>
      </c>
      <c r="J315" s="46" t="str">
        <f>VLOOKUP(C315,'[1]2023.11'!$C$6:$X$1239,4,0)</f>
        <v>016865802</v>
      </c>
      <c r="K315" s="46" t="str">
        <f>VLOOKUP(C315,'[1]2023.11'!$C$6:$X$1239,3,0)</f>
        <v>051615441</v>
      </c>
      <c r="L315" s="15">
        <v>44378</v>
      </c>
      <c r="M315" s="2">
        <f t="shared" si="435"/>
        <v>26</v>
      </c>
      <c r="N315" s="16">
        <v>9</v>
      </c>
      <c r="O315" s="2"/>
      <c r="P315" s="16"/>
      <c r="Q315" s="16"/>
      <c r="R315" s="2">
        <v>200</v>
      </c>
      <c r="S315" s="2">
        <v>0</v>
      </c>
      <c r="T315" s="2">
        <v>0</v>
      </c>
      <c r="U315" s="16"/>
      <c r="V315" s="2">
        <v>0</v>
      </c>
      <c r="W315" s="2">
        <f t="shared" si="469"/>
        <v>10</v>
      </c>
      <c r="X315" s="2">
        <f t="shared" si="464"/>
        <v>0</v>
      </c>
      <c r="Y315" s="17">
        <f t="shared" si="455"/>
        <v>12.98076923076923</v>
      </c>
      <c r="Z315" s="17">
        <f t="shared" si="459"/>
        <v>2.25</v>
      </c>
      <c r="AA315" s="17">
        <f t="shared" si="458"/>
        <v>5</v>
      </c>
      <c r="AB315" s="18">
        <v>7</v>
      </c>
      <c r="AC315" s="19">
        <f t="shared" si="440"/>
        <v>237.23076923076923</v>
      </c>
      <c r="AD315" s="17">
        <f t="shared" si="479"/>
        <v>0</v>
      </c>
      <c r="AE315" s="17">
        <f t="shared" si="471"/>
        <v>0</v>
      </c>
      <c r="AF315" s="29"/>
      <c r="AG315" s="43">
        <f t="shared" si="472"/>
        <v>0</v>
      </c>
      <c r="AH315" s="17">
        <f t="shared" si="473"/>
        <v>4.7446153846153845</v>
      </c>
      <c r="AI315" s="17">
        <f t="shared" si="474"/>
        <v>4.7446153846153845</v>
      </c>
      <c r="AJ315" s="3">
        <f t="shared" si="467"/>
        <v>232</v>
      </c>
      <c r="AK315" s="3">
        <f t="shared" si="468"/>
        <v>1900</v>
      </c>
      <c r="AL315" s="3"/>
      <c r="AN315" s="20">
        <f t="shared" si="480"/>
        <v>232.49</v>
      </c>
      <c r="AO315">
        <f t="shared" si="441"/>
        <v>2</v>
      </c>
      <c r="AP315">
        <f t="shared" si="442"/>
        <v>0</v>
      </c>
      <c r="AQ315">
        <f t="shared" si="443"/>
        <v>1</v>
      </c>
      <c r="AR315">
        <f t="shared" si="444"/>
        <v>1</v>
      </c>
      <c r="AS315">
        <f t="shared" si="445"/>
        <v>0</v>
      </c>
      <c r="AT315">
        <f t="shared" si="446"/>
        <v>2</v>
      </c>
      <c r="AU315">
        <f t="shared" si="447"/>
        <v>0</v>
      </c>
      <c r="AV315">
        <f t="shared" si="448"/>
        <v>1</v>
      </c>
      <c r="AW315">
        <f t="shared" si="449"/>
        <v>1</v>
      </c>
      <c r="AX315">
        <f t="shared" si="450"/>
        <v>4</v>
      </c>
      <c r="AY315">
        <f t="shared" si="451"/>
        <v>1960.0000000000364</v>
      </c>
      <c r="AZ315" s="12">
        <f t="shared" si="481"/>
        <v>-0.45833333333333331</v>
      </c>
      <c r="BA315" s="13">
        <f t="shared" si="465"/>
        <v>0</v>
      </c>
      <c r="BB315" s="13">
        <f t="shared" si="466"/>
        <v>0</v>
      </c>
      <c r="BC315" s="27">
        <v>0</v>
      </c>
      <c r="BD315" s="1">
        <f t="shared" si="482"/>
        <v>0</v>
      </c>
      <c r="BE315" s="20">
        <f t="shared" si="483"/>
        <v>222.98076923076923</v>
      </c>
    </row>
    <row r="316" spans="1:57" ht="33" customHeight="1" x14ac:dyDescent="0.65">
      <c r="A316" s="2">
        <v>310</v>
      </c>
      <c r="B316" s="2" t="s">
        <v>856</v>
      </c>
      <c r="C316" s="36" t="s">
        <v>874</v>
      </c>
      <c r="D316" s="47" t="s">
        <v>875</v>
      </c>
      <c r="E316" s="48" t="s">
        <v>338</v>
      </c>
      <c r="F316" s="46" t="str">
        <f>VLOOKUP(C316,'[1]2023.11'!$C$6:$X$1239,8,0)</f>
        <v>LEU</v>
      </c>
      <c r="G316" s="46" t="str">
        <f>VLOOKUP(C316,'[1]2023.11'!$C$6:$X$1239,9,0)</f>
        <v>LEAK</v>
      </c>
      <c r="H316" s="46" t="str">
        <f>VLOOKUP(C316,'[1]2023.11'!$C$6:$X$1239,14,0)</f>
        <v>M</v>
      </c>
      <c r="I316" s="78">
        <f>VLOOKUP(C316,'[1]2023.11'!$C$6:$X$1239,13,0)</f>
        <v>35715</v>
      </c>
      <c r="J316" s="46" t="str">
        <f>VLOOKUP(C316,'[1]2023.11'!$C$6:$X$1239,4,0)</f>
        <v>0962952308</v>
      </c>
      <c r="K316" s="46" t="str">
        <f>VLOOKUP(C316,'[1]2023.11'!$C$6:$X$1239,3,0)</f>
        <v>150563974</v>
      </c>
      <c r="L316" s="15">
        <v>44378</v>
      </c>
      <c r="M316" s="2">
        <f t="shared" si="435"/>
        <v>26</v>
      </c>
      <c r="N316" s="16">
        <v>6</v>
      </c>
      <c r="O316" s="2"/>
      <c r="P316" s="16"/>
      <c r="Q316" s="16"/>
      <c r="R316" s="2">
        <v>200</v>
      </c>
      <c r="S316" s="2">
        <v>0</v>
      </c>
      <c r="T316" s="2">
        <v>0</v>
      </c>
      <c r="U316" s="16"/>
      <c r="V316" s="2">
        <v>0</v>
      </c>
      <c r="W316" s="2">
        <f t="shared" si="469"/>
        <v>10</v>
      </c>
      <c r="X316" s="2">
        <f t="shared" si="464"/>
        <v>0</v>
      </c>
      <c r="Y316" s="17">
        <f t="shared" si="455"/>
        <v>8.6538461538461533</v>
      </c>
      <c r="Z316" s="17">
        <f t="shared" si="459"/>
        <v>1.5</v>
      </c>
      <c r="AA316" s="17">
        <f t="shared" si="458"/>
        <v>5</v>
      </c>
      <c r="AB316" s="18">
        <v>7</v>
      </c>
      <c r="AC316" s="19">
        <f t="shared" si="440"/>
        <v>232.15384615384616</v>
      </c>
      <c r="AD316" s="17">
        <f>(R316+T316)/$P$4*P316</f>
        <v>0</v>
      </c>
      <c r="AE316" s="17">
        <f t="shared" si="471"/>
        <v>0</v>
      </c>
      <c r="AF316" s="29"/>
      <c r="AG316" s="43">
        <f t="shared" si="472"/>
        <v>0</v>
      </c>
      <c r="AH316" s="17">
        <f t="shared" si="473"/>
        <v>4.6430769230769231</v>
      </c>
      <c r="AI316" s="17">
        <f t="shared" si="474"/>
        <v>4.6430769230769231</v>
      </c>
      <c r="AJ316" s="3">
        <f t="shared" si="467"/>
        <v>227</v>
      </c>
      <c r="AK316" s="3">
        <f t="shared" si="468"/>
        <v>2000</v>
      </c>
      <c r="AL316" s="3"/>
      <c r="AN316" s="20">
        <f>ROUND( AC316-AI316,2)</f>
        <v>227.51</v>
      </c>
      <c r="AO316">
        <f t="shared" si="441"/>
        <v>2</v>
      </c>
      <c r="AP316">
        <f t="shared" si="442"/>
        <v>0</v>
      </c>
      <c r="AQ316">
        <f t="shared" si="443"/>
        <v>1</v>
      </c>
      <c r="AR316">
        <f t="shared" si="444"/>
        <v>0</v>
      </c>
      <c r="AS316">
        <f t="shared" si="445"/>
        <v>1</v>
      </c>
      <c r="AT316">
        <f t="shared" si="446"/>
        <v>2</v>
      </c>
      <c r="AU316">
        <f t="shared" si="447"/>
        <v>1</v>
      </c>
      <c r="AV316">
        <f t="shared" si="448"/>
        <v>0</v>
      </c>
      <c r="AW316">
        <f t="shared" si="449"/>
        <v>0</v>
      </c>
      <c r="AX316">
        <f t="shared" si="450"/>
        <v>0</v>
      </c>
      <c r="AY316">
        <f t="shared" si="451"/>
        <v>2039.9999999999636</v>
      </c>
      <c r="AZ316" s="12">
        <f>+DAYS360(L316,$P$3)/360</f>
        <v>-0.45833333333333331</v>
      </c>
      <c r="BA316" s="13">
        <f t="shared" si="465"/>
        <v>0</v>
      </c>
      <c r="BB316" s="13">
        <f t="shared" si="466"/>
        <v>0</v>
      </c>
      <c r="BC316" s="27">
        <v>0</v>
      </c>
      <c r="BD316" s="1">
        <f>+BC316*150000/4000</f>
        <v>0</v>
      </c>
      <c r="BE316" s="20">
        <f>AC316-AD316-AE316-Z316-AA316-AB316-BD316</f>
        <v>218.65384615384616</v>
      </c>
    </row>
    <row r="317" spans="1:57" ht="33" customHeight="1" x14ac:dyDescent="0.65">
      <c r="A317" s="39">
        <v>311</v>
      </c>
      <c r="B317" s="2" t="s">
        <v>856</v>
      </c>
      <c r="C317" s="44" t="s">
        <v>876</v>
      </c>
      <c r="D317" s="47" t="s">
        <v>877</v>
      </c>
      <c r="E317" s="48" t="s">
        <v>265</v>
      </c>
      <c r="F317" s="46" t="str">
        <f>VLOOKUP(C317,'[1]2023.11'!$C$6:$X$1239,8,0)</f>
        <v>PREAP</v>
      </c>
      <c r="G317" s="46" t="str">
        <f>VLOOKUP(C317,'[1]2023.11'!$C$6:$X$1239,9,0)</f>
        <v>SOPHEAK</v>
      </c>
      <c r="H317" s="46" t="str">
        <f>VLOOKUP(C317,'[1]2023.11'!$C$6:$X$1239,14,0)</f>
        <v>M</v>
      </c>
      <c r="I317" s="78">
        <f>VLOOKUP(C317,'[1]2023.11'!$C$6:$X$1239,13,0)</f>
        <v>35815</v>
      </c>
      <c r="J317" s="46" t="str">
        <f>VLOOKUP(C317,'[1]2023.11'!$C$6:$X$1239,4,0)</f>
        <v>096525856</v>
      </c>
      <c r="K317" s="46" t="str">
        <f>VLOOKUP(C317,'[1]2023.11'!$C$6:$X$1239,3,0)</f>
        <v>090667570</v>
      </c>
      <c r="L317" s="15">
        <v>44562</v>
      </c>
      <c r="M317" s="2">
        <f t="shared" si="435"/>
        <v>26</v>
      </c>
      <c r="N317" s="16">
        <v>36</v>
      </c>
      <c r="O317" s="2"/>
      <c r="P317" s="16"/>
      <c r="Q317" s="16"/>
      <c r="R317" s="2">
        <v>200</v>
      </c>
      <c r="S317" s="2">
        <v>0</v>
      </c>
      <c r="T317" s="2">
        <v>0</v>
      </c>
      <c r="U317" s="16"/>
      <c r="V317" s="2">
        <v>0</v>
      </c>
      <c r="W317" s="2">
        <f t="shared" si="469"/>
        <v>10</v>
      </c>
      <c r="X317" s="2">
        <f t="shared" si="464"/>
        <v>0</v>
      </c>
      <c r="Y317" s="17">
        <f t="shared" si="455"/>
        <v>51.92307692307692</v>
      </c>
      <c r="Z317" s="17">
        <f t="shared" si="459"/>
        <v>9</v>
      </c>
      <c r="AA317" s="17">
        <f t="shared" si="458"/>
        <v>5</v>
      </c>
      <c r="AB317" s="18">
        <v>7</v>
      </c>
      <c r="AC317" s="19">
        <f t="shared" si="440"/>
        <v>282.92307692307691</v>
      </c>
      <c r="AD317" s="17">
        <f t="shared" ref="AD317:AD318" si="484">(R317+T317)/$P$4*P317</f>
        <v>0</v>
      </c>
      <c r="AE317" s="17">
        <f t="shared" si="471"/>
        <v>0</v>
      </c>
      <c r="AF317" s="29"/>
      <c r="AG317" s="43">
        <f t="shared" si="472"/>
        <v>0</v>
      </c>
      <c r="AH317" s="17">
        <f t="shared" si="473"/>
        <v>5.6584615384615384</v>
      </c>
      <c r="AI317" s="17">
        <f t="shared" si="474"/>
        <v>5.6584615384615384</v>
      </c>
      <c r="AJ317" s="3">
        <f t="shared" si="467"/>
        <v>277</v>
      </c>
      <c r="AK317" s="3">
        <f t="shared" si="468"/>
        <v>1000</v>
      </c>
      <c r="AL317" s="3"/>
      <c r="AN317" s="20">
        <f t="shared" ref="AN317:AN318" si="485">ROUND( AC317-AI317,2)</f>
        <v>277.26</v>
      </c>
      <c r="AO317">
        <f t="shared" si="441"/>
        <v>2</v>
      </c>
      <c r="AP317">
        <f t="shared" si="442"/>
        <v>1</v>
      </c>
      <c r="AQ317">
        <f t="shared" si="443"/>
        <v>1</v>
      </c>
      <c r="AR317">
        <f t="shared" si="444"/>
        <v>0</v>
      </c>
      <c r="AS317">
        <f t="shared" si="445"/>
        <v>1</v>
      </c>
      <c r="AT317">
        <f t="shared" si="446"/>
        <v>2</v>
      </c>
      <c r="AU317">
        <f t="shared" si="447"/>
        <v>0</v>
      </c>
      <c r="AV317">
        <f t="shared" si="448"/>
        <v>1</v>
      </c>
      <c r="AW317">
        <f t="shared" si="449"/>
        <v>0</v>
      </c>
      <c r="AX317">
        <f t="shared" si="450"/>
        <v>0</v>
      </c>
      <c r="AY317">
        <f t="shared" si="451"/>
        <v>1039.9999999999636</v>
      </c>
      <c r="AZ317" s="12">
        <f t="shared" ref="AZ317:AZ318" si="486">+DAYS360(L317,$P$3)/360</f>
        <v>-0.95833333333333337</v>
      </c>
      <c r="BA317" s="13">
        <f t="shared" si="465"/>
        <v>0</v>
      </c>
      <c r="BB317" s="13">
        <f t="shared" si="466"/>
        <v>0</v>
      </c>
      <c r="BC317" s="27">
        <v>0</v>
      </c>
      <c r="BD317" s="1">
        <f t="shared" ref="BD317:BD318" si="487">+BC317*150000/4000</f>
        <v>0</v>
      </c>
      <c r="BE317" s="20">
        <f t="shared" ref="BE317:BE318" si="488">AC317-AD317-AE317-Z317-AA317-AB317-BD317</f>
        <v>261.92307692307691</v>
      </c>
    </row>
    <row r="318" spans="1:57" ht="33" customHeight="1" x14ac:dyDescent="0.65">
      <c r="A318" s="2">
        <v>312</v>
      </c>
      <c r="B318" s="2" t="s">
        <v>856</v>
      </c>
      <c r="C318" s="36" t="s">
        <v>878</v>
      </c>
      <c r="D318" s="47" t="s">
        <v>590</v>
      </c>
      <c r="E318" s="48" t="s">
        <v>879</v>
      </c>
      <c r="F318" s="46" t="str">
        <f>VLOOKUP(C318,'[1]2023.11'!$C$6:$X$1239,8,0)</f>
        <v>DY</v>
      </c>
      <c r="G318" s="46" t="str">
        <f>VLOOKUP(C318,'[1]2023.11'!$C$6:$X$1239,9,0)</f>
        <v>YA</v>
      </c>
      <c r="H318" s="46" t="str">
        <f>VLOOKUP(C318,'[1]2023.11'!$C$6:$X$1239,14,0)</f>
        <v>M</v>
      </c>
      <c r="I318" s="78">
        <f>VLOOKUP(C318,'[1]2023.11'!$C$6:$X$1239,13,0)</f>
        <v>33160</v>
      </c>
      <c r="J318" s="46" t="str">
        <f>VLOOKUP(C318,'[1]2023.11'!$C$6:$X$1239,4,0)</f>
        <v>070917394</v>
      </c>
      <c r="K318" s="46" t="str">
        <f>VLOOKUP(C318,'[1]2023.11'!$C$6:$X$1239,3,0)</f>
        <v>020754511</v>
      </c>
      <c r="L318" s="15">
        <v>44562</v>
      </c>
      <c r="M318" s="2">
        <f t="shared" ref="M318:M381" si="489">$P$4-Q318-P318</f>
        <v>25</v>
      </c>
      <c r="N318" s="16">
        <v>20</v>
      </c>
      <c r="O318" s="2"/>
      <c r="P318" s="16">
        <v>1</v>
      </c>
      <c r="Q318" s="16"/>
      <c r="R318" s="2">
        <v>200</v>
      </c>
      <c r="S318" s="2">
        <v>0</v>
      </c>
      <c r="T318" s="2">
        <v>10</v>
      </c>
      <c r="U318" s="16"/>
      <c r="V318" s="2">
        <v>0</v>
      </c>
      <c r="W318" s="2">
        <f t="shared" si="469"/>
        <v>5</v>
      </c>
      <c r="X318" s="2">
        <f t="shared" si="464"/>
        <v>0</v>
      </c>
      <c r="Y318" s="17">
        <f t="shared" si="455"/>
        <v>28.846153846153847</v>
      </c>
      <c r="Z318" s="17">
        <f t="shared" si="459"/>
        <v>5</v>
      </c>
      <c r="AA318" s="17">
        <f t="shared" si="458"/>
        <v>4.8076923076923084</v>
      </c>
      <c r="AB318" s="18"/>
      <c r="AC318" s="19">
        <f t="shared" si="440"/>
        <v>253.65384615384616</v>
      </c>
      <c r="AD318" s="17">
        <f t="shared" si="484"/>
        <v>8.0769230769230766</v>
      </c>
      <c r="AE318" s="17">
        <f t="shared" si="471"/>
        <v>0</v>
      </c>
      <c r="AF318" s="29"/>
      <c r="AG318" s="43">
        <f t="shared" si="472"/>
        <v>0</v>
      </c>
      <c r="AH318" s="17">
        <f t="shared" si="473"/>
        <v>5.0730769230769237</v>
      </c>
      <c r="AI318" s="17">
        <f t="shared" si="474"/>
        <v>13.15</v>
      </c>
      <c r="AJ318" s="3">
        <f t="shared" si="467"/>
        <v>240</v>
      </c>
      <c r="AK318" s="3">
        <f t="shared" si="468"/>
        <v>2000</v>
      </c>
      <c r="AL318" s="3"/>
      <c r="AN318" s="20">
        <f t="shared" si="485"/>
        <v>240.5</v>
      </c>
      <c r="AO318">
        <f t="shared" si="441"/>
        <v>2</v>
      </c>
      <c r="AP318">
        <f t="shared" si="442"/>
        <v>0</v>
      </c>
      <c r="AQ318">
        <f t="shared" si="443"/>
        <v>2</v>
      </c>
      <c r="AR318">
        <f t="shared" si="444"/>
        <v>0</v>
      </c>
      <c r="AS318">
        <f t="shared" si="445"/>
        <v>0</v>
      </c>
      <c r="AT318">
        <f t="shared" si="446"/>
        <v>0</v>
      </c>
      <c r="AU318">
        <f t="shared" si="447"/>
        <v>1</v>
      </c>
      <c r="AV318">
        <f t="shared" si="448"/>
        <v>0</v>
      </c>
      <c r="AW318">
        <f t="shared" si="449"/>
        <v>0</v>
      </c>
      <c r="AX318">
        <f t="shared" si="450"/>
        <v>0</v>
      </c>
      <c r="AY318">
        <f t="shared" si="451"/>
        <v>2000</v>
      </c>
      <c r="AZ318" s="12">
        <f t="shared" si="486"/>
        <v>-0.95833333333333337</v>
      </c>
      <c r="BA318" s="13">
        <f t="shared" si="465"/>
        <v>0</v>
      </c>
      <c r="BB318" s="13">
        <f t="shared" si="466"/>
        <v>0</v>
      </c>
      <c r="BC318" s="27">
        <v>0</v>
      </c>
      <c r="BD318" s="1">
        <f t="shared" si="487"/>
        <v>0</v>
      </c>
      <c r="BE318" s="20">
        <f t="shared" si="488"/>
        <v>235.76923076923077</v>
      </c>
    </row>
    <row r="319" spans="1:57" ht="33" customHeight="1" x14ac:dyDescent="0.65">
      <c r="A319" s="39">
        <v>313</v>
      </c>
      <c r="B319" s="2" t="s">
        <v>856</v>
      </c>
      <c r="C319" s="44" t="s">
        <v>880</v>
      </c>
      <c r="D319" s="47" t="s">
        <v>881</v>
      </c>
      <c r="E319" s="48" t="s">
        <v>771</v>
      </c>
      <c r="F319" s="46" t="str">
        <f>VLOOKUP(C319,'[1]2023.11'!$C$6:$X$1239,8,0)</f>
        <v>TOURN</v>
      </c>
      <c r="G319" s="46" t="str">
        <f>VLOOKUP(C319,'[1]2023.11'!$C$6:$X$1239,9,0)</f>
        <v>BOL</v>
      </c>
      <c r="H319" s="46" t="str">
        <f>VLOOKUP(C319,'[1]2023.11'!$C$6:$X$1239,14,0)</f>
        <v>F</v>
      </c>
      <c r="I319" s="78">
        <f>VLOOKUP(C319,'[1]2023.11'!$C$6:$X$1239,13,0)</f>
        <v>36230</v>
      </c>
      <c r="J319" s="46" t="str">
        <f>VLOOKUP(C319,'[1]2023.11'!$C$6:$X$1239,4,0)</f>
        <v>015359228</v>
      </c>
      <c r="K319" s="46" t="str">
        <f>VLOOKUP(C319,'[1]2023.11'!$C$6:$X$1239,3,0)</f>
        <v>040506999</v>
      </c>
      <c r="L319" s="15">
        <v>44562</v>
      </c>
      <c r="M319" s="2">
        <f t="shared" si="489"/>
        <v>26</v>
      </c>
      <c r="N319" s="16">
        <v>31</v>
      </c>
      <c r="O319" s="2"/>
      <c r="P319" s="16"/>
      <c r="Q319" s="16"/>
      <c r="R319" s="2">
        <v>200</v>
      </c>
      <c r="S319" s="2">
        <v>0</v>
      </c>
      <c r="T319" s="2">
        <v>0</v>
      </c>
      <c r="U319" s="16"/>
      <c r="V319" s="2">
        <v>0</v>
      </c>
      <c r="W319" s="2">
        <f t="shared" si="469"/>
        <v>10</v>
      </c>
      <c r="X319" s="2">
        <f t="shared" si="464"/>
        <v>0</v>
      </c>
      <c r="Y319" s="17">
        <f t="shared" si="455"/>
        <v>44.71153846153846</v>
      </c>
      <c r="Z319" s="17">
        <f t="shared" si="459"/>
        <v>7.75</v>
      </c>
      <c r="AA319" s="17">
        <f t="shared" si="458"/>
        <v>5</v>
      </c>
      <c r="AB319" s="18">
        <v>7</v>
      </c>
      <c r="AC319" s="19">
        <f t="shared" si="440"/>
        <v>274.46153846153845</v>
      </c>
      <c r="AD319" s="17">
        <f>(R319+T319)/$P$4*P319</f>
        <v>0</v>
      </c>
      <c r="AE319" s="17">
        <f t="shared" si="471"/>
        <v>0</v>
      </c>
      <c r="AF319" s="29"/>
      <c r="AG319" s="43">
        <f t="shared" si="472"/>
        <v>0</v>
      </c>
      <c r="AH319" s="17">
        <f t="shared" si="473"/>
        <v>5.4892307692307689</v>
      </c>
      <c r="AI319" s="17">
        <f t="shared" si="474"/>
        <v>5.4892307692307689</v>
      </c>
      <c r="AJ319" s="3">
        <f t="shared" si="467"/>
        <v>268</v>
      </c>
      <c r="AK319" s="3">
        <f t="shared" si="468"/>
        <v>3800</v>
      </c>
      <c r="AL319" s="3"/>
      <c r="AN319" s="20">
        <f>ROUND( AC319-AI319,2)</f>
        <v>268.97000000000003</v>
      </c>
      <c r="AO319">
        <f t="shared" si="441"/>
        <v>2</v>
      </c>
      <c r="AP319">
        <f t="shared" si="442"/>
        <v>1</v>
      </c>
      <c r="AQ319">
        <f t="shared" si="443"/>
        <v>0</v>
      </c>
      <c r="AR319">
        <f t="shared" si="444"/>
        <v>1</v>
      </c>
      <c r="AS319">
        <f t="shared" si="445"/>
        <v>1</v>
      </c>
      <c r="AT319">
        <f t="shared" si="446"/>
        <v>3</v>
      </c>
      <c r="AU319">
        <f t="shared" si="447"/>
        <v>1</v>
      </c>
      <c r="AV319">
        <f t="shared" si="448"/>
        <v>1</v>
      </c>
      <c r="AW319">
        <f t="shared" si="449"/>
        <v>1</v>
      </c>
      <c r="AX319">
        <f t="shared" si="450"/>
        <v>3</v>
      </c>
      <c r="AY319">
        <f t="shared" si="451"/>
        <v>3880.0000000001091</v>
      </c>
      <c r="AZ319" s="12">
        <f>+DAYS360(L319,$P$3)/360</f>
        <v>-0.95833333333333337</v>
      </c>
      <c r="BA319" s="13">
        <f t="shared" si="465"/>
        <v>0</v>
      </c>
      <c r="BB319" s="13">
        <f t="shared" si="466"/>
        <v>0</v>
      </c>
      <c r="BC319" s="27">
        <v>0</v>
      </c>
      <c r="BD319" s="1">
        <f>+BC319*150000/4000</f>
        <v>0</v>
      </c>
      <c r="BE319" s="20">
        <f>AC319-AD319-AE319-Z319-AA319-AB319-BD319</f>
        <v>254.71153846153845</v>
      </c>
    </row>
    <row r="320" spans="1:57" ht="33" customHeight="1" x14ac:dyDescent="0.65">
      <c r="A320" s="2">
        <v>314</v>
      </c>
      <c r="B320" s="2" t="s">
        <v>856</v>
      </c>
      <c r="C320" s="44" t="s">
        <v>882</v>
      </c>
      <c r="D320" s="47" t="s">
        <v>500</v>
      </c>
      <c r="E320" s="48" t="s">
        <v>883</v>
      </c>
      <c r="F320" s="46" t="str">
        <f>VLOOKUP(C320,'[1]2023.11'!$C$6:$X$1239,8,0)</f>
        <v>NY</v>
      </c>
      <c r="G320" s="46" t="str">
        <f>VLOOKUP(C320,'[1]2023.11'!$C$6:$X$1239,9,0)</f>
        <v>PHEANIT</v>
      </c>
      <c r="H320" s="46" t="str">
        <f>VLOOKUP(C320,'[1]2023.11'!$C$6:$X$1239,14,0)</f>
        <v>M</v>
      </c>
      <c r="I320" s="78">
        <f>VLOOKUP(C320,'[1]2023.11'!$C$6:$X$1239,13,0)</f>
        <v>35869</v>
      </c>
      <c r="J320" s="46" t="str">
        <f>VLOOKUP(C320,'[1]2023.11'!$C$6:$X$1239,4,0)</f>
        <v>070272931</v>
      </c>
      <c r="K320" s="46" t="str">
        <f>VLOOKUP(C320,'[1]2023.11'!$C$6:$X$1239,3,0)</f>
        <v>150659920</v>
      </c>
      <c r="L320" s="15">
        <v>44986</v>
      </c>
      <c r="M320" s="2">
        <f t="shared" si="489"/>
        <v>26</v>
      </c>
      <c r="N320" s="16">
        <v>29</v>
      </c>
      <c r="O320" s="2"/>
      <c r="P320" s="16"/>
      <c r="Q320" s="16"/>
      <c r="R320" s="2">
        <v>200</v>
      </c>
      <c r="S320" s="2">
        <v>0</v>
      </c>
      <c r="T320" s="2">
        <v>0</v>
      </c>
      <c r="U320" s="16"/>
      <c r="V320" s="2">
        <v>0</v>
      </c>
      <c r="W320" s="2">
        <f t="shared" si="469"/>
        <v>10</v>
      </c>
      <c r="X320" s="2">
        <f t="shared" si="464"/>
        <v>0</v>
      </c>
      <c r="Y320" s="17">
        <f t="shared" si="455"/>
        <v>41.826923076923073</v>
      </c>
      <c r="Z320" s="17">
        <f t="shared" si="459"/>
        <v>7.25</v>
      </c>
      <c r="AA320" s="17">
        <f t="shared" si="458"/>
        <v>5</v>
      </c>
      <c r="AB320" s="18">
        <v>7</v>
      </c>
      <c r="AC320" s="19">
        <f t="shared" si="440"/>
        <v>271.07692307692309</v>
      </c>
      <c r="AD320" s="17">
        <f t="shared" ref="AD320:AD327" si="490">(R320+T320)/$P$4*P320</f>
        <v>0</v>
      </c>
      <c r="AE320" s="17">
        <f t="shared" si="471"/>
        <v>0</v>
      </c>
      <c r="AF320" s="29"/>
      <c r="AG320" s="43">
        <f t="shared" si="472"/>
        <v>0</v>
      </c>
      <c r="AH320" s="17">
        <f t="shared" si="473"/>
        <v>5.4215384615384616</v>
      </c>
      <c r="AI320" s="17">
        <f t="shared" si="474"/>
        <v>5.4215384615384616</v>
      </c>
      <c r="AJ320" s="3">
        <f t="shared" si="467"/>
        <v>265</v>
      </c>
      <c r="AK320" s="3">
        <f t="shared" si="468"/>
        <v>2600</v>
      </c>
      <c r="AL320" s="3"/>
      <c r="AN320" s="20">
        <f t="shared" ref="AN320:AN327" si="491">ROUND( AC320-AI320,2)</f>
        <v>265.66000000000003</v>
      </c>
      <c r="AO320">
        <f t="shared" si="441"/>
        <v>2</v>
      </c>
      <c r="AP320">
        <f t="shared" si="442"/>
        <v>1</v>
      </c>
      <c r="AQ320">
        <f t="shared" si="443"/>
        <v>0</v>
      </c>
      <c r="AR320">
        <f t="shared" si="444"/>
        <v>1</v>
      </c>
      <c r="AS320">
        <f t="shared" si="445"/>
        <v>1</v>
      </c>
      <c r="AT320">
        <f t="shared" si="446"/>
        <v>0</v>
      </c>
      <c r="AU320">
        <f t="shared" si="447"/>
        <v>1</v>
      </c>
      <c r="AV320">
        <f t="shared" si="448"/>
        <v>0</v>
      </c>
      <c r="AW320">
        <f t="shared" si="449"/>
        <v>1</v>
      </c>
      <c r="AX320">
        <f t="shared" si="450"/>
        <v>1</v>
      </c>
      <c r="AY320">
        <f t="shared" si="451"/>
        <v>2640.0000000001</v>
      </c>
      <c r="AZ320" s="12">
        <f t="shared" ref="AZ320:AZ327" si="492">+DAYS360(L320,$P$3)/360</f>
        <v>-2.125</v>
      </c>
      <c r="BA320" s="13">
        <f t="shared" si="465"/>
        <v>0</v>
      </c>
      <c r="BB320" s="13">
        <f t="shared" si="466"/>
        <v>0</v>
      </c>
      <c r="BC320" s="27">
        <v>0</v>
      </c>
      <c r="BD320" s="1">
        <f t="shared" ref="BD320:BD327" si="493">+BC320*150000/4000</f>
        <v>0</v>
      </c>
      <c r="BE320" s="20">
        <f t="shared" ref="BE320:BE327" si="494">AC320-AD320-AE320-Z320-AA320-AB320-BD320</f>
        <v>251.82692307692309</v>
      </c>
    </row>
    <row r="321" spans="1:57" ht="33" customHeight="1" x14ac:dyDescent="0.65">
      <c r="A321" s="39">
        <v>315</v>
      </c>
      <c r="B321" s="2" t="s">
        <v>856</v>
      </c>
      <c r="C321" s="44" t="s">
        <v>884</v>
      </c>
      <c r="D321" s="47" t="s">
        <v>639</v>
      </c>
      <c r="E321" s="48" t="s">
        <v>885</v>
      </c>
      <c r="F321" s="46" t="str">
        <f>VLOOKUP(C321,'[1]2023.11'!$C$6:$X$1239,8,0)</f>
        <v>VOEUN</v>
      </c>
      <c r="G321" s="46" t="str">
        <f>VLOOKUP(C321,'[1]2023.11'!$C$6:$X$1239,9,0)</f>
        <v>PUNLEU</v>
      </c>
      <c r="H321" s="46" t="str">
        <f>VLOOKUP(C321,'[1]2023.11'!$C$6:$X$1239,14,0)</f>
        <v>M</v>
      </c>
      <c r="I321" s="78">
        <f>VLOOKUP(C321,'[1]2023.11'!$C$6:$X$1239,13,0)</f>
        <v>38211</v>
      </c>
      <c r="J321" s="46" t="str">
        <f>VLOOKUP(C321,'[1]2023.11'!$C$6:$X$1239,4,0)</f>
        <v>0965860502</v>
      </c>
      <c r="K321" s="46" t="str">
        <f>VLOOKUP(C321,'[1]2023.11'!$C$6:$X$1239,3,0)</f>
        <v>021310331</v>
      </c>
      <c r="L321" s="15">
        <v>44986</v>
      </c>
      <c r="M321" s="2">
        <f t="shared" si="489"/>
        <v>26</v>
      </c>
      <c r="N321" s="16">
        <v>24</v>
      </c>
      <c r="O321" s="2"/>
      <c r="P321" s="16"/>
      <c r="Q321" s="16"/>
      <c r="R321" s="2">
        <v>200</v>
      </c>
      <c r="S321" s="2">
        <v>0</v>
      </c>
      <c r="T321" s="2">
        <v>0</v>
      </c>
      <c r="U321" s="16"/>
      <c r="V321" s="2">
        <v>0</v>
      </c>
      <c r="W321" s="2">
        <f t="shared" si="469"/>
        <v>10</v>
      </c>
      <c r="X321" s="2">
        <f t="shared" si="464"/>
        <v>0</v>
      </c>
      <c r="Y321" s="17">
        <f t="shared" si="455"/>
        <v>34.615384615384613</v>
      </c>
      <c r="Z321" s="17">
        <f t="shared" si="459"/>
        <v>6</v>
      </c>
      <c r="AA321" s="17">
        <f t="shared" si="458"/>
        <v>5</v>
      </c>
      <c r="AB321" s="18">
        <v>7</v>
      </c>
      <c r="AC321" s="19">
        <f t="shared" si="440"/>
        <v>262.61538461538464</v>
      </c>
      <c r="AD321" s="17">
        <f t="shared" si="490"/>
        <v>0</v>
      </c>
      <c r="AE321" s="17">
        <f t="shared" si="471"/>
        <v>0</v>
      </c>
      <c r="AF321" s="29"/>
      <c r="AG321" s="43">
        <f t="shared" si="472"/>
        <v>0</v>
      </c>
      <c r="AH321" s="17">
        <f t="shared" si="473"/>
        <v>5.252307692307693</v>
      </c>
      <c r="AI321" s="17">
        <f t="shared" si="474"/>
        <v>5.252307692307693</v>
      </c>
      <c r="AJ321" s="3">
        <f t="shared" si="467"/>
        <v>257</v>
      </c>
      <c r="AK321" s="3">
        <f t="shared" si="468"/>
        <v>1400</v>
      </c>
      <c r="AL321" s="3"/>
      <c r="AN321" s="20">
        <f t="shared" si="491"/>
        <v>257.36</v>
      </c>
      <c r="AO321">
        <f t="shared" si="441"/>
        <v>2</v>
      </c>
      <c r="AP321">
        <f t="shared" si="442"/>
        <v>1</v>
      </c>
      <c r="AQ321">
        <f t="shared" si="443"/>
        <v>0</v>
      </c>
      <c r="AR321">
        <f t="shared" si="444"/>
        <v>0</v>
      </c>
      <c r="AS321">
        <f t="shared" si="445"/>
        <v>1</v>
      </c>
      <c r="AT321">
        <f t="shared" si="446"/>
        <v>2</v>
      </c>
      <c r="AU321">
        <f t="shared" si="447"/>
        <v>0</v>
      </c>
      <c r="AV321">
        <f t="shared" si="448"/>
        <v>1</v>
      </c>
      <c r="AW321">
        <f t="shared" si="449"/>
        <v>0</v>
      </c>
      <c r="AX321">
        <f t="shared" si="450"/>
        <v>4</v>
      </c>
      <c r="AY321">
        <f t="shared" si="451"/>
        <v>1440.0000000000546</v>
      </c>
      <c r="AZ321" s="12">
        <f t="shared" si="492"/>
        <v>-2.125</v>
      </c>
      <c r="BA321" s="13">
        <f t="shared" si="465"/>
        <v>0</v>
      </c>
      <c r="BB321" s="13">
        <f t="shared" si="466"/>
        <v>0</v>
      </c>
      <c r="BC321" s="27">
        <v>0</v>
      </c>
      <c r="BD321" s="1">
        <f t="shared" si="493"/>
        <v>0</v>
      </c>
      <c r="BE321" s="20">
        <f t="shared" si="494"/>
        <v>244.61538461538464</v>
      </c>
    </row>
    <row r="322" spans="1:57" ht="33" customHeight="1" x14ac:dyDescent="0.65">
      <c r="A322" s="2">
        <v>316</v>
      </c>
      <c r="B322" s="2" t="s">
        <v>856</v>
      </c>
      <c r="C322" s="44" t="s">
        <v>886</v>
      </c>
      <c r="D322" s="47" t="s">
        <v>500</v>
      </c>
      <c r="E322" s="48" t="s">
        <v>887</v>
      </c>
      <c r="F322" s="46" t="str">
        <f>VLOOKUP(C322,'[1]2023.11'!$C$6:$X$1239,8,0)</f>
        <v>NY</v>
      </c>
      <c r="G322" s="46" t="str">
        <f>VLOOKUP(C322,'[1]2023.11'!$C$6:$X$1239,9,0)</f>
        <v>KHYORNG</v>
      </c>
      <c r="H322" s="46" t="str">
        <f>VLOOKUP(C322,'[1]2023.11'!$C$6:$X$1239,14,0)</f>
        <v>M</v>
      </c>
      <c r="I322" s="78">
        <f>VLOOKUP(C322,'[1]2023.11'!$C$6:$X$1239,13,0)</f>
        <v>35861</v>
      </c>
      <c r="J322" s="46" t="str">
        <f>VLOOKUP(C322,'[1]2023.11'!$C$6:$X$1239,4,0)</f>
        <v>086296553</v>
      </c>
      <c r="K322" s="46" t="str">
        <f>VLOOKUP(C322,'[1]2023.11'!$C$6:$X$1239,3,0)</f>
        <v>150943926</v>
      </c>
      <c r="L322" s="15">
        <v>44986</v>
      </c>
      <c r="M322" s="2">
        <f t="shared" si="489"/>
        <v>26</v>
      </c>
      <c r="N322" s="16">
        <v>30</v>
      </c>
      <c r="O322" s="2"/>
      <c r="P322" s="16"/>
      <c r="Q322" s="16"/>
      <c r="R322" s="2">
        <v>200</v>
      </c>
      <c r="S322" s="2">
        <v>0</v>
      </c>
      <c r="T322" s="2">
        <v>0</v>
      </c>
      <c r="U322" s="16"/>
      <c r="V322" s="2">
        <v>0</v>
      </c>
      <c r="W322" s="2">
        <f t="shared" si="469"/>
        <v>10</v>
      </c>
      <c r="X322" s="2">
        <f t="shared" si="464"/>
        <v>0</v>
      </c>
      <c r="Y322" s="17">
        <f t="shared" si="455"/>
        <v>43.269230769230766</v>
      </c>
      <c r="Z322" s="17">
        <f t="shared" si="459"/>
        <v>7.5</v>
      </c>
      <c r="AA322" s="17">
        <f t="shared" si="458"/>
        <v>5</v>
      </c>
      <c r="AB322" s="18">
        <v>7</v>
      </c>
      <c r="AC322" s="19">
        <f t="shared" si="440"/>
        <v>272.76923076923077</v>
      </c>
      <c r="AD322" s="17">
        <f t="shared" si="490"/>
        <v>0</v>
      </c>
      <c r="AE322" s="17">
        <f t="shared" si="471"/>
        <v>0</v>
      </c>
      <c r="AF322" s="29"/>
      <c r="AG322" s="43">
        <f t="shared" si="472"/>
        <v>0</v>
      </c>
      <c r="AH322" s="17">
        <f t="shared" si="473"/>
        <v>5.4553846153846157</v>
      </c>
      <c r="AI322" s="17">
        <f t="shared" si="474"/>
        <v>5.4553846153846157</v>
      </c>
      <c r="AJ322" s="3">
        <f t="shared" si="467"/>
        <v>267</v>
      </c>
      <c r="AK322" s="3">
        <f t="shared" si="468"/>
        <v>1200</v>
      </c>
      <c r="AL322" s="3"/>
      <c r="AN322" s="20">
        <f t="shared" si="491"/>
        <v>267.31</v>
      </c>
      <c r="AO322">
        <f t="shared" si="441"/>
        <v>2</v>
      </c>
      <c r="AP322">
        <f t="shared" si="442"/>
        <v>1</v>
      </c>
      <c r="AQ322">
        <f t="shared" si="443"/>
        <v>0</v>
      </c>
      <c r="AR322">
        <f t="shared" si="444"/>
        <v>1</v>
      </c>
      <c r="AS322">
        <f t="shared" si="445"/>
        <v>1</v>
      </c>
      <c r="AT322">
        <f t="shared" si="446"/>
        <v>2</v>
      </c>
      <c r="AU322">
        <f t="shared" si="447"/>
        <v>0</v>
      </c>
      <c r="AV322">
        <f t="shared" si="448"/>
        <v>1</v>
      </c>
      <c r="AW322">
        <f t="shared" si="449"/>
        <v>0</v>
      </c>
      <c r="AX322">
        <f t="shared" si="450"/>
        <v>2</v>
      </c>
      <c r="AY322">
        <f t="shared" si="451"/>
        <v>1240.0000000000091</v>
      </c>
      <c r="AZ322" s="12">
        <f t="shared" si="492"/>
        <v>-2.125</v>
      </c>
      <c r="BA322" s="13">
        <f t="shared" si="465"/>
        <v>0</v>
      </c>
      <c r="BB322" s="13">
        <f t="shared" si="466"/>
        <v>0</v>
      </c>
      <c r="BC322" s="27">
        <v>0</v>
      </c>
      <c r="BD322" s="1">
        <f t="shared" si="493"/>
        <v>0</v>
      </c>
      <c r="BE322" s="20">
        <f t="shared" si="494"/>
        <v>253.26923076923077</v>
      </c>
    </row>
    <row r="323" spans="1:57" ht="33" customHeight="1" x14ac:dyDescent="0.65">
      <c r="A323" s="39">
        <v>317</v>
      </c>
      <c r="B323" s="2" t="s">
        <v>856</v>
      </c>
      <c r="C323" s="44" t="s">
        <v>888</v>
      </c>
      <c r="D323" s="47" t="s">
        <v>889</v>
      </c>
      <c r="E323" s="48" t="s">
        <v>890</v>
      </c>
      <c r="F323" s="46" t="str">
        <f>VLOOKUP(C323,'[1]2023.11'!$C$6:$X$1239,8,0)</f>
        <v>CHAN</v>
      </c>
      <c r="G323" s="46" t="str">
        <f>VLOOKUP(C323,'[1]2023.11'!$C$6:$X$1239,9,0)</f>
        <v>PHAKDEY</v>
      </c>
      <c r="H323" s="46" t="str">
        <f>VLOOKUP(C323,'[1]2023.11'!$C$6:$X$1239,14,0)</f>
        <v>M</v>
      </c>
      <c r="I323" s="78">
        <f>VLOOKUP(C323,'[1]2023.11'!$C$6:$X$1239,13,0)</f>
        <v>33828</v>
      </c>
      <c r="J323" s="46" t="str">
        <f>VLOOKUP(C323,'[1]2023.11'!$C$6:$X$1239,4,0)</f>
        <v>087853753</v>
      </c>
      <c r="K323" s="46" t="str">
        <f>VLOOKUP(C323,'[1]2023.11'!$C$6:$X$1239,3,0)</f>
        <v>030534176</v>
      </c>
      <c r="L323" s="15">
        <v>44986</v>
      </c>
      <c r="M323" s="2">
        <f t="shared" si="489"/>
        <v>26</v>
      </c>
      <c r="N323" s="16">
        <v>20</v>
      </c>
      <c r="O323" s="2"/>
      <c r="P323" s="16"/>
      <c r="Q323" s="16"/>
      <c r="R323" s="2">
        <v>200</v>
      </c>
      <c r="S323" s="2">
        <v>0</v>
      </c>
      <c r="T323" s="2">
        <v>0</v>
      </c>
      <c r="U323" s="16"/>
      <c r="V323" s="2">
        <v>0</v>
      </c>
      <c r="W323" s="2">
        <f t="shared" si="469"/>
        <v>10</v>
      </c>
      <c r="X323" s="2">
        <f t="shared" si="464"/>
        <v>0</v>
      </c>
      <c r="Y323" s="17">
        <f t="shared" si="455"/>
        <v>28.846153846153847</v>
      </c>
      <c r="Z323" s="17">
        <f t="shared" si="459"/>
        <v>5</v>
      </c>
      <c r="AA323" s="17">
        <f t="shared" si="458"/>
        <v>5</v>
      </c>
      <c r="AB323" s="18">
        <v>7</v>
      </c>
      <c r="AC323" s="19">
        <f t="shared" si="440"/>
        <v>255.84615384615384</v>
      </c>
      <c r="AD323" s="17">
        <f t="shared" si="490"/>
        <v>0</v>
      </c>
      <c r="AE323" s="17">
        <f t="shared" si="471"/>
        <v>0</v>
      </c>
      <c r="AF323" s="29"/>
      <c r="AG323" s="43">
        <f t="shared" si="472"/>
        <v>0</v>
      </c>
      <c r="AH323" s="17">
        <f t="shared" si="473"/>
        <v>5.1169230769230767</v>
      </c>
      <c r="AI323" s="17">
        <f t="shared" si="474"/>
        <v>5.1169230769230767</v>
      </c>
      <c r="AJ323" s="3">
        <f t="shared" si="467"/>
        <v>250</v>
      </c>
      <c r="AK323" s="3">
        <f t="shared" si="468"/>
        <v>2900</v>
      </c>
      <c r="AL323" s="3"/>
      <c r="AN323" s="20">
        <f t="shared" si="491"/>
        <v>250.73</v>
      </c>
      <c r="AO323">
        <f t="shared" si="441"/>
        <v>2</v>
      </c>
      <c r="AP323">
        <f t="shared" si="442"/>
        <v>1</v>
      </c>
      <c r="AQ323">
        <f t="shared" si="443"/>
        <v>0</v>
      </c>
      <c r="AR323">
        <f t="shared" si="444"/>
        <v>0</v>
      </c>
      <c r="AS323">
        <f t="shared" si="445"/>
        <v>0</v>
      </c>
      <c r="AT323">
        <f t="shared" si="446"/>
        <v>0</v>
      </c>
      <c r="AU323">
        <f t="shared" si="447"/>
        <v>1</v>
      </c>
      <c r="AV323">
        <f t="shared" si="448"/>
        <v>0</v>
      </c>
      <c r="AW323">
        <f t="shared" si="449"/>
        <v>1</v>
      </c>
      <c r="AX323">
        <f t="shared" si="450"/>
        <v>4</v>
      </c>
      <c r="AY323">
        <f t="shared" si="451"/>
        <v>2919.9999999999591</v>
      </c>
      <c r="AZ323" s="12">
        <f t="shared" si="492"/>
        <v>-2.125</v>
      </c>
      <c r="BA323" s="13">
        <f t="shared" si="465"/>
        <v>0</v>
      </c>
      <c r="BB323" s="13">
        <f t="shared" si="466"/>
        <v>0</v>
      </c>
      <c r="BC323" s="27">
        <v>0</v>
      </c>
      <c r="BD323" s="1">
        <f t="shared" si="493"/>
        <v>0</v>
      </c>
      <c r="BE323" s="20">
        <f t="shared" si="494"/>
        <v>238.84615384615384</v>
      </c>
    </row>
    <row r="324" spans="1:57" ht="33" customHeight="1" x14ac:dyDescent="0.65">
      <c r="A324" s="2">
        <v>318</v>
      </c>
      <c r="B324" s="2" t="s">
        <v>856</v>
      </c>
      <c r="C324" s="44" t="s">
        <v>891</v>
      </c>
      <c r="D324" s="47" t="s">
        <v>864</v>
      </c>
      <c r="E324" s="48" t="s">
        <v>892</v>
      </c>
      <c r="F324" s="46" t="str">
        <f>VLOOKUP(C324,'[1]2023.11'!$C$6:$X$1239,8,0)</f>
        <v>SOUS</v>
      </c>
      <c r="G324" s="46" t="str">
        <f>VLOOKUP(C324,'[1]2023.11'!$C$6:$X$1239,9,0)</f>
        <v>PHEARAK</v>
      </c>
      <c r="H324" s="46" t="str">
        <f>VLOOKUP(C324,'[1]2023.11'!$C$6:$X$1239,14,0)</f>
        <v>M</v>
      </c>
      <c r="I324" s="78">
        <f>VLOOKUP(C324,'[1]2023.11'!$C$6:$X$1239,13,0)</f>
        <v>37257</v>
      </c>
      <c r="J324" s="46" t="str">
        <f>VLOOKUP(C324,'[1]2023.11'!$C$6:$X$1239,4,0)</f>
        <v>0969702083</v>
      </c>
      <c r="K324" s="46" t="str">
        <f>VLOOKUP(C324,'[1]2023.11'!$C$6:$X$1239,3,0)</f>
        <v>031058562</v>
      </c>
      <c r="L324" s="15">
        <v>44986</v>
      </c>
      <c r="M324" s="2">
        <f t="shared" si="489"/>
        <v>26</v>
      </c>
      <c r="N324" s="16">
        <v>24</v>
      </c>
      <c r="O324" s="2"/>
      <c r="P324" s="16"/>
      <c r="Q324" s="16"/>
      <c r="R324" s="2">
        <v>200</v>
      </c>
      <c r="S324" s="2">
        <v>0</v>
      </c>
      <c r="T324" s="2">
        <v>0</v>
      </c>
      <c r="U324" s="16"/>
      <c r="V324" s="2">
        <v>0</v>
      </c>
      <c r="W324" s="2">
        <f t="shared" si="469"/>
        <v>10</v>
      </c>
      <c r="X324" s="2">
        <f t="shared" si="464"/>
        <v>0</v>
      </c>
      <c r="Y324" s="17">
        <f t="shared" si="455"/>
        <v>34.615384615384613</v>
      </c>
      <c r="Z324" s="17">
        <f t="shared" si="459"/>
        <v>6</v>
      </c>
      <c r="AA324" s="17">
        <f t="shared" si="458"/>
        <v>5</v>
      </c>
      <c r="AB324" s="18">
        <v>7</v>
      </c>
      <c r="AC324" s="19">
        <f t="shared" ref="AC324:AC387" si="495">R324+S324+T324+U324+V324+W324+X324+Y324+Z324+AA324+AB324</f>
        <v>262.61538461538464</v>
      </c>
      <c r="AD324" s="17">
        <f t="shared" si="490"/>
        <v>0</v>
      </c>
      <c r="AE324" s="17">
        <f t="shared" si="471"/>
        <v>0</v>
      </c>
      <c r="AF324" s="29"/>
      <c r="AG324" s="43">
        <f t="shared" si="472"/>
        <v>0</v>
      </c>
      <c r="AH324" s="17">
        <f t="shared" si="473"/>
        <v>5.252307692307693</v>
      </c>
      <c r="AI324" s="17">
        <f t="shared" si="474"/>
        <v>5.252307692307693</v>
      </c>
      <c r="AJ324" s="3">
        <f t="shared" si="467"/>
        <v>257</v>
      </c>
      <c r="AK324" s="3">
        <f t="shared" si="468"/>
        <v>1400</v>
      </c>
      <c r="AL324" s="3"/>
      <c r="AN324" s="20">
        <f t="shared" si="491"/>
        <v>257.36</v>
      </c>
      <c r="AO324">
        <f t="shared" ref="AO324:AO387" si="496">INT(AN324/$AO$5)</f>
        <v>2</v>
      </c>
      <c r="AP324">
        <f t="shared" ref="AP324:AP387" si="497">INT((AN324-$AO$5*AO324)/50)</f>
        <v>1</v>
      </c>
      <c r="AQ324">
        <f t="shared" ref="AQ324:AQ387" si="498">INT((AN324-$AO$5*AO324-$AP$5*AP324)/20)</f>
        <v>0</v>
      </c>
      <c r="AR324">
        <f t="shared" ref="AR324:AR387" si="499">INT((AN324-$AO$5*AO324-$AP$5*AP324-$AQ$5*AQ324)/10)</f>
        <v>0</v>
      </c>
      <c r="AS324">
        <f t="shared" ref="AS324:AS387" si="500">INT((AN324-$AO$5*AO324-$AP$5*AP324-$AQ$5*AQ324-$AR$5*AR324)/5)</f>
        <v>1</v>
      </c>
      <c r="AT324">
        <f t="shared" ref="AT324:AT387" si="501">INT((AN324-$AO$5*AO324-$AP$5*AP324-$AQ$5*AQ324-$AR$5*AR324-$AS$5*AS324)/1)</f>
        <v>2</v>
      </c>
      <c r="AU324">
        <f t="shared" ref="AU324:AU387" si="502">INT(AY324/$AU$5)</f>
        <v>0</v>
      </c>
      <c r="AV324">
        <f t="shared" ref="AV324:AV387" si="503">INT((AY324-AU324*$AU$5)/1000)</f>
        <v>1</v>
      </c>
      <c r="AW324">
        <f t="shared" ref="AW324:AW387" si="504">INT((AY324-AU324*$AU$5-AV324*$AV$5)/500)</f>
        <v>0</v>
      </c>
      <c r="AX324">
        <f t="shared" ref="AX324:AX387" si="505">INT((AY324-AU324*$AU$5-AV324*$AV$5-AW324*$AW$5)/100)</f>
        <v>4</v>
      </c>
      <c r="AY324">
        <f t="shared" ref="AY324:AY387" si="506">(AN324-$AO$5*AO324-$AP$5*AP324-$AQ$5*AQ324-$AR$5*AR324-$AS$5*AS324-$AT$5*AT324)*4000</f>
        <v>1440.0000000000546</v>
      </c>
      <c r="AZ324" s="12">
        <f t="shared" si="492"/>
        <v>-2.125</v>
      </c>
      <c r="BA324" s="13">
        <f t="shared" si="465"/>
        <v>0</v>
      </c>
      <c r="BB324" s="13">
        <f t="shared" si="466"/>
        <v>0</v>
      </c>
      <c r="BC324" s="27">
        <v>0</v>
      </c>
      <c r="BD324" s="1">
        <f t="shared" si="493"/>
        <v>0</v>
      </c>
      <c r="BE324" s="20">
        <f t="shared" si="494"/>
        <v>244.61538461538464</v>
      </c>
    </row>
    <row r="325" spans="1:57" ht="33" customHeight="1" x14ac:dyDescent="0.65">
      <c r="A325" s="39">
        <v>319</v>
      </c>
      <c r="B325" s="2" t="s">
        <v>856</v>
      </c>
      <c r="C325" s="44" t="s">
        <v>893</v>
      </c>
      <c r="D325" s="47" t="s">
        <v>385</v>
      </c>
      <c r="E325" s="48" t="s">
        <v>894</v>
      </c>
      <c r="F325" s="46" t="str">
        <f>VLOOKUP(C325,'[1]2023.11'!$C$6:$X$1239,8,0)</f>
        <v>SENG</v>
      </c>
      <c r="G325" s="46" t="str">
        <f>VLOOKUP(C325,'[1]2023.11'!$C$6:$X$1239,9,0)</f>
        <v>PUK KHENG</v>
      </c>
      <c r="H325" s="46" t="str">
        <f>VLOOKUP(C325,'[1]2023.11'!$C$6:$X$1239,14,0)</f>
        <v>F</v>
      </c>
      <c r="I325" s="78">
        <f>VLOOKUP(C325,'[1]2023.11'!$C$6:$X$1239,13,0)</f>
        <v>36231</v>
      </c>
      <c r="J325" s="46" t="str">
        <f>VLOOKUP(C325,'[1]2023.11'!$C$6:$X$1239,4,0)</f>
        <v>0968867838</v>
      </c>
      <c r="K325" s="46" t="str">
        <f>VLOOKUP(C325,'[1]2023.11'!$C$6:$X$1239,3,0)</f>
        <v>040441260</v>
      </c>
      <c r="L325" s="15">
        <v>44986</v>
      </c>
      <c r="M325" s="2">
        <f t="shared" si="489"/>
        <v>26</v>
      </c>
      <c r="N325" s="16">
        <v>30</v>
      </c>
      <c r="O325" s="2"/>
      <c r="P325" s="16"/>
      <c r="Q325" s="16"/>
      <c r="R325" s="2">
        <v>200</v>
      </c>
      <c r="S325" s="2">
        <v>0</v>
      </c>
      <c r="T325" s="2">
        <v>0</v>
      </c>
      <c r="U325" s="16"/>
      <c r="V325" s="2">
        <v>0</v>
      </c>
      <c r="W325" s="2">
        <f t="shared" si="469"/>
        <v>10</v>
      </c>
      <c r="X325" s="2">
        <f t="shared" si="464"/>
        <v>0</v>
      </c>
      <c r="Y325" s="17">
        <f t="shared" ref="Y325:Y388" si="507">(((R325/26/8)*1.5)*N325)+(((R325/26)*2)*O325)</f>
        <v>43.269230769230766</v>
      </c>
      <c r="Z325" s="17">
        <f t="shared" si="459"/>
        <v>7.5</v>
      </c>
      <c r="AA325" s="17">
        <f t="shared" si="458"/>
        <v>5</v>
      </c>
      <c r="AB325" s="18">
        <v>7</v>
      </c>
      <c r="AC325" s="19">
        <f t="shared" si="495"/>
        <v>272.76923076923077</v>
      </c>
      <c r="AD325" s="17">
        <f t="shared" si="490"/>
        <v>0</v>
      </c>
      <c r="AE325" s="17">
        <f t="shared" si="471"/>
        <v>0</v>
      </c>
      <c r="AF325" s="29"/>
      <c r="AG325" s="43">
        <f t="shared" si="472"/>
        <v>0</v>
      </c>
      <c r="AH325" s="17">
        <f t="shared" si="473"/>
        <v>5.4553846153846157</v>
      </c>
      <c r="AI325" s="17">
        <f t="shared" si="474"/>
        <v>5.4553846153846157</v>
      </c>
      <c r="AJ325" s="3">
        <f t="shared" si="467"/>
        <v>267</v>
      </c>
      <c r="AK325" s="3">
        <f t="shared" si="468"/>
        <v>1200</v>
      </c>
      <c r="AL325" s="3"/>
      <c r="AN325" s="20">
        <f t="shared" si="491"/>
        <v>267.31</v>
      </c>
      <c r="AO325">
        <f t="shared" si="496"/>
        <v>2</v>
      </c>
      <c r="AP325">
        <f t="shared" si="497"/>
        <v>1</v>
      </c>
      <c r="AQ325">
        <f t="shared" si="498"/>
        <v>0</v>
      </c>
      <c r="AR325">
        <f t="shared" si="499"/>
        <v>1</v>
      </c>
      <c r="AS325">
        <f t="shared" si="500"/>
        <v>1</v>
      </c>
      <c r="AT325">
        <f t="shared" si="501"/>
        <v>2</v>
      </c>
      <c r="AU325">
        <f t="shared" si="502"/>
        <v>0</v>
      </c>
      <c r="AV325">
        <f t="shared" si="503"/>
        <v>1</v>
      </c>
      <c r="AW325">
        <f t="shared" si="504"/>
        <v>0</v>
      </c>
      <c r="AX325">
        <f t="shared" si="505"/>
        <v>2</v>
      </c>
      <c r="AY325">
        <f t="shared" si="506"/>
        <v>1240.0000000000091</v>
      </c>
      <c r="AZ325" s="12">
        <f t="shared" si="492"/>
        <v>-2.125</v>
      </c>
      <c r="BA325" s="13">
        <f t="shared" si="465"/>
        <v>0</v>
      </c>
      <c r="BB325" s="13">
        <f t="shared" si="466"/>
        <v>0</v>
      </c>
      <c r="BC325" s="27">
        <v>0</v>
      </c>
      <c r="BD325" s="1">
        <f t="shared" si="493"/>
        <v>0</v>
      </c>
      <c r="BE325" s="20">
        <f t="shared" si="494"/>
        <v>253.26923076923077</v>
      </c>
    </row>
    <row r="326" spans="1:57" ht="33" customHeight="1" x14ac:dyDescent="0.65">
      <c r="A326" s="2">
        <v>320</v>
      </c>
      <c r="B326" s="2" t="s">
        <v>856</v>
      </c>
      <c r="C326" s="44" t="s">
        <v>895</v>
      </c>
      <c r="D326" s="47" t="s">
        <v>313</v>
      </c>
      <c r="E326" s="48" t="s">
        <v>896</v>
      </c>
      <c r="F326" s="46" t="str">
        <f>VLOOKUP(C326,'[1]2023.11'!$C$6:$X$1239,8,0)</f>
        <v>KEO</v>
      </c>
      <c r="G326" s="46" t="str">
        <f>VLOOKUP(C326,'[1]2023.11'!$C$6:$X$1239,9,0)</f>
        <v>HORT</v>
      </c>
      <c r="H326" s="46" t="str">
        <f>VLOOKUP(C326,'[1]2023.11'!$C$6:$X$1239,14,0)</f>
        <v>F</v>
      </c>
      <c r="I326" s="78">
        <f>VLOOKUP(C326,'[1]2023.11'!$C$6:$X$1239,13,0)</f>
        <v>36600</v>
      </c>
      <c r="J326" s="46" t="str">
        <f>VLOOKUP(C326,'[1]2023.11'!$C$6:$X$1239,4,0)</f>
        <v>070775980</v>
      </c>
      <c r="K326" s="46" t="str">
        <f>VLOOKUP(C326,'[1]2023.11'!$C$6:$X$1239,3,0)</f>
        <v>062187481</v>
      </c>
      <c r="L326" s="15">
        <v>44986</v>
      </c>
      <c r="M326" s="2">
        <f t="shared" si="489"/>
        <v>26</v>
      </c>
      <c r="N326" s="16">
        <v>24</v>
      </c>
      <c r="O326" s="2"/>
      <c r="P326" s="16"/>
      <c r="Q326" s="16"/>
      <c r="R326" s="2">
        <v>200</v>
      </c>
      <c r="S326" s="2">
        <v>0</v>
      </c>
      <c r="T326" s="2">
        <v>0</v>
      </c>
      <c r="U326" s="16"/>
      <c r="V326" s="2">
        <v>0</v>
      </c>
      <c r="W326" s="2">
        <f t="shared" si="469"/>
        <v>10</v>
      </c>
      <c r="X326" s="2">
        <f t="shared" si="464"/>
        <v>0</v>
      </c>
      <c r="Y326" s="17">
        <f t="shared" si="507"/>
        <v>34.615384615384613</v>
      </c>
      <c r="Z326" s="17">
        <f t="shared" si="459"/>
        <v>6</v>
      </c>
      <c r="AA326" s="17">
        <f t="shared" si="458"/>
        <v>5</v>
      </c>
      <c r="AB326" s="18">
        <v>7</v>
      </c>
      <c r="AC326" s="19">
        <f t="shared" si="495"/>
        <v>262.61538461538464</v>
      </c>
      <c r="AD326" s="17">
        <f t="shared" si="490"/>
        <v>0</v>
      </c>
      <c r="AE326" s="17">
        <f t="shared" si="471"/>
        <v>0</v>
      </c>
      <c r="AF326" s="29"/>
      <c r="AG326" s="43">
        <f t="shared" si="472"/>
        <v>0</v>
      </c>
      <c r="AH326" s="17">
        <f t="shared" si="473"/>
        <v>5.252307692307693</v>
      </c>
      <c r="AI326" s="17">
        <f t="shared" si="474"/>
        <v>5.252307692307693</v>
      </c>
      <c r="AJ326" s="3">
        <f t="shared" si="467"/>
        <v>257</v>
      </c>
      <c r="AK326" s="3">
        <f t="shared" si="468"/>
        <v>1400</v>
      </c>
      <c r="AL326" s="3"/>
      <c r="AN326" s="20">
        <f t="shared" si="491"/>
        <v>257.36</v>
      </c>
      <c r="AO326">
        <f t="shared" si="496"/>
        <v>2</v>
      </c>
      <c r="AP326">
        <f t="shared" si="497"/>
        <v>1</v>
      </c>
      <c r="AQ326">
        <f t="shared" si="498"/>
        <v>0</v>
      </c>
      <c r="AR326">
        <f t="shared" si="499"/>
        <v>0</v>
      </c>
      <c r="AS326">
        <f t="shared" si="500"/>
        <v>1</v>
      </c>
      <c r="AT326">
        <f t="shared" si="501"/>
        <v>2</v>
      </c>
      <c r="AU326">
        <f t="shared" si="502"/>
        <v>0</v>
      </c>
      <c r="AV326">
        <f t="shared" si="503"/>
        <v>1</v>
      </c>
      <c r="AW326">
        <f t="shared" si="504"/>
        <v>0</v>
      </c>
      <c r="AX326">
        <f t="shared" si="505"/>
        <v>4</v>
      </c>
      <c r="AY326">
        <f t="shared" si="506"/>
        <v>1440.0000000000546</v>
      </c>
      <c r="AZ326" s="12">
        <f t="shared" si="492"/>
        <v>-2.125</v>
      </c>
      <c r="BA326" s="13">
        <f t="shared" si="465"/>
        <v>0</v>
      </c>
      <c r="BB326" s="13">
        <f t="shared" si="466"/>
        <v>0</v>
      </c>
      <c r="BC326" s="27">
        <v>0</v>
      </c>
      <c r="BD326" s="1">
        <f t="shared" si="493"/>
        <v>0</v>
      </c>
      <c r="BE326" s="20">
        <f t="shared" si="494"/>
        <v>244.61538461538464</v>
      </c>
    </row>
    <row r="327" spans="1:57" ht="33" customHeight="1" x14ac:dyDescent="0.65">
      <c r="A327" s="39">
        <v>321</v>
      </c>
      <c r="B327" s="2" t="s">
        <v>856</v>
      </c>
      <c r="C327" s="44" t="s">
        <v>897</v>
      </c>
      <c r="D327" s="47" t="s">
        <v>543</v>
      </c>
      <c r="E327" s="48" t="s">
        <v>898</v>
      </c>
      <c r="F327" s="46" t="str">
        <f>VLOOKUP(C327,'[1]2023.11'!$C$6:$X$1239,8,0)</f>
        <v>MUON</v>
      </c>
      <c r="G327" s="46" t="str">
        <f>VLOOKUP(C327,'[1]2023.11'!$C$6:$X$1239,9,0)</f>
        <v>NARA</v>
      </c>
      <c r="H327" s="46" t="str">
        <f>VLOOKUP(C327,'[1]2023.11'!$C$6:$X$1239,14,0)</f>
        <v>M</v>
      </c>
      <c r="I327" s="78">
        <f>VLOOKUP(C327,'[1]2023.11'!$C$6:$X$1239,13,0)</f>
        <v>36254</v>
      </c>
      <c r="J327" s="46">
        <f>VLOOKUP(C327,'[1]2023.11'!$C$6:$X$1239,4,0)</f>
        <v>0</v>
      </c>
      <c r="K327" s="46" t="str">
        <f>VLOOKUP(C327,'[1]2023.11'!$C$6:$X$1239,3,0)</f>
        <v>051440507</v>
      </c>
      <c r="L327" s="15">
        <v>45017</v>
      </c>
      <c r="M327" s="2">
        <f t="shared" si="489"/>
        <v>26</v>
      </c>
      <c r="N327" s="16">
        <v>45</v>
      </c>
      <c r="O327" s="2"/>
      <c r="P327" s="16"/>
      <c r="Q327" s="16"/>
      <c r="R327" s="2">
        <v>200</v>
      </c>
      <c r="S327" s="2">
        <v>0</v>
      </c>
      <c r="T327" s="2">
        <v>0</v>
      </c>
      <c r="U327" s="16"/>
      <c r="V327" s="2">
        <v>0</v>
      </c>
      <c r="W327" s="2">
        <f t="shared" si="469"/>
        <v>10</v>
      </c>
      <c r="X327" s="2">
        <f t="shared" si="464"/>
        <v>0</v>
      </c>
      <c r="Y327" s="17">
        <f t="shared" si="507"/>
        <v>64.903846153846146</v>
      </c>
      <c r="Z327" s="17">
        <f t="shared" si="459"/>
        <v>11.25</v>
      </c>
      <c r="AA327" s="17">
        <f t="shared" ref="AA327:AA390" si="508">5/$P$4*M327</f>
        <v>5</v>
      </c>
      <c r="AB327" s="18">
        <v>7</v>
      </c>
      <c r="AC327" s="19">
        <f t="shared" si="495"/>
        <v>298.15384615384613</v>
      </c>
      <c r="AD327" s="17">
        <f t="shared" si="490"/>
        <v>0</v>
      </c>
      <c r="AE327" s="17">
        <f t="shared" si="471"/>
        <v>0</v>
      </c>
      <c r="AF327" s="29"/>
      <c r="AG327" s="43">
        <f t="shared" si="472"/>
        <v>0</v>
      </c>
      <c r="AH327" s="17">
        <f t="shared" si="473"/>
        <v>5.9630769230769225</v>
      </c>
      <c r="AI327" s="17">
        <f t="shared" si="474"/>
        <v>5.9630769230769225</v>
      </c>
      <c r="AJ327" s="3">
        <f t="shared" si="467"/>
        <v>292</v>
      </c>
      <c r="AK327" s="3">
        <f t="shared" si="468"/>
        <v>700</v>
      </c>
      <c r="AL327" s="3"/>
      <c r="AN327" s="20">
        <f t="shared" si="491"/>
        <v>292.19</v>
      </c>
      <c r="AO327">
        <f t="shared" si="496"/>
        <v>2</v>
      </c>
      <c r="AP327">
        <f t="shared" si="497"/>
        <v>1</v>
      </c>
      <c r="AQ327">
        <f t="shared" si="498"/>
        <v>2</v>
      </c>
      <c r="AR327">
        <f t="shared" si="499"/>
        <v>0</v>
      </c>
      <c r="AS327">
        <f t="shared" si="500"/>
        <v>0</v>
      </c>
      <c r="AT327">
        <f t="shared" si="501"/>
        <v>2</v>
      </c>
      <c r="AU327">
        <f t="shared" si="502"/>
        <v>0</v>
      </c>
      <c r="AV327">
        <f t="shared" si="503"/>
        <v>0</v>
      </c>
      <c r="AW327">
        <f t="shared" si="504"/>
        <v>1</v>
      </c>
      <c r="AX327">
        <f t="shared" si="505"/>
        <v>2</v>
      </c>
      <c r="AY327">
        <f t="shared" si="506"/>
        <v>759.99999999999091</v>
      </c>
      <c r="AZ327" s="12">
        <f t="shared" si="492"/>
        <v>-2.2083333333333335</v>
      </c>
      <c r="BA327" s="13">
        <f t="shared" si="465"/>
        <v>0</v>
      </c>
      <c r="BB327" s="13">
        <f t="shared" si="466"/>
        <v>0</v>
      </c>
      <c r="BC327" s="27">
        <v>0</v>
      </c>
      <c r="BD327" s="1">
        <f t="shared" si="493"/>
        <v>0</v>
      </c>
      <c r="BE327" s="20">
        <f t="shared" si="494"/>
        <v>274.90384615384613</v>
      </c>
    </row>
    <row r="328" spans="1:57" ht="33" customHeight="1" x14ac:dyDescent="0.65">
      <c r="A328" s="2">
        <v>322</v>
      </c>
      <c r="B328" s="2" t="s">
        <v>856</v>
      </c>
      <c r="C328" s="44" t="s">
        <v>899</v>
      </c>
      <c r="D328" s="47" t="s">
        <v>900</v>
      </c>
      <c r="E328" s="48" t="s">
        <v>901</v>
      </c>
      <c r="F328" s="46" t="str">
        <f>VLOOKUP(C328,'[1]2023.11'!$C$6:$X$1239,8,0)</f>
        <v>BRAK</v>
      </c>
      <c r="G328" s="46" t="str">
        <f>VLOOKUP(C328,'[1]2023.11'!$C$6:$X$1239,9,0)</f>
        <v>NEM</v>
      </c>
      <c r="H328" s="46" t="str">
        <f>VLOOKUP(C328,'[1]2023.11'!$C$6:$X$1239,14,0)</f>
        <v>M</v>
      </c>
      <c r="I328" s="78">
        <f>VLOOKUP(C328,'[1]2023.11'!$C$6:$X$1239,13,0)</f>
        <v>35903</v>
      </c>
      <c r="J328" s="46">
        <f>VLOOKUP(C328,'[1]2023.11'!$C$6:$X$1239,4,0)</f>
        <v>0</v>
      </c>
      <c r="K328" s="46" t="str">
        <f>VLOOKUP(C328,'[1]2023.11'!$C$6:$X$1239,3,0)</f>
        <v>110548905</v>
      </c>
      <c r="L328" s="15">
        <v>45017</v>
      </c>
      <c r="M328" s="2">
        <f t="shared" si="489"/>
        <v>26</v>
      </c>
      <c r="N328" s="16">
        <v>42</v>
      </c>
      <c r="O328" s="2"/>
      <c r="P328" s="16"/>
      <c r="Q328" s="16"/>
      <c r="R328" s="2">
        <v>200</v>
      </c>
      <c r="S328" s="2">
        <v>0</v>
      </c>
      <c r="T328" s="2">
        <v>20</v>
      </c>
      <c r="U328" s="16"/>
      <c r="V328" s="2">
        <v>0</v>
      </c>
      <c r="W328" s="2">
        <f t="shared" si="469"/>
        <v>10</v>
      </c>
      <c r="X328" s="2">
        <f t="shared" si="464"/>
        <v>0</v>
      </c>
      <c r="Y328" s="17">
        <f t="shared" si="507"/>
        <v>60.576923076923073</v>
      </c>
      <c r="Z328" s="17">
        <f t="shared" ref="Z328:Z391" si="509">N328*1000/4000</f>
        <v>10.5</v>
      </c>
      <c r="AA328" s="17">
        <f t="shared" si="508"/>
        <v>5</v>
      </c>
      <c r="AB328" s="18">
        <v>7</v>
      </c>
      <c r="AC328" s="19">
        <f t="shared" si="495"/>
        <v>313.07692307692309</v>
      </c>
      <c r="AD328" s="17">
        <f>(R328+T328)/$P$4*P328</f>
        <v>0</v>
      </c>
      <c r="AE328" s="17">
        <f t="shared" si="471"/>
        <v>0</v>
      </c>
      <c r="AF328" s="29"/>
      <c r="AG328" s="43">
        <f t="shared" si="472"/>
        <v>0</v>
      </c>
      <c r="AH328" s="17">
        <f t="shared" si="473"/>
        <v>6</v>
      </c>
      <c r="AI328" s="17">
        <f t="shared" si="474"/>
        <v>6</v>
      </c>
      <c r="AJ328" s="3">
        <f t="shared" si="467"/>
        <v>307</v>
      </c>
      <c r="AK328" s="3">
        <f t="shared" si="468"/>
        <v>300</v>
      </c>
      <c r="AL328" s="3"/>
      <c r="AN328" s="20">
        <f>ROUND( AC328-AI328,2)</f>
        <v>307.08</v>
      </c>
      <c r="AO328">
        <f t="shared" si="496"/>
        <v>3</v>
      </c>
      <c r="AP328">
        <f t="shared" si="497"/>
        <v>0</v>
      </c>
      <c r="AQ328">
        <f t="shared" si="498"/>
        <v>0</v>
      </c>
      <c r="AR328">
        <f t="shared" si="499"/>
        <v>0</v>
      </c>
      <c r="AS328">
        <f t="shared" si="500"/>
        <v>1</v>
      </c>
      <c r="AT328">
        <f t="shared" si="501"/>
        <v>2</v>
      </c>
      <c r="AU328">
        <f t="shared" si="502"/>
        <v>0</v>
      </c>
      <c r="AV328">
        <f t="shared" si="503"/>
        <v>0</v>
      </c>
      <c r="AW328">
        <f t="shared" si="504"/>
        <v>0</v>
      </c>
      <c r="AX328">
        <f t="shared" si="505"/>
        <v>3</v>
      </c>
      <c r="AY328">
        <f t="shared" si="506"/>
        <v>319.99999999993634</v>
      </c>
      <c r="AZ328" s="12">
        <f>+DAYS360(L328,$P$3)/360</f>
        <v>-2.2083333333333335</v>
      </c>
      <c r="BA328" s="13">
        <f t="shared" si="465"/>
        <v>0</v>
      </c>
      <c r="BB328" s="13">
        <f t="shared" si="466"/>
        <v>0</v>
      </c>
      <c r="BC328" s="27">
        <v>0</v>
      </c>
      <c r="BD328" s="1">
        <f>+BC328*150000/4000</f>
        <v>0</v>
      </c>
      <c r="BE328" s="20">
        <f>AC328-AD328-AE328-Z328-AA328-AB328-BD328</f>
        <v>290.57692307692309</v>
      </c>
    </row>
    <row r="329" spans="1:57" ht="33" customHeight="1" x14ac:dyDescent="0.65">
      <c r="A329" s="39">
        <v>323</v>
      </c>
      <c r="B329" s="2" t="s">
        <v>856</v>
      </c>
      <c r="C329" s="44" t="s">
        <v>902</v>
      </c>
      <c r="D329" s="47" t="s">
        <v>527</v>
      </c>
      <c r="E329" s="48" t="s">
        <v>903</v>
      </c>
      <c r="F329" s="46" t="e">
        <f>VLOOKUP(C329,'[1]2023.11'!$C$6:$X$1239,8,0)</f>
        <v>#N/A</v>
      </c>
      <c r="G329" s="46" t="e">
        <f>VLOOKUP(C329,'[1]2023.11'!$C$6:$X$1239,9,0)</f>
        <v>#N/A</v>
      </c>
      <c r="H329" s="46" t="e">
        <f>VLOOKUP(C329,'[1]2023.11'!$C$6:$X$1239,14,0)</f>
        <v>#N/A</v>
      </c>
      <c r="I329" s="78" t="e">
        <f>VLOOKUP(C329,'[1]2023.11'!$C$6:$X$1239,13,0)</f>
        <v>#N/A</v>
      </c>
      <c r="J329" s="46" t="e">
        <f>VLOOKUP(C329,'[1]2023.11'!$C$6:$X$1239,4,0)</f>
        <v>#N/A</v>
      </c>
      <c r="K329" s="46" t="e">
        <f>VLOOKUP(C329,'[1]2023.11'!$C$6:$X$1239,3,0)</f>
        <v>#N/A</v>
      </c>
      <c r="L329" s="15">
        <v>44562</v>
      </c>
      <c r="M329" s="2">
        <f t="shared" si="489"/>
        <v>26</v>
      </c>
      <c r="N329" s="16">
        <v>32</v>
      </c>
      <c r="O329" s="2"/>
      <c r="P329" s="16"/>
      <c r="Q329" s="16"/>
      <c r="R329" s="2">
        <v>200</v>
      </c>
      <c r="S329" s="2">
        <v>0</v>
      </c>
      <c r="T329" s="2">
        <v>0</v>
      </c>
      <c r="U329" s="16"/>
      <c r="V329" s="2">
        <v>0</v>
      </c>
      <c r="W329" s="2">
        <f t="shared" si="469"/>
        <v>10</v>
      </c>
      <c r="X329" s="2">
        <f t="shared" si="464"/>
        <v>0</v>
      </c>
      <c r="Y329" s="17">
        <f t="shared" si="507"/>
        <v>46.153846153846153</v>
      </c>
      <c r="Z329" s="17">
        <f t="shared" si="509"/>
        <v>8</v>
      </c>
      <c r="AA329" s="17">
        <f t="shared" si="508"/>
        <v>5</v>
      </c>
      <c r="AB329" s="18">
        <v>7</v>
      </c>
      <c r="AC329" s="19">
        <f t="shared" si="495"/>
        <v>276.15384615384613</v>
      </c>
      <c r="AD329" s="17">
        <f>(R329+T329)/$P$4*P329</f>
        <v>0</v>
      </c>
      <c r="AE329" s="17">
        <f t="shared" si="471"/>
        <v>0</v>
      </c>
      <c r="AF329" s="29"/>
      <c r="AG329" s="43">
        <f t="shared" si="472"/>
        <v>0</v>
      </c>
      <c r="AH329" s="17">
        <f t="shared" si="473"/>
        <v>5.523076923076923</v>
      </c>
      <c r="AI329" s="17">
        <f t="shared" si="474"/>
        <v>5.523076923076923</v>
      </c>
      <c r="AJ329" s="3">
        <f t="shared" si="467"/>
        <v>270</v>
      </c>
      <c r="AK329" s="3">
        <f t="shared" si="468"/>
        <v>2500</v>
      </c>
      <c r="AL329" s="3"/>
      <c r="AN329" s="20">
        <f>ROUND( AC329-AI329,2)</f>
        <v>270.63</v>
      </c>
      <c r="AO329">
        <f t="shared" si="496"/>
        <v>2</v>
      </c>
      <c r="AP329">
        <f t="shared" si="497"/>
        <v>1</v>
      </c>
      <c r="AQ329">
        <f t="shared" si="498"/>
        <v>1</v>
      </c>
      <c r="AR329">
        <f t="shared" si="499"/>
        <v>0</v>
      </c>
      <c r="AS329">
        <f t="shared" si="500"/>
        <v>0</v>
      </c>
      <c r="AT329">
        <f t="shared" si="501"/>
        <v>0</v>
      </c>
      <c r="AU329">
        <f t="shared" si="502"/>
        <v>1</v>
      </c>
      <c r="AV329">
        <f t="shared" si="503"/>
        <v>0</v>
      </c>
      <c r="AW329">
        <f t="shared" si="504"/>
        <v>1</v>
      </c>
      <c r="AX329">
        <f t="shared" si="505"/>
        <v>0</v>
      </c>
      <c r="AY329">
        <f t="shared" si="506"/>
        <v>2519.9999999999818</v>
      </c>
      <c r="AZ329" s="12">
        <f>+DAYS360(L329,$P$3)/360</f>
        <v>-0.95833333333333337</v>
      </c>
      <c r="BA329" s="13">
        <f t="shared" si="465"/>
        <v>0</v>
      </c>
      <c r="BB329" s="13">
        <f t="shared" si="466"/>
        <v>0</v>
      </c>
      <c r="BC329" s="27">
        <v>0</v>
      </c>
      <c r="BD329" s="1">
        <f>+BC329*150000/4000</f>
        <v>0</v>
      </c>
      <c r="BE329" s="20">
        <f>AC329-AD329-AE329-Z329-AA329-AB329-BD329</f>
        <v>256.15384615384613</v>
      </c>
    </row>
    <row r="330" spans="1:57" ht="31.5" customHeight="1" x14ac:dyDescent="0.65">
      <c r="A330" s="2">
        <v>324</v>
      </c>
      <c r="B330" s="2" t="s">
        <v>904</v>
      </c>
      <c r="C330" s="44" t="s">
        <v>905</v>
      </c>
      <c r="D330" s="47" t="s">
        <v>906</v>
      </c>
      <c r="E330" s="48" t="s">
        <v>907</v>
      </c>
      <c r="F330" s="46" t="str">
        <f>VLOOKUP(C330,'[1]2023.11'!$C$6:$X$1239,8,0)</f>
        <v>CHUON</v>
      </c>
      <c r="G330" s="46" t="str">
        <f>VLOOKUP(C330,'[1]2023.11'!$C$6:$X$1239,9,0)</f>
        <v>SDOEUNG</v>
      </c>
      <c r="H330" s="46" t="str">
        <f>VLOOKUP(C330,'[1]2023.11'!$C$6:$X$1239,14,0)</f>
        <v>F</v>
      </c>
      <c r="I330" s="78">
        <f>VLOOKUP(C330,'[1]2023.11'!$C$6:$X$1239,13,0)</f>
        <v>33744</v>
      </c>
      <c r="J330" s="46" t="str">
        <f>VLOOKUP(C330,'[1]2023.11'!$C$6:$X$1239,4,0)</f>
        <v>0964841139</v>
      </c>
      <c r="K330" s="46" t="str">
        <f>VLOOKUP(C330,'[1]2023.11'!$C$6:$X$1239,3,0)</f>
        <v>030500797</v>
      </c>
      <c r="L330" s="15">
        <v>44228</v>
      </c>
      <c r="M330" s="2">
        <f t="shared" si="489"/>
        <v>26</v>
      </c>
      <c r="N330" s="16">
        <v>26</v>
      </c>
      <c r="O330" s="2"/>
      <c r="P330" s="16"/>
      <c r="Q330" s="16"/>
      <c r="R330" s="2">
        <v>200</v>
      </c>
      <c r="S330" s="2">
        <v>0</v>
      </c>
      <c r="T330" s="2">
        <v>5</v>
      </c>
      <c r="U330" s="16"/>
      <c r="V330" s="2">
        <v>0</v>
      </c>
      <c r="W330" s="2">
        <f>IF(AND($Q$4&lt;=M330,Q330&lt;0.01),10,IF(AND(M330&gt;=$Q$4-1,Q330&lt;0.01),5,0))</f>
        <v>10</v>
      </c>
      <c r="X330" s="2">
        <f t="shared" si="464"/>
        <v>0</v>
      </c>
      <c r="Y330" s="17">
        <f t="shared" si="507"/>
        <v>37.5</v>
      </c>
      <c r="Z330" s="17">
        <f t="shared" si="509"/>
        <v>6.5</v>
      </c>
      <c r="AA330" s="17">
        <f t="shared" si="508"/>
        <v>5</v>
      </c>
      <c r="AB330" s="18"/>
      <c r="AC330" s="19">
        <f t="shared" si="495"/>
        <v>264</v>
      </c>
      <c r="AD330" s="17">
        <f t="shared" ref="AD330:AD393" si="510">(R330+T330)/$P$4*P330</f>
        <v>0</v>
      </c>
      <c r="AE330" s="17">
        <f t="shared" si="471"/>
        <v>0</v>
      </c>
      <c r="AF330" s="29"/>
      <c r="AG330" s="43">
        <f>IF(BE330&lt;=(1500000/4000),0,IF(BE330&lt;=(2000000/4000),(BE330-(1500000/4000))*5%,IF(BE330&lt;=(8500000/4000),(BE330-(2000000/4000))*10%+(25000/4000),IF(BE330&lt;=(12500000/4000),(BE330-(8500000/4000))*15%+(675000/4000),(BE330-(12500000/4000))*20%+(1275000/4000)))))</f>
        <v>0</v>
      </c>
      <c r="AH330" s="17">
        <f>IF((AC330*4000)&lt;=1200000,(AC330*2%),(1200000/4000*2%))</f>
        <v>5.28</v>
      </c>
      <c r="AI330" s="17">
        <f>AD330+AE330+AF330+AG330+AH330</f>
        <v>5.28</v>
      </c>
      <c r="AJ330" s="3">
        <f t="shared" si="467"/>
        <v>258</v>
      </c>
      <c r="AK330" s="3">
        <f t="shared" si="468"/>
        <v>2800</v>
      </c>
      <c r="AL330" s="3"/>
      <c r="AN330" s="20">
        <f t="shared" ref="AN330:AN393" si="511">ROUND( AC330-AI330,2)</f>
        <v>258.72000000000003</v>
      </c>
      <c r="AO330">
        <f t="shared" si="496"/>
        <v>2</v>
      </c>
      <c r="AP330">
        <f t="shared" si="497"/>
        <v>1</v>
      </c>
      <c r="AQ330">
        <f t="shared" si="498"/>
        <v>0</v>
      </c>
      <c r="AR330">
        <f t="shared" si="499"/>
        <v>0</v>
      </c>
      <c r="AS330">
        <f t="shared" si="500"/>
        <v>1</v>
      </c>
      <c r="AT330">
        <f t="shared" si="501"/>
        <v>3</v>
      </c>
      <c r="AU330">
        <f t="shared" si="502"/>
        <v>1</v>
      </c>
      <c r="AV330">
        <f t="shared" si="503"/>
        <v>0</v>
      </c>
      <c r="AW330">
        <f t="shared" si="504"/>
        <v>1</v>
      </c>
      <c r="AX330">
        <f t="shared" si="505"/>
        <v>3</v>
      </c>
      <c r="AY330">
        <f t="shared" si="506"/>
        <v>2880.0000000001091</v>
      </c>
      <c r="AZ330" s="12">
        <f t="shared" ref="AZ330:AZ393" si="512">+DAYS360(L330,$P$3)/360</f>
        <v>-4.1666666666666664E-2</v>
      </c>
      <c r="BA330" s="13">
        <f t="shared" si="465"/>
        <v>0</v>
      </c>
      <c r="BB330" s="13">
        <f t="shared" si="466"/>
        <v>0</v>
      </c>
      <c r="BC330" s="27">
        <v>0</v>
      </c>
      <c r="BD330" s="1">
        <f t="shared" ref="BD330:BD393" si="513">+BC330*150000/4000</f>
        <v>0</v>
      </c>
      <c r="BE330" s="20">
        <f t="shared" ref="BE330:BE393" si="514">AC330-AD330-AE330-Z330-AA330-AB330-BD330</f>
        <v>252.5</v>
      </c>
    </row>
    <row r="331" spans="1:57" ht="30" customHeight="1" x14ac:dyDescent="0.65">
      <c r="A331" s="39">
        <v>325</v>
      </c>
      <c r="B331" s="2" t="s">
        <v>904</v>
      </c>
      <c r="C331" s="44" t="s">
        <v>908</v>
      </c>
      <c r="D331" s="47" t="s">
        <v>588</v>
      </c>
      <c r="E331" s="48" t="s">
        <v>183</v>
      </c>
      <c r="F331" s="46" t="str">
        <f>VLOOKUP(C331,'[1]2023.11'!$C$6:$X$1239,8,0)</f>
        <v>YORN</v>
      </c>
      <c r="G331" s="46" t="str">
        <f>VLOOKUP(C331,'[1]2023.11'!$C$6:$X$1239,9,0)</f>
        <v>SOMALY</v>
      </c>
      <c r="H331" s="46" t="str">
        <f>VLOOKUP(C331,'[1]2023.11'!$C$6:$X$1239,14,0)</f>
        <v>F</v>
      </c>
      <c r="I331" s="78">
        <f>VLOOKUP(C331,'[1]2023.11'!$C$6:$X$1239,13,0)</f>
        <v>36358</v>
      </c>
      <c r="J331" s="46" t="str">
        <f>VLOOKUP(C331,'[1]2023.11'!$C$6:$X$1239,4,0)</f>
        <v>086643033</v>
      </c>
      <c r="K331" s="46" t="str">
        <f>VLOOKUP(C331,'[1]2023.11'!$C$6:$X$1239,3,0)</f>
        <v>030912927</v>
      </c>
      <c r="L331" s="15">
        <v>44228</v>
      </c>
      <c r="M331" s="2">
        <f t="shared" si="489"/>
        <v>26</v>
      </c>
      <c r="N331" s="16">
        <v>28</v>
      </c>
      <c r="O331" s="2"/>
      <c r="P331" s="16"/>
      <c r="Q331" s="16"/>
      <c r="R331" s="2">
        <v>210</v>
      </c>
      <c r="S331" s="2">
        <v>15</v>
      </c>
      <c r="T331" s="2">
        <v>0</v>
      </c>
      <c r="U331" s="16"/>
      <c r="V331" s="2">
        <v>0</v>
      </c>
      <c r="W331" s="2">
        <f t="shared" ref="W331:W366" si="515">IF(AND($Q$4&lt;=M331,Q331&lt;0.01),10,IF(AND(M331&gt;=$Q$4-1,Q331&lt;0.01),5,0))</f>
        <v>10</v>
      </c>
      <c r="X331" s="2">
        <f t="shared" si="464"/>
        <v>0</v>
      </c>
      <c r="Y331" s="17">
        <f t="shared" si="507"/>
        <v>42.403846153846153</v>
      </c>
      <c r="Z331" s="17">
        <f t="shared" si="509"/>
        <v>7</v>
      </c>
      <c r="AA331" s="17">
        <f t="shared" si="508"/>
        <v>5</v>
      </c>
      <c r="AB331" s="18"/>
      <c r="AC331" s="19">
        <f t="shared" si="495"/>
        <v>289.40384615384613</v>
      </c>
      <c r="AD331" s="17">
        <f t="shared" si="510"/>
        <v>0</v>
      </c>
      <c r="AE331" s="17">
        <f t="shared" si="471"/>
        <v>0</v>
      </c>
      <c r="AF331" s="29"/>
      <c r="AG331" s="43">
        <f t="shared" ref="AG331:AG350" si="516">IF(BE331&lt;=(1500000/4000),0,IF(BE331&lt;=(2000000/4000),(BE331-(1500000/4000))*5%,IF(BE331&lt;=(8500000/4000),(BE331-(2000000/4000))*10%+(25000/4000),IF(BE331&lt;=(12500000/4000),(BE331-(8500000/4000))*15%+(675000/4000),(BE331-(12500000/4000))*20%+(1275000/4000)))))</f>
        <v>0</v>
      </c>
      <c r="AH331" s="17">
        <f t="shared" ref="AH331:AH350" si="517">IF((AC331*4000)&lt;=1200000,(AC331*2%),(1200000/4000*2%))</f>
        <v>5.7880769230769227</v>
      </c>
      <c r="AI331" s="17">
        <f t="shared" ref="AI331:AI350" si="518">AD331+AE331+AF331+AG331+AH331</f>
        <v>5.7880769230769227</v>
      </c>
      <c r="AJ331" s="3">
        <f t="shared" si="467"/>
        <v>283</v>
      </c>
      <c r="AK331" s="3">
        <f t="shared" si="468"/>
        <v>2400</v>
      </c>
      <c r="AL331" s="3"/>
      <c r="AN331" s="20">
        <f t="shared" si="511"/>
        <v>283.62</v>
      </c>
      <c r="AO331">
        <f t="shared" si="496"/>
        <v>2</v>
      </c>
      <c r="AP331">
        <f t="shared" si="497"/>
        <v>1</v>
      </c>
      <c r="AQ331">
        <f t="shared" si="498"/>
        <v>1</v>
      </c>
      <c r="AR331">
        <f t="shared" si="499"/>
        <v>1</v>
      </c>
      <c r="AS331">
        <f t="shared" si="500"/>
        <v>0</v>
      </c>
      <c r="AT331">
        <f t="shared" si="501"/>
        <v>3</v>
      </c>
      <c r="AU331">
        <f t="shared" si="502"/>
        <v>1</v>
      </c>
      <c r="AV331">
        <f t="shared" si="503"/>
        <v>0</v>
      </c>
      <c r="AW331">
        <f t="shared" si="504"/>
        <v>0</v>
      </c>
      <c r="AX331">
        <f t="shared" si="505"/>
        <v>4</v>
      </c>
      <c r="AY331">
        <f t="shared" si="506"/>
        <v>2480.0000000000182</v>
      </c>
      <c r="AZ331" s="12">
        <f t="shared" si="512"/>
        <v>-4.1666666666666664E-2</v>
      </c>
      <c r="BA331" s="13">
        <f t="shared" si="465"/>
        <v>0</v>
      </c>
      <c r="BB331" s="13">
        <f t="shared" si="466"/>
        <v>0</v>
      </c>
      <c r="BC331" s="27">
        <v>0</v>
      </c>
      <c r="BD331" s="1">
        <f t="shared" si="513"/>
        <v>0</v>
      </c>
      <c r="BE331" s="20">
        <f t="shared" si="514"/>
        <v>277.40384615384613</v>
      </c>
    </row>
    <row r="332" spans="1:57" ht="31.5" customHeight="1" x14ac:dyDescent="0.65">
      <c r="A332" s="2">
        <v>326</v>
      </c>
      <c r="B332" s="2" t="s">
        <v>904</v>
      </c>
      <c r="C332" s="44" t="s">
        <v>909</v>
      </c>
      <c r="D332" s="47" t="s">
        <v>910</v>
      </c>
      <c r="E332" s="48" t="s">
        <v>211</v>
      </c>
      <c r="F332" s="46" t="str">
        <f>VLOOKUP(C332,'[1]2023.11'!$C$6:$X$1239,8,0)</f>
        <v>DIN</v>
      </c>
      <c r="G332" s="46" t="str">
        <f>VLOOKUP(C332,'[1]2023.11'!$C$6:$X$1239,9,0)</f>
        <v>SREYMOM</v>
      </c>
      <c r="H332" s="46" t="str">
        <f>VLOOKUP(C332,'[1]2023.11'!$C$6:$X$1239,14,0)</f>
        <v>F</v>
      </c>
      <c r="I332" s="78">
        <f>VLOOKUP(C332,'[1]2023.11'!$C$6:$X$1239,13,0)</f>
        <v>34543</v>
      </c>
      <c r="J332" s="46" t="str">
        <f>VLOOKUP(C332,'[1]2023.11'!$C$6:$X$1239,4,0)</f>
        <v>087880340</v>
      </c>
      <c r="K332" s="46" t="str">
        <f>VLOOKUP(C332,'[1]2023.11'!$C$6:$X$1239,3,0)</f>
        <v>061664395</v>
      </c>
      <c r="L332" s="15">
        <v>44228</v>
      </c>
      <c r="M332" s="2">
        <f t="shared" si="489"/>
        <v>26</v>
      </c>
      <c r="N332" s="16">
        <v>26</v>
      </c>
      <c r="O332" s="2"/>
      <c r="P332" s="16"/>
      <c r="Q332" s="16"/>
      <c r="R332" s="2">
        <v>200</v>
      </c>
      <c r="S332" s="2">
        <v>0</v>
      </c>
      <c r="T332" s="2">
        <v>0</v>
      </c>
      <c r="U332" s="16"/>
      <c r="V332" s="2">
        <v>0</v>
      </c>
      <c r="W332" s="2">
        <f t="shared" si="515"/>
        <v>10</v>
      </c>
      <c r="X332" s="2">
        <f t="shared" si="464"/>
        <v>0</v>
      </c>
      <c r="Y332" s="17">
        <f t="shared" si="507"/>
        <v>37.5</v>
      </c>
      <c r="Z332" s="17">
        <f t="shared" si="509"/>
        <v>6.5</v>
      </c>
      <c r="AA332" s="17">
        <f t="shared" si="508"/>
        <v>5</v>
      </c>
      <c r="AB332" s="18">
        <v>7</v>
      </c>
      <c r="AC332" s="19">
        <f t="shared" si="495"/>
        <v>266</v>
      </c>
      <c r="AD332" s="17">
        <f t="shared" si="510"/>
        <v>0</v>
      </c>
      <c r="AE332" s="17">
        <f t="shared" si="471"/>
        <v>0</v>
      </c>
      <c r="AF332" s="29"/>
      <c r="AG332" s="43">
        <f t="shared" si="516"/>
        <v>0</v>
      </c>
      <c r="AH332" s="17">
        <f t="shared" si="517"/>
        <v>5.32</v>
      </c>
      <c r="AI332" s="17">
        <f t="shared" si="518"/>
        <v>5.32</v>
      </c>
      <c r="AJ332" s="3">
        <f t="shared" si="467"/>
        <v>260</v>
      </c>
      <c r="AK332" s="3">
        <f t="shared" si="468"/>
        <v>2700</v>
      </c>
      <c r="AL332" s="3"/>
      <c r="AN332" s="20">
        <f t="shared" si="511"/>
        <v>260.68</v>
      </c>
      <c r="AO332">
        <f t="shared" si="496"/>
        <v>2</v>
      </c>
      <c r="AP332">
        <f t="shared" si="497"/>
        <v>1</v>
      </c>
      <c r="AQ332">
        <f t="shared" si="498"/>
        <v>0</v>
      </c>
      <c r="AR332">
        <f t="shared" si="499"/>
        <v>1</v>
      </c>
      <c r="AS332">
        <f t="shared" si="500"/>
        <v>0</v>
      </c>
      <c r="AT332">
        <f t="shared" si="501"/>
        <v>0</v>
      </c>
      <c r="AU332">
        <f t="shared" si="502"/>
        <v>1</v>
      </c>
      <c r="AV332">
        <f t="shared" si="503"/>
        <v>0</v>
      </c>
      <c r="AW332">
        <f t="shared" si="504"/>
        <v>1</v>
      </c>
      <c r="AX332">
        <f t="shared" si="505"/>
        <v>2</v>
      </c>
      <c r="AY332">
        <f t="shared" si="506"/>
        <v>2720.0000000000273</v>
      </c>
      <c r="AZ332" s="12">
        <f t="shared" si="512"/>
        <v>-4.1666666666666664E-2</v>
      </c>
      <c r="BA332" s="13">
        <f t="shared" si="465"/>
        <v>0</v>
      </c>
      <c r="BB332" s="13">
        <f t="shared" si="466"/>
        <v>0</v>
      </c>
      <c r="BC332" s="27">
        <v>0</v>
      </c>
      <c r="BD332" s="1">
        <f t="shared" si="513"/>
        <v>0</v>
      </c>
      <c r="BE332" s="20">
        <f t="shared" si="514"/>
        <v>247.5</v>
      </c>
    </row>
    <row r="333" spans="1:57" ht="31.5" customHeight="1" x14ac:dyDescent="0.65">
      <c r="A333" s="39">
        <v>327</v>
      </c>
      <c r="B333" s="2" t="s">
        <v>904</v>
      </c>
      <c r="C333" s="44" t="s">
        <v>911</v>
      </c>
      <c r="D333" s="47" t="s">
        <v>912</v>
      </c>
      <c r="E333" s="48" t="s">
        <v>444</v>
      </c>
      <c r="F333" s="46" t="str">
        <f>VLOOKUP(C333,'[1]2023.11'!$C$6:$X$1239,8,0)</f>
        <v>SE</v>
      </c>
      <c r="G333" s="46" t="str">
        <f>VLOOKUP(C333,'[1]2023.11'!$C$6:$X$1239,9,0)</f>
        <v>VANNA</v>
      </c>
      <c r="H333" s="46" t="str">
        <f>VLOOKUP(C333,'[1]2023.11'!$C$6:$X$1239,14,0)</f>
        <v>F</v>
      </c>
      <c r="I333" s="78">
        <f>VLOOKUP(C333,'[1]2023.11'!$C$6:$X$1239,13,0)</f>
        <v>37474</v>
      </c>
      <c r="J333" s="46" t="str">
        <f>VLOOKUP(C333,'[1]2023.11'!$C$6:$X$1239,4,0)</f>
        <v>098369821</v>
      </c>
      <c r="K333" s="46" t="str">
        <f>VLOOKUP(C333,'[1]2023.11'!$C$6:$X$1239,3,0)</f>
        <v>110662823</v>
      </c>
      <c r="L333" s="15">
        <v>44228</v>
      </c>
      <c r="M333" s="2">
        <f t="shared" si="489"/>
        <v>26</v>
      </c>
      <c r="N333" s="16">
        <v>26</v>
      </c>
      <c r="O333" s="2"/>
      <c r="P333" s="16"/>
      <c r="Q333" s="16"/>
      <c r="R333" s="2">
        <v>200</v>
      </c>
      <c r="S333" s="2">
        <v>0</v>
      </c>
      <c r="T333" s="2">
        <v>0</v>
      </c>
      <c r="U333" s="16"/>
      <c r="V333" s="2">
        <v>0</v>
      </c>
      <c r="W333" s="2">
        <f t="shared" si="515"/>
        <v>10</v>
      </c>
      <c r="X333" s="2">
        <f t="shared" si="464"/>
        <v>0</v>
      </c>
      <c r="Y333" s="17">
        <f t="shared" si="507"/>
        <v>37.5</v>
      </c>
      <c r="Z333" s="17">
        <f t="shared" si="509"/>
        <v>6.5</v>
      </c>
      <c r="AA333" s="17">
        <f t="shared" si="508"/>
        <v>5</v>
      </c>
      <c r="AB333" s="18">
        <v>7</v>
      </c>
      <c r="AC333" s="19">
        <f t="shared" si="495"/>
        <v>266</v>
      </c>
      <c r="AD333" s="17">
        <f t="shared" si="510"/>
        <v>0</v>
      </c>
      <c r="AE333" s="17">
        <f t="shared" si="471"/>
        <v>0</v>
      </c>
      <c r="AF333" s="29"/>
      <c r="AG333" s="43">
        <f t="shared" si="516"/>
        <v>0</v>
      </c>
      <c r="AH333" s="17">
        <f t="shared" si="517"/>
        <v>5.32</v>
      </c>
      <c r="AI333" s="17">
        <f t="shared" si="518"/>
        <v>5.32</v>
      </c>
      <c r="AJ333" s="3">
        <f t="shared" si="467"/>
        <v>260</v>
      </c>
      <c r="AK333" s="3">
        <f t="shared" si="468"/>
        <v>2700</v>
      </c>
      <c r="AL333" s="3"/>
      <c r="AN333" s="20">
        <f t="shared" si="511"/>
        <v>260.68</v>
      </c>
      <c r="AO333">
        <f t="shared" si="496"/>
        <v>2</v>
      </c>
      <c r="AP333">
        <f t="shared" si="497"/>
        <v>1</v>
      </c>
      <c r="AQ333">
        <f t="shared" si="498"/>
        <v>0</v>
      </c>
      <c r="AR333">
        <f t="shared" si="499"/>
        <v>1</v>
      </c>
      <c r="AS333">
        <f t="shared" si="500"/>
        <v>0</v>
      </c>
      <c r="AT333">
        <f t="shared" si="501"/>
        <v>0</v>
      </c>
      <c r="AU333">
        <f t="shared" si="502"/>
        <v>1</v>
      </c>
      <c r="AV333">
        <f t="shared" si="503"/>
        <v>0</v>
      </c>
      <c r="AW333">
        <f t="shared" si="504"/>
        <v>1</v>
      </c>
      <c r="AX333">
        <f t="shared" si="505"/>
        <v>2</v>
      </c>
      <c r="AY333">
        <f t="shared" si="506"/>
        <v>2720.0000000000273</v>
      </c>
      <c r="AZ333" s="12">
        <f t="shared" si="512"/>
        <v>-4.1666666666666664E-2</v>
      </c>
      <c r="BA333" s="13">
        <f t="shared" si="465"/>
        <v>0</v>
      </c>
      <c r="BB333" s="13">
        <f t="shared" si="466"/>
        <v>0</v>
      </c>
      <c r="BC333" s="27">
        <v>0</v>
      </c>
      <c r="BD333" s="1">
        <f t="shared" si="513"/>
        <v>0</v>
      </c>
      <c r="BE333" s="20">
        <f t="shared" si="514"/>
        <v>247.5</v>
      </c>
    </row>
    <row r="334" spans="1:57" ht="33" customHeight="1" x14ac:dyDescent="0.65">
      <c r="A334" s="2">
        <v>328</v>
      </c>
      <c r="B334" s="2" t="s">
        <v>904</v>
      </c>
      <c r="C334" s="44" t="s">
        <v>913</v>
      </c>
      <c r="D334" s="47" t="s">
        <v>737</v>
      </c>
      <c r="E334" s="48" t="s">
        <v>914</v>
      </c>
      <c r="F334" s="46" t="str">
        <f>VLOOKUP(C334,'[1]2023.11'!$C$6:$X$1239,8,0)</f>
        <v>LIM</v>
      </c>
      <c r="G334" s="46" t="str">
        <f>VLOOKUP(C334,'[1]2023.11'!$C$6:$X$1239,9,0)</f>
        <v>KOEMYA</v>
      </c>
      <c r="H334" s="46" t="str">
        <f>VLOOKUP(C334,'[1]2023.11'!$C$6:$X$1239,14,0)</f>
        <v>F</v>
      </c>
      <c r="I334" s="78">
        <f>VLOOKUP(C334,'[1]2023.11'!$C$6:$X$1239,13,0)</f>
        <v>34450</v>
      </c>
      <c r="J334" s="46" t="str">
        <f>VLOOKUP(C334,'[1]2023.11'!$C$6:$X$1239,4,0)</f>
        <v>070641231</v>
      </c>
      <c r="K334" s="46" t="str">
        <f>VLOOKUP(C334,'[1]2023.11'!$C$6:$X$1239,3,0)</f>
        <v>030500821</v>
      </c>
      <c r="L334" s="15">
        <v>44228</v>
      </c>
      <c r="M334" s="2">
        <f t="shared" si="489"/>
        <v>26</v>
      </c>
      <c r="N334" s="16">
        <v>26</v>
      </c>
      <c r="O334" s="2"/>
      <c r="P334" s="16"/>
      <c r="Q334" s="16"/>
      <c r="R334" s="2">
        <v>200</v>
      </c>
      <c r="S334" s="2">
        <v>0</v>
      </c>
      <c r="T334" s="2">
        <v>7</v>
      </c>
      <c r="U334" s="16"/>
      <c r="V334" s="2">
        <v>0</v>
      </c>
      <c r="W334" s="2">
        <f t="shared" si="515"/>
        <v>10</v>
      </c>
      <c r="X334" s="2">
        <f t="shared" si="464"/>
        <v>0</v>
      </c>
      <c r="Y334" s="17">
        <f t="shared" si="507"/>
        <v>37.5</v>
      </c>
      <c r="Z334" s="17">
        <f t="shared" si="509"/>
        <v>6.5</v>
      </c>
      <c r="AA334" s="17">
        <f t="shared" si="508"/>
        <v>5</v>
      </c>
      <c r="AB334" s="18"/>
      <c r="AC334" s="19">
        <f t="shared" si="495"/>
        <v>266</v>
      </c>
      <c r="AD334" s="17">
        <f t="shared" si="510"/>
        <v>0</v>
      </c>
      <c r="AE334" s="17">
        <f t="shared" si="471"/>
        <v>0</v>
      </c>
      <c r="AF334" s="29"/>
      <c r="AG334" s="43">
        <f t="shared" si="516"/>
        <v>0</v>
      </c>
      <c r="AH334" s="17">
        <f t="shared" si="517"/>
        <v>5.32</v>
      </c>
      <c r="AI334" s="17">
        <f t="shared" si="518"/>
        <v>5.32</v>
      </c>
      <c r="AJ334" s="3">
        <f t="shared" si="467"/>
        <v>260</v>
      </c>
      <c r="AK334" s="3">
        <f t="shared" si="468"/>
        <v>2700</v>
      </c>
      <c r="AL334" s="3"/>
      <c r="AN334" s="20">
        <f t="shared" si="511"/>
        <v>260.68</v>
      </c>
      <c r="AO334">
        <f t="shared" si="496"/>
        <v>2</v>
      </c>
      <c r="AP334">
        <f t="shared" si="497"/>
        <v>1</v>
      </c>
      <c r="AQ334">
        <f t="shared" si="498"/>
        <v>0</v>
      </c>
      <c r="AR334">
        <f t="shared" si="499"/>
        <v>1</v>
      </c>
      <c r="AS334">
        <f t="shared" si="500"/>
        <v>0</v>
      </c>
      <c r="AT334">
        <f t="shared" si="501"/>
        <v>0</v>
      </c>
      <c r="AU334">
        <f t="shared" si="502"/>
        <v>1</v>
      </c>
      <c r="AV334">
        <f t="shared" si="503"/>
        <v>0</v>
      </c>
      <c r="AW334">
        <f t="shared" si="504"/>
        <v>1</v>
      </c>
      <c r="AX334">
        <f t="shared" si="505"/>
        <v>2</v>
      </c>
      <c r="AY334">
        <f t="shared" si="506"/>
        <v>2720.0000000000273</v>
      </c>
      <c r="AZ334" s="12">
        <f t="shared" si="512"/>
        <v>-4.1666666666666664E-2</v>
      </c>
      <c r="BA334" s="13">
        <f t="shared" si="465"/>
        <v>0</v>
      </c>
      <c r="BB334" s="13">
        <f t="shared" si="466"/>
        <v>0</v>
      </c>
      <c r="BC334" s="27">
        <v>0</v>
      </c>
      <c r="BD334" s="1">
        <f t="shared" si="513"/>
        <v>0</v>
      </c>
      <c r="BE334" s="20">
        <f t="shared" si="514"/>
        <v>254.5</v>
      </c>
    </row>
    <row r="335" spans="1:57" ht="31.5" customHeight="1" x14ac:dyDescent="0.65">
      <c r="A335" s="39">
        <v>329</v>
      </c>
      <c r="B335" s="2" t="s">
        <v>904</v>
      </c>
      <c r="C335" s="44" t="s">
        <v>915</v>
      </c>
      <c r="D335" s="47" t="s">
        <v>916</v>
      </c>
      <c r="E335" s="48" t="s">
        <v>678</v>
      </c>
      <c r="F335" s="46" t="str">
        <f>VLOOKUP(C335,'[1]2023.11'!$C$6:$X$1239,8,0)</f>
        <v>PANG</v>
      </c>
      <c r="G335" s="46" t="str">
        <f>VLOOKUP(C335,'[1]2023.11'!$C$6:$X$1239,9,0)</f>
        <v>SREYNICH</v>
      </c>
      <c r="H335" s="46" t="str">
        <f>VLOOKUP(C335,'[1]2023.11'!$C$6:$X$1239,14,0)</f>
        <v>F</v>
      </c>
      <c r="I335" s="78">
        <f>VLOOKUP(C335,'[1]2023.11'!$C$6:$X$1239,13,0)</f>
        <v>37747</v>
      </c>
      <c r="J335" s="46" t="str">
        <f>VLOOKUP(C335,'[1]2023.11'!$C$6:$X$1239,4,0)</f>
        <v>0964564028</v>
      </c>
      <c r="K335" s="46" t="str">
        <f>VLOOKUP(C335,'[1]2023.11'!$C$6:$X$1239,3,0)</f>
        <v>031021825</v>
      </c>
      <c r="L335" s="15">
        <v>44228</v>
      </c>
      <c r="M335" s="2">
        <f t="shared" si="489"/>
        <v>26</v>
      </c>
      <c r="N335" s="16">
        <v>26</v>
      </c>
      <c r="O335" s="2"/>
      <c r="P335" s="16"/>
      <c r="Q335" s="16"/>
      <c r="R335" s="2">
        <v>200</v>
      </c>
      <c r="S335" s="2">
        <v>0</v>
      </c>
      <c r="T335" s="2">
        <v>0</v>
      </c>
      <c r="U335" s="16"/>
      <c r="V335" s="2">
        <v>0</v>
      </c>
      <c r="W335" s="2">
        <f t="shared" si="515"/>
        <v>10</v>
      </c>
      <c r="X335" s="2">
        <f t="shared" si="464"/>
        <v>0</v>
      </c>
      <c r="Y335" s="17">
        <f t="shared" si="507"/>
        <v>37.5</v>
      </c>
      <c r="Z335" s="17">
        <f t="shared" si="509"/>
        <v>6.5</v>
      </c>
      <c r="AA335" s="17">
        <f t="shared" si="508"/>
        <v>5</v>
      </c>
      <c r="AB335" s="18"/>
      <c r="AC335" s="19">
        <f t="shared" si="495"/>
        <v>259</v>
      </c>
      <c r="AD335" s="17">
        <f t="shared" si="510"/>
        <v>0</v>
      </c>
      <c r="AE335" s="17">
        <f t="shared" si="471"/>
        <v>0</v>
      </c>
      <c r="AF335" s="29"/>
      <c r="AG335" s="43">
        <f t="shared" si="516"/>
        <v>0</v>
      </c>
      <c r="AH335" s="17">
        <f t="shared" si="517"/>
        <v>5.18</v>
      </c>
      <c r="AI335" s="17">
        <f t="shared" si="518"/>
        <v>5.18</v>
      </c>
      <c r="AJ335" s="3">
        <f t="shared" si="467"/>
        <v>253</v>
      </c>
      <c r="AK335" s="3">
        <f t="shared" si="468"/>
        <v>3200</v>
      </c>
      <c r="AL335" s="3"/>
      <c r="AN335" s="20">
        <f t="shared" si="511"/>
        <v>253.82</v>
      </c>
      <c r="AO335">
        <f t="shared" si="496"/>
        <v>2</v>
      </c>
      <c r="AP335">
        <f t="shared" si="497"/>
        <v>1</v>
      </c>
      <c r="AQ335">
        <f t="shared" si="498"/>
        <v>0</v>
      </c>
      <c r="AR335">
        <f t="shared" si="499"/>
        <v>0</v>
      </c>
      <c r="AS335">
        <f t="shared" si="500"/>
        <v>0</v>
      </c>
      <c r="AT335">
        <f t="shared" si="501"/>
        <v>3</v>
      </c>
      <c r="AU335">
        <f t="shared" si="502"/>
        <v>1</v>
      </c>
      <c r="AV335">
        <f t="shared" si="503"/>
        <v>1</v>
      </c>
      <c r="AW335">
        <f t="shared" si="504"/>
        <v>0</v>
      </c>
      <c r="AX335">
        <f t="shared" si="505"/>
        <v>2</v>
      </c>
      <c r="AY335">
        <f t="shared" si="506"/>
        <v>3279.9999999999727</v>
      </c>
      <c r="AZ335" s="12">
        <f t="shared" si="512"/>
        <v>-4.1666666666666664E-2</v>
      </c>
      <c r="BA335" s="13">
        <f t="shared" si="465"/>
        <v>0</v>
      </c>
      <c r="BB335" s="13">
        <f t="shared" si="466"/>
        <v>0</v>
      </c>
      <c r="BC335" s="27">
        <v>0</v>
      </c>
      <c r="BD335" s="1">
        <f t="shared" si="513"/>
        <v>0</v>
      </c>
      <c r="BE335" s="20">
        <f t="shared" si="514"/>
        <v>247.5</v>
      </c>
    </row>
    <row r="336" spans="1:57" ht="31.5" customHeight="1" x14ac:dyDescent="0.65">
      <c r="A336" s="2">
        <v>330</v>
      </c>
      <c r="B336" s="2" t="s">
        <v>904</v>
      </c>
      <c r="C336" s="44" t="s">
        <v>917</v>
      </c>
      <c r="D336" s="38" t="s">
        <v>918</v>
      </c>
      <c r="E336" s="38" t="s">
        <v>919</v>
      </c>
      <c r="F336" s="46" t="str">
        <f>VLOOKUP(C336,'[1]2023.11'!$C$6:$X$1239,8,0)</f>
        <v>VORN</v>
      </c>
      <c r="G336" s="46" t="str">
        <f>VLOOKUP(C336,'[1]2023.11'!$C$6:$X$1239,9,0)</f>
        <v>SREYLEAK</v>
      </c>
      <c r="H336" s="46" t="str">
        <f>VLOOKUP(C336,'[1]2023.11'!$C$6:$X$1239,14,0)</f>
        <v>F</v>
      </c>
      <c r="I336" s="78">
        <f>VLOOKUP(C336,'[1]2023.11'!$C$6:$X$1239,13,0)</f>
        <v>35354</v>
      </c>
      <c r="J336" s="46" t="str">
        <f>VLOOKUP(C336,'[1]2023.11'!$C$6:$X$1239,4,0)</f>
        <v>015305032</v>
      </c>
      <c r="K336" s="46" t="str">
        <f>VLOOKUP(C336,'[1]2023.11'!$C$6:$X$1239,3,0)</f>
        <v>100692276</v>
      </c>
      <c r="L336" s="15">
        <v>44453</v>
      </c>
      <c r="M336" s="2">
        <f t="shared" si="489"/>
        <v>26</v>
      </c>
      <c r="N336" s="16">
        <v>26</v>
      </c>
      <c r="O336" s="2"/>
      <c r="P336" s="16"/>
      <c r="Q336" s="16"/>
      <c r="R336" s="2">
        <v>200</v>
      </c>
      <c r="S336" s="2">
        <v>0</v>
      </c>
      <c r="T336" s="2">
        <v>0</v>
      </c>
      <c r="U336" s="16"/>
      <c r="V336" s="2">
        <v>0</v>
      </c>
      <c r="W336" s="2">
        <f t="shared" si="515"/>
        <v>10</v>
      </c>
      <c r="X336" s="2">
        <f t="shared" si="464"/>
        <v>0</v>
      </c>
      <c r="Y336" s="17">
        <f t="shared" si="507"/>
        <v>37.5</v>
      </c>
      <c r="Z336" s="17">
        <f t="shared" si="509"/>
        <v>6.5</v>
      </c>
      <c r="AA336" s="17">
        <f t="shared" si="508"/>
        <v>5</v>
      </c>
      <c r="AB336" s="18">
        <v>7</v>
      </c>
      <c r="AC336" s="19">
        <f t="shared" si="495"/>
        <v>266</v>
      </c>
      <c r="AD336" s="17">
        <f t="shared" si="510"/>
        <v>0</v>
      </c>
      <c r="AE336" s="17">
        <f t="shared" si="471"/>
        <v>0</v>
      </c>
      <c r="AF336" s="29"/>
      <c r="AG336" s="43">
        <f t="shared" si="516"/>
        <v>0</v>
      </c>
      <c r="AH336" s="17">
        <f t="shared" si="517"/>
        <v>5.32</v>
      </c>
      <c r="AI336" s="17">
        <f t="shared" si="518"/>
        <v>5.32</v>
      </c>
      <c r="AJ336" s="3">
        <f t="shared" si="467"/>
        <v>260</v>
      </c>
      <c r="AK336" s="3">
        <f t="shared" si="468"/>
        <v>2700</v>
      </c>
      <c r="AL336" s="3"/>
      <c r="AN336" s="20">
        <f t="shared" si="511"/>
        <v>260.68</v>
      </c>
      <c r="AO336">
        <f t="shared" si="496"/>
        <v>2</v>
      </c>
      <c r="AP336">
        <f t="shared" si="497"/>
        <v>1</v>
      </c>
      <c r="AQ336">
        <f t="shared" si="498"/>
        <v>0</v>
      </c>
      <c r="AR336">
        <f t="shared" si="499"/>
        <v>1</v>
      </c>
      <c r="AS336">
        <f t="shared" si="500"/>
        <v>0</v>
      </c>
      <c r="AT336">
        <f t="shared" si="501"/>
        <v>0</v>
      </c>
      <c r="AU336">
        <f t="shared" si="502"/>
        <v>1</v>
      </c>
      <c r="AV336">
        <f t="shared" si="503"/>
        <v>0</v>
      </c>
      <c r="AW336">
        <f t="shared" si="504"/>
        <v>1</v>
      </c>
      <c r="AX336">
        <f t="shared" si="505"/>
        <v>2</v>
      </c>
      <c r="AY336">
        <f t="shared" si="506"/>
        <v>2720.0000000000273</v>
      </c>
      <c r="AZ336" s="12">
        <f t="shared" si="512"/>
        <v>-0.66111111111111109</v>
      </c>
      <c r="BA336" s="13">
        <f t="shared" si="465"/>
        <v>0</v>
      </c>
      <c r="BB336" s="13">
        <f t="shared" si="466"/>
        <v>0</v>
      </c>
      <c r="BC336" s="27">
        <v>0</v>
      </c>
      <c r="BD336" s="1">
        <f t="shared" si="513"/>
        <v>0</v>
      </c>
      <c r="BE336" s="20">
        <f t="shared" si="514"/>
        <v>247.5</v>
      </c>
    </row>
    <row r="337" spans="1:57" ht="31.5" customHeight="1" x14ac:dyDescent="0.65">
      <c r="A337" s="39">
        <v>331</v>
      </c>
      <c r="B337" s="2" t="s">
        <v>904</v>
      </c>
      <c r="C337" s="44" t="s">
        <v>920</v>
      </c>
      <c r="D337" s="47" t="s">
        <v>117</v>
      </c>
      <c r="E337" s="48" t="s">
        <v>921</v>
      </c>
      <c r="F337" s="46" t="str">
        <f>VLOOKUP(C337,'[1]2023.11'!$C$6:$X$1239,8,0)</f>
        <v>MAO</v>
      </c>
      <c r="G337" s="46" t="str">
        <f>VLOOKUP(C337,'[1]2023.11'!$C$6:$X$1239,9,0)</f>
        <v>MEANECH</v>
      </c>
      <c r="H337" s="46" t="str">
        <f>VLOOKUP(C337,'[1]2023.11'!$C$6:$X$1239,14,0)</f>
        <v>F</v>
      </c>
      <c r="I337" s="78">
        <f>VLOOKUP(C337,'[1]2023.11'!$C$6:$X$1239,13,0)</f>
        <v>35579</v>
      </c>
      <c r="J337" s="46" t="str">
        <f>VLOOKUP(C337,'[1]2023.11'!$C$6:$X$1239,4,0)</f>
        <v>0976687692</v>
      </c>
      <c r="K337" s="46" t="str">
        <f>VLOOKUP(C337,'[1]2023.11'!$C$6:$X$1239,3,0)</f>
        <v>150856290</v>
      </c>
      <c r="L337" s="15">
        <v>44487</v>
      </c>
      <c r="M337" s="2">
        <f t="shared" si="489"/>
        <v>26</v>
      </c>
      <c r="N337" s="16">
        <v>26</v>
      </c>
      <c r="O337" s="2"/>
      <c r="P337" s="16"/>
      <c r="Q337" s="16"/>
      <c r="R337" s="2">
        <v>200</v>
      </c>
      <c r="S337" s="2">
        <v>0</v>
      </c>
      <c r="T337" s="2">
        <v>0</v>
      </c>
      <c r="U337" s="16"/>
      <c r="V337" s="2">
        <v>0</v>
      </c>
      <c r="W337" s="2">
        <f t="shared" si="515"/>
        <v>10</v>
      </c>
      <c r="X337" s="2">
        <f t="shared" si="464"/>
        <v>0</v>
      </c>
      <c r="Y337" s="17">
        <f t="shared" si="507"/>
        <v>37.5</v>
      </c>
      <c r="Z337" s="17">
        <f t="shared" si="509"/>
        <v>6.5</v>
      </c>
      <c r="AA337" s="17">
        <f t="shared" si="508"/>
        <v>5</v>
      </c>
      <c r="AB337" s="18">
        <v>7</v>
      </c>
      <c r="AC337" s="19">
        <f t="shared" si="495"/>
        <v>266</v>
      </c>
      <c r="AD337" s="17">
        <f t="shared" si="510"/>
        <v>0</v>
      </c>
      <c r="AE337" s="17">
        <f t="shared" si="471"/>
        <v>0</v>
      </c>
      <c r="AF337" s="29"/>
      <c r="AG337" s="43">
        <f t="shared" si="516"/>
        <v>0</v>
      </c>
      <c r="AH337" s="17">
        <f t="shared" si="517"/>
        <v>5.32</v>
      </c>
      <c r="AI337" s="17">
        <f t="shared" si="518"/>
        <v>5.32</v>
      </c>
      <c r="AJ337" s="3">
        <f t="shared" si="467"/>
        <v>260</v>
      </c>
      <c r="AK337" s="3">
        <f t="shared" si="468"/>
        <v>2700</v>
      </c>
      <c r="AL337" s="3"/>
      <c r="AN337" s="20">
        <f t="shared" si="511"/>
        <v>260.68</v>
      </c>
      <c r="AO337">
        <f t="shared" si="496"/>
        <v>2</v>
      </c>
      <c r="AP337">
        <f t="shared" si="497"/>
        <v>1</v>
      </c>
      <c r="AQ337">
        <f t="shared" si="498"/>
        <v>0</v>
      </c>
      <c r="AR337">
        <f t="shared" si="499"/>
        <v>1</v>
      </c>
      <c r="AS337">
        <f t="shared" si="500"/>
        <v>0</v>
      </c>
      <c r="AT337">
        <f t="shared" si="501"/>
        <v>0</v>
      </c>
      <c r="AU337">
        <f t="shared" si="502"/>
        <v>1</v>
      </c>
      <c r="AV337">
        <f t="shared" si="503"/>
        <v>0</v>
      </c>
      <c r="AW337">
        <f t="shared" si="504"/>
        <v>1</v>
      </c>
      <c r="AX337">
        <f t="shared" si="505"/>
        <v>2</v>
      </c>
      <c r="AY337">
        <f t="shared" si="506"/>
        <v>2720.0000000000273</v>
      </c>
      <c r="AZ337" s="12">
        <f t="shared" si="512"/>
        <v>-0.75555555555555554</v>
      </c>
      <c r="BA337" s="13">
        <f t="shared" si="465"/>
        <v>0</v>
      </c>
      <c r="BB337" s="13">
        <f t="shared" si="466"/>
        <v>0</v>
      </c>
      <c r="BC337" s="27">
        <v>0</v>
      </c>
      <c r="BD337" s="1">
        <f t="shared" si="513"/>
        <v>0</v>
      </c>
      <c r="BE337" s="20">
        <f t="shared" si="514"/>
        <v>247.5</v>
      </c>
    </row>
    <row r="338" spans="1:57" ht="31.5" customHeight="1" x14ac:dyDescent="0.65">
      <c r="A338" s="2">
        <v>332</v>
      </c>
      <c r="B338" s="2" t="s">
        <v>904</v>
      </c>
      <c r="C338" s="44" t="s">
        <v>922</v>
      </c>
      <c r="D338" s="47" t="s">
        <v>813</v>
      </c>
      <c r="E338" s="48" t="s">
        <v>404</v>
      </c>
      <c r="F338" s="46" t="str">
        <f>VLOOKUP(C338,'[1]2023.11'!$C$6:$X$1239,8,0)</f>
        <v>PICH</v>
      </c>
      <c r="G338" s="46" t="str">
        <f>VLOOKUP(C338,'[1]2023.11'!$C$6:$X$1239,9,0)</f>
        <v>NET</v>
      </c>
      <c r="H338" s="46" t="str">
        <f>VLOOKUP(C338,'[1]2023.11'!$C$6:$X$1239,14,0)</f>
        <v>F</v>
      </c>
      <c r="I338" s="78">
        <f>VLOOKUP(C338,'[1]2023.11'!$C$6:$X$1239,13,0)</f>
        <v>34349</v>
      </c>
      <c r="J338" s="46" t="str">
        <f>VLOOKUP(C338,'[1]2023.11'!$C$6:$X$1239,4,0)</f>
        <v>010410354</v>
      </c>
      <c r="K338" s="46" t="str">
        <f>VLOOKUP(C338,'[1]2023.11'!$C$6:$X$1239,3,0)</f>
        <v>040311778</v>
      </c>
      <c r="L338" s="15">
        <v>44676</v>
      </c>
      <c r="M338" s="2">
        <f t="shared" si="489"/>
        <v>26</v>
      </c>
      <c r="N338" s="16">
        <v>26</v>
      </c>
      <c r="O338" s="2"/>
      <c r="P338" s="16"/>
      <c r="Q338" s="16"/>
      <c r="R338" s="2">
        <v>200</v>
      </c>
      <c r="S338" s="2">
        <v>0</v>
      </c>
      <c r="T338" s="2">
        <v>0</v>
      </c>
      <c r="U338" s="16"/>
      <c r="V338" s="2">
        <v>0</v>
      </c>
      <c r="W338" s="2">
        <f t="shared" si="515"/>
        <v>10</v>
      </c>
      <c r="X338" s="2">
        <f t="shared" si="464"/>
        <v>0</v>
      </c>
      <c r="Y338" s="17">
        <f t="shared" si="507"/>
        <v>37.5</v>
      </c>
      <c r="Z338" s="17">
        <f t="shared" si="509"/>
        <v>6.5</v>
      </c>
      <c r="AA338" s="17">
        <f t="shared" si="508"/>
        <v>5</v>
      </c>
      <c r="AB338" s="18">
        <v>7</v>
      </c>
      <c r="AC338" s="19">
        <f t="shared" si="495"/>
        <v>266</v>
      </c>
      <c r="AD338" s="17">
        <f t="shared" si="510"/>
        <v>0</v>
      </c>
      <c r="AE338" s="17">
        <f t="shared" si="471"/>
        <v>0</v>
      </c>
      <c r="AF338" s="29"/>
      <c r="AG338" s="43">
        <f t="shared" si="516"/>
        <v>0</v>
      </c>
      <c r="AH338" s="17">
        <f t="shared" si="517"/>
        <v>5.32</v>
      </c>
      <c r="AI338" s="17">
        <f t="shared" si="518"/>
        <v>5.32</v>
      </c>
      <c r="AJ338" s="3">
        <f t="shared" si="467"/>
        <v>260</v>
      </c>
      <c r="AK338" s="3">
        <f t="shared" si="468"/>
        <v>2700</v>
      </c>
      <c r="AL338" s="3"/>
      <c r="AN338" s="20">
        <f t="shared" si="511"/>
        <v>260.68</v>
      </c>
      <c r="AO338">
        <f t="shared" si="496"/>
        <v>2</v>
      </c>
      <c r="AP338">
        <f t="shared" si="497"/>
        <v>1</v>
      </c>
      <c r="AQ338">
        <f t="shared" si="498"/>
        <v>0</v>
      </c>
      <c r="AR338">
        <f t="shared" si="499"/>
        <v>1</v>
      </c>
      <c r="AS338">
        <f t="shared" si="500"/>
        <v>0</v>
      </c>
      <c r="AT338">
        <f t="shared" si="501"/>
        <v>0</v>
      </c>
      <c r="AU338">
        <f t="shared" si="502"/>
        <v>1</v>
      </c>
      <c r="AV338">
        <f t="shared" si="503"/>
        <v>0</v>
      </c>
      <c r="AW338">
        <f t="shared" si="504"/>
        <v>1</v>
      </c>
      <c r="AX338">
        <f t="shared" si="505"/>
        <v>2</v>
      </c>
      <c r="AY338">
        <f t="shared" si="506"/>
        <v>2720.0000000000273</v>
      </c>
      <c r="AZ338" s="12">
        <f t="shared" si="512"/>
        <v>-1.2749999999999999</v>
      </c>
      <c r="BA338" s="13">
        <f t="shared" si="465"/>
        <v>0</v>
      </c>
      <c r="BB338" s="13">
        <f t="shared" si="466"/>
        <v>0</v>
      </c>
      <c r="BC338" s="27">
        <v>0</v>
      </c>
      <c r="BD338" s="1">
        <f t="shared" si="513"/>
        <v>0</v>
      </c>
      <c r="BE338" s="20">
        <f t="shared" si="514"/>
        <v>247.5</v>
      </c>
    </row>
    <row r="339" spans="1:57" ht="31.5" customHeight="1" x14ac:dyDescent="0.65">
      <c r="A339" s="39">
        <v>333</v>
      </c>
      <c r="B339" s="2" t="s">
        <v>904</v>
      </c>
      <c r="C339" s="44" t="s">
        <v>923</v>
      </c>
      <c r="D339" s="47" t="s">
        <v>522</v>
      </c>
      <c r="E339" s="48" t="s">
        <v>924</v>
      </c>
      <c r="F339" s="46" t="str">
        <f>VLOOKUP(C339,'[1]2023.11'!$C$6:$X$1239,8,0)</f>
        <v>SOK</v>
      </c>
      <c r="G339" s="46" t="str">
        <f>VLOOKUP(C339,'[1]2023.11'!$C$6:$X$1239,9,0)</f>
        <v>SOKUNTHEA</v>
      </c>
      <c r="H339" s="46" t="str">
        <f>VLOOKUP(C339,'[1]2023.11'!$C$6:$X$1239,14,0)</f>
        <v>F</v>
      </c>
      <c r="I339" s="78">
        <f>VLOOKUP(C339,'[1]2023.11'!$C$6:$X$1239,13,0)</f>
        <v>33512</v>
      </c>
      <c r="J339" s="46" t="str">
        <f>VLOOKUP(C339,'[1]2023.11'!$C$6:$X$1239,4,0)</f>
        <v>087492362</v>
      </c>
      <c r="K339" s="46" t="str">
        <f>VLOOKUP(C339,'[1]2023.11'!$C$6:$X$1239,3,0)</f>
        <v>040311740</v>
      </c>
      <c r="L339" s="15">
        <v>44676</v>
      </c>
      <c r="M339" s="2">
        <f t="shared" si="489"/>
        <v>26</v>
      </c>
      <c r="N339" s="16">
        <v>26</v>
      </c>
      <c r="O339" s="2"/>
      <c r="P339" s="16"/>
      <c r="Q339" s="16"/>
      <c r="R339" s="2">
        <v>200</v>
      </c>
      <c r="S339" s="2">
        <v>0</v>
      </c>
      <c r="T339" s="2">
        <v>0</v>
      </c>
      <c r="U339" s="16"/>
      <c r="V339" s="2">
        <v>0</v>
      </c>
      <c r="W339" s="2">
        <f t="shared" si="515"/>
        <v>10</v>
      </c>
      <c r="X339" s="2">
        <f t="shared" si="464"/>
        <v>0</v>
      </c>
      <c r="Y339" s="17">
        <f t="shared" si="507"/>
        <v>37.5</v>
      </c>
      <c r="Z339" s="17">
        <f t="shared" si="509"/>
        <v>6.5</v>
      </c>
      <c r="AA339" s="17">
        <f t="shared" si="508"/>
        <v>5</v>
      </c>
      <c r="AB339" s="18">
        <v>7</v>
      </c>
      <c r="AC339" s="19">
        <f t="shared" si="495"/>
        <v>266</v>
      </c>
      <c r="AD339" s="17">
        <f t="shared" si="510"/>
        <v>0</v>
      </c>
      <c r="AE339" s="17">
        <f t="shared" si="471"/>
        <v>0</v>
      </c>
      <c r="AF339" s="29"/>
      <c r="AG339" s="43">
        <f t="shared" si="516"/>
        <v>0</v>
      </c>
      <c r="AH339" s="17">
        <f t="shared" si="517"/>
        <v>5.32</v>
      </c>
      <c r="AI339" s="17">
        <f t="shared" si="518"/>
        <v>5.32</v>
      </c>
      <c r="AJ339" s="3">
        <f t="shared" si="467"/>
        <v>260</v>
      </c>
      <c r="AK339" s="3">
        <f t="shared" si="468"/>
        <v>2700</v>
      </c>
      <c r="AL339" s="3"/>
      <c r="AN339" s="20">
        <f t="shared" si="511"/>
        <v>260.68</v>
      </c>
      <c r="AO339">
        <f t="shared" si="496"/>
        <v>2</v>
      </c>
      <c r="AP339">
        <f t="shared" si="497"/>
        <v>1</v>
      </c>
      <c r="AQ339">
        <f t="shared" si="498"/>
        <v>0</v>
      </c>
      <c r="AR339">
        <f t="shared" si="499"/>
        <v>1</v>
      </c>
      <c r="AS339">
        <f t="shared" si="500"/>
        <v>0</v>
      </c>
      <c r="AT339">
        <f t="shared" si="501"/>
        <v>0</v>
      </c>
      <c r="AU339">
        <f t="shared" si="502"/>
        <v>1</v>
      </c>
      <c r="AV339">
        <f t="shared" si="503"/>
        <v>0</v>
      </c>
      <c r="AW339">
        <f t="shared" si="504"/>
        <v>1</v>
      </c>
      <c r="AX339">
        <f t="shared" si="505"/>
        <v>2</v>
      </c>
      <c r="AY339">
        <f t="shared" si="506"/>
        <v>2720.0000000000273</v>
      </c>
      <c r="AZ339" s="12">
        <f t="shared" si="512"/>
        <v>-1.2749999999999999</v>
      </c>
      <c r="BA339" s="13">
        <f t="shared" si="465"/>
        <v>0</v>
      </c>
      <c r="BB339" s="13">
        <f t="shared" si="466"/>
        <v>0</v>
      </c>
      <c r="BC339" s="27">
        <v>0</v>
      </c>
      <c r="BD339" s="1">
        <f t="shared" si="513"/>
        <v>0</v>
      </c>
      <c r="BE339" s="20">
        <f t="shared" si="514"/>
        <v>247.5</v>
      </c>
    </row>
    <row r="340" spans="1:57" ht="31.5" customHeight="1" x14ac:dyDescent="0.65">
      <c r="A340" s="2">
        <v>334</v>
      </c>
      <c r="B340" s="2" t="s">
        <v>904</v>
      </c>
      <c r="C340" s="44" t="s">
        <v>925</v>
      </c>
      <c r="D340" s="47" t="s">
        <v>228</v>
      </c>
      <c r="E340" s="48" t="s">
        <v>926</v>
      </c>
      <c r="F340" s="46" t="str">
        <f>VLOOKUP(C340,'[1]2023.11'!$C$6:$X$1239,8,0)</f>
        <v>LY</v>
      </c>
      <c r="G340" s="46" t="str">
        <f>VLOOKUP(C340,'[1]2023.11'!$C$6:$X$1239,9,0)</f>
        <v>SOMARA</v>
      </c>
      <c r="H340" s="46" t="str">
        <f>VLOOKUP(C340,'[1]2023.11'!$C$6:$X$1239,14,0)</f>
        <v>F</v>
      </c>
      <c r="I340" s="78">
        <f>VLOOKUP(C340,'[1]2023.11'!$C$6:$X$1239,13,0)</f>
        <v>37212</v>
      </c>
      <c r="J340" s="46" t="str">
        <f>VLOOKUP(C340,'[1]2023.11'!$C$6:$X$1239,4,0)</f>
        <v>0966949276</v>
      </c>
      <c r="K340" s="46" t="str">
        <f>VLOOKUP(C340,'[1]2023.11'!$C$6:$X$1239,3,0)</f>
        <v>110635584</v>
      </c>
      <c r="L340" s="15">
        <v>44806</v>
      </c>
      <c r="M340" s="2">
        <f t="shared" si="489"/>
        <v>26</v>
      </c>
      <c r="N340" s="16">
        <v>30</v>
      </c>
      <c r="O340" s="2"/>
      <c r="P340" s="16"/>
      <c r="Q340" s="16"/>
      <c r="R340" s="2">
        <v>200</v>
      </c>
      <c r="S340" s="2">
        <v>0</v>
      </c>
      <c r="T340" s="2">
        <v>0</v>
      </c>
      <c r="U340" s="16"/>
      <c r="V340" s="2">
        <v>0</v>
      </c>
      <c r="W340" s="2">
        <f t="shared" si="515"/>
        <v>10</v>
      </c>
      <c r="X340" s="2">
        <f t="shared" si="464"/>
        <v>0</v>
      </c>
      <c r="Y340" s="17">
        <f t="shared" si="507"/>
        <v>43.269230769230766</v>
      </c>
      <c r="Z340" s="17">
        <f t="shared" si="509"/>
        <v>7.5</v>
      </c>
      <c r="AA340" s="17">
        <f t="shared" si="508"/>
        <v>5</v>
      </c>
      <c r="AB340" s="18">
        <v>7</v>
      </c>
      <c r="AC340" s="19">
        <f t="shared" si="495"/>
        <v>272.76923076923077</v>
      </c>
      <c r="AD340" s="17">
        <f t="shared" si="510"/>
        <v>0</v>
      </c>
      <c r="AE340" s="17">
        <f t="shared" si="471"/>
        <v>0</v>
      </c>
      <c r="AF340" s="29"/>
      <c r="AG340" s="43">
        <f t="shared" si="516"/>
        <v>0</v>
      </c>
      <c r="AH340" s="17">
        <f t="shared" si="517"/>
        <v>5.4553846153846157</v>
      </c>
      <c r="AI340" s="17">
        <f t="shared" si="518"/>
        <v>5.4553846153846157</v>
      </c>
      <c r="AJ340" s="3">
        <f t="shared" si="467"/>
        <v>267</v>
      </c>
      <c r="AK340" s="3">
        <f t="shared" si="468"/>
        <v>1200</v>
      </c>
      <c r="AL340" s="3"/>
      <c r="AN340" s="20">
        <f t="shared" si="511"/>
        <v>267.31</v>
      </c>
      <c r="AO340">
        <f t="shared" si="496"/>
        <v>2</v>
      </c>
      <c r="AP340">
        <f t="shared" si="497"/>
        <v>1</v>
      </c>
      <c r="AQ340">
        <f t="shared" si="498"/>
        <v>0</v>
      </c>
      <c r="AR340">
        <f t="shared" si="499"/>
        <v>1</v>
      </c>
      <c r="AS340">
        <f t="shared" si="500"/>
        <v>1</v>
      </c>
      <c r="AT340">
        <f t="shared" si="501"/>
        <v>2</v>
      </c>
      <c r="AU340">
        <f t="shared" si="502"/>
        <v>0</v>
      </c>
      <c r="AV340">
        <f t="shared" si="503"/>
        <v>1</v>
      </c>
      <c r="AW340">
        <f t="shared" si="504"/>
        <v>0</v>
      </c>
      <c r="AX340">
        <f t="shared" si="505"/>
        <v>2</v>
      </c>
      <c r="AY340">
        <f t="shared" si="506"/>
        <v>1240.0000000000091</v>
      </c>
      <c r="AZ340" s="12">
        <f t="shared" si="512"/>
        <v>-1.6277777777777778</v>
      </c>
      <c r="BA340" s="13">
        <f t="shared" si="465"/>
        <v>0</v>
      </c>
      <c r="BB340" s="13">
        <f t="shared" si="466"/>
        <v>0</v>
      </c>
      <c r="BC340" s="27">
        <v>0</v>
      </c>
      <c r="BD340" s="1">
        <f t="shared" si="513"/>
        <v>0</v>
      </c>
      <c r="BE340" s="20">
        <f t="shared" si="514"/>
        <v>253.26923076923077</v>
      </c>
    </row>
    <row r="341" spans="1:57" ht="31.5" customHeight="1" x14ac:dyDescent="0.65">
      <c r="A341" s="39">
        <v>335</v>
      </c>
      <c r="B341" s="2" t="s">
        <v>904</v>
      </c>
      <c r="C341" s="37" t="s">
        <v>927</v>
      </c>
      <c r="D341" s="47" t="s">
        <v>240</v>
      </c>
      <c r="E341" s="48" t="s">
        <v>332</v>
      </c>
      <c r="F341" s="46" t="str">
        <f>VLOOKUP(C341,'[1]2023.11'!$C$6:$X$1239,8,0)</f>
        <v>SEANG</v>
      </c>
      <c r="G341" s="46" t="str">
        <f>VLOOKUP(C341,'[1]2023.11'!$C$6:$X$1239,9,0)</f>
        <v>SREYTOUCH</v>
      </c>
      <c r="H341" s="46" t="str">
        <f>VLOOKUP(C341,'[1]2023.11'!$C$6:$X$1239,14,0)</f>
        <v>F</v>
      </c>
      <c r="I341" s="78">
        <f>VLOOKUP(C341,'[1]2023.11'!$C$6:$X$1239,13,0)</f>
        <v>34035</v>
      </c>
      <c r="J341" s="46" t="str">
        <f>VLOOKUP(C341,'[1]2023.11'!$C$6:$X$1239,4,0)</f>
        <v>0712625830</v>
      </c>
      <c r="K341" s="46" t="str">
        <f>VLOOKUP(C341,'[1]2023.11'!$C$6:$X$1239,3,0)</f>
        <v>061487498</v>
      </c>
      <c r="L341" s="15">
        <v>44806</v>
      </c>
      <c r="M341" s="2">
        <f t="shared" si="489"/>
        <v>26</v>
      </c>
      <c r="N341" s="16">
        <v>26</v>
      </c>
      <c r="O341" s="2"/>
      <c r="P341" s="16"/>
      <c r="Q341" s="16"/>
      <c r="R341" s="2">
        <v>200</v>
      </c>
      <c r="S341" s="2">
        <v>0</v>
      </c>
      <c r="T341" s="2">
        <v>0</v>
      </c>
      <c r="U341" s="16"/>
      <c r="V341" s="2">
        <v>0</v>
      </c>
      <c r="W341" s="2">
        <f t="shared" si="515"/>
        <v>10</v>
      </c>
      <c r="X341" s="2">
        <f t="shared" si="464"/>
        <v>0</v>
      </c>
      <c r="Y341" s="17">
        <f t="shared" si="507"/>
        <v>37.5</v>
      </c>
      <c r="Z341" s="17">
        <f t="shared" si="509"/>
        <v>6.5</v>
      </c>
      <c r="AA341" s="17">
        <f t="shared" si="508"/>
        <v>5</v>
      </c>
      <c r="AB341" s="18">
        <v>7</v>
      </c>
      <c r="AC341" s="19">
        <f t="shared" si="495"/>
        <v>266</v>
      </c>
      <c r="AD341" s="17">
        <f t="shared" si="510"/>
        <v>0</v>
      </c>
      <c r="AE341" s="17">
        <f t="shared" si="471"/>
        <v>0</v>
      </c>
      <c r="AF341" s="29"/>
      <c r="AG341" s="43">
        <f t="shared" si="516"/>
        <v>0</v>
      </c>
      <c r="AH341" s="17">
        <f t="shared" si="517"/>
        <v>5.32</v>
      </c>
      <c r="AI341" s="17">
        <f t="shared" si="518"/>
        <v>5.32</v>
      </c>
      <c r="AJ341" s="3">
        <f t="shared" si="467"/>
        <v>260</v>
      </c>
      <c r="AK341" s="3">
        <f t="shared" si="468"/>
        <v>2700</v>
      </c>
      <c r="AL341" s="3"/>
      <c r="AN341" s="20">
        <f t="shared" si="511"/>
        <v>260.68</v>
      </c>
      <c r="AO341">
        <f t="shared" si="496"/>
        <v>2</v>
      </c>
      <c r="AP341">
        <f t="shared" si="497"/>
        <v>1</v>
      </c>
      <c r="AQ341">
        <f t="shared" si="498"/>
        <v>0</v>
      </c>
      <c r="AR341">
        <f t="shared" si="499"/>
        <v>1</v>
      </c>
      <c r="AS341">
        <f t="shared" si="500"/>
        <v>0</v>
      </c>
      <c r="AT341">
        <f t="shared" si="501"/>
        <v>0</v>
      </c>
      <c r="AU341">
        <f t="shared" si="502"/>
        <v>1</v>
      </c>
      <c r="AV341">
        <f t="shared" si="503"/>
        <v>0</v>
      </c>
      <c r="AW341">
        <f t="shared" si="504"/>
        <v>1</v>
      </c>
      <c r="AX341">
        <f t="shared" si="505"/>
        <v>2</v>
      </c>
      <c r="AY341">
        <f t="shared" si="506"/>
        <v>2720.0000000000273</v>
      </c>
      <c r="AZ341" s="12">
        <f t="shared" si="512"/>
        <v>-1.6277777777777778</v>
      </c>
      <c r="BA341" s="13">
        <f t="shared" si="465"/>
        <v>0</v>
      </c>
      <c r="BB341" s="13">
        <f t="shared" si="466"/>
        <v>0</v>
      </c>
      <c r="BC341" s="27">
        <v>0</v>
      </c>
      <c r="BD341" s="1">
        <f t="shared" si="513"/>
        <v>0</v>
      </c>
      <c r="BE341" s="20">
        <f t="shared" si="514"/>
        <v>247.5</v>
      </c>
    </row>
    <row r="342" spans="1:57" ht="31.5" customHeight="1" x14ac:dyDescent="0.65">
      <c r="A342" s="2">
        <v>336</v>
      </c>
      <c r="B342" s="2" t="s">
        <v>904</v>
      </c>
      <c r="C342" s="44" t="s">
        <v>928</v>
      </c>
      <c r="D342" s="47" t="s">
        <v>513</v>
      </c>
      <c r="E342" s="48" t="s">
        <v>929</v>
      </c>
      <c r="F342" s="46" t="str">
        <f>VLOOKUP(C342,'[1]2023.11'!$C$6:$X$1239,8,0)</f>
        <v>NHORK</v>
      </c>
      <c r="G342" s="46" t="str">
        <f>VLOOKUP(C342,'[1]2023.11'!$C$6:$X$1239,9,0)</f>
        <v>SREYPHUNG</v>
      </c>
      <c r="H342" s="46" t="str">
        <f>VLOOKUP(C342,'[1]2023.11'!$C$6:$X$1239,14,0)</f>
        <v>F</v>
      </c>
      <c r="I342" s="78">
        <f>VLOOKUP(C342,'[1]2023.11'!$C$6:$X$1239,13,0)</f>
        <v>38004</v>
      </c>
      <c r="J342" s="46">
        <f>VLOOKUP(C342,'[1]2023.11'!$C$6:$X$1239,4,0)</f>
        <v>0</v>
      </c>
      <c r="K342" s="46" t="str">
        <f>VLOOKUP(C342,'[1]2023.11'!$C$6:$X$1239,3,0)</f>
        <v>250357860</v>
      </c>
      <c r="L342" s="15">
        <v>44958</v>
      </c>
      <c r="M342" s="2">
        <f t="shared" si="489"/>
        <v>26</v>
      </c>
      <c r="N342" s="16">
        <v>26</v>
      </c>
      <c r="O342" s="2"/>
      <c r="P342" s="16"/>
      <c r="Q342" s="16"/>
      <c r="R342" s="2">
        <v>200</v>
      </c>
      <c r="S342" s="2">
        <v>0</v>
      </c>
      <c r="T342" s="2">
        <v>0</v>
      </c>
      <c r="U342" s="16"/>
      <c r="V342" s="2">
        <v>0</v>
      </c>
      <c r="W342" s="2">
        <f t="shared" si="515"/>
        <v>10</v>
      </c>
      <c r="X342" s="2">
        <f t="shared" si="464"/>
        <v>0</v>
      </c>
      <c r="Y342" s="17">
        <f t="shared" si="507"/>
        <v>37.5</v>
      </c>
      <c r="Z342" s="17">
        <f t="shared" si="509"/>
        <v>6.5</v>
      </c>
      <c r="AA342" s="17">
        <f t="shared" si="508"/>
        <v>5</v>
      </c>
      <c r="AB342" s="18">
        <v>7</v>
      </c>
      <c r="AC342" s="19">
        <f t="shared" si="495"/>
        <v>266</v>
      </c>
      <c r="AD342" s="17">
        <f t="shared" si="510"/>
        <v>0</v>
      </c>
      <c r="AE342" s="17">
        <f t="shared" si="471"/>
        <v>0</v>
      </c>
      <c r="AF342" s="29"/>
      <c r="AG342" s="43">
        <f t="shared" si="516"/>
        <v>0</v>
      </c>
      <c r="AH342" s="17">
        <f t="shared" si="517"/>
        <v>5.32</v>
      </c>
      <c r="AI342" s="17">
        <f t="shared" si="518"/>
        <v>5.32</v>
      </c>
      <c r="AJ342" s="3">
        <f t="shared" si="467"/>
        <v>260</v>
      </c>
      <c r="AK342" s="3">
        <f t="shared" si="468"/>
        <v>2700</v>
      </c>
      <c r="AL342" s="3"/>
      <c r="AN342" s="20">
        <f t="shared" si="511"/>
        <v>260.68</v>
      </c>
      <c r="AO342">
        <f t="shared" si="496"/>
        <v>2</v>
      </c>
      <c r="AP342">
        <f t="shared" si="497"/>
        <v>1</v>
      </c>
      <c r="AQ342">
        <f t="shared" si="498"/>
        <v>0</v>
      </c>
      <c r="AR342">
        <f t="shared" si="499"/>
        <v>1</v>
      </c>
      <c r="AS342">
        <f t="shared" si="500"/>
        <v>0</v>
      </c>
      <c r="AT342">
        <f t="shared" si="501"/>
        <v>0</v>
      </c>
      <c r="AU342">
        <f t="shared" si="502"/>
        <v>1</v>
      </c>
      <c r="AV342">
        <f t="shared" si="503"/>
        <v>0</v>
      </c>
      <c r="AW342">
        <f t="shared" si="504"/>
        <v>1</v>
      </c>
      <c r="AX342">
        <f t="shared" si="505"/>
        <v>2</v>
      </c>
      <c r="AY342">
        <f t="shared" si="506"/>
        <v>2720.0000000000273</v>
      </c>
      <c r="AZ342" s="12">
        <f t="shared" si="512"/>
        <v>-2.0416666666666665</v>
      </c>
      <c r="BA342" s="13">
        <f t="shared" si="465"/>
        <v>0</v>
      </c>
      <c r="BB342" s="13">
        <f t="shared" si="466"/>
        <v>0</v>
      </c>
      <c r="BC342" s="27">
        <v>0</v>
      </c>
      <c r="BD342" s="1">
        <f t="shared" si="513"/>
        <v>0</v>
      </c>
      <c r="BE342" s="20">
        <f t="shared" si="514"/>
        <v>247.5</v>
      </c>
    </row>
    <row r="343" spans="1:57" ht="31.5" customHeight="1" x14ac:dyDescent="0.65">
      <c r="A343" s="39">
        <v>337</v>
      </c>
      <c r="B343" s="2" t="s">
        <v>904</v>
      </c>
      <c r="C343" s="44" t="s">
        <v>930</v>
      </c>
      <c r="D343" s="47" t="s">
        <v>231</v>
      </c>
      <c r="E343" s="48" t="s">
        <v>931</v>
      </c>
      <c r="F343" s="46" t="str">
        <f>VLOOKUP(C343,'[1]2023.11'!$C$6:$X$1239,8,0)</f>
        <v>HENG</v>
      </c>
      <c r="G343" s="46" t="str">
        <f>VLOOKUP(C343,'[1]2023.11'!$C$6:$X$1239,9,0)</f>
        <v>SREYNAI</v>
      </c>
      <c r="H343" s="46" t="str">
        <f>VLOOKUP(C343,'[1]2023.11'!$C$6:$X$1239,14,0)</f>
        <v>F</v>
      </c>
      <c r="I343" s="78">
        <f>VLOOKUP(C343,'[1]2023.11'!$C$6:$X$1239,13,0)</f>
        <v>37628</v>
      </c>
      <c r="J343" s="46" t="str">
        <f>VLOOKUP(C343,'[1]2023.11'!$C$6:$X$1239,4,0)</f>
        <v>0972656902</v>
      </c>
      <c r="K343" s="46" t="str">
        <f>VLOOKUP(C343,'[1]2023.11'!$C$6:$X$1239,3,0)</f>
        <v>040529542</v>
      </c>
      <c r="L343" s="15">
        <v>44562</v>
      </c>
      <c r="M343" s="2">
        <f t="shared" si="489"/>
        <v>26</v>
      </c>
      <c r="N343" s="16">
        <v>26</v>
      </c>
      <c r="O343" s="2"/>
      <c r="P343" s="16"/>
      <c r="Q343" s="16"/>
      <c r="R343" s="2">
        <v>200</v>
      </c>
      <c r="S343" s="2">
        <v>0</v>
      </c>
      <c r="T343" s="2">
        <v>0</v>
      </c>
      <c r="U343" s="16"/>
      <c r="V343" s="2">
        <v>0</v>
      </c>
      <c r="W343" s="2">
        <f t="shared" si="515"/>
        <v>10</v>
      </c>
      <c r="X343" s="2">
        <f t="shared" si="464"/>
        <v>0</v>
      </c>
      <c r="Y343" s="17">
        <f t="shared" si="507"/>
        <v>37.5</v>
      </c>
      <c r="Z343" s="17">
        <f t="shared" si="509"/>
        <v>6.5</v>
      </c>
      <c r="AA343" s="17">
        <f t="shared" si="508"/>
        <v>5</v>
      </c>
      <c r="AB343" s="18">
        <v>7</v>
      </c>
      <c r="AC343" s="19">
        <f t="shared" si="495"/>
        <v>266</v>
      </c>
      <c r="AD343" s="17">
        <f t="shared" si="510"/>
        <v>0</v>
      </c>
      <c r="AE343" s="17">
        <f t="shared" si="471"/>
        <v>0</v>
      </c>
      <c r="AF343" s="29"/>
      <c r="AG343" s="43">
        <f t="shared" si="516"/>
        <v>0</v>
      </c>
      <c r="AH343" s="17">
        <f t="shared" si="517"/>
        <v>5.32</v>
      </c>
      <c r="AI343" s="17">
        <f t="shared" si="518"/>
        <v>5.32</v>
      </c>
      <c r="AJ343" s="3">
        <f t="shared" si="467"/>
        <v>260</v>
      </c>
      <c r="AK343" s="3">
        <f t="shared" si="468"/>
        <v>2700</v>
      </c>
      <c r="AL343" s="3"/>
      <c r="AN343" s="20">
        <f t="shared" si="511"/>
        <v>260.68</v>
      </c>
      <c r="AO343">
        <f t="shared" si="496"/>
        <v>2</v>
      </c>
      <c r="AP343">
        <f t="shared" si="497"/>
        <v>1</v>
      </c>
      <c r="AQ343">
        <f t="shared" si="498"/>
        <v>0</v>
      </c>
      <c r="AR343">
        <f t="shared" si="499"/>
        <v>1</v>
      </c>
      <c r="AS343">
        <f t="shared" si="500"/>
        <v>0</v>
      </c>
      <c r="AT343">
        <f t="shared" si="501"/>
        <v>0</v>
      </c>
      <c r="AU343">
        <f t="shared" si="502"/>
        <v>1</v>
      </c>
      <c r="AV343">
        <f t="shared" si="503"/>
        <v>0</v>
      </c>
      <c r="AW343">
        <f t="shared" si="504"/>
        <v>1</v>
      </c>
      <c r="AX343">
        <f t="shared" si="505"/>
        <v>2</v>
      </c>
      <c r="AY343">
        <f t="shared" si="506"/>
        <v>2720.0000000000273</v>
      </c>
      <c r="AZ343" s="12">
        <f t="shared" si="512"/>
        <v>-0.95833333333333337</v>
      </c>
      <c r="BA343" s="13">
        <f t="shared" si="465"/>
        <v>0</v>
      </c>
      <c r="BB343" s="13">
        <f t="shared" si="466"/>
        <v>0</v>
      </c>
      <c r="BC343" s="27">
        <v>0</v>
      </c>
      <c r="BD343" s="1">
        <f t="shared" si="513"/>
        <v>0</v>
      </c>
      <c r="BE343" s="20">
        <f t="shared" si="514"/>
        <v>247.5</v>
      </c>
    </row>
    <row r="344" spans="1:57" ht="31.5" customHeight="1" x14ac:dyDescent="0.65">
      <c r="A344" s="2">
        <v>338</v>
      </c>
      <c r="B344" s="2" t="s">
        <v>904</v>
      </c>
      <c r="C344" s="44" t="s">
        <v>932</v>
      </c>
      <c r="D344" s="47" t="s">
        <v>912</v>
      </c>
      <c r="E344" s="48" t="s">
        <v>167</v>
      </c>
      <c r="F344" s="46" t="str">
        <f>VLOOKUP(C344,'[1]2023.11'!$C$6:$X$1239,8,0)</f>
        <v>SE</v>
      </c>
      <c r="G344" s="46" t="str">
        <f>VLOOKUP(C344,'[1]2023.11'!$C$6:$X$1239,9,0)</f>
        <v>SREYMAO</v>
      </c>
      <c r="H344" s="46" t="str">
        <f>VLOOKUP(C344,'[1]2023.11'!$C$6:$X$1239,14,0)</f>
        <v>F</v>
      </c>
      <c r="I344" s="78">
        <f>VLOOKUP(C344,'[1]2023.11'!$C$6:$X$1239,13,0)</f>
        <v>38144</v>
      </c>
      <c r="J344" s="46" t="str">
        <f>VLOOKUP(C344,'[1]2023.11'!$C$6:$X$1239,4,0)</f>
        <v>0966426687</v>
      </c>
      <c r="K344" s="46" t="str">
        <f>VLOOKUP(C344,'[1]2023.11'!$C$6:$X$1239,3,0)</f>
        <v>110709952</v>
      </c>
      <c r="L344" s="15">
        <v>45055</v>
      </c>
      <c r="M344" s="2">
        <f t="shared" si="489"/>
        <v>26</v>
      </c>
      <c r="N344" s="16">
        <v>26</v>
      </c>
      <c r="O344" s="2"/>
      <c r="P344" s="16"/>
      <c r="Q344" s="16"/>
      <c r="R344" s="2">
        <v>200</v>
      </c>
      <c r="S344" s="2">
        <v>0</v>
      </c>
      <c r="T344" s="2">
        <v>0</v>
      </c>
      <c r="U344" s="16"/>
      <c r="V344" s="2">
        <v>0</v>
      </c>
      <c r="W344" s="2">
        <f t="shared" si="515"/>
        <v>10</v>
      </c>
      <c r="X344" s="2">
        <f t="shared" si="464"/>
        <v>0</v>
      </c>
      <c r="Y344" s="17">
        <f t="shared" si="507"/>
        <v>37.5</v>
      </c>
      <c r="Z344" s="17">
        <f t="shared" si="509"/>
        <v>6.5</v>
      </c>
      <c r="AA344" s="17">
        <f t="shared" si="508"/>
        <v>5</v>
      </c>
      <c r="AB344" s="18">
        <v>7</v>
      </c>
      <c r="AC344" s="19">
        <f t="shared" si="495"/>
        <v>266</v>
      </c>
      <c r="AD344" s="17">
        <f t="shared" si="510"/>
        <v>0</v>
      </c>
      <c r="AE344" s="17">
        <f t="shared" si="471"/>
        <v>0</v>
      </c>
      <c r="AF344" s="29"/>
      <c r="AG344" s="43">
        <f t="shared" si="516"/>
        <v>0</v>
      </c>
      <c r="AH344" s="17">
        <f t="shared" si="517"/>
        <v>5.32</v>
      </c>
      <c r="AI344" s="17">
        <f t="shared" si="518"/>
        <v>5.32</v>
      </c>
      <c r="AJ344" s="3">
        <f t="shared" si="467"/>
        <v>260</v>
      </c>
      <c r="AK344" s="3">
        <f t="shared" si="468"/>
        <v>2700</v>
      </c>
      <c r="AL344" s="3"/>
      <c r="AN344" s="20">
        <f t="shared" si="511"/>
        <v>260.68</v>
      </c>
      <c r="AO344">
        <f t="shared" si="496"/>
        <v>2</v>
      </c>
      <c r="AP344">
        <f t="shared" si="497"/>
        <v>1</v>
      </c>
      <c r="AQ344">
        <f t="shared" si="498"/>
        <v>0</v>
      </c>
      <c r="AR344">
        <f t="shared" si="499"/>
        <v>1</v>
      </c>
      <c r="AS344">
        <f t="shared" si="500"/>
        <v>0</v>
      </c>
      <c r="AT344">
        <f t="shared" si="501"/>
        <v>0</v>
      </c>
      <c r="AU344">
        <f t="shared" si="502"/>
        <v>1</v>
      </c>
      <c r="AV344">
        <f t="shared" si="503"/>
        <v>0</v>
      </c>
      <c r="AW344">
        <f t="shared" si="504"/>
        <v>1</v>
      </c>
      <c r="AX344">
        <f t="shared" si="505"/>
        <v>2</v>
      </c>
      <c r="AY344">
        <f t="shared" si="506"/>
        <v>2720.0000000000273</v>
      </c>
      <c r="AZ344" s="12">
        <f t="shared" si="512"/>
        <v>-2.3138888888888891</v>
      </c>
      <c r="BA344" s="13">
        <f t="shared" si="465"/>
        <v>0</v>
      </c>
      <c r="BB344" s="13">
        <f t="shared" si="466"/>
        <v>0</v>
      </c>
      <c r="BC344" s="27">
        <v>0</v>
      </c>
      <c r="BD344" s="1">
        <f t="shared" si="513"/>
        <v>0</v>
      </c>
      <c r="BE344" s="20">
        <f t="shared" si="514"/>
        <v>247.5</v>
      </c>
    </row>
    <row r="345" spans="1:57" ht="31.5" customHeight="1" x14ac:dyDescent="0.65">
      <c r="A345" s="39">
        <v>339</v>
      </c>
      <c r="B345" s="2" t="s">
        <v>904</v>
      </c>
      <c r="C345" s="44" t="s">
        <v>933</v>
      </c>
      <c r="D345" s="47" t="s">
        <v>934</v>
      </c>
      <c r="E345" s="48" t="s">
        <v>300</v>
      </c>
      <c r="F345" s="46" t="str">
        <f>VLOOKUP(C345,'[1]2023.11'!$C$6:$X$1239,8,0)</f>
        <v>NHE</v>
      </c>
      <c r="G345" s="46" t="str">
        <f>VLOOKUP(C345,'[1]2023.11'!$C$6:$X$1239,9,0)</f>
        <v>SREYPOV</v>
      </c>
      <c r="H345" s="46" t="str">
        <f>VLOOKUP(C345,'[1]2023.11'!$C$6:$X$1239,14,0)</f>
        <v>F</v>
      </c>
      <c r="I345" s="78">
        <f>VLOOKUP(C345,'[1]2023.11'!$C$6:$X$1239,13,0)</f>
        <v>38431</v>
      </c>
      <c r="J345" s="46">
        <f>VLOOKUP(C345,'[1]2023.11'!$C$6:$X$1239,4,0)</f>
        <v>0</v>
      </c>
      <c r="K345" s="46" t="str">
        <f>VLOOKUP(C345,'[1]2023.11'!$C$6:$X$1239,3,0)</f>
        <v>250334526</v>
      </c>
      <c r="L345" s="15">
        <v>45048</v>
      </c>
      <c r="M345" s="2">
        <f t="shared" si="489"/>
        <v>26</v>
      </c>
      <c r="N345" s="16">
        <v>28</v>
      </c>
      <c r="O345" s="2"/>
      <c r="P345" s="16"/>
      <c r="Q345" s="16"/>
      <c r="R345" s="2">
        <v>200</v>
      </c>
      <c r="S345" s="2">
        <v>0</v>
      </c>
      <c r="T345" s="2">
        <v>0</v>
      </c>
      <c r="U345" s="16"/>
      <c r="V345" s="2">
        <v>0</v>
      </c>
      <c r="W345" s="2">
        <f t="shared" si="515"/>
        <v>10</v>
      </c>
      <c r="X345" s="2">
        <f t="shared" si="464"/>
        <v>0</v>
      </c>
      <c r="Y345" s="17">
        <f t="shared" si="507"/>
        <v>40.384615384615387</v>
      </c>
      <c r="Z345" s="17">
        <f t="shared" si="509"/>
        <v>7</v>
      </c>
      <c r="AA345" s="17">
        <f t="shared" si="508"/>
        <v>5</v>
      </c>
      <c r="AB345" s="18">
        <v>7</v>
      </c>
      <c r="AC345" s="19">
        <f t="shared" si="495"/>
        <v>269.38461538461536</v>
      </c>
      <c r="AD345" s="17">
        <f t="shared" si="510"/>
        <v>0</v>
      </c>
      <c r="AE345" s="17">
        <f t="shared" si="471"/>
        <v>0</v>
      </c>
      <c r="AF345" s="29"/>
      <c r="AG345" s="43">
        <f t="shared" si="516"/>
        <v>0</v>
      </c>
      <c r="AH345" s="17">
        <f t="shared" si="517"/>
        <v>5.3876923076923076</v>
      </c>
      <c r="AI345" s="17">
        <f t="shared" si="518"/>
        <v>5.3876923076923076</v>
      </c>
      <c r="AJ345" s="3">
        <f t="shared" si="467"/>
        <v>264</v>
      </c>
      <c r="AK345" s="3">
        <f t="shared" si="468"/>
        <v>0</v>
      </c>
      <c r="AL345" s="3"/>
      <c r="AN345" s="20">
        <f t="shared" si="511"/>
        <v>264</v>
      </c>
      <c r="AO345">
        <f t="shared" si="496"/>
        <v>2</v>
      </c>
      <c r="AP345">
        <f t="shared" si="497"/>
        <v>1</v>
      </c>
      <c r="AQ345">
        <f t="shared" si="498"/>
        <v>0</v>
      </c>
      <c r="AR345">
        <f t="shared" si="499"/>
        <v>1</v>
      </c>
      <c r="AS345">
        <f t="shared" si="500"/>
        <v>0</v>
      </c>
      <c r="AT345">
        <f t="shared" si="501"/>
        <v>4</v>
      </c>
      <c r="AU345">
        <f t="shared" si="502"/>
        <v>0</v>
      </c>
      <c r="AV345">
        <f t="shared" si="503"/>
        <v>0</v>
      </c>
      <c r="AW345">
        <f t="shared" si="504"/>
        <v>0</v>
      </c>
      <c r="AX345">
        <f t="shared" si="505"/>
        <v>0</v>
      </c>
      <c r="AY345">
        <f t="shared" si="506"/>
        <v>0</v>
      </c>
      <c r="AZ345" s="12">
        <f t="shared" si="512"/>
        <v>-2.2944444444444443</v>
      </c>
      <c r="BA345" s="13">
        <f t="shared" si="465"/>
        <v>0</v>
      </c>
      <c r="BB345" s="13">
        <f t="shared" si="466"/>
        <v>0</v>
      </c>
      <c r="BC345" s="27">
        <v>0</v>
      </c>
      <c r="BD345" s="1">
        <f t="shared" si="513"/>
        <v>0</v>
      </c>
      <c r="BE345" s="20">
        <f t="shared" si="514"/>
        <v>250.38461538461536</v>
      </c>
    </row>
    <row r="346" spans="1:57" ht="31.5" customHeight="1" x14ac:dyDescent="0.65">
      <c r="A346" s="2">
        <v>340</v>
      </c>
      <c r="B346" s="2" t="s">
        <v>904</v>
      </c>
      <c r="C346" s="44" t="s">
        <v>935</v>
      </c>
      <c r="D346" s="47" t="s">
        <v>556</v>
      </c>
      <c r="E346" s="48" t="s">
        <v>936</v>
      </c>
      <c r="F346" s="46" t="str">
        <f>VLOOKUP(C346,'[1]2023.11'!$C$6:$X$1239,8,0)</f>
        <v>SORN</v>
      </c>
      <c r="G346" s="46" t="str">
        <f>VLOOKUP(C346,'[1]2023.11'!$C$6:$X$1239,9,0)</f>
        <v>ET</v>
      </c>
      <c r="H346" s="46" t="str">
        <f>VLOOKUP(C346,'[1]2023.11'!$C$6:$X$1239,14,0)</f>
        <v>F</v>
      </c>
      <c r="I346" s="78">
        <f>VLOOKUP(C346,'[1]2023.11'!$C$6:$X$1239,13,0)</f>
        <v>34321</v>
      </c>
      <c r="J346" s="46" t="str">
        <f>VLOOKUP(C346,'[1]2023.11'!$C$6:$X$1239,4,0)</f>
        <v>0977981634</v>
      </c>
      <c r="K346" s="46" t="str">
        <f>VLOOKUP(C346,'[1]2023.11'!$C$6:$X$1239,3,0)</f>
        <v>011404049</v>
      </c>
      <c r="L346" s="15">
        <v>44927</v>
      </c>
      <c r="M346" s="2">
        <f t="shared" si="489"/>
        <v>25</v>
      </c>
      <c r="N346" s="16">
        <v>26</v>
      </c>
      <c r="O346" s="2"/>
      <c r="P346" s="16"/>
      <c r="Q346" s="16">
        <v>1</v>
      </c>
      <c r="R346" s="2">
        <v>200</v>
      </c>
      <c r="S346" s="2">
        <v>0</v>
      </c>
      <c r="T346" s="2">
        <v>0</v>
      </c>
      <c r="U346" s="16"/>
      <c r="V346" s="2">
        <v>0</v>
      </c>
      <c r="W346" s="2">
        <f t="shared" si="515"/>
        <v>0</v>
      </c>
      <c r="X346" s="2">
        <f t="shared" si="464"/>
        <v>0</v>
      </c>
      <c r="Y346" s="17">
        <f t="shared" si="507"/>
        <v>37.5</v>
      </c>
      <c r="Z346" s="17">
        <f t="shared" si="509"/>
        <v>6.5</v>
      </c>
      <c r="AA346" s="17">
        <f t="shared" si="508"/>
        <v>4.8076923076923084</v>
      </c>
      <c r="AB346" s="18">
        <v>7</v>
      </c>
      <c r="AC346" s="19">
        <f t="shared" si="495"/>
        <v>255.80769230769232</v>
      </c>
      <c r="AD346" s="17">
        <f t="shared" si="510"/>
        <v>0</v>
      </c>
      <c r="AE346" s="17">
        <f t="shared" si="471"/>
        <v>7.6923076923076925</v>
      </c>
      <c r="AF346" s="29"/>
      <c r="AG346" s="43">
        <f t="shared" si="516"/>
        <v>0</v>
      </c>
      <c r="AH346" s="17">
        <f t="shared" si="517"/>
        <v>5.1161538461538463</v>
      </c>
      <c r="AI346" s="17">
        <f t="shared" si="518"/>
        <v>12.80846153846154</v>
      </c>
      <c r="AJ346" s="3">
        <f t="shared" si="467"/>
        <v>243</v>
      </c>
      <c r="AK346" s="3">
        <f t="shared" si="468"/>
        <v>0</v>
      </c>
      <c r="AL346" s="3"/>
      <c r="AN346" s="20">
        <f t="shared" si="511"/>
        <v>243</v>
      </c>
      <c r="AO346">
        <f t="shared" si="496"/>
        <v>2</v>
      </c>
      <c r="AP346">
        <f t="shared" si="497"/>
        <v>0</v>
      </c>
      <c r="AQ346">
        <f t="shared" si="498"/>
        <v>2</v>
      </c>
      <c r="AR346">
        <f t="shared" si="499"/>
        <v>0</v>
      </c>
      <c r="AS346">
        <f t="shared" si="500"/>
        <v>0</v>
      </c>
      <c r="AT346">
        <f t="shared" si="501"/>
        <v>3</v>
      </c>
      <c r="AU346">
        <f t="shared" si="502"/>
        <v>0</v>
      </c>
      <c r="AV346">
        <f t="shared" si="503"/>
        <v>0</v>
      </c>
      <c r="AW346">
        <f t="shared" si="504"/>
        <v>0</v>
      </c>
      <c r="AX346">
        <f t="shared" si="505"/>
        <v>0</v>
      </c>
      <c r="AY346">
        <f t="shared" si="506"/>
        <v>0</v>
      </c>
      <c r="AZ346" s="12">
        <f t="shared" si="512"/>
        <v>-1.9583333333333333</v>
      </c>
      <c r="BA346" s="13">
        <f t="shared" si="465"/>
        <v>0</v>
      </c>
      <c r="BB346" s="13">
        <f t="shared" si="466"/>
        <v>0</v>
      </c>
      <c r="BC346" s="27">
        <v>0</v>
      </c>
      <c r="BD346" s="1">
        <f t="shared" si="513"/>
        <v>0</v>
      </c>
      <c r="BE346" s="20">
        <f t="shared" si="514"/>
        <v>229.80769230769232</v>
      </c>
    </row>
    <row r="347" spans="1:57" ht="31.5" customHeight="1" x14ac:dyDescent="0.65">
      <c r="A347" s="39">
        <v>341</v>
      </c>
      <c r="B347" s="2" t="s">
        <v>904</v>
      </c>
      <c r="C347" s="44" t="s">
        <v>937</v>
      </c>
      <c r="D347" s="47" t="s">
        <v>840</v>
      </c>
      <c r="E347" s="48" t="s">
        <v>938</v>
      </c>
      <c r="F347" s="46" t="e">
        <f>VLOOKUP(C347,'[1]2023.11'!$C$6:$X$1239,8,0)</f>
        <v>#N/A</v>
      </c>
      <c r="G347" s="46" t="e">
        <f>VLOOKUP(C347,'[1]2023.11'!$C$6:$X$1239,9,0)</f>
        <v>#N/A</v>
      </c>
      <c r="H347" s="46" t="e">
        <f>VLOOKUP(C347,'[1]2023.11'!$C$6:$X$1239,14,0)</f>
        <v>#N/A</v>
      </c>
      <c r="I347" s="78" t="e">
        <f>VLOOKUP(C347,'[1]2023.11'!$C$6:$X$1239,13,0)</f>
        <v>#N/A</v>
      </c>
      <c r="J347" s="46" t="e">
        <f>VLOOKUP(C347,'[1]2023.11'!$C$6:$X$1239,4,0)</f>
        <v>#N/A</v>
      </c>
      <c r="K347" s="46" t="e">
        <f>VLOOKUP(C347,'[1]2023.11'!$C$6:$X$1239,3,0)</f>
        <v>#N/A</v>
      </c>
      <c r="L347" s="15">
        <v>44927</v>
      </c>
      <c r="M347" s="2">
        <f t="shared" si="489"/>
        <v>25</v>
      </c>
      <c r="N347" s="16">
        <v>26</v>
      </c>
      <c r="O347" s="2"/>
      <c r="P347" s="16">
        <v>1</v>
      </c>
      <c r="Q347" s="16"/>
      <c r="R347" s="2">
        <v>200</v>
      </c>
      <c r="S347" s="2">
        <v>0</v>
      </c>
      <c r="T347" s="2">
        <v>0</v>
      </c>
      <c r="U347" s="16"/>
      <c r="V347" s="2">
        <v>0</v>
      </c>
      <c r="W347" s="2">
        <f t="shared" si="515"/>
        <v>5</v>
      </c>
      <c r="X347" s="2">
        <f t="shared" si="464"/>
        <v>0</v>
      </c>
      <c r="Y347" s="17">
        <f t="shared" si="507"/>
        <v>37.5</v>
      </c>
      <c r="Z347" s="17">
        <f t="shared" si="509"/>
        <v>6.5</v>
      </c>
      <c r="AA347" s="17">
        <f t="shared" si="508"/>
        <v>4.8076923076923084</v>
      </c>
      <c r="AB347" s="18">
        <v>7</v>
      </c>
      <c r="AC347" s="19">
        <f t="shared" si="495"/>
        <v>260.80769230769232</v>
      </c>
      <c r="AD347" s="17">
        <f t="shared" si="510"/>
        <v>7.6923076923076925</v>
      </c>
      <c r="AE347" s="17">
        <f t="shared" si="471"/>
        <v>0</v>
      </c>
      <c r="AF347" s="29"/>
      <c r="AG347" s="43">
        <f t="shared" si="516"/>
        <v>0</v>
      </c>
      <c r="AH347" s="17">
        <f t="shared" si="517"/>
        <v>5.2161538461538468</v>
      </c>
      <c r="AI347" s="17">
        <f t="shared" si="518"/>
        <v>12.908461538461539</v>
      </c>
      <c r="AJ347" s="3">
        <f t="shared" si="467"/>
        <v>247</v>
      </c>
      <c r="AK347" s="3">
        <f t="shared" si="468"/>
        <v>3600</v>
      </c>
      <c r="AL347" s="3"/>
      <c r="AN347" s="20">
        <f t="shared" si="511"/>
        <v>247.9</v>
      </c>
      <c r="AO347">
        <f t="shared" si="496"/>
        <v>2</v>
      </c>
      <c r="AP347">
        <f t="shared" si="497"/>
        <v>0</v>
      </c>
      <c r="AQ347">
        <f t="shared" si="498"/>
        <v>2</v>
      </c>
      <c r="AR347">
        <f t="shared" si="499"/>
        <v>0</v>
      </c>
      <c r="AS347">
        <f t="shared" si="500"/>
        <v>1</v>
      </c>
      <c r="AT347">
        <f t="shared" si="501"/>
        <v>2</v>
      </c>
      <c r="AU347">
        <f t="shared" si="502"/>
        <v>1</v>
      </c>
      <c r="AV347">
        <f t="shared" si="503"/>
        <v>1</v>
      </c>
      <c r="AW347">
        <f t="shared" si="504"/>
        <v>1</v>
      </c>
      <c r="AX347">
        <f t="shared" si="505"/>
        <v>1</v>
      </c>
      <c r="AY347">
        <f t="shared" si="506"/>
        <v>3600.0000000000227</v>
      </c>
      <c r="AZ347" s="12">
        <f t="shared" si="512"/>
        <v>-1.9583333333333333</v>
      </c>
      <c r="BA347" s="13">
        <f t="shared" si="465"/>
        <v>0</v>
      </c>
      <c r="BB347" s="13">
        <f t="shared" si="466"/>
        <v>0</v>
      </c>
      <c r="BC347" s="27">
        <v>0</v>
      </c>
      <c r="BD347" s="1">
        <f t="shared" si="513"/>
        <v>0</v>
      </c>
      <c r="BE347" s="20">
        <f t="shared" si="514"/>
        <v>234.80769230769232</v>
      </c>
    </row>
    <row r="348" spans="1:57" ht="31.5" customHeight="1" x14ac:dyDescent="0.65">
      <c r="A348" s="2">
        <v>342</v>
      </c>
      <c r="B348" s="2" t="s">
        <v>904</v>
      </c>
      <c r="C348" s="37" t="s">
        <v>939</v>
      </c>
      <c r="D348" s="47" t="s">
        <v>616</v>
      </c>
      <c r="E348" s="48" t="s">
        <v>940</v>
      </c>
      <c r="F348" s="46" t="str">
        <f>VLOOKUP(C348,'[1]2023.11'!$C$6:$X$1239,8,0)</f>
        <v>HAK</v>
      </c>
      <c r="G348" s="46" t="str">
        <f>VLOOKUP(C348,'[1]2023.11'!$C$6:$X$1239,9,0)</f>
        <v>DAIANA</v>
      </c>
      <c r="H348" s="46" t="str">
        <f>VLOOKUP(C348,'[1]2023.11'!$C$6:$X$1239,14,0)</f>
        <v>F</v>
      </c>
      <c r="I348" s="78">
        <f>VLOOKUP(C348,'[1]2023.11'!$C$6:$X$1239,13,0)</f>
        <v>38424</v>
      </c>
      <c r="J348" s="46" t="e">
        <f>VLOOKUP(C348,'[1]2023.11'!$C$6:$X$1239,4,0)</f>
        <v>#N/A</v>
      </c>
      <c r="K348" s="46" t="str">
        <f>VLOOKUP(C348,'[1]2023.11'!$C$6:$X$1239,3,0)</f>
        <v>011403960</v>
      </c>
      <c r="L348" s="15">
        <v>44927</v>
      </c>
      <c r="M348" s="2">
        <f t="shared" si="489"/>
        <v>26</v>
      </c>
      <c r="N348" s="16">
        <v>26</v>
      </c>
      <c r="O348" s="2"/>
      <c r="P348" s="16"/>
      <c r="Q348" s="16"/>
      <c r="R348" s="2">
        <v>200</v>
      </c>
      <c r="S348" s="2">
        <v>0</v>
      </c>
      <c r="T348" s="2">
        <v>0</v>
      </c>
      <c r="U348" s="16"/>
      <c r="V348" s="2">
        <v>0</v>
      </c>
      <c r="W348" s="2">
        <f t="shared" si="515"/>
        <v>10</v>
      </c>
      <c r="X348" s="2">
        <f t="shared" si="464"/>
        <v>0</v>
      </c>
      <c r="Y348" s="17">
        <f t="shared" si="507"/>
        <v>37.5</v>
      </c>
      <c r="Z348" s="17">
        <f t="shared" si="509"/>
        <v>6.5</v>
      </c>
      <c r="AA348" s="17">
        <f t="shared" si="508"/>
        <v>5</v>
      </c>
      <c r="AB348" s="18">
        <v>7</v>
      </c>
      <c r="AC348" s="19">
        <f t="shared" si="495"/>
        <v>266</v>
      </c>
      <c r="AD348" s="17">
        <f t="shared" si="510"/>
        <v>0</v>
      </c>
      <c r="AE348" s="17">
        <f t="shared" si="471"/>
        <v>0</v>
      </c>
      <c r="AF348" s="29"/>
      <c r="AG348" s="43">
        <f t="shared" si="516"/>
        <v>0</v>
      </c>
      <c r="AH348" s="17">
        <f t="shared" si="517"/>
        <v>5.32</v>
      </c>
      <c r="AI348" s="17">
        <f t="shared" si="518"/>
        <v>5.32</v>
      </c>
      <c r="AJ348" s="3">
        <f t="shared" si="467"/>
        <v>260</v>
      </c>
      <c r="AK348" s="3">
        <f t="shared" si="468"/>
        <v>2700</v>
      </c>
      <c r="AL348" s="3"/>
      <c r="AN348" s="20">
        <f t="shared" si="511"/>
        <v>260.68</v>
      </c>
      <c r="AO348">
        <f t="shared" si="496"/>
        <v>2</v>
      </c>
      <c r="AP348">
        <f t="shared" si="497"/>
        <v>1</v>
      </c>
      <c r="AQ348">
        <f t="shared" si="498"/>
        <v>0</v>
      </c>
      <c r="AR348">
        <f t="shared" si="499"/>
        <v>1</v>
      </c>
      <c r="AS348">
        <f t="shared" si="500"/>
        <v>0</v>
      </c>
      <c r="AT348">
        <f t="shared" si="501"/>
        <v>0</v>
      </c>
      <c r="AU348">
        <f t="shared" si="502"/>
        <v>1</v>
      </c>
      <c r="AV348">
        <f t="shared" si="503"/>
        <v>0</v>
      </c>
      <c r="AW348">
        <f t="shared" si="504"/>
        <v>1</v>
      </c>
      <c r="AX348">
        <f t="shared" si="505"/>
        <v>2</v>
      </c>
      <c r="AY348">
        <f t="shared" si="506"/>
        <v>2720.0000000000273</v>
      </c>
      <c r="AZ348" s="12">
        <f t="shared" si="512"/>
        <v>-1.9583333333333333</v>
      </c>
      <c r="BA348" s="13">
        <f t="shared" si="465"/>
        <v>0</v>
      </c>
      <c r="BB348" s="13">
        <f t="shared" si="466"/>
        <v>0</v>
      </c>
      <c r="BC348" s="27">
        <v>0</v>
      </c>
      <c r="BD348" s="1">
        <f t="shared" si="513"/>
        <v>0</v>
      </c>
      <c r="BE348" s="20">
        <f t="shared" si="514"/>
        <v>247.5</v>
      </c>
    </row>
    <row r="349" spans="1:57" ht="31.5" customHeight="1" x14ac:dyDescent="0.65">
      <c r="A349" s="39">
        <v>343</v>
      </c>
      <c r="B349" s="2" t="s">
        <v>904</v>
      </c>
      <c r="C349" s="44" t="s">
        <v>941</v>
      </c>
      <c r="D349" s="47" t="s">
        <v>942</v>
      </c>
      <c r="E349" s="48" t="s">
        <v>943</v>
      </c>
      <c r="F349" s="46" t="str">
        <f>VLOOKUP(C349,'[1]2023.11'!$C$6:$X$1239,8,0)</f>
        <v>CHIEN</v>
      </c>
      <c r="G349" s="46" t="str">
        <f>VLOOKUP(C349,'[1]2023.11'!$C$6:$X$1239,9,0)</f>
        <v>DEN</v>
      </c>
      <c r="H349" s="46" t="str">
        <f>VLOOKUP(C349,'[1]2023.11'!$C$6:$X$1239,14,0)</f>
        <v>F</v>
      </c>
      <c r="I349" s="78">
        <f>VLOOKUP(C349,'[1]2023.11'!$C$6:$X$1239,13,0)</f>
        <v>38353</v>
      </c>
      <c r="J349" s="46" t="e">
        <f>VLOOKUP(C349,'[1]2023.11'!$C$6:$X$1239,4,0)</f>
        <v>#N/A</v>
      </c>
      <c r="K349" s="46" t="str">
        <f>VLOOKUP(C349,'[1]2023.11'!$C$6:$X$1239,3,0)</f>
        <v>040605310</v>
      </c>
      <c r="L349" s="15">
        <v>45219</v>
      </c>
      <c r="M349" s="2">
        <f t="shared" si="489"/>
        <v>26</v>
      </c>
      <c r="N349" s="16">
        <v>26</v>
      </c>
      <c r="O349" s="2"/>
      <c r="P349" s="16"/>
      <c r="Q349" s="16"/>
      <c r="R349" s="2">
        <v>198</v>
      </c>
      <c r="S349" s="2">
        <v>0</v>
      </c>
      <c r="T349" s="2">
        <v>0</v>
      </c>
      <c r="U349" s="16"/>
      <c r="V349" s="2">
        <v>0</v>
      </c>
      <c r="W349" s="2">
        <f t="shared" si="515"/>
        <v>10</v>
      </c>
      <c r="X349" s="2">
        <f t="shared" si="464"/>
        <v>0</v>
      </c>
      <c r="Y349" s="17">
        <f t="shared" si="507"/>
        <v>37.125</v>
      </c>
      <c r="Z349" s="17">
        <f t="shared" si="509"/>
        <v>6.5</v>
      </c>
      <c r="AA349" s="17">
        <f t="shared" si="508"/>
        <v>5</v>
      </c>
      <c r="AB349" s="18">
        <v>7</v>
      </c>
      <c r="AC349" s="19">
        <f t="shared" si="495"/>
        <v>263.625</v>
      </c>
      <c r="AD349" s="17">
        <f t="shared" si="510"/>
        <v>0</v>
      </c>
      <c r="AE349" s="17">
        <f t="shared" si="471"/>
        <v>0</v>
      </c>
      <c r="AF349" s="29"/>
      <c r="AG349" s="43">
        <f t="shared" si="516"/>
        <v>0</v>
      </c>
      <c r="AH349" s="17">
        <f t="shared" si="517"/>
        <v>5.2725</v>
      </c>
      <c r="AI349" s="17">
        <f t="shared" si="518"/>
        <v>5.2725</v>
      </c>
      <c r="AJ349" s="3">
        <f t="shared" si="467"/>
        <v>258</v>
      </c>
      <c r="AK349" s="3">
        <f t="shared" si="468"/>
        <v>1400</v>
      </c>
      <c r="AL349" s="3"/>
      <c r="AN349" s="20">
        <f t="shared" si="511"/>
        <v>258.35000000000002</v>
      </c>
      <c r="AO349">
        <f t="shared" si="496"/>
        <v>2</v>
      </c>
      <c r="AP349">
        <f t="shared" si="497"/>
        <v>1</v>
      </c>
      <c r="AQ349">
        <f t="shared" si="498"/>
        <v>0</v>
      </c>
      <c r="AR349">
        <f t="shared" si="499"/>
        <v>0</v>
      </c>
      <c r="AS349">
        <f t="shared" si="500"/>
        <v>1</v>
      </c>
      <c r="AT349">
        <f t="shared" si="501"/>
        <v>3</v>
      </c>
      <c r="AU349">
        <f t="shared" si="502"/>
        <v>0</v>
      </c>
      <c r="AV349">
        <f t="shared" si="503"/>
        <v>1</v>
      </c>
      <c r="AW349">
        <f t="shared" si="504"/>
        <v>0</v>
      </c>
      <c r="AX349">
        <f t="shared" si="505"/>
        <v>4</v>
      </c>
      <c r="AY349">
        <f t="shared" si="506"/>
        <v>1400.0000000000909</v>
      </c>
      <c r="AZ349" s="12">
        <f t="shared" si="512"/>
        <v>-2.7611111111111111</v>
      </c>
      <c r="BA349" s="13">
        <f t="shared" si="465"/>
        <v>0</v>
      </c>
      <c r="BB349" s="13">
        <f t="shared" si="466"/>
        <v>0</v>
      </c>
      <c r="BC349" s="27">
        <v>0</v>
      </c>
      <c r="BD349" s="1">
        <f t="shared" si="513"/>
        <v>0</v>
      </c>
      <c r="BE349" s="20">
        <f t="shared" si="514"/>
        <v>245.125</v>
      </c>
    </row>
    <row r="350" spans="1:57" ht="31.5" customHeight="1" x14ac:dyDescent="0.65">
      <c r="A350" s="2">
        <v>344</v>
      </c>
      <c r="B350" s="2" t="s">
        <v>904</v>
      </c>
      <c r="C350" s="44" t="s">
        <v>944</v>
      </c>
      <c r="D350" s="47" t="s">
        <v>945</v>
      </c>
      <c r="E350" s="48" t="s">
        <v>946</v>
      </c>
      <c r="F350" s="46" t="str">
        <f>VLOOKUP(C350,'[1]2023.11'!$C$6:$X$1239,8,0)</f>
        <v>THON</v>
      </c>
      <c r="G350" s="46" t="str">
        <f>VLOOKUP(C350,'[1]2023.11'!$C$6:$X$1239,9,0)</f>
        <v>SREYTHOM</v>
      </c>
      <c r="H350" s="46" t="str">
        <f>VLOOKUP(C350,'[1]2023.11'!$C$6:$X$1239,14,0)</f>
        <v>F</v>
      </c>
      <c r="I350" s="78">
        <f>VLOOKUP(C350,'[1]2023.11'!$C$6:$X$1239,13,0)</f>
        <v>36816</v>
      </c>
      <c r="J350" s="46" t="e">
        <f>VLOOKUP(C350,'[1]2023.11'!$C$6:$X$1239,4,0)</f>
        <v>#N/A</v>
      </c>
      <c r="K350" s="46" t="str">
        <f>VLOOKUP(C350,'[1]2023.11'!$C$6:$X$1239,3,0)</f>
        <v>021210260</v>
      </c>
      <c r="L350" s="15">
        <v>45222</v>
      </c>
      <c r="M350" s="2">
        <f t="shared" si="489"/>
        <v>25</v>
      </c>
      <c r="N350" s="16">
        <v>26</v>
      </c>
      <c r="O350" s="2"/>
      <c r="P350" s="16"/>
      <c r="Q350" s="16">
        <v>1</v>
      </c>
      <c r="R350" s="2">
        <v>198</v>
      </c>
      <c r="S350" s="2">
        <v>0</v>
      </c>
      <c r="T350" s="2">
        <v>0</v>
      </c>
      <c r="U350" s="16"/>
      <c r="V350" s="2">
        <v>0</v>
      </c>
      <c r="W350" s="2">
        <f t="shared" si="515"/>
        <v>0</v>
      </c>
      <c r="X350" s="2">
        <f t="shared" si="464"/>
        <v>0</v>
      </c>
      <c r="Y350" s="17">
        <f t="shared" si="507"/>
        <v>37.125</v>
      </c>
      <c r="Z350" s="17">
        <f t="shared" si="509"/>
        <v>6.5</v>
      </c>
      <c r="AA350" s="17">
        <f t="shared" si="508"/>
        <v>4.8076923076923084</v>
      </c>
      <c r="AB350" s="18">
        <v>7</v>
      </c>
      <c r="AC350" s="19">
        <f t="shared" si="495"/>
        <v>253.43269230769232</v>
      </c>
      <c r="AD350" s="17">
        <f t="shared" si="510"/>
        <v>0</v>
      </c>
      <c r="AE350" s="17">
        <f t="shared" si="471"/>
        <v>7.615384615384615</v>
      </c>
      <c r="AF350" s="29"/>
      <c r="AG350" s="43">
        <f t="shared" si="516"/>
        <v>0</v>
      </c>
      <c r="AH350" s="17">
        <f t="shared" si="517"/>
        <v>5.0686538461538468</v>
      </c>
      <c r="AI350" s="17">
        <f t="shared" si="518"/>
        <v>12.684038461538462</v>
      </c>
      <c r="AJ350" s="3">
        <f t="shared" si="467"/>
        <v>240</v>
      </c>
      <c r="AK350" s="3">
        <f t="shared" si="468"/>
        <v>3000</v>
      </c>
      <c r="AL350" s="3"/>
      <c r="AN350" s="20">
        <f t="shared" si="511"/>
        <v>240.75</v>
      </c>
      <c r="AO350">
        <f t="shared" si="496"/>
        <v>2</v>
      </c>
      <c r="AP350">
        <f t="shared" si="497"/>
        <v>0</v>
      </c>
      <c r="AQ350">
        <f t="shared" si="498"/>
        <v>2</v>
      </c>
      <c r="AR350">
        <f t="shared" si="499"/>
        <v>0</v>
      </c>
      <c r="AS350">
        <f t="shared" si="500"/>
        <v>0</v>
      </c>
      <c r="AT350">
        <f t="shared" si="501"/>
        <v>0</v>
      </c>
      <c r="AU350">
        <f t="shared" si="502"/>
        <v>1</v>
      </c>
      <c r="AV350">
        <f t="shared" si="503"/>
        <v>1</v>
      </c>
      <c r="AW350">
        <f t="shared" si="504"/>
        <v>0</v>
      </c>
      <c r="AX350">
        <f t="shared" si="505"/>
        <v>0</v>
      </c>
      <c r="AY350">
        <f t="shared" si="506"/>
        <v>3000</v>
      </c>
      <c r="AZ350" s="12">
        <f t="shared" si="512"/>
        <v>-2.7694444444444444</v>
      </c>
      <c r="BA350" s="13">
        <f t="shared" si="465"/>
        <v>0</v>
      </c>
      <c r="BB350" s="13">
        <f t="shared" si="466"/>
        <v>0</v>
      </c>
      <c r="BC350" s="27">
        <v>0</v>
      </c>
      <c r="BD350" s="1">
        <f t="shared" si="513"/>
        <v>0</v>
      </c>
      <c r="BE350" s="20">
        <f t="shared" si="514"/>
        <v>227.50961538461539</v>
      </c>
    </row>
    <row r="351" spans="1:57" ht="33" customHeight="1" x14ac:dyDescent="0.65">
      <c r="A351" s="39">
        <v>345</v>
      </c>
      <c r="B351" s="2" t="s">
        <v>947</v>
      </c>
      <c r="C351" s="44" t="s">
        <v>948</v>
      </c>
      <c r="D351" s="47" t="s">
        <v>949</v>
      </c>
      <c r="E351" s="48" t="s">
        <v>449</v>
      </c>
      <c r="F351" s="46" t="str">
        <f>VLOOKUP(C351,'[1]2023.11'!$C$6:$X$1239,8,0)</f>
        <v>CHHUN</v>
      </c>
      <c r="G351" s="46" t="str">
        <f>VLOOKUP(C351,'[1]2023.11'!$C$6:$X$1239,9,0)</f>
        <v>SREYTUOCH</v>
      </c>
      <c r="H351" s="46" t="str">
        <f>VLOOKUP(C351,'[1]2023.11'!$C$6:$X$1239,14,0)</f>
        <v>F</v>
      </c>
      <c r="I351" s="78">
        <f>VLOOKUP(C351,'[1]2023.11'!$C$6:$X$1239,13,0)</f>
        <v>36526</v>
      </c>
      <c r="J351" s="46" t="str">
        <f>VLOOKUP(C351,'[1]2023.11'!$C$6:$X$1239,4,0)</f>
        <v>0889557490</v>
      </c>
      <c r="K351" s="46">
        <f>VLOOKUP(C351,'[1]2023.11'!$C$6:$X$1239,3,0)</f>
        <v>110645182</v>
      </c>
      <c r="L351" s="15">
        <v>44228</v>
      </c>
      <c r="M351" s="2">
        <f t="shared" si="489"/>
        <v>26</v>
      </c>
      <c r="N351" s="16">
        <v>26</v>
      </c>
      <c r="O351" s="2"/>
      <c r="P351" s="16"/>
      <c r="Q351" s="16"/>
      <c r="R351" s="2">
        <v>200</v>
      </c>
      <c r="S351" s="2">
        <v>0</v>
      </c>
      <c r="T351" s="2">
        <v>1</v>
      </c>
      <c r="U351" s="16"/>
      <c r="V351" s="2">
        <v>0</v>
      </c>
      <c r="W351" s="2">
        <f t="shared" si="515"/>
        <v>10</v>
      </c>
      <c r="X351" s="2">
        <f t="shared" si="464"/>
        <v>0</v>
      </c>
      <c r="Y351" s="17">
        <f t="shared" si="507"/>
        <v>37.5</v>
      </c>
      <c r="Z351" s="17">
        <f t="shared" si="509"/>
        <v>6.5</v>
      </c>
      <c r="AA351" s="17">
        <f t="shared" si="508"/>
        <v>5</v>
      </c>
      <c r="AB351" s="18"/>
      <c r="AC351" s="19">
        <f t="shared" si="495"/>
        <v>260</v>
      </c>
      <c r="AD351" s="17">
        <f t="shared" si="510"/>
        <v>0</v>
      </c>
      <c r="AE351" s="17">
        <f t="shared" si="471"/>
        <v>0</v>
      </c>
      <c r="AF351" s="29"/>
      <c r="AG351" s="43">
        <f>IF(BE351&lt;=(1500000/4000),0,IF(BE351&lt;=(2000000/4000),(BE351-(1500000/4000))*5%,IF(BE351&lt;=(8500000/4000),(BE351-(2000000/4000))*10%+(25000/4000),IF(BE351&lt;=(12500000/4000),(BE351-(8500000/4000))*15%+(675000/4000),(BE351-(12500000/4000))*20%+(1275000/4000)))))</f>
        <v>0</v>
      </c>
      <c r="AH351" s="17">
        <f>IF((AC351*4000)&lt;=1200000,(AC351*2%),(1200000/4000*2%))</f>
        <v>5.2</v>
      </c>
      <c r="AI351" s="17">
        <f>AD351+AE351+AF351+AG351+AH351</f>
        <v>5.2</v>
      </c>
      <c r="AJ351" s="3">
        <f t="shared" si="467"/>
        <v>254</v>
      </c>
      <c r="AK351" s="3">
        <f t="shared" si="468"/>
        <v>3200</v>
      </c>
      <c r="AL351" s="3"/>
      <c r="AN351" s="20">
        <f t="shared" si="511"/>
        <v>254.8</v>
      </c>
      <c r="AO351">
        <f t="shared" si="496"/>
        <v>2</v>
      </c>
      <c r="AP351">
        <f t="shared" si="497"/>
        <v>1</v>
      </c>
      <c r="AQ351">
        <f t="shared" si="498"/>
        <v>0</v>
      </c>
      <c r="AR351">
        <f t="shared" si="499"/>
        <v>0</v>
      </c>
      <c r="AS351">
        <f t="shared" si="500"/>
        <v>0</v>
      </c>
      <c r="AT351">
        <f t="shared" si="501"/>
        <v>4</v>
      </c>
      <c r="AU351">
        <f t="shared" si="502"/>
        <v>1</v>
      </c>
      <c r="AV351">
        <f t="shared" si="503"/>
        <v>1</v>
      </c>
      <c r="AW351">
        <f t="shared" si="504"/>
        <v>0</v>
      </c>
      <c r="AX351">
        <f t="shared" si="505"/>
        <v>2</v>
      </c>
      <c r="AY351">
        <f t="shared" si="506"/>
        <v>3200.0000000000455</v>
      </c>
      <c r="AZ351" s="12">
        <f t="shared" si="512"/>
        <v>-4.1666666666666664E-2</v>
      </c>
      <c r="BA351" s="13">
        <f t="shared" si="465"/>
        <v>0</v>
      </c>
      <c r="BB351" s="13">
        <f t="shared" si="466"/>
        <v>0</v>
      </c>
      <c r="BC351" s="27">
        <v>0</v>
      </c>
      <c r="BD351" s="1">
        <f t="shared" si="513"/>
        <v>0</v>
      </c>
      <c r="BE351" s="20">
        <f t="shared" si="514"/>
        <v>248.5</v>
      </c>
    </row>
    <row r="352" spans="1:57" ht="33" customHeight="1" x14ac:dyDescent="0.65">
      <c r="A352" s="2">
        <v>346</v>
      </c>
      <c r="B352" s="2" t="s">
        <v>947</v>
      </c>
      <c r="C352" s="44" t="s">
        <v>950</v>
      </c>
      <c r="D352" s="47" t="s">
        <v>951</v>
      </c>
      <c r="E352" s="48" t="s">
        <v>423</v>
      </c>
      <c r="F352" s="46" t="str">
        <f>VLOOKUP(C352,'[1]2023.11'!$C$6:$X$1239,8,0)</f>
        <v>SOT</v>
      </c>
      <c r="G352" s="46" t="str">
        <f>VLOOKUP(C352,'[1]2023.11'!$C$6:$X$1239,9,0)</f>
        <v>RORS</v>
      </c>
      <c r="H352" s="46" t="str">
        <f>VLOOKUP(C352,'[1]2023.11'!$C$6:$X$1239,14,0)</f>
        <v>F</v>
      </c>
      <c r="I352" s="78">
        <f>VLOOKUP(C352,'[1]2023.11'!$C$6:$X$1239,13,0)</f>
        <v>35285</v>
      </c>
      <c r="J352" s="46" t="str">
        <f>VLOOKUP(C352,'[1]2023.11'!$C$6:$X$1239,4,0)</f>
        <v>0973262192</v>
      </c>
      <c r="K352" s="46" t="str">
        <f>VLOOKUP(C352,'[1]2023.11'!$C$6:$X$1239,3,0)</f>
        <v>051025515</v>
      </c>
      <c r="L352" s="15">
        <v>44228</v>
      </c>
      <c r="M352" s="2">
        <f t="shared" si="489"/>
        <v>26</v>
      </c>
      <c r="N352" s="16">
        <v>26</v>
      </c>
      <c r="O352" s="2"/>
      <c r="P352" s="16"/>
      <c r="Q352" s="16"/>
      <c r="R352" s="2">
        <v>200</v>
      </c>
      <c r="S352" s="2">
        <v>0</v>
      </c>
      <c r="T352" s="2">
        <v>1.5</v>
      </c>
      <c r="U352" s="16"/>
      <c r="V352" s="2">
        <v>0</v>
      </c>
      <c r="W352" s="2">
        <f t="shared" si="515"/>
        <v>10</v>
      </c>
      <c r="X352" s="2">
        <f t="shared" si="464"/>
        <v>0</v>
      </c>
      <c r="Y352" s="17">
        <f t="shared" si="507"/>
        <v>37.5</v>
      </c>
      <c r="Z352" s="17">
        <f t="shared" si="509"/>
        <v>6.5</v>
      </c>
      <c r="AA352" s="17">
        <f t="shared" si="508"/>
        <v>5</v>
      </c>
      <c r="AB352" s="18">
        <v>7</v>
      </c>
      <c r="AC352" s="19">
        <f t="shared" si="495"/>
        <v>267.5</v>
      </c>
      <c r="AD352" s="17">
        <f t="shared" si="510"/>
        <v>0</v>
      </c>
      <c r="AE352" s="17">
        <f t="shared" si="471"/>
        <v>0</v>
      </c>
      <c r="AF352" s="29"/>
      <c r="AG352" s="43">
        <f t="shared" ref="AG352:AG366" si="519">IF(BE352&lt;=(1500000/4000),0,IF(BE352&lt;=(2000000/4000),(BE352-(1500000/4000))*5%,IF(BE352&lt;=(8500000/4000),(BE352-(2000000/4000))*10%+(25000/4000),IF(BE352&lt;=(12500000/4000),(BE352-(8500000/4000))*15%+(675000/4000),(BE352-(12500000/4000))*20%+(1275000/4000)))))</f>
        <v>0</v>
      </c>
      <c r="AH352" s="17">
        <f t="shared" ref="AH352:AH366" si="520">IF((AC352*4000)&lt;=1200000,(AC352*2%),(1200000/4000*2%))</f>
        <v>5.3500000000000005</v>
      </c>
      <c r="AI352" s="17">
        <f t="shared" ref="AI352:AI366" si="521">AD352+AE352+AF352+AG352+AH352</f>
        <v>5.3500000000000005</v>
      </c>
      <c r="AJ352" s="3">
        <f t="shared" si="467"/>
        <v>262</v>
      </c>
      <c r="AK352" s="3">
        <f t="shared" si="468"/>
        <v>500</v>
      </c>
      <c r="AL352" s="3"/>
      <c r="AN352" s="20">
        <f t="shared" si="511"/>
        <v>262.14999999999998</v>
      </c>
      <c r="AO352">
        <f t="shared" si="496"/>
        <v>2</v>
      </c>
      <c r="AP352">
        <f t="shared" si="497"/>
        <v>1</v>
      </c>
      <c r="AQ352">
        <f t="shared" si="498"/>
        <v>0</v>
      </c>
      <c r="AR352">
        <f t="shared" si="499"/>
        <v>1</v>
      </c>
      <c r="AS352">
        <f t="shared" si="500"/>
        <v>0</v>
      </c>
      <c r="AT352">
        <f t="shared" si="501"/>
        <v>2</v>
      </c>
      <c r="AU352">
        <f t="shared" si="502"/>
        <v>0</v>
      </c>
      <c r="AV352">
        <f t="shared" si="503"/>
        <v>0</v>
      </c>
      <c r="AW352">
        <f t="shared" si="504"/>
        <v>1</v>
      </c>
      <c r="AX352">
        <f t="shared" si="505"/>
        <v>0</v>
      </c>
      <c r="AY352">
        <f t="shared" si="506"/>
        <v>599.99999999990905</v>
      </c>
      <c r="AZ352" s="12">
        <f t="shared" si="512"/>
        <v>-4.1666666666666664E-2</v>
      </c>
      <c r="BA352" s="13">
        <f t="shared" si="465"/>
        <v>0</v>
      </c>
      <c r="BB352" s="13">
        <f t="shared" si="466"/>
        <v>0</v>
      </c>
      <c r="BC352" s="27">
        <v>0</v>
      </c>
      <c r="BD352" s="1">
        <f t="shared" si="513"/>
        <v>0</v>
      </c>
      <c r="BE352" s="20">
        <f t="shared" si="514"/>
        <v>249</v>
      </c>
    </row>
    <row r="353" spans="1:57" ht="33" customHeight="1" x14ac:dyDescent="0.65">
      <c r="A353" s="39">
        <v>347</v>
      </c>
      <c r="B353" s="2" t="s">
        <v>947</v>
      </c>
      <c r="C353" s="44" t="s">
        <v>952</v>
      </c>
      <c r="D353" s="38" t="s">
        <v>193</v>
      </c>
      <c r="E353" s="38" t="s">
        <v>953</v>
      </c>
      <c r="F353" s="46" t="str">
        <f>VLOOKUP(C353,'[1]2023.11'!$C$6:$X$1239,8,0)</f>
        <v>MAI</v>
      </c>
      <c r="G353" s="46" t="str">
        <f>VLOOKUP(C353,'[1]2023.11'!$C$6:$X$1239,9,0)</f>
        <v>YORN</v>
      </c>
      <c r="H353" s="46" t="str">
        <f>VLOOKUP(C353,'[1]2023.11'!$C$6:$X$1239,14,0)</f>
        <v>F</v>
      </c>
      <c r="I353" s="78">
        <f>VLOOKUP(C353,'[1]2023.11'!$C$6:$X$1239,13,0)</f>
        <v>31162</v>
      </c>
      <c r="J353" s="46" t="str">
        <f>VLOOKUP(C353,'[1]2023.11'!$C$6:$X$1239,4,0)</f>
        <v>086518419</v>
      </c>
      <c r="K353" s="46" t="str">
        <f>VLOOKUP(C353,'[1]2023.11'!$C$6:$X$1239,3,0)</f>
        <v>030798024</v>
      </c>
      <c r="L353" s="15">
        <v>44228</v>
      </c>
      <c r="M353" s="2">
        <f t="shared" si="489"/>
        <v>26</v>
      </c>
      <c r="N353" s="16">
        <v>26</v>
      </c>
      <c r="O353" s="2"/>
      <c r="P353" s="16"/>
      <c r="Q353" s="16"/>
      <c r="R353" s="2">
        <v>200</v>
      </c>
      <c r="S353" s="2">
        <v>0</v>
      </c>
      <c r="T353" s="2">
        <v>0</v>
      </c>
      <c r="U353" s="16"/>
      <c r="V353" s="2">
        <v>0</v>
      </c>
      <c r="W353" s="2">
        <f t="shared" si="515"/>
        <v>10</v>
      </c>
      <c r="X353" s="2">
        <f t="shared" si="464"/>
        <v>0</v>
      </c>
      <c r="Y353" s="17">
        <f t="shared" si="507"/>
        <v>37.5</v>
      </c>
      <c r="Z353" s="17">
        <f t="shared" si="509"/>
        <v>6.5</v>
      </c>
      <c r="AA353" s="17">
        <f t="shared" si="508"/>
        <v>5</v>
      </c>
      <c r="AB353" s="18"/>
      <c r="AC353" s="19">
        <f t="shared" si="495"/>
        <v>259</v>
      </c>
      <c r="AD353" s="17">
        <f t="shared" si="510"/>
        <v>0</v>
      </c>
      <c r="AE353" s="17">
        <f t="shared" si="471"/>
        <v>0</v>
      </c>
      <c r="AF353" s="29"/>
      <c r="AG353" s="43">
        <f t="shared" si="519"/>
        <v>0</v>
      </c>
      <c r="AH353" s="17">
        <f t="shared" si="520"/>
        <v>5.18</v>
      </c>
      <c r="AI353" s="17">
        <f t="shared" si="521"/>
        <v>5.18</v>
      </c>
      <c r="AJ353" s="3">
        <f t="shared" si="467"/>
        <v>253</v>
      </c>
      <c r="AK353" s="3">
        <f t="shared" si="468"/>
        <v>3200</v>
      </c>
      <c r="AL353" s="3"/>
      <c r="AN353" s="20">
        <f t="shared" si="511"/>
        <v>253.82</v>
      </c>
      <c r="AO353">
        <f t="shared" si="496"/>
        <v>2</v>
      </c>
      <c r="AP353">
        <f t="shared" si="497"/>
        <v>1</v>
      </c>
      <c r="AQ353">
        <f t="shared" si="498"/>
        <v>0</v>
      </c>
      <c r="AR353">
        <f t="shared" si="499"/>
        <v>0</v>
      </c>
      <c r="AS353">
        <f t="shared" si="500"/>
        <v>0</v>
      </c>
      <c r="AT353">
        <f t="shared" si="501"/>
        <v>3</v>
      </c>
      <c r="AU353">
        <f t="shared" si="502"/>
        <v>1</v>
      </c>
      <c r="AV353">
        <f t="shared" si="503"/>
        <v>1</v>
      </c>
      <c r="AW353">
        <f t="shared" si="504"/>
        <v>0</v>
      </c>
      <c r="AX353">
        <f t="shared" si="505"/>
        <v>2</v>
      </c>
      <c r="AY353">
        <f t="shared" si="506"/>
        <v>3279.9999999999727</v>
      </c>
      <c r="AZ353" s="12">
        <f t="shared" si="512"/>
        <v>-4.1666666666666664E-2</v>
      </c>
      <c r="BA353" s="13">
        <f t="shared" si="465"/>
        <v>0</v>
      </c>
      <c r="BB353" s="13">
        <f t="shared" si="466"/>
        <v>0</v>
      </c>
      <c r="BC353" s="27">
        <v>0</v>
      </c>
      <c r="BD353" s="1">
        <f t="shared" si="513"/>
        <v>0</v>
      </c>
      <c r="BE353" s="20">
        <f t="shared" si="514"/>
        <v>247.5</v>
      </c>
    </row>
    <row r="354" spans="1:57" ht="33" customHeight="1" x14ac:dyDescent="0.65">
      <c r="A354" s="2">
        <v>348</v>
      </c>
      <c r="B354" s="2" t="s">
        <v>947</v>
      </c>
      <c r="C354" s="44" t="s">
        <v>954</v>
      </c>
      <c r="D354" s="47" t="s">
        <v>955</v>
      </c>
      <c r="E354" s="48" t="s">
        <v>956</v>
      </c>
      <c r="F354" s="46" t="str">
        <f>VLOOKUP(C354,'[1]2023.11'!$C$6:$X$1239,8,0)</f>
        <v>HIN</v>
      </c>
      <c r="G354" s="46" t="str">
        <f>VLOOKUP(C354,'[1]2023.11'!$C$6:$X$1239,9,0)</f>
        <v>SOHIM</v>
      </c>
      <c r="H354" s="46" t="str">
        <f>VLOOKUP(C354,'[1]2023.11'!$C$6:$X$1239,14,0)</f>
        <v>F</v>
      </c>
      <c r="I354" s="78">
        <f>VLOOKUP(C354,'[1]2023.11'!$C$6:$X$1239,13,0)</f>
        <v>35872</v>
      </c>
      <c r="J354" s="46" t="str">
        <f>VLOOKUP(C354,'[1]2023.11'!$C$6:$X$1239,4,0)</f>
        <v>0964003449</v>
      </c>
      <c r="K354" s="46" t="str">
        <f>VLOOKUP(C354,'[1]2023.11'!$C$6:$X$1239,3,0)</f>
        <v>021017424</v>
      </c>
      <c r="L354" s="15">
        <v>44228</v>
      </c>
      <c r="M354" s="2">
        <f t="shared" si="489"/>
        <v>26</v>
      </c>
      <c r="N354" s="16">
        <v>26</v>
      </c>
      <c r="O354" s="2"/>
      <c r="P354" s="16"/>
      <c r="Q354" s="16"/>
      <c r="R354" s="2">
        <v>200</v>
      </c>
      <c r="S354" s="2">
        <v>0</v>
      </c>
      <c r="T354" s="2">
        <v>0</v>
      </c>
      <c r="U354" s="16"/>
      <c r="V354" s="2">
        <v>0</v>
      </c>
      <c r="W354" s="2">
        <f t="shared" si="515"/>
        <v>10</v>
      </c>
      <c r="X354" s="2">
        <f t="shared" si="464"/>
        <v>0</v>
      </c>
      <c r="Y354" s="17">
        <f t="shared" si="507"/>
        <v>37.5</v>
      </c>
      <c r="Z354" s="17">
        <f t="shared" si="509"/>
        <v>6.5</v>
      </c>
      <c r="AA354" s="17">
        <f t="shared" si="508"/>
        <v>5</v>
      </c>
      <c r="AB354" s="18">
        <v>7</v>
      </c>
      <c r="AC354" s="19">
        <f t="shared" si="495"/>
        <v>266</v>
      </c>
      <c r="AD354" s="17">
        <f t="shared" si="510"/>
        <v>0</v>
      </c>
      <c r="AE354" s="17">
        <f t="shared" si="471"/>
        <v>0</v>
      </c>
      <c r="AF354" s="29"/>
      <c r="AG354" s="43">
        <f t="shared" si="519"/>
        <v>0</v>
      </c>
      <c r="AH354" s="17">
        <f t="shared" si="520"/>
        <v>5.32</v>
      </c>
      <c r="AI354" s="17">
        <f t="shared" si="521"/>
        <v>5.32</v>
      </c>
      <c r="AJ354" s="3">
        <f t="shared" si="467"/>
        <v>260</v>
      </c>
      <c r="AK354" s="3">
        <f t="shared" si="468"/>
        <v>2700</v>
      </c>
      <c r="AL354" s="3"/>
      <c r="AN354" s="20">
        <f t="shared" si="511"/>
        <v>260.68</v>
      </c>
      <c r="AO354">
        <f t="shared" si="496"/>
        <v>2</v>
      </c>
      <c r="AP354">
        <f t="shared" si="497"/>
        <v>1</v>
      </c>
      <c r="AQ354">
        <f t="shared" si="498"/>
        <v>0</v>
      </c>
      <c r="AR354">
        <f t="shared" si="499"/>
        <v>1</v>
      </c>
      <c r="AS354">
        <f t="shared" si="500"/>
        <v>0</v>
      </c>
      <c r="AT354">
        <f t="shared" si="501"/>
        <v>0</v>
      </c>
      <c r="AU354">
        <f t="shared" si="502"/>
        <v>1</v>
      </c>
      <c r="AV354">
        <f t="shared" si="503"/>
        <v>0</v>
      </c>
      <c r="AW354">
        <f t="shared" si="504"/>
        <v>1</v>
      </c>
      <c r="AX354">
        <f t="shared" si="505"/>
        <v>2</v>
      </c>
      <c r="AY354">
        <f t="shared" si="506"/>
        <v>2720.0000000000273</v>
      </c>
      <c r="AZ354" s="12">
        <f t="shared" si="512"/>
        <v>-4.1666666666666664E-2</v>
      </c>
      <c r="BA354" s="13">
        <f t="shared" si="465"/>
        <v>0</v>
      </c>
      <c r="BB354" s="13">
        <f t="shared" si="466"/>
        <v>0</v>
      </c>
      <c r="BC354" s="27">
        <v>0</v>
      </c>
      <c r="BD354" s="1">
        <f t="shared" si="513"/>
        <v>0</v>
      </c>
      <c r="BE354" s="20">
        <f t="shared" si="514"/>
        <v>247.5</v>
      </c>
    </row>
    <row r="355" spans="1:57" ht="39" customHeight="1" x14ac:dyDescent="0.65">
      <c r="A355" s="39">
        <v>349</v>
      </c>
      <c r="B355" s="2" t="s">
        <v>947</v>
      </c>
      <c r="C355" s="44" t="s">
        <v>957</v>
      </c>
      <c r="D355" s="47" t="s">
        <v>916</v>
      </c>
      <c r="E355" s="48" t="s">
        <v>958</v>
      </c>
      <c r="F355" s="46" t="str">
        <f>VLOOKUP(C355,'[1]2023.11'!$C$6:$X$1239,8,0)</f>
        <v>PANG</v>
      </c>
      <c r="G355" s="46" t="str">
        <f>VLOOKUP(C355,'[1]2023.11'!$C$6:$X$1239,9,0)</f>
        <v>CHANNA</v>
      </c>
      <c r="H355" s="46" t="str">
        <f>VLOOKUP(C355,'[1]2023.11'!$C$6:$X$1239,14,0)</f>
        <v>F</v>
      </c>
      <c r="I355" s="78">
        <f>VLOOKUP(C355,'[1]2023.11'!$C$6:$X$1239,13,0)</f>
        <v>37113</v>
      </c>
      <c r="J355" s="46" t="str">
        <f>VLOOKUP(C355,'[1]2023.11'!$C$6:$X$1239,4,0)</f>
        <v>070321861</v>
      </c>
      <c r="K355" s="46" t="str">
        <f>VLOOKUP(C355,'[1]2023.11'!$C$6:$X$1239,3,0)</f>
        <v>031013154</v>
      </c>
      <c r="L355" s="15">
        <v>44228</v>
      </c>
      <c r="M355" s="2">
        <f t="shared" si="489"/>
        <v>26</v>
      </c>
      <c r="N355" s="16">
        <v>26</v>
      </c>
      <c r="O355" s="2"/>
      <c r="P355" s="16"/>
      <c r="Q355" s="16"/>
      <c r="R355" s="2">
        <v>200</v>
      </c>
      <c r="S355" s="2">
        <v>0</v>
      </c>
      <c r="T355" s="2">
        <v>0</v>
      </c>
      <c r="U355" s="16"/>
      <c r="V355" s="2">
        <v>0</v>
      </c>
      <c r="W355" s="2">
        <f t="shared" si="515"/>
        <v>10</v>
      </c>
      <c r="X355" s="2">
        <f t="shared" si="464"/>
        <v>0</v>
      </c>
      <c r="Y355" s="17">
        <f t="shared" si="507"/>
        <v>37.5</v>
      </c>
      <c r="Z355" s="17">
        <f t="shared" si="509"/>
        <v>6.5</v>
      </c>
      <c r="AA355" s="17">
        <f t="shared" si="508"/>
        <v>5</v>
      </c>
      <c r="AB355" s="18"/>
      <c r="AC355" s="19">
        <f t="shared" si="495"/>
        <v>259</v>
      </c>
      <c r="AD355" s="17">
        <f t="shared" si="510"/>
        <v>0</v>
      </c>
      <c r="AE355" s="17">
        <f t="shared" si="471"/>
        <v>0</v>
      </c>
      <c r="AF355" s="29"/>
      <c r="AG355" s="43">
        <f t="shared" si="519"/>
        <v>0</v>
      </c>
      <c r="AH355" s="17">
        <f t="shared" si="520"/>
        <v>5.18</v>
      </c>
      <c r="AI355" s="17">
        <f t="shared" si="521"/>
        <v>5.18</v>
      </c>
      <c r="AJ355" s="3">
        <f t="shared" si="467"/>
        <v>253</v>
      </c>
      <c r="AK355" s="3">
        <f t="shared" si="468"/>
        <v>3200</v>
      </c>
      <c r="AL355" s="3"/>
      <c r="AN355" s="20">
        <f t="shared" si="511"/>
        <v>253.82</v>
      </c>
      <c r="AO355">
        <f t="shared" si="496"/>
        <v>2</v>
      </c>
      <c r="AP355">
        <f t="shared" si="497"/>
        <v>1</v>
      </c>
      <c r="AQ355">
        <f t="shared" si="498"/>
        <v>0</v>
      </c>
      <c r="AR355">
        <f t="shared" si="499"/>
        <v>0</v>
      </c>
      <c r="AS355">
        <f t="shared" si="500"/>
        <v>0</v>
      </c>
      <c r="AT355">
        <f t="shared" si="501"/>
        <v>3</v>
      </c>
      <c r="AU355">
        <f t="shared" si="502"/>
        <v>1</v>
      </c>
      <c r="AV355">
        <f t="shared" si="503"/>
        <v>1</v>
      </c>
      <c r="AW355">
        <f t="shared" si="504"/>
        <v>0</v>
      </c>
      <c r="AX355">
        <f t="shared" si="505"/>
        <v>2</v>
      </c>
      <c r="AY355">
        <f t="shared" si="506"/>
        <v>3279.9999999999727</v>
      </c>
      <c r="AZ355" s="12">
        <f t="shared" si="512"/>
        <v>-4.1666666666666664E-2</v>
      </c>
      <c r="BA355" s="13">
        <f t="shared" si="465"/>
        <v>0</v>
      </c>
      <c r="BB355" s="13">
        <f t="shared" si="466"/>
        <v>0</v>
      </c>
      <c r="BC355" s="27">
        <v>0</v>
      </c>
      <c r="BD355" s="1">
        <f t="shared" si="513"/>
        <v>0</v>
      </c>
      <c r="BE355" s="20">
        <f t="shared" si="514"/>
        <v>247.5</v>
      </c>
    </row>
    <row r="356" spans="1:57" ht="33" customHeight="1" x14ac:dyDescent="0.65">
      <c r="A356" s="2">
        <v>350</v>
      </c>
      <c r="B356" s="2" t="s">
        <v>947</v>
      </c>
      <c r="C356" s="44" t="s">
        <v>959</v>
      </c>
      <c r="D356" s="47" t="s">
        <v>737</v>
      </c>
      <c r="E356" s="48" t="s">
        <v>960</v>
      </c>
      <c r="F356" s="46" t="str">
        <f>VLOOKUP(C356,'[1]2023.11'!$C$6:$X$1239,8,0)</f>
        <v>LIM</v>
      </c>
      <c r="G356" s="46" t="str">
        <f>VLOOKUP(C356,'[1]2023.11'!$C$6:$X$1239,9,0)</f>
        <v>KOEMLY</v>
      </c>
      <c r="H356" s="46" t="str">
        <f>VLOOKUP(C356,'[1]2023.11'!$C$6:$X$1239,14,0)</f>
        <v>F</v>
      </c>
      <c r="I356" s="78">
        <f>VLOOKUP(C356,'[1]2023.11'!$C$6:$X$1239,13,0)</f>
        <v>36001</v>
      </c>
      <c r="J356" s="46" t="str">
        <f>VLOOKUP(C356,'[1]2023.11'!$C$6:$X$1239,4,0)</f>
        <v>095208659</v>
      </c>
      <c r="K356" s="46" t="str">
        <f>VLOOKUP(C356,'[1]2023.11'!$C$6:$X$1239,3,0)</f>
        <v>030902619</v>
      </c>
      <c r="L356" s="15">
        <v>44228</v>
      </c>
      <c r="M356" s="2">
        <f t="shared" si="489"/>
        <v>26</v>
      </c>
      <c r="N356" s="16">
        <v>26</v>
      </c>
      <c r="O356" s="2"/>
      <c r="P356" s="16"/>
      <c r="Q356" s="16"/>
      <c r="R356" s="2">
        <v>200</v>
      </c>
      <c r="S356" s="2">
        <v>0</v>
      </c>
      <c r="T356" s="2">
        <v>10</v>
      </c>
      <c r="U356" s="16"/>
      <c r="V356" s="2">
        <v>0</v>
      </c>
      <c r="W356" s="2">
        <f t="shared" si="515"/>
        <v>10</v>
      </c>
      <c r="X356" s="2">
        <f t="shared" si="464"/>
        <v>0</v>
      </c>
      <c r="Y356" s="17">
        <f t="shared" si="507"/>
        <v>37.5</v>
      </c>
      <c r="Z356" s="17">
        <f t="shared" si="509"/>
        <v>6.5</v>
      </c>
      <c r="AA356" s="17">
        <f t="shared" si="508"/>
        <v>5</v>
      </c>
      <c r="AB356" s="18"/>
      <c r="AC356" s="19">
        <f t="shared" si="495"/>
        <v>269</v>
      </c>
      <c r="AD356" s="17">
        <f t="shared" si="510"/>
        <v>0</v>
      </c>
      <c r="AE356" s="17">
        <f t="shared" si="471"/>
        <v>0</v>
      </c>
      <c r="AF356" s="29"/>
      <c r="AG356" s="43">
        <f t="shared" si="519"/>
        <v>0</v>
      </c>
      <c r="AH356" s="17">
        <f t="shared" si="520"/>
        <v>5.38</v>
      </c>
      <c r="AI356" s="17">
        <f t="shared" si="521"/>
        <v>5.38</v>
      </c>
      <c r="AJ356" s="3">
        <f t="shared" si="467"/>
        <v>263</v>
      </c>
      <c r="AK356" s="3">
        <f t="shared" si="468"/>
        <v>2400</v>
      </c>
      <c r="AL356" s="3"/>
      <c r="AN356" s="20">
        <f t="shared" si="511"/>
        <v>263.62</v>
      </c>
      <c r="AO356">
        <f t="shared" si="496"/>
        <v>2</v>
      </c>
      <c r="AP356">
        <f t="shared" si="497"/>
        <v>1</v>
      </c>
      <c r="AQ356">
        <f t="shared" si="498"/>
        <v>0</v>
      </c>
      <c r="AR356">
        <f t="shared" si="499"/>
        <v>1</v>
      </c>
      <c r="AS356">
        <f t="shared" si="500"/>
        <v>0</v>
      </c>
      <c r="AT356">
        <f t="shared" si="501"/>
        <v>3</v>
      </c>
      <c r="AU356">
        <f t="shared" si="502"/>
        <v>1</v>
      </c>
      <c r="AV356">
        <f t="shared" si="503"/>
        <v>0</v>
      </c>
      <c r="AW356">
        <f t="shared" si="504"/>
        <v>0</v>
      </c>
      <c r="AX356">
        <f t="shared" si="505"/>
        <v>4</v>
      </c>
      <c r="AY356">
        <f t="shared" si="506"/>
        <v>2480.0000000000182</v>
      </c>
      <c r="AZ356" s="12">
        <f t="shared" si="512"/>
        <v>-4.1666666666666664E-2</v>
      </c>
      <c r="BA356" s="13">
        <f t="shared" si="465"/>
        <v>0</v>
      </c>
      <c r="BB356" s="13">
        <f t="shared" si="466"/>
        <v>0</v>
      </c>
      <c r="BC356" s="27">
        <v>0</v>
      </c>
      <c r="BD356" s="1">
        <f t="shared" si="513"/>
        <v>0</v>
      </c>
      <c r="BE356" s="20">
        <f t="shared" si="514"/>
        <v>257.5</v>
      </c>
    </row>
    <row r="357" spans="1:57" ht="33" customHeight="1" x14ac:dyDescent="0.65">
      <c r="A357" s="39">
        <v>351</v>
      </c>
      <c r="B357" s="2" t="s">
        <v>947</v>
      </c>
      <c r="C357" s="44" t="s">
        <v>961</v>
      </c>
      <c r="D357" s="47" t="s">
        <v>916</v>
      </c>
      <c r="E357" s="48" t="s">
        <v>598</v>
      </c>
      <c r="F357" s="46" t="str">
        <f>VLOOKUP(C357,'[1]2023.11'!$C$6:$X$1239,8,0)</f>
        <v>PHANG</v>
      </c>
      <c r="G357" s="46" t="str">
        <f>VLOOKUP(C357,'[1]2023.11'!$C$6:$X$1239,9,0)</f>
        <v>CHANNOEUN</v>
      </c>
      <c r="H357" s="46" t="str">
        <f>VLOOKUP(C357,'[1]2023.11'!$C$6:$X$1239,14,0)</f>
        <v>F</v>
      </c>
      <c r="I357" s="78">
        <f>VLOOKUP(C357,'[1]2023.11'!$C$6:$X$1239,13,0)</f>
        <v>35190</v>
      </c>
      <c r="J357" s="46" t="str">
        <f>VLOOKUP(C357,'[1]2023.11'!$C$6:$X$1239,4,0)</f>
        <v>086926807</v>
      </c>
      <c r="K357" s="46" t="str">
        <f>VLOOKUP(C357,'[1]2023.11'!$C$6:$X$1239,3,0)</f>
        <v>030500760</v>
      </c>
      <c r="L357" s="15">
        <v>44228</v>
      </c>
      <c r="M357" s="2">
        <f t="shared" si="489"/>
        <v>26</v>
      </c>
      <c r="N357" s="16">
        <v>30</v>
      </c>
      <c r="O357" s="2"/>
      <c r="P357" s="16"/>
      <c r="Q357" s="16"/>
      <c r="R357" s="2">
        <v>210</v>
      </c>
      <c r="S357" s="2">
        <v>15</v>
      </c>
      <c r="T357" s="2">
        <v>3</v>
      </c>
      <c r="U357" s="16"/>
      <c r="V357" s="2">
        <v>0</v>
      </c>
      <c r="W357" s="2">
        <f t="shared" si="515"/>
        <v>10</v>
      </c>
      <c r="X357" s="2">
        <f t="shared" si="464"/>
        <v>0</v>
      </c>
      <c r="Y357" s="17">
        <f t="shared" si="507"/>
        <v>45.432692307692307</v>
      </c>
      <c r="Z357" s="17">
        <f t="shared" si="509"/>
        <v>7.5</v>
      </c>
      <c r="AA357" s="17">
        <f t="shared" si="508"/>
        <v>5</v>
      </c>
      <c r="AB357" s="18"/>
      <c r="AC357" s="19">
        <f t="shared" si="495"/>
        <v>295.93269230769232</v>
      </c>
      <c r="AD357" s="17">
        <f t="shared" si="510"/>
        <v>0</v>
      </c>
      <c r="AE357" s="17">
        <f t="shared" si="471"/>
        <v>0</v>
      </c>
      <c r="AF357" s="29"/>
      <c r="AG357" s="43">
        <f t="shared" si="519"/>
        <v>0</v>
      </c>
      <c r="AH357" s="17">
        <f t="shared" si="520"/>
        <v>5.9186538461538465</v>
      </c>
      <c r="AI357" s="17">
        <f t="shared" si="521"/>
        <v>5.9186538461538465</v>
      </c>
      <c r="AJ357" s="3">
        <f t="shared" si="467"/>
        <v>290</v>
      </c>
      <c r="AK357" s="3">
        <f t="shared" si="468"/>
        <v>0</v>
      </c>
      <c r="AL357" s="3"/>
      <c r="AN357" s="20">
        <f t="shared" si="511"/>
        <v>290.01</v>
      </c>
      <c r="AO357">
        <f t="shared" si="496"/>
        <v>2</v>
      </c>
      <c r="AP357">
        <f t="shared" si="497"/>
        <v>1</v>
      </c>
      <c r="AQ357">
        <f t="shared" si="498"/>
        <v>2</v>
      </c>
      <c r="AR357">
        <f t="shared" si="499"/>
        <v>0</v>
      </c>
      <c r="AS357">
        <f t="shared" si="500"/>
        <v>0</v>
      </c>
      <c r="AT357">
        <f t="shared" si="501"/>
        <v>0</v>
      </c>
      <c r="AU357">
        <f t="shared" si="502"/>
        <v>0</v>
      </c>
      <c r="AV357">
        <f t="shared" si="503"/>
        <v>0</v>
      </c>
      <c r="AW357">
        <f t="shared" si="504"/>
        <v>0</v>
      </c>
      <c r="AX357">
        <f t="shared" si="505"/>
        <v>0</v>
      </c>
      <c r="AY357">
        <f t="shared" si="506"/>
        <v>39.99999999996362</v>
      </c>
      <c r="AZ357" s="12">
        <f t="shared" si="512"/>
        <v>-4.1666666666666664E-2</v>
      </c>
      <c r="BA357" s="13">
        <f t="shared" si="465"/>
        <v>0</v>
      </c>
      <c r="BB357" s="13">
        <f t="shared" si="466"/>
        <v>0</v>
      </c>
      <c r="BC357" s="27">
        <v>0</v>
      </c>
      <c r="BD357" s="1">
        <f t="shared" si="513"/>
        <v>0</v>
      </c>
      <c r="BE357" s="20">
        <f t="shared" si="514"/>
        <v>283.43269230769232</v>
      </c>
    </row>
    <row r="358" spans="1:57" ht="33" customHeight="1" x14ac:dyDescent="0.65">
      <c r="A358" s="2">
        <v>352</v>
      </c>
      <c r="B358" s="2" t="s">
        <v>947</v>
      </c>
      <c r="C358" s="44" t="s">
        <v>962</v>
      </c>
      <c r="D358" s="47" t="s">
        <v>963</v>
      </c>
      <c r="E358" s="48" t="s">
        <v>964</v>
      </c>
      <c r="F358" s="46" t="str">
        <f>VLOOKUP(C358,'[1]2023.11'!$C$6:$X$1239,8,0)</f>
        <v>NGORN</v>
      </c>
      <c r="G358" s="46" t="str">
        <f>VLOOKUP(C358,'[1]2023.11'!$C$6:$X$1239,9,0)</f>
        <v>SREYNOCH</v>
      </c>
      <c r="H358" s="46" t="str">
        <f>VLOOKUP(C358,'[1]2023.11'!$C$6:$X$1239,14,0)</f>
        <v>F</v>
      </c>
      <c r="I358" s="78">
        <f>VLOOKUP(C358,'[1]2023.11'!$C$6:$X$1239,13,0)</f>
        <v>34863</v>
      </c>
      <c r="J358" s="46" t="str">
        <f>VLOOKUP(C358,'[1]2023.11'!$C$6:$X$1239,4,0)</f>
        <v>0966558579</v>
      </c>
      <c r="K358" s="46" t="str">
        <f>VLOOKUP(C358,'[1]2023.11'!$C$6:$X$1239,3,0)</f>
        <v>100992855</v>
      </c>
      <c r="L358" s="15">
        <v>44228</v>
      </c>
      <c r="M358" s="2">
        <f t="shared" si="489"/>
        <v>26</v>
      </c>
      <c r="N358" s="16">
        <v>26</v>
      </c>
      <c r="O358" s="2"/>
      <c r="P358" s="16"/>
      <c r="Q358" s="16"/>
      <c r="R358" s="2">
        <v>200</v>
      </c>
      <c r="S358" s="2">
        <v>0</v>
      </c>
      <c r="T358" s="2">
        <v>3.5</v>
      </c>
      <c r="U358" s="16"/>
      <c r="V358" s="2">
        <v>0</v>
      </c>
      <c r="W358" s="2">
        <f t="shared" si="515"/>
        <v>10</v>
      </c>
      <c r="X358" s="2">
        <f t="shared" si="464"/>
        <v>0</v>
      </c>
      <c r="Y358" s="17">
        <f t="shared" si="507"/>
        <v>37.5</v>
      </c>
      <c r="Z358" s="17">
        <f t="shared" si="509"/>
        <v>6.5</v>
      </c>
      <c r="AA358" s="17">
        <f t="shared" si="508"/>
        <v>5</v>
      </c>
      <c r="AB358" s="18">
        <v>7</v>
      </c>
      <c r="AC358" s="19">
        <f t="shared" si="495"/>
        <v>269.5</v>
      </c>
      <c r="AD358" s="17">
        <f t="shared" si="510"/>
        <v>0</v>
      </c>
      <c r="AE358" s="17">
        <f t="shared" si="471"/>
        <v>0</v>
      </c>
      <c r="AF358" s="29"/>
      <c r="AG358" s="43">
        <f t="shared" si="519"/>
        <v>0</v>
      </c>
      <c r="AH358" s="17">
        <f t="shared" si="520"/>
        <v>5.39</v>
      </c>
      <c r="AI358" s="17">
        <f t="shared" si="521"/>
        <v>5.39</v>
      </c>
      <c r="AJ358" s="3">
        <f t="shared" si="467"/>
        <v>264</v>
      </c>
      <c r="AK358" s="3">
        <f t="shared" si="468"/>
        <v>400</v>
      </c>
      <c r="AL358" s="3"/>
      <c r="AN358" s="20">
        <f t="shared" si="511"/>
        <v>264.11</v>
      </c>
      <c r="AO358">
        <f t="shared" si="496"/>
        <v>2</v>
      </c>
      <c r="AP358">
        <f t="shared" si="497"/>
        <v>1</v>
      </c>
      <c r="AQ358">
        <f t="shared" si="498"/>
        <v>0</v>
      </c>
      <c r="AR358">
        <f t="shared" si="499"/>
        <v>1</v>
      </c>
      <c r="AS358">
        <f t="shared" si="500"/>
        <v>0</v>
      </c>
      <c r="AT358">
        <f t="shared" si="501"/>
        <v>4</v>
      </c>
      <c r="AU358">
        <f t="shared" si="502"/>
        <v>0</v>
      </c>
      <c r="AV358">
        <f t="shared" si="503"/>
        <v>0</v>
      </c>
      <c r="AW358">
        <f t="shared" si="504"/>
        <v>0</v>
      </c>
      <c r="AX358">
        <f t="shared" si="505"/>
        <v>4</v>
      </c>
      <c r="AY358">
        <f t="shared" si="506"/>
        <v>440.00000000005457</v>
      </c>
      <c r="AZ358" s="12">
        <f t="shared" si="512"/>
        <v>-4.1666666666666664E-2</v>
      </c>
      <c r="BA358" s="13">
        <f t="shared" si="465"/>
        <v>0</v>
      </c>
      <c r="BB358" s="13">
        <f t="shared" si="466"/>
        <v>0</v>
      </c>
      <c r="BC358" s="27">
        <v>0</v>
      </c>
      <c r="BD358" s="1">
        <f t="shared" si="513"/>
        <v>0</v>
      </c>
      <c r="BE358" s="20">
        <f t="shared" si="514"/>
        <v>251</v>
      </c>
    </row>
    <row r="359" spans="1:57" ht="33" customHeight="1" x14ac:dyDescent="0.65">
      <c r="A359" s="39">
        <v>353</v>
      </c>
      <c r="B359" s="2" t="s">
        <v>947</v>
      </c>
      <c r="C359" s="44" t="s">
        <v>965</v>
      </c>
      <c r="D359" s="47" t="s">
        <v>966</v>
      </c>
      <c r="E359" s="48" t="s">
        <v>967</v>
      </c>
      <c r="F359" s="46" t="str">
        <f>VLOOKUP(C359,'[1]2023.11'!$C$6:$X$1239,8,0)</f>
        <v>CHOEK</v>
      </c>
      <c r="G359" s="46" t="str">
        <f>VLOOKUP(C359,'[1]2023.11'!$C$6:$X$1239,9,0)</f>
        <v>RAEUN</v>
      </c>
      <c r="H359" s="46" t="str">
        <f>VLOOKUP(C359,'[1]2023.11'!$C$6:$X$1239,14,0)</f>
        <v>F</v>
      </c>
      <c r="I359" s="78">
        <f>VLOOKUP(C359,'[1]2023.11'!$C$6:$X$1239,13,0)</f>
        <v>32299</v>
      </c>
      <c r="J359" s="46" t="str">
        <f>VLOOKUP(C359,'[1]2023.11'!$C$6:$X$1239,4,0)</f>
        <v>0967033171</v>
      </c>
      <c r="K359" s="46" t="str">
        <f>VLOOKUP(C359,'[1]2023.11'!$C$6:$X$1239,3,0)</f>
        <v>020767379</v>
      </c>
      <c r="L359" s="15">
        <v>44228</v>
      </c>
      <c r="M359" s="2">
        <f t="shared" si="489"/>
        <v>26</v>
      </c>
      <c r="N359" s="16">
        <v>26</v>
      </c>
      <c r="O359" s="2"/>
      <c r="P359" s="16"/>
      <c r="Q359" s="16"/>
      <c r="R359" s="2">
        <v>200</v>
      </c>
      <c r="S359" s="2">
        <v>0</v>
      </c>
      <c r="T359" s="2">
        <v>0</v>
      </c>
      <c r="U359" s="16"/>
      <c r="V359" s="2">
        <v>0</v>
      </c>
      <c r="W359" s="2">
        <f t="shared" si="515"/>
        <v>10</v>
      </c>
      <c r="X359" s="2">
        <f t="shared" si="464"/>
        <v>0</v>
      </c>
      <c r="Y359" s="17">
        <f t="shared" si="507"/>
        <v>37.5</v>
      </c>
      <c r="Z359" s="17">
        <f t="shared" si="509"/>
        <v>6.5</v>
      </c>
      <c r="AA359" s="17">
        <f t="shared" si="508"/>
        <v>5</v>
      </c>
      <c r="AB359" s="18">
        <v>7</v>
      </c>
      <c r="AC359" s="19">
        <f t="shared" si="495"/>
        <v>266</v>
      </c>
      <c r="AD359" s="17">
        <f t="shared" si="510"/>
        <v>0</v>
      </c>
      <c r="AE359" s="17">
        <f t="shared" si="471"/>
        <v>0</v>
      </c>
      <c r="AF359" s="29"/>
      <c r="AG359" s="43">
        <f t="shared" si="519"/>
        <v>0</v>
      </c>
      <c r="AH359" s="17">
        <f t="shared" si="520"/>
        <v>5.32</v>
      </c>
      <c r="AI359" s="17">
        <f t="shared" si="521"/>
        <v>5.32</v>
      </c>
      <c r="AJ359" s="3">
        <f t="shared" si="467"/>
        <v>260</v>
      </c>
      <c r="AK359" s="3">
        <f t="shared" si="468"/>
        <v>2700</v>
      </c>
      <c r="AL359" s="3"/>
      <c r="AN359" s="20">
        <f t="shared" si="511"/>
        <v>260.68</v>
      </c>
      <c r="AO359">
        <f t="shared" si="496"/>
        <v>2</v>
      </c>
      <c r="AP359">
        <f t="shared" si="497"/>
        <v>1</v>
      </c>
      <c r="AQ359">
        <f t="shared" si="498"/>
        <v>0</v>
      </c>
      <c r="AR359">
        <f t="shared" si="499"/>
        <v>1</v>
      </c>
      <c r="AS359">
        <f t="shared" si="500"/>
        <v>0</v>
      </c>
      <c r="AT359">
        <f t="shared" si="501"/>
        <v>0</v>
      </c>
      <c r="AU359">
        <f t="shared" si="502"/>
        <v>1</v>
      </c>
      <c r="AV359">
        <f t="shared" si="503"/>
        <v>0</v>
      </c>
      <c r="AW359">
        <f t="shared" si="504"/>
        <v>1</v>
      </c>
      <c r="AX359">
        <f t="shared" si="505"/>
        <v>2</v>
      </c>
      <c r="AY359">
        <f t="shared" si="506"/>
        <v>2720.0000000000273</v>
      </c>
      <c r="AZ359" s="12">
        <f t="shared" si="512"/>
        <v>-4.1666666666666664E-2</v>
      </c>
      <c r="BA359" s="13">
        <f t="shared" si="465"/>
        <v>0</v>
      </c>
      <c r="BB359" s="13">
        <f t="shared" si="466"/>
        <v>0</v>
      </c>
      <c r="BC359" s="27">
        <v>0</v>
      </c>
      <c r="BD359" s="1">
        <f t="shared" si="513"/>
        <v>0</v>
      </c>
      <c r="BE359" s="20">
        <f t="shared" si="514"/>
        <v>247.5</v>
      </c>
    </row>
    <row r="360" spans="1:57" ht="32.25" customHeight="1" x14ac:dyDescent="0.65">
      <c r="A360" s="2">
        <v>354</v>
      </c>
      <c r="B360" s="2" t="s">
        <v>947</v>
      </c>
      <c r="C360" s="44" t="s">
        <v>968</v>
      </c>
      <c r="D360" s="47" t="s">
        <v>969</v>
      </c>
      <c r="E360" s="48" t="s">
        <v>970</v>
      </c>
      <c r="F360" s="46" t="str">
        <f>VLOOKUP(C360,'[1]2023.11'!$C$6:$X$1239,8,0)</f>
        <v>SOR</v>
      </c>
      <c r="G360" s="46" t="str">
        <f>VLOOKUP(C360,'[1]2023.11'!$C$6:$X$1239,9,0)</f>
        <v>SEAN</v>
      </c>
      <c r="H360" s="46" t="str">
        <f>VLOOKUP(C360,'[1]2023.11'!$C$6:$X$1239,14,0)</f>
        <v>F</v>
      </c>
      <c r="I360" s="78">
        <f>VLOOKUP(C360,'[1]2023.11'!$C$6:$X$1239,13,0)</f>
        <v>36827</v>
      </c>
      <c r="J360" s="46" t="str">
        <f>VLOOKUP(C360,'[1]2023.11'!$C$6:$X$1239,4,0)</f>
        <v>0884483320</v>
      </c>
      <c r="K360" s="46" t="str">
        <f>VLOOKUP(C360,'[1]2023.11'!$C$6:$X$1239,3,0)</f>
        <v>051582956</v>
      </c>
      <c r="L360" s="15">
        <v>44531</v>
      </c>
      <c r="M360" s="2">
        <f t="shared" si="489"/>
        <v>25.375</v>
      </c>
      <c r="N360" s="16">
        <v>26</v>
      </c>
      <c r="O360" s="2"/>
      <c r="P360" s="16"/>
      <c r="Q360" s="16">
        <v>0.625</v>
      </c>
      <c r="R360" s="2">
        <v>200</v>
      </c>
      <c r="S360" s="2">
        <v>0</v>
      </c>
      <c r="T360" s="2">
        <v>0</v>
      </c>
      <c r="U360" s="16"/>
      <c r="V360" s="2">
        <v>0</v>
      </c>
      <c r="W360" s="2">
        <f t="shared" si="515"/>
        <v>0</v>
      </c>
      <c r="X360" s="2">
        <f t="shared" si="464"/>
        <v>0</v>
      </c>
      <c r="Y360" s="17">
        <f t="shared" si="507"/>
        <v>37.5</v>
      </c>
      <c r="Z360" s="17">
        <f t="shared" si="509"/>
        <v>6.5</v>
      </c>
      <c r="AA360" s="17">
        <f t="shared" si="508"/>
        <v>4.8798076923076925</v>
      </c>
      <c r="AB360" s="18">
        <v>7</v>
      </c>
      <c r="AC360" s="19">
        <f t="shared" si="495"/>
        <v>255.87980769230768</v>
      </c>
      <c r="AD360" s="17">
        <f t="shared" si="510"/>
        <v>0</v>
      </c>
      <c r="AE360" s="17">
        <f t="shared" si="471"/>
        <v>4.8076923076923075</v>
      </c>
      <c r="AF360" s="29"/>
      <c r="AG360" s="43">
        <f t="shared" si="519"/>
        <v>0</v>
      </c>
      <c r="AH360" s="17">
        <f t="shared" si="520"/>
        <v>5.1175961538461534</v>
      </c>
      <c r="AI360" s="17">
        <f t="shared" si="521"/>
        <v>9.9252884615384609</v>
      </c>
      <c r="AJ360" s="3">
        <f t="shared" si="467"/>
        <v>245</v>
      </c>
      <c r="AK360" s="3">
        <f t="shared" si="468"/>
        <v>3700</v>
      </c>
      <c r="AL360" s="3"/>
      <c r="AN360" s="20">
        <f t="shared" si="511"/>
        <v>245.95</v>
      </c>
      <c r="AO360">
        <f t="shared" si="496"/>
        <v>2</v>
      </c>
      <c r="AP360">
        <f t="shared" si="497"/>
        <v>0</v>
      </c>
      <c r="AQ360">
        <f t="shared" si="498"/>
        <v>2</v>
      </c>
      <c r="AR360">
        <f t="shared" si="499"/>
        <v>0</v>
      </c>
      <c r="AS360">
        <f t="shared" si="500"/>
        <v>1</v>
      </c>
      <c r="AT360">
        <f t="shared" si="501"/>
        <v>0</v>
      </c>
      <c r="AU360">
        <f t="shared" si="502"/>
        <v>1</v>
      </c>
      <c r="AV360">
        <f t="shared" si="503"/>
        <v>1</v>
      </c>
      <c r="AW360">
        <f t="shared" si="504"/>
        <v>1</v>
      </c>
      <c r="AX360">
        <f t="shared" si="505"/>
        <v>2</v>
      </c>
      <c r="AY360">
        <f t="shared" si="506"/>
        <v>3799.9999999999545</v>
      </c>
      <c r="AZ360" s="12">
        <f t="shared" si="512"/>
        <v>-0.875</v>
      </c>
      <c r="BA360" s="13">
        <f t="shared" si="465"/>
        <v>0</v>
      </c>
      <c r="BB360" s="13">
        <f t="shared" si="466"/>
        <v>0</v>
      </c>
      <c r="BC360" s="27">
        <v>0</v>
      </c>
      <c r="BD360" s="1">
        <f t="shared" si="513"/>
        <v>0</v>
      </c>
      <c r="BE360" s="20">
        <f t="shared" si="514"/>
        <v>232.69230769230768</v>
      </c>
    </row>
    <row r="361" spans="1:57" ht="32.25" customHeight="1" x14ac:dyDescent="0.65">
      <c r="A361" s="39">
        <v>355</v>
      </c>
      <c r="B361" s="2" t="s">
        <v>947</v>
      </c>
      <c r="C361" s="44" t="s">
        <v>971</v>
      </c>
      <c r="D361" s="47" t="s">
        <v>522</v>
      </c>
      <c r="E361" s="48" t="s">
        <v>972</v>
      </c>
      <c r="F361" s="46" t="str">
        <f>VLOOKUP(C361,'[1]2023.11'!$C$6:$X$1239,8,0)</f>
        <v>SOK</v>
      </c>
      <c r="G361" s="46" t="str">
        <f>VLOOKUP(C361,'[1]2023.11'!$C$6:$X$1239,9,0)</f>
        <v>NIROTH</v>
      </c>
      <c r="H361" s="46" t="str">
        <f>VLOOKUP(C361,'[1]2023.11'!$C$6:$X$1239,14,0)</f>
        <v>M</v>
      </c>
      <c r="I361" s="78">
        <f>VLOOKUP(C361,'[1]2023.11'!$C$6:$X$1239,13,0)</f>
        <v>33635</v>
      </c>
      <c r="J361" s="46" t="str">
        <f>VLOOKUP(C361,'[1]2023.11'!$C$6:$X$1239,4,0)</f>
        <v>081552487</v>
      </c>
      <c r="K361" s="46" t="str">
        <f>VLOOKUP(C361,'[1]2023.11'!$C$6:$X$1239,3,0)</f>
        <v>040311827</v>
      </c>
      <c r="L361" s="15">
        <v>44531</v>
      </c>
      <c r="M361" s="2">
        <f t="shared" si="489"/>
        <v>26</v>
      </c>
      <c r="N361" s="16">
        <v>26</v>
      </c>
      <c r="O361" s="2"/>
      <c r="P361" s="16"/>
      <c r="Q361" s="16"/>
      <c r="R361" s="2">
        <v>200</v>
      </c>
      <c r="S361" s="2">
        <v>0</v>
      </c>
      <c r="T361" s="2">
        <v>0</v>
      </c>
      <c r="U361" s="16"/>
      <c r="V361" s="2">
        <v>0</v>
      </c>
      <c r="W361" s="2">
        <f t="shared" si="515"/>
        <v>10</v>
      </c>
      <c r="X361" s="2">
        <f t="shared" si="464"/>
        <v>0</v>
      </c>
      <c r="Y361" s="17">
        <f t="shared" si="507"/>
        <v>37.5</v>
      </c>
      <c r="Z361" s="17">
        <f t="shared" si="509"/>
        <v>6.5</v>
      </c>
      <c r="AA361" s="17">
        <f t="shared" si="508"/>
        <v>5</v>
      </c>
      <c r="AB361" s="18">
        <v>7</v>
      </c>
      <c r="AC361" s="19">
        <f t="shared" si="495"/>
        <v>266</v>
      </c>
      <c r="AD361" s="17">
        <f t="shared" si="510"/>
        <v>0</v>
      </c>
      <c r="AE361" s="17">
        <f t="shared" si="471"/>
        <v>0</v>
      </c>
      <c r="AF361" s="29"/>
      <c r="AG361" s="43">
        <f t="shared" si="519"/>
        <v>0</v>
      </c>
      <c r="AH361" s="17">
        <f t="shared" si="520"/>
        <v>5.32</v>
      </c>
      <c r="AI361" s="17">
        <f t="shared" si="521"/>
        <v>5.32</v>
      </c>
      <c r="AJ361" s="3">
        <f t="shared" si="467"/>
        <v>260</v>
      </c>
      <c r="AK361" s="3">
        <f t="shared" si="468"/>
        <v>2700</v>
      </c>
      <c r="AL361" s="3"/>
      <c r="AN361" s="20">
        <f t="shared" si="511"/>
        <v>260.68</v>
      </c>
      <c r="AO361">
        <f t="shared" si="496"/>
        <v>2</v>
      </c>
      <c r="AP361">
        <f t="shared" si="497"/>
        <v>1</v>
      </c>
      <c r="AQ361">
        <f t="shared" si="498"/>
        <v>0</v>
      </c>
      <c r="AR361">
        <f t="shared" si="499"/>
        <v>1</v>
      </c>
      <c r="AS361">
        <f t="shared" si="500"/>
        <v>0</v>
      </c>
      <c r="AT361">
        <f t="shared" si="501"/>
        <v>0</v>
      </c>
      <c r="AU361">
        <f t="shared" si="502"/>
        <v>1</v>
      </c>
      <c r="AV361">
        <f t="shared" si="503"/>
        <v>0</v>
      </c>
      <c r="AW361">
        <f t="shared" si="504"/>
        <v>1</v>
      </c>
      <c r="AX361">
        <f t="shared" si="505"/>
        <v>2</v>
      </c>
      <c r="AY361">
        <f t="shared" si="506"/>
        <v>2720.0000000000273</v>
      </c>
      <c r="AZ361" s="12">
        <f t="shared" si="512"/>
        <v>-0.875</v>
      </c>
      <c r="BA361" s="13">
        <f t="shared" si="465"/>
        <v>0</v>
      </c>
      <c r="BB361" s="13">
        <f t="shared" si="466"/>
        <v>0</v>
      </c>
      <c r="BC361" s="27">
        <v>0</v>
      </c>
      <c r="BD361" s="1">
        <f t="shared" si="513"/>
        <v>0</v>
      </c>
      <c r="BE361" s="20">
        <f t="shared" si="514"/>
        <v>247.5</v>
      </c>
    </row>
    <row r="362" spans="1:57" ht="32.25" customHeight="1" x14ac:dyDescent="0.65">
      <c r="A362" s="2">
        <v>356</v>
      </c>
      <c r="B362" s="2" t="s">
        <v>947</v>
      </c>
      <c r="C362" s="44" t="s">
        <v>973</v>
      </c>
      <c r="D362" s="47" t="s">
        <v>974</v>
      </c>
      <c r="E362" s="48" t="s">
        <v>975</v>
      </c>
      <c r="F362" s="46" t="str">
        <f>VLOOKUP(C362,'[1]2023.11'!$C$6:$X$1239,8,0)</f>
        <v>KHEUN</v>
      </c>
      <c r="G362" s="46" t="str">
        <f>VLOOKUP(C362,'[1]2023.11'!$C$6:$X$1239,9,0)</f>
        <v>SREYLEAK</v>
      </c>
      <c r="H362" s="46" t="str">
        <f>VLOOKUP(C362,'[1]2023.11'!$C$6:$X$1239,14,0)</f>
        <v>F</v>
      </c>
      <c r="I362" s="78">
        <f>VLOOKUP(C362,'[1]2023.11'!$C$6:$X$1239,13,0)</f>
        <v>35798</v>
      </c>
      <c r="J362" s="46" t="str">
        <f>VLOOKUP(C362,'[1]2023.11'!$C$6:$X$1239,4,0)</f>
        <v>081218183</v>
      </c>
      <c r="K362" s="46" t="str">
        <f>VLOOKUP(C362,'[1]2023.11'!$C$6:$X$1239,3,0)</f>
        <v>100912800</v>
      </c>
      <c r="L362" s="15">
        <v>44670</v>
      </c>
      <c r="M362" s="2">
        <f t="shared" si="489"/>
        <v>26</v>
      </c>
      <c r="N362" s="16">
        <v>26</v>
      </c>
      <c r="O362" s="2"/>
      <c r="P362" s="16"/>
      <c r="Q362" s="16"/>
      <c r="R362" s="2">
        <v>200</v>
      </c>
      <c r="S362" s="2">
        <v>0</v>
      </c>
      <c r="T362" s="2">
        <v>0</v>
      </c>
      <c r="U362" s="16"/>
      <c r="V362" s="2">
        <v>0</v>
      </c>
      <c r="W362" s="2">
        <f t="shared" si="515"/>
        <v>10</v>
      </c>
      <c r="X362" s="2">
        <f t="shared" si="464"/>
        <v>0</v>
      </c>
      <c r="Y362" s="17">
        <f t="shared" si="507"/>
        <v>37.5</v>
      </c>
      <c r="Z362" s="17">
        <f t="shared" si="509"/>
        <v>6.5</v>
      </c>
      <c r="AA362" s="17">
        <f t="shared" si="508"/>
        <v>5</v>
      </c>
      <c r="AB362" s="18">
        <v>7</v>
      </c>
      <c r="AC362" s="19">
        <f t="shared" si="495"/>
        <v>266</v>
      </c>
      <c r="AD362" s="17">
        <f t="shared" si="510"/>
        <v>0</v>
      </c>
      <c r="AE362" s="17">
        <f t="shared" si="471"/>
        <v>0</v>
      </c>
      <c r="AF362" s="29"/>
      <c r="AG362" s="43">
        <f t="shared" si="519"/>
        <v>0</v>
      </c>
      <c r="AH362" s="17">
        <f t="shared" si="520"/>
        <v>5.32</v>
      </c>
      <c r="AI362" s="17">
        <f t="shared" si="521"/>
        <v>5.32</v>
      </c>
      <c r="AJ362" s="3">
        <f t="shared" si="467"/>
        <v>260</v>
      </c>
      <c r="AK362" s="3">
        <f t="shared" si="468"/>
        <v>2700</v>
      </c>
      <c r="AL362" s="3"/>
      <c r="AN362" s="20">
        <f t="shared" si="511"/>
        <v>260.68</v>
      </c>
      <c r="AO362">
        <f t="shared" si="496"/>
        <v>2</v>
      </c>
      <c r="AP362">
        <f t="shared" si="497"/>
        <v>1</v>
      </c>
      <c r="AQ362">
        <f t="shared" si="498"/>
        <v>0</v>
      </c>
      <c r="AR362">
        <f t="shared" si="499"/>
        <v>1</v>
      </c>
      <c r="AS362">
        <f t="shared" si="500"/>
        <v>0</v>
      </c>
      <c r="AT362">
        <f t="shared" si="501"/>
        <v>0</v>
      </c>
      <c r="AU362">
        <f t="shared" si="502"/>
        <v>1</v>
      </c>
      <c r="AV362">
        <f t="shared" si="503"/>
        <v>0</v>
      </c>
      <c r="AW362">
        <f t="shared" si="504"/>
        <v>1</v>
      </c>
      <c r="AX362">
        <f t="shared" si="505"/>
        <v>2</v>
      </c>
      <c r="AY362">
        <f t="shared" si="506"/>
        <v>2720.0000000000273</v>
      </c>
      <c r="AZ362" s="12">
        <f t="shared" si="512"/>
        <v>-1.2583333333333333</v>
      </c>
      <c r="BA362" s="13">
        <f t="shared" si="465"/>
        <v>0</v>
      </c>
      <c r="BB362" s="13">
        <f t="shared" si="466"/>
        <v>0</v>
      </c>
      <c r="BC362" s="27">
        <v>0</v>
      </c>
      <c r="BD362" s="1">
        <f t="shared" si="513"/>
        <v>0</v>
      </c>
      <c r="BE362" s="20">
        <f t="shared" si="514"/>
        <v>247.5</v>
      </c>
    </row>
    <row r="363" spans="1:57" ht="32.25" customHeight="1" x14ac:dyDescent="0.65">
      <c r="A363" s="39">
        <v>357</v>
      </c>
      <c r="B363" s="2" t="s">
        <v>947</v>
      </c>
      <c r="C363" s="44" t="s">
        <v>976</v>
      </c>
      <c r="D363" s="47" t="s">
        <v>385</v>
      </c>
      <c r="E363" s="48" t="s">
        <v>399</v>
      </c>
      <c r="F363" s="46" t="str">
        <f>VLOOKUP(C363,'[1]2023.11'!$C$6:$X$1239,8,0)</f>
        <v>SENG</v>
      </c>
      <c r="G363" s="46" t="str">
        <f>VLOOKUP(C363,'[1]2023.11'!$C$6:$X$1239,9,0)</f>
        <v>CHANN</v>
      </c>
      <c r="H363" s="46" t="str">
        <f>VLOOKUP(C363,'[1]2023.11'!$C$6:$X$1239,14,0)</f>
        <v>F</v>
      </c>
      <c r="I363" s="78">
        <f>VLOOKUP(C363,'[1]2023.11'!$C$6:$X$1239,13,0)</f>
        <v>34301</v>
      </c>
      <c r="J363" s="46" t="str">
        <f>VLOOKUP(C363,'[1]2023.11'!$C$6:$X$1239,4,0)</f>
        <v>015747034</v>
      </c>
      <c r="K363" s="46" t="str">
        <f>VLOOKUP(C363,'[1]2023.11'!$C$6:$X$1239,3,0)</f>
        <v>140093377</v>
      </c>
      <c r="L363" s="15">
        <v>44951</v>
      </c>
      <c r="M363" s="2">
        <f t="shared" si="489"/>
        <v>26</v>
      </c>
      <c r="N363" s="16">
        <v>26</v>
      </c>
      <c r="O363" s="2"/>
      <c r="P363" s="16"/>
      <c r="Q363" s="16"/>
      <c r="R363" s="2">
        <v>200</v>
      </c>
      <c r="S363" s="2">
        <v>0</v>
      </c>
      <c r="T363" s="2">
        <v>0</v>
      </c>
      <c r="U363" s="16"/>
      <c r="V363" s="2">
        <v>0</v>
      </c>
      <c r="W363" s="2">
        <f t="shared" si="515"/>
        <v>10</v>
      </c>
      <c r="X363" s="2">
        <f t="shared" ref="X363:X426" si="522">IF(AZ363&lt;=8,BA363,BB363)</f>
        <v>0</v>
      </c>
      <c r="Y363" s="17">
        <f t="shared" si="507"/>
        <v>37.5</v>
      </c>
      <c r="Z363" s="17">
        <f t="shared" si="509"/>
        <v>6.5</v>
      </c>
      <c r="AA363" s="17">
        <f t="shared" si="508"/>
        <v>5</v>
      </c>
      <c r="AB363" s="18">
        <v>7</v>
      </c>
      <c r="AC363" s="19">
        <f t="shared" si="495"/>
        <v>266</v>
      </c>
      <c r="AD363" s="17">
        <f t="shared" si="510"/>
        <v>0</v>
      </c>
      <c r="AE363" s="17">
        <f t="shared" si="471"/>
        <v>0</v>
      </c>
      <c r="AF363" s="29"/>
      <c r="AG363" s="43">
        <f t="shared" si="519"/>
        <v>0</v>
      </c>
      <c r="AH363" s="17">
        <f t="shared" si="520"/>
        <v>5.32</v>
      </c>
      <c r="AI363" s="17">
        <f t="shared" si="521"/>
        <v>5.32</v>
      </c>
      <c r="AJ363" s="3">
        <f t="shared" si="467"/>
        <v>260</v>
      </c>
      <c r="AK363" s="3">
        <f t="shared" si="468"/>
        <v>2700</v>
      </c>
      <c r="AL363" s="3"/>
      <c r="AN363" s="20">
        <f t="shared" si="511"/>
        <v>260.68</v>
      </c>
      <c r="AO363">
        <f t="shared" si="496"/>
        <v>2</v>
      </c>
      <c r="AP363">
        <f t="shared" si="497"/>
        <v>1</v>
      </c>
      <c r="AQ363">
        <f t="shared" si="498"/>
        <v>0</v>
      </c>
      <c r="AR363">
        <f t="shared" si="499"/>
        <v>1</v>
      </c>
      <c r="AS363">
        <f t="shared" si="500"/>
        <v>0</v>
      </c>
      <c r="AT363">
        <f t="shared" si="501"/>
        <v>0</v>
      </c>
      <c r="AU363">
        <f t="shared" si="502"/>
        <v>1</v>
      </c>
      <c r="AV363">
        <f t="shared" si="503"/>
        <v>0</v>
      </c>
      <c r="AW363">
        <f t="shared" si="504"/>
        <v>1</v>
      </c>
      <c r="AX363">
        <f t="shared" si="505"/>
        <v>2</v>
      </c>
      <c r="AY363">
        <f t="shared" si="506"/>
        <v>2720.0000000000273</v>
      </c>
      <c r="AZ363" s="12">
        <f t="shared" si="512"/>
        <v>-2.0249999999999999</v>
      </c>
      <c r="BA363" s="13">
        <f t="shared" ref="BA363:BA366" si="523">IF(AZ363&lt;=1,0,IF(AZ363&lt;=2,2,IF(AZ363&lt;=3,3,IF(AZ363&lt;=4,4,IF(AZ363&lt;=5,5,IF(AZ363&lt;=6,6,IF(AZ363&lt;=7,7,IF(AZ363&lt;=8,8,10))))))))</f>
        <v>0</v>
      </c>
      <c r="BB363" s="13">
        <f t="shared" ref="BB363:BB366" si="524">IF(AZ363&lt;=3,0,IF(AZ363&lt;=4,4,IF(AZ363&lt;=5,5,IF(AZ363&lt;=6,6,IF(AZ363&lt;=7,7,IF(AZ363&lt;=8,8,IF(AZ363&lt;=9,9,10)))))))</f>
        <v>0</v>
      </c>
      <c r="BC363" s="27">
        <v>0</v>
      </c>
      <c r="BD363" s="1">
        <f t="shared" si="513"/>
        <v>0</v>
      </c>
      <c r="BE363" s="20">
        <f t="shared" si="514"/>
        <v>247.5</v>
      </c>
    </row>
    <row r="364" spans="1:57" ht="32.25" customHeight="1" x14ac:dyDescent="0.65">
      <c r="A364" s="2">
        <v>358</v>
      </c>
      <c r="B364" s="2" t="s">
        <v>947</v>
      </c>
      <c r="C364" s="44" t="s">
        <v>977</v>
      </c>
      <c r="D364" s="47" t="s">
        <v>409</v>
      </c>
      <c r="E364" s="48" t="s">
        <v>978</v>
      </c>
      <c r="F364" s="46" t="str">
        <f>VLOOKUP(C364,'[1]2023.11'!$C$6:$X$1239,8,0)</f>
        <v>PHEUN</v>
      </c>
      <c r="G364" s="46" t="str">
        <f>VLOOKUP(C364,'[1]2023.11'!$C$6:$X$1239,9,0)</f>
        <v>CHANLIN</v>
      </c>
      <c r="H364" s="46" t="str">
        <f>VLOOKUP(C364,'[1]2023.11'!$C$6:$X$1239,14,0)</f>
        <v>F</v>
      </c>
      <c r="I364" s="78">
        <f>VLOOKUP(C364,'[1]2023.11'!$C$6:$X$1239,13,0)</f>
        <v>37538</v>
      </c>
      <c r="J364" s="46" t="str">
        <f>VLOOKUP(C364,'[1]2023.11'!$C$6:$X$1239,4,0)</f>
        <v>0883225408</v>
      </c>
      <c r="K364" s="46" t="str">
        <f>VLOOKUP(C364,'[1]2023.11'!$C$6:$X$1239,3,0)</f>
        <v>031092997</v>
      </c>
      <c r="L364" s="15">
        <v>44951</v>
      </c>
      <c r="M364" s="2">
        <f t="shared" si="489"/>
        <v>26</v>
      </c>
      <c r="N364" s="16">
        <v>24</v>
      </c>
      <c r="O364" s="2"/>
      <c r="P364" s="16"/>
      <c r="Q364" s="16"/>
      <c r="R364" s="2">
        <v>200</v>
      </c>
      <c r="S364" s="2">
        <v>0</v>
      </c>
      <c r="T364" s="2">
        <v>0</v>
      </c>
      <c r="U364" s="16"/>
      <c r="V364" s="2">
        <v>0</v>
      </c>
      <c r="W364" s="2">
        <f t="shared" si="515"/>
        <v>10</v>
      </c>
      <c r="X364" s="2">
        <f t="shared" si="522"/>
        <v>0</v>
      </c>
      <c r="Y364" s="17">
        <f t="shared" si="507"/>
        <v>34.615384615384613</v>
      </c>
      <c r="Z364" s="17">
        <f t="shared" si="509"/>
        <v>6</v>
      </c>
      <c r="AA364" s="17">
        <f t="shared" si="508"/>
        <v>5</v>
      </c>
      <c r="AB364" s="18">
        <v>7</v>
      </c>
      <c r="AC364" s="19">
        <f t="shared" si="495"/>
        <v>262.61538461538464</v>
      </c>
      <c r="AD364" s="17">
        <f t="shared" si="510"/>
        <v>0</v>
      </c>
      <c r="AE364" s="17">
        <f t="shared" si="471"/>
        <v>0</v>
      </c>
      <c r="AF364" s="29"/>
      <c r="AG364" s="43">
        <f t="shared" si="519"/>
        <v>0</v>
      </c>
      <c r="AH364" s="17">
        <f t="shared" si="520"/>
        <v>5.252307692307693</v>
      </c>
      <c r="AI364" s="17">
        <f t="shared" si="521"/>
        <v>5.252307692307693</v>
      </c>
      <c r="AJ364" s="3">
        <f t="shared" si="467"/>
        <v>257</v>
      </c>
      <c r="AK364" s="3">
        <f t="shared" si="468"/>
        <v>1400</v>
      </c>
      <c r="AL364" s="3"/>
      <c r="AN364" s="20">
        <f t="shared" si="511"/>
        <v>257.36</v>
      </c>
      <c r="AO364">
        <f t="shared" si="496"/>
        <v>2</v>
      </c>
      <c r="AP364">
        <f t="shared" si="497"/>
        <v>1</v>
      </c>
      <c r="AQ364">
        <f t="shared" si="498"/>
        <v>0</v>
      </c>
      <c r="AR364">
        <f t="shared" si="499"/>
        <v>0</v>
      </c>
      <c r="AS364">
        <f t="shared" si="500"/>
        <v>1</v>
      </c>
      <c r="AT364">
        <f t="shared" si="501"/>
        <v>2</v>
      </c>
      <c r="AU364">
        <f t="shared" si="502"/>
        <v>0</v>
      </c>
      <c r="AV364">
        <f t="shared" si="503"/>
        <v>1</v>
      </c>
      <c r="AW364">
        <f t="shared" si="504"/>
        <v>0</v>
      </c>
      <c r="AX364">
        <f t="shared" si="505"/>
        <v>4</v>
      </c>
      <c r="AY364">
        <f t="shared" si="506"/>
        <v>1440.0000000000546</v>
      </c>
      <c r="AZ364" s="12">
        <f t="shared" si="512"/>
        <v>-2.0249999999999999</v>
      </c>
      <c r="BA364" s="13">
        <f t="shared" si="523"/>
        <v>0</v>
      </c>
      <c r="BB364" s="13">
        <f t="shared" si="524"/>
        <v>0</v>
      </c>
      <c r="BC364" s="27">
        <v>0</v>
      </c>
      <c r="BD364" s="1">
        <f t="shared" si="513"/>
        <v>0</v>
      </c>
      <c r="BE364" s="20">
        <f t="shared" si="514"/>
        <v>244.61538461538464</v>
      </c>
    </row>
    <row r="365" spans="1:57" ht="32.25" customHeight="1" x14ac:dyDescent="0.65">
      <c r="A365" s="39">
        <v>359</v>
      </c>
      <c r="B365" s="2" t="s">
        <v>947</v>
      </c>
      <c r="C365" s="44" t="s">
        <v>979</v>
      </c>
      <c r="D365" s="47" t="s">
        <v>601</v>
      </c>
      <c r="E365" s="48" t="s">
        <v>980</v>
      </c>
      <c r="F365" s="46" t="str">
        <f>VLOOKUP(C365,'[1]2023.11'!$C$6:$X$1239,8,0)</f>
        <v>SOEURN</v>
      </c>
      <c r="G365" s="46" t="str">
        <f>VLOOKUP(C365,'[1]2023.11'!$C$6:$X$1239,9,0)</f>
        <v>SREYMAK</v>
      </c>
      <c r="H365" s="46" t="str">
        <f>VLOOKUP(C365,'[1]2023.11'!$C$6:$X$1239,14,0)</f>
        <v>F</v>
      </c>
      <c r="I365" s="78">
        <f>VLOOKUP(C365,'[1]2023.11'!$C$6:$X$1239,13,0)</f>
        <v>37714</v>
      </c>
      <c r="J365" s="46" t="str">
        <f>VLOOKUP(C365,'[1]2023.11'!$C$6:$X$1239,4,0)</f>
        <v>0883136529</v>
      </c>
      <c r="K365" s="46" t="str">
        <f>VLOOKUP(C365,'[1]2023.11'!$C$6:$X$1239,3,0)</f>
        <v>062216755</v>
      </c>
      <c r="L365" s="15">
        <v>44951</v>
      </c>
      <c r="M365" s="2">
        <f t="shared" si="489"/>
        <v>26</v>
      </c>
      <c r="N365" s="16">
        <v>26</v>
      </c>
      <c r="O365" s="2"/>
      <c r="P365" s="16"/>
      <c r="Q365" s="16"/>
      <c r="R365" s="2">
        <v>200</v>
      </c>
      <c r="S365" s="2">
        <v>0</v>
      </c>
      <c r="T365" s="2">
        <v>0</v>
      </c>
      <c r="U365" s="16"/>
      <c r="V365" s="2">
        <v>0</v>
      </c>
      <c r="W365" s="2">
        <f t="shared" si="515"/>
        <v>10</v>
      </c>
      <c r="X365" s="2">
        <f t="shared" si="522"/>
        <v>0</v>
      </c>
      <c r="Y365" s="17">
        <f t="shared" si="507"/>
        <v>37.5</v>
      </c>
      <c r="Z365" s="17">
        <f t="shared" si="509"/>
        <v>6.5</v>
      </c>
      <c r="AA365" s="17">
        <f t="shared" si="508"/>
        <v>5</v>
      </c>
      <c r="AB365" s="18">
        <v>7</v>
      </c>
      <c r="AC365" s="19">
        <f t="shared" si="495"/>
        <v>266</v>
      </c>
      <c r="AD365" s="17">
        <f t="shared" si="510"/>
        <v>0</v>
      </c>
      <c r="AE365" s="17">
        <f t="shared" si="471"/>
        <v>0</v>
      </c>
      <c r="AF365" s="29"/>
      <c r="AG365" s="43">
        <f t="shared" si="519"/>
        <v>0</v>
      </c>
      <c r="AH365" s="17">
        <f t="shared" si="520"/>
        <v>5.32</v>
      </c>
      <c r="AI365" s="17">
        <f t="shared" si="521"/>
        <v>5.32</v>
      </c>
      <c r="AJ365" s="3">
        <f t="shared" si="467"/>
        <v>260</v>
      </c>
      <c r="AK365" s="3">
        <f t="shared" si="468"/>
        <v>2700</v>
      </c>
      <c r="AL365" s="3"/>
      <c r="AN365" s="20">
        <f t="shared" si="511"/>
        <v>260.68</v>
      </c>
      <c r="AO365">
        <f t="shared" si="496"/>
        <v>2</v>
      </c>
      <c r="AP365">
        <f t="shared" si="497"/>
        <v>1</v>
      </c>
      <c r="AQ365">
        <f t="shared" si="498"/>
        <v>0</v>
      </c>
      <c r="AR365">
        <f t="shared" si="499"/>
        <v>1</v>
      </c>
      <c r="AS365">
        <f t="shared" si="500"/>
        <v>0</v>
      </c>
      <c r="AT365">
        <f t="shared" si="501"/>
        <v>0</v>
      </c>
      <c r="AU365">
        <f t="shared" si="502"/>
        <v>1</v>
      </c>
      <c r="AV365">
        <f t="shared" si="503"/>
        <v>0</v>
      </c>
      <c r="AW365">
        <f t="shared" si="504"/>
        <v>1</v>
      </c>
      <c r="AX365">
        <f t="shared" si="505"/>
        <v>2</v>
      </c>
      <c r="AY365">
        <f t="shared" si="506"/>
        <v>2720.0000000000273</v>
      </c>
      <c r="AZ365" s="12">
        <f t="shared" si="512"/>
        <v>-2.0249999999999999</v>
      </c>
      <c r="BA365" s="13">
        <f t="shared" si="523"/>
        <v>0</v>
      </c>
      <c r="BB365" s="13">
        <f t="shared" si="524"/>
        <v>0</v>
      </c>
      <c r="BC365" s="27">
        <v>0</v>
      </c>
      <c r="BD365" s="1">
        <f t="shared" si="513"/>
        <v>0</v>
      </c>
      <c r="BE365" s="20">
        <f t="shared" si="514"/>
        <v>247.5</v>
      </c>
    </row>
    <row r="366" spans="1:57" ht="32.25" customHeight="1" x14ac:dyDescent="0.65">
      <c r="A366" s="2">
        <v>360</v>
      </c>
      <c r="B366" s="2" t="s">
        <v>947</v>
      </c>
      <c r="C366" s="44" t="s">
        <v>981</v>
      </c>
      <c r="D366" s="47" t="s">
        <v>749</v>
      </c>
      <c r="E366" s="48" t="s">
        <v>982</v>
      </c>
      <c r="F366" s="46" t="str">
        <f>VLOOKUP(C366,'[1]2023.11'!$C$6:$X$1239,8,0)</f>
        <v>NAK</v>
      </c>
      <c r="G366" s="46" t="str">
        <f>VLOOKUP(C366,'[1]2023.11'!$C$6:$X$1239,9,0)</f>
        <v>SOKLAI</v>
      </c>
      <c r="H366" s="46" t="str">
        <f>VLOOKUP(C366,'[1]2023.11'!$C$6:$X$1239,14,0)</f>
        <v>F</v>
      </c>
      <c r="I366" s="78">
        <f>VLOOKUP(C366,'[1]2023.11'!$C$6:$X$1239,13,0)</f>
        <v>38627</v>
      </c>
      <c r="J366" s="46" t="e">
        <f>VLOOKUP(C366,'[1]2023.11'!$C$6:$X$1239,4,0)</f>
        <v>#N/A</v>
      </c>
      <c r="K366" s="46" t="str">
        <f>VLOOKUP(C366,'[1]2023.11'!$C$6:$X$1239,3,0)</f>
        <v>031161299</v>
      </c>
      <c r="L366" s="15">
        <v>45219</v>
      </c>
      <c r="M366" s="2">
        <f t="shared" si="489"/>
        <v>26</v>
      </c>
      <c r="N366" s="16">
        <v>30</v>
      </c>
      <c r="O366" s="2"/>
      <c r="P366" s="16"/>
      <c r="Q366" s="16"/>
      <c r="R366" s="2">
        <v>198</v>
      </c>
      <c r="S366" s="2">
        <v>0</v>
      </c>
      <c r="T366" s="2">
        <v>0</v>
      </c>
      <c r="U366" s="16"/>
      <c r="V366" s="2">
        <v>0</v>
      </c>
      <c r="W366" s="2">
        <f t="shared" si="515"/>
        <v>10</v>
      </c>
      <c r="X366" s="2">
        <f t="shared" si="522"/>
        <v>0</v>
      </c>
      <c r="Y366" s="17">
        <f t="shared" si="507"/>
        <v>42.83653846153846</v>
      </c>
      <c r="Z366" s="17">
        <f t="shared" si="509"/>
        <v>7.5</v>
      </c>
      <c r="AA366" s="17">
        <f t="shared" si="508"/>
        <v>5</v>
      </c>
      <c r="AB366" s="18">
        <v>7</v>
      </c>
      <c r="AC366" s="19">
        <f t="shared" si="495"/>
        <v>270.33653846153845</v>
      </c>
      <c r="AD366" s="17">
        <f t="shared" si="510"/>
        <v>0</v>
      </c>
      <c r="AE366" s="17">
        <f t="shared" si="471"/>
        <v>0</v>
      </c>
      <c r="AF366" s="29"/>
      <c r="AG366" s="43">
        <f t="shared" si="519"/>
        <v>0</v>
      </c>
      <c r="AH366" s="17">
        <f t="shared" si="520"/>
        <v>5.4067307692307693</v>
      </c>
      <c r="AI366" s="17">
        <f t="shared" si="521"/>
        <v>5.4067307692307693</v>
      </c>
      <c r="AJ366" s="3">
        <f t="shared" si="467"/>
        <v>264</v>
      </c>
      <c r="AK366" s="3">
        <f t="shared" si="468"/>
        <v>3700</v>
      </c>
      <c r="AL366" s="3"/>
      <c r="AN366" s="20">
        <f t="shared" si="511"/>
        <v>264.93</v>
      </c>
      <c r="AO366">
        <f t="shared" si="496"/>
        <v>2</v>
      </c>
      <c r="AP366">
        <f t="shared" si="497"/>
        <v>1</v>
      </c>
      <c r="AQ366">
        <f t="shared" si="498"/>
        <v>0</v>
      </c>
      <c r="AR366">
        <f t="shared" si="499"/>
        <v>1</v>
      </c>
      <c r="AS366">
        <f t="shared" si="500"/>
        <v>0</v>
      </c>
      <c r="AT366">
        <f t="shared" si="501"/>
        <v>4</v>
      </c>
      <c r="AU366">
        <f t="shared" si="502"/>
        <v>1</v>
      </c>
      <c r="AV366">
        <f t="shared" si="503"/>
        <v>1</v>
      </c>
      <c r="AW366">
        <f t="shared" si="504"/>
        <v>1</v>
      </c>
      <c r="AX366">
        <f t="shared" si="505"/>
        <v>2</v>
      </c>
      <c r="AY366">
        <f t="shared" si="506"/>
        <v>3720.0000000000273</v>
      </c>
      <c r="AZ366" s="12">
        <f t="shared" si="512"/>
        <v>-2.7611111111111111</v>
      </c>
      <c r="BA366" s="13">
        <f t="shared" si="523"/>
        <v>0</v>
      </c>
      <c r="BB366" s="13">
        <f t="shared" si="524"/>
        <v>0</v>
      </c>
      <c r="BC366" s="27">
        <v>0</v>
      </c>
      <c r="BD366" s="1">
        <f t="shared" si="513"/>
        <v>0</v>
      </c>
      <c r="BE366" s="20">
        <f t="shared" si="514"/>
        <v>250.83653846153845</v>
      </c>
    </row>
    <row r="367" spans="1:57" ht="44.25" customHeight="1" x14ac:dyDescent="0.8">
      <c r="A367" s="39">
        <v>361</v>
      </c>
      <c r="B367" s="2" t="s">
        <v>983</v>
      </c>
      <c r="C367" s="44" t="s">
        <v>984</v>
      </c>
      <c r="D367" s="40" t="s">
        <v>736</v>
      </c>
      <c r="E367" s="40" t="s">
        <v>985</v>
      </c>
      <c r="F367" s="46" t="str">
        <f>VLOOKUP(C367,'[1]2023.11'!$C$6:$X$1239,8,0)</f>
        <v>SAY</v>
      </c>
      <c r="G367" s="46" t="str">
        <f>VLOOKUP(C367,'[1]2023.11'!$C$6:$X$1239,9,0)</f>
        <v>LON</v>
      </c>
      <c r="H367" s="46" t="str">
        <f>VLOOKUP(C367,'[1]2023.11'!$C$6:$X$1239,14,0)</f>
        <v>F</v>
      </c>
      <c r="I367" s="78">
        <f>VLOOKUP(C367,'[1]2023.11'!$C$6:$X$1239,13,0)</f>
        <v>35683</v>
      </c>
      <c r="J367" s="46" t="str">
        <f>VLOOKUP(C367,'[1]2023.11'!$C$6:$X$1239,4,0)</f>
        <v>015782112</v>
      </c>
      <c r="K367" s="46" t="str">
        <f>VLOOKUP(C367,'[1]2023.11'!$C$6:$X$1239,3,0)</f>
        <v>030512106</v>
      </c>
      <c r="L367" s="15">
        <v>44927</v>
      </c>
      <c r="M367" s="2">
        <f t="shared" si="489"/>
        <v>26</v>
      </c>
      <c r="N367" s="16">
        <v>20</v>
      </c>
      <c r="O367" s="2"/>
      <c r="P367" s="16"/>
      <c r="Q367" s="16"/>
      <c r="R367" s="2">
        <v>210</v>
      </c>
      <c r="S367" s="2">
        <v>15</v>
      </c>
      <c r="T367" s="2">
        <v>0</v>
      </c>
      <c r="U367" s="16"/>
      <c r="V367" s="2">
        <v>0</v>
      </c>
      <c r="W367" s="2">
        <f>IF(AND($Q$4&lt;=M367,Q367&lt;0.01),10,IF(AND(M367&gt;=$Q$4-1,Q367&lt;0.01),5,0))</f>
        <v>10</v>
      </c>
      <c r="X367" s="2">
        <f t="shared" si="522"/>
        <v>0</v>
      </c>
      <c r="Y367" s="17">
        <f t="shared" si="507"/>
        <v>30.288461538461537</v>
      </c>
      <c r="Z367" s="17">
        <f t="shared" si="509"/>
        <v>5</v>
      </c>
      <c r="AA367" s="17">
        <f t="shared" si="508"/>
        <v>5</v>
      </c>
      <c r="AB367" s="18">
        <v>7</v>
      </c>
      <c r="AC367" s="19">
        <f t="shared" si="495"/>
        <v>282.28846153846155</v>
      </c>
      <c r="AD367" s="17">
        <f t="shared" si="510"/>
        <v>0</v>
      </c>
      <c r="AE367" s="17">
        <f t="shared" si="471"/>
        <v>0</v>
      </c>
      <c r="AF367" s="29"/>
      <c r="AG367" s="43">
        <f>IF(BE367&lt;=(1500000/4000),0,IF(BE367&lt;=(2000000/4000),(BE367-(1500000/4000))*5%,IF(BE367&lt;=(8500000/4000),(BE367-(2000000/4000))*10%+(25000/4000),IF(BE367&lt;=(12500000/4000),(BE367-(8500000/4000))*15%+(675000/4000),(BE367-(12500000/4000))*20%+(1275000/4000)))))</f>
        <v>0</v>
      </c>
      <c r="AH367" s="17">
        <f>IF((AC367*4000)&lt;=1200000,(AC367*2%),(1200000/4000*2%))</f>
        <v>5.6457692307692309</v>
      </c>
      <c r="AI367" s="17">
        <f>AD367+AE367+AF367+AG367+AH367</f>
        <v>5.6457692307692309</v>
      </c>
      <c r="AJ367" s="3">
        <f t="shared" si="467"/>
        <v>276</v>
      </c>
      <c r="AK367" s="3">
        <f t="shared" si="468"/>
        <v>2500</v>
      </c>
      <c r="AL367" s="3"/>
      <c r="AN367" s="20">
        <f t="shared" si="511"/>
        <v>276.64</v>
      </c>
      <c r="AO367">
        <f t="shared" si="496"/>
        <v>2</v>
      </c>
      <c r="AP367">
        <f t="shared" si="497"/>
        <v>1</v>
      </c>
      <c r="AQ367">
        <f t="shared" si="498"/>
        <v>1</v>
      </c>
      <c r="AR367">
        <f t="shared" si="499"/>
        <v>0</v>
      </c>
      <c r="AS367">
        <f t="shared" si="500"/>
        <v>1</v>
      </c>
      <c r="AT367">
        <f t="shared" si="501"/>
        <v>1</v>
      </c>
      <c r="AU367">
        <f t="shared" si="502"/>
        <v>1</v>
      </c>
      <c r="AV367">
        <f t="shared" si="503"/>
        <v>0</v>
      </c>
      <c r="AW367">
        <f t="shared" si="504"/>
        <v>1</v>
      </c>
      <c r="AX367">
        <f t="shared" si="505"/>
        <v>0</v>
      </c>
      <c r="AY367">
        <f t="shared" si="506"/>
        <v>2559.9999999999454</v>
      </c>
      <c r="AZ367" s="12">
        <f t="shared" si="512"/>
        <v>-1.9583333333333333</v>
      </c>
      <c r="BA367" s="13">
        <f>IF(AZ367&lt;=1,0,IF(AZ367&lt;=2,2,IF(AZ367&lt;=3,3,IF(AZ367&lt;=4,4,IF(AZ367&lt;=5,5,IF(AZ367&lt;=6,6,IF(AZ367&lt;=7,7,IF(AZ367&lt;=8,8,10))))))))</f>
        <v>0</v>
      </c>
      <c r="BB367" s="13">
        <f>IF(AZ367&lt;=8,0,IF(AZ367&lt;=9,9,IF(AZ367&lt;=10,10,IF(AZ367&lt;=11,11,IF(AZ367&lt;=12,12,IF(AZ367&lt;=13,13,IF(AZ367&lt;=14,14,IF(AZ367&lt;=15,15,15))))))))</f>
        <v>0</v>
      </c>
      <c r="BC367" s="27">
        <v>0</v>
      </c>
      <c r="BD367" s="1">
        <f t="shared" si="513"/>
        <v>0</v>
      </c>
      <c r="BE367" s="20">
        <f t="shared" si="514"/>
        <v>265.28846153846155</v>
      </c>
    </row>
    <row r="368" spans="1:57" ht="32.25" customHeight="1" x14ac:dyDescent="0.8">
      <c r="A368" s="2">
        <v>362</v>
      </c>
      <c r="B368" s="2" t="s">
        <v>983</v>
      </c>
      <c r="C368" s="44" t="s">
        <v>986</v>
      </c>
      <c r="D368" s="58" t="s">
        <v>987</v>
      </c>
      <c r="E368" s="59" t="s">
        <v>285</v>
      </c>
      <c r="F368" s="46" t="str">
        <f>VLOOKUP(C368,'[1]2023.11'!$C$6:$X$1239,8,0)</f>
        <v>DORN</v>
      </c>
      <c r="G368" s="46" t="str">
        <f>VLOOKUP(C368,'[1]2023.11'!$C$6:$X$1239,9,0)</f>
        <v>NA</v>
      </c>
      <c r="H368" s="46" t="str">
        <f>VLOOKUP(C368,'[1]2023.11'!$C$6:$X$1239,14,0)</f>
        <v>F</v>
      </c>
      <c r="I368" s="78">
        <f>VLOOKUP(C368,'[1]2023.11'!$C$6:$X$1239,13,0)</f>
        <v>33609</v>
      </c>
      <c r="J368" s="46" t="str">
        <f>VLOOKUP(C368,'[1]2023.11'!$C$6:$X$1239,4,0)</f>
        <v>070400545</v>
      </c>
      <c r="K368" s="46" t="str">
        <f>VLOOKUP(C368,'[1]2023.11'!$C$6:$X$1239,3,0)</f>
        <v>051524362</v>
      </c>
      <c r="L368" s="15">
        <v>44228</v>
      </c>
      <c r="M368" s="2">
        <f t="shared" si="489"/>
        <v>26</v>
      </c>
      <c r="N368" s="16">
        <v>20</v>
      </c>
      <c r="O368" s="2"/>
      <c r="P368" s="16"/>
      <c r="Q368" s="16"/>
      <c r="R368" s="2">
        <v>210</v>
      </c>
      <c r="S368" s="2">
        <v>15</v>
      </c>
      <c r="T368" s="2">
        <v>1.5</v>
      </c>
      <c r="U368" s="16"/>
      <c r="V368" s="2">
        <v>0</v>
      </c>
      <c r="W368" s="2">
        <f t="shared" ref="W368:W431" si="525">IF(AND($Q$4&lt;=M368,Q368&lt;0.01),10,IF(AND(M368&gt;=$Q$4-1,Q368&lt;0.01),5,0))</f>
        <v>10</v>
      </c>
      <c r="X368" s="2">
        <f t="shared" si="522"/>
        <v>0</v>
      </c>
      <c r="Y368" s="17">
        <f t="shared" si="507"/>
        <v>30.288461538461537</v>
      </c>
      <c r="Z368" s="17">
        <f t="shared" si="509"/>
        <v>5</v>
      </c>
      <c r="AA368" s="17">
        <f t="shared" si="508"/>
        <v>5</v>
      </c>
      <c r="AB368" s="18">
        <v>7</v>
      </c>
      <c r="AC368" s="19">
        <f t="shared" si="495"/>
        <v>283.78846153846155</v>
      </c>
      <c r="AD368" s="17">
        <f t="shared" si="510"/>
        <v>0</v>
      </c>
      <c r="AE368" s="17">
        <f t="shared" si="471"/>
        <v>0</v>
      </c>
      <c r="AF368" s="29"/>
      <c r="AG368" s="43">
        <f t="shared" ref="AG368:AG392" si="526">IF(BE368&lt;=(1500000/4000),0,IF(BE368&lt;=(2000000/4000),(BE368-(1500000/4000))*5%,IF(BE368&lt;=(8500000/4000),(BE368-(2000000/4000))*10%+(25000/4000),IF(BE368&lt;=(12500000/4000),(BE368-(8500000/4000))*15%+(675000/4000),(BE368-(12500000/4000))*20%+(1275000/4000)))))</f>
        <v>0</v>
      </c>
      <c r="AH368" s="17">
        <f t="shared" ref="AH368:AH392" si="527">IF((AC368*4000)&lt;=1200000,(AC368*2%),(1200000/4000*2%))</f>
        <v>5.6757692307692311</v>
      </c>
      <c r="AI368" s="17">
        <f t="shared" ref="AI368:AI392" si="528">AD368+AE368+AF368+AG368+AH368</f>
        <v>5.6757692307692311</v>
      </c>
      <c r="AJ368" s="3">
        <f t="shared" si="467"/>
        <v>278</v>
      </c>
      <c r="AK368" s="3">
        <f t="shared" si="468"/>
        <v>400</v>
      </c>
      <c r="AL368" s="3"/>
      <c r="AN368" s="20">
        <f t="shared" si="511"/>
        <v>278.11</v>
      </c>
      <c r="AO368">
        <f t="shared" si="496"/>
        <v>2</v>
      </c>
      <c r="AP368">
        <f t="shared" si="497"/>
        <v>1</v>
      </c>
      <c r="AQ368">
        <f t="shared" si="498"/>
        <v>1</v>
      </c>
      <c r="AR368">
        <f t="shared" si="499"/>
        <v>0</v>
      </c>
      <c r="AS368">
        <f t="shared" si="500"/>
        <v>1</v>
      </c>
      <c r="AT368">
        <f t="shared" si="501"/>
        <v>3</v>
      </c>
      <c r="AU368">
        <f t="shared" si="502"/>
        <v>0</v>
      </c>
      <c r="AV368">
        <f t="shared" si="503"/>
        <v>0</v>
      </c>
      <c r="AW368">
        <f t="shared" si="504"/>
        <v>0</v>
      </c>
      <c r="AX368">
        <f t="shared" si="505"/>
        <v>4</v>
      </c>
      <c r="AY368">
        <f t="shared" si="506"/>
        <v>440.00000000005457</v>
      </c>
      <c r="AZ368" s="12">
        <f t="shared" si="512"/>
        <v>-4.1666666666666664E-2</v>
      </c>
      <c r="BA368" s="13">
        <f t="shared" ref="BA368:BA431" si="529">IF(AZ368&lt;=1,0,IF(AZ368&lt;=2,2,IF(AZ368&lt;=3,3,IF(AZ368&lt;=4,4,IF(AZ368&lt;=5,5,IF(AZ368&lt;=6,6,IF(AZ368&lt;=7,7,IF(AZ368&lt;=8,8,10))))))))</f>
        <v>0</v>
      </c>
      <c r="BB368" s="13">
        <f t="shared" ref="BB368" si="530">IF(AZ368&lt;=3,0,IF(AZ368&lt;=4,4,IF(AZ368&lt;=5,5,IF(AZ368&lt;=6,6,IF(AZ368&lt;=7,7,IF(AZ368&lt;=8,8,IF(AZ368&lt;=9,9,10)))))))</f>
        <v>0</v>
      </c>
      <c r="BC368" s="27">
        <v>0</v>
      </c>
      <c r="BD368" s="1">
        <f t="shared" si="513"/>
        <v>0</v>
      </c>
      <c r="BE368" s="20">
        <f t="shared" si="514"/>
        <v>266.78846153846155</v>
      </c>
    </row>
    <row r="369" spans="1:57" ht="44.25" customHeight="1" x14ac:dyDescent="0.8">
      <c r="A369" s="39">
        <v>363</v>
      </c>
      <c r="B369" s="2" t="s">
        <v>983</v>
      </c>
      <c r="C369" s="44" t="s">
        <v>988</v>
      </c>
      <c r="D369" s="40" t="s">
        <v>989</v>
      </c>
      <c r="E369" s="40" t="s">
        <v>374</v>
      </c>
      <c r="F369" s="46" t="str">
        <f>VLOOKUP(C369,'[1]2023.11'!$C$6:$X$1239,8,0)</f>
        <v>MUL</v>
      </c>
      <c r="G369" s="46" t="str">
        <f>VLOOKUP(C369,'[1]2023.11'!$C$6:$X$1239,9,0)</f>
        <v>SREYOUN</v>
      </c>
      <c r="H369" s="46" t="str">
        <f>VLOOKUP(C369,'[1]2023.11'!$C$6:$X$1239,14,0)</f>
        <v>F</v>
      </c>
      <c r="I369" s="78">
        <f>VLOOKUP(C369,'[1]2023.11'!$C$6:$X$1239,13,0)</f>
        <v>37683</v>
      </c>
      <c r="J369" s="46" t="str">
        <f>VLOOKUP(C369,'[1]2023.11'!$C$6:$X$1239,4,0)</f>
        <v>069207759</v>
      </c>
      <c r="K369" s="46" t="str">
        <f>VLOOKUP(C369,'[1]2023.11'!$C$6:$X$1239,3,0)</f>
        <v>140162114</v>
      </c>
      <c r="L369" s="15">
        <v>44927</v>
      </c>
      <c r="M369" s="2">
        <f t="shared" si="489"/>
        <v>26</v>
      </c>
      <c r="N369" s="16">
        <v>20</v>
      </c>
      <c r="O369" s="2"/>
      <c r="P369" s="16"/>
      <c r="Q369" s="16"/>
      <c r="R369" s="2">
        <v>200</v>
      </c>
      <c r="S369" s="2">
        <v>0</v>
      </c>
      <c r="T369" s="2">
        <v>0</v>
      </c>
      <c r="U369" s="16"/>
      <c r="V369" s="2">
        <v>0</v>
      </c>
      <c r="W369" s="2">
        <f t="shared" si="525"/>
        <v>10</v>
      </c>
      <c r="X369" s="2">
        <f t="shared" si="522"/>
        <v>0</v>
      </c>
      <c r="Y369" s="17">
        <f t="shared" si="507"/>
        <v>28.846153846153847</v>
      </c>
      <c r="Z369" s="17">
        <f t="shared" si="509"/>
        <v>5</v>
      </c>
      <c r="AA369" s="17">
        <f t="shared" si="508"/>
        <v>5</v>
      </c>
      <c r="AB369" s="18">
        <v>7</v>
      </c>
      <c r="AC369" s="19">
        <f t="shared" si="495"/>
        <v>255.84615384615384</v>
      </c>
      <c r="AD369" s="17">
        <f t="shared" si="510"/>
        <v>0</v>
      </c>
      <c r="AE369" s="17">
        <f t="shared" si="471"/>
        <v>0</v>
      </c>
      <c r="AF369" s="29"/>
      <c r="AG369" s="43">
        <f t="shared" si="526"/>
        <v>0</v>
      </c>
      <c r="AH369" s="17">
        <f t="shared" si="527"/>
        <v>5.1169230769230767</v>
      </c>
      <c r="AI369" s="17">
        <f t="shared" si="528"/>
        <v>5.1169230769230767</v>
      </c>
      <c r="AJ369" s="3">
        <f t="shared" si="467"/>
        <v>250</v>
      </c>
      <c r="AK369" s="3">
        <f t="shared" si="468"/>
        <v>2900</v>
      </c>
      <c r="AL369" s="3"/>
      <c r="AN369" s="20">
        <f t="shared" si="511"/>
        <v>250.73</v>
      </c>
      <c r="AO369">
        <f t="shared" si="496"/>
        <v>2</v>
      </c>
      <c r="AP369">
        <f t="shared" si="497"/>
        <v>1</v>
      </c>
      <c r="AQ369">
        <f t="shared" si="498"/>
        <v>0</v>
      </c>
      <c r="AR369">
        <f t="shared" si="499"/>
        <v>0</v>
      </c>
      <c r="AS369">
        <f t="shared" si="500"/>
        <v>0</v>
      </c>
      <c r="AT369">
        <f t="shared" si="501"/>
        <v>0</v>
      </c>
      <c r="AU369">
        <f t="shared" si="502"/>
        <v>1</v>
      </c>
      <c r="AV369">
        <f t="shared" si="503"/>
        <v>0</v>
      </c>
      <c r="AW369">
        <f t="shared" si="504"/>
        <v>1</v>
      </c>
      <c r="AX369">
        <f t="shared" si="505"/>
        <v>4</v>
      </c>
      <c r="AY369">
        <f t="shared" si="506"/>
        <v>2919.9999999999591</v>
      </c>
      <c r="AZ369" s="12">
        <f t="shared" si="512"/>
        <v>-1.9583333333333333</v>
      </c>
      <c r="BA369" s="13">
        <f t="shared" si="529"/>
        <v>0</v>
      </c>
      <c r="BB369" s="13">
        <f t="shared" ref="BB369:BB392" si="531">IF(AZ369&lt;=8,0,IF(AZ369&lt;=9,9,IF(AZ369&lt;=10,10,IF(AZ369&lt;=11,11,IF(AZ369&lt;=12,12,IF(AZ369&lt;=13,13,IF(AZ369&lt;=14,14,IF(AZ369&lt;=15,15,15))))))))</f>
        <v>0</v>
      </c>
      <c r="BC369" s="27">
        <v>0</v>
      </c>
      <c r="BD369" s="1">
        <f t="shared" si="513"/>
        <v>0</v>
      </c>
      <c r="BE369" s="20">
        <f t="shared" si="514"/>
        <v>238.84615384615384</v>
      </c>
    </row>
    <row r="370" spans="1:57" ht="44.25" customHeight="1" x14ac:dyDescent="0.8">
      <c r="A370" s="2">
        <v>364</v>
      </c>
      <c r="B370" s="2" t="s">
        <v>983</v>
      </c>
      <c r="C370" s="44" t="s">
        <v>990</v>
      </c>
      <c r="D370" s="40" t="s">
        <v>991</v>
      </c>
      <c r="E370" s="40" t="s">
        <v>843</v>
      </c>
      <c r="F370" s="46" t="str">
        <f>VLOOKUP(C370,'[1]2023.11'!$C$6:$X$1239,8,0)</f>
        <v>THUOK</v>
      </c>
      <c r="G370" s="46" t="str">
        <f>VLOOKUP(C370,'[1]2023.11'!$C$6:$X$1239,9,0)</f>
        <v>KOY</v>
      </c>
      <c r="H370" s="46" t="str">
        <f>VLOOKUP(C370,'[1]2023.11'!$C$6:$X$1239,14,0)</f>
        <v>F</v>
      </c>
      <c r="I370" s="78">
        <f>VLOOKUP(C370,'[1]2023.11'!$C$6:$X$1239,13,0)</f>
        <v>33340</v>
      </c>
      <c r="J370" s="46" t="str">
        <f>VLOOKUP(C370,'[1]2023.11'!$C$6:$X$1239,4,0)</f>
        <v>0968904474</v>
      </c>
      <c r="K370" s="46" t="str">
        <f>VLOOKUP(C370,'[1]2023.11'!$C$6:$X$1239,3,0)</f>
        <v>150994584</v>
      </c>
      <c r="L370" s="15">
        <v>44991</v>
      </c>
      <c r="M370" s="2">
        <f t="shared" si="489"/>
        <v>26</v>
      </c>
      <c r="N370" s="16">
        <v>20</v>
      </c>
      <c r="O370" s="2"/>
      <c r="P370" s="16"/>
      <c r="Q370" s="16"/>
      <c r="R370" s="2">
        <v>200</v>
      </c>
      <c r="S370" s="2">
        <v>0</v>
      </c>
      <c r="T370" s="2">
        <v>0</v>
      </c>
      <c r="U370" s="16"/>
      <c r="V370" s="2">
        <v>0</v>
      </c>
      <c r="W370" s="2">
        <f t="shared" si="525"/>
        <v>10</v>
      </c>
      <c r="X370" s="2">
        <f t="shared" si="522"/>
        <v>0</v>
      </c>
      <c r="Y370" s="17">
        <f t="shared" si="507"/>
        <v>28.846153846153847</v>
      </c>
      <c r="Z370" s="17">
        <f t="shared" si="509"/>
        <v>5</v>
      </c>
      <c r="AA370" s="17">
        <f t="shared" si="508"/>
        <v>5</v>
      </c>
      <c r="AB370" s="18">
        <v>7</v>
      </c>
      <c r="AC370" s="19">
        <f t="shared" si="495"/>
        <v>255.84615384615384</v>
      </c>
      <c r="AD370" s="17">
        <f t="shared" si="510"/>
        <v>0</v>
      </c>
      <c r="AE370" s="17">
        <f t="shared" si="471"/>
        <v>0</v>
      </c>
      <c r="AF370" s="29"/>
      <c r="AG370" s="43">
        <f t="shared" si="526"/>
        <v>0</v>
      </c>
      <c r="AH370" s="17">
        <f t="shared" si="527"/>
        <v>5.1169230769230767</v>
      </c>
      <c r="AI370" s="17">
        <f t="shared" si="528"/>
        <v>5.1169230769230767</v>
      </c>
      <c r="AJ370" s="3">
        <f t="shared" si="467"/>
        <v>250</v>
      </c>
      <c r="AK370" s="3">
        <f t="shared" si="468"/>
        <v>2900</v>
      </c>
      <c r="AL370" s="3"/>
      <c r="AN370" s="20">
        <f t="shared" si="511"/>
        <v>250.73</v>
      </c>
      <c r="AO370">
        <f t="shared" si="496"/>
        <v>2</v>
      </c>
      <c r="AP370">
        <f t="shared" si="497"/>
        <v>1</v>
      </c>
      <c r="AQ370">
        <f t="shared" si="498"/>
        <v>0</v>
      </c>
      <c r="AR370">
        <f t="shared" si="499"/>
        <v>0</v>
      </c>
      <c r="AS370">
        <f t="shared" si="500"/>
        <v>0</v>
      </c>
      <c r="AT370">
        <f t="shared" si="501"/>
        <v>0</v>
      </c>
      <c r="AU370">
        <f t="shared" si="502"/>
        <v>1</v>
      </c>
      <c r="AV370">
        <f t="shared" si="503"/>
        <v>0</v>
      </c>
      <c r="AW370">
        <f t="shared" si="504"/>
        <v>1</v>
      </c>
      <c r="AX370">
        <f t="shared" si="505"/>
        <v>4</v>
      </c>
      <c r="AY370">
        <f t="shared" si="506"/>
        <v>2919.9999999999591</v>
      </c>
      <c r="AZ370" s="12">
        <f t="shared" si="512"/>
        <v>-2.1388888888888888</v>
      </c>
      <c r="BA370" s="13">
        <f t="shared" si="529"/>
        <v>0</v>
      </c>
      <c r="BB370" s="13">
        <f t="shared" si="531"/>
        <v>0</v>
      </c>
      <c r="BC370" s="27">
        <v>0</v>
      </c>
      <c r="BD370" s="1">
        <f t="shared" si="513"/>
        <v>0</v>
      </c>
      <c r="BE370" s="20">
        <f t="shared" si="514"/>
        <v>238.84615384615384</v>
      </c>
    </row>
    <row r="371" spans="1:57" ht="44.25" customHeight="1" x14ac:dyDescent="0.8">
      <c r="A371" s="39">
        <v>365</v>
      </c>
      <c r="B371" s="2" t="s">
        <v>983</v>
      </c>
      <c r="C371" s="44" t="s">
        <v>992</v>
      </c>
      <c r="D371" s="40" t="s">
        <v>993</v>
      </c>
      <c r="E371" s="40" t="s">
        <v>994</v>
      </c>
      <c r="F371" s="46" t="str">
        <f>VLOOKUP(C371,'[1]2023.11'!$C$6:$X$1239,8,0)</f>
        <v>PRIN</v>
      </c>
      <c r="G371" s="46" t="str">
        <f>VLOOKUP(C371,'[1]2023.11'!$C$6:$X$1239,9,0)</f>
        <v>CHANTY</v>
      </c>
      <c r="H371" s="46" t="str">
        <f>VLOOKUP(C371,'[1]2023.11'!$C$6:$X$1239,14,0)</f>
        <v>F</v>
      </c>
      <c r="I371" s="78">
        <f>VLOOKUP(C371,'[1]2023.11'!$C$6:$X$1239,13,0)</f>
        <v>36991</v>
      </c>
      <c r="J371" s="46">
        <f>VLOOKUP(C371,'[1]2023.11'!$C$6:$X$1239,4,0)</f>
        <v>0</v>
      </c>
      <c r="K371" s="46" t="str">
        <f>VLOOKUP(C371,'[1]2023.11'!$C$6:$X$1239,3,0)</f>
        <v>150957581</v>
      </c>
      <c r="L371" s="15">
        <v>45034</v>
      </c>
      <c r="M371" s="2">
        <f t="shared" si="489"/>
        <v>25.625</v>
      </c>
      <c r="N371" s="16">
        <v>20</v>
      </c>
      <c r="O371" s="2"/>
      <c r="P371" s="16"/>
      <c r="Q371" s="16">
        <v>0.375</v>
      </c>
      <c r="R371" s="2">
        <v>200</v>
      </c>
      <c r="S371" s="2">
        <v>0</v>
      </c>
      <c r="T371" s="2">
        <v>0</v>
      </c>
      <c r="U371" s="16"/>
      <c r="V371" s="2">
        <v>0</v>
      </c>
      <c r="W371" s="2">
        <f t="shared" si="525"/>
        <v>0</v>
      </c>
      <c r="X371" s="2">
        <f t="shared" si="522"/>
        <v>0</v>
      </c>
      <c r="Y371" s="17">
        <f t="shared" si="507"/>
        <v>28.846153846153847</v>
      </c>
      <c r="Z371" s="17">
        <f t="shared" si="509"/>
        <v>5</v>
      </c>
      <c r="AA371" s="17">
        <f t="shared" si="508"/>
        <v>4.9278846153846159</v>
      </c>
      <c r="AB371" s="18">
        <v>7</v>
      </c>
      <c r="AC371" s="19">
        <f t="shared" si="495"/>
        <v>245.77403846153845</v>
      </c>
      <c r="AD371" s="17">
        <f t="shared" si="510"/>
        <v>0</v>
      </c>
      <c r="AE371" s="17">
        <f t="shared" si="471"/>
        <v>2.8846153846153846</v>
      </c>
      <c r="AF371" s="29"/>
      <c r="AG371" s="43">
        <f t="shared" si="526"/>
        <v>0</v>
      </c>
      <c r="AH371" s="17">
        <f t="shared" si="527"/>
        <v>4.9154807692307694</v>
      </c>
      <c r="AI371" s="17">
        <f t="shared" si="528"/>
        <v>7.8000961538461535</v>
      </c>
      <c r="AJ371" s="3">
        <f t="shared" si="467"/>
        <v>237</v>
      </c>
      <c r="AK371" s="3">
        <f t="shared" si="468"/>
        <v>3800</v>
      </c>
      <c r="AL371" s="3"/>
      <c r="AN371" s="20">
        <f t="shared" si="511"/>
        <v>237.97</v>
      </c>
      <c r="AO371">
        <f t="shared" si="496"/>
        <v>2</v>
      </c>
      <c r="AP371">
        <f t="shared" si="497"/>
        <v>0</v>
      </c>
      <c r="AQ371">
        <f t="shared" si="498"/>
        <v>1</v>
      </c>
      <c r="AR371">
        <f t="shared" si="499"/>
        <v>1</v>
      </c>
      <c r="AS371">
        <f t="shared" si="500"/>
        <v>1</v>
      </c>
      <c r="AT371">
        <f t="shared" si="501"/>
        <v>2</v>
      </c>
      <c r="AU371">
        <f t="shared" si="502"/>
        <v>1</v>
      </c>
      <c r="AV371">
        <f t="shared" si="503"/>
        <v>1</v>
      </c>
      <c r="AW371">
        <f t="shared" si="504"/>
        <v>1</v>
      </c>
      <c r="AX371">
        <f t="shared" si="505"/>
        <v>3</v>
      </c>
      <c r="AY371">
        <f t="shared" si="506"/>
        <v>3879.9999999999955</v>
      </c>
      <c r="AZ371" s="12">
        <f t="shared" si="512"/>
        <v>-2.2555555555555555</v>
      </c>
      <c r="BA371" s="13">
        <f t="shared" si="529"/>
        <v>0</v>
      </c>
      <c r="BB371" s="13">
        <f t="shared" si="531"/>
        <v>0</v>
      </c>
      <c r="BC371" s="27">
        <v>0</v>
      </c>
      <c r="BD371" s="1">
        <f t="shared" si="513"/>
        <v>0</v>
      </c>
      <c r="BE371" s="20">
        <f t="shared" si="514"/>
        <v>225.96153846153845</v>
      </c>
    </row>
    <row r="372" spans="1:57" ht="44.25" customHeight="1" x14ac:dyDescent="0.8">
      <c r="A372" s="2">
        <v>366</v>
      </c>
      <c r="B372" s="2" t="s">
        <v>983</v>
      </c>
      <c r="C372" s="44" t="s">
        <v>995</v>
      </c>
      <c r="D372" s="40" t="s">
        <v>996</v>
      </c>
      <c r="E372" s="40" t="s">
        <v>313</v>
      </c>
      <c r="F372" s="46" t="str">
        <f>VLOOKUP(C372,'[1]2023.11'!$C$6:$X$1239,8,0)</f>
        <v>HOEUB</v>
      </c>
      <c r="G372" s="46" t="str">
        <f>VLOOKUP(C372,'[1]2023.11'!$C$6:$X$1239,9,0)</f>
        <v>KEO</v>
      </c>
      <c r="H372" s="46" t="str">
        <f>VLOOKUP(C372,'[1]2023.11'!$C$6:$X$1239,14,0)</f>
        <v>F</v>
      </c>
      <c r="I372" s="78">
        <f>VLOOKUP(C372,'[1]2023.11'!$C$6:$X$1239,13,0)</f>
        <v>35126</v>
      </c>
      <c r="J372" s="46" t="str">
        <f>VLOOKUP(C372,'[1]2023.11'!$C$6:$X$1239,4,0)</f>
        <v>0886531097</v>
      </c>
      <c r="K372" s="46" t="str">
        <f>VLOOKUP(C372,'[1]2023.11'!$C$6:$X$1239,3,0)</f>
        <v>110508998</v>
      </c>
      <c r="L372" s="15">
        <v>45048</v>
      </c>
      <c r="M372" s="2">
        <f t="shared" si="489"/>
        <v>25</v>
      </c>
      <c r="N372" s="16">
        <v>20</v>
      </c>
      <c r="O372" s="2"/>
      <c r="P372" s="16">
        <v>0.375</v>
      </c>
      <c r="Q372" s="16">
        <v>0.625</v>
      </c>
      <c r="R372" s="2">
        <v>200</v>
      </c>
      <c r="S372" s="2">
        <v>0</v>
      </c>
      <c r="T372" s="2">
        <v>0</v>
      </c>
      <c r="U372" s="16"/>
      <c r="V372" s="2">
        <v>0</v>
      </c>
      <c r="W372" s="2">
        <f t="shared" si="525"/>
        <v>0</v>
      </c>
      <c r="X372" s="2">
        <f t="shared" si="522"/>
        <v>0</v>
      </c>
      <c r="Y372" s="17">
        <f t="shared" si="507"/>
        <v>28.846153846153847</v>
      </c>
      <c r="Z372" s="17">
        <f t="shared" si="509"/>
        <v>5</v>
      </c>
      <c r="AA372" s="17">
        <f t="shared" si="508"/>
        <v>4.8076923076923084</v>
      </c>
      <c r="AB372" s="18">
        <v>7</v>
      </c>
      <c r="AC372" s="19">
        <f t="shared" si="495"/>
        <v>245.65384615384616</v>
      </c>
      <c r="AD372" s="17">
        <f t="shared" si="510"/>
        <v>2.8846153846153846</v>
      </c>
      <c r="AE372" s="17">
        <f t="shared" si="471"/>
        <v>4.8076923076923075</v>
      </c>
      <c r="AF372" s="29"/>
      <c r="AG372" s="43">
        <f t="shared" si="526"/>
        <v>0</v>
      </c>
      <c r="AH372" s="17">
        <f t="shared" si="527"/>
        <v>4.9130769230769236</v>
      </c>
      <c r="AI372" s="17">
        <f t="shared" si="528"/>
        <v>12.605384615384615</v>
      </c>
      <c r="AJ372" s="3">
        <f t="shared" ref="AJ372:AJ435" si="532">(AO372*$AO$5+AP372*$AP$5+AQ372*$AQ$5+AR372*$AR$5+AS372*$AS$5+AT372*$AT$5)</f>
        <v>233</v>
      </c>
      <c r="AK372" s="3">
        <f t="shared" ref="AK372:AK435" si="533">(AU372*$AU$5+AV372*$AV$5+AW372*$AW$5+AX372*$AX$5)</f>
        <v>200</v>
      </c>
      <c r="AL372" s="3"/>
      <c r="AN372" s="20">
        <f t="shared" si="511"/>
        <v>233.05</v>
      </c>
      <c r="AO372">
        <f t="shared" si="496"/>
        <v>2</v>
      </c>
      <c r="AP372">
        <f t="shared" si="497"/>
        <v>0</v>
      </c>
      <c r="AQ372">
        <f t="shared" si="498"/>
        <v>1</v>
      </c>
      <c r="AR372">
        <f t="shared" si="499"/>
        <v>1</v>
      </c>
      <c r="AS372">
        <f t="shared" si="500"/>
        <v>0</v>
      </c>
      <c r="AT372">
        <f t="shared" si="501"/>
        <v>3</v>
      </c>
      <c r="AU372">
        <f t="shared" si="502"/>
        <v>0</v>
      </c>
      <c r="AV372">
        <f t="shared" si="503"/>
        <v>0</v>
      </c>
      <c r="AW372">
        <f t="shared" si="504"/>
        <v>0</v>
      </c>
      <c r="AX372">
        <f t="shared" si="505"/>
        <v>2</v>
      </c>
      <c r="AY372">
        <f t="shared" si="506"/>
        <v>200.00000000004547</v>
      </c>
      <c r="AZ372" s="12">
        <f t="shared" si="512"/>
        <v>-2.2944444444444443</v>
      </c>
      <c r="BA372" s="13">
        <f t="shared" si="529"/>
        <v>0</v>
      </c>
      <c r="BB372" s="13">
        <f t="shared" si="531"/>
        <v>0</v>
      </c>
      <c r="BC372" s="27">
        <v>0</v>
      </c>
      <c r="BD372" s="1">
        <f t="shared" si="513"/>
        <v>0</v>
      </c>
      <c r="BE372" s="20">
        <f t="shared" si="514"/>
        <v>221.15384615384613</v>
      </c>
    </row>
    <row r="373" spans="1:57" ht="44.25" customHeight="1" x14ac:dyDescent="0.8">
      <c r="A373" s="39">
        <v>367</v>
      </c>
      <c r="B373" s="2" t="s">
        <v>983</v>
      </c>
      <c r="C373" s="44" t="s">
        <v>997</v>
      </c>
      <c r="D373" s="40" t="s">
        <v>782</v>
      </c>
      <c r="E373" s="40" t="s">
        <v>998</v>
      </c>
      <c r="F373" s="46" t="str">
        <f>VLOOKUP(C373,'[1]2023.11'!$C$6:$X$1239,8,0)</f>
        <v>PHORL</v>
      </c>
      <c r="G373" s="46" t="str">
        <f>VLOOKUP(C373,'[1]2023.11'!$C$6:$X$1239,9,0)</f>
        <v>YANG</v>
      </c>
      <c r="H373" s="46" t="str">
        <f>VLOOKUP(C373,'[1]2023.11'!$C$6:$X$1239,14,0)</f>
        <v>F</v>
      </c>
      <c r="I373" s="78">
        <f>VLOOKUP(C373,'[1]2023.11'!$C$6:$X$1239,13,0)</f>
        <v>34394</v>
      </c>
      <c r="J373" s="46" t="str">
        <f>VLOOKUP(C373,'[1]2023.11'!$C$6:$X$1239,4,0)</f>
        <v>0963265350</v>
      </c>
      <c r="K373" s="46" t="str">
        <f>VLOOKUP(C373,'[1]2023.11'!$C$6:$X$1239,3,0)</f>
        <v>061544337</v>
      </c>
      <c r="L373" s="15">
        <v>45048</v>
      </c>
      <c r="M373" s="2">
        <f t="shared" si="489"/>
        <v>26</v>
      </c>
      <c r="N373" s="16">
        <v>20</v>
      </c>
      <c r="O373" s="2"/>
      <c r="P373" s="16"/>
      <c r="Q373" s="16"/>
      <c r="R373" s="2">
        <v>200</v>
      </c>
      <c r="S373" s="2">
        <v>0</v>
      </c>
      <c r="T373" s="2">
        <v>0</v>
      </c>
      <c r="U373" s="16"/>
      <c r="V373" s="2">
        <v>0</v>
      </c>
      <c r="W373" s="2">
        <f t="shared" si="525"/>
        <v>10</v>
      </c>
      <c r="X373" s="2">
        <f t="shared" si="522"/>
        <v>0</v>
      </c>
      <c r="Y373" s="17">
        <f t="shared" si="507"/>
        <v>28.846153846153847</v>
      </c>
      <c r="Z373" s="17">
        <f t="shared" si="509"/>
        <v>5</v>
      </c>
      <c r="AA373" s="17">
        <f t="shared" si="508"/>
        <v>5</v>
      </c>
      <c r="AB373" s="18">
        <v>7</v>
      </c>
      <c r="AC373" s="19">
        <f t="shared" si="495"/>
        <v>255.84615384615384</v>
      </c>
      <c r="AD373" s="17">
        <f t="shared" si="510"/>
        <v>0</v>
      </c>
      <c r="AE373" s="17">
        <f t="shared" ref="AE373:AE436" si="534">(R373+T373)/$P$4*Q373</f>
        <v>0</v>
      </c>
      <c r="AF373" s="29"/>
      <c r="AG373" s="43">
        <f t="shared" si="526"/>
        <v>0</v>
      </c>
      <c r="AH373" s="17">
        <f t="shared" si="527"/>
        <v>5.1169230769230767</v>
      </c>
      <c r="AI373" s="17">
        <f t="shared" si="528"/>
        <v>5.1169230769230767</v>
      </c>
      <c r="AJ373" s="3">
        <f t="shared" si="532"/>
        <v>250</v>
      </c>
      <c r="AK373" s="3">
        <f t="shared" si="533"/>
        <v>2900</v>
      </c>
      <c r="AL373" s="3"/>
      <c r="AN373" s="20">
        <f t="shared" si="511"/>
        <v>250.73</v>
      </c>
      <c r="AO373">
        <f t="shared" si="496"/>
        <v>2</v>
      </c>
      <c r="AP373">
        <f t="shared" si="497"/>
        <v>1</v>
      </c>
      <c r="AQ373">
        <f t="shared" si="498"/>
        <v>0</v>
      </c>
      <c r="AR373">
        <f t="shared" si="499"/>
        <v>0</v>
      </c>
      <c r="AS373">
        <f t="shared" si="500"/>
        <v>0</v>
      </c>
      <c r="AT373">
        <f t="shared" si="501"/>
        <v>0</v>
      </c>
      <c r="AU373">
        <f t="shared" si="502"/>
        <v>1</v>
      </c>
      <c r="AV373">
        <f t="shared" si="503"/>
        <v>0</v>
      </c>
      <c r="AW373">
        <f t="shared" si="504"/>
        <v>1</v>
      </c>
      <c r="AX373">
        <f t="shared" si="505"/>
        <v>4</v>
      </c>
      <c r="AY373">
        <f t="shared" si="506"/>
        <v>2919.9999999999591</v>
      </c>
      <c r="AZ373" s="12">
        <f t="shared" si="512"/>
        <v>-2.2944444444444443</v>
      </c>
      <c r="BA373" s="13">
        <f t="shared" si="529"/>
        <v>0</v>
      </c>
      <c r="BB373" s="13">
        <f t="shared" si="531"/>
        <v>0</v>
      </c>
      <c r="BC373" s="27">
        <v>0</v>
      </c>
      <c r="BD373" s="1">
        <f t="shared" si="513"/>
        <v>0</v>
      </c>
      <c r="BE373" s="20">
        <f t="shared" si="514"/>
        <v>238.84615384615384</v>
      </c>
    </row>
    <row r="374" spans="1:57" ht="44.25" customHeight="1" x14ac:dyDescent="0.8">
      <c r="A374" s="2">
        <v>368</v>
      </c>
      <c r="B374" s="2" t="s">
        <v>983</v>
      </c>
      <c r="C374" s="44" t="s">
        <v>999</v>
      </c>
      <c r="D374" s="40" t="s">
        <v>1000</v>
      </c>
      <c r="E374" s="40" t="s">
        <v>1001</v>
      </c>
      <c r="F374" s="46" t="str">
        <f>VLOOKUP(C374,'[1]2023.11'!$C$6:$X$1239,8,0)</f>
        <v>BORN</v>
      </c>
      <c r="G374" s="46" t="str">
        <f>VLOOKUP(C374,'[1]2023.11'!$C$6:$X$1239,9,0)</f>
        <v>RON</v>
      </c>
      <c r="H374" s="46" t="str">
        <f>VLOOKUP(C374,'[1]2023.11'!$C$6:$X$1239,14,0)</f>
        <v>F</v>
      </c>
      <c r="I374" s="78">
        <f>VLOOKUP(C374,'[1]2023.11'!$C$6:$X$1239,13,0)</f>
        <v>36653</v>
      </c>
      <c r="J374" s="46" t="str">
        <f>VLOOKUP(C374,'[1]2023.11'!$C$6:$X$1239,4,0)</f>
        <v>0966419082</v>
      </c>
      <c r="K374" s="46" t="str">
        <f>VLOOKUP(C374,'[1]2023.11'!$C$6:$X$1239,3,0)</f>
        <v>030863936</v>
      </c>
      <c r="L374" s="15">
        <v>45089</v>
      </c>
      <c r="M374" s="2">
        <f t="shared" si="489"/>
        <v>26</v>
      </c>
      <c r="N374" s="16">
        <v>18</v>
      </c>
      <c r="O374" s="2"/>
      <c r="P374" s="16"/>
      <c r="Q374" s="16"/>
      <c r="R374" s="2">
        <v>200</v>
      </c>
      <c r="S374" s="2">
        <v>0</v>
      </c>
      <c r="T374" s="2">
        <v>0</v>
      </c>
      <c r="U374" s="16"/>
      <c r="V374" s="2">
        <v>0</v>
      </c>
      <c r="W374" s="2">
        <f t="shared" si="525"/>
        <v>10</v>
      </c>
      <c r="X374" s="2">
        <f t="shared" si="522"/>
        <v>0</v>
      </c>
      <c r="Y374" s="17">
        <f t="shared" si="507"/>
        <v>25.96153846153846</v>
      </c>
      <c r="Z374" s="17">
        <f t="shared" si="509"/>
        <v>4.5</v>
      </c>
      <c r="AA374" s="17">
        <f t="shared" si="508"/>
        <v>5</v>
      </c>
      <c r="AB374" s="18">
        <v>7</v>
      </c>
      <c r="AC374" s="19">
        <f t="shared" si="495"/>
        <v>252.46153846153845</v>
      </c>
      <c r="AD374" s="17">
        <f t="shared" si="510"/>
        <v>0</v>
      </c>
      <c r="AE374" s="17">
        <f t="shared" si="534"/>
        <v>0</v>
      </c>
      <c r="AF374" s="29"/>
      <c r="AG374" s="43">
        <f t="shared" si="526"/>
        <v>0</v>
      </c>
      <c r="AH374" s="17">
        <f t="shared" si="527"/>
        <v>5.0492307692307694</v>
      </c>
      <c r="AI374" s="17">
        <f t="shared" si="528"/>
        <v>5.0492307692307694</v>
      </c>
      <c r="AJ374" s="3">
        <f t="shared" si="532"/>
        <v>247</v>
      </c>
      <c r="AK374" s="3">
        <f t="shared" si="533"/>
        <v>1600</v>
      </c>
      <c r="AL374" s="3"/>
      <c r="AN374" s="20">
        <f t="shared" si="511"/>
        <v>247.41</v>
      </c>
      <c r="AO374">
        <f t="shared" si="496"/>
        <v>2</v>
      </c>
      <c r="AP374">
        <f t="shared" si="497"/>
        <v>0</v>
      </c>
      <c r="AQ374">
        <f t="shared" si="498"/>
        <v>2</v>
      </c>
      <c r="AR374">
        <f t="shared" si="499"/>
        <v>0</v>
      </c>
      <c r="AS374">
        <f t="shared" si="500"/>
        <v>1</v>
      </c>
      <c r="AT374">
        <f t="shared" si="501"/>
        <v>2</v>
      </c>
      <c r="AU374">
        <f t="shared" si="502"/>
        <v>0</v>
      </c>
      <c r="AV374">
        <f t="shared" si="503"/>
        <v>1</v>
      </c>
      <c r="AW374">
        <f t="shared" si="504"/>
        <v>1</v>
      </c>
      <c r="AX374">
        <f t="shared" si="505"/>
        <v>1</v>
      </c>
      <c r="AY374">
        <f t="shared" si="506"/>
        <v>1639.9999999999864</v>
      </c>
      <c r="AZ374" s="12">
        <f t="shared" si="512"/>
        <v>-2.4055555555555554</v>
      </c>
      <c r="BA374" s="13">
        <f t="shared" si="529"/>
        <v>0</v>
      </c>
      <c r="BB374" s="13">
        <f t="shared" si="531"/>
        <v>0</v>
      </c>
      <c r="BC374" s="27">
        <v>0</v>
      </c>
      <c r="BD374" s="1">
        <f t="shared" si="513"/>
        <v>0</v>
      </c>
      <c r="BE374" s="20">
        <f t="shared" si="514"/>
        <v>235.96153846153845</v>
      </c>
    </row>
    <row r="375" spans="1:57" ht="44.25" customHeight="1" x14ac:dyDescent="0.8">
      <c r="A375" s="39">
        <v>369</v>
      </c>
      <c r="B375" s="2" t="s">
        <v>983</v>
      </c>
      <c r="C375" s="44" t="s">
        <v>1002</v>
      </c>
      <c r="D375" s="40" t="s">
        <v>1003</v>
      </c>
      <c r="E375" s="40" t="s">
        <v>1004</v>
      </c>
      <c r="F375" s="46" t="str">
        <f>VLOOKUP(C375,'[1]2023.11'!$C$6:$X$1239,8,0)</f>
        <v>PRAK</v>
      </c>
      <c r="G375" s="46" t="str">
        <f>VLOOKUP(C375,'[1]2023.11'!$C$6:$X$1239,9,0)</f>
        <v>SAORY</v>
      </c>
      <c r="H375" s="46" t="str">
        <f>VLOOKUP(C375,'[1]2023.11'!$C$6:$X$1239,14,0)</f>
        <v>F</v>
      </c>
      <c r="I375" s="78">
        <f>VLOOKUP(C375,'[1]2023.11'!$C$6:$X$1239,13,0)</f>
        <v>34924</v>
      </c>
      <c r="J375" s="46" t="str">
        <f>VLOOKUP(C375,'[1]2023.11'!$C$6:$X$1239,4,0)</f>
        <v>0967995906</v>
      </c>
      <c r="K375" s="46" t="str">
        <f>VLOOKUP(C375,'[1]2023.11'!$C$6:$X$1239,3,0)</f>
        <v>040374697</v>
      </c>
      <c r="L375" s="15">
        <v>45089</v>
      </c>
      <c r="M375" s="2">
        <f t="shared" si="489"/>
        <v>24</v>
      </c>
      <c r="N375" s="16">
        <v>20</v>
      </c>
      <c r="O375" s="2"/>
      <c r="P375" s="16">
        <v>2</v>
      </c>
      <c r="Q375" s="16"/>
      <c r="R375" s="2">
        <v>200</v>
      </c>
      <c r="S375" s="2">
        <v>0</v>
      </c>
      <c r="T375" s="2">
        <v>0</v>
      </c>
      <c r="U375" s="16"/>
      <c r="V375" s="2">
        <v>0</v>
      </c>
      <c r="W375" s="2">
        <f t="shared" si="525"/>
        <v>0</v>
      </c>
      <c r="X375" s="2">
        <f t="shared" si="522"/>
        <v>0</v>
      </c>
      <c r="Y375" s="17">
        <f t="shared" si="507"/>
        <v>28.846153846153847</v>
      </c>
      <c r="Z375" s="17">
        <f t="shared" si="509"/>
        <v>5</v>
      </c>
      <c r="AA375" s="17">
        <f t="shared" si="508"/>
        <v>4.6153846153846159</v>
      </c>
      <c r="AB375" s="18">
        <v>7</v>
      </c>
      <c r="AC375" s="19">
        <f t="shared" si="495"/>
        <v>245.46153846153845</v>
      </c>
      <c r="AD375" s="17">
        <f t="shared" si="510"/>
        <v>15.384615384615385</v>
      </c>
      <c r="AE375" s="17">
        <f t="shared" si="534"/>
        <v>0</v>
      </c>
      <c r="AF375" s="29"/>
      <c r="AG375" s="43">
        <f t="shared" si="526"/>
        <v>0</v>
      </c>
      <c r="AH375" s="17">
        <f t="shared" si="527"/>
        <v>4.9092307692307688</v>
      </c>
      <c r="AI375" s="17">
        <f t="shared" si="528"/>
        <v>20.293846153846154</v>
      </c>
      <c r="AJ375" s="3">
        <f t="shared" si="532"/>
        <v>225</v>
      </c>
      <c r="AK375" s="3">
        <f t="shared" si="533"/>
        <v>600</v>
      </c>
      <c r="AL375" s="3"/>
      <c r="AN375" s="20">
        <f t="shared" si="511"/>
        <v>225.17</v>
      </c>
      <c r="AO375">
        <f t="shared" si="496"/>
        <v>2</v>
      </c>
      <c r="AP375">
        <f t="shared" si="497"/>
        <v>0</v>
      </c>
      <c r="AQ375">
        <f t="shared" si="498"/>
        <v>1</v>
      </c>
      <c r="AR375">
        <f t="shared" si="499"/>
        <v>0</v>
      </c>
      <c r="AS375">
        <f t="shared" si="500"/>
        <v>1</v>
      </c>
      <c r="AT375">
        <f t="shared" si="501"/>
        <v>0</v>
      </c>
      <c r="AU375">
        <f t="shared" si="502"/>
        <v>0</v>
      </c>
      <c r="AV375">
        <f t="shared" si="503"/>
        <v>0</v>
      </c>
      <c r="AW375">
        <f t="shared" si="504"/>
        <v>1</v>
      </c>
      <c r="AX375">
        <f t="shared" si="505"/>
        <v>1</v>
      </c>
      <c r="AY375">
        <f t="shared" si="506"/>
        <v>679.99999999994998</v>
      </c>
      <c r="AZ375" s="12">
        <f t="shared" si="512"/>
        <v>-2.4055555555555554</v>
      </c>
      <c r="BA375" s="13">
        <f t="shared" si="529"/>
        <v>0</v>
      </c>
      <c r="BB375" s="13">
        <f t="shared" si="531"/>
        <v>0</v>
      </c>
      <c r="BC375" s="27">
        <v>0</v>
      </c>
      <c r="BD375" s="1">
        <f t="shared" si="513"/>
        <v>0</v>
      </c>
      <c r="BE375" s="20">
        <f t="shared" si="514"/>
        <v>213.46153846153845</v>
      </c>
    </row>
    <row r="376" spans="1:57" ht="44.25" customHeight="1" x14ac:dyDescent="0.8">
      <c r="A376" s="2">
        <v>370</v>
      </c>
      <c r="B376" s="2" t="s">
        <v>983</v>
      </c>
      <c r="C376" s="44" t="s">
        <v>1005</v>
      </c>
      <c r="D376" s="40" t="s">
        <v>488</v>
      </c>
      <c r="E376" s="40" t="s">
        <v>1006</v>
      </c>
      <c r="F376" s="46" t="str">
        <f>VLOOKUP(C376,'[1]2023.11'!$C$6:$X$1239,8,0)</f>
        <v>SRI</v>
      </c>
      <c r="G376" s="46" t="str">
        <f>VLOOKUP(C376,'[1]2023.11'!$C$6:$X$1239,9,0)</f>
        <v>SINA</v>
      </c>
      <c r="H376" s="46" t="str">
        <f>VLOOKUP(C376,'[1]2023.11'!$C$6:$X$1239,14,0)</f>
        <v>F</v>
      </c>
      <c r="I376" s="78">
        <f>VLOOKUP(C376,'[1]2023.11'!$C$6:$X$1239,13,0)</f>
        <v>37530</v>
      </c>
      <c r="J376" s="46" t="str">
        <f>VLOOKUP(C376,'[1]2023.11'!$C$6:$X$1239,4,0)</f>
        <v>0975329052</v>
      </c>
      <c r="K376" s="46">
        <f>VLOOKUP(C376,'[1]2023.11'!$C$6:$X$1239,3,0)</f>
        <v>151031182</v>
      </c>
      <c r="L376" s="15">
        <v>45110</v>
      </c>
      <c r="M376" s="2">
        <f t="shared" si="489"/>
        <v>25</v>
      </c>
      <c r="N376" s="16">
        <v>20</v>
      </c>
      <c r="O376" s="2"/>
      <c r="P376" s="16"/>
      <c r="Q376" s="16">
        <v>1</v>
      </c>
      <c r="R376" s="2">
        <v>200</v>
      </c>
      <c r="S376" s="2">
        <v>0</v>
      </c>
      <c r="T376" s="2">
        <v>0</v>
      </c>
      <c r="U376" s="16"/>
      <c r="V376" s="2">
        <v>0</v>
      </c>
      <c r="W376" s="2">
        <f t="shared" si="525"/>
        <v>0</v>
      </c>
      <c r="X376" s="2">
        <f t="shared" si="522"/>
        <v>0</v>
      </c>
      <c r="Y376" s="17">
        <f t="shared" si="507"/>
        <v>28.846153846153847</v>
      </c>
      <c r="Z376" s="17">
        <f t="shared" si="509"/>
        <v>5</v>
      </c>
      <c r="AA376" s="17">
        <f t="shared" si="508"/>
        <v>4.8076923076923084</v>
      </c>
      <c r="AB376" s="18">
        <v>7</v>
      </c>
      <c r="AC376" s="19">
        <f t="shared" si="495"/>
        <v>245.65384615384616</v>
      </c>
      <c r="AD376" s="17">
        <f t="shared" si="510"/>
        <v>0</v>
      </c>
      <c r="AE376" s="17">
        <f t="shared" si="534"/>
        <v>7.6923076923076925</v>
      </c>
      <c r="AF376" s="29"/>
      <c r="AG376" s="43">
        <f t="shared" si="526"/>
        <v>0</v>
      </c>
      <c r="AH376" s="17">
        <f t="shared" si="527"/>
        <v>4.9130769230769236</v>
      </c>
      <c r="AI376" s="17">
        <f t="shared" si="528"/>
        <v>12.605384615384615</v>
      </c>
      <c r="AJ376" s="3">
        <f t="shared" si="532"/>
        <v>233</v>
      </c>
      <c r="AK376" s="3">
        <f t="shared" si="533"/>
        <v>200</v>
      </c>
      <c r="AL376" s="3"/>
      <c r="AN376" s="20">
        <f t="shared" si="511"/>
        <v>233.05</v>
      </c>
      <c r="AO376">
        <f t="shared" si="496"/>
        <v>2</v>
      </c>
      <c r="AP376">
        <f t="shared" si="497"/>
        <v>0</v>
      </c>
      <c r="AQ376">
        <f t="shared" si="498"/>
        <v>1</v>
      </c>
      <c r="AR376">
        <f t="shared" si="499"/>
        <v>1</v>
      </c>
      <c r="AS376">
        <f t="shared" si="500"/>
        <v>0</v>
      </c>
      <c r="AT376">
        <f t="shared" si="501"/>
        <v>3</v>
      </c>
      <c r="AU376">
        <f t="shared" si="502"/>
        <v>0</v>
      </c>
      <c r="AV376">
        <f t="shared" si="503"/>
        <v>0</v>
      </c>
      <c r="AW376">
        <f t="shared" si="504"/>
        <v>0</v>
      </c>
      <c r="AX376">
        <f t="shared" si="505"/>
        <v>2</v>
      </c>
      <c r="AY376">
        <f t="shared" si="506"/>
        <v>200.00000000004547</v>
      </c>
      <c r="AZ376" s="12">
        <f t="shared" si="512"/>
        <v>-2.463888888888889</v>
      </c>
      <c r="BA376" s="13">
        <f t="shared" si="529"/>
        <v>0</v>
      </c>
      <c r="BB376" s="13">
        <f t="shared" si="531"/>
        <v>0</v>
      </c>
      <c r="BC376" s="27">
        <v>0</v>
      </c>
      <c r="BD376" s="1">
        <f t="shared" si="513"/>
        <v>0</v>
      </c>
      <c r="BE376" s="20">
        <f t="shared" si="514"/>
        <v>221.15384615384616</v>
      </c>
    </row>
    <row r="377" spans="1:57" ht="44.25" customHeight="1" x14ac:dyDescent="0.8">
      <c r="A377" s="39">
        <v>371</v>
      </c>
      <c r="B377" s="2" t="s">
        <v>983</v>
      </c>
      <c r="C377" s="44" t="s">
        <v>1007</v>
      </c>
      <c r="D377" s="40" t="s">
        <v>942</v>
      </c>
      <c r="E377" s="40" t="s">
        <v>1008</v>
      </c>
      <c r="F377" s="46" t="str">
        <f>VLOOKUP(C377,'[1]2023.11'!$C$6:$X$1239,8,0)</f>
        <v>CHHIEN</v>
      </c>
      <c r="G377" s="46" t="str">
        <f>VLOOKUP(C377,'[1]2023.11'!$C$6:$X$1239,9,0)</f>
        <v>DIEB</v>
      </c>
      <c r="H377" s="46" t="str">
        <f>VLOOKUP(C377,'[1]2023.11'!$C$6:$X$1239,14,0)</f>
        <v>F</v>
      </c>
      <c r="I377" s="78">
        <f>VLOOKUP(C377,'[1]2023.11'!$C$6:$X$1239,13,0)</f>
        <v>34470</v>
      </c>
      <c r="J377" s="46" t="str">
        <f>VLOOKUP(C377,'[1]2023.11'!$C$6:$X$1239,4,0)</f>
        <v>096772239</v>
      </c>
      <c r="K377" s="46" t="str">
        <f>VLOOKUP(C377,'[1]2023.11'!$C$6:$X$1239,3,0)</f>
        <v>040414181</v>
      </c>
      <c r="L377" s="15">
        <v>45132</v>
      </c>
      <c r="M377" s="2">
        <f t="shared" si="489"/>
        <v>26</v>
      </c>
      <c r="N377" s="16">
        <v>22</v>
      </c>
      <c r="O377" s="2"/>
      <c r="P377" s="16"/>
      <c r="Q377" s="16"/>
      <c r="R377" s="2">
        <v>200</v>
      </c>
      <c r="S377" s="2">
        <v>0</v>
      </c>
      <c r="T377" s="2">
        <v>0</v>
      </c>
      <c r="U377" s="16"/>
      <c r="V377" s="2">
        <v>0</v>
      </c>
      <c r="W377" s="2">
        <f t="shared" si="525"/>
        <v>10</v>
      </c>
      <c r="X377" s="2">
        <f t="shared" si="522"/>
        <v>0</v>
      </c>
      <c r="Y377" s="17">
        <f t="shared" si="507"/>
        <v>31.73076923076923</v>
      </c>
      <c r="Z377" s="17">
        <f t="shared" si="509"/>
        <v>5.5</v>
      </c>
      <c r="AA377" s="17">
        <f t="shared" si="508"/>
        <v>5</v>
      </c>
      <c r="AB377" s="18">
        <v>7</v>
      </c>
      <c r="AC377" s="19">
        <f t="shared" si="495"/>
        <v>259.23076923076923</v>
      </c>
      <c r="AD377" s="17">
        <f t="shared" si="510"/>
        <v>0</v>
      </c>
      <c r="AE377" s="17">
        <f t="shared" si="534"/>
        <v>0</v>
      </c>
      <c r="AF377" s="29"/>
      <c r="AG377" s="43">
        <f t="shared" si="526"/>
        <v>0</v>
      </c>
      <c r="AH377" s="17">
        <f t="shared" si="527"/>
        <v>5.1846153846153848</v>
      </c>
      <c r="AI377" s="17">
        <f t="shared" si="528"/>
        <v>5.1846153846153848</v>
      </c>
      <c r="AJ377" s="3">
        <f t="shared" si="532"/>
        <v>254</v>
      </c>
      <c r="AK377" s="3">
        <f t="shared" si="533"/>
        <v>200</v>
      </c>
      <c r="AL377" s="3"/>
      <c r="AN377" s="20">
        <f t="shared" si="511"/>
        <v>254.05</v>
      </c>
      <c r="AO377">
        <f t="shared" si="496"/>
        <v>2</v>
      </c>
      <c r="AP377">
        <f t="shared" si="497"/>
        <v>1</v>
      </c>
      <c r="AQ377">
        <f t="shared" si="498"/>
        <v>0</v>
      </c>
      <c r="AR377">
        <f t="shared" si="499"/>
        <v>0</v>
      </c>
      <c r="AS377">
        <f t="shared" si="500"/>
        <v>0</v>
      </c>
      <c r="AT377">
        <f t="shared" si="501"/>
        <v>4</v>
      </c>
      <c r="AU377">
        <f t="shared" si="502"/>
        <v>0</v>
      </c>
      <c r="AV377">
        <f t="shared" si="503"/>
        <v>0</v>
      </c>
      <c r="AW377">
        <f t="shared" si="504"/>
        <v>0</v>
      </c>
      <c r="AX377">
        <f t="shared" si="505"/>
        <v>2</v>
      </c>
      <c r="AY377">
        <f t="shared" si="506"/>
        <v>200.00000000004547</v>
      </c>
      <c r="AZ377" s="12">
        <f t="shared" si="512"/>
        <v>-2.5249999999999999</v>
      </c>
      <c r="BA377" s="13">
        <f t="shared" si="529"/>
        <v>0</v>
      </c>
      <c r="BB377" s="13">
        <f t="shared" si="531"/>
        <v>0</v>
      </c>
      <c r="BC377" s="27">
        <v>0</v>
      </c>
      <c r="BD377" s="1">
        <f t="shared" si="513"/>
        <v>0</v>
      </c>
      <c r="BE377" s="20">
        <f t="shared" si="514"/>
        <v>241.73076923076923</v>
      </c>
    </row>
    <row r="378" spans="1:57" ht="44.25" customHeight="1" x14ac:dyDescent="0.8">
      <c r="A378" s="2">
        <v>372</v>
      </c>
      <c r="B378" s="2" t="s">
        <v>983</v>
      </c>
      <c r="C378" s="44" t="s">
        <v>1009</v>
      </c>
      <c r="D378" s="40" t="s">
        <v>1010</v>
      </c>
      <c r="E378" s="40" t="s">
        <v>1011</v>
      </c>
      <c r="F378" s="46" t="str">
        <f>VLOOKUP(C378,'[1]2023.11'!$C$6:$X$1239,8,0)</f>
        <v>YEN</v>
      </c>
      <c r="G378" s="46" t="str">
        <f>VLOOKUP(C378,'[1]2023.11'!$C$6:$X$1239,9,0)</f>
        <v>SOKLEAK</v>
      </c>
      <c r="H378" s="46" t="str">
        <f>VLOOKUP(C378,'[1]2023.11'!$C$6:$X$1239,14,0)</f>
        <v>F</v>
      </c>
      <c r="I378" s="78">
        <f>VLOOKUP(C378,'[1]2023.11'!$C$6:$X$1239,13,0)</f>
        <v>33700</v>
      </c>
      <c r="J378" s="46" t="e">
        <f>VLOOKUP(C378,'[1]2023.11'!$C$6:$X$1239,4,0)</f>
        <v>#N/A</v>
      </c>
      <c r="K378" s="46" t="str">
        <f>VLOOKUP(C378,'[1]2023.11'!$C$6:$X$1239,3,0)</f>
        <v>250385472</v>
      </c>
      <c r="L378" s="15">
        <v>45163</v>
      </c>
      <c r="M378" s="2">
        <f t="shared" si="489"/>
        <v>26</v>
      </c>
      <c r="N378" s="16">
        <v>22</v>
      </c>
      <c r="O378" s="2"/>
      <c r="P378" s="16"/>
      <c r="Q378" s="16"/>
      <c r="R378" s="2">
        <v>200</v>
      </c>
      <c r="S378" s="2">
        <v>0</v>
      </c>
      <c r="T378" s="2">
        <v>0</v>
      </c>
      <c r="U378" s="16"/>
      <c r="V378" s="2">
        <v>0</v>
      </c>
      <c r="W378" s="2">
        <f t="shared" si="525"/>
        <v>10</v>
      </c>
      <c r="X378" s="2">
        <f t="shared" si="522"/>
        <v>0</v>
      </c>
      <c r="Y378" s="17">
        <f t="shared" si="507"/>
        <v>31.73076923076923</v>
      </c>
      <c r="Z378" s="17">
        <f t="shared" si="509"/>
        <v>5.5</v>
      </c>
      <c r="AA378" s="17">
        <f t="shared" si="508"/>
        <v>5</v>
      </c>
      <c r="AB378" s="18">
        <v>7</v>
      </c>
      <c r="AC378" s="19">
        <f t="shared" si="495"/>
        <v>259.23076923076923</v>
      </c>
      <c r="AD378" s="17">
        <f t="shared" si="510"/>
        <v>0</v>
      </c>
      <c r="AE378" s="17">
        <f t="shared" si="534"/>
        <v>0</v>
      </c>
      <c r="AF378" s="29"/>
      <c r="AG378" s="43">
        <f t="shared" si="526"/>
        <v>0</v>
      </c>
      <c r="AH378" s="17">
        <f t="shared" si="527"/>
        <v>5.1846153846153848</v>
      </c>
      <c r="AI378" s="17">
        <f t="shared" si="528"/>
        <v>5.1846153846153848</v>
      </c>
      <c r="AJ378" s="3">
        <f t="shared" si="532"/>
        <v>254</v>
      </c>
      <c r="AK378" s="3">
        <f t="shared" si="533"/>
        <v>200</v>
      </c>
      <c r="AL378" s="3"/>
      <c r="AN378" s="20">
        <f t="shared" si="511"/>
        <v>254.05</v>
      </c>
      <c r="AO378">
        <f t="shared" si="496"/>
        <v>2</v>
      </c>
      <c r="AP378">
        <f t="shared" si="497"/>
        <v>1</v>
      </c>
      <c r="AQ378">
        <f t="shared" si="498"/>
        <v>0</v>
      </c>
      <c r="AR378">
        <f t="shared" si="499"/>
        <v>0</v>
      </c>
      <c r="AS378">
        <f t="shared" si="500"/>
        <v>0</v>
      </c>
      <c r="AT378">
        <f t="shared" si="501"/>
        <v>4</v>
      </c>
      <c r="AU378">
        <f t="shared" si="502"/>
        <v>0</v>
      </c>
      <c r="AV378">
        <f t="shared" si="503"/>
        <v>0</v>
      </c>
      <c r="AW378">
        <f t="shared" si="504"/>
        <v>0</v>
      </c>
      <c r="AX378">
        <f t="shared" si="505"/>
        <v>2</v>
      </c>
      <c r="AY378">
        <f t="shared" si="506"/>
        <v>200.00000000004547</v>
      </c>
      <c r="AZ378" s="12">
        <f t="shared" si="512"/>
        <v>-2.6083333333333334</v>
      </c>
      <c r="BA378" s="13">
        <f t="shared" si="529"/>
        <v>0</v>
      </c>
      <c r="BB378" s="13">
        <f t="shared" si="531"/>
        <v>0</v>
      </c>
      <c r="BC378" s="27">
        <v>0</v>
      </c>
      <c r="BD378" s="1">
        <f t="shared" si="513"/>
        <v>0</v>
      </c>
      <c r="BE378" s="20">
        <f t="shared" si="514"/>
        <v>241.73076923076923</v>
      </c>
    </row>
    <row r="379" spans="1:57" ht="44.25" customHeight="1" x14ac:dyDescent="0.8">
      <c r="A379" s="39">
        <v>373</v>
      </c>
      <c r="B379" s="2" t="s">
        <v>983</v>
      </c>
      <c r="C379" s="37" t="s">
        <v>1012</v>
      </c>
      <c r="D379" s="40" t="s">
        <v>1013</v>
      </c>
      <c r="E379" s="40" t="s">
        <v>1014</v>
      </c>
      <c r="F379" s="46" t="str">
        <f>VLOOKUP(C379,'[1]2023.11'!$C$6:$X$1239,8,0)</f>
        <v>SAO</v>
      </c>
      <c r="G379" s="46" t="str">
        <f>VLOOKUP(C379,'[1]2023.11'!$C$6:$X$1239,9,0)</f>
        <v>THEARITH</v>
      </c>
      <c r="H379" s="46" t="str">
        <f>VLOOKUP(C379,'[1]2023.11'!$C$6:$X$1239,14,0)</f>
        <v>F</v>
      </c>
      <c r="I379" s="78">
        <f>VLOOKUP(C379,'[1]2023.11'!$C$6:$X$1239,13,0)</f>
        <v>28934</v>
      </c>
      <c r="J379" s="46" t="e">
        <f>VLOOKUP(C379,'[1]2023.11'!$C$6:$X$1239,4,0)</f>
        <v>#N/A</v>
      </c>
      <c r="K379" s="46" t="str">
        <f>VLOOKUP(C379,'[1]2023.11'!$C$6:$X$1239,3,0)</f>
        <v>061516745</v>
      </c>
      <c r="L379" s="15">
        <v>45163</v>
      </c>
      <c r="M379" s="2">
        <f t="shared" si="489"/>
        <v>25</v>
      </c>
      <c r="N379" s="16">
        <v>16</v>
      </c>
      <c r="O379" s="2"/>
      <c r="P379" s="16"/>
      <c r="Q379" s="16">
        <v>1</v>
      </c>
      <c r="R379" s="2">
        <v>200</v>
      </c>
      <c r="S379" s="2">
        <v>0</v>
      </c>
      <c r="T379" s="2">
        <v>0</v>
      </c>
      <c r="U379" s="16"/>
      <c r="V379" s="2">
        <v>0</v>
      </c>
      <c r="W379" s="2">
        <f t="shared" si="525"/>
        <v>0</v>
      </c>
      <c r="X379" s="2">
        <f t="shared" si="522"/>
        <v>0</v>
      </c>
      <c r="Y379" s="17">
        <f t="shared" si="507"/>
        <v>23.076923076923077</v>
      </c>
      <c r="Z379" s="17">
        <f t="shared" si="509"/>
        <v>4</v>
      </c>
      <c r="AA379" s="17">
        <f t="shared" si="508"/>
        <v>4.8076923076923084</v>
      </c>
      <c r="AB379" s="18">
        <v>7</v>
      </c>
      <c r="AC379" s="19">
        <f t="shared" si="495"/>
        <v>238.88461538461539</v>
      </c>
      <c r="AD379" s="17">
        <f t="shared" si="510"/>
        <v>0</v>
      </c>
      <c r="AE379" s="17">
        <f t="shared" si="534"/>
        <v>7.6923076923076925</v>
      </c>
      <c r="AF379" s="29"/>
      <c r="AG379" s="43">
        <f t="shared" si="526"/>
        <v>0</v>
      </c>
      <c r="AH379" s="17">
        <f t="shared" si="527"/>
        <v>4.7776923076923081</v>
      </c>
      <c r="AI379" s="17">
        <f t="shared" si="528"/>
        <v>12.47</v>
      </c>
      <c r="AJ379" s="3">
        <f t="shared" si="532"/>
        <v>226</v>
      </c>
      <c r="AK379" s="3">
        <f t="shared" si="533"/>
        <v>1600</v>
      </c>
      <c r="AL379" s="3"/>
      <c r="AN379" s="20">
        <f t="shared" si="511"/>
        <v>226.41</v>
      </c>
      <c r="AO379">
        <f t="shared" si="496"/>
        <v>2</v>
      </c>
      <c r="AP379">
        <f t="shared" si="497"/>
        <v>0</v>
      </c>
      <c r="AQ379">
        <f t="shared" si="498"/>
        <v>1</v>
      </c>
      <c r="AR379">
        <f t="shared" si="499"/>
        <v>0</v>
      </c>
      <c r="AS379">
        <f t="shared" si="500"/>
        <v>1</v>
      </c>
      <c r="AT379">
        <f t="shared" si="501"/>
        <v>1</v>
      </c>
      <c r="AU379">
        <f t="shared" si="502"/>
        <v>0</v>
      </c>
      <c r="AV379">
        <f t="shared" si="503"/>
        <v>1</v>
      </c>
      <c r="AW379">
        <f t="shared" si="504"/>
        <v>1</v>
      </c>
      <c r="AX379">
        <f t="shared" si="505"/>
        <v>1</v>
      </c>
      <c r="AY379">
        <f t="shared" si="506"/>
        <v>1639.9999999999864</v>
      </c>
      <c r="AZ379" s="12">
        <f t="shared" si="512"/>
        <v>-2.6083333333333334</v>
      </c>
      <c r="BA379" s="13">
        <f t="shared" si="529"/>
        <v>0</v>
      </c>
      <c r="BB379" s="13">
        <f t="shared" si="531"/>
        <v>0</v>
      </c>
      <c r="BC379" s="27">
        <v>0</v>
      </c>
      <c r="BD379" s="1">
        <f t="shared" si="513"/>
        <v>0</v>
      </c>
      <c r="BE379" s="20">
        <f t="shared" si="514"/>
        <v>215.38461538461539</v>
      </c>
    </row>
    <row r="380" spans="1:57" ht="44.25" customHeight="1" x14ac:dyDescent="0.8">
      <c r="A380" s="2">
        <v>374</v>
      </c>
      <c r="B380" s="2" t="s">
        <v>983</v>
      </c>
      <c r="C380" s="44" t="s">
        <v>1015</v>
      </c>
      <c r="D380" s="40" t="s">
        <v>1016</v>
      </c>
      <c r="E380" s="40" t="s">
        <v>1017</v>
      </c>
      <c r="F380" s="46" t="str">
        <f>VLOOKUP(C380,'[1]2023.11'!$C$6:$X$1239,8,0)</f>
        <v>CHHAN</v>
      </c>
      <c r="G380" s="46" t="str">
        <f>VLOOKUP(C380,'[1]2023.11'!$C$6:$X$1239,9,0)</f>
        <v>SOVANNAROT</v>
      </c>
      <c r="H380" s="46" t="str">
        <f>VLOOKUP(C380,'[1]2023.11'!$C$6:$X$1239,14,0)</f>
        <v>F</v>
      </c>
      <c r="I380" s="78">
        <f>VLOOKUP(C380,'[1]2023.11'!$C$6:$X$1239,13,0)</f>
        <v>37416</v>
      </c>
      <c r="J380" s="46" t="e">
        <f>VLOOKUP(C380,'[1]2023.11'!$C$6:$X$1239,4,0)</f>
        <v>#N/A</v>
      </c>
      <c r="K380" s="46" t="str">
        <f>VLOOKUP(C380,'[1]2023.11'!$C$6:$X$1239,3,0)</f>
        <v>062244173</v>
      </c>
      <c r="L380" s="15">
        <v>45163</v>
      </c>
      <c r="M380" s="2">
        <f t="shared" si="489"/>
        <v>24</v>
      </c>
      <c r="N380" s="16">
        <v>20</v>
      </c>
      <c r="O380" s="2"/>
      <c r="P380" s="16">
        <v>2</v>
      </c>
      <c r="Q380" s="16"/>
      <c r="R380" s="2">
        <v>200</v>
      </c>
      <c r="S380" s="2">
        <v>0</v>
      </c>
      <c r="T380" s="2">
        <v>0</v>
      </c>
      <c r="U380" s="16"/>
      <c r="V380" s="2">
        <v>0</v>
      </c>
      <c r="W380" s="2">
        <f t="shared" si="525"/>
        <v>0</v>
      </c>
      <c r="X380" s="2">
        <f t="shared" si="522"/>
        <v>0</v>
      </c>
      <c r="Y380" s="17">
        <f t="shared" si="507"/>
        <v>28.846153846153847</v>
      </c>
      <c r="Z380" s="17">
        <f t="shared" si="509"/>
        <v>5</v>
      </c>
      <c r="AA380" s="17">
        <f t="shared" si="508"/>
        <v>4.6153846153846159</v>
      </c>
      <c r="AB380" s="18">
        <v>7</v>
      </c>
      <c r="AC380" s="19">
        <f t="shared" si="495"/>
        <v>245.46153846153845</v>
      </c>
      <c r="AD380" s="17">
        <f t="shared" si="510"/>
        <v>15.384615384615385</v>
      </c>
      <c r="AE380" s="17">
        <f t="shared" si="534"/>
        <v>0</v>
      </c>
      <c r="AF380" s="29"/>
      <c r="AG380" s="43">
        <f t="shared" si="526"/>
        <v>0</v>
      </c>
      <c r="AH380" s="17">
        <f t="shared" si="527"/>
        <v>4.9092307692307688</v>
      </c>
      <c r="AI380" s="17">
        <f t="shared" si="528"/>
        <v>20.293846153846154</v>
      </c>
      <c r="AJ380" s="3">
        <f t="shared" si="532"/>
        <v>225</v>
      </c>
      <c r="AK380" s="3">
        <f t="shared" si="533"/>
        <v>600</v>
      </c>
      <c r="AL380" s="3"/>
      <c r="AN380" s="20">
        <f t="shared" si="511"/>
        <v>225.17</v>
      </c>
      <c r="AO380">
        <f t="shared" si="496"/>
        <v>2</v>
      </c>
      <c r="AP380">
        <f t="shared" si="497"/>
        <v>0</v>
      </c>
      <c r="AQ380">
        <f t="shared" si="498"/>
        <v>1</v>
      </c>
      <c r="AR380">
        <f t="shared" si="499"/>
        <v>0</v>
      </c>
      <c r="AS380">
        <f t="shared" si="500"/>
        <v>1</v>
      </c>
      <c r="AT380">
        <f t="shared" si="501"/>
        <v>0</v>
      </c>
      <c r="AU380">
        <f t="shared" si="502"/>
        <v>0</v>
      </c>
      <c r="AV380">
        <f t="shared" si="503"/>
        <v>0</v>
      </c>
      <c r="AW380">
        <f t="shared" si="504"/>
        <v>1</v>
      </c>
      <c r="AX380">
        <f t="shared" si="505"/>
        <v>1</v>
      </c>
      <c r="AY380">
        <f t="shared" si="506"/>
        <v>679.99999999994998</v>
      </c>
      <c r="AZ380" s="12">
        <f t="shared" si="512"/>
        <v>-2.6083333333333334</v>
      </c>
      <c r="BA380" s="13">
        <f t="shared" si="529"/>
        <v>0</v>
      </c>
      <c r="BB380" s="13">
        <f t="shared" si="531"/>
        <v>0</v>
      </c>
      <c r="BC380" s="27">
        <v>0</v>
      </c>
      <c r="BD380" s="1">
        <f t="shared" si="513"/>
        <v>0</v>
      </c>
      <c r="BE380" s="20">
        <f t="shared" si="514"/>
        <v>213.46153846153845</v>
      </c>
    </row>
    <row r="381" spans="1:57" ht="44.25" customHeight="1" x14ac:dyDescent="0.8">
      <c r="A381" s="39">
        <v>375</v>
      </c>
      <c r="B381" s="2" t="s">
        <v>983</v>
      </c>
      <c r="C381" s="44" t="s">
        <v>1018</v>
      </c>
      <c r="D381" s="40" t="s">
        <v>718</v>
      </c>
      <c r="E381" s="40" t="s">
        <v>728</v>
      </c>
      <c r="F381" s="46" t="str">
        <f>VLOOKUP(C381,'[1]2023.11'!$C$6:$X$1239,8,0)</f>
        <v>KAN</v>
      </c>
      <c r="G381" s="46" t="str">
        <f>VLOOKUP(C381,'[1]2023.11'!$C$6:$X$1239,9,0)</f>
        <v>NAVY</v>
      </c>
      <c r="H381" s="46" t="str">
        <f>VLOOKUP(C381,'[1]2023.11'!$C$6:$X$1239,14,0)</f>
        <v>F</v>
      </c>
      <c r="I381" s="78">
        <f>VLOOKUP(C381,'[1]2023.11'!$C$6:$X$1239,13,0)</f>
        <v>26373</v>
      </c>
      <c r="J381" s="46" t="e">
        <f>VLOOKUP(C381,'[1]2023.11'!$C$6:$X$1239,4,0)</f>
        <v>#N/A</v>
      </c>
      <c r="K381" s="46" t="str">
        <f>VLOOKUP(C381,'[1]2023.11'!$C$6:$X$1239,3,0)</f>
        <v>030806742</v>
      </c>
      <c r="L381" s="15">
        <v>45163</v>
      </c>
      <c r="M381" s="2">
        <f t="shared" si="489"/>
        <v>26</v>
      </c>
      <c r="N381" s="16">
        <v>18</v>
      </c>
      <c r="O381" s="2"/>
      <c r="P381" s="16"/>
      <c r="Q381" s="16"/>
      <c r="R381" s="2">
        <v>200</v>
      </c>
      <c r="S381" s="2">
        <v>0</v>
      </c>
      <c r="T381" s="2">
        <v>0</v>
      </c>
      <c r="U381" s="16"/>
      <c r="V381" s="2">
        <v>0</v>
      </c>
      <c r="W381" s="2">
        <f t="shared" si="525"/>
        <v>10</v>
      </c>
      <c r="X381" s="2">
        <f t="shared" si="522"/>
        <v>0</v>
      </c>
      <c r="Y381" s="17">
        <f t="shared" si="507"/>
        <v>25.96153846153846</v>
      </c>
      <c r="Z381" s="17">
        <f t="shared" si="509"/>
        <v>4.5</v>
      </c>
      <c r="AA381" s="17">
        <f t="shared" si="508"/>
        <v>5</v>
      </c>
      <c r="AB381" s="18">
        <v>7</v>
      </c>
      <c r="AC381" s="19">
        <f t="shared" si="495"/>
        <v>252.46153846153845</v>
      </c>
      <c r="AD381" s="17">
        <f t="shared" si="510"/>
        <v>0</v>
      </c>
      <c r="AE381" s="17">
        <f t="shared" si="534"/>
        <v>0</v>
      </c>
      <c r="AF381" s="29"/>
      <c r="AG381" s="43">
        <f t="shared" si="526"/>
        <v>0</v>
      </c>
      <c r="AH381" s="17">
        <f t="shared" si="527"/>
        <v>5.0492307692307694</v>
      </c>
      <c r="AI381" s="17">
        <f t="shared" si="528"/>
        <v>5.0492307692307694</v>
      </c>
      <c r="AJ381" s="3">
        <f t="shared" si="532"/>
        <v>247</v>
      </c>
      <c r="AK381" s="3">
        <f t="shared" si="533"/>
        <v>1600</v>
      </c>
      <c r="AL381" s="3"/>
      <c r="AN381" s="20">
        <f t="shared" si="511"/>
        <v>247.41</v>
      </c>
      <c r="AO381">
        <f t="shared" si="496"/>
        <v>2</v>
      </c>
      <c r="AP381">
        <f t="shared" si="497"/>
        <v>0</v>
      </c>
      <c r="AQ381">
        <f t="shared" si="498"/>
        <v>2</v>
      </c>
      <c r="AR381">
        <f t="shared" si="499"/>
        <v>0</v>
      </c>
      <c r="AS381">
        <f t="shared" si="500"/>
        <v>1</v>
      </c>
      <c r="AT381">
        <f t="shared" si="501"/>
        <v>2</v>
      </c>
      <c r="AU381">
        <f t="shared" si="502"/>
        <v>0</v>
      </c>
      <c r="AV381">
        <f t="shared" si="503"/>
        <v>1</v>
      </c>
      <c r="AW381">
        <f t="shared" si="504"/>
        <v>1</v>
      </c>
      <c r="AX381">
        <f t="shared" si="505"/>
        <v>1</v>
      </c>
      <c r="AY381">
        <f t="shared" si="506"/>
        <v>1639.9999999999864</v>
      </c>
      <c r="AZ381" s="12">
        <f t="shared" si="512"/>
        <v>-2.6083333333333334</v>
      </c>
      <c r="BA381" s="13">
        <f t="shared" si="529"/>
        <v>0</v>
      </c>
      <c r="BB381" s="13">
        <f t="shared" si="531"/>
        <v>0</v>
      </c>
      <c r="BC381" s="27">
        <v>0</v>
      </c>
      <c r="BD381" s="1">
        <f t="shared" si="513"/>
        <v>0</v>
      </c>
      <c r="BE381" s="20">
        <f t="shared" si="514"/>
        <v>235.96153846153845</v>
      </c>
    </row>
    <row r="382" spans="1:57" ht="44.25" customHeight="1" x14ac:dyDescent="0.8">
      <c r="A382" s="2">
        <v>376</v>
      </c>
      <c r="B382" s="2" t="s">
        <v>983</v>
      </c>
      <c r="C382" s="44" t="s">
        <v>1019</v>
      </c>
      <c r="D382" s="40" t="s">
        <v>1020</v>
      </c>
      <c r="E382" s="40" t="s">
        <v>1021</v>
      </c>
      <c r="F382" s="46" t="str">
        <f>VLOOKUP(C382,'[1]2023.11'!$C$6:$X$1239,8,0)</f>
        <v>CHHEANG</v>
      </c>
      <c r="G382" s="46" t="str">
        <f>VLOOKUP(C382,'[1]2023.11'!$C$6:$X$1239,9,0)</f>
        <v>SREYNOU</v>
      </c>
      <c r="H382" s="46" t="str">
        <f>VLOOKUP(C382,'[1]2023.11'!$C$6:$X$1239,14,0)</f>
        <v>F</v>
      </c>
      <c r="I382" s="78">
        <f>VLOOKUP(C382,'[1]2023.11'!$C$6:$X$1239,13,0)</f>
        <v>36474</v>
      </c>
      <c r="J382" s="46" t="e">
        <f>VLOOKUP(C382,'[1]2023.11'!$C$6:$X$1239,4,0)</f>
        <v>#N/A</v>
      </c>
      <c r="K382" s="46" t="str">
        <f>VLOOKUP(C382,'[1]2023.11'!$C$6:$X$1239,3,0)</f>
        <v>101015393</v>
      </c>
      <c r="L382" s="15">
        <v>45163</v>
      </c>
      <c r="M382" s="2">
        <f t="shared" ref="M382:M445" si="535">$P$4-Q382-P382</f>
        <v>25</v>
      </c>
      <c r="N382" s="16">
        <v>20</v>
      </c>
      <c r="O382" s="2"/>
      <c r="P382" s="16"/>
      <c r="Q382" s="16">
        <v>1</v>
      </c>
      <c r="R382" s="2">
        <v>200</v>
      </c>
      <c r="S382" s="2">
        <v>0</v>
      </c>
      <c r="T382" s="2">
        <v>0</v>
      </c>
      <c r="U382" s="16"/>
      <c r="V382" s="2">
        <v>0</v>
      </c>
      <c r="W382" s="2">
        <f t="shared" si="525"/>
        <v>0</v>
      </c>
      <c r="X382" s="2">
        <f t="shared" si="522"/>
        <v>0</v>
      </c>
      <c r="Y382" s="17">
        <f t="shared" si="507"/>
        <v>28.846153846153847</v>
      </c>
      <c r="Z382" s="17">
        <f t="shared" si="509"/>
        <v>5</v>
      </c>
      <c r="AA382" s="17">
        <f t="shared" si="508"/>
        <v>4.8076923076923084</v>
      </c>
      <c r="AB382" s="18">
        <v>7</v>
      </c>
      <c r="AC382" s="19">
        <f t="shared" si="495"/>
        <v>245.65384615384616</v>
      </c>
      <c r="AD382" s="17">
        <f t="shared" si="510"/>
        <v>0</v>
      </c>
      <c r="AE382" s="17">
        <f t="shared" si="534"/>
        <v>7.6923076923076925</v>
      </c>
      <c r="AF382" s="29"/>
      <c r="AG382" s="43">
        <f t="shared" si="526"/>
        <v>0</v>
      </c>
      <c r="AH382" s="17">
        <f t="shared" si="527"/>
        <v>4.9130769230769236</v>
      </c>
      <c r="AI382" s="17">
        <f t="shared" si="528"/>
        <v>12.605384615384615</v>
      </c>
      <c r="AJ382" s="3">
        <f t="shared" si="532"/>
        <v>233</v>
      </c>
      <c r="AK382" s="3">
        <f t="shared" si="533"/>
        <v>200</v>
      </c>
      <c r="AL382" s="3"/>
      <c r="AN382" s="20">
        <f t="shared" si="511"/>
        <v>233.05</v>
      </c>
      <c r="AO382">
        <f t="shared" si="496"/>
        <v>2</v>
      </c>
      <c r="AP382">
        <f t="shared" si="497"/>
        <v>0</v>
      </c>
      <c r="AQ382">
        <f t="shared" si="498"/>
        <v>1</v>
      </c>
      <c r="AR382">
        <f t="shared" si="499"/>
        <v>1</v>
      </c>
      <c r="AS382">
        <f t="shared" si="500"/>
        <v>0</v>
      </c>
      <c r="AT382">
        <f t="shared" si="501"/>
        <v>3</v>
      </c>
      <c r="AU382">
        <f t="shared" si="502"/>
        <v>0</v>
      </c>
      <c r="AV382">
        <f t="shared" si="503"/>
        <v>0</v>
      </c>
      <c r="AW382">
        <f t="shared" si="504"/>
        <v>0</v>
      </c>
      <c r="AX382">
        <f t="shared" si="505"/>
        <v>2</v>
      </c>
      <c r="AY382">
        <f t="shared" si="506"/>
        <v>200.00000000004547</v>
      </c>
      <c r="AZ382" s="12">
        <f t="shared" si="512"/>
        <v>-2.6083333333333334</v>
      </c>
      <c r="BA382" s="13">
        <f t="shared" si="529"/>
        <v>0</v>
      </c>
      <c r="BB382" s="13">
        <f t="shared" si="531"/>
        <v>0</v>
      </c>
      <c r="BC382" s="27">
        <v>0</v>
      </c>
      <c r="BD382" s="1">
        <f t="shared" si="513"/>
        <v>0</v>
      </c>
      <c r="BE382" s="20">
        <f t="shared" si="514"/>
        <v>221.15384615384616</v>
      </c>
    </row>
    <row r="383" spans="1:57" ht="44.25" customHeight="1" x14ac:dyDescent="0.8">
      <c r="A383" s="39">
        <v>377</v>
      </c>
      <c r="B383" s="2" t="s">
        <v>983</v>
      </c>
      <c r="C383" s="44" t="s">
        <v>1022</v>
      </c>
      <c r="D383" s="40" t="s">
        <v>851</v>
      </c>
      <c r="E383" s="40" t="s">
        <v>1023</v>
      </c>
      <c r="F383" s="46" t="str">
        <f>VLOOKUP(C383,'[1]2023.11'!$C$6:$X$1239,8,0)</f>
        <v>SANG</v>
      </c>
      <c r="G383" s="46" t="str">
        <f>VLOOKUP(C383,'[1]2023.11'!$C$6:$X$1239,9,0)</f>
        <v>SREYNOCH</v>
      </c>
      <c r="H383" s="46" t="str">
        <f>VLOOKUP(C383,'[1]2023.11'!$C$6:$X$1239,14,0)</f>
        <v>F</v>
      </c>
      <c r="I383" s="78">
        <f>VLOOKUP(C383,'[1]2023.11'!$C$6:$X$1239,13,0)</f>
        <v>38084</v>
      </c>
      <c r="J383" s="46" t="e">
        <f>VLOOKUP(C383,'[1]2023.11'!$C$6:$X$1239,4,0)</f>
        <v>#N/A</v>
      </c>
      <c r="K383" s="46" t="str">
        <f>VLOOKUP(C383,'[1]2023.11'!$C$6:$X$1239,3,0)</f>
        <v>031070530</v>
      </c>
      <c r="L383" s="15">
        <v>45173</v>
      </c>
      <c r="M383" s="2">
        <f t="shared" si="535"/>
        <v>26</v>
      </c>
      <c r="N383" s="16">
        <v>20</v>
      </c>
      <c r="O383" s="2"/>
      <c r="P383" s="16"/>
      <c r="Q383" s="16"/>
      <c r="R383" s="2">
        <v>200</v>
      </c>
      <c r="S383" s="2">
        <v>0</v>
      </c>
      <c r="T383" s="2">
        <v>0</v>
      </c>
      <c r="U383" s="16"/>
      <c r="V383" s="2">
        <v>0</v>
      </c>
      <c r="W383" s="2">
        <f t="shared" si="525"/>
        <v>10</v>
      </c>
      <c r="X383" s="2">
        <f t="shared" si="522"/>
        <v>0</v>
      </c>
      <c r="Y383" s="17">
        <f t="shared" si="507"/>
        <v>28.846153846153847</v>
      </c>
      <c r="Z383" s="17">
        <f t="shared" si="509"/>
        <v>5</v>
      </c>
      <c r="AA383" s="17">
        <f t="shared" si="508"/>
        <v>5</v>
      </c>
      <c r="AB383" s="18">
        <v>7</v>
      </c>
      <c r="AC383" s="19">
        <f t="shared" si="495"/>
        <v>255.84615384615384</v>
      </c>
      <c r="AD383" s="17">
        <f t="shared" si="510"/>
        <v>0</v>
      </c>
      <c r="AE383" s="17">
        <f t="shared" si="534"/>
        <v>0</v>
      </c>
      <c r="AF383" s="29"/>
      <c r="AG383" s="43">
        <f t="shared" si="526"/>
        <v>0</v>
      </c>
      <c r="AH383" s="17">
        <f t="shared" si="527"/>
        <v>5.1169230769230767</v>
      </c>
      <c r="AI383" s="17">
        <f t="shared" si="528"/>
        <v>5.1169230769230767</v>
      </c>
      <c r="AJ383" s="3">
        <f t="shared" si="532"/>
        <v>250</v>
      </c>
      <c r="AK383" s="3">
        <f t="shared" si="533"/>
        <v>2900</v>
      </c>
      <c r="AL383" s="3"/>
      <c r="AN383" s="20">
        <f t="shared" si="511"/>
        <v>250.73</v>
      </c>
      <c r="AO383">
        <f t="shared" si="496"/>
        <v>2</v>
      </c>
      <c r="AP383">
        <f t="shared" si="497"/>
        <v>1</v>
      </c>
      <c r="AQ383">
        <f t="shared" si="498"/>
        <v>0</v>
      </c>
      <c r="AR383">
        <f t="shared" si="499"/>
        <v>0</v>
      </c>
      <c r="AS383">
        <f t="shared" si="500"/>
        <v>0</v>
      </c>
      <c r="AT383">
        <f t="shared" si="501"/>
        <v>0</v>
      </c>
      <c r="AU383">
        <f t="shared" si="502"/>
        <v>1</v>
      </c>
      <c r="AV383">
        <f t="shared" si="503"/>
        <v>0</v>
      </c>
      <c r="AW383">
        <f t="shared" si="504"/>
        <v>1</v>
      </c>
      <c r="AX383">
        <f t="shared" si="505"/>
        <v>4</v>
      </c>
      <c r="AY383">
        <f t="shared" si="506"/>
        <v>2919.9999999999591</v>
      </c>
      <c r="AZ383" s="12">
        <f t="shared" si="512"/>
        <v>-2.6333333333333333</v>
      </c>
      <c r="BA383" s="13">
        <f t="shared" si="529"/>
        <v>0</v>
      </c>
      <c r="BB383" s="13">
        <f t="shared" si="531"/>
        <v>0</v>
      </c>
      <c r="BC383" s="27">
        <v>0</v>
      </c>
      <c r="BD383" s="1">
        <f t="shared" si="513"/>
        <v>0</v>
      </c>
      <c r="BE383" s="20">
        <f t="shared" si="514"/>
        <v>238.84615384615384</v>
      </c>
    </row>
    <row r="384" spans="1:57" ht="44.25" customHeight="1" x14ac:dyDescent="0.8">
      <c r="A384" s="2">
        <v>378</v>
      </c>
      <c r="B384" s="2" t="s">
        <v>983</v>
      </c>
      <c r="C384" s="44" t="s">
        <v>1024</v>
      </c>
      <c r="D384" s="40" t="s">
        <v>1025</v>
      </c>
      <c r="E384" s="40" t="s">
        <v>1026</v>
      </c>
      <c r="F384" s="46" t="str">
        <f>VLOOKUP(C384,'[1]2023.11'!$C$6:$X$1239,8,0)</f>
        <v>KHAT</v>
      </c>
      <c r="G384" s="46" t="str">
        <f>VLOOKUP(C384,'[1]2023.11'!$C$6:$X$1239,9,0)</f>
        <v>NAI</v>
      </c>
      <c r="H384" s="46" t="str">
        <f>VLOOKUP(C384,'[1]2023.11'!$C$6:$X$1239,14,0)</f>
        <v>F</v>
      </c>
      <c r="I384" s="78">
        <f>VLOOKUP(C384,'[1]2023.11'!$C$6:$X$1239,13,0)</f>
        <v>33338</v>
      </c>
      <c r="J384" s="46" t="e">
        <f>VLOOKUP(C384,'[1]2023.11'!$C$6:$X$1239,4,0)</f>
        <v>#N/A</v>
      </c>
      <c r="K384" s="46" t="str">
        <f>VLOOKUP(C384,'[1]2023.11'!$C$6:$X$1239,3,0)</f>
        <v>160350122</v>
      </c>
      <c r="L384" s="15">
        <v>45176</v>
      </c>
      <c r="M384" s="2">
        <f t="shared" si="535"/>
        <v>23</v>
      </c>
      <c r="N384" s="16">
        <v>18</v>
      </c>
      <c r="O384" s="2"/>
      <c r="P384" s="16"/>
      <c r="Q384" s="16">
        <v>3</v>
      </c>
      <c r="R384" s="2">
        <v>200</v>
      </c>
      <c r="S384" s="2">
        <v>0</v>
      </c>
      <c r="T384" s="2">
        <v>0</v>
      </c>
      <c r="U384" s="16"/>
      <c r="V384" s="2">
        <v>0</v>
      </c>
      <c r="W384" s="2">
        <f t="shared" si="525"/>
        <v>0</v>
      </c>
      <c r="X384" s="2">
        <f t="shared" si="522"/>
        <v>0</v>
      </c>
      <c r="Y384" s="17">
        <f t="shared" si="507"/>
        <v>25.96153846153846</v>
      </c>
      <c r="Z384" s="17">
        <f t="shared" si="509"/>
        <v>4.5</v>
      </c>
      <c r="AA384" s="17">
        <f t="shared" si="508"/>
        <v>4.4230769230769234</v>
      </c>
      <c r="AB384" s="18">
        <v>7</v>
      </c>
      <c r="AC384" s="19">
        <f t="shared" si="495"/>
        <v>241.88461538461539</v>
      </c>
      <c r="AD384" s="17">
        <f t="shared" si="510"/>
        <v>0</v>
      </c>
      <c r="AE384" s="17">
        <f t="shared" si="534"/>
        <v>23.076923076923077</v>
      </c>
      <c r="AF384" s="29"/>
      <c r="AG384" s="43">
        <f t="shared" si="526"/>
        <v>0</v>
      </c>
      <c r="AH384" s="17">
        <f t="shared" si="527"/>
        <v>4.8376923076923077</v>
      </c>
      <c r="AI384" s="17">
        <f t="shared" si="528"/>
        <v>27.914615384615384</v>
      </c>
      <c r="AJ384" s="3">
        <f t="shared" si="532"/>
        <v>213</v>
      </c>
      <c r="AK384" s="3">
        <f t="shared" si="533"/>
        <v>3800</v>
      </c>
      <c r="AL384" s="3"/>
      <c r="AN384" s="20">
        <f t="shared" si="511"/>
        <v>213.97</v>
      </c>
      <c r="AO384">
        <f t="shared" si="496"/>
        <v>2</v>
      </c>
      <c r="AP384">
        <f t="shared" si="497"/>
        <v>0</v>
      </c>
      <c r="AQ384">
        <f t="shared" si="498"/>
        <v>0</v>
      </c>
      <c r="AR384">
        <f t="shared" si="499"/>
        <v>1</v>
      </c>
      <c r="AS384">
        <f t="shared" si="500"/>
        <v>0</v>
      </c>
      <c r="AT384">
        <f t="shared" si="501"/>
        <v>3</v>
      </c>
      <c r="AU384">
        <f t="shared" si="502"/>
        <v>1</v>
      </c>
      <c r="AV384">
        <f t="shared" si="503"/>
        <v>1</v>
      </c>
      <c r="AW384">
        <f t="shared" si="504"/>
        <v>1</v>
      </c>
      <c r="AX384">
        <f t="shared" si="505"/>
        <v>3</v>
      </c>
      <c r="AY384">
        <f t="shared" si="506"/>
        <v>3879.9999999999955</v>
      </c>
      <c r="AZ384" s="12">
        <f t="shared" si="512"/>
        <v>-2.6416666666666666</v>
      </c>
      <c r="BA384" s="13">
        <f t="shared" si="529"/>
        <v>0</v>
      </c>
      <c r="BB384" s="13">
        <f t="shared" si="531"/>
        <v>0</v>
      </c>
      <c r="BC384" s="27">
        <v>0</v>
      </c>
      <c r="BD384" s="1">
        <f t="shared" si="513"/>
        <v>0</v>
      </c>
      <c r="BE384" s="20">
        <f t="shared" si="514"/>
        <v>202.88461538461539</v>
      </c>
    </row>
    <row r="385" spans="1:57" ht="44.25" customHeight="1" x14ac:dyDescent="0.8">
      <c r="A385" s="39">
        <v>379</v>
      </c>
      <c r="B385" s="2" t="s">
        <v>983</v>
      </c>
      <c r="C385" s="37" t="s">
        <v>1027</v>
      </c>
      <c r="D385" s="40" t="s">
        <v>1028</v>
      </c>
      <c r="E385" s="40" t="s">
        <v>1029</v>
      </c>
      <c r="F385" s="46" t="str">
        <f>VLOOKUP(C385,'[1]2023.11'!$C$6:$X$1239,8,0)</f>
        <v>KUON</v>
      </c>
      <c r="G385" s="46" t="str">
        <f>VLOOKUP(C385,'[1]2023.11'!$C$6:$X$1239,9,0)</f>
        <v>CHANKIRIAMPOR</v>
      </c>
      <c r="H385" s="46" t="str">
        <f>VLOOKUP(C385,'[1]2023.11'!$C$6:$X$1239,14,0)</f>
        <v>F</v>
      </c>
      <c r="I385" s="78">
        <f>VLOOKUP(C385,'[1]2023.11'!$C$6:$X$1239,13,0)</f>
        <v>38084</v>
      </c>
      <c r="J385" s="46" t="e">
        <f>VLOOKUP(C385,'[1]2023.11'!$C$6:$X$1239,4,0)</f>
        <v>#N/A</v>
      </c>
      <c r="K385" s="46" t="str">
        <f>VLOOKUP(C385,'[1]2023.11'!$C$6:$X$1239,3,0)</f>
        <v>100943440</v>
      </c>
      <c r="L385" s="15">
        <v>45217</v>
      </c>
      <c r="M385" s="2">
        <f t="shared" si="535"/>
        <v>24</v>
      </c>
      <c r="N385" s="16">
        <v>16</v>
      </c>
      <c r="O385" s="2"/>
      <c r="P385" s="16">
        <v>2</v>
      </c>
      <c r="Q385" s="16"/>
      <c r="R385" s="2">
        <v>198</v>
      </c>
      <c r="S385" s="2">
        <v>0</v>
      </c>
      <c r="T385" s="2">
        <v>0</v>
      </c>
      <c r="U385" s="16"/>
      <c r="V385" s="2">
        <v>0</v>
      </c>
      <c r="W385" s="2">
        <f t="shared" si="525"/>
        <v>0</v>
      </c>
      <c r="X385" s="2">
        <f t="shared" si="522"/>
        <v>0</v>
      </c>
      <c r="Y385" s="17">
        <f t="shared" si="507"/>
        <v>22.846153846153847</v>
      </c>
      <c r="Z385" s="17">
        <f t="shared" si="509"/>
        <v>4</v>
      </c>
      <c r="AA385" s="17">
        <f t="shared" si="508"/>
        <v>4.6153846153846159</v>
      </c>
      <c r="AB385" s="18">
        <v>7</v>
      </c>
      <c r="AC385" s="19">
        <f t="shared" si="495"/>
        <v>236.46153846153845</v>
      </c>
      <c r="AD385" s="17">
        <f t="shared" si="510"/>
        <v>15.23076923076923</v>
      </c>
      <c r="AE385" s="17">
        <f t="shared" si="534"/>
        <v>0</v>
      </c>
      <c r="AF385" s="29"/>
      <c r="AG385" s="43">
        <f t="shared" si="526"/>
        <v>0</v>
      </c>
      <c r="AH385" s="17">
        <f t="shared" si="527"/>
        <v>4.7292307692307691</v>
      </c>
      <c r="AI385" s="17">
        <f t="shared" si="528"/>
        <v>19.96</v>
      </c>
      <c r="AJ385" s="3">
        <f t="shared" si="532"/>
        <v>216</v>
      </c>
      <c r="AK385" s="3">
        <f t="shared" si="533"/>
        <v>2000</v>
      </c>
      <c r="AL385" s="3"/>
      <c r="AN385" s="20">
        <f t="shared" si="511"/>
        <v>216.5</v>
      </c>
      <c r="AO385">
        <f t="shared" si="496"/>
        <v>2</v>
      </c>
      <c r="AP385">
        <f t="shared" si="497"/>
        <v>0</v>
      </c>
      <c r="AQ385">
        <f t="shared" si="498"/>
        <v>0</v>
      </c>
      <c r="AR385">
        <f t="shared" si="499"/>
        <v>1</v>
      </c>
      <c r="AS385">
        <f t="shared" si="500"/>
        <v>1</v>
      </c>
      <c r="AT385">
        <f t="shared" si="501"/>
        <v>1</v>
      </c>
      <c r="AU385">
        <f t="shared" si="502"/>
        <v>1</v>
      </c>
      <c r="AV385">
        <f t="shared" si="503"/>
        <v>0</v>
      </c>
      <c r="AW385">
        <f t="shared" si="504"/>
        <v>0</v>
      </c>
      <c r="AX385">
        <f t="shared" si="505"/>
        <v>0</v>
      </c>
      <c r="AY385">
        <f t="shared" si="506"/>
        <v>2000</v>
      </c>
      <c r="AZ385" s="12">
        <f t="shared" si="512"/>
        <v>-2.7555555555555555</v>
      </c>
      <c r="BA385" s="13">
        <f t="shared" si="529"/>
        <v>0</v>
      </c>
      <c r="BB385" s="13">
        <f t="shared" si="531"/>
        <v>0</v>
      </c>
      <c r="BC385" s="27">
        <v>0</v>
      </c>
      <c r="BD385" s="1">
        <f t="shared" si="513"/>
        <v>0</v>
      </c>
      <c r="BE385" s="20">
        <f t="shared" si="514"/>
        <v>205.61538461538461</v>
      </c>
    </row>
    <row r="386" spans="1:57" ht="44.25" customHeight="1" x14ac:dyDescent="0.8">
      <c r="A386" s="2">
        <v>380</v>
      </c>
      <c r="B386" s="2" t="s">
        <v>983</v>
      </c>
      <c r="C386" s="37" t="s">
        <v>1030</v>
      </c>
      <c r="D386" s="40" t="s">
        <v>483</v>
      </c>
      <c r="E386" s="40" t="s">
        <v>1031</v>
      </c>
      <c r="F386" s="46" t="str">
        <f>VLOOKUP(C386,'[1]2023.11'!$C$6:$X$1239,8,0)</f>
        <v>PEN</v>
      </c>
      <c r="G386" s="46" t="str">
        <f>VLOOKUP(C386,'[1]2023.11'!$C$6:$X$1239,9,0)</f>
        <v>SONIN</v>
      </c>
      <c r="H386" s="46" t="str">
        <f>VLOOKUP(C386,'[1]2023.11'!$C$6:$X$1239,14,0)</f>
        <v>F</v>
      </c>
      <c r="I386" s="78">
        <f>VLOOKUP(C386,'[1]2023.11'!$C$6:$X$1239,13,0)</f>
        <v>36892</v>
      </c>
      <c r="J386" s="46" t="e">
        <f>VLOOKUP(C386,'[1]2023.11'!$C$6:$X$1239,4,0)</f>
        <v>#N/A</v>
      </c>
      <c r="K386" s="46" t="str">
        <f>VLOOKUP(C386,'[1]2023.11'!$C$6:$X$1239,3,0)</f>
        <v>171120625</v>
      </c>
      <c r="L386" s="15">
        <v>45219</v>
      </c>
      <c r="M386" s="2">
        <f t="shared" si="535"/>
        <v>26</v>
      </c>
      <c r="N386" s="16">
        <v>20</v>
      </c>
      <c r="O386" s="2"/>
      <c r="P386" s="16"/>
      <c r="Q386" s="16"/>
      <c r="R386" s="2">
        <v>198</v>
      </c>
      <c r="S386" s="2">
        <v>0</v>
      </c>
      <c r="T386" s="2">
        <v>0</v>
      </c>
      <c r="U386" s="16"/>
      <c r="V386" s="2">
        <v>0</v>
      </c>
      <c r="W386" s="2">
        <f t="shared" si="525"/>
        <v>10</v>
      </c>
      <c r="X386" s="2">
        <f t="shared" si="522"/>
        <v>0</v>
      </c>
      <c r="Y386" s="17">
        <f t="shared" si="507"/>
        <v>28.557692307692307</v>
      </c>
      <c r="Z386" s="17">
        <f t="shared" si="509"/>
        <v>5</v>
      </c>
      <c r="AA386" s="17">
        <f t="shared" si="508"/>
        <v>5</v>
      </c>
      <c r="AB386" s="18">
        <v>7</v>
      </c>
      <c r="AC386" s="19">
        <f t="shared" si="495"/>
        <v>253.55769230769232</v>
      </c>
      <c r="AD386" s="17">
        <f t="shared" si="510"/>
        <v>0</v>
      </c>
      <c r="AE386" s="17">
        <f t="shared" si="534"/>
        <v>0</v>
      </c>
      <c r="AF386" s="29"/>
      <c r="AG386" s="43">
        <f t="shared" si="526"/>
        <v>0</v>
      </c>
      <c r="AH386" s="17">
        <f t="shared" si="527"/>
        <v>5.0711538461538463</v>
      </c>
      <c r="AI386" s="17">
        <f t="shared" si="528"/>
        <v>5.0711538461538463</v>
      </c>
      <c r="AJ386" s="3">
        <f t="shared" si="532"/>
        <v>248</v>
      </c>
      <c r="AK386" s="3">
        <f t="shared" si="533"/>
        <v>1900</v>
      </c>
      <c r="AL386" s="3"/>
      <c r="AN386" s="20">
        <f t="shared" si="511"/>
        <v>248.49</v>
      </c>
      <c r="AO386">
        <f t="shared" si="496"/>
        <v>2</v>
      </c>
      <c r="AP386">
        <f t="shared" si="497"/>
        <v>0</v>
      </c>
      <c r="AQ386">
        <f t="shared" si="498"/>
        <v>2</v>
      </c>
      <c r="AR386">
        <f t="shared" si="499"/>
        <v>0</v>
      </c>
      <c r="AS386">
        <f t="shared" si="500"/>
        <v>1</v>
      </c>
      <c r="AT386">
        <f t="shared" si="501"/>
        <v>3</v>
      </c>
      <c r="AU386">
        <f t="shared" si="502"/>
        <v>0</v>
      </c>
      <c r="AV386">
        <f t="shared" si="503"/>
        <v>1</v>
      </c>
      <c r="AW386">
        <f t="shared" si="504"/>
        <v>1</v>
      </c>
      <c r="AX386">
        <f t="shared" si="505"/>
        <v>4</v>
      </c>
      <c r="AY386">
        <f t="shared" si="506"/>
        <v>1960.0000000000364</v>
      </c>
      <c r="AZ386" s="12">
        <f t="shared" si="512"/>
        <v>-2.7611111111111111</v>
      </c>
      <c r="BA386" s="13">
        <f t="shared" si="529"/>
        <v>0</v>
      </c>
      <c r="BB386" s="13">
        <f t="shared" si="531"/>
        <v>0</v>
      </c>
      <c r="BC386" s="27">
        <v>0</v>
      </c>
      <c r="BD386" s="1">
        <f t="shared" si="513"/>
        <v>0</v>
      </c>
      <c r="BE386" s="20">
        <f t="shared" si="514"/>
        <v>236.55769230769232</v>
      </c>
    </row>
    <row r="387" spans="1:57" ht="44.25" customHeight="1" x14ac:dyDescent="0.8">
      <c r="A387" s="39">
        <v>381</v>
      </c>
      <c r="B387" s="2" t="s">
        <v>983</v>
      </c>
      <c r="C387" s="37" t="s">
        <v>1032</v>
      </c>
      <c r="D387" s="40" t="s">
        <v>766</v>
      </c>
      <c r="E387" s="40" t="s">
        <v>1033</v>
      </c>
      <c r="F387" s="46" t="str">
        <f>VLOOKUP(C387,'[1]2023.11'!$C$6:$X$1239,8,0)</f>
        <v>CHHENG</v>
      </c>
      <c r="G387" s="46" t="str">
        <f>VLOOKUP(C387,'[1]2023.11'!$C$6:$X$1239,9,0)</f>
        <v>KIMLORN</v>
      </c>
      <c r="H387" s="46" t="str">
        <f>VLOOKUP(C387,'[1]2023.11'!$C$6:$X$1239,14,0)</f>
        <v>F</v>
      </c>
      <c r="I387" s="78">
        <f>VLOOKUP(C387,'[1]2023.11'!$C$6:$X$1239,13,0)</f>
        <v>35615</v>
      </c>
      <c r="J387" s="46" t="e">
        <f>VLOOKUP(C387,'[1]2023.11'!$C$6:$X$1239,4,0)</f>
        <v>#N/A</v>
      </c>
      <c r="K387" s="46" t="str">
        <f>VLOOKUP(C387,'[1]2023.11'!$C$6:$X$1239,3,0)</f>
        <v>171000685</v>
      </c>
      <c r="L387" s="15">
        <v>45219</v>
      </c>
      <c r="M387" s="2">
        <f t="shared" si="535"/>
        <v>24</v>
      </c>
      <c r="N387" s="16">
        <v>20</v>
      </c>
      <c r="O387" s="2"/>
      <c r="P387" s="16"/>
      <c r="Q387" s="16">
        <v>2</v>
      </c>
      <c r="R387" s="2">
        <v>198</v>
      </c>
      <c r="S387" s="2">
        <v>0</v>
      </c>
      <c r="T387" s="2">
        <v>0</v>
      </c>
      <c r="U387" s="16"/>
      <c r="V387" s="2">
        <v>0</v>
      </c>
      <c r="W387" s="2">
        <f t="shared" si="525"/>
        <v>0</v>
      </c>
      <c r="X387" s="2">
        <f t="shared" si="522"/>
        <v>0</v>
      </c>
      <c r="Y387" s="17">
        <f t="shared" si="507"/>
        <v>28.557692307692307</v>
      </c>
      <c r="Z387" s="17">
        <f t="shared" si="509"/>
        <v>5</v>
      </c>
      <c r="AA387" s="17">
        <f t="shared" si="508"/>
        <v>4.6153846153846159</v>
      </c>
      <c r="AB387" s="18">
        <v>7</v>
      </c>
      <c r="AC387" s="19">
        <f t="shared" si="495"/>
        <v>243.17307692307693</v>
      </c>
      <c r="AD387" s="17">
        <f t="shared" si="510"/>
        <v>0</v>
      </c>
      <c r="AE387" s="17">
        <f t="shared" si="534"/>
        <v>15.23076923076923</v>
      </c>
      <c r="AF387" s="29"/>
      <c r="AG387" s="43">
        <f t="shared" si="526"/>
        <v>0</v>
      </c>
      <c r="AH387" s="17">
        <f t="shared" si="527"/>
        <v>4.8634615384615385</v>
      </c>
      <c r="AI387" s="17">
        <f t="shared" si="528"/>
        <v>20.094230769230769</v>
      </c>
      <c r="AJ387" s="3">
        <f t="shared" si="532"/>
        <v>223</v>
      </c>
      <c r="AK387" s="3">
        <f t="shared" si="533"/>
        <v>300</v>
      </c>
      <c r="AL387" s="3"/>
      <c r="AN387" s="20">
        <f t="shared" si="511"/>
        <v>223.08</v>
      </c>
      <c r="AO387">
        <f t="shared" si="496"/>
        <v>2</v>
      </c>
      <c r="AP387">
        <f t="shared" si="497"/>
        <v>0</v>
      </c>
      <c r="AQ387">
        <f t="shared" si="498"/>
        <v>1</v>
      </c>
      <c r="AR387">
        <f t="shared" si="499"/>
        <v>0</v>
      </c>
      <c r="AS387">
        <f t="shared" si="500"/>
        <v>0</v>
      </c>
      <c r="AT387">
        <f t="shared" si="501"/>
        <v>3</v>
      </c>
      <c r="AU387">
        <f t="shared" si="502"/>
        <v>0</v>
      </c>
      <c r="AV387">
        <f t="shared" si="503"/>
        <v>0</v>
      </c>
      <c r="AW387">
        <f t="shared" si="504"/>
        <v>0</v>
      </c>
      <c r="AX387">
        <f t="shared" si="505"/>
        <v>3</v>
      </c>
      <c r="AY387">
        <f t="shared" si="506"/>
        <v>320.00000000005002</v>
      </c>
      <c r="AZ387" s="12">
        <f t="shared" si="512"/>
        <v>-2.7611111111111111</v>
      </c>
      <c r="BA387" s="13">
        <f t="shared" si="529"/>
        <v>0</v>
      </c>
      <c r="BB387" s="13">
        <f t="shared" si="531"/>
        <v>0</v>
      </c>
      <c r="BC387" s="27">
        <v>0</v>
      </c>
      <c r="BD387" s="1">
        <f t="shared" si="513"/>
        <v>0</v>
      </c>
      <c r="BE387" s="20">
        <f t="shared" si="514"/>
        <v>211.32692307692309</v>
      </c>
    </row>
    <row r="388" spans="1:57" ht="44.25" customHeight="1" x14ac:dyDescent="0.8">
      <c r="A388" s="2">
        <v>382</v>
      </c>
      <c r="B388" s="2" t="s">
        <v>983</v>
      </c>
      <c r="C388" s="37" t="s">
        <v>1034</v>
      </c>
      <c r="D388" s="40" t="s">
        <v>1035</v>
      </c>
      <c r="E388" s="40" t="s">
        <v>1036</v>
      </c>
      <c r="F388" s="46" t="str">
        <f>VLOOKUP(C388,'[1]2023.11'!$C$6:$X$1239,8,0)</f>
        <v>HORN</v>
      </c>
      <c r="G388" s="46" t="str">
        <f>VLOOKUP(C388,'[1]2023.11'!$C$6:$X$1239,9,0)</f>
        <v>PHALLA</v>
      </c>
      <c r="H388" s="46" t="str">
        <f>VLOOKUP(C388,'[1]2023.11'!$C$6:$X$1239,14,0)</f>
        <v>F</v>
      </c>
      <c r="I388" s="78">
        <f>VLOOKUP(C388,'[1]2023.11'!$C$6:$X$1239,13,0)</f>
        <v>38485</v>
      </c>
      <c r="J388" s="46" t="e">
        <f>VLOOKUP(C388,'[1]2023.11'!$C$6:$X$1239,4,0)</f>
        <v>#N/A</v>
      </c>
      <c r="K388" s="46" t="str">
        <f>VLOOKUP(C388,'[1]2023.11'!$C$6:$X$1239,3,0)</f>
        <v>151023684</v>
      </c>
      <c r="L388" s="15">
        <v>45219</v>
      </c>
      <c r="M388" s="2">
        <f t="shared" si="535"/>
        <v>26</v>
      </c>
      <c r="N388" s="16">
        <v>20</v>
      </c>
      <c r="O388" s="2"/>
      <c r="P388" s="16"/>
      <c r="Q388" s="16"/>
      <c r="R388" s="2">
        <v>198</v>
      </c>
      <c r="S388" s="2">
        <v>0</v>
      </c>
      <c r="T388" s="2">
        <v>0</v>
      </c>
      <c r="U388" s="16"/>
      <c r="V388" s="2">
        <v>0</v>
      </c>
      <c r="W388" s="2">
        <f t="shared" si="525"/>
        <v>10</v>
      </c>
      <c r="X388" s="2">
        <f t="shared" si="522"/>
        <v>0</v>
      </c>
      <c r="Y388" s="17">
        <f t="shared" si="507"/>
        <v>28.557692307692307</v>
      </c>
      <c r="Z388" s="17">
        <f t="shared" si="509"/>
        <v>5</v>
      </c>
      <c r="AA388" s="17">
        <f t="shared" si="508"/>
        <v>5</v>
      </c>
      <c r="AB388" s="18">
        <v>7</v>
      </c>
      <c r="AC388" s="19">
        <f t="shared" ref="AC388:AC451" si="536">R388+S388+T388+U388+V388+W388+X388+Y388+Z388+AA388+AB388</f>
        <v>253.55769230769232</v>
      </c>
      <c r="AD388" s="17">
        <f t="shared" si="510"/>
        <v>0</v>
      </c>
      <c r="AE388" s="17">
        <f t="shared" si="534"/>
        <v>0</v>
      </c>
      <c r="AF388" s="29"/>
      <c r="AG388" s="43">
        <f t="shared" si="526"/>
        <v>0</v>
      </c>
      <c r="AH388" s="17">
        <f t="shared" si="527"/>
        <v>5.0711538461538463</v>
      </c>
      <c r="AI388" s="17">
        <f t="shared" si="528"/>
        <v>5.0711538461538463</v>
      </c>
      <c r="AJ388" s="3">
        <f t="shared" si="532"/>
        <v>248</v>
      </c>
      <c r="AK388" s="3">
        <f t="shared" si="533"/>
        <v>1900</v>
      </c>
      <c r="AL388" s="3"/>
      <c r="AN388" s="20">
        <f t="shared" si="511"/>
        <v>248.49</v>
      </c>
      <c r="AO388">
        <f t="shared" ref="AO388:AO451" si="537">INT(AN388/$AO$5)</f>
        <v>2</v>
      </c>
      <c r="AP388">
        <f t="shared" ref="AP388:AP451" si="538">INT((AN388-$AO$5*AO388)/50)</f>
        <v>0</v>
      </c>
      <c r="AQ388">
        <f t="shared" ref="AQ388:AQ451" si="539">INT((AN388-$AO$5*AO388-$AP$5*AP388)/20)</f>
        <v>2</v>
      </c>
      <c r="AR388">
        <f t="shared" ref="AR388:AR451" si="540">INT((AN388-$AO$5*AO388-$AP$5*AP388-$AQ$5*AQ388)/10)</f>
        <v>0</v>
      </c>
      <c r="AS388">
        <f t="shared" ref="AS388:AS451" si="541">INT((AN388-$AO$5*AO388-$AP$5*AP388-$AQ$5*AQ388-$AR$5*AR388)/5)</f>
        <v>1</v>
      </c>
      <c r="AT388">
        <f t="shared" ref="AT388:AT451" si="542">INT((AN388-$AO$5*AO388-$AP$5*AP388-$AQ$5*AQ388-$AR$5*AR388-$AS$5*AS388)/1)</f>
        <v>3</v>
      </c>
      <c r="AU388">
        <f t="shared" ref="AU388:AU451" si="543">INT(AY388/$AU$5)</f>
        <v>0</v>
      </c>
      <c r="AV388">
        <f t="shared" ref="AV388:AV451" si="544">INT((AY388-AU388*$AU$5)/1000)</f>
        <v>1</v>
      </c>
      <c r="AW388">
        <f t="shared" ref="AW388:AW451" si="545">INT((AY388-AU388*$AU$5-AV388*$AV$5)/500)</f>
        <v>1</v>
      </c>
      <c r="AX388">
        <f t="shared" ref="AX388:AX451" si="546">INT((AY388-AU388*$AU$5-AV388*$AV$5-AW388*$AW$5)/100)</f>
        <v>4</v>
      </c>
      <c r="AY388">
        <f t="shared" ref="AY388:AY451" si="547">(AN388-$AO$5*AO388-$AP$5*AP388-$AQ$5*AQ388-$AR$5*AR388-$AS$5*AS388-$AT$5*AT388)*4000</f>
        <v>1960.0000000000364</v>
      </c>
      <c r="AZ388" s="12">
        <f t="shared" si="512"/>
        <v>-2.7611111111111111</v>
      </c>
      <c r="BA388" s="13">
        <f t="shared" si="529"/>
        <v>0</v>
      </c>
      <c r="BB388" s="13">
        <f t="shared" si="531"/>
        <v>0</v>
      </c>
      <c r="BC388" s="27">
        <v>0</v>
      </c>
      <c r="BD388" s="1">
        <f t="shared" si="513"/>
        <v>0</v>
      </c>
      <c r="BE388" s="20">
        <f t="shared" si="514"/>
        <v>236.55769230769232</v>
      </c>
    </row>
    <row r="389" spans="1:57" ht="44.25" customHeight="1" x14ac:dyDescent="0.8">
      <c r="A389" s="39">
        <v>383</v>
      </c>
      <c r="B389" s="2" t="s">
        <v>983</v>
      </c>
      <c r="C389" s="37" t="s">
        <v>1037</v>
      </c>
      <c r="D389" s="40" t="s">
        <v>119</v>
      </c>
      <c r="E389" s="40" t="s">
        <v>1038</v>
      </c>
      <c r="F389" s="46" t="str">
        <f>VLOOKUP(C389,'[1]2023.11'!$C$6:$X$1239,8,0)</f>
        <v>VIN</v>
      </c>
      <c r="G389" s="46" t="str">
        <f>VLOOKUP(C389,'[1]2023.11'!$C$6:$X$1239,9,0)</f>
        <v>DINA</v>
      </c>
      <c r="H389" s="46" t="str">
        <f>VLOOKUP(C389,'[1]2023.11'!$C$6:$X$1239,14,0)</f>
        <v>F</v>
      </c>
      <c r="I389" s="78">
        <f>VLOOKUP(C389,'[1]2023.11'!$C$6:$X$1239,13,0)</f>
        <v>35127</v>
      </c>
      <c r="J389" s="46" t="e">
        <f>VLOOKUP(C389,'[1]2023.11'!$C$6:$X$1239,4,0)</f>
        <v>#N/A</v>
      </c>
      <c r="K389" s="46" t="str">
        <f>VLOOKUP(C389,'[1]2023.11'!$C$6:$X$1239,3,0)</f>
        <v>160295764</v>
      </c>
      <c r="L389" s="15">
        <v>45219</v>
      </c>
      <c r="M389" s="2">
        <f t="shared" si="535"/>
        <v>26</v>
      </c>
      <c r="N389" s="16">
        <v>26</v>
      </c>
      <c r="O389" s="2"/>
      <c r="P389" s="16"/>
      <c r="Q389" s="16"/>
      <c r="R389" s="2">
        <v>198</v>
      </c>
      <c r="S389" s="2">
        <v>0</v>
      </c>
      <c r="T389" s="2">
        <v>0</v>
      </c>
      <c r="U389" s="16"/>
      <c r="V389" s="2">
        <v>0</v>
      </c>
      <c r="W389" s="2">
        <f t="shared" si="525"/>
        <v>10</v>
      </c>
      <c r="X389" s="2">
        <f t="shared" si="522"/>
        <v>0</v>
      </c>
      <c r="Y389" s="17">
        <f t="shared" ref="Y389:Y452" si="548">(((R389/26/8)*1.5)*N389)+(((R389/26)*2)*O389)</f>
        <v>37.125</v>
      </c>
      <c r="Z389" s="17">
        <f t="shared" si="509"/>
        <v>6.5</v>
      </c>
      <c r="AA389" s="17">
        <f t="shared" si="508"/>
        <v>5</v>
      </c>
      <c r="AB389" s="18">
        <v>7</v>
      </c>
      <c r="AC389" s="19">
        <f t="shared" si="536"/>
        <v>263.625</v>
      </c>
      <c r="AD389" s="17">
        <f t="shared" si="510"/>
        <v>0</v>
      </c>
      <c r="AE389" s="17">
        <f t="shared" si="534"/>
        <v>0</v>
      </c>
      <c r="AF389" s="29"/>
      <c r="AG389" s="43">
        <f t="shared" si="526"/>
        <v>0</v>
      </c>
      <c r="AH389" s="17">
        <f t="shared" si="527"/>
        <v>5.2725</v>
      </c>
      <c r="AI389" s="17">
        <f t="shared" si="528"/>
        <v>5.2725</v>
      </c>
      <c r="AJ389" s="3">
        <f t="shared" si="532"/>
        <v>258</v>
      </c>
      <c r="AK389" s="3">
        <f t="shared" si="533"/>
        <v>1400</v>
      </c>
      <c r="AL389" s="3"/>
      <c r="AN389" s="20">
        <f t="shared" si="511"/>
        <v>258.35000000000002</v>
      </c>
      <c r="AO389">
        <f t="shared" si="537"/>
        <v>2</v>
      </c>
      <c r="AP389">
        <f t="shared" si="538"/>
        <v>1</v>
      </c>
      <c r="AQ389">
        <f t="shared" si="539"/>
        <v>0</v>
      </c>
      <c r="AR389">
        <f t="shared" si="540"/>
        <v>0</v>
      </c>
      <c r="AS389">
        <f t="shared" si="541"/>
        <v>1</v>
      </c>
      <c r="AT389">
        <f t="shared" si="542"/>
        <v>3</v>
      </c>
      <c r="AU389">
        <f t="shared" si="543"/>
        <v>0</v>
      </c>
      <c r="AV389">
        <f t="shared" si="544"/>
        <v>1</v>
      </c>
      <c r="AW389">
        <f t="shared" si="545"/>
        <v>0</v>
      </c>
      <c r="AX389">
        <f t="shared" si="546"/>
        <v>4</v>
      </c>
      <c r="AY389">
        <f t="shared" si="547"/>
        <v>1400.0000000000909</v>
      </c>
      <c r="AZ389" s="12">
        <f t="shared" si="512"/>
        <v>-2.7611111111111111</v>
      </c>
      <c r="BA389" s="13">
        <f t="shared" si="529"/>
        <v>0</v>
      </c>
      <c r="BB389" s="13">
        <f t="shared" si="531"/>
        <v>0</v>
      </c>
      <c r="BC389" s="27">
        <v>0</v>
      </c>
      <c r="BD389" s="1">
        <f t="shared" si="513"/>
        <v>0</v>
      </c>
      <c r="BE389" s="20">
        <f t="shared" si="514"/>
        <v>245.125</v>
      </c>
    </row>
    <row r="390" spans="1:57" ht="44.25" customHeight="1" x14ac:dyDescent="0.8">
      <c r="A390" s="2">
        <v>384</v>
      </c>
      <c r="B390" s="2" t="s">
        <v>983</v>
      </c>
      <c r="C390" s="37" t="s">
        <v>1039</v>
      </c>
      <c r="D390" s="40" t="s">
        <v>1040</v>
      </c>
      <c r="E390" s="40" t="s">
        <v>1041</v>
      </c>
      <c r="F390" s="46" t="str">
        <f>VLOOKUP(C390,'[1]2023.11'!$C$6:$X$1239,8,0)</f>
        <v>KOU</v>
      </c>
      <c r="G390" s="46" t="str">
        <f>VLOOKUP(C390,'[1]2023.11'!$C$6:$X$1239,9,0)</f>
        <v>THOENG</v>
      </c>
      <c r="H390" s="46" t="str">
        <f>VLOOKUP(C390,'[1]2023.11'!$C$6:$X$1239,14,0)</f>
        <v>F</v>
      </c>
      <c r="I390" s="78">
        <f>VLOOKUP(C390,'[1]2023.11'!$C$6:$X$1239,13,0)</f>
        <v>38216</v>
      </c>
      <c r="J390" s="46" t="e">
        <f>VLOOKUP(C390,'[1]2023.11'!$C$6:$X$1239,4,0)</f>
        <v>#N/A</v>
      </c>
      <c r="K390" s="46" t="str">
        <f>VLOOKUP(C390,'[1]2023.11'!$C$6:$X$1239,3,0)</f>
        <v>110667297</v>
      </c>
      <c r="L390" s="15">
        <v>45222</v>
      </c>
      <c r="M390" s="2">
        <f t="shared" si="535"/>
        <v>26</v>
      </c>
      <c r="N390" s="16">
        <v>20</v>
      </c>
      <c r="O390" s="2"/>
      <c r="P390" s="16"/>
      <c r="Q390" s="16"/>
      <c r="R390" s="2">
        <v>198</v>
      </c>
      <c r="S390" s="2">
        <v>0</v>
      </c>
      <c r="T390" s="2">
        <v>0</v>
      </c>
      <c r="U390" s="16"/>
      <c r="V390" s="2">
        <v>0</v>
      </c>
      <c r="W390" s="2">
        <f t="shared" si="525"/>
        <v>10</v>
      </c>
      <c r="X390" s="2">
        <f t="shared" si="522"/>
        <v>0</v>
      </c>
      <c r="Y390" s="17">
        <f t="shared" si="548"/>
        <v>28.557692307692307</v>
      </c>
      <c r="Z390" s="17">
        <f t="shared" si="509"/>
        <v>5</v>
      </c>
      <c r="AA390" s="17">
        <f t="shared" si="508"/>
        <v>5</v>
      </c>
      <c r="AB390" s="18">
        <v>7</v>
      </c>
      <c r="AC390" s="19">
        <f t="shared" si="536"/>
        <v>253.55769230769232</v>
      </c>
      <c r="AD390" s="17">
        <f t="shared" si="510"/>
        <v>0</v>
      </c>
      <c r="AE390" s="17">
        <f t="shared" si="534"/>
        <v>0</v>
      </c>
      <c r="AF390" s="29"/>
      <c r="AG390" s="43">
        <f t="shared" si="526"/>
        <v>0</v>
      </c>
      <c r="AH390" s="17">
        <f t="shared" si="527"/>
        <v>5.0711538461538463</v>
      </c>
      <c r="AI390" s="17">
        <f t="shared" si="528"/>
        <v>5.0711538461538463</v>
      </c>
      <c r="AJ390" s="3">
        <f t="shared" si="532"/>
        <v>248</v>
      </c>
      <c r="AK390" s="3">
        <f t="shared" si="533"/>
        <v>1900</v>
      </c>
      <c r="AL390" s="3"/>
      <c r="AN390" s="20">
        <f t="shared" si="511"/>
        <v>248.49</v>
      </c>
      <c r="AO390">
        <f t="shared" si="537"/>
        <v>2</v>
      </c>
      <c r="AP390">
        <f t="shared" si="538"/>
        <v>0</v>
      </c>
      <c r="AQ390">
        <f t="shared" si="539"/>
        <v>2</v>
      </c>
      <c r="AR390">
        <f t="shared" si="540"/>
        <v>0</v>
      </c>
      <c r="AS390">
        <f t="shared" si="541"/>
        <v>1</v>
      </c>
      <c r="AT390">
        <f t="shared" si="542"/>
        <v>3</v>
      </c>
      <c r="AU390">
        <f t="shared" si="543"/>
        <v>0</v>
      </c>
      <c r="AV390">
        <f t="shared" si="544"/>
        <v>1</v>
      </c>
      <c r="AW390">
        <f t="shared" si="545"/>
        <v>1</v>
      </c>
      <c r="AX390">
        <f t="shared" si="546"/>
        <v>4</v>
      </c>
      <c r="AY390">
        <f t="shared" si="547"/>
        <v>1960.0000000000364</v>
      </c>
      <c r="AZ390" s="12">
        <f t="shared" si="512"/>
        <v>-2.7694444444444444</v>
      </c>
      <c r="BA390" s="13">
        <f t="shared" si="529"/>
        <v>0</v>
      </c>
      <c r="BB390" s="13">
        <f t="shared" si="531"/>
        <v>0</v>
      </c>
      <c r="BC390" s="27">
        <v>0</v>
      </c>
      <c r="BD390" s="1">
        <f t="shared" si="513"/>
        <v>0</v>
      </c>
      <c r="BE390" s="20">
        <f t="shared" si="514"/>
        <v>236.55769230769232</v>
      </c>
    </row>
    <row r="391" spans="1:57" ht="44.25" customHeight="1" x14ac:dyDescent="0.8">
      <c r="A391" s="39">
        <v>385</v>
      </c>
      <c r="B391" s="2" t="s">
        <v>983</v>
      </c>
      <c r="C391" s="37" t="s">
        <v>1042</v>
      </c>
      <c r="D391" s="40" t="s">
        <v>112</v>
      </c>
      <c r="E391" s="40" t="s">
        <v>1043</v>
      </c>
      <c r="F391" s="46" t="str">
        <f>VLOOKUP(C391,'[1]2023.11'!$C$6:$X$1239,8,0)</f>
        <v>THENG</v>
      </c>
      <c r="G391" s="46" t="str">
        <f>VLOOKUP(C391,'[1]2023.11'!$C$6:$X$1239,9,0)</f>
        <v>HUCH</v>
      </c>
      <c r="H391" s="46" t="str">
        <f>VLOOKUP(C391,'[1]2023.11'!$C$6:$X$1239,14,0)</f>
        <v>F</v>
      </c>
      <c r="I391" s="78">
        <f>VLOOKUP(C391,'[1]2023.11'!$C$6:$X$1239,13,0)</f>
        <v>38216</v>
      </c>
      <c r="J391" s="46" t="e">
        <f>VLOOKUP(C391,'[1]2023.11'!$C$6:$X$1239,4,0)</f>
        <v>#N/A</v>
      </c>
      <c r="K391" s="46" t="str">
        <f>VLOOKUP(C391,'[1]2023.11'!$C$6:$X$1239,3,0)</f>
        <v>051374093</v>
      </c>
      <c r="L391" s="15">
        <v>45223</v>
      </c>
      <c r="M391" s="2">
        <f t="shared" si="535"/>
        <v>25</v>
      </c>
      <c r="N391" s="16">
        <v>24</v>
      </c>
      <c r="O391" s="2"/>
      <c r="P391" s="16"/>
      <c r="Q391" s="16">
        <v>1</v>
      </c>
      <c r="R391" s="2">
        <v>198</v>
      </c>
      <c r="S391" s="2">
        <v>0</v>
      </c>
      <c r="T391" s="2">
        <v>0</v>
      </c>
      <c r="U391" s="16"/>
      <c r="V391" s="2">
        <v>0</v>
      </c>
      <c r="W391" s="2">
        <f t="shared" si="525"/>
        <v>0</v>
      </c>
      <c r="X391" s="2">
        <f t="shared" si="522"/>
        <v>0</v>
      </c>
      <c r="Y391" s="17">
        <f t="shared" si="548"/>
        <v>34.269230769230774</v>
      </c>
      <c r="Z391" s="17">
        <f t="shared" si="509"/>
        <v>6</v>
      </c>
      <c r="AA391" s="17">
        <f t="shared" ref="AA391:AA454" si="549">5/$P$4*M391</f>
        <v>4.8076923076923084</v>
      </c>
      <c r="AB391" s="18">
        <v>7</v>
      </c>
      <c r="AC391" s="19">
        <f t="shared" si="536"/>
        <v>250.07692307692309</v>
      </c>
      <c r="AD391" s="17">
        <f t="shared" si="510"/>
        <v>0</v>
      </c>
      <c r="AE391" s="17">
        <f t="shared" si="534"/>
        <v>7.615384615384615</v>
      </c>
      <c r="AF391" s="29"/>
      <c r="AG391" s="43">
        <f t="shared" si="526"/>
        <v>0</v>
      </c>
      <c r="AH391" s="17">
        <f t="shared" si="527"/>
        <v>5.0015384615384617</v>
      </c>
      <c r="AI391" s="17">
        <f t="shared" si="528"/>
        <v>12.616923076923076</v>
      </c>
      <c r="AJ391" s="3">
        <f t="shared" si="532"/>
        <v>237</v>
      </c>
      <c r="AK391" s="3">
        <f t="shared" si="533"/>
        <v>1800</v>
      </c>
      <c r="AL391" s="3"/>
      <c r="AN391" s="20">
        <f t="shared" si="511"/>
        <v>237.46</v>
      </c>
      <c r="AO391">
        <f t="shared" si="537"/>
        <v>2</v>
      </c>
      <c r="AP391">
        <f t="shared" si="538"/>
        <v>0</v>
      </c>
      <c r="AQ391">
        <f t="shared" si="539"/>
        <v>1</v>
      </c>
      <c r="AR391">
        <f t="shared" si="540"/>
        <v>1</v>
      </c>
      <c r="AS391">
        <f t="shared" si="541"/>
        <v>1</v>
      </c>
      <c r="AT391">
        <f t="shared" si="542"/>
        <v>2</v>
      </c>
      <c r="AU391">
        <f t="shared" si="543"/>
        <v>0</v>
      </c>
      <c r="AV391">
        <f t="shared" si="544"/>
        <v>1</v>
      </c>
      <c r="AW391">
        <f t="shared" si="545"/>
        <v>1</v>
      </c>
      <c r="AX391">
        <f t="shared" si="546"/>
        <v>3</v>
      </c>
      <c r="AY391">
        <f t="shared" si="547"/>
        <v>1840.0000000000318</v>
      </c>
      <c r="AZ391" s="12">
        <f t="shared" si="512"/>
        <v>-2.7722222222222221</v>
      </c>
      <c r="BA391" s="13">
        <f t="shared" si="529"/>
        <v>0</v>
      </c>
      <c r="BB391" s="13">
        <f t="shared" si="531"/>
        <v>0</v>
      </c>
      <c r="BC391" s="27">
        <v>0</v>
      </c>
      <c r="BD391" s="1">
        <f t="shared" si="513"/>
        <v>0</v>
      </c>
      <c r="BE391" s="20">
        <f t="shared" si="514"/>
        <v>224.65384615384616</v>
      </c>
    </row>
    <row r="392" spans="1:57" ht="44.25" customHeight="1" x14ac:dyDescent="0.8">
      <c r="A392" s="2">
        <v>386</v>
      </c>
      <c r="B392" s="2" t="s">
        <v>983</v>
      </c>
      <c r="C392" s="37" t="s">
        <v>1044</v>
      </c>
      <c r="D392" s="40" t="s">
        <v>1045</v>
      </c>
      <c r="E392" s="40" t="s">
        <v>868</v>
      </c>
      <c r="F392" s="46" t="str">
        <f>VLOOKUP(C392,'[1]2023.11'!$C$6:$X$1239,8,0)</f>
        <v>CHIM</v>
      </c>
      <c r="G392" s="46" t="str">
        <f>VLOOKUP(C392,'[1]2023.11'!$C$6:$X$1239,9,0)</f>
        <v>DA</v>
      </c>
      <c r="H392" s="46" t="str">
        <f>VLOOKUP(C392,'[1]2023.11'!$C$6:$X$1239,14,0)</f>
        <v>F</v>
      </c>
      <c r="I392" s="78">
        <f>VLOOKUP(C392,'[1]2023.11'!$C$6:$X$1239,13,0)</f>
        <v>31973</v>
      </c>
      <c r="J392" s="46" t="e">
        <f>VLOOKUP(C392,'[1]2023.11'!$C$6:$X$1239,4,0)</f>
        <v>#N/A</v>
      </c>
      <c r="K392" s="46" t="str">
        <f>VLOOKUP(C392,'[1]2023.11'!$C$6:$X$1239,3,0)</f>
        <v>090791398</v>
      </c>
      <c r="L392" s="15">
        <v>45223</v>
      </c>
      <c r="M392" s="2">
        <f t="shared" si="535"/>
        <v>26</v>
      </c>
      <c r="N392" s="16">
        <v>24</v>
      </c>
      <c r="O392" s="2"/>
      <c r="P392" s="16"/>
      <c r="Q392" s="16"/>
      <c r="R392" s="2">
        <v>198</v>
      </c>
      <c r="S392" s="2">
        <v>0</v>
      </c>
      <c r="T392" s="2">
        <v>0</v>
      </c>
      <c r="U392" s="16"/>
      <c r="V392" s="2">
        <v>0</v>
      </c>
      <c r="W392" s="2">
        <f t="shared" si="525"/>
        <v>10</v>
      </c>
      <c r="X392" s="2">
        <f t="shared" si="522"/>
        <v>0</v>
      </c>
      <c r="Y392" s="17">
        <f t="shared" si="548"/>
        <v>34.269230769230774</v>
      </c>
      <c r="Z392" s="17">
        <f t="shared" ref="Z392:Z455" si="550">N392*1000/4000</f>
        <v>6</v>
      </c>
      <c r="AA392" s="17">
        <f t="shared" si="549"/>
        <v>5</v>
      </c>
      <c r="AB392" s="18">
        <v>7</v>
      </c>
      <c r="AC392" s="19">
        <f t="shared" si="536"/>
        <v>260.26923076923077</v>
      </c>
      <c r="AD392" s="17">
        <f t="shared" si="510"/>
        <v>0</v>
      </c>
      <c r="AE392" s="17">
        <f t="shared" si="534"/>
        <v>0</v>
      </c>
      <c r="AF392" s="29"/>
      <c r="AG392" s="43">
        <f t="shared" si="526"/>
        <v>0</v>
      </c>
      <c r="AH392" s="17">
        <f t="shared" si="527"/>
        <v>5.2053846153846157</v>
      </c>
      <c r="AI392" s="17">
        <f t="shared" si="528"/>
        <v>5.2053846153846157</v>
      </c>
      <c r="AJ392" s="3">
        <f t="shared" si="532"/>
        <v>255</v>
      </c>
      <c r="AK392" s="3">
        <f t="shared" si="533"/>
        <v>200</v>
      </c>
      <c r="AL392" s="3"/>
      <c r="AN392" s="20">
        <f t="shared" si="511"/>
        <v>255.06</v>
      </c>
      <c r="AO392">
        <f t="shared" si="537"/>
        <v>2</v>
      </c>
      <c r="AP392">
        <f t="shared" si="538"/>
        <v>1</v>
      </c>
      <c r="AQ392">
        <f t="shared" si="539"/>
        <v>0</v>
      </c>
      <c r="AR392">
        <f t="shared" si="540"/>
        <v>0</v>
      </c>
      <c r="AS392">
        <f t="shared" si="541"/>
        <v>1</v>
      </c>
      <c r="AT392">
        <f t="shared" si="542"/>
        <v>0</v>
      </c>
      <c r="AU392">
        <f t="shared" si="543"/>
        <v>0</v>
      </c>
      <c r="AV392">
        <f t="shared" si="544"/>
        <v>0</v>
      </c>
      <c r="AW392">
        <f t="shared" si="545"/>
        <v>0</v>
      </c>
      <c r="AX392">
        <f t="shared" si="546"/>
        <v>2</v>
      </c>
      <c r="AY392">
        <f t="shared" si="547"/>
        <v>240.00000000000909</v>
      </c>
      <c r="AZ392" s="12">
        <f t="shared" si="512"/>
        <v>-2.7722222222222221</v>
      </c>
      <c r="BA392" s="13">
        <f t="shared" si="529"/>
        <v>0</v>
      </c>
      <c r="BB392" s="13">
        <f t="shared" si="531"/>
        <v>0</v>
      </c>
      <c r="BC392" s="27">
        <v>0</v>
      </c>
      <c r="BD392" s="1">
        <f t="shared" si="513"/>
        <v>0</v>
      </c>
      <c r="BE392" s="20">
        <f t="shared" si="514"/>
        <v>242.26923076923077</v>
      </c>
    </row>
    <row r="393" spans="1:57" ht="33" customHeight="1" x14ac:dyDescent="0.65">
      <c r="A393" s="39">
        <v>387</v>
      </c>
      <c r="B393" s="2" t="s">
        <v>1046</v>
      </c>
      <c r="C393" s="44" t="s">
        <v>1047</v>
      </c>
      <c r="D393" s="47" t="s">
        <v>1048</v>
      </c>
      <c r="E393" s="48" t="s">
        <v>1049</v>
      </c>
      <c r="F393" s="46" t="str">
        <f>VLOOKUP(C393,'[1]2023.11'!$C$6:$X$1239,8,0)</f>
        <v>MAI</v>
      </c>
      <c r="G393" s="46" t="str">
        <f>VLOOKUP(C393,'[1]2023.11'!$C$6:$X$1239,9,0)</f>
        <v>SREYYI</v>
      </c>
      <c r="H393" s="46" t="str">
        <f>VLOOKUP(C393,'[1]2023.11'!$C$6:$X$1239,14,0)</f>
        <v>F</v>
      </c>
      <c r="I393" s="78">
        <f>VLOOKUP(C393,'[1]2023.11'!$C$6:$X$1239,13,0)</f>
        <v>35897</v>
      </c>
      <c r="J393" s="46" t="str">
        <f>VLOOKUP(C393,'[1]2023.11'!$C$6:$X$1239,4,0)</f>
        <v>098768745</v>
      </c>
      <c r="K393" s="46" t="str">
        <f>VLOOKUP(C393,'[1]2023.11'!$C$6:$X$1239,3,0)</f>
        <v>051580283</v>
      </c>
      <c r="L393" s="15">
        <v>44228</v>
      </c>
      <c r="M393" s="2">
        <f t="shared" si="535"/>
        <v>26</v>
      </c>
      <c r="N393" s="16">
        <v>30</v>
      </c>
      <c r="O393" s="2"/>
      <c r="P393" s="16"/>
      <c r="Q393" s="16"/>
      <c r="R393" s="2">
        <v>200</v>
      </c>
      <c r="S393" s="2">
        <v>0</v>
      </c>
      <c r="T393" s="2">
        <v>2</v>
      </c>
      <c r="U393" s="16"/>
      <c r="V393" s="2">
        <v>0</v>
      </c>
      <c r="W393" s="2">
        <f t="shared" si="525"/>
        <v>10</v>
      </c>
      <c r="X393" s="2">
        <f t="shared" si="522"/>
        <v>0</v>
      </c>
      <c r="Y393" s="17">
        <f t="shared" si="548"/>
        <v>43.269230769230766</v>
      </c>
      <c r="Z393" s="17">
        <f t="shared" si="550"/>
        <v>7.5</v>
      </c>
      <c r="AA393" s="17">
        <f t="shared" si="549"/>
        <v>5</v>
      </c>
      <c r="AB393" s="18">
        <v>7</v>
      </c>
      <c r="AC393" s="19">
        <f t="shared" si="536"/>
        <v>274.76923076923077</v>
      </c>
      <c r="AD393" s="17">
        <f t="shared" si="510"/>
        <v>0</v>
      </c>
      <c r="AE393" s="17">
        <f t="shared" si="534"/>
        <v>0</v>
      </c>
      <c r="AF393" s="29"/>
      <c r="AG393" s="43">
        <f>IF(BE393&lt;=(1500000/4000),0,IF(BE393&lt;=(2000000/4000),(BE393-(1500000/4000))*5%,IF(BE393&lt;=(8500000/4000),(BE393-(2000000/4000))*10%+(25000/4000),IF(BE393&lt;=(12500000/4000),(BE393-(8500000/4000))*15%+(675000/4000),(BE393-(12500000/4000))*20%+(1275000/4000)))))</f>
        <v>0</v>
      </c>
      <c r="AH393" s="17">
        <f>IF((AC393*4000)&lt;=1200000,(AC393*2%),(1200000/4000*2%))</f>
        <v>5.4953846153846158</v>
      </c>
      <c r="AI393" s="17">
        <f>AD393+AE393+AF393+AG393+AH393</f>
        <v>5.4953846153846158</v>
      </c>
      <c r="AJ393" s="3">
        <f t="shared" si="532"/>
        <v>269</v>
      </c>
      <c r="AK393" s="3">
        <f t="shared" si="533"/>
        <v>1000</v>
      </c>
      <c r="AL393" s="3"/>
      <c r="AN393" s="20">
        <f t="shared" si="511"/>
        <v>269.27</v>
      </c>
      <c r="AO393">
        <f t="shared" si="537"/>
        <v>2</v>
      </c>
      <c r="AP393">
        <f t="shared" si="538"/>
        <v>1</v>
      </c>
      <c r="AQ393">
        <f t="shared" si="539"/>
        <v>0</v>
      </c>
      <c r="AR393">
        <f t="shared" si="540"/>
        <v>1</v>
      </c>
      <c r="AS393">
        <f t="shared" si="541"/>
        <v>1</v>
      </c>
      <c r="AT393">
        <f t="shared" si="542"/>
        <v>4</v>
      </c>
      <c r="AU393">
        <f t="shared" si="543"/>
        <v>0</v>
      </c>
      <c r="AV393">
        <f t="shared" si="544"/>
        <v>1</v>
      </c>
      <c r="AW393">
        <f t="shared" si="545"/>
        <v>0</v>
      </c>
      <c r="AX393">
        <f t="shared" si="546"/>
        <v>0</v>
      </c>
      <c r="AY393">
        <f t="shared" si="547"/>
        <v>1079.9999999999272</v>
      </c>
      <c r="AZ393" s="12">
        <f t="shared" si="512"/>
        <v>-4.1666666666666664E-2</v>
      </c>
      <c r="BA393" s="13">
        <f t="shared" si="529"/>
        <v>0</v>
      </c>
      <c r="BB393" s="13">
        <f t="shared" ref="BB393:BB456" si="551">IF(AZ393&lt;=3,0,IF(AZ393&lt;=4,4,IF(AZ393&lt;=5,5,IF(AZ393&lt;=6,6,IF(AZ393&lt;=7,7,IF(AZ393&lt;=8,8,IF(AZ393&lt;=9,9,10)))))))</f>
        <v>0</v>
      </c>
      <c r="BC393" s="27">
        <v>0</v>
      </c>
      <c r="BD393" s="1">
        <f t="shared" si="513"/>
        <v>0</v>
      </c>
      <c r="BE393" s="20">
        <f t="shared" si="514"/>
        <v>255.26923076923077</v>
      </c>
    </row>
    <row r="394" spans="1:57" ht="39.75" customHeight="1" x14ac:dyDescent="0.65">
      <c r="A394" s="2">
        <v>388</v>
      </c>
      <c r="B394" s="2" t="s">
        <v>1046</v>
      </c>
      <c r="C394" s="44" t="s">
        <v>1050</v>
      </c>
      <c r="D394" s="47" t="s">
        <v>264</v>
      </c>
      <c r="E394" s="48" t="s">
        <v>1051</v>
      </c>
      <c r="F394" s="46" t="str">
        <f>VLOOKUP(C394,'[1]2023.11'!$C$6:$X$1239,8,0)</f>
        <v>SOY</v>
      </c>
      <c r="G394" s="46" t="str">
        <f>VLOOKUP(C394,'[1]2023.11'!$C$6:$X$1239,9,0)</f>
        <v>THEA</v>
      </c>
      <c r="H394" s="46" t="str">
        <f>VLOOKUP(C394,'[1]2023.11'!$C$6:$X$1239,14,0)</f>
        <v>F</v>
      </c>
      <c r="I394" s="78">
        <f>VLOOKUP(C394,'[1]2023.11'!$C$6:$X$1239,13,0)</f>
        <v>35723</v>
      </c>
      <c r="J394" s="46" t="str">
        <f>VLOOKUP(C394,'[1]2023.11'!$C$6:$X$1239,4,0)</f>
        <v>081514634</v>
      </c>
      <c r="K394" s="46" t="str">
        <f>VLOOKUP(C394,'[1]2023.11'!$C$6:$X$1239,3,0)</f>
        <v>030595656</v>
      </c>
      <c r="L394" s="15">
        <v>44228</v>
      </c>
      <c r="M394" s="2">
        <f t="shared" si="535"/>
        <v>25.625</v>
      </c>
      <c r="N394" s="16">
        <v>24</v>
      </c>
      <c r="O394" s="2"/>
      <c r="P394" s="16"/>
      <c r="Q394" s="16">
        <v>0.375</v>
      </c>
      <c r="R394" s="2">
        <v>200</v>
      </c>
      <c r="S394" s="2">
        <v>0</v>
      </c>
      <c r="T394" s="2">
        <v>5</v>
      </c>
      <c r="U394" s="16"/>
      <c r="V394" s="2">
        <v>0</v>
      </c>
      <c r="W394" s="2">
        <f t="shared" si="525"/>
        <v>0</v>
      </c>
      <c r="X394" s="2">
        <f t="shared" si="522"/>
        <v>0</v>
      </c>
      <c r="Y394" s="17">
        <f t="shared" si="548"/>
        <v>34.615384615384613</v>
      </c>
      <c r="Z394" s="17">
        <f t="shared" si="550"/>
        <v>6</v>
      </c>
      <c r="AA394" s="17">
        <f t="shared" si="549"/>
        <v>4.9278846153846159</v>
      </c>
      <c r="AB394" s="18">
        <v>7</v>
      </c>
      <c r="AC394" s="19">
        <f t="shared" si="536"/>
        <v>257.54326923076923</v>
      </c>
      <c r="AD394" s="17">
        <f t="shared" ref="AD394:AD457" si="552">(R394+T394)/$P$4*P394</f>
        <v>0</v>
      </c>
      <c r="AE394" s="17">
        <f t="shared" si="534"/>
        <v>2.9567307692307692</v>
      </c>
      <c r="AF394" s="29"/>
      <c r="AG394" s="43">
        <f t="shared" ref="AG394:AG452" si="553">IF(BE394&lt;=(1500000/4000),0,IF(BE394&lt;=(2000000/4000),(BE394-(1500000/4000))*5%,IF(BE394&lt;=(8500000/4000),(BE394-(2000000/4000))*10%+(25000/4000),IF(BE394&lt;=(12500000/4000),(BE394-(8500000/4000))*15%+(675000/4000),(BE394-(12500000/4000))*20%+(1275000/4000)))))</f>
        <v>0</v>
      </c>
      <c r="AH394" s="17">
        <f t="shared" ref="AH394:AH452" si="554">IF((AC394*4000)&lt;=1200000,(AC394*2%),(1200000/4000*2%))</f>
        <v>5.1508653846153845</v>
      </c>
      <c r="AI394" s="17">
        <f t="shared" ref="AI394:AI452" si="555">AD394+AE394+AF394+AG394+AH394</f>
        <v>8.1075961538461527</v>
      </c>
      <c r="AJ394" s="3">
        <f t="shared" si="532"/>
        <v>249</v>
      </c>
      <c r="AK394" s="3">
        <f t="shared" si="533"/>
        <v>1700</v>
      </c>
      <c r="AL394" s="3"/>
      <c r="AN394" s="20">
        <f t="shared" ref="AN394:AN457" si="556">ROUND( AC394-AI394,2)</f>
        <v>249.44</v>
      </c>
      <c r="AO394">
        <f t="shared" si="537"/>
        <v>2</v>
      </c>
      <c r="AP394">
        <f t="shared" si="538"/>
        <v>0</v>
      </c>
      <c r="AQ394">
        <f t="shared" si="539"/>
        <v>2</v>
      </c>
      <c r="AR394">
        <f t="shared" si="540"/>
        <v>0</v>
      </c>
      <c r="AS394">
        <f t="shared" si="541"/>
        <v>1</v>
      </c>
      <c r="AT394">
        <f t="shared" si="542"/>
        <v>4</v>
      </c>
      <c r="AU394">
        <f t="shared" si="543"/>
        <v>0</v>
      </c>
      <c r="AV394">
        <f t="shared" si="544"/>
        <v>1</v>
      </c>
      <c r="AW394">
        <f t="shared" si="545"/>
        <v>1</v>
      </c>
      <c r="AX394">
        <f t="shared" si="546"/>
        <v>2</v>
      </c>
      <c r="AY394">
        <f t="shared" si="547"/>
        <v>1759.9999999999909</v>
      </c>
      <c r="AZ394" s="12">
        <f t="shared" ref="AZ394:AZ457" si="557">+DAYS360(L394,$P$3)/360</f>
        <v>-4.1666666666666664E-2</v>
      </c>
      <c r="BA394" s="13">
        <f t="shared" si="529"/>
        <v>0</v>
      </c>
      <c r="BB394" s="13">
        <f t="shared" si="551"/>
        <v>0</v>
      </c>
      <c r="BC394" s="27">
        <v>0</v>
      </c>
      <c r="BD394" s="1">
        <f t="shared" ref="BD394:BD457" si="558">+BC394*150000/4000</f>
        <v>0</v>
      </c>
      <c r="BE394" s="20">
        <f t="shared" ref="BE394:BE457" si="559">AC394-AD394-AE394-Z394-AA394-AB394-BD394</f>
        <v>236.65865384615384</v>
      </c>
    </row>
    <row r="395" spans="1:57" ht="32.25" customHeight="1" x14ac:dyDescent="0.65">
      <c r="A395" s="39">
        <v>389</v>
      </c>
      <c r="B395" s="2" t="s">
        <v>1046</v>
      </c>
      <c r="C395" s="44" t="s">
        <v>1052</v>
      </c>
      <c r="D395" s="47" t="s">
        <v>1053</v>
      </c>
      <c r="E395" s="48" t="s">
        <v>1023</v>
      </c>
      <c r="F395" s="46" t="str">
        <f>VLOOKUP(C395,'[1]2023.11'!$C$6:$X$1239,8,0)</f>
        <v>YON</v>
      </c>
      <c r="G395" s="46" t="str">
        <f>VLOOKUP(C395,'[1]2023.11'!$C$6:$X$1239,9,0)</f>
        <v>SREYNOCH</v>
      </c>
      <c r="H395" s="46" t="str">
        <f>VLOOKUP(C395,'[1]2023.11'!$C$6:$X$1239,14,0)</f>
        <v>F</v>
      </c>
      <c r="I395" s="78">
        <f>VLOOKUP(C395,'[1]2023.11'!$C$6:$X$1239,13,0)</f>
        <v>35437</v>
      </c>
      <c r="J395" s="46" t="str">
        <f>VLOOKUP(C395,'[1]2023.11'!$C$6:$X$1239,4,0)</f>
        <v>0969194014</v>
      </c>
      <c r="K395" s="46" t="str">
        <f>VLOOKUP(C395,'[1]2023.11'!$C$6:$X$1239,3,0)</f>
        <v>040374683</v>
      </c>
      <c r="L395" s="15">
        <v>44228</v>
      </c>
      <c r="M395" s="2">
        <f t="shared" si="535"/>
        <v>26</v>
      </c>
      <c r="N395" s="16">
        <v>24</v>
      </c>
      <c r="O395" s="2"/>
      <c r="P395" s="16"/>
      <c r="Q395" s="16"/>
      <c r="R395" s="2">
        <v>200</v>
      </c>
      <c r="S395" s="2">
        <v>0</v>
      </c>
      <c r="T395" s="2">
        <v>1.5</v>
      </c>
      <c r="U395" s="16"/>
      <c r="V395" s="2">
        <v>0</v>
      </c>
      <c r="W395" s="2">
        <f t="shared" si="525"/>
        <v>10</v>
      </c>
      <c r="X395" s="2">
        <f t="shared" si="522"/>
        <v>0</v>
      </c>
      <c r="Y395" s="17">
        <f t="shared" si="548"/>
        <v>34.615384615384613</v>
      </c>
      <c r="Z395" s="17">
        <f t="shared" si="550"/>
        <v>6</v>
      </c>
      <c r="AA395" s="17">
        <f t="shared" si="549"/>
        <v>5</v>
      </c>
      <c r="AB395" s="18">
        <v>7</v>
      </c>
      <c r="AC395" s="19">
        <f t="shared" si="536"/>
        <v>264.11538461538464</v>
      </c>
      <c r="AD395" s="17">
        <f t="shared" si="552"/>
        <v>0</v>
      </c>
      <c r="AE395" s="17">
        <f t="shared" si="534"/>
        <v>0</v>
      </c>
      <c r="AF395" s="29"/>
      <c r="AG395" s="43">
        <f t="shared" si="553"/>
        <v>0</v>
      </c>
      <c r="AH395" s="17">
        <f t="shared" si="554"/>
        <v>5.2823076923076933</v>
      </c>
      <c r="AI395" s="17">
        <f t="shared" si="555"/>
        <v>5.2823076923076933</v>
      </c>
      <c r="AJ395" s="3">
        <f t="shared" si="532"/>
        <v>258</v>
      </c>
      <c r="AK395" s="3">
        <f t="shared" si="533"/>
        <v>3300</v>
      </c>
      <c r="AL395" s="3"/>
      <c r="AN395" s="20">
        <f t="shared" si="556"/>
        <v>258.83</v>
      </c>
      <c r="AO395">
        <f t="shared" si="537"/>
        <v>2</v>
      </c>
      <c r="AP395">
        <f t="shared" si="538"/>
        <v>1</v>
      </c>
      <c r="AQ395">
        <f t="shared" si="539"/>
        <v>0</v>
      </c>
      <c r="AR395">
        <f t="shared" si="540"/>
        <v>0</v>
      </c>
      <c r="AS395">
        <f t="shared" si="541"/>
        <v>1</v>
      </c>
      <c r="AT395">
        <f t="shared" si="542"/>
        <v>3</v>
      </c>
      <c r="AU395">
        <f t="shared" si="543"/>
        <v>1</v>
      </c>
      <c r="AV395">
        <f t="shared" si="544"/>
        <v>1</v>
      </c>
      <c r="AW395">
        <f t="shared" si="545"/>
        <v>0</v>
      </c>
      <c r="AX395">
        <f t="shared" si="546"/>
        <v>3</v>
      </c>
      <c r="AY395">
        <f t="shared" si="547"/>
        <v>3319.9999999999363</v>
      </c>
      <c r="AZ395" s="12">
        <f t="shared" si="557"/>
        <v>-4.1666666666666664E-2</v>
      </c>
      <c r="BA395" s="13">
        <f t="shared" si="529"/>
        <v>0</v>
      </c>
      <c r="BB395" s="13">
        <f t="shared" si="551"/>
        <v>0</v>
      </c>
      <c r="BC395" s="27">
        <v>0</v>
      </c>
      <c r="BD395" s="1">
        <f t="shared" si="558"/>
        <v>0</v>
      </c>
      <c r="BE395" s="20">
        <f t="shared" si="559"/>
        <v>246.11538461538464</v>
      </c>
    </row>
    <row r="396" spans="1:57" ht="31.5" customHeight="1" x14ac:dyDescent="0.65">
      <c r="A396" s="2">
        <v>390</v>
      </c>
      <c r="B396" s="2" t="s">
        <v>1046</v>
      </c>
      <c r="C396" s="44" t="s">
        <v>1054</v>
      </c>
      <c r="D396" s="47" t="s">
        <v>1016</v>
      </c>
      <c r="E396" s="48" t="s">
        <v>1055</v>
      </c>
      <c r="F396" s="46" t="str">
        <f>VLOOKUP(C396,'[1]2023.11'!$C$6:$X$1239,8,0)</f>
        <v>CHHAN</v>
      </c>
      <c r="G396" s="46" t="str">
        <f>VLOOKUP(C396,'[1]2023.11'!$C$6:$X$1239,9,0)</f>
        <v>SERYSROS</v>
      </c>
      <c r="H396" s="46" t="str">
        <f>VLOOKUP(C396,'[1]2023.11'!$C$6:$X$1239,14,0)</f>
        <v>F</v>
      </c>
      <c r="I396" s="78">
        <f>VLOOKUP(C396,'[1]2023.11'!$C$6:$X$1239,13,0)</f>
        <v>37174</v>
      </c>
      <c r="J396" s="46" t="str">
        <f>VLOOKUP(C396,'[1]2023.11'!$C$6:$X$1239,4,0)</f>
        <v>0979180974</v>
      </c>
      <c r="K396" s="46" t="str">
        <f>VLOOKUP(C396,'[1]2023.11'!$C$6:$X$1239,3,0)</f>
        <v>062210479</v>
      </c>
      <c r="L396" s="15">
        <v>44228</v>
      </c>
      <c r="M396" s="2">
        <f t="shared" si="535"/>
        <v>26</v>
      </c>
      <c r="N396" s="16">
        <v>26</v>
      </c>
      <c r="O396" s="2"/>
      <c r="P396" s="16"/>
      <c r="Q396" s="16"/>
      <c r="R396" s="2">
        <v>200</v>
      </c>
      <c r="S396" s="2">
        <v>0</v>
      </c>
      <c r="T396" s="2">
        <v>0</v>
      </c>
      <c r="U396" s="16"/>
      <c r="V396" s="2">
        <v>0</v>
      </c>
      <c r="W396" s="2">
        <f t="shared" si="525"/>
        <v>10</v>
      </c>
      <c r="X396" s="2">
        <f t="shared" si="522"/>
        <v>0</v>
      </c>
      <c r="Y396" s="17">
        <f t="shared" si="548"/>
        <v>37.5</v>
      </c>
      <c r="Z396" s="17">
        <f t="shared" si="550"/>
        <v>6.5</v>
      </c>
      <c r="AA396" s="17">
        <f t="shared" si="549"/>
        <v>5</v>
      </c>
      <c r="AB396" s="18">
        <v>7</v>
      </c>
      <c r="AC396" s="19">
        <f t="shared" si="536"/>
        <v>266</v>
      </c>
      <c r="AD396" s="17">
        <f t="shared" si="552"/>
        <v>0</v>
      </c>
      <c r="AE396" s="17">
        <f t="shared" si="534"/>
        <v>0</v>
      </c>
      <c r="AF396" s="29"/>
      <c r="AG396" s="43">
        <f t="shared" si="553"/>
        <v>0</v>
      </c>
      <c r="AH396" s="17">
        <f t="shared" si="554"/>
        <v>5.32</v>
      </c>
      <c r="AI396" s="17">
        <f t="shared" si="555"/>
        <v>5.32</v>
      </c>
      <c r="AJ396" s="3">
        <f t="shared" si="532"/>
        <v>260</v>
      </c>
      <c r="AK396" s="3">
        <f t="shared" si="533"/>
        <v>2700</v>
      </c>
      <c r="AL396" s="3"/>
      <c r="AN396" s="20">
        <f t="shared" si="556"/>
        <v>260.68</v>
      </c>
      <c r="AO396">
        <f t="shared" si="537"/>
        <v>2</v>
      </c>
      <c r="AP396">
        <f t="shared" si="538"/>
        <v>1</v>
      </c>
      <c r="AQ396">
        <f t="shared" si="539"/>
        <v>0</v>
      </c>
      <c r="AR396">
        <f t="shared" si="540"/>
        <v>1</v>
      </c>
      <c r="AS396">
        <f t="shared" si="541"/>
        <v>0</v>
      </c>
      <c r="AT396">
        <f t="shared" si="542"/>
        <v>0</v>
      </c>
      <c r="AU396">
        <f t="shared" si="543"/>
        <v>1</v>
      </c>
      <c r="AV396">
        <f t="shared" si="544"/>
        <v>0</v>
      </c>
      <c r="AW396">
        <f t="shared" si="545"/>
        <v>1</v>
      </c>
      <c r="AX396">
        <f t="shared" si="546"/>
        <v>2</v>
      </c>
      <c r="AY396">
        <f t="shared" si="547"/>
        <v>2720.0000000000273</v>
      </c>
      <c r="AZ396" s="12">
        <f t="shared" si="557"/>
        <v>-4.1666666666666664E-2</v>
      </c>
      <c r="BA396" s="13">
        <f t="shared" si="529"/>
        <v>0</v>
      </c>
      <c r="BB396" s="13">
        <f t="shared" si="551"/>
        <v>0</v>
      </c>
      <c r="BC396" s="27">
        <v>0</v>
      </c>
      <c r="BD396" s="1">
        <f t="shared" si="558"/>
        <v>0</v>
      </c>
      <c r="BE396" s="20">
        <f t="shared" si="559"/>
        <v>247.5</v>
      </c>
    </row>
    <row r="397" spans="1:57" ht="31.5" customHeight="1" x14ac:dyDescent="0.65">
      <c r="A397" s="39">
        <v>391</v>
      </c>
      <c r="B397" s="2" t="s">
        <v>1046</v>
      </c>
      <c r="C397" s="44" t="s">
        <v>1056</v>
      </c>
      <c r="D397" s="47" t="s">
        <v>218</v>
      </c>
      <c r="E397" s="48" t="s">
        <v>1057</v>
      </c>
      <c r="F397" s="46" t="str">
        <f>VLOOKUP(C397,'[1]2023.11'!$C$6:$X$1239,8,0)</f>
        <v>LUY</v>
      </c>
      <c r="G397" s="46" t="str">
        <f>VLOOKUP(C397,'[1]2023.11'!$C$6:$X$1239,9,0)</f>
        <v>KUNTIHEA</v>
      </c>
      <c r="H397" s="46" t="str">
        <f>VLOOKUP(C397,'[1]2023.11'!$C$6:$X$1239,14,0)</f>
        <v>F</v>
      </c>
      <c r="I397" s="78">
        <f>VLOOKUP(C397,'[1]2023.11'!$C$6:$X$1239,13,0)</f>
        <v>30743</v>
      </c>
      <c r="J397" s="46" t="str">
        <f>VLOOKUP(C397,'[1]2023.11'!$C$6:$X$1239,4,0)</f>
        <v>015588178</v>
      </c>
      <c r="K397" s="46" t="str">
        <f>VLOOKUP(C397,'[1]2023.11'!$C$6:$X$1239,3,0)</f>
        <v>021072629</v>
      </c>
      <c r="L397" s="15">
        <v>44228</v>
      </c>
      <c r="M397" s="2">
        <f t="shared" si="535"/>
        <v>26</v>
      </c>
      <c r="N397" s="16">
        <v>26</v>
      </c>
      <c r="O397" s="2"/>
      <c r="P397" s="16"/>
      <c r="Q397" s="16"/>
      <c r="R397" s="2">
        <v>200</v>
      </c>
      <c r="S397" s="2">
        <v>0</v>
      </c>
      <c r="T397" s="2">
        <v>0</v>
      </c>
      <c r="U397" s="16"/>
      <c r="V397" s="2">
        <v>0</v>
      </c>
      <c r="W397" s="2">
        <f t="shared" si="525"/>
        <v>10</v>
      </c>
      <c r="X397" s="2">
        <f t="shared" si="522"/>
        <v>0</v>
      </c>
      <c r="Y397" s="17">
        <f t="shared" si="548"/>
        <v>37.5</v>
      </c>
      <c r="Z397" s="17">
        <f t="shared" si="550"/>
        <v>6.5</v>
      </c>
      <c r="AA397" s="17">
        <f t="shared" si="549"/>
        <v>5</v>
      </c>
      <c r="AB397" s="18">
        <v>7</v>
      </c>
      <c r="AC397" s="19">
        <f t="shared" si="536"/>
        <v>266</v>
      </c>
      <c r="AD397" s="17">
        <f t="shared" si="552"/>
        <v>0</v>
      </c>
      <c r="AE397" s="17">
        <f t="shared" si="534"/>
        <v>0</v>
      </c>
      <c r="AF397" s="29"/>
      <c r="AG397" s="43">
        <f t="shared" si="553"/>
        <v>0</v>
      </c>
      <c r="AH397" s="17">
        <f t="shared" si="554"/>
        <v>5.32</v>
      </c>
      <c r="AI397" s="17">
        <f t="shared" si="555"/>
        <v>5.32</v>
      </c>
      <c r="AJ397" s="3">
        <f t="shared" si="532"/>
        <v>260</v>
      </c>
      <c r="AK397" s="3">
        <f t="shared" si="533"/>
        <v>2700</v>
      </c>
      <c r="AL397" s="3"/>
      <c r="AN397" s="20">
        <f t="shared" si="556"/>
        <v>260.68</v>
      </c>
      <c r="AO397">
        <f t="shared" si="537"/>
        <v>2</v>
      </c>
      <c r="AP397">
        <f t="shared" si="538"/>
        <v>1</v>
      </c>
      <c r="AQ397">
        <f t="shared" si="539"/>
        <v>0</v>
      </c>
      <c r="AR397">
        <f t="shared" si="540"/>
        <v>1</v>
      </c>
      <c r="AS397">
        <f t="shared" si="541"/>
        <v>0</v>
      </c>
      <c r="AT397">
        <f t="shared" si="542"/>
        <v>0</v>
      </c>
      <c r="AU397">
        <f t="shared" si="543"/>
        <v>1</v>
      </c>
      <c r="AV397">
        <f t="shared" si="544"/>
        <v>0</v>
      </c>
      <c r="AW397">
        <f t="shared" si="545"/>
        <v>1</v>
      </c>
      <c r="AX397">
        <f t="shared" si="546"/>
        <v>2</v>
      </c>
      <c r="AY397">
        <f t="shared" si="547"/>
        <v>2720.0000000000273</v>
      </c>
      <c r="AZ397" s="12">
        <f t="shared" si="557"/>
        <v>-4.1666666666666664E-2</v>
      </c>
      <c r="BA397" s="13">
        <f t="shared" si="529"/>
        <v>0</v>
      </c>
      <c r="BB397" s="13">
        <f t="shared" si="551"/>
        <v>0</v>
      </c>
      <c r="BC397" s="27">
        <v>0</v>
      </c>
      <c r="BD397" s="1">
        <f t="shared" si="558"/>
        <v>0</v>
      </c>
      <c r="BE397" s="20">
        <f t="shared" si="559"/>
        <v>247.5</v>
      </c>
    </row>
    <row r="398" spans="1:57" ht="31.5" customHeight="1" x14ac:dyDescent="0.65">
      <c r="A398" s="2">
        <v>392</v>
      </c>
      <c r="B398" s="2" t="s">
        <v>1046</v>
      </c>
      <c r="C398" s="44" t="s">
        <v>1058</v>
      </c>
      <c r="D398" s="47" t="s">
        <v>1059</v>
      </c>
      <c r="E398" s="48" t="s">
        <v>1060</v>
      </c>
      <c r="F398" s="46" t="str">
        <f>VLOOKUP(C398,'[1]2023.11'!$C$6:$X$1239,8,0)</f>
        <v>CHHNH</v>
      </c>
      <c r="G398" s="46" t="str">
        <f>VLOOKUP(C398,'[1]2023.11'!$C$6:$X$1239,9,0)</f>
        <v>SABORNN</v>
      </c>
      <c r="H398" s="46" t="str">
        <f>VLOOKUP(C398,'[1]2023.11'!$C$6:$X$1239,14,0)</f>
        <v>F</v>
      </c>
      <c r="I398" s="78">
        <f>VLOOKUP(C398,'[1]2023.11'!$C$6:$X$1239,13,0)</f>
        <v>37316</v>
      </c>
      <c r="J398" s="46" t="str">
        <f>VLOOKUP(C398,'[1]2023.11'!$C$6:$X$1239,4,0)</f>
        <v>0973028255</v>
      </c>
      <c r="K398" s="46" t="str">
        <f>VLOOKUP(C398,'[1]2023.11'!$C$6:$X$1239,3,0)</f>
        <v>051655718</v>
      </c>
      <c r="L398" s="15">
        <v>44228</v>
      </c>
      <c r="M398" s="2">
        <f t="shared" si="535"/>
        <v>26</v>
      </c>
      <c r="N398" s="16">
        <v>26</v>
      </c>
      <c r="O398" s="2"/>
      <c r="P398" s="16"/>
      <c r="Q398" s="16"/>
      <c r="R398" s="2">
        <v>200</v>
      </c>
      <c r="S398" s="2">
        <v>0</v>
      </c>
      <c r="T398" s="2">
        <v>0</v>
      </c>
      <c r="U398" s="16"/>
      <c r="V398" s="2">
        <v>0</v>
      </c>
      <c r="W398" s="2">
        <f t="shared" si="525"/>
        <v>10</v>
      </c>
      <c r="X398" s="2">
        <f t="shared" si="522"/>
        <v>0</v>
      </c>
      <c r="Y398" s="17">
        <f t="shared" si="548"/>
        <v>37.5</v>
      </c>
      <c r="Z398" s="17">
        <f t="shared" si="550"/>
        <v>6.5</v>
      </c>
      <c r="AA398" s="17">
        <f t="shared" si="549"/>
        <v>5</v>
      </c>
      <c r="AB398" s="18">
        <v>7</v>
      </c>
      <c r="AC398" s="19">
        <f t="shared" si="536"/>
        <v>266</v>
      </c>
      <c r="AD398" s="17">
        <f t="shared" si="552"/>
        <v>0</v>
      </c>
      <c r="AE398" s="17">
        <f t="shared" si="534"/>
        <v>0</v>
      </c>
      <c r="AF398" s="29"/>
      <c r="AG398" s="43">
        <f t="shared" si="553"/>
        <v>0</v>
      </c>
      <c r="AH398" s="17">
        <f t="shared" si="554"/>
        <v>5.32</v>
      </c>
      <c r="AI398" s="17">
        <f t="shared" si="555"/>
        <v>5.32</v>
      </c>
      <c r="AJ398" s="3">
        <f t="shared" si="532"/>
        <v>260</v>
      </c>
      <c r="AK398" s="3">
        <f t="shared" si="533"/>
        <v>2700</v>
      </c>
      <c r="AL398" s="3"/>
      <c r="AN398" s="20">
        <f t="shared" si="556"/>
        <v>260.68</v>
      </c>
      <c r="AO398">
        <f t="shared" si="537"/>
        <v>2</v>
      </c>
      <c r="AP398">
        <f t="shared" si="538"/>
        <v>1</v>
      </c>
      <c r="AQ398">
        <f t="shared" si="539"/>
        <v>0</v>
      </c>
      <c r="AR398">
        <f t="shared" si="540"/>
        <v>1</v>
      </c>
      <c r="AS398">
        <f t="shared" si="541"/>
        <v>0</v>
      </c>
      <c r="AT398">
        <f t="shared" si="542"/>
        <v>0</v>
      </c>
      <c r="AU398">
        <f t="shared" si="543"/>
        <v>1</v>
      </c>
      <c r="AV398">
        <f t="shared" si="544"/>
        <v>0</v>
      </c>
      <c r="AW398">
        <f t="shared" si="545"/>
        <v>1</v>
      </c>
      <c r="AX398">
        <f t="shared" si="546"/>
        <v>2</v>
      </c>
      <c r="AY398">
        <f t="shared" si="547"/>
        <v>2720.0000000000273</v>
      </c>
      <c r="AZ398" s="12">
        <f t="shared" si="557"/>
        <v>-4.1666666666666664E-2</v>
      </c>
      <c r="BA398" s="13">
        <f t="shared" si="529"/>
        <v>0</v>
      </c>
      <c r="BB398" s="13">
        <f t="shared" si="551"/>
        <v>0</v>
      </c>
      <c r="BC398" s="27">
        <v>0</v>
      </c>
      <c r="BD398" s="1">
        <f t="shared" si="558"/>
        <v>0</v>
      </c>
      <c r="BE398" s="20">
        <f t="shared" si="559"/>
        <v>247.5</v>
      </c>
    </row>
    <row r="399" spans="1:57" ht="31.5" customHeight="1" x14ac:dyDescent="0.65">
      <c r="A399" s="39">
        <v>393</v>
      </c>
      <c r="B399" s="2" t="s">
        <v>1046</v>
      </c>
      <c r="C399" s="44" t="s">
        <v>1061</v>
      </c>
      <c r="D399" s="47" t="s">
        <v>1062</v>
      </c>
      <c r="E399" s="48" t="s">
        <v>1063</v>
      </c>
      <c r="F399" s="46" t="str">
        <f>VLOOKUP(C399,'[1]2023.11'!$C$6:$X$1239,8,0)</f>
        <v>TOURN</v>
      </c>
      <c r="G399" s="46" t="str">
        <f>VLOOKUP(C399,'[1]2023.11'!$C$6:$X$1239,9,0)</f>
        <v>SOPON</v>
      </c>
      <c r="H399" s="46" t="str">
        <f>VLOOKUP(C399,'[1]2023.11'!$C$6:$X$1239,14,0)</f>
        <v>F</v>
      </c>
      <c r="I399" s="78">
        <f>VLOOKUP(C399,'[1]2023.11'!$C$6:$X$1239,13,0)</f>
        <v>36683</v>
      </c>
      <c r="J399" s="46" t="str">
        <f>VLOOKUP(C399,'[1]2023.11'!$C$6:$X$1239,4,0)</f>
        <v>0964321104</v>
      </c>
      <c r="K399" s="46" t="str">
        <f>VLOOKUP(C399,'[1]2023.11'!$C$6:$X$1239,3,0)</f>
        <v>040465214</v>
      </c>
      <c r="L399" s="15">
        <v>44228</v>
      </c>
      <c r="M399" s="2">
        <f t="shared" si="535"/>
        <v>26</v>
      </c>
      <c r="N399" s="16">
        <v>28</v>
      </c>
      <c r="O399" s="2"/>
      <c r="P399" s="16"/>
      <c r="Q399" s="16"/>
      <c r="R399" s="2">
        <v>200</v>
      </c>
      <c r="S399" s="2">
        <v>0</v>
      </c>
      <c r="T399" s="2">
        <v>0</v>
      </c>
      <c r="U399" s="16"/>
      <c r="V399" s="2">
        <v>0</v>
      </c>
      <c r="W399" s="2">
        <f t="shared" si="525"/>
        <v>10</v>
      </c>
      <c r="X399" s="2">
        <f t="shared" si="522"/>
        <v>0</v>
      </c>
      <c r="Y399" s="17">
        <f t="shared" si="548"/>
        <v>40.384615384615387</v>
      </c>
      <c r="Z399" s="17">
        <f t="shared" si="550"/>
        <v>7</v>
      </c>
      <c r="AA399" s="17">
        <f t="shared" si="549"/>
        <v>5</v>
      </c>
      <c r="AB399" s="18">
        <v>7</v>
      </c>
      <c r="AC399" s="19">
        <f t="shared" si="536"/>
        <v>269.38461538461536</v>
      </c>
      <c r="AD399" s="17">
        <f t="shared" si="552"/>
        <v>0</v>
      </c>
      <c r="AE399" s="17">
        <f t="shared" si="534"/>
        <v>0</v>
      </c>
      <c r="AF399" s="29"/>
      <c r="AG399" s="43">
        <f t="shared" si="553"/>
        <v>0</v>
      </c>
      <c r="AH399" s="17">
        <f t="shared" si="554"/>
        <v>5.3876923076923076</v>
      </c>
      <c r="AI399" s="17">
        <f t="shared" si="555"/>
        <v>5.3876923076923076</v>
      </c>
      <c r="AJ399" s="3">
        <f t="shared" si="532"/>
        <v>264</v>
      </c>
      <c r="AK399" s="3">
        <f t="shared" si="533"/>
        <v>0</v>
      </c>
      <c r="AL399" s="3"/>
      <c r="AN399" s="20">
        <f t="shared" si="556"/>
        <v>264</v>
      </c>
      <c r="AO399">
        <f t="shared" si="537"/>
        <v>2</v>
      </c>
      <c r="AP399">
        <f t="shared" si="538"/>
        <v>1</v>
      </c>
      <c r="AQ399">
        <f t="shared" si="539"/>
        <v>0</v>
      </c>
      <c r="AR399">
        <f t="shared" si="540"/>
        <v>1</v>
      </c>
      <c r="AS399">
        <f t="shared" si="541"/>
        <v>0</v>
      </c>
      <c r="AT399">
        <f t="shared" si="542"/>
        <v>4</v>
      </c>
      <c r="AU399">
        <f t="shared" si="543"/>
        <v>0</v>
      </c>
      <c r="AV399">
        <f t="shared" si="544"/>
        <v>0</v>
      </c>
      <c r="AW399">
        <f t="shared" si="545"/>
        <v>0</v>
      </c>
      <c r="AX399">
        <f t="shared" si="546"/>
        <v>0</v>
      </c>
      <c r="AY399">
        <f t="shared" si="547"/>
        <v>0</v>
      </c>
      <c r="AZ399" s="12">
        <f t="shared" si="557"/>
        <v>-4.1666666666666664E-2</v>
      </c>
      <c r="BA399" s="13">
        <f t="shared" si="529"/>
        <v>0</v>
      </c>
      <c r="BB399" s="13">
        <f t="shared" si="551"/>
        <v>0</v>
      </c>
      <c r="BC399" s="27">
        <v>0</v>
      </c>
      <c r="BD399" s="1">
        <f t="shared" si="558"/>
        <v>0</v>
      </c>
      <c r="BE399" s="20">
        <f t="shared" si="559"/>
        <v>250.38461538461536</v>
      </c>
    </row>
    <row r="400" spans="1:57" ht="31.5" customHeight="1" x14ac:dyDescent="0.65">
      <c r="A400" s="2">
        <v>394</v>
      </c>
      <c r="B400" s="2" t="s">
        <v>1046</v>
      </c>
      <c r="C400" s="44" t="s">
        <v>1064</v>
      </c>
      <c r="D400" s="47" t="s">
        <v>1065</v>
      </c>
      <c r="E400" s="48" t="s">
        <v>1066</v>
      </c>
      <c r="F400" s="46" t="str">
        <f>VLOOKUP(C400,'[1]2023.11'!$C$6:$X$1239,8,0)</f>
        <v>ROM</v>
      </c>
      <c r="G400" s="46" t="str">
        <f>VLOOKUP(C400,'[1]2023.11'!$C$6:$X$1239,9,0)</f>
        <v>PHEAREACH</v>
      </c>
      <c r="H400" s="46" t="str">
        <f>VLOOKUP(C400,'[1]2023.11'!$C$6:$X$1239,14,0)</f>
        <v>M</v>
      </c>
      <c r="I400" s="78">
        <f>VLOOKUP(C400,'[1]2023.11'!$C$6:$X$1239,13,0)</f>
        <v>34069</v>
      </c>
      <c r="J400" s="46" t="str">
        <f>VLOOKUP(C400,'[1]2023.11'!$C$6:$X$1239,4,0)</f>
        <v>087976730</v>
      </c>
      <c r="K400" s="46" t="str">
        <f>VLOOKUP(C400,'[1]2023.11'!$C$6:$X$1239,3,0)</f>
        <v>020899748</v>
      </c>
      <c r="L400" s="15">
        <v>44531</v>
      </c>
      <c r="M400" s="2">
        <f t="shared" si="535"/>
        <v>26</v>
      </c>
      <c r="N400" s="16">
        <v>26</v>
      </c>
      <c r="O400" s="2"/>
      <c r="P400" s="16"/>
      <c r="Q400" s="16"/>
      <c r="R400" s="2">
        <v>200</v>
      </c>
      <c r="S400" s="2">
        <v>0</v>
      </c>
      <c r="T400" s="2">
        <v>0</v>
      </c>
      <c r="U400" s="16"/>
      <c r="V400" s="2">
        <v>0</v>
      </c>
      <c r="W400" s="2">
        <f t="shared" si="525"/>
        <v>10</v>
      </c>
      <c r="X400" s="2">
        <f t="shared" si="522"/>
        <v>0</v>
      </c>
      <c r="Y400" s="17">
        <f t="shared" si="548"/>
        <v>37.5</v>
      </c>
      <c r="Z400" s="17">
        <f t="shared" si="550"/>
        <v>6.5</v>
      </c>
      <c r="AA400" s="17">
        <f t="shared" si="549"/>
        <v>5</v>
      </c>
      <c r="AB400" s="18">
        <v>7</v>
      </c>
      <c r="AC400" s="19">
        <f t="shared" si="536"/>
        <v>266</v>
      </c>
      <c r="AD400" s="17">
        <f t="shared" si="552"/>
        <v>0</v>
      </c>
      <c r="AE400" s="17">
        <f t="shared" si="534"/>
        <v>0</v>
      </c>
      <c r="AF400" s="29"/>
      <c r="AG400" s="43">
        <f t="shared" si="553"/>
        <v>0</v>
      </c>
      <c r="AH400" s="17">
        <f t="shared" si="554"/>
        <v>5.32</v>
      </c>
      <c r="AI400" s="17">
        <f t="shared" si="555"/>
        <v>5.32</v>
      </c>
      <c r="AJ400" s="3">
        <f t="shared" si="532"/>
        <v>260</v>
      </c>
      <c r="AK400" s="3">
        <f t="shared" si="533"/>
        <v>2700</v>
      </c>
      <c r="AL400" s="3"/>
      <c r="AN400" s="20">
        <f t="shared" si="556"/>
        <v>260.68</v>
      </c>
      <c r="AO400">
        <f t="shared" si="537"/>
        <v>2</v>
      </c>
      <c r="AP400">
        <f t="shared" si="538"/>
        <v>1</v>
      </c>
      <c r="AQ400">
        <f t="shared" si="539"/>
        <v>0</v>
      </c>
      <c r="AR400">
        <f t="shared" si="540"/>
        <v>1</v>
      </c>
      <c r="AS400">
        <f t="shared" si="541"/>
        <v>0</v>
      </c>
      <c r="AT400">
        <f t="shared" si="542"/>
        <v>0</v>
      </c>
      <c r="AU400">
        <f t="shared" si="543"/>
        <v>1</v>
      </c>
      <c r="AV400">
        <f t="shared" si="544"/>
        <v>0</v>
      </c>
      <c r="AW400">
        <f t="shared" si="545"/>
        <v>1</v>
      </c>
      <c r="AX400">
        <f t="shared" si="546"/>
        <v>2</v>
      </c>
      <c r="AY400">
        <f t="shared" si="547"/>
        <v>2720.0000000000273</v>
      </c>
      <c r="AZ400" s="12">
        <f t="shared" si="557"/>
        <v>-0.875</v>
      </c>
      <c r="BA400" s="13">
        <f t="shared" si="529"/>
        <v>0</v>
      </c>
      <c r="BB400" s="13">
        <f t="shared" si="551"/>
        <v>0</v>
      </c>
      <c r="BC400" s="27">
        <v>0</v>
      </c>
      <c r="BD400" s="1">
        <f t="shared" si="558"/>
        <v>0</v>
      </c>
      <c r="BE400" s="20">
        <f t="shared" si="559"/>
        <v>247.5</v>
      </c>
    </row>
    <row r="401" spans="1:57" ht="31.5" customHeight="1" x14ac:dyDescent="0.65">
      <c r="A401" s="39">
        <v>395</v>
      </c>
      <c r="B401" s="2" t="s">
        <v>1046</v>
      </c>
      <c r="C401" s="44" t="s">
        <v>1067</v>
      </c>
      <c r="D401" s="47" t="s">
        <v>795</v>
      </c>
      <c r="E401" s="48" t="s">
        <v>1068</v>
      </c>
      <c r="F401" s="46" t="str">
        <f>VLOOKUP(C401,'[1]2023.11'!$C$6:$X$1239,8,0)</f>
        <v>SUM</v>
      </c>
      <c r="G401" s="46" t="str">
        <f>VLOOKUP(C401,'[1]2023.11'!$C$6:$X$1239,9,0)</f>
        <v>SANSINA</v>
      </c>
      <c r="H401" s="46" t="str">
        <f>VLOOKUP(C401,'[1]2023.11'!$C$6:$X$1239,14,0)</f>
        <v>F</v>
      </c>
      <c r="I401" s="78">
        <f>VLOOKUP(C401,'[1]2023.11'!$C$6:$X$1239,13,0)</f>
        <v>34445</v>
      </c>
      <c r="J401" s="46" t="str">
        <f>VLOOKUP(C401,'[1]2023.11'!$C$6:$X$1239,4,0)</f>
        <v>0972856504</v>
      </c>
      <c r="K401" s="46" t="str">
        <f>VLOOKUP(C401,'[1]2023.11'!$C$6:$X$1239,3,0)</f>
        <v>090526127</v>
      </c>
      <c r="L401" s="15">
        <v>44683</v>
      </c>
      <c r="M401" s="2">
        <f t="shared" si="535"/>
        <v>26</v>
      </c>
      <c r="N401" s="16">
        <v>28</v>
      </c>
      <c r="O401" s="2"/>
      <c r="P401" s="16"/>
      <c r="Q401" s="16"/>
      <c r="R401" s="2">
        <v>200</v>
      </c>
      <c r="S401" s="2">
        <v>0</v>
      </c>
      <c r="T401" s="2">
        <v>0</v>
      </c>
      <c r="U401" s="16"/>
      <c r="V401" s="2">
        <v>0</v>
      </c>
      <c r="W401" s="2">
        <f t="shared" si="525"/>
        <v>10</v>
      </c>
      <c r="X401" s="2">
        <f t="shared" si="522"/>
        <v>0</v>
      </c>
      <c r="Y401" s="17">
        <f t="shared" si="548"/>
        <v>40.384615384615387</v>
      </c>
      <c r="Z401" s="17">
        <f t="shared" si="550"/>
        <v>7</v>
      </c>
      <c r="AA401" s="17">
        <f t="shared" si="549"/>
        <v>5</v>
      </c>
      <c r="AB401" s="18">
        <v>7</v>
      </c>
      <c r="AC401" s="19">
        <f t="shared" si="536"/>
        <v>269.38461538461536</v>
      </c>
      <c r="AD401" s="17">
        <f t="shared" si="552"/>
        <v>0</v>
      </c>
      <c r="AE401" s="17">
        <f t="shared" si="534"/>
        <v>0</v>
      </c>
      <c r="AF401" s="29"/>
      <c r="AG401" s="43">
        <f t="shared" si="553"/>
        <v>0</v>
      </c>
      <c r="AH401" s="17">
        <f t="shared" si="554"/>
        <v>5.3876923076923076</v>
      </c>
      <c r="AI401" s="17">
        <f t="shared" si="555"/>
        <v>5.3876923076923076</v>
      </c>
      <c r="AJ401" s="3">
        <f t="shared" si="532"/>
        <v>264</v>
      </c>
      <c r="AK401" s="3">
        <f t="shared" si="533"/>
        <v>0</v>
      </c>
      <c r="AL401" s="3"/>
      <c r="AN401" s="20">
        <f t="shared" si="556"/>
        <v>264</v>
      </c>
      <c r="AO401">
        <f t="shared" si="537"/>
        <v>2</v>
      </c>
      <c r="AP401">
        <f t="shared" si="538"/>
        <v>1</v>
      </c>
      <c r="AQ401">
        <f t="shared" si="539"/>
        <v>0</v>
      </c>
      <c r="AR401">
        <f t="shared" si="540"/>
        <v>1</v>
      </c>
      <c r="AS401">
        <f t="shared" si="541"/>
        <v>0</v>
      </c>
      <c r="AT401">
        <f t="shared" si="542"/>
        <v>4</v>
      </c>
      <c r="AU401">
        <f t="shared" si="543"/>
        <v>0</v>
      </c>
      <c r="AV401">
        <f t="shared" si="544"/>
        <v>0</v>
      </c>
      <c r="AW401">
        <f t="shared" si="545"/>
        <v>0</v>
      </c>
      <c r="AX401">
        <f t="shared" si="546"/>
        <v>0</v>
      </c>
      <c r="AY401">
        <f t="shared" si="547"/>
        <v>0</v>
      </c>
      <c r="AZ401" s="12">
        <f t="shared" si="557"/>
        <v>-1.2944444444444445</v>
      </c>
      <c r="BA401" s="13">
        <f t="shared" si="529"/>
        <v>0</v>
      </c>
      <c r="BB401" s="13">
        <f t="shared" si="551"/>
        <v>0</v>
      </c>
      <c r="BC401" s="27">
        <v>0</v>
      </c>
      <c r="BD401" s="1">
        <f t="shared" si="558"/>
        <v>0</v>
      </c>
      <c r="BE401" s="20">
        <f t="shared" si="559"/>
        <v>250.38461538461536</v>
      </c>
    </row>
    <row r="402" spans="1:57" ht="31.5" customHeight="1" x14ac:dyDescent="0.65">
      <c r="A402" s="2">
        <v>396</v>
      </c>
      <c r="B402" s="2" t="s">
        <v>1046</v>
      </c>
      <c r="C402" s="44" t="s">
        <v>1069</v>
      </c>
      <c r="D402" s="47" t="s">
        <v>1070</v>
      </c>
      <c r="E402" s="48" t="s">
        <v>238</v>
      </c>
      <c r="F402" s="46" t="str">
        <f>VLOOKUP(C402,'[1]2023.11'!$C$6:$X$1239,8,0)</f>
        <v>PHEAN</v>
      </c>
      <c r="G402" s="46" t="str">
        <f>VLOOKUP(C402,'[1]2023.11'!$C$6:$X$1239,9,0)</f>
        <v>PHEAS</v>
      </c>
      <c r="H402" s="46" t="str">
        <f>VLOOKUP(C402,'[1]2023.11'!$C$6:$X$1239,14,0)</f>
        <v>F</v>
      </c>
      <c r="I402" s="78">
        <f>VLOOKUP(C402,'[1]2023.11'!$C$6:$X$1239,13,0)</f>
        <v>35932</v>
      </c>
      <c r="J402" s="46" t="str">
        <f>VLOOKUP(C402,'[1]2023.11'!$C$6:$X$1239,4,0)</f>
        <v>081905466</v>
      </c>
      <c r="K402" s="46" t="str">
        <f>VLOOKUP(C402,'[1]2023.11'!$C$6:$X$1239,3,0)</f>
        <v>051584120</v>
      </c>
      <c r="L402" s="15">
        <v>44637</v>
      </c>
      <c r="M402" s="2">
        <f t="shared" si="535"/>
        <v>26</v>
      </c>
      <c r="N402" s="16">
        <v>26</v>
      </c>
      <c r="O402" s="2"/>
      <c r="P402" s="16"/>
      <c r="Q402" s="16"/>
      <c r="R402" s="2">
        <v>200</v>
      </c>
      <c r="S402" s="2">
        <v>0</v>
      </c>
      <c r="T402" s="2">
        <v>0</v>
      </c>
      <c r="U402" s="16"/>
      <c r="V402" s="2">
        <v>0</v>
      </c>
      <c r="W402" s="2">
        <f t="shared" si="525"/>
        <v>10</v>
      </c>
      <c r="X402" s="2">
        <f t="shared" si="522"/>
        <v>0</v>
      </c>
      <c r="Y402" s="17">
        <f t="shared" si="548"/>
        <v>37.5</v>
      </c>
      <c r="Z402" s="17">
        <f t="shared" si="550"/>
        <v>6.5</v>
      </c>
      <c r="AA402" s="17">
        <f t="shared" si="549"/>
        <v>5</v>
      </c>
      <c r="AB402" s="18">
        <v>7</v>
      </c>
      <c r="AC402" s="19">
        <f t="shared" si="536"/>
        <v>266</v>
      </c>
      <c r="AD402" s="17">
        <f t="shared" si="552"/>
        <v>0</v>
      </c>
      <c r="AE402" s="17">
        <f t="shared" si="534"/>
        <v>0</v>
      </c>
      <c r="AF402" s="29"/>
      <c r="AG402" s="43">
        <f t="shared" si="553"/>
        <v>0</v>
      </c>
      <c r="AH402" s="17">
        <f t="shared" si="554"/>
        <v>5.32</v>
      </c>
      <c r="AI402" s="17">
        <f t="shared" si="555"/>
        <v>5.32</v>
      </c>
      <c r="AJ402" s="3">
        <f t="shared" si="532"/>
        <v>260</v>
      </c>
      <c r="AK402" s="3">
        <f t="shared" si="533"/>
        <v>2700</v>
      </c>
      <c r="AL402" s="3"/>
      <c r="AN402" s="20">
        <f t="shared" si="556"/>
        <v>260.68</v>
      </c>
      <c r="AO402">
        <f t="shared" si="537"/>
        <v>2</v>
      </c>
      <c r="AP402">
        <f t="shared" si="538"/>
        <v>1</v>
      </c>
      <c r="AQ402">
        <f t="shared" si="539"/>
        <v>0</v>
      </c>
      <c r="AR402">
        <f t="shared" si="540"/>
        <v>1</v>
      </c>
      <c r="AS402">
        <f t="shared" si="541"/>
        <v>0</v>
      </c>
      <c r="AT402">
        <f t="shared" si="542"/>
        <v>0</v>
      </c>
      <c r="AU402">
        <f t="shared" si="543"/>
        <v>1</v>
      </c>
      <c r="AV402">
        <f t="shared" si="544"/>
        <v>0</v>
      </c>
      <c r="AW402">
        <f t="shared" si="545"/>
        <v>1</v>
      </c>
      <c r="AX402">
        <f t="shared" si="546"/>
        <v>2</v>
      </c>
      <c r="AY402">
        <f t="shared" si="547"/>
        <v>2720.0000000000273</v>
      </c>
      <c r="AZ402" s="12">
        <f t="shared" si="557"/>
        <v>-1.1694444444444445</v>
      </c>
      <c r="BA402" s="13">
        <f t="shared" si="529"/>
        <v>0</v>
      </c>
      <c r="BB402" s="13">
        <f t="shared" si="551"/>
        <v>0</v>
      </c>
      <c r="BC402" s="27">
        <v>0</v>
      </c>
      <c r="BD402" s="1">
        <f t="shared" si="558"/>
        <v>0</v>
      </c>
      <c r="BE402" s="20">
        <f t="shared" si="559"/>
        <v>247.5</v>
      </c>
    </row>
    <row r="403" spans="1:57" ht="31.5" customHeight="1" x14ac:dyDescent="0.65">
      <c r="A403" s="39">
        <v>397</v>
      </c>
      <c r="B403" s="2" t="s">
        <v>1046</v>
      </c>
      <c r="C403" s="44" t="s">
        <v>1071</v>
      </c>
      <c r="D403" s="47" t="s">
        <v>636</v>
      </c>
      <c r="E403" s="48" t="s">
        <v>1072</v>
      </c>
      <c r="F403" s="46" t="str">
        <f>VLOOKUP(C403,'[1]2023.11'!$C$6:$X$1239,8,0)</f>
        <v>HUN</v>
      </c>
      <c r="G403" s="46" t="str">
        <f>VLOOKUP(C403,'[1]2023.11'!$C$6:$X$1239,9,0)</f>
        <v>SAVET</v>
      </c>
      <c r="H403" s="46" t="str">
        <f>VLOOKUP(C403,'[1]2023.11'!$C$6:$X$1239,14,0)</f>
        <v>F</v>
      </c>
      <c r="I403" s="78">
        <f>VLOOKUP(C403,'[1]2023.11'!$C$6:$X$1239,13,0)</f>
        <v>30598</v>
      </c>
      <c r="J403" s="46" t="str">
        <f>VLOOKUP(C403,'[1]2023.11'!$C$6:$X$1239,4,0)</f>
        <v>0164628691</v>
      </c>
      <c r="K403" s="46" t="str">
        <f>VLOOKUP(C403,'[1]2023.11'!$C$6:$X$1239,3,0)</f>
        <v>250378468</v>
      </c>
      <c r="L403" s="15">
        <v>44743</v>
      </c>
      <c r="M403" s="2">
        <f t="shared" si="535"/>
        <v>25.625</v>
      </c>
      <c r="N403" s="16">
        <v>26</v>
      </c>
      <c r="O403" s="2"/>
      <c r="P403" s="16">
        <v>0.375</v>
      </c>
      <c r="Q403" s="16"/>
      <c r="R403" s="2">
        <v>200</v>
      </c>
      <c r="S403" s="2">
        <v>0</v>
      </c>
      <c r="T403" s="2">
        <v>0</v>
      </c>
      <c r="U403" s="16"/>
      <c r="V403" s="2">
        <v>0</v>
      </c>
      <c r="W403" s="2">
        <f t="shared" si="525"/>
        <v>5</v>
      </c>
      <c r="X403" s="2">
        <f t="shared" si="522"/>
        <v>0</v>
      </c>
      <c r="Y403" s="17">
        <f t="shared" si="548"/>
        <v>37.5</v>
      </c>
      <c r="Z403" s="17">
        <f t="shared" si="550"/>
        <v>6.5</v>
      </c>
      <c r="AA403" s="17">
        <f t="shared" si="549"/>
        <v>4.9278846153846159</v>
      </c>
      <c r="AB403" s="18">
        <v>7</v>
      </c>
      <c r="AC403" s="19">
        <f t="shared" si="536"/>
        <v>260.92788461538464</v>
      </c>
      <c r="AD403" s="17">
        <f t="shared" si="552"/>
        <v>2.8846153846153846</v>
      </c>
      <c r="AE403" s="17">
        <f t="shared" si="534"/>
        <v>0</v>
      </c>
      <c r="AF403" s="29"/>
      <c r="AG403" s="43">
        <f t="shared" si="553"/>
        <v>0</v>
      </c>
      <c r="AH403" s="17">
        <f t="shared" si="554"/>
        <v>5.2185576923076926</v>
      </c>
      <c r="AI403" s="17">
        <f t="shared" si="555"/>
        <v>8.1031730769230776</v>
      </c>
      <c r="AJ403" s="3">
        <f t="shared" si="532"/>
        <v>252</v>
      </c>
      <c r="AK403" s="3">
        <f t="shared" si="533"/>
        <v>3200</v>
      </c>
      <c r="AL403" s="3"/>
      <c r="AN403" s="20">
        <f t="shared" si="556"/>
        <v>252.82</v>
      </c>
      <c r="AO403">
        <f t="shared" si="537"/>
        <v>2</v>
      </c>
      <c r="AP403">
        <f t="shared" si="538"/>
        <v>1</v>
      </c>
      <c r="AQ403">
        <f t="shared" si="539"/>
        <v>0</v>
      </c>
      <c r="AR403">
        <f t="shared" si="540"/>
        <v>0</v>
      </c>
      <c r="AS403">
        <f t="shared" si="541"/>
        <v>0</v>
      </c>
      <c r="AT403">
        <f t="shared" si="542"/>
        <v>2</v>
      </c>
      <c r="AU403">
        <f t="shared" si="543"/>
        <v>1</v>
      </c>
      <c r="AV403">
        <f t="shared" si="544"/>
        <v>1</v>
      </c>
      <c r="AW403">
        <f t="shared" si="545"/>
        <v>0</v>
      </c>
      <c r="AX403">
        <f t="shared" si="546"/>
        <v>2</v>
      </c>
      <c r="AY403">
        <f t="shared" si="547"/>
        <v>3279.9999999999727</v>
      </c>
      <c r="AZ403" s="12">
        <f t="shared" si="557"/>
        <v>-1.4583333333333333</v>
      </c>
      <c r="BA403" s="13">
        <f t="shared" si="529"/>
        <v>0</v>
      </c>
      <c r="BB403" s="13">
        <f t="shared" si="551"/>
        <v>0</v>
      </c>
      <c r="BC403" s="27">
        <v>0</v>
      </c>
      <c r="BD403" s="1">
        <f t="shared" si="558"/>
        <v>0</v>
      </c>
      <c r="BE403" s="20">
        <f t="shared" si="559"/>
        <v>239.61538461538467</v>
      </c>
    </row>
    <row r="404" spans="1:57" ht="31.5" customHeight="1" x14ac:dyDescent="0.65">
      <c r="A404" s="2">
        <v>398</v>
      </c>
      <c r="B404" s="2" t="s">
        <v>1046</v>
      </c>
      <c r="C404" s="44" t="s">
        <v>1073</v>
      </c>
      <c r="D404" s="47" t="s">
        <v>1074</v>
      </c>
      <c r="E404" s="48" t="s">
        <v>1075</v>
      </c>
      <c r="F404" s="46" t="str">
        <f>VLOOKUP(C404,'[1]2023.11'!$C$6:$X$1239,8,0)</f>
        <v>DUL</v>
      </c>
      <c r="G404" s="46" t="str">
        <f>VLOOKUP(C404,'[1]2023.11'!$C$6:$X$1239,9,0)</f>
        <v>CHANDOEURN</v>
      </c>
      <c r="H404" s="46" t="str">
        <f>VLOOKUP(C404,'[1]2023.11'!$C$6:$X$1239,14,0)</f>
        <v>F</v>
      </c>
      <c r="I404" s="78">
        <f>VLOOKUP(C404,'[1]2023.11'!$C$6:$X$1239,13,0)</f>
        <v>36994</v>
      </c>
      <c r="J404" s="46" t="str">
        <f>VLOOKUP(C404,'[1]2023.11'!$C$6:$X$1239,4,0)</f>
        <v>015767330</v>
      </c>
      <c r="K404" s="46" t="str">
        <f>VLOOKUP(C404,'[1]2023.11'!$C$6:$X$1239,3,0)</f>
        <v>021229336</v>
      </c>
      <c r="L404" s="15">
        <v>44767</v>
      </c>
      <c r="M404" s="2">
        <f t="shared" si="535"/>
        <v>26</v>
      </c>
      <c r="N404" s="16">
        <v>26</v>
      </c>
      <c r="O404" s="2"/>
      <c r="P404" s="16"/>
      <c r="Q404" s="16"/>
      <c r="R404" s="2">
        <v>200</v>
      </c>
      <c r="S404" s="2">
        <v>0</v>
      </c>
      <c r="T404" s="2">
        <v>0</v>
      </c>
      <c r="U404" s="16"/>
      <c r="V404" s="2">
        <v>0</v>
      </c>
      <c r="W404" s="2">
        <f t="shared" si="525"/>
        <v>10</v>
      </c>
      <c r="X404" s="2">
        <f t="shared" si="522"/>
        <v>0</v>
      </c>
      <c r="Y404" s="17">
        <f t="shared" si="548"/>
        <v>37.5</v>
      </c>
      <c r="Z404" s="17">
        <f t="shared" si="550"/>
        <v>6.5</v>
      </c>
      <c r="AA404" s="17">
        <f t="shared" si="549"/>
        <v>5</v>
      </c>
      <c r="AB404" s="18">
        <v>7</v>
      </c>
      <c r="AC404" s="19">
        <f t="shared" si="536"/>
        <v>266</v>
      </c>
      <c r="AD404" s="17">
        <f t="shared" si="552"/>
        <v>0</v>
      </c>
      <c r="AE404" s="17">
        <f t="shared" si="534"/>
        <v>0</v>
      </c>
      <c r="AF404" s="29"/>
      <c r="AG404" s="43">
        <f t="shared" si="553"/>
        <v>0</v>
      </c>
      <c r="AH404" s="17">
        <f t="shared" si="554"/>
        <v>5.32</v>
      </c>
      <c r="AI404" s="17">
        <f t="shared" si="555"/>
        <v>5.32</v>
      </c>
      <c r="AJ404" s="3">
        <f t="shared" si="532"/>
        <v>260</v>
      </c>
      <c r="AK404" s="3">
        <f t="shared" si="533"/>
        <v>2700</v>
      </c>
      <c r="AL404" s="3"/>
      <c r="AN404" s="20">
        <f t="shared" si="556"/>
        <v>260.68</v>
      </c>
      <c r="AO404">
        <f t="shared" si="537"/>
        <v>2</v>
      </c>
      <c r="AP404">
        <f t="shared" si="538"/>
        <v>1</v>
      </c>
      <c r="AQ404">
        <f t="shared" si="539"/>
        <v>0</v>
      </c>
      <c r="AR404">
        <f t="shared" si="540"/>
        <v>1</v>
      </c>
      <c r="AS404">
        <f t="shared" si="541"/>
        <v>0</v>
      </c>
      <c r="AT404">
        <f t="shared" si="542"/>
        <v>0</v>
      </c>
      <c r="AU404">
        <f t="shared" si="543"/>
        <v>1</v>
      </c>
      <c r="AV404">
        <f t="shared" si="544"/>
        <v>0</v>
      </c>
      <c r="AW404">
        <f t="shared" si="545"/>
        <v>1</v>
      </c>
      <c r="AX404">
        <f t="shared" si="546"/>
        <v>2</v>
      </c>
      <c r="AY404">
        <f t="shared" si="547"/>
        <v>2720.0000000000273</v>
      </c>
      <c r="AZ404" s="12">
        <f t="shared" si="557"/>
        <v>-1.5249999999999999</v>
      </c>
      <c r="BA404" s="13">
        <f t="shared" si="529"/>
        <v>0</v>
      </c>
      <c r="BB404" s="13">
        <f t="shared" si="551"/>
        <v>0</v>
      </c>
      <c r="BC404" s="27">
        <v>0</v>
      </c>
      <c r="BD404" s="1">
        <f t="shared" si="558"/>
        <v>0</v>
      </c>
      <c r="BE404" s="20">
        <f t="shared" si="559"/>
        <v>247.5</v>
      </c>
    </row>
    <row r="405" spans="1:57" ht="31.5" customHeight="1" x14ac:dyDescent="0.65">
      <c r="A405" s="39">
        <v>399</v>
      </c>
      <c r="B405" s="2" t="s">
        <v>1046</v>
      </c>
      <c r="C405" s="36" t="s">
        <v>1076</v>
      </c>
      <c r="D405" s="47" t="s">
        <v>575</v>
      </c>
      <c r="E405" s="48" t="s">
        <v>1077</v>
      </c>
      <c r="F405" s="46" t="str">
        <f>VLOOKUP(C405,'[1]2023.11'!$C$6:$X$1239,8,0)</f>
        <v>MAKARA</v>
      </c>
      <c r="G405" s="46" t="str">
        <f>VLOOKUP(C405,'[1]2023.11'!$C$6:$X$1239,9,0)</f>
        <v>DUONGKEO</v>
      </c>
      <c r="H405" s="46" t="str">
        <f>VLOOKUP(C405,'[1]2023.11'!$C$6:$X$1239,14,0)</f>
        <v>F</v>
      </c>
      <c r="I405" s="78">
        <f>VLOOKUP(C405,'[1]2023.11'!$C$6:$X$1239,13,0)</f>
        <v>37963</v>
      </c>
      <c r="J405" s="46" t="str">
        <f>VLOOKUP(C405,'[1]2023.11'!$C$6:$X$1239,4,0)</f>
        <v>010542066</v>
      </c>
      <c r="K405" s="46" t="str">
        <f>VLOOKUP(C405,'[1]2023.11'!$C$6:$X$1239,3,0)</f>
        <v>021284460</v>
      </c>
      <c r="L405" s="15">
        <v>44767</v>
      </c>
      <c r="M405" s="2">
        <f t="shared" si="535"/>
        <v>24</v>
      </c>
      <c r="N405" s="16">
        <v>24</v>
      </c>
      <c r="O405" s="2"/>
      <c r="P405" s="16"/>
      <c r="Q405" s="16">
        <v>2</v>
      </c>
      <c r="R405" s="2">
        <v>200</v>
      </c>
      <c r="S405" s="2">
        <v>0</v>
      </c>
      <c r="T405" s="2">
        <v>0</v>
      </c>
      <c r="U405" s="16"/>
      <c r="V405" s="2">
        <v>0</v>
      </c>
      <c r="W405" s="2">
        <f t="shared" si="525"/>
        <v>0</v>
      </c>
      <c r="X405" s="2">
        <f t="shared" si="522"/>
        <v>0</v>
      </c>
      <c r="Y405" s="17">
        <f t="shared" si="548"/>
        <v>34.615384615384613</v>
      </c>
      <c r="Z405" s="17">
        <f t="shared" si="550"/>
        <v>6</v>
      </c>
      <c r="AA405" s="17">
        <f t="shared" si="549"/>
        <v>4.6153846153846159</v>
      </c>
      <c r="AB405" s="18">
        <v>7</v>
      </c>
      <c r="AC405" s="19">
        <f t="shared" si="536"/>
        <v>252.23076923076923</v>
      </c>
      <c r="AD405" s="17">
        <f t="shared" si="552"/>
        <v>0</v>
      </c>
      <c r="AE405" s="17">
        <f t="shared" si="534"/>
        <v>15.384615384615385</v>
      </c>
      <c r="AF405" s="29"/>
      <c r="AG405" s="43">
        <f t="shared" si="553"/>
        <v>0</v>
      </c>
      <c r="AH405" s="17">
        <f t="shared" si="554"/>
        <v>5.0446153846153843</v>
      </c>
      <c r="AI405" s="17">
        <f t="shared" si="555"/>
        <v>20.42923076923077</v>
      </c>
      <c r="AJ405" s="3">
        <f t="shared" si="532"/>
        <v>231</v>
      </c>
      <c r="AK405" s="3">
        <f t="shared" si="533"/>
        <v>3200</v>
      </c>
      <c r="AL405" s="3"/>
      <c r="AN405" s="20">
        <f t="shared" si="556"/>
        <v>231.8</v>
      </c>
      <c r="AO405">
        <f t="shared" si="537"/>
        <v>2</v>
      </c>
      <c r="AP405">
        <f t="shared" si="538"/>
        <v>0</v>
      </c>
      <c r="AQ405">
        <f t="shared" si="539"/>
        <v>1</v>
      </c>
      <c r="AR405">
        <f t="shared" si="540"/>
        <v>1</v>
      </c>
      <c r="AS405">
        <f t="shared" si="541"/>
        <v>0</v>
      </c>
      <c r="AT405">
        <f t="shared" si="542"/>
        <v>1</v>
      </c>
      <c r="AU405">
        <f t="shared" si="543"/>
        <v>1</v>
      </c>
      <c r="AV405">
        <f t="shared" si="544"/>
        <v>1</v>
      </c>
      <c r="AW405">
        <f t="shared" si="545"/>
        <v>0</v>
      </c>
      <c r="AX405">
        <f t="shared" si="546"/>
        <v>2</v>
      </c>
      <c r="AY405">
        <f t="shared" si="547"/>
        <v>3200.0000000000455</v>
      </c>
      <c r="AZ405" s="12">
        <f t="shared" si="557"/>
        <v>-1.5249999999999999</v>
      </c>
      <c r="BA405" s="13">
        <f t="shared" si="529"/>
        <v>0</v>
      </c>
      <c r="BB405" s="13">
        <f t="shared" si="551"/>
        <v>0</v>
      </c>
      <c r="BC405" s="27">
        <v>0</v>
      </c>
      <c r="BD405" s="1">
        <f t="shared" si="558"/>
        <v>0</v>
      </c>
      <c r="BE405" s="20">
        <f t="shared" si="559"/>
        <v>219.23076923076923</v>
      </c>
    </row>
    <row r="406" spans="1:57" ht="33" customHeight="1" x14ac:dyDescent="0.8">
      <c r="A406" s="2">
        <v>400</v>
      </c>
      <c r="B406" s="2" t="s">
        <v>1046</v>
      </c>
      <c r="C406" s="44" t="s">
        <v>1078</v>
      </c>
      <c r="D406" s="60" t="s">
        <v>527</v>
      </c>
      <c r="E406" s="61" t="s">
        <v>1079</v>
      </c>
      <c r="F406" s="46" t="str">
        <f>VLOOKUP(C406,'[1]2023.11'!$C$6:$X$1239,8,0)</f>
        <v>SOUN</v>
      </c>
      <c r="G406" s="46" t="str">
        <f>VLOOKUP(C406,'[1]2023.11'!$C$6:$X$1239,9,0)</f>
        <v>SAMAT</v>
      </c>
      <c r="H406" s="46" t="str">
        <f>VLOOKUP(C406,'[1]2023.11'!$C$6:$X$1239,14,0)</f>
        <v>F</v>
      </c>
      <c r="I406" s="78">
        <f>VLOOKUP(C406,'[1]2023.11'!$C$6:$X$1239,13,0)</f>
        <v>29679</v>
      </c>
      <c r="J406" s="46" t="str">
        <f>VLOOKUP(C406,'[1]2023.11'!$C$6:$X$1239,4,0)</f>
        <v>016221245</v>
      </c>
      <c r="K406" s="46" t="str">
        <f>VLOOKUP(C406,'[1]2023.11'!$C$6:$X$1239,3,0)</f>
        <v>051439462</v>
      </c>
      <c r="L406" s="15">
        <v>44774</v>
      </c>
      <c r="M406" s="2">
        <f t="shared" si="535"/>
        <v>26</v>
      </c>
      <c r="N406" s="16">
        <v>28</v>
      </c>
      <c r="O406" s="2"/>
      <c r="P406" s="16"/>
      <c r="Q406" s="16"/>
      <c r="R406" s="2">
        <v>200</v>
      </c>
      <c r="S406" s="2">
        <v>0</v>
      </c>
      <c r="T406" s="2">
        <v>0</v>
      </c>
      <c r="U406" s="16"/>
      <c r="V406" s="2">
        <v>0</v>
      </c>
      <c r="W406" s="2">
        <f t="shared" si="525"/>
        <v>10</v>
      </c>
      <c r="X406" s="2">
        <f t="shared" si="522"/>
        <v>0</v>
      </c>
      <c r="Y406" s="17">
        <f t="shared" si="548"/>
        <v>40.384615384615387</v>
      </c>
      <c r="Z406" s="17">
        <f t="shared" si="550"/>
        <v>7</v>
      </c>
      <c r="AA406" s="17">
        <f t="shared" si="549"/>
        <v>5</v>
      </c>
      <c r="AB406" s="18">
        <v>7</v>
      </c>
      <c r="AC406" s="19">
        <f t="shared" si="536"/>
        <v>269.38461538461536</v>
      </c>
      <c r="AD406" s="17">
        <f t="shared" si="552"/>
        <v>0</v>
      </c>
      <c r="AE406" s="17">
        <f t="shared" si="534"/>
        <v>0</v>
      </c>
      <c r="AF406" s="29"/>
      <c r="AG406" s="43">
        <f t="shared" si="553"/>
        <v>0</v>
      </c>
      <c r="AH406" s="17">
        <f t="shared" si="554"/>
        <v>5.3876923076923076</v>
      </c>
      <c r="AI406" s="17">
        <f t="shared" si="555"/>
        <v>5.3876923076923076</v>
      </c>
      <c r="AJ406" s="3">
        <f t="shared" si="532"/>
        <v>264</v>
      </c>
      <c r="AK406" s="3">
        <f t="shared" si="533"/>
        <v>0</v>
      </c>
      <c r="AL406" s="3"/>
      <c r="AN406" s="20">
        <f t="shared" si="556"/>
        <v>264</v>
      </c>
      <c r="AO406">
        <f t="shared" si="537"/>
        <v>2</v>
      </c>
      <c r="AP406">
        <f t="shared" si="538"/>
        <v>1</v>
      </c>
      <c r="AQ406">
        <f t="shared" si="539"/>
        <v>0</v>
      </c>
      <c r="AR406">
        <f t="shared" si="540"/>
        <v>1</v>
      </c>
      <c r="AS406">
        <f t="shared" si="541"/>
        <v>0</v>
      </c>
      <c r="AT406">
        <f t="shared" si="542"/>
        <v>4</v>
      </c>
      <c r="AU406">
        <f t="shared" si="543"/>
        <v>0</v>
      </c>
      <c r="AV406">
        <f t="shared" si="544"/>
        <v>0</v>
      </c>
      <c r="AW406">
        <f t="shared" si="545"/>
        <v>0</v>
      </c>
      <c r="AX406">
        <f t="shared" si="546"/>
        <v>0</v>
      </c>
      <c r="AY406">
        <f t="shared" si="547"/>
        <v>0</v>
      </c>
      <c r="AZ406" s="12">
        <f t="shared" si="557"/>
        <v>-1.5416666666666667</v>
      </c>
      <c r="BA406" s="13">
        <f t="shared" si="529"/>
        <v>0</v>
      </c>
      <c r="BB406" s="13">
        <f t="shared" si="551"/>
        <v>0</v>
      </c>
      <c r="BC406" s="27">
        <v>0</v>
      </c>
      <c r="BD406" s="1">
        <f t="shared" si="558"/>
        <v>0</v>
      </c>
      <c r="BE406" s="20">
        <f t="shared" si="559"/>
        <v>250.38461538461536</v>
      </c>
    </row>
    <row r="407" spans="1:57" ht="33" customHeight="1" x14ac:dyDescent="0.8">
      <c r="A407" s="39">
        <v>401</v>
      </c>
      <c r="B407" s="2" t="s">
        <v>1046</v>
      </c>
      <c r="C407" s="44" t="s">
        <v>1080</v>
      </c>
      <c r="D407" s="40" t="s">
        <v>1081</v>
      </c>
      <c r="E407" s="40" t="s">
        <v>1082</v>
      </c>
      <c r="F407" s="46" t="str">
        <f>VLOOKUP(C407,'[1]2023.11'!$C$6:$X$1239,8,0)</f>
        <v>MON</v>
      </c>
      <c r="G407" s="46" t="str">
        <f>VLOOKUP(C407,'[1]2023.11'!$C$6:$X$1239,9,0)</f>
        <v>SOKUN</v>
      </c>
      <c r="H407" s="46" t="str">
        <f>VLOOKUP(C407,'[1]2023.11'!$C$6:$X$1239,14,0)</f>
        <v>F</v>
      </c>
      <c r="I407" s="78">
        <f>VLOOKUP(C407,'[1]2023.11'!$C$6:$X$1239,13,0)</f>
        <v>31109</v>
      </c>
      <c r="J407" s="46" t="str">
        <f>VLOOKUP(C407,'[1]2023.11'!$C$6:$X$1239,4,0)</f>
        <v>0968387422</v>
      </c>
      <c r="K407" s="46" t="str">
        <f>VLOOKUP(C407,'[1]2023.11'!$C$6:$X$1239,3,0)</f>
        <v>030877905</v>
      </c>
      <c r="L407" s="15">
        <v>44228</v>
      </c>
      <c r="M407" s="2">
        <f t="shared" si="535"/>
        <v>26</v>
      </c>
      <c r="N407" s="16">
        <v>28</v>
      </c>
      <c r="O407" s="2"/>
      <c r="P407" s="16"/>
      <c r="Q407" s="16"/>
      <c r="R407" s="2">
        <v>200</v>
      </c>
      <c r="S407" s="2">
        <v>0</v>
      </c>
      <c r="T407" s="2">
        <v>8</v>
      </c>
      <c r="U407" s="16"/>
      <c r="V407" s="2">
        <v>0</v>
      </c>
      <c r="W407" s="2">
        <f>IF(AND($Q$4&lt;=M407,Q407&lt;0.01),10,IF(AND(M407&gt;=$Q$4-1,Q407&lt;0.01),5,0))</f>
        <v>10</v>
      </c>
      <c r="X407" s="2">
        <f t="shared" si="522"/>
        <v>0</v>
      </c>
      <c r="Y407" s="17">
        <f t="shared" si="548"/>
        <v>40.384615384615387</v>
      </c>
      <c r="Z407" s="17">
        <f t="shared" si="550"/>
        <v>7</v>
      </c>
      <c r="AA407" s="17">
        <f t="shared" si="549"/>
        <v>5</v>
      </c>
      <c r="AB407" s="18">
        <v>7</v>
      </c>
      <c r="AC407" s="19">
        <f t="shared" si="536"/>
        <v>277.38461538461536</v>
      </c>
      <c r="AD407" s="17">
        <f t="shared" si="552"/>
        <v>0</v>
      </c>
      <c r="AE407" s="17">
        <f t="shared" si="534"/>
        <v>0</v>
      </c>
      <c r="AF407" s="29"/>
      <c r="AG407" s="43">
        <f>IF(BE407&lt;=(1500000/4000),0,IF(BE407&lt;=(2000000/4000),(BE407-(1500000/4000))*5%,IF(BE407&lt;=(8500000/4000),(BE407-(2000000/4000))*10%+(25000/4000),IF(BE407&lt;=(12500000/4000),(BE407-(8500000/4000))*15%+(675000/4000),(BE407-(12500000/4000))*20%+(1275000/4000)))))</f>
        <v>0</v>
      </c>
      <c r="AH407" s="17">
        <f>IF((AC407*4000)&lt;=1200000,(AC407*2%),(1200000/4000*2%))</f>
        <v>5.5476923076923077</v>
      </c>
      <c r="AI407" s="17">
        <f>AD407+AE407+AF407+AG407+AH407</f>
        <v>5.5476923076923077</v>
      </c>
      <c r="AJ407" s="3">
        <f t="shared" si="532"/>
        <v>271</v>
      </c>
      <c r="AK407" s="3">
        <f t="shared" si="533"/>
        <v>3300</v>
      </c>
      <c r="AL407" s="3"/>
      <c r="AN407" s="20">
        <f t="shared" si="556"/>
        <v>271.83999999999997</v>
      </c>
      <c r="AO407">
        <f t="shared" si="537"/>
        <v>2</v>
      </c>
      <c r="AP407">
        <f t="shared" si="538"/>
        <v>1</v>
      </c>
      <c r="AQ407">
        <f t="shared" si="539"/>
        <v>1</v>
      </c>
      <c r="AR407">
        <f t="shared" si="540"/>
        <v>0</v>
      </c>
      <c r="AS407">
        <f t="shared" si="541"/>
        <v>0</v>
      </c>
      <c r="AT407">
        <f t="shared" si="542"/>
        <v>1</v>
      </c>
      <c r="AU407">
        <f t="shared" si="543"/>
        <v>1</v>
      </c>
      <c r="AV407">
        <f t="shared" si="544"/>
        <v>1</v>
      </c>
      <c r="AW407">
        <f t="shared" si="545"/>
        <v>0</v>
      </c>
      <c r="AX407">
        <f t="shared" si="546"/>
        <v>3</v>
      </c>
      <c r="AY407">
        <f t="shared" si="547"/>
        <v>3359.9999999999</v>
      </c>
      <c r="AZ407" s="12">
        <f t="shared" si="557"/>
        <v>-4.1666666666666664E-2</v>
      </c>
      <c r="BA407" s="13">
        <f>IF(AZ407&lt;=1,0,IF(AZ407&lt;=2,2,IF(AZ407&lt;=3,3,IF(AZ407&lt;=4,4,IF(AZ407&lt;=5,5,IF(AZ407&lt;=6,6,IF(AZ407&lt;=7,7,IF(AZ407&lt;=8,8,10))))))))</f>
        <v>0</v>
      </c>
      <c r="BB407" s="13">
        <f>IF(AZ407&lt;=8,0,IF(AZ407&lt;=9,9,IF(AZ407&lt;=10,10,IF(AZ407&lt;=11,11,IF(AZ407&lt;=12,12,IF(AZ407&lt;=13,13,IF(AZ407&lt;=14,14,IF(AZ407&lt;=15,15,15))))))))</f>
        <v>0</v>
      </c>
      <c r="BC407" s="27">
        <v>0</v>
      </c>
      <c r="BD407" s="1">
        <f t="shared" si="558"/>
        <v>0</v>
      </c>
      <c r="BE407" s="20">
        <f t="shared" si="559"/>
        <v>258.38461538461536</v>
      </c>
    </row>
    <row r="408" spans="1:57" ht="33" customHeight="1" x14ac:dyDescent="0.8">
      <c r="A408" s="2">
        <v>402</v>
      </c>
      <c r="B408" s="2" t="s">
        <v>1046</v>
      </c>
      <c r="C408" s="44" t="s">
        <v>1083</v>
      </c>
      <c r="D408" s="60" t="s">
        <v>1084</v>
      </c>
      <c r="E408" s="61" t="s">
        <v>879</v>
      </c>
      <c r="F408" s="46" t="str">
        <f>VLOOKUP(C408,'[1]2023.11'!$C$6:$X$1239,8,0)</f>
        <v>MOK</v>
      </c>
      <c r="G408" s="46" t="str">
        <f>VLOOKUP(C408,'[1]2023.11'!$C$6:$X$1239,9,0)</f>
        <v>YA</v>
      </c>
      <c r="H408" s="46" t="str">
        <f>VLOOKUP(C408,'[1]2023.11'!$C$6:$X$1239,14,0)</f>
        <v>F</v>
      </c>
      <c r="I408" s="78">
        <f>VLOOKUP(C408,'[1]2023.11'!$C$6:$X$1239,13,0)</f>
        <v>28772</v>
      </c>
      <c r="J408" s="46" t="str">
        <f>VLOOKUP(C408,'[1]2023.11'!$C$6:$X$1239,4,0)</f>
        <v>067346805</v>
      </c>
      <c r="K408" s="46" t="str">
        <f>VLOOKUP(C408,'[1]2023.11'!$C$6:$X$1239,3,0)</f>
        <v>061271951</v>
      </c>
      <c r="L408" s="15">
        <v>44228</v>
      </c>
      <c r="M408" s="2">
        <f t="shared" si="535"/>
        <v>26</v>
      </c>
      <c r="N408" s="16">
        <v>26</v>
      </c>
      <c r="O408" s="2"/>
      <c r="P408" s="16"/>
      <c r="Q408" s="16"/>
      <c r="R408" s="2">
        <v>200</v>
      </c>
      <c r="S408" s="2">
        <v>0</v>
      </c>
      <c r="T408" s="2">
        <v>0</v>
      </c>
      <c r="U408" s="16"/>
      <c r="V408" s="2">
        <v>0</v>
      </c>
      <c r="W408" s="2">
        <f t="shared" ref="W408:W417" si="560">IF(AND($Q$4&lt;=M408,Q408&lt;0.01),10,IF(AND(M408&gt;=$Q$4-1,Q408&lt;0.01),5,0))</f>
        <v>10</v>
      </c>
      <c r="X408" s="2">
        <f t="shared" si="522"/>
        <v>0</v>
      </c>
      <c r="Y408" s="17">
        <f t="shared" si="548"/>
        <v>37.5</v>
      </c>
      <c r="Z408" s="17">
        <f t="shared" si="550"/>
        <v>6.5</v>
      </c>
      <c r="AA408" s="17">
        <f t="shared" si="549"/>
        <v>5</v>
      </c>
      <c r="AB408" s="18">
        <v>7</v>
      </c>
      <c r="AC408" s="19">
        <f t="shared" si="536"/>
        <v>266</v>
      </c>
      <c r="AD408" s="17">
        <f t="shared" si="552"/>
        <v>0</v>
      </c>
      <c r="AE408" s="17">
        <f t="shared" si="534"/>
        <v>0</v>
      </c>
      <c r="AF408" s="29"/>
      <c r="AG408" s="43">
        <f t="shared" ref="AG408:AG417" si="561">IF(BE408&lt;=(1500000/4000),0,IF(BE408&lt;=(2000000/4000),(BE408-(1500000/4000))*5%,IF(BE408&lt;=(8500000/4000),(BE408-(2000000/4000))*10%+(25000/4000),IF(BE408&lt;=(12500000/4000),(BE408-(8500000/4000))*15%+(675000/4000),(BE408-(12500000/4000))*20%+(1275000/4000)))))</f>
        <v>0</v>
      </c>
      <c r="AH408" s="17">
        <f t="shared" ref="AH408:AH417" si="562">IF((AC408*4000)&lt;=1200000,(AC408*2%),(1200000/4000*2%))</f>
        <v>5.32</v>
      </c>
      <c r="AI408" s="17">
        <f t="shared" ref="AI408:AI417" si="563">AD408+AE408+AF408+AG408+AH408</f>
        <v>5.32</v>
      </c>
      <c r="AJ408" s="3">
        <f t="shared" si="532"/>
        <v>260</v>
      </c>
      <c r="AK408" s="3">
        <f t="shared" si="533"/>
        <v>2700</v>
      </c>
      <c r="AL408" s="3"/>
      <c r="AN408" s="20">
        <f t="shared" si="556"/>
        <v>260.68</v>
      </c>
      <c r="AO408">
        <f t="shared" si="537"/>
        <v>2</v>
      </c>
      <c r="AP408">
        <f t="shared" si="538"/>
        <v>1</v>
      </c>
      <c r="AQ408">
        <f t="shared" si="539"/>
        <v>0</v>
      </c>
      <c r="AR408">
        <f t="shared" si="540"/>
        <v>1</v>
      </c>
      <c r="AS408">
        <f t="shared" si="541"/>
        <v>0</v>
      </c>
      <c r="AT408">
        <f t="shared" si="542"/>
        <v>0</v>
      </c>
      <c r="AU408">
        <f t="shared" si="543"/>
        <v>1</v>
      </c>
      <c r="AV408">
        <f t="shared" si="544"/>
        <v>0</v>
      </c>
      <c r="AW408">
        <f t="shared" si="545"/>
        <v>1</v>
      </c>
      <c r="AX408">
        <f t="shared" si="546"/>
        <v>2</v>
      </c>
      <c r="AY408">
        <f t="shared" si="547"/>
        <v>2720.0000000000273</v>
      </c>
      <c r="AZ408" s="12">
        <f t="shared" si="557"/>
        <v>-4.1666666666666664E-2</v>
      </c>
      <c r="BA408" s="13">
        <f t="shared" ref="BA408:BA417" si="564">IF(AZ408&lt;=1,0,IF(AZ408&lt;=2,2,IF(AZ408&lt;=3,3,IF(AZ408&lt;=4,4,IF(AZ408&lt;=5,5,IF(AZ408&lt;=6,6,IF(AZ408&lt;=7,7,IF(AZ408&lt;=8,8,10))))))))</f>
        <v>0</v>
      </c>
      <c r="BB408" s="13">
        <f t="shared" ref="BB408:BB417" si="565">IF(AZ408&lt;=3,0,IF(AZ408&lt;=4,4,IF(AZ408&lt;=5,5,IF(AZ408&lt;=6,6,IF(AZ408&lt;=7,7,IF(AZ408&lt;=8,8,IF(AZ408&lt;=9,9,10)))))))</f>
        <v>0</v>
      </c>
      <c r="BC408" s="27">
        <v>0</v>
      </c>
      <c r="BD408" s="1">
        <f t="shared" si="558"/>
        <v>0</v>
      </c>
      <c r="BE408" s="20">
        <f t="shared" si="559"/>
        <v>247.5</v>
      </c>
    </row>
    <row r="409" spans="1:57" ht="33" customHeight="1" x14ac:dyDescent="0.65">
      <c r="A409" s="39">
        <v>403</v>
      </c>
      <c r="B409" s="2" t="s">
        <v>1046</v>
      </c>
      <c r="C409" s="44" t="s">
        <v>1085</v>
      </c>
      <c r="D409" s="47" t="s">
        <v>237</v>
      </c>
      <c r="E409" s="48" t="s">
        <v>247</v>
      </c>
      <c r="F409" s="46" t="str">
        <f>VLOOKUP(C409,'[1]2023.11'!$C$6:$X$1239,8,0)</f>
        <v>PHO</v>
      </c>
      <c r="G409" s="46" t="str">
        <f>VLOOKUP(C409,'[1]2023.11'!$C$6:$X$1239,9,0)</f>
        <v>SREYNY</v>
      </c>
      <c r="H409" s="46" t="str">
        <f>VLOOKUP(C409,'[1]2023.11'!$C$6:$X$1239,14,0)</f>
        <v>F</v>
      </c>
      <c r="I409" s="78">
        <f>VLOOKUP(C409,'[1]2023.11'!$C$6:$X$1239,13,0)</f>
        <v>34461</v>
      </c>
      <c r="J409" s="46" t="str">
        <f>VLOOKUP(C409,'[1]2023.11'!$C$6:$X$1239,4,0)</f>
        <v>0963751783</v>
      </c>
      <c r="K409" s="46" t="str">
        <f>VLOOKUP(C409,'[1]2023.11'!$C$6:$X$1239,3,0)</f>
        <v>030728314</v>
      </c>
      <c r="L409" s="15">
        <v>44228</v>
      </c>
      <c r="M409" s="2">
        <f t="shared" si="535"/>
        <v>24.625</v>
      </c>
      <c r="N409" s="16">
        <v>26</v>
      </c>
      <c r="O409" s="2"/>
      <c r="P409" s="16"/>
      <c r="Q409" s="16">
        <v>1.375</v>
      </c>
      <c r="R409" s="2">
        <v>200</v>
      </c>
      <c r="S409" s="2">
        <v>0</v>
      </c>
      <c r="T409" s="2">
        <v>2.5</v>
      </c>
      <c r="U409" s="16"/>
      <c r="V409" s="2">
        <v>0</v>
      </c>
      <c r="W409" s="2">
        <f t="shared" si="560"/>
        <v>0</v>
      </c>
      <c r="X409" s="2">
        <f t="shared" si="522"/>
        <v>0</v>
      </c>
      <c r="Y409" s="17">
        <f t="shared" si="548"/>
        <v>37.5</v>
      </c>
      <c r="Z409" s="17">
        <f t="shared" si="550"/>
        <v>6.5</v>
      </c>
      <c r="AA409" s="17">
        <f t="shared" si="549"/>
        <v>4.7355769230769234</v>
      </c>
      <c r="AB409" s="18">
        <v>7</v>
      </c>
      <c r="AC409" s="19">
        <f t="shared" si="536"/>
        <v>258.23557692307691</v>
      </c>
      <c r="AD409" s="17">
        <f t="shared" si="552"/>
        <v>0</v>
      </c>
      <c r="AE409" s="17">
        <f t="shared" si="534"/>
        <v>10.709134615384615</v>
      </c>
      <c r="AF409" s="29"/>
      <c r="AG409" s="43">
        <f t="shared" si="561"/>
        <v>0</v>
      </c>
      <c r="AH409" s="17">
        <f t="shared" si="562"/>
        <v>5.1647115384615381</v>
      </c>
      <c r="AI409" s="17">
        <f t="shared" si="563"/>
        <v>15.873846153846152</v>
      </c>
      <c r="AJ409" s="3">
        <f t="shared" si="532"/>
        <v>242</v>
      </c>
      <c r="AK409" s="3">
        <f t="shared" si="533"/>
        <v>1400</v>
      </c>
      <c r="AL409" s="3"/>
      <c r="AN409" s="20">
        <f t="shared" si="556"/>
        <v>242.36</v>
      </c>
      <c r="AO409">
        <f t="shared" si="537"/>
        <v>2</v>
      </c>
      <c r="AP409">
        <f t="shared" si="538"/>
        <v>0</v>
      </c>
      <c r="AQ409">
        <f t="shared" si="539"/>
        <v>2</v>
      </c>
      <c r="AR409">
        <f t="shared" si="540"/>
        <v>0</v>
      </c>
      <c r="AS409">
        <f t="shared" si="541"/>
        <v>0</v>
      </c>
      <c r="AT409">
        <f t="shared" si="542"/>
        <v>2</v>
      </c>
      <c r="AU409">
        <f t="shared" si="543"/>
        <v>0</v>
      </c>
      <c r="AV409">
        <f t="shared" si="544"/>
        <v>1</v>
      </c>
      <c r="AW409">
        <f t="shared" si="545"/>
        <v>0</v>
      </c>
      <c r="AX409">
        <f t="shared" si="546"/>
        <v>4</v>
      </c>
      <c r="AY409">
        <f t="shared" si="547"/>
        <v>1440.0000000000546</v>
      </c>
      <c r="AZ409" s="12">
        <f t="shared" si="557"/>
        <v>-4.1666666666666664E-2</v>
      </c>
      <c r="BA409" s="13">
        <f t="shared" si="564"/>
        <v>0</v>
      </c>
      <c r="BB409" s="13">
        <f t="shared" si="565"/>
        <v>0</v>
      </c>
      <c r="BC409" s="27">
        <v>0</v>
      </c>
      <c r="BD409" s="1">
        <f t="shared" si="558"/>
        <v>0</v>
      </c>
      <c r="BE409" s="20">
        <f t="shared" si="559"/>
        <v>229.29086538461536</v>
      </c>
    </row>
    <row r="410" spans="1:57" ht="33" customHeight="1" x14ac:dyDescent="0.8">
      <c r="A410" s="2">
        <v>404</v>
      </c>
      <c r="B410" s="2" t="s">
        <v>1046</v>
      </c>
      <c r="C410" s="44" t="s">
        <v>1086</v>
      </c>
      <c r="D410" s="60" t="s">
        <v>1087</v>
      </c>
      <c r="E410" s="61" t="s">
        <v>678</v>
      </c>
      <c r="F410" s="46" t="str">
        <f>VLOOKUP(C410,'[1]2023.11'!$C$6:$X$1239,8,0)</f>
        <v>I</v>
      </c>
      <c r="G410" s="46" t="str">
        <f>VLOOKUP(C410,'[1]2023.11'!$C$6:$X$1239,9,0)</f>
        <v>SREYNICH</v>
      </c>
      <c r="H410" s="46" t="str">
        <f>VLOOKUP(C410,'[1]2023.11'!$C$6:$X$1239,14,0)</f>
        <v>F</v>
      </c>
      <c r="I410" s="78">
        <f>VLOOKUP(C410,'[1]2023.11'!$C$6:$X$1239,13,0)</f>
        <v>35410</v>
      </c>
      <c r="J410" s="46" t="str">
        <f>VLOOKUP(C410,'[1]2023.11'!$C$6:$X$1239,4,0)</f>
        <v>086267576</v>
      </c>
      <c r="K410" s="46" t="str">
        <f>VLOOKUP(C410,'[1]2023.11'!$C$6:$X$1239,3,0)</f>
        <v>040356156</v>
      </c>
      <c r="L410" s="15">
        <v>44228</v>
      </c>
      <c r="M410" s="2">
        <f t="shared" si="535"/>
        <v>26</v>
      </c>
      <c r="N410" s="16">
        <v>26</v>
      </c>
      <c r="O410" s="2"/>
      <c r="P410" s="16"/>
      <c r="Q410" s="16"/>
      <c r="R410" s="2">
        <v>200</v>
      </c>
      <c r="S410" s="2">
        <v>0</v>
      </c>
      <c r="T410" s="2">
        <v>0</v>
      </c>
      <c r="U410" s="16"/>
      <c r="V410" s="2">
        <v>0</v>
      </c>
      <c r="W410" s="2">
        <f t="shared" si="560"/>
        <v>10</v>
      </c>
      <c r="X410" s="2">
        <f t="shared" si="522"/>
        <v>0</v>
      </c>
      <c r="Y410" s="17">
        <f t="shared" si="548"/>
        <v>37.5</v>
      </c>
      <c r="Z410" s="17">
        <f t="shared" si="550"/>
        <v>6.5</v>
      </c>
      <c r="AA410" s="17">
        <f t="shared" si="549"/>
        <v>5</v>
      </c>
      <c r="AB410" s="18">
        <v>7</v>
      </c>
      <c r="AC410" s="19">
        <f t="shared" si="536"/>
        <v>266</v>
      </c>
      <c r="AD410" s="17">
        <f t="shared" si="552"/>
        <v>0</v>
      </c>
      <c r="AE410" s="17">
        <f t="shared" si="534"/>
        <v>0</v>
      </c>
      <c r="AF410" s="29"/>
      <c r="AG410" s="43">
        <f t="shared" si="561"/>
        <v>0</v>
      </c>
      <c r="AH410" s="17">
        <f t="shared" si="562"/>
        <v>5.32</v>
      </c>
      <c r="AI410" s="17">
        <f t="shared" si="563"/>
        <v>5.32</v>
      </c>
      <c r="AJ410" s="3">
        <f t="shared" si="532"/>
        <v>260</v>
      </c>
      <c r="AK410" s="3">
        <f t="shared" si="533"/>
        <v>2700</v>
      </c>
      <c r="AL410" s="3"/>
      <c r="AN410" s="20">
        <f t="shared" si="556"/>
        <v>260.68</v>
      </c>
      <c r="AO410">
        <f t="shared" si="537"/>
        <v>2</v>
      </c>
      <c r="AP410">
        <f t="shared" si="538"/>
        <v>1</v>
      </c>
      <c r="AQ410">
        <f t="shared" si="539"/>
        <v>0</v>
      </c>
      <c r="AR410">
        <f t="shared" si="540"/>
        <v>1</v>
      </c>
      <c r="AS410">
        <f t="shared" si="541"/>
        <v>0</v>
      </c>
      <c r="AT410">
        <f t="shared" si="542"/>
        <v>0</v>
      </c>
      <c r="AU410">
        <f t="shared" si="543"/>
        <v>1</v>
      </c>
      <c r="AV410">
        <f t="shared" si="544"/>
        <v>0</v>
      </c>
      <c r="AW410">
        <f t="shared" si="545"/>
        <v>1</v>
      </c>
      <c r="AX410">
        <f t="shared" si="546"/>
        <v>2</v>
      </c>
      <c r="AY410">
        <f t="shared" si="547"/>
        <v>2720.0000000000273</v>
      </c>
      <c r="AZ410" s="12">
        <f t="shared" si="557"/>
        <v>-4.1666666666666664E-2</v>
      </c>
      <c r="BA410" s="13">
        <f t="shared" si="564"/>
        <v>0</v>
      </c>
      <c r="BB410" s="13">
        <f t="shared" si="565"/>
        <v>0</v>
      </c>
      <c r="BC410" s="27">
        <v>0</v>
      </c>
      <c r="BD410" s="1">
        <f t="shared" si="558"/>
        <v>0</v>
      </c>
      <c r="BE410" s="20">
        <f t="shared" si="559"/>
        <v>247.5</v>
      </c>
    </row>
    <row r="411" spans="1:57" ht="33" customHeight="1" x14ac:dyDescent="0.8">
      <c r="A411" s="39">
        <v>405</v>
      </c>
      <c r="B411" s="2" t="s">
        <v>1046</v>
      </c>
      <c r="C411" s="44" t="s">
        <v>1088</v>
      </c>
      <c r="D411" s="60" t="s">
        <v>987</v>
      </c>
      <c r="E411" s="61" t="s">
        <v>500</v>
      </c>
      <c r="F411" s="46" t="str">
        <f>VLOOKUP(C411,'[1]2023.11'!$C$6:$X$1239,8,0)</f>
        <v>DORN</v>
      </c>
      <c r="G411" s="46" t="str">
        <f>VLOOKUP(C411,'[1]2023.11'!$C$6:$X$1239,9,0)</f>
        <v>NY</v>
      </c>
      <c r="H411" s="46" t="str">
        <f>VLOOKUP(C411,'[1]2023.11'!$C$6:$X$1239,14,0)</f>
        <v>F</v>
      </c>
      <c r="I411" s="78">
        <f>VLOOKUP(C411,'[1]2023.11'!$C$6:$X$1239,13,0)</f>
        <v>32572</v>
      </c>
      <c r="J411" s="46" t="str">
        <f>VLOOKUP(C411,'[1]2023.11'!$C$6:$X$1239,4,0)</f>
        <v>0963951297</v>
      </c>
      <c r="K411" s="46" t="str">
        <f>VLOOKUP(C411,'[1]2023.11'!$C$6:$X$1239,3,0)</f>
        <v>051565141</v>
      </c>
      <c r="L411" s="15">
        <v>44228</v>
      </c>
      <c r="M411" s="2">
        <f t="shared" si="535"/>
        <v>26</v>
      </c>
      <c r="N411" s="16">
        <v>26</v>
      </c>
      <c r="O411" s="2"/>
      <c r="P411" s="16"/>
      <c r="Q411" s="16"/>
      <c r="R411" s="2">
        <v>200</v>
      </c>
      <c r="S411" s="2">
        <v>0</v>
      </c>
      <c r="T411" s="2">
        <v>0</v>
      </c>
      <c r="U411" s="16"/>
      <c r="V411" s="2">
        <v>0</v>
      </c>
      <c r="W411" s="2">
        <f t="shared" si="560"/>
        <v>10</v>
      </c>
      <c r="X411" s="2">
        <f t="shared" si="522"/>
        <v>0</v>
      </c>
      <c r="Y411" s="17">
        <f t="shared" si="548"/>
        <v>37.5</v>
      </c>
      <c r="Z411" s="17">
        <f t="shared" si="550"/>
        <v>6.5</v>
      </c>
      <c r="AA411" s="17">
        <f t="shared" si="549"/>
        <v>5</v>
      </c>
      <c r="AB411" s="18">
        <v>7</v>
      </c>
      <c r="AC411" s="19">
        <f t="shared" si="536"/>
        <v>266</v>
      </c>
      <c r="AD411" s="17">
        <f t="shared" si="552"/>
        <v>0</v>
      </c>
      <c r="AE411" s="17">
        <f t="shared" si="534"/>
        <v>0</v>
      </c>
      <c r="AF411" s="29"/>
      <c r="AG411" s="43">
        <f t="shared" si="561"/>
        <v>0</v>
      </c>
      <c r="AH411" s="17">
        <f t="shared" si="562"/>
        <v>5.32</v>
      </c>
      <c r="AI411" s="17">
        <f t="shared" si="563"/>
        <v>5.32</v>
      </c>
      <c r="AJ411" s="3">
        <f t="shared" si="532"/>
        <v>260</v>
      </c>
      <c r="AK411" s="3">
        <f t="shared" si="533"/>
        <v>2700</v>
      </c>
      <c r="AL411" s="3"/>
      <c r="AN411" s="20">
        <f t="shared" si="556"/>
        <v>260.68</v>
      </c>
      <c r="AO411">
        <f t="shared" si="537"/>
        <v>2</v>
      </c>
      <c r="AP411">
        <f t="shared" si="538"/>
        <v>1</v>
      </c>
      <c r="AQ411">
        <f t="shared" si="539"/>
        <v>0</v>
      </c>
      <c r="AR411">
        <f t="shared" si="540"/>
        <v>1</v>
      </c>
      <c r="AS411">
        <f t="shared" si="541"/>
        <v>0</v>
      </c>
      <c r="AT411">
        <f t="shared" si="542"/>
        <v>0</v>
      </c>
      <c r="AU411">
        <f t="shared" si="543"/>
        <v>1</v>
      </c>
      <c r="AV411">
        <f t="shared" si="544"/>
        <v>0</v>
      </c>
      <c r="AW411">
        <f t="shared" si="545"/>
        <v>1</v>
      </c>
      <c r="AX411">
        <f t="shared" si="546"/>
        <v>2</v>
      </c>
      <c r="AY411">
        <f t="shared" si="547"/>
        <v>2720.0000000000273</v>
      </c>
      <c r="AZ411" s="12">
        <f t="shared" si="557"/>
        <v>-4.1666666666666664E-2</v>
      </c>
      <c r="BA411" s="13">
        <f t="shared" si="564"/>
        <v>0</v>
      </c>
      <c r="BB411" s="13">
        <f t="shared" si="565"/>
        <v>0</v>
      </c>
      <c r="BC411" s="27">
        <v>0</v>
      </c>
      <c r="BD411" s="1">
        <f t="shared" si="558"/>
        <v>0</v>
      </c>
      <c r="BE411" s="20">
        <f t="shared" si="559"/>
        <v>247.5</v>
      </c>
    </row>
    <row r="412" spans="1:57" ht="33" customHeight="1" x14ac:dyDescent="0.8">
      <c r="A412" s="2">
        <v>406</v>
      </c>
      <c r="B412" s="2" t="s">
        <v>1046</v>
      </c>
      <c r="C412" s="44" t="s">
        <v>1089</v>
      </c>
      <c r="D412" s="60" t="s">
        <v>1090</v>
      </c>
      <c r="E412" s="61" t="s">
        <v>1091</v>
      </c>
      <c r="F412" s="46" t="str">
        <f>VLOOKUP(C412,'[1]2023.11'!$C$6:$X$1239,8,0)</f>
        <v>CHORN</v>
      </c>
      <c r="G412" s="46" t="str">
        <f>VLOOKUP(C412,'[1]2023.11'!$C$6:$X$1239,9,0)</f>
        <v>SINUON</v>
      </c>
      <c r="H412" s="46" t="str">
        <f>VLOOKUP(C412,'[1]2023.11'!$C$6:$X$1239,14,0)</f>
        <v>F</v>
      </c>
      <c r="I412" s="78">
        <f>VLOOKUP(C412,'[1]2023.11'!$C$6:$X$1239,13,0)</f>
        <v>37612</v>
      </c>
      <c r="J412" s="46" t="str">
        <f>VLOOKUP(C412,'[1]2023.11'!$C$6:$X$1239,4,0)</f>
        <v>0965987445</v>
      </c>
      <c r="K412" s="46" t="str">
        <f>VLOOKUP(C412,'[1]2023.11'!$C$6:$X$1239,3,0)</f>
        <v>051589445</v>
      </c>
      <c r="L412" s="15">
        <v>44228</v>
      </c>
      <c r="M412" s="2">
        <f t="shared" si="535"/>
        <v>26</v>
      </c>
      <c r="N412" s="16">
        <v>26</v>
      </c>
      <c r="O412" s="2"/>
      <c r="P412" s="16"/>
      <c r="Q412" s="16"/>
      <c r="R412" s="2">
        <v>200</v>
      </c>
      <c r="S412" s="2">
        <v>0</v>
      </c>
      <c r="T412" s="2">
        <v>0</v>
      </c>
      <c r="U412" s="16"/>
      <c r="V412" s="2">
        <v>0</v>
      </c>
      <c r="W412" s="2">
        <f t="shared" si="560"/>
        <v>10</v>
      </c>
      <c r="X412" s="2">
        <f t="shared" si="522"/>
        <v>0</v>
      </c>
      <c r="Y412" s="17">
        <f t="shared" si="548"/>
        <v>37.5</v>
      </c>
      <c r="Z412" s="17">
        <f t="shared" si="550"/>
        <v>6.5</v>
      </c>
      <c r="AA412" s="17">
        <f t="shared" si="549"/>
        <v>5</v>
      </c>
      <c r="AB412" s="18">
        <v>7</v>
      </c>
      <c r="AC412" s="19">
        <f t="shared" si="536"/>
        <v>266</v>
      </c>
      <c r="AD412" s="17">
        <f t="shared" si="552"/>
        <v>0</v>
      </c>
      <c r="AE412" s="17">
        <f t="shared" si="534"/>
        <v>0</v>
      </c>
      <c r="AF412" s="29"/>
      <c r="AG412" s="43">
        <f t="shared" si="561"/>
        <v>0</v>
      </c>
      <c r="AH412" s="17">
        <f t="shared" si="562"/>
        <v>5.32</v>
      </c>
      <c r="AI412" s="17">
        <f t="shared" si="563"/>
        <v>5.32</v>
      </c>
      <c r="AJ412" s="3">
        <f t="shared" si="532"/>
        <v>260</v>
      </c>
      <c r="AK412" s="3">
        <f t="shared" si="533"/>
        <v>2700</v>
      </c>
      <c r="AL412" s="3"/>
      <c r="AN412" s="20">
        <f t="shared" si="556"/>
        <v>260.68</v>
      </c>
      <c r="AO412">
        <f t="shared" si="537"/>
        <v>2</v>
      </c>
      <c r="AP412">
        <f t="shared" si="538"/>
        <v>1</v>
      </c>
      <c r="AQ412">
        <f t="shared" si="539"/>
        <v>0</v>
      </c>
      <c r="AR412">
        <f t="shared" si="540"/>
        <v>1</v>
      </c>
      <c r="AS412">
        <f t="shared" si="541"/>
        <v>0</v>
      </c>
      <c r="AT412">
        <f t="shared" si="542"/>
        <v>0</v>
      </c>
      <c r="AU412">
        <f t="shared" si="543"/>
        <v>1</v>
      </c>
      <c r="AV412">
        <f t="shared" si="544"/>
        <v>0</v>
      </c>
      <c r="AW412">
        <f t="shared" si="545"/>
        <v>1</v>
      </c>
      <c r="AX412">
        <f t="shared" si="546"/>
        <v>2</v>
      </c>
      <c r="AY412">
        <f t="shared" si="547"/>
        <v>2720.0000000000273</v>
      </c>
      <c r="AZ412" s="12">
        <f t="shared" si="557"/>
        <v>-4.1666666666666664E-2</v>
      </c>
      <c r="BA412" s="13">
        <f t="shared" si="564"/>
        <v>0</v>
      </c>
      <c r="BB412" s="13">
        <f t="shared" si="565"/>
        <v>0</v>
      </c>
      <c r="BC412" s="27">
        <v>0</v>
      </c>
      <c r="BD412" s="1">
        <f t="shared" si="558"/>
        <v>0</v>
      </c>
      <c r="BE412" s="20">
        <f t="shared" si="559"/>
        <v>247.5</v>
      </c>
    </row>
    <row r="413" spans="1:57" ht="33" customHeight="1" x14ac:dyDescent="0.65">
      <c r="A413" s="39">
        <v>407</v>
      </c>
      <c r="B413" s="2" t="s">
        <v>1046</v>
      </c>
      <c r="C413" s="44" t="s">
        <v>1092</v>
      </c>
      <c r="D413" s="38" t="s">
        <v>853</v>
      </c>
      <c r="E413" s="38" t="s">
        <v>1093</v>
      </c>
      <c r="F413" s="46" t="str">
        <f>VLOOKUP(C413,'[1]2023.11'!$C$6:$X$1239,8,0)</f>
        <v>MOEUN</v>
      </c>
      <c r="G413" s="46" t="str">
        <f>VLOOKUP(C413,'[1]2023.11'!$C$6:$X$1239,9,0)</f>
        <v>CHANTHUON</v>
      </c>
      <c r="H413" s="46" t="str">
        <f>VLOOKUP(C413,'[1]2023.11'!$C$6:$X$1239,14,0)</f>
        <v>F</v>
      </c>
      <c r="I413" s="78">
        <f>VLOOKUP(C413,'[1]2023.11'!$C$6:$X$1239,13,0)</f>
        <v>30744</v>
      </c>
      <c r="J413" s="46" t="str">
        <f>VLOOKUP(C413,'[1]2023.11'!$C$6:$X$1239,4,0)</f>
        <v>0968491256</v>
      </c>
      <c r="K413" s="46" t="str">
        <f>VLOOKUP(C413,'[1]2023.11'!$C$6:$X$1239,3,0)</f>
        <v>021298273</v>
      </c>
      <c r="L413" s="15">
        <v>44453</v>
      </c>
      <c r="M413" s="2">
        <f t="shared" si="535"/>
        <v>26</v>
      </c>
      <c r="N413" s="16">
        <v>26</v>
      </c>
      <c r="O413" s="2"/>
      <c r="P413" s="16"/>
      <c r="Q413" s="16"/>
      <c r="R413" s="2">
        <v>200</v>
      </c>
      <c r="S413" s="2">
        <v>0</v>
      </c>
      <c r="T413" s="2">
        <v>0</v>
      </c>
      <c r="U413" s="16"/>
      <c r="V413" s="2">
        <v>0</v>
      </c>
      <c r="W413" s="2">
        <f t="shared" si="560"/>
        <v>10</v>
      </c>
      <c r="X413" s="2">
        <f t="shared" si="522"/>
        <v>0</v>
      </c>
      <c r="Y413" s="17">
        <f t="shared" si="548"/>
        <v>37.5</v>
      </c>
      <c r="Z413" s="17">
        <f t="shared" si="550"/>
        <v>6.5</v>
      </c>
      <c r="AA413" s="17">
        <f t="shared" si="549"/>
        <v>5</v>
      </c>
      <c r="AB413" s="18">
        <v>7</v>
      </c>
      <c r="AC413" s="19">
        <f t="shared" si="536"/>
        <v>266</v>
      </c>
      <c r="AD413" s="17">
        <f t="shared" si="552"/>
        <v>0</v>
      </c>
      <c r="AE413" s="17">
        <f t="shared" si="534"/>
        <v>0</v>
      </c>
      <c r="AF413" s="29"/>
      <c r="AG413" s="43">
        <f t="shared" si="561"/>
        <v>0</v>
      </c>
      <c r="AH413" s="17">
        <f t="shared" si="562"/>
        <v>5.32</v>
      </c>
      <c r="AI413" s="17">
        <f t="shared" si="563"/>
        <v>5.32</v>
      </c>
      <c r="AJ413" s="3">
        <f t="shared" si="532"/>
        <v>260</v>
      </c>
      <c r="AK413" s="3">
        <f t="shared" si="533"/>
        <v>2700</v>
      </c>
      <c r="AL413" s="3"/>
      <c r="AN413" s="20">
        <f t="shared" si="556"/>
        <v>260.68</v>
      </c>
      <c r="AO413">
        <f t="shared" si="537"/>
        <v>2</v>
      </c>
      <c r="AP413">
        <f t="shared" si="538"/>
        <v>1</v>
      </c>
      <c r="AQ413">
        <f t="shared" si="539"/>
        <v>0</v>
      </c>
      <c r="AR413">
        <f t="shared" si="540"/>
        <v>1</v>
      </c>
      <c r="AS413">
        <f t="shared" si="541"/>
        <v>0</v>
      </c>
      <c r="AT413">
        <f t="shared" si="542"/>
        <v>0</v>
      </c>
      <c r="AU413">
        <f t="shared" si="543"/>
        <v>1</v>
      </c>
      <c r="AV413">
        <f t="shared" si="544"/>
        <v>0</v>
      </c>
      <c r="AW413">
        <f t="shared" si="545"/>
        <v>1</v>
      </c>
      <c r="AX413">
        <f t="shared" si="546"/>
        <v>2</v>
      </c>
      <c r="AY413">
        <f t="shared" si="547"/>
        <v>2720.0000000000273</v>
      </c>
      <c r="AZ413" s="12">
        <f t="shared" si="557"/>
        <v>-0.66111111111111109</v>
      </c>
      <c r="BA413" s="13">
        <f t="shared" si="564"/>
        <v>0</v>
      </c>
      <c r="BB413" s="13">
        <f t="shared" si="565"/>
        <v>0</v>
      </c>
      <c r="BC413" s="27">
        <v>0</v>
      </c>
      <c r="BD413" s="1">
        <f t="shared" si="558"/>
        <v>0</v>
      </c>
      <c r="BE413" s="20">
        <f t="shared" si="559"/>
        <v>247.5</v>
      </c>
    </row>
    <row r="414" spans="1:57" ht="33.75" customHeight="1" x14ac:dyDescent="0.8">
      <c r="A414" s="2">
        <v>408</v>
      </c>
      <c r="B414" s="2" t="s">
        <v>1046</v>
      </c>
      <c r="C414" s="36" t="s">
        <v>1094</v>
      </c>
      <c r="D414" s="60" t="s">
        <v>1095</v>
      </c>
      <c r="E414" s="61" t="s">
        <v>371</v>
      </c>
      <c r="F414" s="46" t="str">
        <f>VLOOKUP(C414,'[1]2023.11'!$C$6:$X$1239,8,0)</f>
        <v>PHEAN</v>
      </c>
      <c r="G414" s="46" t="str">
        <f>VLOOKUP(C414,'[1]2023.11'!$C$6:$X$1239,9,0)</f>
        <v>SOPHEA</v>
      </c>
      <c r="H414" s="46" t="str">
        <f>VLOOKUP(C414,'[1]2023.11'!$C$6:$X$1239,14,0)</f>
        <v>F</v>
      </c>
      <c r="I414" s="78">
        <f>VLOOKUP(C414,'[1]2023.11'!$C$6:$X$1239,13,0)</f>
        <v>36558</v>
      </c>
      <c r="J414" s="46" t="str">
        <f>VLOOKUP(C414,'[1]2023.11'!$C$6:$X$1239,4,0)</f>
        <v>0968349162</v>
      </c>
      <c r="K414" s="46" t="str">
        <f>VLOOKUP(C414,'[1]2023.11'!$C$6:$X$1239,3,0)</f>
        <v>051605132</v>
      </c>
      <c r="L414" s="15">
        <v>44683</v>
      </c>
      <c r="M414" s="2">
        <f t="shared" si="535"/>
        <v>24.625</v>
      </c>
      <c r="N414" s="16">
        <v>24</v>
      </c>
      <c r="O414" s="2"/>
      <c r="P414" s="16">
        <v>1</v>
      </c>
      <c r="Q414" s="16">
        <v>0.375</v>
      </c>
      <c r="R414" s="2">
        <v>200</v>
      </c>
      <c r="S414" s="2">
        <v>0</v>
      </c>
      <c r="T414" s="2">
        <v>0</v>
      </c>
      <c r="U414" s="16"/>
      <c r="V414" s="2">
        <v>0</v>
      </c>
      <c r="W414" s="2">
        <f t="shared" si="560"/>
        <v>0</v>
      </c>
      <c r="X414" s="2">
        <f t="shared" si="522"/>
        <v>0</v>
      </c>
      <c r="Y414" s="17">
        <f t="shared" si="548"/>
        <v>34.615384615384613</v>
      </c>
      <c r="Z414" s="17">
        <f t="shared" si="550"/>
        <v>6</v>
      </c>
      <c r="AA414" s="17">
        <f t="shared" si="549"/>
        <v>4.7355769230769234</v>
      </c>
      <c r="AB414" s="18">
        <v>7</v>
      </c>
      <c r="AC414" s="19">
        <f t="shared" si="536"/>
        <v>252.35096153846155</v>
      </c>
      <c r="AD414" s="17">
        <f t="shared" si="552"/>
        <v>7.6923076923076925</v>
      </c>
      <c r="AE414" s="17">
        <f t="shared" si="534"/>
        <v>2.8846153846153846</v>
      </c>
      <c r="AF414" s="29"/>
      <c r="AG414" s="43">
        <f t="shared" si="561"/>
        <v>0</v>
      </c>
      <c r="AH414" s="17">
        <f t="shared" si="562"/>
        <v>5.047019230769231</v>
      </c>
      <c r="AI414" s="17">
        <f t="shared" si="563"/>
        <v>15.623942307692307</v>
      </c>
      <c r="AJ414" s="3">
        <f t="shared" si="532"/>
        <v>236</v>
      </c>
      <c r="AK414" s="3">
        <f t="shared" si="533"/>
        <v>2900</v>
      </c>
      <c r="AL414" s="3"/>
      <c r="AN414" s="20">
        <f t="shared" si="556"/>
        <v>236.73</v>
      </c>
      <c r="AO414">
        <f t="shared" si="537"/>
        <v>2</v>
      </c>
      <c r="AP414">
        <f t="shared" si="538"/>
        <v>0</v>
      </c>
      <c r="AQ414">
        <f t="shared" si="539"/>
        <v>1</v>
      </c>
      <c r="AR414">
        <f t="shared" si="540"/>
        <v>1</v>
      </c>
      <c r="AS414">
        <f t="shared" si="541"/>
        <v>1</v>
      </c>
      <c r="AT414">
        <f t="shared" si="542"/>
        <v>1</v>
      </c>
      <c r="AU414">
        <f t="shared" si="543"/>
        <v>1</v>
      </c>
      <c r="AV414">
        <f t="shared" si="544"/>
        <v>0</v>
      </c>
      <c r="AW414">
        <f t="shared" si="545"/>
        <v>1</v>
      </c>
      <c r="AX414">
        <f t="shared" si="546"/>
        <v>4</v>
      </c>
      <c r="AY414">
        <f t="shared" si="547"/>
        <v>2919.9999999999591</v>
      </c>
      <c r="AZ414" s="12">
        <f t="shared" si="557"/>
        <v>-1.2944444444444445</v>
      </c>
      <c r="BA414" s="13">
        <f t="shared" si="564"/>
        <v>0</v>
      </c>
      <c r="BB414" s="13">
        <f t="shared" si="565"/>
        <v>0</v>
      </c>
      <c r="BC414" s="27">
        <v>0</v>
      </c>
      <c r="BD414" s="1">
        <f t="shared" si="558"/>
        <v>0</v>
      </c>
      <c r="BE414" s="20">
        <f t="shared" si="559"/>
        <v>224.03846153846155</v>
      </c>
    </row>
    <row r="415" spans="1:57" ht="33" customHeight="1" x14ac:dyDescent="0.8">
      <c r="A415" s="39">
        <v>409</v>
      </c>
      <c r="B415" s="2" t="s">
        <v>1046</v>
      </c>
      <c r="C415" s="36" t="s">
        <v>1096</v>
      </c>
      <c r="D415" s="60" t="s">
        <v>1097</v>
      </c>
      <c r="E415" s="61" t="s">
        <v>125</v>
      </c>
      <c r="F415" s="46" t="str">
        <f>VLOOKUP(C415,'[1]2023.11'!$C$6:$X$1239,8,0)</f>
        <v>TRY</v>
      </c>
      <c r="G415" s="46" t="str">
        <f>VLOOKUP(C415,'[1]2023.11'!$C$6:$X$1239,9,0)</f>
        <v>POV</v>
      </c>
      <c r="H415" s="46" t="str">
        <f>VLOOKUP(C415,'[1]2023.11'!$C$6:$X$1239,14,0)</f>
        <v>F</v>
      </c>
      <c r="I415" s="78">
        <f>VLOOKUP(C415,'[1]2023.11'!$C$6:$X$1239,13,0)</f>
        <v>30211</v>
      </c>
      <c r="J415" s="46" t="str">
        <f>VLOOKUP(C415,'[1]2023.11'!$C$6:$X$1239,4,0)</f>
        <v>0714547642</v>
      </c>
      <c r="K415" s="46" t="str">
        <f>VLOOKUP(C415,'[1]2023.11'!$C$6:$X$1239,3,0)</f>
        <v>030496891</v>
      </c>
      <c r="L415" s="15">
        <v>44683</v>
      </c>
      <c r="M415" s="2">
        <f t="shared" si="535"/>
        <v>26</v>
      </c>
      <c r="N415" s="16">
        <v>28</v>
      </c>
      <c r="O415" s="2"/>
      <c r="P415" s="16"/>
      <c r="Q415" s="16"/>
      <c r="R415" s="2">
        <v>200</v>
      </c>
      <c r="S415" s="2">
        <v>0</v>
      </c>
      <c r="T415" s="2">
        <v>0</v>
      </c>
      <c r="U415" s="16"/>
      <c r="V415" s="2">
        <v>0</v>
      </c>
      <c r="W415" s="2">
        <f t="shared" si="560"/>
        <v>10</v>
      </c>
      <c r="X415" s="2">
        <f t="shared" si="522"/>
        <v>0</v>
      </c>
      <c r="Y415" s="17">
        <f t="shared" si="548"/>
        <v>40.384615384615387</v>
      </c>
      <c r="Z415" s="17">
        <f t="shared" si="550"/>
        <v>7</v>
      </c>
      <c r="AA415" s="17">
        <f t="shared" si="549"/>
        <v>5</v>
      </c>
      <c r="AB415" s="18">
        <v>7</v>
      </c>
      <c r="AC415" s="19">
        <f t="shared" si="536"/>
        <v>269.38461538461536</v>
      </c>
      <c r="AD415" s="17">
        <f t="shared" si="552"/>
        <v>0</v>
      </c>
      <c r="AE415" s="17">
        <f t="shared" si="534"/>
        <v>0</v>
      </c>
      <c r="AF415" s="29"/>
      <c r="AG415" s="43">
        <f t="shared" si="561"/>
        <v>0</v>
      </c>
      <c r="AH415" s="17">
        <f t="shared" si="562"/>
        <v>5.3876923076923076</v>
      </c>
      <c r="AI415" s="17">
        <f t="shared" si="563"/>
        <v>5.3876923076923076</v>
      </c>
      <c r="AJ415" s="3">
        <f t="shared" si="532"/>
        <v>264</v>
      </c>
      <c r="AK415" s="3">
        <f t="shared" si="533"/>
        <v>0</v>
      </c>
      <c r="AL415" s="3"/>
      <c r="AN415" s="20">
        <f t="shared" si="556"/>
        <v>264</v>
      </c>
      <c r="AO415">
        <f t="shared" si="537"/>
        <v>2</v>
      </c>
      <c r="AP415">
        <f t="shared" si="538"/>
        <v>1</v>
      </c>
      <c r="AQ415">
        <f t="shared" si="539"/>
        <v>0</v>
      </c>
      <c r="AR415">
        <f t="shared" si="540"/>
        <v>1</v>
      </c>
      <c r="AS415">
        <f t="shared" si="541"/>
        <v>0</v>
      </c>
      <c r="AT415">
        <f t="shared" si="542"/>
        <v>4</v>
      </c>
      <c r="AU415">
        <f t="shared" si="543"/>
        <v>0</v>
      </c>
      <c r="AV415">
        <f t="shared" si="544"/>
        <v>0</v>
      </c>
      <c r="AW415">
        <f t="shared" si="545"/>
        <v>0</v>
      </c>
      <c r="AX415">
        <f t="shared" si="546"/>
        <v>0</v>
      </c>
      <c r="AY415">
        <f t="shared" si="547"/>
        <v>0</v>
      </c>
      <c r="AZ415" s="12">
        <f t="shared" si="557"/>
        <v>-1.2944444444444445</v>
      </c>
      <c r="BA415" s="13">
        <f t="shared" si="564"/>
        <v>0</v>
      </c>
      <c r="BB415" s="13">
        <f t="shared" si="565"/>
        <v>0</v>
      </c>
      <c r="BC415" s="27">
        <v>0</v>
      </c>
      <c r="BD415" s="1">
        <f t="shared" si="558"/>
        <v>0</v>
      </c>
      <c r="BE415" s="20">
        <f t="shared" si="559"/>
        <v>250.38461538461536</v>
      </c>
    </row>
    <row r="416" spans="1:57" ht="32.25" customHeight="1" x14ac:dyDescent="0.8">
      <c r="A416" s="2">
        <v>410</v>
      </c>
      <c r="B416" s="2" t="s">
        <v>1046</v>
      </c>
      <c r="C416" s="44" t="s">
        <v>1098</v>
      </c>
      <c r="D416" s="60" t="s">
        <v>1099</v>
      </c>
      <c r="E416" s="61" t="s">
        <v>1100</v>
      </c>
      <c r="F416" s="46" t="str">
        <f>VLOOKUP(C416,'[1]2023.11'!$C$6:$X$1239,8,0)</f>
        <v>PHUONG</v>
      </c>
      <c r="G416" s="46" t="str">
        <f>VLOOKUP(C416,'[1]2023.11'!$C$6:$X$1239,9,0)</f>
        <v>LYNA</v>
      </c>
      <c r="H416" s="46" t="str">
        <f>VLOOKUP(C416,'[1]2023.11'!$C$6:$X$1239,14,0)</f>
        <v>F</v>
      </c>
      <c r="I416" s="78">
        <f>VLOOKUP(C416,'[1]2023.11'!$C$6:$X$1239,13,0)</f>
        <v>38212</v>
      </c>
      <c r="J416" s="46" t="e">
        <f>VLOOKUP(C416,'[1]2023.11'!$C$6:$X$1239,4,0)</f>
        <v>#N/A</v>
      </c>
      <c r="K416" s="46" t="str">
        <f>VLOOKUP(C416,'[1]2023.11'!$C$6:$X$1239,3,0)</f>
        <v>062281518</v>
      </c>
      <c r="L416" s="15">
        <v>44788</v>
      </c>
      <c r="M416" s="2">
        <f t="shared" si="535"/>
        <v>26</v>
      </c>
      <c r="N416" s="16">
        <v>26</v>
      </c>
      <c r="O416" s="2"/>
      <c r="P416" s="16"/>
      <c r="Q416" s="16"/>
      <c r="R416" s="2">
        <v>200</v>
      </c>
      <c r="S416" s="2">
        <v>0</v>
      </c>
      <c r="T416" s="2">
        <v>0</v>
      </c>
      <c r="U416" s="16"/>
      <c r="V416" s="2">
        <v>0</v>
      </c>
      <c r="W416" s="2">
        <f t="shared" si="560"/>
        <v>10</v>
      </c>
      <c r="X416" s="2">
        <f t="shared" si="522"/>
        <v>0</v>
      </c>
      <c r="Y416" s="17">
        <f t="shared" si="548"/>
        <v>37.5</v>
      </c>
      <c r="Z416" s="17">
        <f t="shared" si="550"/>
        <v>6.5</v>
      </c>
      <c r="AA416" s="17">
        <f t="shared" si="549"/>
        <v>5</v>
      </c>
      <c r="AB416" s="18">
        <v>7</v>
      </c>
      <c r="AC416" s="19">
        <f t="shared" si="536"/>
        <v>266</v>
      </c>
      <c r="AD416" s="17">
        <f t="shared" si="552"/>
        <v>0</v>
      </c>
      <c r="AE416" s="17">
        <f t="shared" si="534"/>
        <v>0</v>
      </c>
      <c r="AF416" s="29"/>
      <c r="AG416" s="43">
        <f t="shared" si="561"/>
        <v>0</v>
      </c>
      <c r="AH416" s="17">
        <f t="shared" si="562"/>
        <v>5.32</v>
      </c>
      <c r="AI416" s="17">
        <f t="shared" si="563"/>
        <v>5.32</v>
      </c>
      <c r="AJ416" s="3">
        <f t="shared" si="532"/>
        <v>260</v>
      </c>
      <c r="AK416" s="3">
        <f t="shared" si="533"/>
        <v>2700</v>
      </c>
      <c r="AL416" s="3"/>
      <c r="AN416" s="20">
        <f t="shared" si="556"/>
        <v>260.68</v>
      </c>
      <c r="AO416">
        <f t="shared" si="537"/>
        <v>2</v>
      </c>
      <c r="AP416">
        <f t="shared" si="538"/>
        <v>1</v>
      </c>
      <c r="AQ416">
        <f t="shared" si="539"/>
        <v>0</v>
      </c>
      <c r="AR416">
        <f t="shared" si="540"/>
        <v>1</v>
      </c>
      <c r="AS416">
        <f t="shared" si="541"/>
        <v>0</v>
      </c>
      <c r="AT416">
        <f t="shared" si="542"/>
        <v>0</v>
      </c>
      <c r="AU416">
        <f t="shared" si="543"/>
        <v>1</v>
      </c>
      <c r="AV416">
        <f t="shared" si="544"/>
        <v>0</v>
      </c>
      <c r="AW416">
        <f t="shared" si="545"/>
        <v>1</v>
      </c>
      <c r="AX416">
        <f t="shared" si="546"/>
        <v>2</v>
      </c>
      <c r="AY416">
        <f t="shared" si="547"/>
        <v>2720.0000000000273</v>
      </c>
      <c r="AZ416" s="12">
        <f t="shared" si="557"/>
        <v>-1.5805555555555555</v>
      </c>
      <c r="BA416" s="13">
        <f t="shared" si="564"/>
        <v>0</v>
      </c>
      <c r="BB416" s="13">
        <f t="shared" si="565"/>
        <v>0</v>
      </c>
      <c r="BC416" s="27">
        <v>0</v>
      </c>
      <c r="BD416" s="1">
        <f t="shared" si="558"/>
        <v>0</v>
      </c>
      <c r="BE416" s="20">
        <f t="shared" si="559"/>
        <v>247.5</v>
      </c>
    </row>
    <row r="417" spans="1:57" ht="32.25" customHeight="1" x14ac:dyDescent="0.8">
      <c r="A417" s="39">
        <v>411</v>
      </c>
      <c r="B417" s="2" t="s">
        <v>1046</v>
      </c>
      <c r="C417" s="44" t="s">
        <v>1101</v>
      </c>
      <c r="D417" s="60" t="s">
        <v>192</v>
      </c>
      <c r="E417" s="61" t="s">
        <v>1055</v>
      </c>
      <c r="F417" s="46" t="str">
        <f>VLOOKUP(C417,'[1]2023.11'!$C$6:$X$1239,8,0)</f>
        <v>VA</v>
      </c>
      <c r="G417" s="46" t="str">
        <f>VLOOKUP(C417,'[1]2023.11'!$C$6:$X$1239,9,0)</f>
        <v>SREYSRORS</v>
      </c>
      <c r="H417" s="46" t="str">
        <f>VLOOKUP(C417,'[1]2023.11'!$C$6:$X$1239,14,0)</f>
        <v>F</v>
      </c>
      <c r="I417" s="78">
        <f>VLOOKUP(C417,'[1]2023.11'!$C$6:$X$1239,13,0)</f>
        <v>34433</v>
      </c>
      <c r="J417" s="46" t="str">
        <f>VLOOKUP(C417,'[1]2023.11'!$C$6:$X$1239,4,0)</f>
        <v>0974736986</v>
      </c>
      <c r="K417" s="46" t="str">
        <f>VLOOKUP(C417,'[1]2023.11'!$C$6:$X$1239,3,0)</f>
        <v>061603823</v>
      </c>
      <c r="L417" s="15">
        <v>44837</v>
      </c>
      <c r="M417" s="2">
        <f t="shared" si="535"/>
        <v>26</v>
      </c>
      <c r="N417" s="16">
        <v>28</v>
      </c>
      <c r="O417" s="2"/>
      <c r="P417" s="16"/>
      <c r="Q417" s="16"/>
      <c r="R417" s="2">
        <v>200</v>
      </c>
      <c r="S417" s="2">
        <v>0</v>
      </c>
      <c r="T417" s="2">
        <v>0</v>
      </c>
      <c r="U417" s="16"/>
      <c r="V417" s="2">
        <v>0</v>
      </c>
      <c r="W417" s="2">
        <f t="shared" si="560"/>
        <v>10</v>
      </c>
      <c r="X417" s="2">
        <f t="shared" si="522"/>
        <v>0</v>
      </c>
      <c r="Y417" s="17">
        <f t="shared" si="548"/>
        <v>40.384615384615387</v>
      </c>
      <c r="Z417" s="17">
        <f t="shared" si="550"/>
        <v>7</v>
      </c>
      <c r="AA417" s="17">
        <f t="shared" si="549"/>
        <v>5</v>
      </c>
      <c r="AB417" s="18">
        <v>7</v>
      </c>
      <c r="AC417" s="19">
        <f t="shared" si="536"/>
        <v>269.38461538461536</v>
      </c>
      <c r="AD417" s="17">
        <f t="shared" si="552"/>
        <v>0</v>
      </c>
      <c r="AE417" s="17">
        <f t="shared" si="534"/>
        <v>0</v>
      </c>
      <c r="AF417" s="29"/>
      <c r="AG417" s="43">
        <f t="shared" si="561"/>
        <v>0</v>
      </c>
      <c r="AH417" s="17">
        <f t="shared" si="562"/>
        <v>5.3876923076923076</v>
      </c>
      <c r="AI417" s="17">
        <f t="shared" si="563"/>
        <v>5.3876923076923076</v>
      </c>
      <c r="AJ417" s="3">
        <f t="shared" si="532"/>
        <v>264</v>
      </c>
      <c r="AK417" s="3">
        <f t="shared" si="533"/>
        <v>0</v>
      </c>
      <c r="AL417" s="3"/>
      <c r="AN417" s="20">
        <f t="shared" si="556"/>
        <v>264</v>
      </c>
      <c r="AO417">
        <f t="shared" si="537"/>
        <v>2</v>
      </c>
      <c r="AP417">
        <f t="shared" si="538"/>
        <v>1</v>
      </c>
      <c r="AQ417">
        <f t="shared" si="539"/>
        <v>0</v>
      </c>
      <c r="AR417">
        <f t="shared" si="540"/>
        <v>1</v>
      </c>
      <c r="AS417">
        <f t="shared" si="541"/>
        <v>0</v>
      </c>
      <c r="AT417">
        <f t="shared" si="542"/>
        <v>4</v>
      </c>
      <c r="AU417">
        <f t="shared" si="543"/>
        <v>0</v>
      </c>
      <c r="AV417">
        <f t="shared" si="544"/>
        <v>0</v>
      </c>
      <c r="AW417">
        <f t="shared" si="545"/>
        <v>0</v>
      </c>
      <c r="AX417">
        <f t="shared" si="546"/>
        <v>0</v>
      </c>
      <c r="AY417">
        <f t="shared" si="547"/>
        <v>0</v>
      </c>
      <c r="AZ417" s="12">
        <f t="shared" si="557"/>
        <v>-1.7138888888888888</v>
      </c>
      <c r="BA417" s="13">
        <f t="shared" si="564"/>
        <v>0</v>
      </c>
      <c r="BB417" s="13">
        <f t="shared" si="565"/>
        <v>0</v>
      </c>
      <c r="BC417" s="27">
        <v>0</v>
      </c>
      <c r="BD417" s="1">
        <f t="shared" si="558"/>
        <v>0</v>
      </c>
      <c r="BE417" s="20">
        <f t="shared" si="559"/>
        <v>250.38461538461536</v>
      </c>
    </row>
    <row r="418" spans="1:57" ht="31.5" customHeight="1" x14ac:dyDescent="0.65">
      <c r="A418" s="2">
        <v>412</v>
      </c>
      <c r="B418" s="2" t="s">
        <v>1046</v>
      </c>
      <c r="C418" s="44" t="s">
        <v>1102</v>
      </c>
      <c r="D418" s="47" t="s">
        <v>912</v>
      </c>
      <c r="E418" s="48" t="s">
        <v>232</v>
      </c>
      <c r="F418" s="46" t="str">
        <f>VLOOKUP(C418,'[1]2023.11'!$C$6:$X$1239,8,0)</f>
        <v>SE</v>
      </c>
      <c r="G418" s="46" t="str">
        <f>VLOOKUP(C418,'[1]2023.11'!$C$6:$X$1239,9,0)</f>
        <v>VANNAK</v>
      </c>
      <c r="H418" s="46" t="str">
        <f>VLOOKUP(C418,'[1]2023.11'!$C$6:$X$1239,14,0)</f>
        <v>F</v>
      </c>
      <c r="I418" s="78">
        <f>VLOOKUP(C418,'[1]2023.11'!$C$6:$X$1239,13,0)</f>
        <v>36013</v>
      </c>
      <c r="J418" s="46" t="str">
        <f>VLOOKUP(C418,'[1]2023.11'!$C$6:$X$1239,4,0)</f>
        <v>087271484</v>
      </c>
      <c r="K418" s="46" t="str">
        <f>VLOOKUP(C418,'[1]2023.11'!$C$6:$X$1239,3,0)</f>
        <v>110574764</v>
      </c>
      <c r="L418" s="15">
        <v>44228</v>
      </c>
      <c r="M418" s="2">
        <f t="shared" si="535"/>
        <v>26</v>
      </c>
      <c r="N418" s="16">
        <v>24</v>
      </c>
      <c r="O418" s="2"/>
      <c r="P418" s="16"/>
      <c r="Q418" s="16"/>
      <c r="R418" s="2">
        <v>210</v>
      </c>
      <c r="S418" s="2">
        <v>15</v>
      </c>
      <c r="T418" s="2">
        <v>6.5</v>
      </c>
      <c r="U418" s="16"/>
      <c r="V418" s="2">
        <v>0</v>
      </c>
      <c r="W418" s="2">
        <f t="shared" si="525"/>
        <v>10</v>
      </c>
      <c r="X418" s="2">
        <f t="shared" si="522"/>
        <v>0</v>
      </c>
      <c r="Y418" s="17">
        <f t="shared" si="548"/>
        <v>36.346153846153847</v>
      </c>
      <c r="Z418" s="17">
        <f t="shared" si="550"/>
        <v>6</v>
      </c>
      <c r="AA418" s="17">
        <f t="shared" si="549"/>
        <v>5</v>
      </c>
      <c r="AB418" s="18">
        <v>7</v>
      </c>
      <c r="AC418" s="19">
        <f t="shared" si="536"/>
        <v>295.84615384615387</v>
      </c>
      <c r="AD418" s="17">
        <f t="shared" si="552"/>
        <v>0</v>
      </c>
      <c r="AE418" s="17">
        <f t="shared" si="534"/>
        <v>0</v>
      </c>
      <c r="AF418" s="29"/>
      <c r="AG418" s="43">
        <f t="shared" si="553"/>
        <v>0</v>
      </c>
      <c r="AH418" s="17">
        <f t="shared" si="554"/>
        <v>5.9169230769230774</v>
      </c>
      <c r="AI418" s="17">
        <f t="shared" si="555"/>
        <v>5.9169230769230774</v>
      </c>
      <c r="AJ418" s="3">
        <f t="shared" si="532"/>
        <v>289</v>
      </c>
      <c r="AK418" s="3">
        <f t="shared" si="533"/>
        <v>3700</v>
      </c>
      <c r="AL418" s="3"/>
      <c r="AN418" s="20">
        <f t="shared" si="556"/>
        <v>289.93</v>
      </c>
      <c r="AO418">
        <f t="shared" si="537"/>
        <v>2</v>
      </c>
      <c r="AP418">
        <f t="shared" si="538"/>
        <v>1</v>
      </c>
      <c r="AQ418">
        <f t="shared" si="539"/>
        <v>1</v>
      </c>
      <c r="AR418">
        <f t="shared" si="540"/>
        <v>1</v>
      </c>
      <c r="AS418">
        <f t="shared" si="541"/>
        <v>1</v>
      </c>
      <c r="AT418">
        <f t="shared" si="542"/>
        <v>4</v>
      </c>
      <c r="AU418">
        <f t="shared" si="543"/>
        <v>1</v>
      </c>
      <c r="AV418">
        <f t="shared" si="544"/>
        <v>1</v>
      </c>
      <c r="AW418">
        <f t="shared" si="545"/>
        <v>1</v>
      </c>
      <c r="AX418">
        <f t="shared" si="546"/>
        <v>2</v>
      </c>
      <c r="AY418">
        <f t="shared" si="547"/>
        <v>3720.0000000000273</v>
      </c>
      <c r="AZ418" s="12">
        <f t="shared" si="557"/>
        <v>-4.1666666666666664E-2</v>
      </c>
      <c r="BA418" s="13">
        <f t="shared" si="529"/>
        <v>0</v>
      </c>
      <c r="BB418" s="13">
        <f t="shared" si="551"/>
        <v>0</v>
      </c>
      <c r="BC418" s="27">
        <v>0</v>
      </c>
      <c r="BD418" s="1">
        <f t="shared" si="558"/>
        <v>0</v>
      </c>
      <c r="BE418" s="20">
        <f t="shared" si="559"/>
        <v>277.84615384615387</v>
      </c>
    </row>
    <row r="419" spans="1:57" ht="33" customHeight="1" x14ac:dyDescent="0.8">
      <c r="A419" s="39">
        <v>413</v>
      </c>
      <c r="B419" s="2" t="s">
        <v>1046</v>
      </c>
      <c r="C419" s="44" t="s">
        <v>1103</v>
      </c>
      <c r="D419" s="60" t="s">
        <v>1084</v>
      </c>
      <c r="E419" s="61" t="s">
        <v>1104</v>
      </c>
      <c r="F419" s="46" t="str">
        <f>VLOOKUP(C419,'[1]2023.11'!$C$6:$X$1239,8,0)</f>
        <v>MOK</v>
      </c>
      <c r="G419" s="46" t="str">
        <f>VLOOKUP(C419,'[1]2023.11'!$C$6:$X$1239,9,0)</f>
        <v>THANG</v>
      </c>
      <c r="H419" s="46" t="str">
        <f>VLOOKUP(C419,'[1]2023.11'!$C$6:$X$1239,14,0)</f>
        <v>F</v>
      </c>
      <c r="I419" s="78">
        <f>VLOOKUP(C419,'[1]2023.11'!$C$6:$X$1239,13,0)</f>
        <v>33696</v>
      </c>
      <c r="J419" s="46" t="str">
        <f>VLOOKUP(C419,'[1]2023.11'!$C$6:$X$1239,4,0)</f>
        <v>085326657</v>
      </c>
      <c r="K419" s="46" t="str">
        <f>VLOOKUP(C419,'[1]2023.11'!$C$6:$X$1239,3,0)</f>
        <v>061272841</v>
      </c>
      <c r="L419" s="15">
        <v>44228</v>
      </c>
      <c r="M419" s="2">
        <f t="shared" si="535"/>
        <v>26</v>
      </c>
      <c r="N419" s="16">
        <v>26</v>
      </c>
      <c r="O419" s="2"/>
      <c r="P419" s="16"/>
      <c r="Q419" s="16"/>
      <c r="R419" s="2">
        <v>200</v>
      </c>
      <c r="S419" s="2">
        <v>0</v>
      </c>
      <c r="T419" s="2">
        <v>1</v>
      </c>
      <c r="U419" s="16"/>
      <c r="V419" s="2">
        <v>0</v>
      </c>
      <c r="W419" s="2">
        <f t="shared" si="525"/>
        <v>10</v>
      </c>
      <c r="X419" s="2">
        <f t="shared" si="522"/>
        <v>0</v>
      </c>
      <c r="Y419" s="17">
        <f t="shared" si="548"/>
        <v>37.5</v>
      </c>
      <c r="Z419" s="17">
        <f t="shared" si="550"/>
        <v>6.5</v>
      </c>
      <c r="AA419" s="17">
        <f t="shared" si="549"/>
        <v>5</v>
      </c>
      <c r="AB419" s="18">
        <v>7</v>
      </c>
      <c r="AC419" s="19">
        <f t="shared" si="536"/>
        <v>267</v>
      </c>
      <c r="AD419" s="17">
        <f t="shared" si="552"/>
        <v>0</v>
      </c>
      <c r="AE419" s="17">
        <f t="shared" si="534"/>
        <v>0</v>
      </c>
      <c r="AF419" s="29"/>
      <c r="AG419" s="43">
        <f t="shared" si="553"/>
        <v>0</v>
      </c>
      <c r="AH419" s="17">
        <f t="shared" si="554"/>
        <v>5.34</v>
      </c>
      <c r="AI419" s="17">
        <f t="shared" si="555"/>
        <v>5.34</v>
      </c>
      <c r="AJ419" s="3">
        <f t="shared" si="532"/>
        <v>261</v>
      </c>
      <c r="AK419" s="3">
        <f t="shared" si="533"/>
        <v>2600</v>
      </c>
      <c r="AL419" s="3"/>
      <c r="AN419" s="20">
        <f t="shared" si="556"/>
        <v>261.66000000000003</v>
      </c>
      <c r="AO419">
        <f t="shared" si="537"/>
        <v>2</v>
      </c>
      <c r="AP419">
        <f t="shared" si="538"/>
        <v>1</v>
      </c>
      <c r="AQ419">
        <f t="shared" si="539"/>
        <v>0</v>
      </c>
      <c r="AR419">
        <f t="shared" si="540"/>
        <v>1</v>
      </c>
      <c r="AS419">
        <f t="shared" si="541"/>
        <v>0</v>
      </c>
      <c r="AT419">
        <f t="shared" si="542"/>
        <v>1</v>
      </c>
      <c r="AU419">
        <f t="shared" si="543"/>
        <v>1</v>
      </c>
      <c r="AV419">
        <f t="shared" si="544"/>
        <v>0</v>
      </c>
      <c r="AW419">
        <f t="shared" si="545"/>
        <v>1</v>
      </c>
      <c r="AX419">
        <f t="shared" si="546"/>
        <v>1</v>
      </c>
      <c r="AY419">
        <f t="shared" si="547"/>
        <v>2640.0000000001</v>
      </c>
      <c r="AZ419" s="12">
        <f t="shared" si="557"/>
        <v>-4.1666666666666664E-2</v>
      </c>
      <c r="BA419" s="13">
        <f t="shared" si="529"/>
        <v>0</v>
      </c>
      <c r="BB419" s="13">
        <f t="shared" si="551"/>
        <v>0</v>
      </c>
      <c r="BC419" s="27">
        <v>0</v>
      </c>
      <c r="BD419" s="1">
        <f t="shared" si="558"/>
        <v>0</v>
      </c>
      <c r="BE419" s="20">
        <f t="shared" si="559"/>
        <v>248.5</v>
      </c>
    </row>
    <row r="420" spans="1:57" ht="31.5" customHeight="1" x14ac:dyDescent="0.65">
      <c r="A420" s="2">
        <v>414</v>
      </c>
      <c r="B420" s="2" t="s">
        <v>1046</v>
      </c>
      <c r="C420" s="44" t="s">
        <v>1105</v>
      </c>
      <c r="D420" s="47" t="s">
        <v>1106</v>
      </c>
      <c r="E420" s="48" t="s">
        <v>1107</v>
      </c>
      <c r="F420" s="46" t="str">
        <f>VLOOKUP(C420,'[1]2023.11'!$C$6:$X$1239,8,0)</f>
        <v>TOL</v>
      </c>
      <c r="G420" s="46" t="str">
        <f>VLOOKUP(C420,'[1]2023.11'!$C$6:$X$1239,9,0)</f>
        <v>KUNTHEA</v>
      </c>
      <c r="H420" s="46" t="str">
        <f>VLOOKUP(C420,'[1]2023.11'!$C$6:$X$1239,14,0)</f>
        <v>F</v>
      </c>
      <c r="I420" s="78">
        <f>VLOOKUP(C420,'[1]2023.11'!$C$6:$X$1239,13,0)</f>
        <v>37709</v>
      </c>
      <c r="J420" s="46" t="str">
        <f>VLOOKUP(C420,'[1]2023.11'!$C$6:$X$1239,4,0)</f>
        <v>0966022599</v>
      </c>
      <c r="K420" s="46" t="str">
        <f>VLOOKUP(C420,'[1]2023.11'!$C$6:$X$1239,3,0)</f>
        <v>051693763</v>
      </c>
      <c r="L420" s="15">
        <v>45040</v>
      </c>
      <c r="M420" s="2">
        <f t="shared" si="535"/>
        <v>26</v>
      </c>
      <c r="N420" s="16">
        <v>26</v>
      </c>
      <c r="O420" s="2"/>
      <c r="P420" s="16"/>
      <c r="Q420" s="16"/>
      <c r="R420" s="2">
        <v>200</v>
      </c>
      <c r="S420" s="2">
        <v>0</v>
      </c>
      <c r="T420" s="2">
        <v>0</v>
      </c>
      <c r="U420" s="16"/>
      <c r="V420" s="2">
        <v>0</v>
      </c>
      <c r="W420" s="2">
        <f t="shared" si="525"/>
        <v>10</v>
      </c>
      <c r="X420" s="2">
        <f t="shared" si="522"/>
        <v>0</v>
      </c>
      <c r="Y420" s="17">
        <f t="shared" si="548"/>
        <v>37.5</v>
      </c>
      <c r="Z420" s="17">
        <f t="shared" si="550"/>
        <v>6.5</v>
      </c>
      <c r="AA420" s="17">
        <f t="shared" si="549"/>
        <v>5</v>
      </c>
      <c r="AB420" s="18">
        <v>7</v>
      </c>
      <c r="AC420" s="19">
        <f t="shared" si="536"/>
        <v>266</v>
      </c>
      <c r="AD420" s="17">
        <f t="shared" si="552"/>
        <v>0</v>
      </c>
      <c r="AE420" s="17">
        <f t="shared" si="534"/>
        <v>0</v>
      </c>
      <c r="AF420" s="29"/>
      <c r="AG420" s="43">
        <f t="shared" si="553"/>
        <v>0</v>
      </c>
      <c r="AH420" s="17">
        <f t="shared" si="554"/>
        <v>5.32</v>
      </c>
      <c r="AI420" s="17">
        <f t="shared" si="555"/>
        <v>5.32</v>
      </c>
      <c r="AJ420" s="3">
        <f t="shared" si="532"/>
        <v>260</v>
      </c>
      <c r="AK420" s="3">
        <f t="shared" si="533"/>
        <v>2700</v>
      </c>
      <c r="AL420" s="3"/>
      <c r="AN420" s="20">
        <f t="shared" si="556"/>
        <v>260.68</v>
      </c>
      <c r="AO420">
        <f t="shared" si="537"/>
        <v>2</v>
      </c>
      <c r="AP420">
        <f t="shared" si="538"/>
        <v>1</v>
      </c>
      <c r="AQ420">
        <f t="shared" si="539"/>
        <v>0</v>
      </c>
      <c r="AR420">
        <f t="shared" si="540"/>
        <v>1</v>
      </c>
      <c r="AS420">
        <f t="shared" si="541"/>
        <v>0</v>
      </c>
      <c r="AT420">
        <f t="shared" si="542"/>
        <v>0</v>
      </c>
      <c r="AU420">
        <f t="shared" si="543"/>
        <v>1</v>
      </c>
      <c r="AV420">
        <f t="shared" si="544"/>
        <v>0</v>
      </c>
      <c r="AW420">
        <f t="shared" si="545"/>
        <v>1</v>
      </c>
      <c r="AX420">
        <f t="shared" si="546"/>
        <v>2</v>
      </c>
      <c r="AY420">
        <f t="shared" si="547"/>
        <v>2720.0000000000273</v>
      </c>
      <c r="AZ420" s="12">
        <f t="shared" si="557"/>
        <v>-2.2722222222222221</v>
      </c>
      <c r="BA420" s="13">
        <f t="shared" si="529"/>
        <v>0</v>
      </c>
      <c r="BB420" s="13">
        <f t="shared" si="551"/>
        <v>0</v>
      </c>
      <c r="BC420" s="27">
        <v>0</v>
      </c>
      <c r="BD420" s="1">
        <f t="shared" si="558"/>
        <v>0</v>
      </c>
      <c r="BE420" s="20">
        <f t="shared" si="559"/>
        <v>247.5</v>
      </c>
    </row>
    <row r="421" spans="1:57" ht="31.5" customHeight="1" x14ac:dyDescent="0.65">
      <c r="A421" s="39">
        <v>415</v>
      </c>
      <c r="B421" s="2" t="s">
        <v>1046</v>
      </c>
      <c r="C421" s="44" t="s">
        <v>1108</v>
      </c>
      <c r="D421" s="47" t="s">
        <v>1109</v>
      </c>
      <c r="E421" s="48" t="s">
        <v>128</v>
      </c>
      <c r="F421" s="46" t="str">
        <f>VLOOKUP(C421,'[1]2023.11'!$C$6:$X$1239,8,0)</f>
        <v>CHHEUN</v>
      </c>
      <c r="G421" s="46" t="str">
        <f>VLOOKUP(C421,'[1]2023.11'!$C$6:$X$1239,9,0)</f>
        <v>ROTHA</v>
      </c>
      <c r="H421" s="46" t="str">
        <f>VLOOKUP(C421,'[1]2023.11'!$C$6:$X$1239,14,0)</f>
        <v>F</v>
      </c>
      <c r="I421" s="78">
        <f>VLOOKUP(C421,'[1]2023.11'!$C$6:$X$1239,13,0)</f>
        <v>38109</v>
      </c>
      <c r="J421" s="46" t="str">
        <f>VLOOKUP(C421,'[1]2023.11'!$C$6:$X$1239,4,0)</f>
        <v>0966841273</v>
      </c>
      <c r="K421" s="46" t="str">
        <f>VLOOKUP(C421,'[1]2023.11'!$C$6:$X$1239,3,0)</f>
        <v>101474210</v>
      </c>
      <c r="L421" s="15">
        <v>45040</v>
      </c>
      <c r="M421" s="2">
        <f t="shared" si="535"/>
        <v>26</v>
      </c>
      <c r="N421" s="16">
        <v>26</v>
      </c>
      <c r="O421" s="2"/>
      <c r="P421" s="16"/>
      <c r="Q421" s="16"/>
      <c r="R421" s="2">
        <v>200</v>
      </c>
      <c r="S421" s="2">
        <v>0</v>
      </c>
      <c r="T421" s="2">
        <v>0</v>
      </c>
      <c r="U421" s="16"/>
      <c r="V421" s="2">
        <v>0</v>
      </c>
      <c r="W421" s="2">
        <f t="shared" si="525"/>
        <v>10</v>
      </c>
      <c r="X421" s="2">
        <f t="shared" si="522"/>
        <v>0</v>
      </c>
      <c r="Y421" s="17">
        <f t="shared" si="548"/>
        <v>37.5</v>
      </c>
      <c r="Z421" s="17">
        <f t="shared" si="550"/>
        <v>6.5</v>
      </c>
      <c r="AA421" s="17">
        <f t="shared" si="549"/>
        <v>5</v>
      </c>
      <c r="AB421" s="18">
        <v>7</v>
      </c>
      <c r="AC421" s="19">
        <f t="shared" si="536"/>
        <v>266</v>
      </c>
      <c r="AD421" s="17">
        <f t="shared" si="552"/>
        <v>0</v>
      </c>
      <c r="AE421" s="17">
        <f t="shared" si="534"/>
        <v>0</v>
      </c>
      <c r="AF421" s="29"/>
      <c r="AG421" s="43">
        <f t="shared" si="553"/>
        <v>0</v>
      </c>
      <c r="AH421" s="17">
        <f t="shared" si="554"/>
        <v>5.32</v>
      </c>
      <c r="AI421" s="17">
        <f t="shared" si="555"/>
        <v>5.32</v>
      </c>
      <c r="AJ421" s="3">
        <f t="shared" si="532"/>
        <v>260</v>
      </c>
      <c r="AK421" s="3">
        <f t="shared" si="533"/>
        <v>2700</v>
      </c>
      <c r="AL421" s="3"/>
      <c r="AN421" s="20">
        <f t="shared" si="556"/>
        <v>260.68</v>
      </c>
      <c r="AO421">
        <f t="shared" si="537"/>
        <v>2</v>
      </c>
      <c r="AP421">
        <f t="shared" si="538"/>
        <v>1</v>
      </c>
      <c r="AQ421">
        <f t="shared" si="539"/>
        <v>0</v>
      </c>
      <c r="AR421">
        <f t="shared" si="540"/>
        <v>1</v>
      </c>
      <c r="AS421">
        <f t="shared" si="541"/>
        <v>0</v>
      </c>
      <c r="AT421">
        <f t="shared" si="542"/>
        <v>0</v>
      </c>
      <c r="AU421">
        <f t="shared" si="543"/>
        <v>1</v>
      </c>
      <c r="AV421">
        <f t="shared" si="544"/>
        <v>0</v>
      </c>
      <c r="AW421">
        <f t="shared" si="545"/>
        <v>1</v>
      </c>
      <c r="AX421">
        <f t="shared" si="546"/>
        <v>2</v>
      </c>
      <c r="AY421">
        <f t="shared" si="547"/>
        <v>2720.0000000000273</v>
      </c>
      <c r="AZ421" s="12">
        <f t="shared" si="557"/>
        <v>-2.2722222222222221</v>
      </c>
      <c r="BA421" s="13">
        <f t="shared" si="529"/>
        <v>0</v>
      </c>
      <c r="BB421" s="13">
        <f t="shared" si="551"/>
        <v>0</v>
      </c>
      <c r="BC421" s="27">
        <v>0</v>
      </c>
      <c r="BD421" s="1">
        <f t="shared" si="558"/>
        <v>0</v>
      </c>
      <c r="BE421" s="20">
        <f t="shared" si="559"/>
        <v>247.5</v>
      </c>
    </row>
    <row r="422" spans="1:57" ht="31.5" customHeight="1" x14ac:dyDescent="0.65">
      <c r="A422" s="2">
        <v>416</v>
      </c>
      <c r="B422" s="2" t="s">
        <v>1046</v>
      </c>
      <c r="C422" s="44" t="s">
        <v>1110</v>
      </c>
      <c r="D422" s="47" t="s">
        <v>1111</v>
      </c>
      <c r="E422" s="48" t="s">
        <v>300</v>
      </c>
      <c r="F422" s="46" t="str">
        <f>VLOOKUP(C422,'[1]2023.11'!$C$6:$X$1239,8,0)</f>
        <v>VEAN</v>
      </c>
      <c r="G422" s="46" t="str">
        <f>VLOOKUP(C422,'[1]2023.11'!$C$6:$X$1239,9,0)</f>
        <v>SREYPOV</v>
      </c>
      <c r="H422" s="46" t="str">
        <f>VLOOKUP(C422,'[1]2023.11'!$C$6:$X$1239,14,0)</f>
        <v>F</v>
      </c>
      <c r="I422" s="78">
        <f>VLOOKUP(C422,'[1]2023.11'!$C$6:$X$1239,13,0)</f>
        <v>36582</v>
      </c>
      <c r="J422" s="46">
        <f>VLOOKUP(C422,'[1]2023.11'!$C$6:$X$1239,4,0)</f>
        <v>0</v>
      </c>
      <c r="K422" s="46" t="str">
        <f>VLOOKUP(C422,'[1]2023.11'!$C$6:$X$1239,3,0)</f>
        <v>051591375</v>
      </c>
      <c r="L422" s="15">
        <v>45042</v>
      </c>
      <c r="M422" s="2">
        <f t="shared" si="535"/>
        <v>26</v>
      </c>
      <c r="N422" s="16">
        <v>26</v>
      </c>
      <c r="O422" s="2"/>
      <c r="P422" s="16"/>
      <c r="Q422" s="16"/>
      <c r="R422" s="2">
        <v>200</v>
      </c>
      <c r="S422" s="2">
        <v>0</v>
      </c>
      <c r="T422" s="2">
        <v>0</v>
      </c>
      <c r="U422" s="16"/>
      <c r="V422" s="2">
        <v>0</v>
      </c>
      <c r="W422" s="2">
        <f t="shared" si="525"/>
        <v>10</v>
      </c>
      <c r="X422" s="2">
        <f t="shared" si="522"/>
        <v>0</v>
      </c>
      <c r="Y422" s="17">
        <f t="shared" si="548"/>
        <v>37.5</v>
      </c>
      <c r="Z422" s="17">
        <f t="shared" si="550"/>
        <v>6.5</v>
      </c>
      <c r="AA422" s="17">
        <f t="shared" si="549"/>
        <v>5</v>
      </c>
      <c r="AB422" s="18">
        <v>7</v>
      </c>
      <c r="AC422" s="19">
        <f t="shared" si="536"/>
        <v>266</v>
      </c>
      <c r="AD422" s="17">
        <f t="shared" si="552"/>
        <v>0</v>
      </c>
      <c r="AE422" s="17">
        <f t="shared" si="534"/>
        <v>0</v>
      </c>
      <c r="AF422" s="29"/>
      <c r="AG422" s="43">
        <f t="shared" si="553"/>
        <v>0</v>
      </c>
      <c r="AH422" s="17">
        <f t="shared" si="554"/>
        <v>5.32</v>
      </c>
      <c r="AI422" s="17">
        <f t="shared" si="555"/>
        <v>5.32</v>
      </c>
      <c r="AJ422" s="3">
        <f t="shared" si="532"/>
        <v>260</v>
      </c>
      <c r="AK422" s="3">
        <f t="shared" si="533"/>
        <v>2700</v>
      </c>
      <c r="AL422" s="3"/>
      <c r="AN422" s="20">
        <f t="shared" si="556"/>
        <v>260.68</v>
      </c>
      <c r="AO422">
        <f t="shared" si="537"/>
        <v>2</v>
      </c>
      <c r="AP422">
        <f t="shared" si="538"/>
        <v>1</v>
      </c>
      <c r="AQ422">
        <f t="shared" si="539"/>
        <v>0</v>
      </c>
      <c r="AR422">
        <f t="shared" si="540"/>
        <v>1</v>
      </c>
      <c r="AS422">
        <f t="shared" si="541"/>
        <v>0</v>
      </c>
      <c r="AT422">
        <f t="shared" si="542"/>
        <v>0</v>
      </c>
      <c r="AU422">
        <f t="shared" si="543"/>
        <v>1</v>
      </c>
      <c r="AV422">
        <f t="shared" si="544"/>
        <v>0</v>
      </c>
      <c r="AW422">
        <f t="shared" si="545"/>
        <v>1</v>
      </c>
      <c r="AX422">
        <f t="shared" si="546"/>
        <v>2</v>
      </c>
      <c r="AY422">
        <f t="shared" si="547"/>
        <v>2720.0000000000273</v>
      </c>
      <c r="AZ422" s="12">
        <f t="shared" si="557"/>
        <v>-2.2777777777777777</v>
      </c>
      <c r="BA422" s="13">
        <f t="shared" si="529"/>
        <v>0</v>
      </c>
      <c r="BB422" s="13">
        <f t="shared" si="551"/>
        <v>0</v>
      </c>
      <c r="BC422" s="27">
        <v>0</v>
      </c>
      <c r="BD422" s="1">
        <f t="shared" si="558"/>
        <v>0</v>
      </c>
      <c r="BE422" s="20">
        <f t="shared" si="559"/>
        <v>247.5</v>
      </c>
    </row>
    <row r="423" spans="1:57" ht="31.5" customHeight="1" x14ac:dyDescent="0.65">
      <c r="A423" s="39">
        <v>417</v>
      </c>
      <c r="B423" s="2" t="s">
        <v>1046</v>
      </c>
      <c r="C423" s="44" t="s">
        <v>1112</v>
      </c>
      <c r="D423" s="47" t="s">
        <v>1113</v>
      </c>
      <c r="E423" s="48" t="s">
        <v>244</v>
      </c>
      <c r="F423" s="46" t="str">
        <f>VLOOKUP(C423,'[1]2023.11'!$C$6:$X$1239,8,0)</f>
        <v>EANG</v>
      </c>
      <c r="G423" s="46" t="str">
        <f>VLOOKUP(C423,'[1]2023.11'!$C$6:$X$1239,9,0)</f>
        <v>SREYNEANG</v>
      </c>
      <c r="H423" s="46" t="str">
        <f>VLOOKUP(C423,'[1]2023.11'!$C$6:$X$1239,14,0)</f>
        <v>F</v>
      </c>
      <c r="I423" s="78">
        <f>VLOOKUP(C423,'[1]2023.11'!$C$6:$X$1239,13,0)</f>
        <v>38466</v>
      </c>
      <c r="J423" s="46" t="str">
        <f>VLOOKUP(C423,'[1]2023.11'!$C$6:$X$1239,4,0)</f>
        <v>0719496831</v>
      </c>
      <c r="K423" s="46" t="str">
        <f>VLOOKUP(C423,'[1]2023.11'!$C$6:$X$1239,3,0)</f>
        <v>101478217</v>
      </c>
      <c r="L423" s="15">
        <v>45042</v>
      </c>
      <c r="M423" s="2">
        <f t="shared" si="535"/>
        <v>25.625</v>
      </c>
      <c r="N423" s="16">
        <v>24</v>
      </c>
      <c r="O423" s="2"/>
      <c r="P423" s="16"/>
      <c r="Q423" s="16">
        <v>0.375</v>
      </c>
      <c r="R423" s="2">
        <v>200</v>
      </c>
      <c r="S423" s="2">
        <v>0</v>
      </c>
      <c r="T423" s="2">
        <v>0</v>
      </c>
      <c r="U423" s="16"/>
      <c r="V423" s="2">
        <v>0</v>
      </c>
      <c r="W423" s="2">
        <f t="shared" si="525"/>
        <v>0</v>
      </c>
      <c r="X423" s="2">
        <f t="shared" si="522"/>
        <v>0</v>
      </c>
      <c r="Y423" s="17">
        <f t="shared" si="548"/>
        <v>34.615384615384613</v>
      </c>
      <c r="Z423" s="17">
        <f t="shared" si="550"/>
        <v>6</v>
      </c>
      <c r="AA423" s="17">
        <f t="shared" si="549"/>
        <v>4.9278846153846159</v>
      </c>
      <c r="AB423" s="18">
        <v>7</v>
      </c>
      <c r="AC423" s="19">
        <f t="shared" si="536"/>
        <v>252.54326923076923</v>
      </c>
      <c r="AD423" s="17">
        <f t="shared" si="552"/>
        <v>0</v>
      </c>
      <c r="AE423" s="17">
        <f t="shared" si="534"/>
        <v>2.8846153846153846</v>
      </c>
      <c r="AF423" s="29"/>
      <c r="AG423" s="43">
        <f t="shared" si="553"/>
        <v>0</v>
      </c>
      <c r="AH423" s="17">
        <f t="shared" si="554"/>
        <v>5.0508653846153848</v>
      </c>
      <c r="AI423" s="17">
        <f t="shared" si="555"/>
        <v>7.9354807692307698</v>
      </c>
      <c r="AJ423" s="3">
        <f t="shared" si="532"/>
        <v>244</v>
      </c>
      <c r="AK423" s="3">
        <f t="shared" si="533"/>
        <v>2400</v>
      </c>
      <c r="AL423" s="3"/>
      <c r="AN423" s="20">
        <f t="shared" si="556"/>
        <v>244.61</v>
      </c>
      <c r="AO423">
        <f t="shared" si="537"/>
        <v>2</v>
      </c>
      <c r="AP423">
        <f t="shared" si="538"/>
        <v>0</v>
      </c>
      <c r="AQ423">
        <f t="shared" si="539"/>
        <v>2</v>
      </c>
      <c r="AR423">
        <f t="shared" si="540"/>
        <v>0</v>
      </c>
      <c r="AS423">
        <f t="shared" si="541"/>
        <v>0</v>
      </c>
      <c r="AT423">
        <f t="shared" si="542"/>
        <v>4</v>
      </c>
      <c r="AU423">
        <f t="shared" si="543"/>
        <v>1</v>
      </c>
      <c r="AV423">
        <f t="shared" si="544"/>
        <v>0</v>
      </c>
      <c r="AW423">
        <f t="shared" si="545"/>
        <v>0</v>
      </c>
      <c r="AX423">
        <f t="shared" si="546"/>
        <v>4</v>
      </c>
      <c r="AY423">
        <f t="shared" si="547"/>
        <v>2440.0000000000546</v>
      </c>
      <c r="AZ423" s="12">
        <f t="shared" si="557"/>
        <v>-2.2777777777777777</v>
      </c>
      <c r="BA423" s="13">
        <f t="shared" si="529"/>
        <v>0</v>
      </c>
      <c r="BB423" s="13">
        <f t="shared" si="551"/>
        <v>0</v>
      </c>
      <c r="BC423" s="27">
        <v>0</v>
      </c>
      <c r="BD423" s="1">
        <f t="shared" si="558"/>
        <v>0</v>
      </c>
      <c r="BE423" s="20">
        <f t="shared" si="559"/>
        <v>231.73076923076923</v>
      </c>
    </row>
    <row r="424" spans="1:57" ht="31.5" customHeight="1" x14ac:dyDescent="0.65">
      <c r="A424" s="2">
        <v>418</v>
      </c>
      <c r="B424" s="2" t="s">
        <v>1046</v>
      </c>
      <c r="C424" s="44" t="s">
        <v>1114</v>
      </c>
      <c r="D424" s="47" t="s">
        <v>1115</v>
      </c>
      <c r="E424" s="48" t="s">
        <v>1116</v>
      </c>
      <c r="F424" s="46" t="str">
        <f>VLOOKUP(C424,'[1]2023.11'!$C$6:$X$1239,8,0)</f>
        <v>RET</v>
      </c>
      <c r="G424" s="46" t="str">
        <f>VLOOKUP(C424,'[1]2023.11'!$C$6:$X$1239,9,0)</f>
        <v>LEAK</v>
      </c>
      <c r="H424" s="46" t="str">
        <f>VLOOKUP(C424,'[1]2023.11'!$C$6:$X$1239,14,0)</f>
        <v>F</v>
      </c>
      <c r="I424" s="78">
        <f>VLOOKUP(C424,'[1]2023.11'!$C$6:$X$1239,13,0)</f>
        <v>35534</v>
      </c>
      <c r="J424" s="46" t="str">
        <f>VLOOKUP(C424,'[1]2023.11'!$C$6:$X$1239,4,0)</f>
        <v>0884460661</v>
      </c>
      <c r="K424" s="46" t="str">
        <f>VLOOKUP(C424,'[1]2023.11'!$C$6:$X$1239,3,0)</f>
        <v>171079767</v>
      </c>
      <c r="L424" s="15">
        <v>45042</v>
      </c>
      <c r="M424" s="2">
        <f t="shared" si="535"/>
        <v>25</v>
      </c>
      <c r="N424" s="16">
        <v>26</v>
      </c>
      <c r="O424" s="2"/>
      <c r="P424" s="16"/>
      <c r="Q424" s="16">
        <v>1</v>
      </c>
      <c r="R424" s="2">
        <v>200</v>
      </c>
      <c r="S424" s="2">
        <v>0</v>
      </c>
      <c r="T424" s="2">
        <v>0</v>
      </c>
      <c r="U424" s="16"/>
      <c r="V424" s="2">
        <v>0</v>
      </c>
      <c r="W424" s="2">
        <f t="shared" si="525"/>
        <v>0</v>
      </c>
      <c r="X424" s="2">
        <f t="shared" si="522"/>
        <v>0</v>
      </c>
      <c r="Y424" s="17">
        <f t="shared" si="548"/>
        <v>37.5</v>
      </c>
      <c r="Z424" s="17">
        <f t="shared" si="550"/>
        <v>6.5</v>
      </c>
      <c r="AA424" s="17">
        <f t="shared" si="549"/>
        <v>4.8076923076923084</v>
      </c>
      <c r="AB424" s="18">
        <v>7</v>
      </c>
      <c r="AC424" s="19">
        <f t="shared" si="536"/>
        <v>255.80769230769232</v>
      </c>
      <c r="AD424" s="17">
        <f t="shared" si="552"/>
        <v>0</v>
      </c>
      <c r="AE424" s="17">
        <f t="shared" si="534"/>
        <v>7.6923076923076925</v>
      </c>
      <c r="AF424" s="29"/>
      <c r="AG424" s="43">
        <f t="shared" si="553"/>
        <v>0</v>
      </c>
      <c r="AH424" s="17">
        <f t="shared" si="554"/>
        <v>5.1161538461538463</v>
      </c>
      <c r="AI424" s="17">
        <f t="shared" si="555"/>
        <v>12.80846153846154</v>
      </c>
      <c r="AJ424" s="3">
        <f t="shared" si="532"/>
        <v>243</v>
      </c>
      <c r="AK424" s="3">
        <f t="shared" si="533"/>
        <v>0</v>
      </c>
      <c r="AL424" s="3"/>
      <c r="AN424" s="20">
        <f t="shared" si="556"/>
        <v>243</v>
      </c>
      <c r="AO424">
        <f t="shared" si="537"/>
        <v>2</v>
      </c>
      <c r="AP424">
        <f t="shared" si="538"/>
        <v>0</v>
      </c>
      <c r="AQ424">
        <f t="shared" si="539"/>
        <v>2</v>
      </c>
      <c r="AR424">
        <f t="shared" si="540"/>
        <v>0</v>
      </c>
      <c r="AS424">
        <f t="shared" si="541"/>
        <v>0</v>
      </c>
      <c r="AT424">
        <f t="shared" si="542"/>
        <v>3</v>
      </c>
      <c r="AU424">
        <f t="shared" si="543"/>
        <v>0</v>
      </c>
      <c r="AV424">
        <f t="shared" si="544"/>
        <v>0</v>
      </c>
      <c r="AW424">
        <f t="shared" si="545"/>
        <v>0</v>
      </c>
      <c r="AX424">
        <f t="shared" si="546"/>
        <v>0</v>
      </c>
      <c r="AY424">
        <f t="shared" si="547"/>
        <v>0</v>
      </c>
      <c r="AZ424" s="12">
        <f t="shared" si="557"/>
        <v>-2.2777777777777777</v>
      </c>
      <c r="BA424" s="13">
        <f t="shared" si="529"/>
        <v>0</v>
      </c>
      <c r="BB424" s="13">
        <f t="shared" si="551"/>
        <v>0</v>
      </c>
      <c r="BC424" s="27">
        <v>0</v>
      </c>
      <c r="BD424" s="1">
        <f t="shared" si="558"/>
        <v>0</v>
      </c>
      <c r="BE424" s="20">
        <f t="shared" si="559"/>
        <v>229.80769230769232</v>
      </c>
    </row>
    <row r="425" spans="1:57" ht="31.5" customHeight="1" x14ac:dyDescent="0.65">
      <c r="A425" s="39">
        <v>419</v>
      </c>
      <c r="B425" s="2" t="s">
        <v>1046</v>
      </c>
      <c r="C425" s="44" t="s">
        <v>1117</v>
      </c>
      <c r="D425" s="47" t="s">
        <v>639</v>
      </c>
      <c r="E425" s="48" t="s">
        <v>1118</v>
      </c>
      <c r="F425" s="46" t="str">
        <f>VLOOKUP(C425,'[1]2023.11'!$C$6:$X$1239,8,0)</f>
        <v>VOEURN</v>
      </c>
      <c r="G425" s="46" t="str">
        <f>VLOOKUP(C425,'[1]2023.11'!$C$6:$X$1239,9,0)</f>
        <v>CHANNIM</v>
      </c>
      <c r="H425" s="46" t="str">
        <f>VLOOKUP(C425,'[1]2023.11'!$C$6:$X$1239,14,0)</f>
        <v>F</v>
      </c>
      <c r="I425" s="78">
        <f>VLOOKUP(C425,'[1]2023.11'!$C$6:$X$1239,13,0)</f>
        <v>38571</v>
      </c>
      <c r="J425" s="46" t="e">
        <f>VLOOKUP(C425,'[1]2023.11'!$C$6:$X$1239,4,0)</f>
        <v>#N/A</v>
      </c>
      <c r="K425" s="46" t="str">
        <f>VLOOKUP(C425,'[1]2023.11'!$C$6:$X$1239,3,0)</f>
        <v>031113266</v>
      </c>
      <c r="L425" s="15">
        <v>45170</v>
      </c>
      <c r="M425" s="2">
        <f t="shared" si="535"/>
        <v>26</v>
      </c>
      <c r="N425" s="16">
        <v>26</v>
      </c>
      <c r="O425" s="2"/>
      <c r="P425" s="16"/>
      <c r="Q425" s="16"/>
      <c r="R425" s="2">
        <v>200</v>
      </c>
      <c r="S425" s="2">
        <v>0</v>
      </c>
      <c r="T425" s="2">
        <v>0</v>
      </c>
      <c r="U425" s="16"/>
      <c r="V425" s="2">
        <v>0</v>
      </c>
      <c r="W425" s="2">
        <f t="shared" si="525"/>
        <v>10</v>
      </c>
      <c r="X425" s="2">
        <f t="shared" si="522"/>
        <v>0</v>
      </c>
      <c r="Y425" s="17">
        <f t="shared" si="548"/>
        <v>37.5</v>
      </c>
      <c r="Z425" s="17">
        <f t="shared" si="550"/>
        <v>6.5</v>
      </c>
      <c r="AA425" s="17">
        <f t="shared" si="549"/>
        <v>5</v>
      </c>
      <c r="AB425" s="18">
        <v>7</v>
      </c>
      <c r="AC425" s="19">
        <f t="shared" si="536"/>
        <v>266</v>
      </c>
      <c r="AD425" s="17">
        <f t="shared" si="552"/>
        <v>0</v>
      </c>
      <c r="AE425" s="17">
        <f t="shared" si="534"/>
        <v>0</v>
      </c>
      <c r="AF425" s="29"/>
      <c r="AG425" s="43">
        <f t="shared" si="553"/>
        <v>0</v>
      </c>
      <c r="AH425" s="17">
        <f t="shared" si="554"/>
        <v>5.32</v>
      </c>
      <c r="AI425" s="17">
        <f t="shared" si="555"/>
        <v>5.32</v>
      </c>
      <c r="AJ425" s="3">
        <f t="shared" si="532"/>
        <v>260</v>
      </c>
      <c r="AK425" s="3">
        <f t="shared" si="533"/>
        <v>2700</v>
      </c>
      <c r="AL425" s="3"/>
      <c r="AN425" s="20">
        <f t="shared" si="556"/>
        <v>260.68</v>
      </c>
      <c r="AO425">
        <f t="shared" si="537"/>
        <v>2</v>
      </c>
      <c r="AP425">
        <f t="shared" si="538"/>
        <v>1</v>
      </c>
      <c r="AQ425">
        <f t="shared" si="539"/>
        <v>0</v>
      </c>
      <c r="AR425">
        <f t="shared" si="540"/>
        <v>1</v>
      </c>
      <c r="AS425">
        <f t="shared" si="541"/>
        <v>0</v>
      </c>
      <c r="AT425">
        <f t="shared" si="542"/>
        <v>0</v>
      </c>
      <c r="AU425">
        <f t="shared" si="543"/>
        <v>1</v>
      </c>
      <c r="AV425">
        <f t="shared" si="544"/>
        <v>0</v>
      </c>
      <c r="AW425">
        <f t="shared" si="545"/>
        <v>1</v>
      </c>
      <c r="AX425">
        <f t="shared" si="546"/>
        <v>2</v>
      </c>
      <c r="AY425">
        <f t="shared" si="547"/>
        <v>2720.0000000000273</v>
      </c>
      <c r="AZ425" s="12">
        <f t="shared" si="557"/>
        <v>-2.625</v>
      </c>
      <c r="BA425" s="13">
        <f t="shared" si="529"/>
        <v>0</v>
      </c>
      <c r="BB425" s="13">
        <f t="shared" si="551"/>
        <v>0</v>
      </c>
      <c r="BC425" s="27">
        <v>0</v>
      </c>
      <c r="BD425" s="1">
        <f t="shared" si="558"/>
        <v>0</v>
      </c>
      <c r="BE425" s="20">
        <f t="shared" si="559"/>
        <v>247.5</v>
      </c>
    </row>
    <row r="426" spans="1:57" ht="31.5" customHeight="1" x14ac:dyDescent="0.65">
      <c r="A426" s="2">
        <v>420</v>
      </c>
      <c r="B426" s="2" t="s">
        <v>1046</v>
      </c>
      <c r="C426" s="44" t="s">
        <v>1119</v>
      </c>
      <c r="D426" s="47" t="s">
        <v>1084</v>
      </c>
      <c r="E426" s="48" t="s">
        <v>113</v>
      </c>
      <c r="F426" s="46" t="e">
        <f>VLOOKUP(C426,'[1]2023.11'!$C$6:$X$1239,8,0)</f>
        <v>#N/A</v>
      </c>
      <c r="G426" s="46" t="e">
        <f>VLOOKUP(C426,'[1]2023.11'!$C$6:$X$1239,9,0)</f>
        <v>#N/A</v>
      </c>
      <c r="H426" s="46" t="e">
        <f>VLOOKUP(C426,'[1]2023.11'!$C$6:$X$1239,14,0)</f>
        <v>#N/A</v>
      </c>
      <c r="I426" s="78" t="e">
        <f>VLOOKUP(C426,'[1]2023.11'!$C$6:$X$1239,13,0)</f>
        <v>#N/A</v>
      </c>
      <c r="J426" s="46" t="e">
        <f>VLOOKUP(C426,'[1]2023.11'!$C$6:$X$1239,4,0)</f>
        <v>#N/A</v>
      </c>
      <c r="K426" s="46" t="e">
        <f>VLOOKUP(C426,'[1]2023.11'!$C$6:$X$1239,3,0)</f>
        <v>#N/A</v>
      </c>
      <c r="L426" s="15">
        <v>44927</v>
      </c>
      <c r="M426" s="2">
        <f t="shared" si="535"/>
        <v>26</v>
      </c>
      <c r="N426" s="16">
        <v>26</v>
      </c>
      <c r="O426" s="2"/>
      <c r="P426" s="16"/>
      <c r="Q426" s="16"/>
      <c r="R426" s="2">
        <v>200</v>
      </c>
      <c r="S426" s="2">
        <v>0</v>
      </c>
      <c r="T426" s="2">
        <v>0</v>
      </c>
      <c r="U426" s="16"/>
      <c r="V426" s="2">
        <v>0</v>
      </c>
      <c r="W426" s="2">
        <f t="shared" si="525"/>
        <v>10</v>
      </c>
      <c r="X426" s="2">
        <f t="shared" si="522"/>
        <v>0</v>
      </c>
      <c r="Y426" s="17">
        <f t="shared" si="548"/>
        <v>37.5</v>
      </c>
      <c r="Z426" s="17">
        <f t="shared" si="550"/>
        <v>6.5</v>
      </c>
      <c r="AA426" s="17">
        <f t="shared" si="549"/>
        <v>5</v>
      </c>
      <c r="AB426" s="18">
        <v>7</v>
      </c>
      <c r="AC426" s="19">
        <f t="shared" si="536"/>
        <v>266</v>
      </c>
      <c r="AD426" s="17">
        <f t="shared" si="552"/>
        <v>0</v>
      </c>
      <c r="AE426" s="17">
        <f t="shared" si="534"/>
        <v>0</v>
      </c>
      <c r="AF426" s="29"/>
      <c r="AG426" s="43">
        <f t="shared" si="553"/>
        <v>0</v>
      </c>
      <c r="AH426" s="17">
        <f t="shared" si="554"/>
        <v>5.32</v>
      </c>
      <c r="AI426" s="17">
        <f t="shared" si="555"/>
        <v>5.32</v>
      </c>
      <c r="AJ426" s="3">
        <f t="shared" si="532"/>
        <v>260</v>
      </c>
      <c r="AK426" s="3">
        <f t="shared" si="533"/>
        <v>2700</v>
      </c>
      <c r="AL426" s="3"/>
      <c r="AN426" s="20">
        <f t="shared" si="556"/>
        <v>260.68</v>
      </c>
      <c r="AO426">
        <f t="shared" si="537"/>
        <v>2</v>
      </c>
      <c r="AP426">
        <f t="shared" si="538"/>
        <v>1</v>
      </c>
      <c r="AQ426">
        <f t="shared" si="539"/>
        <v>0</v>
      </c>
      <c r="AR426">
        <f t="shared" si="540"/>
        <v>1</v>
      </c>
      <c r="AS426">
        <f t="shared" si="541"/>
        <v>0</v>
      </c>
      <c r="AT426">
        <f t="shared" si="542"/>
        <v>0</v>
      </c>
      <c r="AU426">
        <f t="shared" si="543"/>
        <v>1</v>
      </c>
      <c r="AV426">
        <f t="shared" si="544"/>
        <v>0</v>
      </c>
      <c r="AW426">
        <f t="shared" si="545"/>
        <v>1</v>
      </c>
      <c r="AX426">
        <f t="shared" si="546"/>
        <v>2</v>
      </c>
      <c r="AY426">
        <f t="shared" si="547"/>
        <v>2720.0000000000273</v>
      </c>
      <c r="AZ426" s="12">
        <f t="shared" si="557"/>
        <v>-1.9583333333333333</v>
      </c>
      <c r="BA426" s="13">
        <f t="shared" si="529"/>
        <v>0</v>
      </c>
      <c r="BB426" s="13">
        <f t="shared" si="551"/>
        <v>0</v>
      </c>
      <c r="BC426" s="27">
        <v>0</v>
      </c>
      <c r="BD426" s="1">
        <f t="shared" si="558"/>
        <v>0</v>
      </c>
      <c r="BE426" s="20">
        <f t="shared" si="559"/>
        <v>247.5</v>
      </c>
    </row>
    <row r="427" spans="1:57" ht="31.5" customHeight="1" x14ac:dyDescent="0.65">
      <c r="A427" s="39">
        <v>421</v>
      </c>
      <c r="B427" s="2" t="s">
        <v>1046</v>
      </c>
      <c r="C427" s="44" t="s">
        <v>1120</v>
      </c>
      <c r="D427" s="47" t="s">
        <v>1121</v>
      </c>
      <c r="E427" s="48" t="s">
        <v>1122</v>
      </c>
      <c r="F427" s="46" t="str">
        <f>VLOOKUP(C427,'[1]2023.11'!$C$6:$X$1239,8,0)</f>
        <v>MAN</v>
      </c>
      <c r="G427" s="46" t="str">
        <f>VLOOKUP(C427,'[1]2023.11'!$C$6:$X$1239,9,0)</f>
        <v>PHALLN</v>
      </c>
      <c r="H427" s="46" t="str">
        <f>VLOOKUP(C427,'[1]2023.11'!$C$6:$X$1239,14,0)</f>
        <v>F</v>
      </c>
      <c r="I427" s="78">
        <f>VLOOKUP(C427,'[1]2023.11'!$C$6:$X$1239,13,0)</f>
        <v>35278</v>
      </c>
      <c r="J427" s="46" t="e">
        <f>VLOOKUP(C427,'[1]2023.11'!$C$6:$X$1239,4,0)</f>
        <v>#N/A</v>
      </c>
      <c r="K427" s="46" t="str">
        <f>VLOOKUP(C427,'[1]2023.11'!$C$6:$X$1239,3,0)</f>
        <v>020907551</v>
      </c>
      <c r="L427" s="15">
        <v>45218</v>
      </c>
      <c r="M427" s="2">
        <f t="shared" si="535"/>
        <v>25</v>
      </c>
      <c r="N427" s="16">
        <v>24</v>
      </c>
      <c r="O427" s="2"/>
      <c r="P427" s="16">
        <v>1</v>
      </c>
      <c r="Q427" s="16"/>
      <c r="R427" s="2">
        <v>198</v>
      </c>
      <c r="S427" s="2">
        <v>0</v>
      </c>
      <c r="T427" s="2">
        <v>0</v>
      </c>
      <c r="U427" s="16"/>
      <c r="V427" s="2">
        <v>0</v>
      </c>
      <c r="W427" s="2">
        <f t="shared" si="525"/>
        <v>5</v>
      </c>
      <c r="X427" s="2">
        <f t="shared" ref="X427:X490" si="566">IF(AZ427&lt;=8,BA427,BB427)</f>
        <v>0</v>
      </c>
      <c r="Y427" s="17">
        <f t="shared" si="548"/>
        <v>34.269230769230774</v>
      </c>
      <c r="Z427" s="17">
        <f t="shared" si="550"/>
        <v>6</v>
      </c>
      <c r="AA427" s="17">
        <f t="shared" si="549"/>
        <v>4.8076923076923084</v>
      </c>
      <c r="AB427" s="18">
        <v>7</v>
      </c>
      <c r="AC427" s="19">
        <f t="shared" si="536"/>
        <v>255.07692307692309</v>
      </c>
      <c r="AD427" s="17">
        <f t="shared" si="552"/>
        <v>7.615384615384615</v>
      </c>
      <c r="AE427" s="17">
        <f t="shared" si="534"/>
        <v>0</v>
      </c>
      <c r="AF427" s="29"/>
      <c r="AG427" s="43">
        <f t="shared" si="553"/>
        <v>0</v>
      </c>
      <c r="AH427" s="17">
        <f t="shared" si="554"/>
        <v>5.1015384615384622</v>
      </c>
      <c r="AI427" s="17">
        <f t="shared" si="555"/>
        <v>12.716923076923077</v>
      </c>
      <c r="AJ427" s="3">
        <f t="shared" si="532"/>
        <v>242</v>
      </c>
      <c r="AK427" s="3">
        <f t="shared" si="533"/>
        <v>1400</v>
      </c>
      <c r="AL427" s="3"/>
      <c r="AN427" s="20">
        <f t="shared" si="556"/>
        <v>242.36</v>
      </c>
      <c r="AO427">
        <f t="shared" si="537"/>
        <v>2</v>
      </c>
      <c r="AP427">
        <f t="shared" si="538"/>
        <v>0</v>
      </c>
      <c r="AQ427">
        <f t="shared" si="539"/>
        <v>2</v>
      </c>
      <c r="AR427">
        <f t="shared" si="540"/>
        <v>0</v>
      </c>
      <c r="AS427">
        <f t="shared" si="541"/>
        <v>0</v>
      </c>
      <c r="AT427">
        <f t="shared" si="542"/>
        <v>2</v>
      </c>
      <c r="AU427">
        <f t="shared" si="543"/>
        <v>0</v>
      </c>
      <c r="AV427">
        <f t="shared" si="544"/>
        <v>1</v>
      </c>
      <c r="AW427">
        <f t="shared" si="545"/>
        <v>0</v>
      </c>
      <c r="AX427">
        <f t="shared" si="546"/>
        <v>4</v>
      </c>
      <c r="AY427">
        <f t="shared" si="547"/>
        <v>1440.0000000000546</v>
      </c>
      <c r="AZ427" s="12">
        <f t="shared" si="557"/>
        <v>-2.7583333333333333</v>
      </c>
      <c r="BA427" s="13">
        <f t="shared" si="529"/>
        <v>0</v>
      </c>
      <c r="BB427" s="13">
        <f t="shared" si="551"/>
        <v>0</v>
      </c>
      <c r="BC427" s="27">
        <v>0</v>
      </c>
      <c r="BD427" s="1">
        <f t="shared" si="558"/>
        <v>0</v>
      </c>
      <c r="BE427" s="20">
        <f t="shared" si="559"/>
        <v>229.65384615384616</v>
      </c>
    </row>
    <row r="428" spans="1:57" ht="31.5" customHeight="1" x14ac:dyDescent="0.65">
      <c r="A428" s="2">
        <v>422</v>
      </c>
      <c r="B428" s="2" t="s">
        <v>1046</v>
      </c>
      <c r="C428" s="44" t="s">
        <v>1123</v>
      </c>
      <c r="D428" s="47" t="s">
        <v>43</v>
      </c>
      <c r="E428" s="48" t="s">
        <v>332</v>
      </c>
      <c r="F428" s="46" t="str">
        <f>VLOOKUP(C428,'[1]2023.11'!$C$6:$X$1239,8,0)</f>
        <v>SORN</v>
      </c>
      <c r="G428" s="46" t="str">
        <f>VLOOKUP(C428,'[1]2023.11'!$C$6:$X$1239,9,0)</f>
        <v>SREYTOCH</v>
      </c>
      <c r="H428" s="46" t="str">
        <f>VLOOKUP(C428,'[1]2023.11'!$C$6:$X$1239,14,0)</f>
        <v>F</v>
      </c>
      <c r="I428" s="78">
        <f>VLOOKUP(C428,'[1]2023.11'!$C$6:$X$1239,13,0)</f>
        <v>35912</v>
      </c>
      <c r="J428" s="46" t="e">
        <f>VLOOKUP(C428,'[1]2023.11'!$C$6:$X$1239,4,0)</f>
        <v>#N/A</v>
      </c>
      <c r="K428" s="46" t="str">
        <f>VLOOKUP(C428,'[1]2023.11'!$C$6:$X$1239,3,0)</f>
        <v>021017533</v>
      </c>
      <c r="L428" s="15">
        <v>45218</v>
      </c>
      <c r="M428" s="2">
        <f t="shared" si="535"/>
        <v>26</v>
      </c>
      <c r="N428" s="16">
        <v>26</v>
      </c>
      <c r="O428" s="2"/>
      <c r="P428" s="16"/>
      <c r="Q428" s="16"/>
      <c r="R428" s="2">
        <v>198</v>
      </c>
      <c r="S428" s="2">
        <v>0</v>
      </c>
      <c r="T428" s="2">
        <v>0</v>
      </c>
      <c r="U428" s="16"/>
      <c r="V428" s="2">
        <v>0</v>
      </c>
      <c r="W428" s="2">
        <f t="shared" si="525"/>
        <v>10</v>
      </c>
      <c r="X428" s="2">
        <f t="shared" si="566"/>
        <v>0</v>
      </c>
      <c r="Y428" s="17">
        <f t="shared" si="548"/>
        <v>37.125</v>
      </c>
      <c r="Z428" s="17">
        <f t="shared" si="550"/>
        <v>6.5</v>
      </c>
      <c r="AA428" s="17">
        <f t="shared" si="549"/>
        <v>5</v>
      </c>
      <c r="AB428" s="18">
        <v>7</v>
      </c>
      <c r="AC428" s="19">
        <f t="shared" si="536"/>
        <v>263.625</v>
      </c>
      <c r="AD428" s="17">
        <f t="shared" si="552"/>
        <v>0</v>
      </c>
      <c r="AE428" s="17">
        <f t="shared" si="534"/>
        <v>0</v>
      </c>
      <c r="AF428" s="29"/>
      <c r="AG428" s="43">
        <f t="shared" si="553"/>
        <v>0</v>
      </c>
      <c r="AH428" s="17">
        <f t="shared" si="554"/>
        <v>5.2725</v>
      </c>
      <c r="AI428" s="17">
        <f t="shared" si="555"/>
        <v>5.2725</v>
      </c>
      <c r="AJ428" s="3">
        <f t="shared" si="532"/>
        <v>258</v>
      </c>
      <c r="AK428" s="3">
        <f t="shared" si="533"/>
        <v>1400</v>
      </c>
      <c r="AL428" s="3"/>
      <c r="AN428" s="20">
        <f t="shared" si="556"/>
        <v>258.35000000000002</v>
      </c>
      <c r="AO428">
        <f t="shared" si="537"/>
        <v>2</v>
      </c>
      <c r="AP428">
        <f t="shared" si="538"/>
        <v>1</v>
      </c>
      <c r="AQ428">
        <f t="shared" si="539"/>
        <v>0</v>
      </c>
      <c r="AR428">
        <f t="shared" si="540"/>
        <v>0</v>
      </c>
      <c r="AS428">
        <f t="shared" si="541"/>
        <v>1</v>
      </c>
      <c r="AT428">
        <f t="shared" si="542"/>
        <v>3</v>
      </c>
      <c r="AU428">
        <f t="shared" si="543"/>
        <v>0</v>
      </c>
      <c r="AV428">
        <f t="shared" si="544"/>
        <v>1</v>
      </c>
      <c r="AW428">
        <f t="shared" si="545"/>
        <v>0</v>
      </c>
      <c r="AX428">
        <f t="shared" si="546"/>
        <v>4</v>
      </c>
      <c r="AY428">
        <f t="shared" si="547"/>
        <v>1400.0000000000909</v>
      </c>
      <c r="AZ428" s="12">
        <f t="shared" si="557"/>
        <v>-2.7583333333333333</v>
      </c>
      <c r="BA428" s="13">
        <f t="shared" si="529"/>
        <v>0</v>
      </c>
      <c r="BB428" s="13">
        <f t="shared" si="551"/>
        <v>0</v>
      </c>
      <c r="BC428" s="27">
        <v>0</v>
      </c>
      <c r="BD428" s="1">
        <f t="shared" si="558"/>
        <v>0</v>
      </c>
      <c r="BE428" s="20">
        <f t="shared" si="559"/>
        <v>245.125</v>
      </c>
    </row>
    <row r="429" spans="1:57" ht="31.5" customHeight="1" x14ac:dyDescent="0.65">
      <c r="A429" s="39">
        <v>423</v>
      </c>
      <c r="B429" s="2" t="s">
        <v>1046</v>
      </c>
      <c r="C429" s="44" t="s">
        <v>1124</v>
      </c>
      <c r="D429" s="47" t="s">
        <v>1125</v>
      </c>
      <c r="E429" s="48" t="s">
        <v>1126</v>
      </c>
      <c r="F429" s="46" t="str">
        <f>VLOOKUP(C429,'[1]2023.11'!$C$6:$X$1239,8,0)</f>
        <v>CHANTHA</v>
      </c>
      <c r="G429" s="46" t="str">
        <f>VLOOKUP(C429,'[1]2023.11'!$C$6:$X$1239,9,0)</f>
        <v>SREYLEAP</v>
      </c>
      <c r="H429" s="46" t="str">
        <f>VLOOKUP(C429,'[1]2023.11'!$C$6:$X$1239,14,0)</f>
        <v>F</v>
      </c>
      <c r="I429" s="78">
        <f>VLOOKUP(C429,'[1]2023.11'!$C$6:$X$1239,13,0)</f>
        <v>38507</v>
      </c>
      <c r="J429" s="46" t="e">
        <f>VLOOKUP(C429,'[1]2023.11'!$C$6:$X$1239,4,0)</f>
        <v>#N/A</v>
      </c>
      <c r="K429" s="46" t="str">
        <f>VLOOKUP(C429,'[1]2023.11'!$C$6:$X$1239,3,0)</f>
        <v>021338008</v>
      </c>
      <c r="L429" s="15">
        <v>45219</v>
      </c>
      <c r="M429" s="2">
        <f t="shared" si="535"/>
        <v>25</v>
      </c>
      <c r="N429" s="16">
        <v>26</v>
      </c>
      <c r="O429" s="2"/>
      <c r="P429" s="16">
        <v>1</v>
      </c>
      <c r="Q429" s="16"/>
      <c r="R429" s="2">
        <v>198</v>
      </c>
      <c r="S429" s="2">
        <v>0</v>
      </c>
      <c r="T429" s="2">
        <v>0</v>
      </c>
      <c r="U429" s="16"/>
      <c r="V429" s="2">
        <v>0</v>
      </c>
      <c r="W429" s="2">
        <f t="shared" si="525"/>
        <v>5</v>
      </c>
      <c r="X429" s="2">
        <f t="shared" si="566"/>
        <v>0</v>
      </c>
      <c r="Y429" s="17">
        <f t="shared" si="548"/>
        <v>37.125</v>
      </c>
      <c r="Z429" s="17">
        <f t="shared" si="550"/>
        <v>6.5</v>
      </c>
      <c r="AA429" s="17">
        <f t="shared" si="549"/>
        <v>4.8076923076923084</v>
      </c>
      <c r="AB429" s="18">
        <v>7</v>
      </c>
      <c r="AC429" s="19">
        <f t="shared" si="536"/>
        <v>258.43269230769232</v>
      </c>
      <c r="AD429" s="17">
        <f t="shared" si="552"/>
        <v>7.615384615384615</v>
      </c>
      <c r="AE429" s="17">
        <f t="shared" si="534"/>
        <v>0</v>
      </c>
      <c r="AF429" s="29"/>
      <c r="AG429" s="43">
        <f t="shared" si="553"/>
        <v>0</v>
      </c>
      <c r="AH429" s="17">
        <f t="shared" si="554"/>
        <v>5.1686538461538465</v>
      </c>
      <c r="AI429" s="17">
        <f t="shared" si="555"/>
        <v>12.784038461538461</v>
      </c>
      <c r="AJ429" s="3">
        <f t="shared" si="532"/>
        <v>245</v>
      </c>
      <c r="AK429" s="3">
        <f t="shared" si="533"/>
        <v>2600</v>
      </c>
      <c r="AL429" s="3"/>
      <c r="AN429" s="20">
        <f t="shared" si="556"/>
        <v>245.65</v>
      </c>
      <c r="AO429">
        <f t="shared" si="537"/>
        <v>2</v>
      </c>
      <c r="AP429">
        <f t="shared" si="538"/>
        <v>0</v>
      </c>
      <c r="AQ429">
        <f t="shared" si="539"/>
        <v>2</v>
      </c>
      <c r="AR429">
        <f t="shared" si="540"/>
        <v>0</v>
      </c>
      <c r="AS429">
        <f t="shared" si="541"/>
        <v>1</v>
      </c>
      <c r="AT429">
        <f t="shared" si="542"/>
        <v>0</v>
      </c>
      <c r="AU429">
        <f t="shared" si="543"/>
        <v>1</v>
      </c>
      <c r="AV429">
        <f t="shared" si="544"/>
        <v>0</v>
      </c>
      <c r="AW429">
        <f t="shared" si="545"/>
        <v>1</v>
      </c>
      <c r="AX429">
        <f t="shared" si="546"/>
        <v>1</v>
      </c>
      <c r="AY429">
        <f t="shared" si="547"/>
        <v>2600.0000000000227</v>
      </c>
      <c r="AZ429" s="12">
        <f t="shared" si="557"/>
        <v>-2.7611111111111111</v>
      </c>
      <c r="BA429" s="13">
        <f t="shared" si="529"/>
        <v>0</v>
      </c>
      <c r="BB429" s="13">
        <f t="shared" si="551"/>
        <v>0</v>
      </c>
      <c r="BC429" s="27">
        <v>0</v>
      </c>
      <c r="BD429" s="1">
        <f t="shared" si="558"/>
        <v>0</v>
      </c>
      <c r="BE429" s="20">
        <f t="shared" si="559"/>
        <v>232.50961538461539</v>
      </c>
    </row>
    <row r="430" spans="1:57" ht="31.5" customHeight="1" x14ac:dyDescent="0.65">
      <c r="A430" s="2">
        <v>424</v>
      </c>
      <c r="B430" s="2" t="s">
        <v>1046</v>
      </c>
      <c r="C430" s="44" t="s">
        <v>1127</v>
      </c>
      <c r="D430" s="47" t="s">
        <v>318</v>
      </c>
      <c r="E430" s="48" t="s">
        <v>846</v>
      </c>
      <c r="F430" s="46" t="str">
        <f>VLOOKUP(C430,'[1]2023.11'!$C$6:$X$1239,8,0)</f>
        <v>OEM</v>
      </c>
      <c r="G430" s="46" t="str">
        <f>VLOOKUP(C430,'[1]2023.11'!$C$6:$X$1239,9,0)</f>
        <v>KIM</v>
      </c>
      <c r="H430" s="46" t="str">
        <f>VLOOKUP(C430,'[1]2023.11'!$C$6:$X$1239,14,0)</f>
        <v>F</v>
      </c>
      <c r="I430" s="78">
        <f>VLOOKUP(C430,'[1]2023.11'!$C$6:$X$1239,13,0)</f>
        <v>31251</v>
      </c>
      <c r="J430" s="46" t="e">
        <f>VLOOKUP(C430,'[1]2023.11'!$C$6:$X$1239,4,0)</f>
        <v>#N/A</v>
      </c>
      <c r="K430" s="46" t="str">
        <f>VLOOKUP(C430,'[1]2023.11'!$C$6:$X$1239,3,0)</f>
        <v>110551734</v>
      </c>
      <c r="L430" s="15">
        <v>45219</v>
      </c>
      <c r="M430" s="2">
        <f t="shared" si="535"/>
        <v>26</v>
      </c>
      <c r="N430" s="16">
        <v>30</v>
      </c>
      <c r="O430" s="2"/>
      <c r="P430" s="16"/>
      <c r="Q430" s="16"/>
      <c r="R430" s="2">
        <v>198</v>
      </c>
      <c r="S430" s="2">
        <v>0</v>
      </c>
      <c r="T430" s="2">
        <v>0</v>
      </c>
      <c r="U430" s="16"/>
      <c r="V430" s="2">
        <v>0</v>
      </c>
      <c r="W430" s="2">
        <f t="shared" si="525"/>
        <v>10</v>
      </c>
      <c r="X430" s="2">
        <f t="shared" si="566"/>
        <v>0</v>
      </c>
      <c r="Y430" s="17">
        <f t="shared" si="548"/>
        <v>42.83653846153846</v>
      </c>
      <c r="Z430" s="17">
        <f t="shared" si="550"/>
        <v>7.5</v>
      </c>
      <c r="AA430" s="17">
        <f t="shared" si="549"/>
        <v>5</v>
      </c>
      <c r="AB430" s="18">
        <v>7</v>
      </c>
      <c r="AC430" s="19">
        <f t="shared" si="536"/>
        <v>270.33653846153845</v>
      </c>
      <c r="AD430" s="17">
        <f t="shared" si="552"/>
        <v>0</v>
      </c>
      <c r="AE430" s="17">
        <f t="shared" si="534"/>
        <v>0</v>
      </c>
      <c r="AF430" s="29"/>
      <c r="AG430" s="43">
        <f t="shared" si="553"/>
        <v>0</v>
      </c>
      <c r="AH430" s="17">
        <f t="shared" si="554"/>
        <v>5.4067307692307693</v>
      </c>
      <c r="AI430" s="17">
        <f t="shared" si="555"/>
        <v>5.4067307692307693</v>
      </c>
      <c r="AJ430" s="3">
        <f t="shared" si="532"/>
        <v>264</v>
      </c>
      <c r="AK430" s="3">
        <f t="shared" si="533"/>
        <v>3700</v>
      </c>
      <c r="AL430" s="3"/>
      <c r="AN430" s="20">
        <f t="shared" si="556"/>
        <v>264.93</v>
      </c>
      <c r="AO430">
        <f t="shared" si="537"/>
        <v>2</v>
      </c>
      <c r="AP430">
        <f t="shared" si="538"/>
        <v>1</v>
      </c>
      <c r="AQ430">
        <f t="shared" si="539"/>
        <v>0</v>
      </c>
      <c r="AR430">
        <f t="shared" si="540"/>
        <v>1</v>
      </c>
      <c r="AS430">
        <f t="shared" si="541"/>
        <v>0</v>
      </c>
      <c r="AT430">
        <f t="shared" si="542"/>
        <v>4</v>
      </c>
      <c r="AU430">
        <f t="shared" si="543"/>
        <v>1</v>
      </c>
      <c r="AV430">
        <f t="shared" si="544"/>
        <v>1</v>
      </c>
      <c r="AW430">
        <f t="shared" si="545"/>
        <v>1</v>
      </c>
      <c r="AX430">
        <f t="shared" si="546"/>
        <v>2</v>
      </c>
      <c r="AY430">
        <f t="shared" si="547"/>
        <v>3720.0000000000273</v>
      </c>
      <c r="AZ430" s="12">
        <f t="shared" si="557"/>
        <v>-2.7611111111111111</v>
      </c>
      <c r="BA430" s="13">
        <f t="shared" si="529"/>
        <v>0</v>
      </c>
      <c r="BB430" s="13">
        <f t="shared" si="551"/>
        <v>0</v>
      </c>
      <c r="BC430" s="27">
        <v>0</v>
      </c>
      <c r="BD430" s="1">
        <f t="shared" si="558"/>
        <v>0</v>
      </c>
      <c r="BE430" s="20">
        <f t="shared" si="559"/>
        <v>250.83653846153845</v>
      </c>
    </row>
    <row r="431" spans="1:57" ht="31.5" customHeight="1" x14ac:dyDescent="0.65">
      <c r="A431" s="39">
        <v>425</v>
      </c>
      <c r="B431" s="2" t="s">
        <v>1046</v>
      </c>
      <c r="C431" s="44" t="s">
        <v>1128</v>
      </c>
      <c r="D431" s="47" t="s">
        <v>1129</v>
      </c>
      <c r="E431" s="48" t="s">
        <v>256</v>
      </c>
      <c r="F431" s="46" t="str">
        <f>VLOOKUP(C431,'[1]2023.11'!$C$6:$X$1239,8,0)</f>
        <v>MEUY</v>
      </c>
      <c r="G431" s="46" t="str">
        <f>VLOOKUP(C431,'[1]2023.11'!$C$6:$X$1239,9,0)</f>
        <v>MINEA</v>
      </c>
      <c r="H431" s="46" t="str">
        <f>VLOOKUP(C431,'[1]2023.11'!$C$6:$X$1239,14,0)</f>
        <v>F</v>
      </c>
      <c r="I431" s="78">
        <f>VLOOKUP(C431,'[1]2023.11'!$C$6:$X$1239,13,0)</f>
        <v>38421</v>
      </c>
      <c r="J431" s="46" t="e">
        <f>VLOOKUP(C431,'[1]2023.11'!$C$6:$X$1239,4,0)</f>
        <v>#N/A</v>
      </c>
      <c r="K431" s="46" t="str">
        <f>VLOOKUP(C431,'[1]2023.11'!$C$6:$X$1239,3,0)</f>
        <v>151015763</v>
      </c>
      <c r="L431" s="15">
        <v>45219</v>
      </c>
      <c r="M431" s="2">
        <f t="shared" si="535"/>
        <v>25.375</v>
      </c>
      <c r="N431" s="16">
        <v>26</v>
      </c>
      <c r="O431" s="2"/>
      <c r="P431" s="16"/>
      <c r="Q431" s="16">
        <v>0.625</v>
      </c>
      <c r="R431" s="2">
        <v>198</v>
      </c>
      <c r="S431" s="2">
        <v>0</v>
      </c>
      <c r="T431" s="2">
        <v>0</v>
      </c>
      <c r="U431" s="16"/>
      <c r="V431" s="2">
        <v>0</v>
      </c>
      <c r="W431" s="2">
        <f t="shared" si="525"/>
        <v>0</v>
      </c>
      <c r="X431" s="2">
        <f t="shared" si="566"/>
        <v>0</v>
      </c>
      <c r="Y431" s="17">
        <f t="shared" si="548"/>
        <v>37.125</v>
      </c>
      <c r="Z431" s="17">
        <f t="shared" si="550"/>
        <v>6.5</v>
      </c>
      <c r="AA431" s="17">
        <f t="shared" si="549"/>
        <v>4.8798076923076925</v>
      </c>
      <c r="AB431" s="18">
        <v>7</v>
      </c>
      <c r="AC431" s="19">
        <f t="shared" si="536"/>
        <v>253.50480769230768</v>
      </c>
      <c r="AD431" s="17">
        <f t="shared" si="552"/>
        <v>0</v>
      </c>
      <c r="AE431" s="17">
        <f t="shared" si="534"/>
        <v>4.7596153846153841</v>
      </c>
      <c r="AF431" s="29"/>
      <c r="AG431" s="43">
        <f t="shared" si="553"/>
        <v>0</v>
      </c>
      <c r="AH431" s="17">
        <f t="shared" si="554"/>
        <v>5.070096153846154</v>
      </c>
      <c r="AI431" s="17">
        <f t="shared" si="555"/>
        <v>9.8297115384615381</v>
      </c>
      <c r="AJ431" s="3">
        <f t="shared" si="532"/>
        <v>243</v>
      </c>
      <c r="AK431" s="3">
        <f t="shared" si="533"/>
        <v>2700</v>
      </c>
      <c r="AL431" s="3"/>
      <c r="AN431" s="20">
        <f t="shared" si="556"/>
        <v>243.68</v>
      </c>
      <c r="AO431">
        <f t="shared" si="537"/>
        <v>2</v>
      </c>
      <c r="AP431">
        <f t="shared" si="538"/>
        <v>0</v>
      </c>
      <c r="AQ431">
        <f t="shared" si="539"/>
        <v>2</v>
      </c>
      <c r="AR431">
        <f t="shared" si="540"/>
        <v>0</v>
      </c>
      <c r="AS431">
        <f t="shared" si="541"/>
        <v>0</v>
      </c>
      <c r="AT431">
        <f t="shared" si="542"/>
        <v>3</v>
      </c>
      <c r="AU431">
        <f t="shared" si="543"/>
        <v>1</v>
      </c>
      <c r="AV431">
        <f t="shared" si="544"/>
        <v>0</v>
      </c>
      <c r="AW431">
        <f t="shared" si="545"/>
        <v>1</v>
      </c>
      <c r="AX431">
        <f t="shared" si="546"/>
        <v>2</v>
      </c>
      <c r="AY431">
        <f t="shared" si="547"/>
        <v>2720.0000000000273</v>
      </c>
      <c r="AZ431" s="12">
        <f t="shared" si="557"/>
        <v>-2.7611111111111111</v>
      </c>
      <c r="BA431" s="13">
        <f t="shared" si="529"/>
        <v>0</v>
      </c>
      <c r="BB431" s="13">
        <f t="shared" si="551"/>
        <v>0</v>
      </c>
      <c r="BC431" s="27">
        <v>0</v>
      </c>
      <c r="BD431" s="1">
        <f t="shared" si="558"/>
        <v>0</v>
      </c>
      <c r="BE431" s="20">
        <f t="shared" si="559"/>
        <v>230.36538461538461</v>
      </c>
    </row>
    <row r="432" spans="1:57" ht="33" customHeight="1" x14ac:dyDescent="0.65">
      <c r="A432" s="2">
        <v>426</v>
      </c>
      <c r="B432" s="2" t="s">
        <v>1130</v>
      </c>
      <c r="C432" s="44" t="s">
        <v>1131</v>
      </c>
      <c r="D432" s="47" t="s">
        <v>1132</v>
      </c>
      <c r="E432" s="48" t="s">
        <v>1133</v>
      </c>
      <c r="F432" s="46" t="str">
        <f>VLOOKUP(C432,'[1]2023.11'!$C$6:$X$1239,8,0)</f>
        <v>DEAB</v>
      </c>
      <c r="G432" s="46" t="str">
        <f>VLOOKUP(C432,'[1]2023.11'!$C$6:$X$1239,9,0)</f>
        <v>LYBUO</v>
      </c>
      <c r="H432" s="46" t="str">
        <f>VLOOKUP(C432,'[1]2023.11'!$C$6:$X$1239,14,0)</f>
        <v>F</v>
      </c>
      <c r="I432" s="78">
        <f>VLOOKUP(C432,'[1]2023.11'!$C$6:$X$1239,13,0)</f>
        <v>35614</v>
      </c>
      <c r="J432" s="46" t="str">
        <f>VLOOKUP(C432,'[1]2023.11'!$C$6:$X$1239,4,0)</f>
        <v>0975011519</v>
      </c>
      <c r="K432" s="46" t="str">
        <f>VLOOKUP(C432,'[1]2023.11'!$C$6:$X$1239,3,0)</f>
        <v>062015121</v>
      </c>
      <c r="L432" s="15">
        <v>44228</v>
      </c>
      <c r="M432" s="2">
        <f t="shared" si="535"/>
        <v>26</v>
      </c>
      <c r="N432" s="16">
        <v>26</v>
      </c>
      <c r="O432" s="2"/>
      <c r="P432" s="16"/>
      <c r="Q432" s="16"/>
      <c r="R432" s="2">
        <v>200</v>
      </c>
      <c r="S432" s="2">
        <v>0</v>
      </c>
      <c r="T432" s="2">
        <v>2</v>
      </c>
      <c r="U432" s="16"/>
      <c r="V432" s="2">
        <v>0</v>
      </c>
      <c r="W432" s="2">
        <f t="shared" ref="W432:W452" si="567">IF(AND($Q$4&lt;=M432,Q432&lt;0.01),10,IF(AND(M432&gt;=$Q$4-1,Q432&lt;0.01),5,0))</f>
        <v>10</v>
      </c>
      <c r="X432" s="2">
        <f t="shared" si="566"/>
        <v>0</v>
      </c>
      <c r="Y432" s="17">
        <f t="shared" si="548"/>
        <v>37.5</v>
      </c>
      <c r="Z432" s="17">
        <f t="shared" si="550"/>
        <v>6.5</v>
      </c>
      <c r="AA432" s="17">
        <f t="shared" si="549"/>
        <v>5</v>
      </c>
      <c r="AB432" s="18">
        <v>7</v>
      </c>
      <c r="AC432" s="19">
        <f t="shared" si="536"/>
        <v>268</v>
      </c>
      <c r="AD432" s="17">
        <f t="shared" si="552"/>
        <v>0</v>
      </c>
      <c r="AE432" s="17">
        <f t="shared" si="534"/>
        <v>0</v>
      </c>
      <c r="AF432" s="29"/>
      <c r="AG432" s="43">
        <f t="shared" si="553"/>
        <v>0</v>
      </c>
      <c r="AH432" s="17">
        <f t="shared" si="554"/>
        <v>5.36</v>
      </c>
      <c r="AI432" s="17">
        <f t="shared" si="555"/>
        <v>5.36</v>
      </c>
      <c r="AJ432" s="3">
        <f t="shared" si="532"/>
        <v>262</v>
      </c>
      <c r="AK432" s="3">
        <f t="shared" si="533"/>
        <v>2500</v>
      </c>
      <c r="AL432" s="3"/>
      <c r="AN432" s="20">
        <f t="shared" si="556"/>
        <v>262.64</v>
      </c>
      <c r="AO432">
        <f t="shared" si="537"/>
        <v>2</v>
      </c>
      <c r="AP432">
        <f t="shared" si="538"/>
        <v>1</v>
      </c>
      <c r="AQ432">
        <f t="shared" si="539"/>
        <v>0</v>
      </c>
      <c r="AR432">
        <f t="shared" si="540"/>
        <v>1</v>
      </c>
      <c r="AS432">
        <f t="shared" si="541"/>
        <v>0</v>
      </c>
      <c r="AT432">
        <f t="shared" si="542"/>
        <v>2</v>
      </c>
      <c r="AU432">
        <f t="shared" si="543"/>
        <v>1</v>
      </c>
      <c r="AV432">
        <f t="shared" si="544"/>
        <v>0</v>
      </c>
      <c r="AW432">
        <f t="shared" si="545"/>
        <v>1</v>
      </c>
      <c r="AX432">
        <f t="shared" si="546"/>
        <v>0</v>
      </c>
      <c r="AY432">
        <f t="shared" si="547"/>
        <v>2559.9999999999454</v>
      </c>
      <c r="AZ432" s="12">
        <f t="shared" si="557"/>
        <v>-4.1666666666666664E-2</v>
      </c>
      <c r="BA432" s="13">
        <f t="shared" ref="BA432:BA495" si="568">IF(AZ432&lt;=1,0,IF(AZ432&lt;=2,2,IF(AZ432&lt;=3,3,IF(AZ432&lt;=4,4,IF(AZ432&lt;=5,5,IF(AZ432&lt;=6,6,IF(AZ432&lt;=7,7,IF(AZ432&lt;=8,8,10))))))))</f>
        <v>0</v>
      </c>
      <c r="BB432" s="13">
        <f t="shared" si="551"/>
        <v>0</v>
      </c>
      <c r="BC432" s="27">
        <v>0</v>
      </c>
      <c r="BD432" s="1">
        <f t="shared" si="558"/>
        <v>0</v>
      </c>
      <c r="BE432" s="20">
        <f t="shared" si="559"/>
        <v>249.5</v>
      </c>
    </row>
    <row r="433" spans="1:57" ht="33" customHeight="1" x14ac:dyDescent="0.65">
      <c r="A433" s="39">
        <v>427</v>
      </c>
      <c r="B433" s="2" t="s">
        <v>1130</v>
      </c>
      <c r="C433" s="44" t="s">
        <v>1134</v>
      </c>
      <c r="D433" s="47" t="s">
        <v>125</v>
      </c>
      <c r="E433" s="48" t="s">
        <v>463</v>
      </c>
      <c r="F433" s="46" t="str">
        <f>VLOOKUP(C433,'[1]2023.11'!$C$6:$X$1239,8,0)</f>
        <v>PAO</v>
      </c>
      <c r="G433" s="46" t="str">
        <f>VLOOKUP(C433,'[1]2023.11'!$C$6:$X$1239,9,0)</f>
        <v>PHALLY</v>
      </c>
      <c r="H433" s="46" t="str">
        <f>VLOOKUP(C433,'[1]2023.11'!$C$6:$X$1239,14,0)</f>
        <v>F</v>
      </c>
      <c r="I433" s="78">
        <f>VLOOKUP(C433,'[1]2023.11'!$C$6:$X$1239,13,0)</f>
        <v>36178</v>
      </c>
      <c r="J433" s="46" t="str">
        <f>VLOOKUP(C433,'[1]2023.11'!$C$6:$X$1239,4,0)</f>
        <v>0967964873</v>
      </c>
      <c r="K433" s="46" t="str">
        <f>VLOOKUP(C433,'[1]2023.11'!$C$6:$X$1239,3,0)</f>
        <v>030985306</v>
      </c>
      <c r="L433" s="15">
        <v>44228</v>
      </c>
      <c r="M433" s="2">
        <f t="shared" si="535"/>
        <v>26</v>
      </c>
      <c r="N433" s="16">
        <v>26</v>
      </c>
      <c r="O433" s="2"/>
      <c r="P433" s="16"/>
      <c r="Q433" s="16"/>
      <c r="R433" s="2">
        <v>200</v>
      </c>
      <c r="S433" s="2">
        <v>0</v>
      </c>
      <c r="T433" s="2">
        <v>1.5</v>
      </c>
      <c r="U433" s="16"/>
      <c r="V433" s="2">
        <v>0</v>
      </c>
      <c r="W433" s="2">
        <f t="shared" si="567"/>
        <v>10</v>
      </c>
      <c r="X433" s="2">
        <f t="shared" si="566"/>
        <v>0</v>
      </c>
      <c r="Y433" s="17">
        <f t="shared" si="548"/>
        <v>37.5</v>
      </c>
      <c r="Z433" s="17">
        <f t="shared" si="550"/>
        <v>6.5</v>
      </c>
      <c r="AA433" s="17">
        <f t="shared" si="549"/>
        <v>5</v>
      </c>
      <c r="AB433" s="18">
        <v>7</v>
      </c>
      <c r="AC433" s="19">
        <f t="shared" si="536"/>
        <v>267.5</v>
      </c>
      <c r="AD433" s="17">
        <f t="shared" si="552"/>
        <v>0</v>
      </c>
      <c r="AE433" s="17">
        <f t="shared" si="534"/>
        <v>0</v>
      </c>
      <c r="AF433" s="29"/>
      <c r="AG433" s="43">
        <f t="shared" si="553"/>
        <v>0</v>
      </c>
      <c r="AH433" s="17">
        <f t="shared" si="554"/>
        <v>5.3500000000000005</v>
      </c>
      <c r="AI433" s="17">
        <f t="shared" si="555"/>
        <v>5.3500000000000005</v>
      </c>
      <c r="AJ433" s="3">
        <f t="shared" si="532"/>
        <v>262</v>
      </c>
      <c r="AK433" s="3">
        <f t="shared" si="533"/>
        <v>500</v>
      </c>
      <c r="AL433" s="3"/>
      <c r="AN433" s="20">
        <f t="shared" si="556"/>
        <v>262.14999999999998</v>
      </c>
      <c r="AO433">
        <f t="shared" si="537"/>
        <v>2</v>
      </c>
      <c r="AP433">
        <f t="shared" si="538"/>
        <v>1</v>
      </c>
      <c r="AQ433">
        <f t="shared" si="539"/>
        <v>0</v>
      </c>
      <c r="AR433">
        <f t="shared" si="540"/>
        <v>1</v>
      </c>
      <c r="AS433">
        <f t="shared" si="541"/>
        <v>0</v>
      </c>
      <c r="AT433">
        <f t="shared" si="542"/>
        <v>2</v>
      </c>
      <c r="AU433">
        <f t="shared" si="543"/>
        <v>0</v>
      </c>
      <c r="AV433">
        <f t="shared" si="544"/>
        <v>0</v>
      </c>
      <c r="AW433">
        <f t="shared" si="545"/>
        <v>1</v>
      </c>
      <c r="AX433">
        <f t="shared" si="546"/>
        <v>0</v>
      </c>
      <c r="AY433">
        <f t="shared" si="547"/>
        <v>599.99999999990905</v>
      </c>
      <c r="AZ433" s="12">
        <f t="shared" si="557"/>
        <v>-4.1666666666666664E-2</v>
      </c>
      <c r="BA433" s="13">
        <f t="shared" si="568"/>
        <v>0</v>
      </c>
      <c r="BB433" s="13">
        <f t="shared" si="551"/>
        <v>0</v>
      </c>
      <c r="BC433" s="27">
        <v>0</v>
      </c>
      <c r="BD433" s="1">
        <f t="shared" si="558"/>
        <v>0</v>
      </c>
      <c r="BE433" s="20">
        <f t="shared" si="559"/>
        <v>249</v>
      </c>
    </row>
    <row r="434" spans="1:57" ht="33" customHeight="1" x14ac:dyDescent="0.65">
      <c r="A434" s="2">
        <v>428</v>
      </c>
      <c r="B434" s="2" t="s">
        <v>1130</v>
      </c>
      <c r="C434" s="37" t="s">
        <v>1135</v>
      </c>
      <c r="D434" s="47" t="s">
        <v>1136</v>
      </c>
      <c r="E434" s="48" t="s">
        <v>222</v>
      </c>
      <c r="F434" s="46" t="str">
        <f>VLOOKUP(C434,'[1]2023.11'!$C$6:$X$1239,8,0)</f>
        <v>NHOR</v>
      </c>
      <c r="G434" s="46" t="str">
        <f>VLOOKUP(C434,'[1]2023.11'!$C$6:$X$1239,9,0)</f>
        <v>TOUCH</v>
      </c>
      <c r="H434" s="46" t="str">
        <f>VLOOKUP(C434,'[1]2023.11'!$C$6:$X$1239,14,0)</f>
        <v>F</v>
      </c>
      <c r="I434" s="78">
        <f>VLOOKUP(C434,'[1]2023.11'!$C$6:$X$1239,13,0)</f>
        <v>36391</v>
      </c>
      <c r="J434" s="46" t="str">
        <f>VLOOKUP(C434,'[1]2023.11'!$C$6:$X$1239,4,0)</f>
        <v>0965894291</v>
      </c>
      <c r="K434" s="46" t="str">
        <f>VLOOKUP(C434,'[1]2023.11'!$C$6:$X$1239,3,0)</f>
        <v>250051105</v>
      </c>
      <c r="L434" s="15">
        <v>44228</v>
      </c>
      <c r="M434" s="2">
        <f t="shared" si="535"/>
        <v>24.625</v>
      </c>
      <c r="N434" s="16">
        <v>26</v>
      </c>
      <c r="O434" s="2"/>
      <c r="P434" s="16">
        <v>0.375</v>
      </c>
      <c r="Q434" s="16">
        <v>1</v>
      </c>
      <c r="R434" s="2">
        <v>200</v>
      </c>
      <c r="S434" s="2">
        <v>0</v>
      </c>
      <c r="T434" s="2">
        <v>0</v>
      </c>
      <c r="U434" s="16"/>
      <c r="V434" s="2">
        <v>0</v>
      </c>
      <c r="W434" s="2">
        <f t="shared" si="567"/>
        <v>0</v>
      </c>
      <c r="X434" s="2">
        <f t="shared" si="566"/>
        <v>0</v>
      </c>
      <c r="Y434" s="17">
        <f t="shared" si="548"/>
        <v>37.5</v>
      </c>
      <c r="Z434" s="17">
        <f t="shared" si="550"/>
        <v>6.5</v>
      </c>
      <c r="AA434" s="17">
        <f t="shared" si="549"/>
        <v>4.7355769230769234</v>
      </c>
      <c r="AB434" s="18">
        <v>7</v>
      </c>
      <c r="AC434" s="19">
        <f t="shared" si="536"/>
        <v>255.73557692307693</v>
      </c>
      <c r="AD434" s="17">
        <f t="shared" si="552"/>
        <v>2.8846153846153846</v>
      </c>
      <c r="AE434" s="17">
        <f t="shared" si="534"/>
        <v>7.6923076923076925</v>
      </c>
      <c r="AF434" s="29"/>
      <c r="AG434" s="43">
        <f t="shared" si="553"/>
        <v>0</v>
      </c>
      <c r="AH434" s="17">
        <f t="shared" si="554"/>
        <v>5.1147115384615391</v>
      </c>
      <c r="AI434" s="17">
        <f t="shared" si="555"/>
        <v>15.691634615384615</v>
      </c>
      <c r="AJ434" s="3">
        <f t="shared" si="532"/>
        <v>240</v>
      </c>
      <c r="AK434" s="3">
        <f t="shared" si="533"/>
        <v>100</v>
      </c>
      <c r="AL434" s="3"/>
      <c r="AN434" s="20">
        <f t="shared" si="556"/>
        <v>240.04</v>
      </c>
      <c r="AO434">
        <f t="shared" si="537"/>
        <v>2</v>
      </c>
      <c r="AP434">
        <f t="shared" si="538"/>
        <v>0</v>
      </c>
      <c r="AQ434">
        <f t="shared" si="539"/>
        <v>2</v>
      </c>
      <c r="AR434">
        <f t="shared" si="540"/>
        <v>0</v>
      </c>
      <c r="AS434">
        <f t="shared" si="541"/>
        <v>0</v>
      </c>
      <c r="AT434">
        <f t="shared" si="542"/>
        <v>0</v>
      </c>
      <c r="AU434">
        <f t="shared" si="543"/>
        <v>0</v>
      </c>
      <c r="AV434">
        <f t="shared" si="544"/>
        <v>0</v>
      </c>
      <c r="AW434">
        <f t="shared" si="545"/>
        <v>0</v>
      </c>
      <c r="AX434">
        <f t="shared" si="546"/>
        <v>1</v>
      </c>
      <c r="AY434">
        <f t="shared" si="547"/>
        <v>159.99999999996817</v>
      </c>
      <c r="AZ434" s="12">
        <f t="shared" si="557"/>
        <v>-4.1666666666666664E-2</v>
      </c>
      <c r="BA434" s="13">
        <f t="shared" si="568"/>
        <v>0</v>
      </c>
      <c r="BB434" s="13">
        <f t="shared" si="551"/>
        <v>0</v>
      </c>
      <c r="BC434" s="27">
        <v>0</v>
      </c>
      <c r="BD434" s="1">
        <f t="shared" si="558"/>
        <v>0</v>
      </c>
      <c r="BE434" s="20">
        <f t="shared" si="559"/>
        <v>226.92307692307693</v>
      </c>
    </row>
    <row r="435" spans="1:57" ht="33" customHeight="1" x14ac:dyDescent="0.65">
      <c r="A435" s="39">
        <v>429</v>
      </c>
      <c r="B435" s="2" t="s">
        <v>1130</v>
      </c>
      <c r="C435" s="44" t="s">
        <v>1137</v>
      </c>
      <c r="D435" s="38" t="s">
        <v>193</v>
      </c>
      <c r="E435" s="38" t="s">
        <v>1138</v>
      </c>
      <c r="F435" s="46" t="str">
        <f>VLOOKUP(C435,'[1]2023.11'!$C$6:$X$1239,8,0)</f>
        <v>MAY</v>
      </c>
      <c r="G435" s="46" t="str">
        <f>VLOOKUP(C435,'[1]2023.11'!$C$6:$X$1239,9,0)</f>
        <v>SREYRA</v>
      </c>
      <c r="H435" s="46" t="str">
        <f>VLOOKUP(C435,'[1]2023.11'!$C$6:$X$1239,14,0)</f>
        <v>F</v>
      </c>
      <c r="I435" s="78">
        <f>VLOOKUP(C435,'[1]2023.11'!$C$6:$X$1239,13,0)</f>
        <v>35068</v>
      </c>
      <c r="J435" s="46" t="str">
        <f>VLOOKUP(C435,'[1]2023.11'!$C$6:$X$1239,4,0)</f>
        <v>0964064991</v>
      </c>
      <c r="K435" s="46" t="str">
        <f>VLOOKUP(C435,'[1]2023.11'!$C$6:$X$1239,3,0)</f>
        <v>030987069</v>
      </c>
      <c r="L435" s="15">
        <v>44228</v>
      </c>
      <c r="M435" s="2">
        <f t="shared" si="535"/>
        <v>26</v>
      </c>
      <c r="N435" s="16">
        <v>26</v>
      </c>
      <c r="O435" s="2"/>
      <c r="P435" s="16"/>
      <c r="Q435" s="16"/>
      <c r="R435" s="2">
        <v>200</v>
      </c>
      <c r="S435" s="2">
        <v>0</v>
      </c>
      <c r="T435" s="2">
        <v>7</v>
      </c>
      <c r="U435" s="16"/>
      <c r="V435" s="2">
        <v>0</v>
      </c>
      <c r="W435" s="2">
        <f t="shared" si="567"/>
        <v>10</v>
      </c>
      <c r="X435" s="2">
        <f t="shared" si="566"/>
        <v>0</v>
      </c>
      <c r="Y435" s="17">
        <f t="shared" si="548"/>
        <v>37.5</v>
      </c>
      <c r="Z435" s="17">
        <f t="shared" si="550"/>
        <v>6.5</v>
      </c>
      <c r="AA435" s="17">
        <f t="shared" si="549"/>
        <v>5</v>
      </c>
      <c r="AB435" s="18">
        <v>7</v>
      </c>
      <c r="AC435" s="19">
        <f t="shared" si="536"/>
        <v>273</v>
      </c>
      <c r="AD435" s="17">
        <f t="shared" si="552"/>
        <v>0</v>
      </c>
      <c r="AE435" s="17">
        <f t="shared" si="534"/>
        <v>0</v>
      </c>
      <c r="AF435" s="29"/>
      <c r="AG435" s="43">
        <f t="shared" si="553"/>
        <v>0</v>
      </c>
      <c r="AH435" s="17">
        <f t="shared" si="554"/>
        <v>5.46</v>
      </c>
      <c r="AI435" s="17">
        <f t="shared" si="555"/>
        <v>5.46</v>
      </c>
      <c r="AJ435" s="3">
        <f t="shared" si="532"/>
        <v>267</v>
      </c>
      <c r="AK435" s="3">
        <f t="shared" si="533"/>
        <v>2100</v>
      </c>
      <c r="AL435" s="3"/>
      <c r="AN435" s="20">
        <f t="shared" si="556"/>
        <v>267.54000000000002</v>
      </c>
      <c r="AO435">
        <f t="shared" si="537"/>
        <v>2</v>
      </c>
      <c r="AP435">
        <f t="shared" si="538"/>
        <v>1</v>
      </c>
      <c r="AQ435">
        <f t="shared" si="539"/>
        <v>0</v>
      </c>
      <c r="AR435">
        <f t="shared" si="540"/>
        <v>1</v>
      </c>
      <c r="AS435">
        <f t="shared" si="541"/>
        <v>1</v>
      </c>
      <c r="AT435">
        <f t="shared" si="542"/>
        <v>2</v>
      </c>
      <c r="AU435">
        <f t="shared" si="543"/>
        <v>1</v>
      </c>
      <c r="AV435">
        <f t="shared" si="544"/>
        <v>0</v>
      </c>
      <c r="AW435">
        <f t="shared" si="545"/>
        <v>0</v>
      </c>
      <c r="AX435">
        <f t="shared" si="546"/>
        <v>1</v>
      </c>
      <c r="AY435">
        <f t="shared" si="547"/>
        <v>2160.0000000000819</v>
      </c>
      <c r="AZ435" s="12">
        <f t="shared" si="557"/>
        <v>-4.1666666666666664E-2</v>
      </c>
      <c r="BA435" s="13">
        <f t="shared" si="568"/>
        <v>0</v>
      </c>
      <c r="BB435" s="13">
        <f t="shared" si="551"/>
        <v>0</v>
      </c>
      <c r="BC435" s="27">
        <v>0</v>
      </c>
      <c r="BD435" s="1">
        <f t="shared" si="558"/>
        <v>0</v>
      </c>
      <c r="BE435" s="20">
        <f t="shared" si="559"/>
        <v>254.5</v>
      </c>
    </row>
    <row r="436" spans="1:57" ht="33" customHeight="1" x14ac:dyDescent="0.65">
      <c r="A436" s="2">
        <v>430</v>
      </c>
      <c r="B436" s="2" t="s">
        <v>1130</v>
      </c>
      <c r="C436" s="44" t="s">
        <v>1139</v>
      </c>
      <c r="D436" s="47" t="s">
        <v>633</v>
      </c>
      <c r="E436" s="48" t="s">
        <v>601</v>
      </c>
      <c r="F436" s="46" t="str">
        <f>VLOOKUP(C436,'[1]2023.11'!$C$6:$X$1239,8,0)</f>
        <v>PHOL</v>
      </c>
      <c r="G436" s="46" t="str">
        <f>VLOOKUP(C436,'[1]2023.11'!$C$6:$X$1239,9,0)</f>
        <v>SOEUN</v>
      </c>
      <c r="H436" s="46" t="str">
        <f>VLOOKUP(C436,'[1]2023.11'!$C$6:$X$1239,14,0)</f>
        <v>F</v>
      </c>
      <c r="I436" s="78">
        <f>VLOOKUP(C436,'[1]2023.11'!$C$6:$X$1239,13,0)</f>
        <v>35987</v>
      </c>
      <c r="J436" s="46" t="str">
        <f>VLOOKUP(C436,'[1]2023.11'!$C$6:$X$1239,4,0)</f>
        <v>010847138</v>
      </c>
      <c r="K436" s="46" t="str">
        <f>VLOOKUP(C436,'[1]2023.11'!$C$6:$X$1239,3,0)</f>
        <v>050963132</v>
      </c>
      <c r="L436" s="15">
        <v>44228</v>
      </c>
      <c r="M436" s="2">
        <f t="shared" si="535"/>
        <v>26</v>
      </c>
      <c r="N436" s="16">
        <v>28</v>
      </c>
      <c r="O436" s="2"/>
      <c r="P436" s="16"/>
      <c r="Q436" s="16"/>
      <c r="R436" s="2">
        <v>200</v>
      </c>
      <c r="S436" s="2">
        <v>0</v>
      </c>
      <c r="T436" s="2">
        <v>7</v>
      </c>
      <c r="U436" s="16"/>
      <c r="V436" s="2">
        <v>0</v>
      </c>
      <c r="W436" s="2">
        <f t="shared" si="567"/>
        <v>10</v>
      </c>
      <c r="X436" s="2">
        <f t="shared" si="566"/>
        <v>0</v>
      </c>
      <c r="Y436" s="17">
        <f t="shared" si="548"/>
        <v>40.384615384615387</v>
      </c>
      <c r="Z436" s="17">
        <f t="shared" si="550"/>
        <v>7</v>
      </c>
      <c r="AA436" s="17">
        <f t="shared" si="549"/>
        <v>5</v>
      </c>
      <c r="AB436" s="18">
        <v>7</v>
      </c>
      <c r="AC436" s="19">
        <f t="shared" si="536"/>
        <v>276.38461538461536</v>
      </c>
      <c r="AD436" s="17">
        <f t="shared" si="552"/>
        <v>0</v>
      </c>
      <c r="AE436" s="17">
        <f t="shared" si="534"/>
        <v>0</v>
      </c>
      <c r="AF436" s="29"/>
      <c r="AG436" s="43">
        <f t="shared" si="553"/>
        <v>0</v>
      </c>
      <c r="AH436" s="17">
        <f t="shared" si="554"/>
        <v>5.5276923076923072</v>
      </c>
      <c r="AI436" s="17">
        <f t="shared" si="555"/>
        <v>5.5276923076923072</v>
      </c>
      <c r="AJ436" s="3">
        <f t="shared" ref="AJ436:AJ499" si="569">(AO436*$AO$5+AP436*$AP$5+AQ436*$AQ$5+AR436*$AR$5+AS436*$AS$5+AT436*$AT$5)</f>
        <v>270</v>
      </c>
      <c r="AK436" s="3">
        <f t="shared" ref="AK436:AK499" si="570">(AU436*$AU$5+AV436*$AV$5+AW436*$AW$5+AX436*$AX$5)</f>
        <v>3400</v>
      </c>
      <c r="AL436" s="3"/>
      <c r="AN436" s="20">
        <f t="shared" si="556"/>
        <v>270.86</v>
      </c>
      <c r="AO436">
        <f t="shared" si="537"/>
        <v>2</v>
      </c>
      <c r="AP436">
        <f t="shared" si="538"/>
        <v>1</v>
      </c>
      <c r="AQ436">
        <f t="shared" si="539"/>
        <v>1</v>
      </c>
      <c r="AR436">
        <f t="shared" si="540"/>
        <v>0</v>
      </c>
      <c r="AS436">
        <f t="shared" si="541"/>
        <v>0</v>
      </c>
      <c r="AT436">
        <f t="shared" si="542"/>
        <v>0</v>
      </c>
      <c r="AU436">
        <f t="shared" si="543"/>
        <v>1</v>
      </c>
      <c r="AV436">
        <f t="shared" si="544"/>
        <v>1</v>
      </c>
      <c r="AW436">
        <f t="shared" si="545"/>
        <v>0</v>
      </c>
      <c r="AX436">
        <f t="shared" si="546"/>
        <v>4</v>
      </c>
      <c r="AY436">
        <f t="shared" si="547"/>
        <v>3440.0000000000546</v>
      </c>
      <c r="AZ436" s="12">
        <f t="shared" si="557"/>
        <v>-4.1666666666666664E-2</v>
      </c>
      <c r="BA436" s="13">
        <f t="shared" si="568"/>
        <v>0</v>
      </c>
      <c r="BB436" s="13">
        <f t="shared" si="551"/>
        <v>0</v>
      </c>
      <c r="BC436" s="27">
        <v>0</v>
      </c>
      <c r="BD436" s="1">
        <f t="shared" si="558"/>
        <v>0</v>
      </c>
      <c r="BE436" s="20">
        <f t="shared" si="559"/>
        <v>257.38461538461536</v>
      </c>
    </row>
    <row r="437" spans="1:57" ht="33" customHeight="1" x14ac:dyDescent="0.65">
      <c r="A437" s="39">
        <v>431</v>
      </c>
      <c r="B437" s="2" t="s">
        <v>1130</v>
      </c>
      <c r="C437" s="44" t="s">
        <v>1140</v>
      </c>
      <c r="D437" s="47" t="s">
        <v>399</v>
      </c>
      <c r="E437" s="48" t="s">
        <v>1141</v>
      </c>
      <c r="F437" s="46" t="str">
        <f>VLOOKUP(C437,'[1]2023.11'!$C$6:$X$1239,8,0)</f>
        <v>CHHAN</v>
      </c>
      <c r="G437" s="46" t="str">
        <f>VLOOKUP(C437,'[1]2023.11'!$C$6:$X$1239,9,0)</f>
        <v>SARAN</v>
      </c>
      <c r="H437" s="46" t="str">
        <f>VLOOKUP(C437,'[1]2023.11'!$C$6:$X$1239,14,0)</f>
        <v>F</v>
      </c>
      <c r="I437" s="78">
        <f>VLOOKUP(C437,'[1]2023.11'!$C$6:$X$1239,13,0)</f>
        <v>29079</v>
      </c>
      <c r="J437" s="46" t="str">
        <f>VLOOKUP(C437,'[1]2023.11'!$C$6:$X$1239,4,0)</f>
        <v>0889181095</v>
      </c>
      <c r="K437" s="46" t="str">
        <f>VLOOKUP(C437,'[1]2023.11'!$C$6:$X$1239,3,0)</f>
        <v>051418790</v>
      </c>
      <c r="L437" s="15">
        <v>44327</v>
      </c>
      <c r="M437" s="2">
        <f t="shared" si="535"/>
        <v>26</v>
      </c>
      <c r="N437" s="16">
        <v>26</v>
      </c>
      <c r="O437" s="2"/>
      <c r="P437" s="16"/>
      <c r="Q437" s="16"/>
      <c r="R437" s="2">
        <v>200</v>
      </c>
      <c r="S437" s="2">
        <v>0</v>
      </c>
      <c r="T437" s="2">
        <v>0</v>
      </c>
      <c r="U437" s="16"/>
      <c r="V437" s="2">
        <v>0</v>
      </c>
      <c r="W437" s="2">
        <f t="shared" si="567"/>
        <v>10</v>
      </c>
      <c r="X437" s="2">
        <f t="shared" si="566"/>
        <v>0</v>
      </c>
      <c r="Y437" s="17">
        <f t="shared" si="548"/>
        <v>37.5</v>
      </c>
      <c r="Z437" s="17">
        <f t="shared" si="550"/>
        <v>6.5</v>
      </c>
      <c r="AA437" s="17">
        <f t="shared" si="549"/>
        <v>5</v>
      </c>
      <c r="AB437" s="18">
        <v>7</v>
      </c>
      <c r="AC437" s="19">
        <f t="shared" si="536"/>
        <v>266</v>
      </c>
      <c r="AD437" s="17">
        <f t="shared" si="552"/>
        <v>0</v>
      </c>
      <c r="AE437" s="17">
        <f t="shared" ref="AE437:AE500" si="571">(R437+T437)/$P$4*Q437</f>
        <v>0</v>
      </c>
      <c r="AF437" s="29"/>
      <c r="AG437" s="43">
        <f t="shared" si="553"/>
        <v>0</v>
      </c>
      <c r="AH437" s="17">
        <f t="shared" si="554"/>
        <v>5.32</v>
      </c>
      <c r="AI437" s="17">
        <f t="shared" si="555"/>
        <v>5.32</v>
      </c>
      <c r="AJ437" s="3">
        <f t="shared" si="569"/>
        <v>260</v>
      </c>
      <c r="AK437" s="3">
        <f t="shared" si="570"/>
        <v>2700</v>
      </c>
      <c r="AL437" s="3"/>
      <c r="AN437" s="20">
        <f t="shared" si="556"/>
        <v>260.68</v>
      </c>
      <c r="AO437">
        <f t="shared" si="537"/>
        <v>2</v>
      </c>
      <c r="AP437">
        <f t="shared" si="538"/>
        <v>1</v>
      </c>
      <c r="AQ437">
        <f t="shared" si="539"/>
        <v>0</v>
      </c>
      <c r="AR437">
        <f t="shared" si="540"/>
        <v>1</v>
      </c>
      <c r="AS437">
        <f t="shared" si="541"/>
        <v>0</v>
      </c>
      <c r="AT437">
        <f t="shared" si="542"/>
        <v>0</v>
      </c>
      <c r="AU437">
        <f t="shared" si="543"/>
        <v>1</v>
      </c>
      <c r="AV437">
        <f t="shared" si="544"/>
        <v>0</v>
      </c>
      <c r="AW437">
        <f t="shared" si="545"/>
        <v>1</v>
      </c>
      <c r="AX437">
        <f t="shared" si="546"/>
        <v>2</v>
      </c>
      <c r="AY437">
        <f t="shared" si="547"/>
        <v>2720.0000000000273</v>
      </c>
      <c r="AZ437" s="12">
        <f t="shared" si="557"/>
        <v>-0.31944444444444442</v>
      </c>
      <c r="BA437" s="13">
        <f t="shared" si="568"/>
        <v>0</v>
      </c>
      <c r="BB437" s="13">
        <f t="shared" si="551"/>
        <v>0</v>
      </c>
      <c r="BC437" s="27">
        <v>0</v>
      </c>
      <c r="BD437" s="1">
        <f t="shared" si="558"/>
        <v>0</v>
      </c>
      <c r="BE437" s="20">
        <f t="shared" si="559"/>
        <v>247.5</v>
      </c>
    </row>
    <row r="438" spans="1:57" ht="33" customHeight="1" x14ac:dyDescent="0.65">
      <c r="A438" s="2">
        <v>432</v>
      </c>
      <c r="B438" s="2" t="s">
        <v>1130</v>
      </c>
      <c r="C438" s="44" t="s">
        <v>1142</v>
      </c>
      <c r="D438" s="47" t="s">
        <v>966</v>
      </c>
      <c r="E438" s="48" t="s">
        <v>1065</v>
      </c>
      <c r="F438" s="46" t="str">
        <f>VLOOKUP(C438,'[1]2023.11'!$C$6:$X$1239,8,0)</f>
        <v>CHOEK</v>
      </c>
      <c r="G438" s="46" t="str">
        <f>VLOOKUP(C438,'[1]2023.11'!$C$6:$X$1239,9,0)</f>
        <v>ROM</v>
      </c>
      <c r="H438" s="46" t="str">
        <f>VLOOKUP(C438,'[1]2023.11'!$C$6:$X$1239,14,0)</f>
        <v>F</v>
      </c>
      <c r="I438" s="78">
        <f>VLOOKUP(C438,'[1]2023.11'!$C$6:$X$1239,13,0)</f>
        <v>37438</v>
      </c>
      <c r="J438" s="46" t="str">
        <f>VLOOKUP(C438,'[1]2023.11'!$C$6:$X$1239,4,0)</f>
        <v>0889310714</v>
      </c>
      <c r="K438" s="46" t="str">
        <f>VLOOKUP(C438,'[1]2023.11'!$C$6:$X$1239,3,0)</f>
        <v>021264028</v>
      </c>
      <c r="L438" s="15">
        <v>44327</v>
      </c>
      <c r="M438" s="2">
        <f t="shared" si="535"/>
        <v>26</v>
      </c>
      <c r="N438" s="16">
        <v>26</v>
      </c>
      <c r="O438" s="2"/>
      <c r="P438" s="16"/>
      <c r="Q438" s="16"/>
      <c r="R438" s="2">
        <v>200</v>
      </c>
      <c r="S438" s="2">
        <v>0</v>
      </c>
      <c r="T438" s="2">
        <v>0</v>
      </c>
      <c r="U438" s="16"/>
      <c r="V438" s="2">
        <v>0</v>
      </c>
      <c r="W438" s="2">
        <f t="shared" si="567"/>
        <v>10</v>
      </c>
      <c r="X438" s="2">
        <f t="shared" si="566"/>
        <v>0</v>
      </c>
      <c r="Y438" s="17">
        <f t="shared" si="548"/>
        <v>37.5</v>
      </c>
      <c r="Z438" s="17">
        <f t="shared" si="550"/>
        <v>6.5</v>
      </c>
      <c r="AA438" s="17">
        <f t="shared" si="549"/>
        <v>5</v>
      </c>
      <c r="AB438" s="18">
        <v>7</v>
      </c>
      <c r="AC438" s="19">
        <f t="shared" si="536"/>
        <v>266</v>
      </c>
      <c r="AD438" s="17">
        <f t="shared" si="552"/>
        <v>0</v>
      </c>
      <c r="AE438" s="17">
        <f t="shared" si="571"/>
        <v>0</v>
      </c>
      <c r="AF438" s="29"/>
      <c r="AG438" s="43">
        <f t="shared" si="553"/>
        <v>0</v>
      </c>
      <c r="AH438" s="17">
        <f t="shared" si="554"/>
        <v>5.32</v>
      </c>
      <c r="AI438" s="17">
        <f t="shared" si="555"/>
        <v>5.32</v>
      </c>
      <c r="AJ438" s="3">
        <f t="shared" si="569"/>
        <v>260</v>
      </c>
      <c r="AK438" s="3">
        <f t="shared" si="570"/>
        <v>2700</v>
      </c>
      <c r="AL438" s="3"/>
      <c r="AN438" s="20">
        <f t="shared" si="556"/>
        <v>260.68</v>
      </c>
      <c r="AO438">
        <f t="shared" si="537"/>
        <v>2</v>
      </c>
      <c r="AP438">
        <f t="shared" si="538"/>
        <v>1</v>
      </c>
      <c r="AQ438">
        <f t="shared" si="539"/>
        <v>0</v>
      </c>
      <c r="AR438">
        <f t="shared" si="540"/>
        <v>1</v>
      </c>
      <c r="AS438">
        <f t="shared" si="541"/>
        <v>0</v>
      </c>
      <c r="AT438">
        <f t="shared" si="542"/>
        <v>0</v>
      </c>
      <c r="AU438">
        <f t="shared" si="543"/>
        <v>1</v>
      </c>
      <c r="AV438">
        <f t="shared" si="544"/>
        <v>0</v>
      </c>
      <c r="AW438">
        <f t="shared" si="545"/>
        <v>1</v>
      </c>
      <c r="AX438">
        <f t="shared" si="546"/>
        <v>2</v>
      </c>
      <c r="AY438">
        <f t="shared" si="547"/>
        <v>2720.0000000000273</v>
      </c>
      <c r="AZ438" s="12">
        <f t="shared" si="557"/>
        <v>-0.31944444444444442</v>
      </c>
      <c r="BA438" s="13">
        <f t="shared" si="568"/>
        <v>0</v>
      </c>
      <c r="BB438" s="13">
        <f t="shared" si="551"/>
        <v>0</v>
      </c>
      <c r="BC438" s="27">
        <v>0</v>
      </c>
      <c r="BD438" s="1">
        <f t="shared" si="558"/>
        <v>0</v>
      </c>
      <c r="BE438" s="20">
        <f t="shared" si="559"/>
        <v>247.5</v>
      </c>
    </row>
    <row r="439" spans="1:57" ht="32.25" customHeight="1" x14ac:dyDescent="0.65">
      <c r="A439" s="39">
        <v>433</v>
      </c>
      <c r="B439" s="2" t="s">
        <v>1130</v>
      </c>
      <c r="C439" s="44" t="s">
        <v>1143</v>
      </c>
      <c r="D439" s="47" t="s">
        <v>1144</v>
      </c>
      <c r="E439" s="48" t="s">
        <v>1145</v>
      </c>
      <c r="F439" s="46" t="str">
        <f>VLOOKUP(C439,'[1]2023.11'!$C$6:$X$1239,8,0)</f>
        <v>PUT</v>
      </c>
      <c r="G439" s="46" t="str">
        <f>VLOOKUP(C439,'[1]2023.11'!$C$6:$X$1239,9,0)</f>
        <v>ROB</v>
      </c>
      <c r="H439" s="46" t="str">
        <f>VLOOKUP(C439,'[1]2023.11'!$C$6:$X$1239,14,0)</f>
        <v>F</v>
      </c>
      <c r="I439" s="78">
        <f>VLOOKUP(C439,'[1]2023.11'!$C$6:$X$1239,13,0)</f>
        <v>36983</v>
      </c>
      <c r="J439" s="46" t="str">
        <f>VLOOKUP(C439,'[1]2023.11'!$C$6:$X$1239,4,0)</f>
        <v>093423927</v>
      </c>
      <c r="K439" s="46" t="str">
        <f>VLOOKUP(C439,'[1]2023.11'!$C$6:$X$1239,3,0)</f>
        <v>200234359</v>
      </c>
      <c r="L439" s="15">
        <v>44418</v>
      </c>
      <c r="M439" s="2">
        <f t="shared" si="535"/>
        <v>26</v>
      </c>
      <c r="N439" s="16">
        <v>26</v>
      </c>
      <c r="O439" s="2"/>
      <c r="P439" s="16"/>
      <c r="Q439" s="16"/>
      <c r="R439" s="2">
        <v>200</v>
      </c>
      <c r="S439" s="2">
        <v>0</v>
      </c>
      <c r="T439" s="2">
        <v>0</v>
      </c>
      <c r="U439" s="16"/>
      <c r="V439" s="2">
        <v>0</v>
      </c>
      <c r="W439" s="2">
        <f t="shared" si="567"/>
        <v>10</v>
      </c>
      <c r="X439" s="2">
        <f t="shared" si="566"/>
        <v>0</v>
      </c>
      <c r="Y439" s="17">
        <f t="shared" si="548"/>
        <v>37.5</v>
      </c>
      <c r="Z439" s="17">
        <f t="shared" si="550"/>
        <v>6.5</v>
      </c>
      <c r="AA439" s="17">
        <f t="shared" si="549"/>
        <v>5</v>
      </c>
      <c r="AB439" s="18">
        <v>7</v>
      </c>
      <c r="AC439" s="19">
        <f t="shared" si="536"/>
        <v>266</v>
      </c>
      <c r="AD439" s="17">
        <f t="shared" si="552"/>
        <v>0</v>
      </c>
      <c r="AE439" s="17">
        <f t="shared" si="571"/>
        <v>0</v>
      </c>
      <c r="AF439" s="29"/>
      <c r="AG439" s="43">
        <f t="shared" si="553"/>
        <v>0</v>
      </c>
      <c r="AH439" s="17">
        <f t="shared" si="554"/>
        <v>5.32</v>
      </c>
      <c r="AI439" s="17">
        <f t="shared" si="555"/>
        <v>5.32</v>
      </c>
      <c r="AJ439" s="3">
        <f t="shared" si="569"/>
        <v>260</v>
      </c>
      <c r="AK439" s="3">
        <f t="shared" si="570"/>
        <v>2700</v>
      </c>
      <c r="AL439" s="3"/>
      <c r="AN439" s="20">
        <f t="shared" si="556"/>
        <v>260.68</v>
      </c>
      <c r="AO439">
        <f t="shared" si="537"/>
        <v>2</v>
      </c>
      <c r="AP439">
        <f t="shared" si="538"/>
        <v>1</v>
      </c>
      <c r="AQ439">
        <f t="shared" si="539"/>
        <v>0</v>
      </c>
      <c r="AR439">
        <f t="shared" si="540"/>
        <v>1</v>
      </c>
      <c r="AS439">
        <f t="shared" si="541"/>
        <v>0</v>
      </c>
      <c r="AT439">
        <f t="shared" si="542"/>
        <v>0</v>
      </c>
      <c r="AU439">
        <f t="shared" si="543"/>
        <v>1</v>
      </c>
      <c r="AV439">
        <f t="shared" si="544"/>
        <v>0</v>
      </c>
      <c r="AW439">
        <f t="shared" si="545"/>
        <v>1</v>
      </c>
      <c r="AX439">
        <f t="shared" si="546"/>
        <v>2</v>
      </c>
      <c r="AY439">
        <f t="shared" si="547"/>
        <v>2720.0000000000273</v>
      </c>
      <c r="AZ439" s="12">
        <f t="shared" si="557"/>
        <v>-0.56666666666666665</v>
      </c>
      <c r="BA439" s="13">
        <f t="shared" si="568"/>
        <v>0</v>
      </c>
      <c r="BB439" s="13">
        <f t="shared" si="551"/>
        <v>0</v>
      </c>
      <c r="BC439" s="27">
        <v>0</v>
      </c>
      <c r="BD439" s="1">
        <f t="shared" si="558"/>
        <v>0</v>
      </c>
      <c r="BE439" s="20">
        <f t="shared" si="559"/>
        <v>247.5</v>
      </c>
    </row>
    <row r="440" spans="1:57" ht="32.25" customHeight="1" x14ac:dyDescent="0.65">
      <c r="A440" s="2">
        <v>434</v>
      </c>
      <c r="B440" s="2" t="s">
        <v>1130</v>
      </c>
      <c r="C440" s="44" t="s">
        <v>1146</v>
      </c>
      <c r="D440" s="47" t="s">
        <v>204</v>
      </c>
      <c r="E440" s="48" t="s">
        <v>116</v>
      </c>
      <c r="F440" s="46" t="str">
        <f>VLOOKUP(C440,'[1]2023.11'!$C$6:$X$1239,8,0)</f>
        <v>THY</v>
      </c>
      <c r="G440" s="46" t="str">
        <f>VLOOKUP(C440,'[1]2023.11'!$C$6:$X$1239,9,0)</f>
        <v>SOCHEAT</v>
      </c>
      <c r="H440" s="46" t="str">
        <f>VLOOKUP(C440,'[1]2023.11'!$C$6:$X$1239,14,0)</f>
        <v>F</v>
      </c>
      <c r="I440" s="78">
        <f>VLOOKUP(C440,'[1]2023.11'!$C$6:$X$1239,13,0)</f>
        <v>36911</v>
      </c>
      <c r="J440" s="46" t="str">
        <f>VLOOKUP(C440,'[1]2023.11'!$C$6:$X$1239,4,0)</f>
        <v>0974923822</v>
      </c>
      <c r="K440" s="46" t="str">
        <f>VLOOKUP(C440,'[1]2023.11'!$C$6:$X$1239,3,0)</f>
        <v>080113412</v>
      </c>
      <c r="L440" s="15">
        <v>44683</v>
      </c>
      <c r="M440" s="2">
        <f t="shared" si="535"/>
        <v>26</v>
      </c>
      <c r="N440" s="16">
        <v>26</v>
      </c>
      <c r="O440" s="2"/>
      <c r="P440" s="16"/>
      <c r="Q440" s="16"/>
      <c r="R440" s="2">
        <v>200</v>
      </c>
      <c r="S440" s="2">
        <v>0</v>
      </c>
      <c r="T440" s="2">
        <v>0</v>
      </c>
      <c r="U440" s="16"/>
      <c r="V440" s="2">
        <v>0</v>
      </c>
      <c r="W440" s="2">
        <f t="shared" si="567"/>
        <v>10</v>
      </c>
      <c r="X440" s="2">
        <f t="shared" si="566"/>
        <v>0</v>
      </c>
      <c r="Y440" s="17">
        <f t="shared" si="548"/>
        <v>37.5</v>
      </c>
      <c r="Z440" s="17">
        <f t="shared" si="550"/>
        <v>6.5</v>
      </c>
      <c r="AA440" s="17">
        <f t="shared" si="549"/>
        <v>5</v>
      </c>
      <c r="AB440" s="18">
        <v>7</v>
      </c>
      <c r="AC440" s="19">
        <f t="shared" si="536"/>
        <v>266</v>
      </c>
      <c r="AD440" s="17">
        <f t="shared" si="552"/>
        <v>0</v>
      </c>
      <c r="AE440" s="17">
        <f t="shared" si="571"/>
        <v>0</v>
      </c>
      <c r="AF440" s="29"/>
      <c r="AG440" s="43">
        <f t="shared" si="553"/>
        <v>0</v>
      </c>
      <c r="AH440" s="17">
        <f t="shared" si="554"/>
        <v>5.32</v>
      </c>
      <c r="AI440" s="17">
        <f t="shared" si="555"/>
        <v>5.32</v>
      </c>
      <c r="AJ440" s="3">
        <f t="shared" si="569"/>
        <v>260</v>
      </c>
      <c r="AK440" s="3">
        <f t="shared" si="570"/>
        <v>2700</v>
      </c>
      <c r="AL440" s="3"/>
      <c r="AN440" s="20">
        <f t="shared" si="556"/>
        <v>260.68</v>
      </c>
      <c r="AO440">
        <f t="shared" si="537"/>
        <v>2</v>
      </c>
      <c r="AP440">
        <f t="shared" si="538"/>
        <v>1</v>
      </c>
      <c r="AQ440">
        <f t="shared" si="539"/>
        <v>0</v>
      </c>
      <c r="AR440">
        <f t="shared" si="540"/>
        <v>1</v>
      </c>
      <c r="AS440">
        <f t="shared" si="541"/>
        <v>0</v>
      </c>
      <c r="AT440">
        <f t="shared" si="542"/>
        <v>0</v>
      </c>
      <c r="AU440">
        <f t="shared" si="543"/>
        <v>1</v>
      </c>
      <c r="AV440">
        <f t="shared" si="544"/>
        <v>0</v>
      </c>
      <c r="AW440">
        <f t="shared" si="545"/>
        <v>1</v>
      </c>
      <c r="AX440">
        <f t="shared" si="546"/>
        <v>2</v>
      </c>
      <c r="AY440">
        <f t="shared" si="547"/>
        <v>2720.0000000000273</v>
      </c>
      <c r="AZ440" s="12">
        <f t="shared" si="557"/>
        <v>-1.2944444444444445</v>
      </c>
      <c r="BA440" s="13">
        <f t="shared" si="568"/>
        <v>0</v>
      </c>
      <c r="BB440" s="13">
        <f t="shared" si="551"/>
        <v>0</v>
      </c>
      <c r="BC440" s="27">
        <v>0</v>
      </c>
      <c r="BD440" s="1">
        <f t="shared" si="558"/>
        <v>0</v>
      </c>
      <c r="BE440" s="20">
        <f t="shared" si="559"/>
        <v>247.5</v>
      </c>
    </row>
    <row r="441" spans="1:57" ht="32.25" customHeight="1" x14ac:dyDescent="0.65">
      <c r="A441" s="39">
        <v>435</v>
      </c>
      <c r="B441" s="2" t="s">
        <v>1130</v>
      </c>
      <c r="C441" s="44" t="s">
        <v>1147</v>
      </c>
      <c r="D441" s="47" t="s">
        <v>966</v>
      </c>
      <c r="E441" s="48" t="s">
        <v>490</v>
      </c>
      <c r="F441" s="46" t="str">
        <f>VLOOKUP(C441,'[1]2023.11'!$C$6:$X$1239,8,0)</f>
        <v>CHIK</v>
      </c>
      <c r="G441" s="46" t="str">
        <f>VLOOKUP(C441,'[1]2023.11'!$C$6:$X$1239,9,0)</f>
        <v>RY</v>
      </c>
      <c r="H441" s="46" t="str">
        <f>VLOOKUP(C441,'[1]2023.11'!$C$6:$X$1239,14,0)</f>
        <v>F</v>
      </c>
      <c r="I441" s="78">
        <f>VLOOKUP(C441,'[1]2023.11'!$C$6:$X$1239,13,0)</f>
        <v>38027</v>
      </c>
      <c r="J441" s="46" t="str">
        <f>VLOOKUP(C441,'[1]2023.11'!$C$6:$X$1239,4,0)</f>
        <v>0966428584</v>
      </c>
      <c r="K441" s="46" t="str">
        <f>VLOOKUP(C441,'[1]2023.11'!$C$6:$X$1239,3,0)</f>
        <v>021297693</v>
      </c>
      <c r="L441" s="15">
        <v>44761</v>
      </c>
      <c r="M441" s="2">
        <f t="shared" si="535"/>
        <v>26</v>
      </c>
      <c r="N441" s="16">
        <v>26</v>
      </c>
      <c r="O441" s="2"/>
      <c r="P441" s="16"/>
      <c r="Q441" s="16"/>
      <c r="R441" s="2">
        <v>200</v>
      </c>
      <c r="S441" s="2">
        <v>0</v>
      </c>
      <c r="T441" s="2">
        <v>0</v>
      </c>
      <c r="U441" s="16"/>
      <c r="V441" s="2">
        <v>0</v>
      </c>
      <c r="W441" s="2">
        <f t="shared" si="567"/>
        <v>10</v>
      </c>
      <c r="X441" s="2">
        <f t="shared" si="566"/>
        <v>0</v>
      </c>
      <c r="Y441" s="17">
        <f t="shared" si="548"/>
        <v>37.5</v>
      </c>
      <c r="Z441" s="17">
        <f t="shared" si="550"/>
        <v>6.5</v>
      </c>
      <c r="AA441" s="17">
        <f t="shared" si="549"/>
        <v>5</v>
      </c>
      <c r="AB441" s="18">
        <v>7</v>
      </c>
      <c r="AC441" s="19">
        <f t="shared" si="536"/>
        <v>266</v>
      </c>
      <c r="AD441" s="17">
        <f t="shared" si="552"/>
        <v>0</v>
      </c>
      <c r="AE441" s="17">
        <f t="shared" si="571"/>
        <v>0</v>
      </c>
      <c r="AF441" s="29"/>
      <c r="AG441" s="43">
        <f t="shared" si="553"/>
        <v>0</v>
      </c>
      <c r="AH441" s="17">
        <f t="shared" si="554"/>
        <v>5.32</v>
      </c>
      <c r="AI441" s="17">
        <f t="shared" si="555"/>
        <v>5.32</v>
      </c>
      <c r="AJ441" s="3">
        <f t="shared" si="569"/>
        <v>260</v>
      </c>
      <c r="AK441" s="3">
        <f t="shared" si="570"/>
        <v>2700</v>
      </c>
      <c r="AL441" s="3"/>
      <c r="AN441" s="20">
        <f t="shared" si="556"/>
        <v>260.68</v>
      </c>
      <c r="AO441">
        <f t="shared" si="537"/>
        <v>2</v>
      </c>
      <c r="AP441">
        <f t="shared" si="538"/>
        <v>1</v>
      </c>
      <c r="AQ441">
        <f t="shared" si="539"/>
        <v>0</v>
      </c>
      <c r="AR441">
        <f t="shared" si="540"/>
        <v>1</v>
      </c>
      <c r="AS441">
        <f t="shared" si="541"/>
        <v>0</v>
      </c>
      <c r="AT441">
        <f t="shared" si="542"/>
        <v>0</v>
      </c>
      <c r="AU441">
        <f t="shared" si="543"/>
        <v>1</v>
      </c>
      <c r="AV441">
        <f t="shared" si="544"/>
        <v>0</v>
      </c>
      <c r="AW441">
        <f t="shared" si="545"/>
        <v>1</v>
      </c>
      <c r="AX441">
        <f t="shared" si="546"/>
        <v>2</v>
      </c>
      <c r="AY441">
        <f t="shared" si="547"/>
        <v>2720.0000000000273</v>
      </c>
      <c r="AZ441" s="12">
        <f t="shared" si="557"/>
        <v>-1.5083333333333333</v>
      </c>
      <c r="BA441" s="13">
        <f t="shared" si="568"/>
        <v>0</v>
      </c>
      <c r="BB441" s="13">
        <f t="shared" si="551"/>
        <v>0</v>
      </c>
      <c r="BC441" s="27">
        <v>0</v>
      </c>
      <c r="BD441" s="1">
        <f t="shared" si="558"/>
        <v>0</v>
      </c>
      <c r="BE441" s="20">
        <f t="shared" si="559"/>
        <v>247.5</v>
      </c>
    </row>
    <row r="442" spans="1:57" ht="32.25" customHeight="1" x14ac:dyDescent="0.65">
      <c r="A442" s="2">
        <v>436</v>
      </c>
      <c r="B442" s="2" t="s">
        <v>1130</v>
      </c>
      <c r="C442" s="44" t="s">
        <v>1148</v>
      </c>
      <c r="D442" s="47" t="s">
        <v>1149</v>
      </c>
      <c r="E442" s="48" t="s">
        <v>1150</v>
      </c>
      <c r="F442" s="46" t="str">
        <f>VLOOKUP(C442,'[1]2023.11'!$C$6:$X$1239,8,0)</f>
        <v>BUN</v>
      </c>
      <c r="G442" s="46" t="str">
        <f>VLOOKUP(C442,'[1]2023.11'!$C$6:$X$1239,9,0)</f>
        <v>SIENGHENG</v>
      </c>
      <c r="H442" s="46" t="str">
        <f>VLOOKUP(C442,'[1]2023.11'!$C$6:$X$1239,14,0)</f>
        <v>F</v>
      </c>
      <c r="I442" s="78">
        <f>VLOOKUP(C442,'[1]2023.11'!$C$6:$X$1239,13,0)</f>
        <v>34396</v>
      </c>
      <c r="J442" s="46" t="str">
        <f>VLOOKUP(C442,'[1]2023.11'!$C$6:$X$1239,4,0)</f>
        <v>0883006078</v>
      </c>
      <c r="K442" s="46" t="str">
        <f>VLOOKUP(C442,'[1]2023.11'!$C$6:$X$1239,3,0)</f>
        <v>050803801</v>
      </c>
      <c r="L442" s="15">
        <v>44837</v>
      </c>
      <c r="M442" s="2">
        <f t="shared" si="535"/>
        <v>26</v>
      </c>
      <c r="N442" s="16">
        <v>24</v>
      </c>
      <c r="O442" s="2"/>
      <c r="P442" s="16"/>
      <c r="Q442" s="16"/>
      <c r="R442" s="2">
        <v>200</v>
      </c>
      <c r="S442" s="2">
        <v>0</v>
      </c>
      <c r="T442" s="2">
        <v>0</v>
      </c>
      <c r="U442" s="16"/>
      <c r="V442" s="2">
        <v>0</v>
      </c>
      <c r="W442" s="2">
        <f t="shared" si="567"/>
        <v>10</v>
      </c>
      <c r="X442" s="2">
        <f t="shared" si="566"/>
        <v>0</v>
      </c>
      <c r="Y442" s="17">
        <f t="shared" si="548"/>
        <v>34.615384615384613</v>
      </c>
      <c r="Z442" s="17">
        <f t="shared" si="550"/>
        <v>6</v>
      </c>
      <c r="AA442" s="17">
        <f t="shared" si="549"/>
        <v>5</v>
      </c>
      <c r="AB442" s="18">
        <v>7</v>
      </c>
      <c r="AC442" s="19">
        <f t="shared" si="536"/>
        <v>262.61538461538464</v>
      </c>
      <c r="AD442" s="17">
        <f t="shared" si="552"/>
        <v>0</v>
      </c>
      <c r="AE442" s="17">
        <f t="shared" si="571"/>
        <v>0</v>
      </c>
      <c r="AF442" s="29"/>
      <c r="AG442" s="43">
        <f t="shared" si="553"/>
        <v>0</v>
      </c>
      <c r="AH442" s="17">
        <f t="shared" si="554"/>
        <v>5.252307692307693</v>
      </c>
      <c r="AI442" s="17">
        <f t="shared" si="555"/>
        <v>5.252307692307693</v>
      </c>
      <c r="AJ442" s="3">
        <f t="shared" si="569"/>
        <v>257</v>
      </c>
      <c r="AK442" s="3">
        <f t="shared" si="570"/>
        <v>1400</v>
      </c>
      <c r="AL442" s="3"/>
      <c r="AN442" s="20">
        <f t="shared" si="556"/>
        <v>257.36</v>
      </c>
      <c r="AO442">
        <f t="shared" si="537"/>
        <v>2</v>
      </c>
      <c r="AP442">
        <f t="shared" si="538"/>
        <v>1</v>
      </c>
      <c r="AQ442">
        <f t="shared" si="539"/>
        <v>0</v>
      </c>
      <c r="AR442">
        <f t="shared" si="540"/>
        <v>0</v>
      </c>
      <c r="AS442">
        <f t="shared" si="541"/>
        <v>1</v>
      </c>
      <c r="AT442">
        <f t="shared" si="542"/>
        <v>2</v>
      </c>
      <c r="AU442">
        <f t="shared" si="543"/>
        <v>0</v>
      </c>
      <c r="AV442">
        <f t="shared" si="544"/>
        <v>1</v>
      </c>
      <c r="AW442">
        <f t="shared" si="545"/>
        <v>0</v>
      </c>
      <c r="AX442">
        <f t="shared" si="546"/>
        <v>4</v>
      </c>
      <c r="AY442">
        <f t="shared" si="547"/>
        <v>1440.0000000000546</v>
      </c>
      <c r="AZ442" s="12">
        <f t="shared" si="557"/>
        <v>-1.7138888888888888</v>
      </c>
      <c r="BA442" s="13">
        <f t="shared" si="568"/>
        <v>0</v>
      </c>
      <c r="BB442" s="13">
        <f t="shared" si="551"/>
        <v>0</v>
      </c>
      <c r="BC442" s="27">
        <v>0</v>
      </c>
      <c r="BD442" s="1">
        <f t="shared" si="558"/>
        <v>0</v>
      </c>
      <c r="BE442" s="20">
        <f t="shared" si="559"/>
        <v>244.61538461538464</v>
      </c>
    </row>
    <row r="443" spans="1:57" ht="33" customHeight="1" x14ac:dyDescent="0.65">
      <c r="A443" s="39">
        <v>437</v>
      </c>
      <c r="B443" s="2" t="s">
        <v>1130</v>
      </c>
      <c r="C443" s="44" t="s">
        <v>1151</v>
      </c>
      <c r="D443" s="47" t="s">
        <v>539</v>
      </c>
      <c r="E443" s="48" t="s">
        <v>371</v>
      </c>
      <c r="F443" s="46" t="str">
        <f>VLOOKUP(C443,'[1]2023.11'!$C$6:$X$1239,8,0)</f>
        <v>RATHA</v>
      </c>
      <c r="G443" s="46" t="str">
        <f>VLOOKUP(C443,'[1]2023.11'!$C$6:$X$1239,9,0)</f>
        <v>SOPHEA</v>
      </c>
      <c r="H443" s="46" t="str">
        <f>VLOOKUP(C443,'[1]2023.11'!$C$6:$X$1239,14,0)</f>
        <v>F</v>
      </c>
      <c r="I443" s="78">
        <f>VLOOKUP(C443,'[1]2023.11'!$C$6:$X$1239,13,0)</f>
        <v>37690</v>
      </c>
      <c r="J443" s="46" t="str">
        <f>VLOOKUP(C443,'[1]2023.11'!$C$6:$X$1239,4,0)</f>
        <v>097384986</v>
      </c>
      <c r="K443" s="46" t="str">
        <f>VLOOKUP(C443,'[1]2023.11'!$C$6:$X$1239,3,0)</f>
        <v>031135715</v>
      </c>
      <c r="L443" s="15">
        <v>44949</v>
      </c>
      <c r="M443" s="2">
        <f t="shared" si="535"/>
        <v>25</v>
      </c>
      <c r="N443" s="16">
        <v>26</v>
      </c>
      <c r="O443" s="2"/>
      <c r="P443" s="16"/>
      <c r="Q443" s="16">
        <v>1</v>
      </c>
      <c r="R443" s="2">
        <v>200</v>
      </c>
      <c r="S443" s="2">
        <v>0</v>
      </c>
      <c r="T443" s="2">
        <v>0</v>
      </c>
      <c r="U443" s="16"/>
      <c r="V443" s="2">
        <v>0</v>
      </c>
      <c r="W443" s="2">
        <f t="shared" si="567"/>
        <v>0</v>
      </c>
      <c r="X443" s="2">
        <f t="shared" si="566"/>
        <v>0</v>
      </c>
      <c r="Y443" s="17">
        <f t="shared" si="548"/>
        <v>37.5</v>
      </c>
      <c r="Z443" s="17">
        <f t="shared" si="550"/>
        <v>6.5</v>
      </c>
      <c r="AA443" s="17">
        <f t="shared" si="549"/>
        <v>4.8076923076923084</v>
      </c>
      <c r="AB443" s="18">
        <v>7</v>
      </c>
      <c r="AC443" s="19">
        <f t="shared" si="536"/>
        <v>255.80769230769232</v>
      </c>
      <c r="AD443" s="17">
        <f t="shared" si="552"/>
        <v>0</v>
      </c>
      <c r="AE443" s="17">
        <f t="shared" si="571"/>
        <v>7.6923076923076925</v>
      </c>
      <c r="AF443" s="29"/>
      <c r="AG443" s="43">
        <f t="shared" si="553"/>
        <v>0</v>
      </c>
      <c r="AH443" s="17">
        <f t="shared" si="554"/>
        <v>5.1161538461538463</v>
      </c>
      <c r="AI443" s="17">
        <f t="shared" si="555"/>
        <v>12.80846153846154</v>
      </c>
      <c r="AJ443" s="3">
        <f t="shared" si="569"/>
        <v>243</v>
      </c>
      <c r="AK443" s="3">
        <f t="shared" si="570"/>
        <v>0</v>
      </c>
      <c r="AL443" s="3"/>
      <c r="AN443" s="20">
        <f t="shared" si="556"/>
        <v>243</v>
      </c>
      <c r="AO443">
        <f t="shared" si="537"/>
        <v>2</v>
      </c>
      <c r="AP443">
        <f t="shared" si="538"/>
        <v>0</v>
      </c>
      <c r="AQ443">
        <f t="shared" si="539"/>
        <v>2</v>
      </c>
      <c r="AR443">
        <f t="shared" si="540"/>
        <v>0</v>
      </c>
      <c r="AS443">
        <f t="shared" si="541"/>
        <v>0</v>
      </c>
      <c r="AT443">
        <f t="shared" si="542"/>
        <v>3</v>
      </c>
      <c r="AU443">
        <f t="shared" si="543"/>
        <v>0</v>
      </c>
      <c r="AV443">
        <f t="shared" si="544"/>
        <v>0</v>
      </c>
      <c r="AW443">
        <f t="shared" si="545"/>
        <v>0</v>
      </c>
      <c r="AX443">
        <f t="shared" si="546"/>
        <v>0</v>
      </c>
      <c r="AY443">
        <f t="shared" si="547"/>
        <v>0</v>
      </c>
      <c r="AZ443" s="12">
        <f t="shared" si="557"/>
        <v>-2.0194444444444444</v>
      </c>
      <c r="BA443" s="13">
        <f t="shared" si="568"/>
        <v>0</v>
      </c>
      <c r="BB443" s="13">
        <f t="shared" si="551"/>
        <v>0</v>
      </c>
      <c r="BC443" s="27">
        <v>0</v>
      </c>
      <c r="BD443" s="1">
        <f t="shared" si="558"/>
        <v>0</v>
      </c>
      <c r="BE443" s="20">
        <f t="shared" si="559"/>
        <v>229.80769230769232</v>
      </c>
    </row>
    <row r="444" spans="1:57" ht="32.25" customHeight="1" x14ac:dyDescent="0.65">
      <c r="A444" s="2">
        <v>438</v>
      </c>
      <c r="B444" s="2" t="s">
        <v>1130</v>
      </c>
      <c r="C444" s="44" t="s">
        <v>1152</v>
      </c>
      <c r="D444" s="47" t="s">
        <v>340</v>
      </c>
      <c r="E444" s="48" t="s">
        <v>1153</v>
      </c>
      <c r="F444" s="46" t="str">
        <f>VLOOKUP(C444,'[1]2023.11'!$C$6:$X$1239,8,0)</f>
        <v>POM</v>
      </c>
      <c r="G444" s="46" t="str">
        <f>VLOOKUP(C444,'[1]2023.11'!$C$6:$X$1239,9,0)</f>
        <v>PHANRAK</v>
      </c>
      <c r="H444" s="46" t="str">
        <f>VLOOKUP(C444,'[1]2023.11'!$C$6:$X$1239,14,0)</f>
        <v>F</v>
      </c>
      <c r="I444" s="78">
        <f>VLOOKUP(C444,'[1]2023.11'!$C$6:$X$1239,13,0)</f>
        <v>38081</v>
      </c>
      <c r="J444" s="46" t="str">
        <f>VLOOKUP(C444,'[1]2023.11'!$C$6:$X$1239,4,0)</f>
        <v>0312215021</v>
      </c>
      <c r="K444" s="46" t="str">
        <f>VLOOKUP(C444,'[1]2023.11'!$C$6:$X$1239,3,0)</f>
        <v>​031126503</v>
      </c>
      <c r="L444" s="15">
        <v>44958</v>
      </c>
      <c r="M444" s="2">
        <f t="shared" si="535"/>
        <v>26</v>
      </c>
      <c r="N444" s="16">
        <v>26</v>
      </c>
      <c r="O444" s="2"/>
      <c r="P444" s="16"/>
      <c r="Q444" s="16"/>
      <c r="R444" s="2">
        <v>200</v>
      </c>
      <c r="S444" s="2">
        <v>0</v>
      </c>
      <c r="T444" s="2">
        <v>0</v>
      </c>
      <c r="U444" s="16"/>
      <c r="V444" s="2">
        <v>0</v>
      </c>
      <c r="W444" s="2">
        <f t="shared" si="567"/>
        <v>10</v>
      </c>
      <c r="X444" s="2">
        <f t="shared" si="566"/>
        <v>0</v>
      </c>
      <c r="Y444" s="17">
        <f t="shared" si="548"/>
        <v>37.5</v>
      </c>
      <c r="Z444" s="17">
        <f t="shared" si="550"/>
        <v>6.5</v>
      </c>
      <c r="AA444" s="17">
        <f t="shared" si="549"/>
        <v>5</v>
      </c>
      <c r="AB444" s="18">
        <v>7</v>
      </c>
      <c r="AC444" s="19">
        <f t="shared" si="536"/>
        <v>266</v>
      </c>
      <c r="AD444" s="17">
        <f t="shared" si="552"/>
        <v>0</v>
      </c>
      <c r="AE444" s="17">
        <f t="shared" si="571"/>
        <v>0</v>
      </c>
      <c r="AF444" s="29"/>
      <c r="AG444" s="43">
        <f t="shared" si="553"/>
        <v>0</v>
      </c>
      <c r="AH444" s="17">
        <f t="shared" si="554"/>
        <v>5.32</v>
      </c>
      <c r="AI444" s="17">
        <f t="shared" si="555"/>
        <v>5.32</v>
      </c>
      <c r="AJ444" s="3">
        <f t="shared" si="569"/>
        <v>260</v>
      </c>
      <c r="AK444" s="3">
        <f t="shared" si="570"/>
        <v>2700</v>
      </c>
      <c r="AL444" s="3"/>
      <c r="AN444" s="20">
        <f t="shared" si="556"/>
        <v>260.68</v>
      </c>
      <c r="AO444">
        <f t="shared" si="537"/>
        <v>2</v>
      </c>
      <c r="AP444">
        <f t="shared" si="538"/>
        <v>1</v>
      </c>
      <c r="AQ444">
        <f t="shared" si="539"/>
        <v>0</v>
      </c>
      <c r="AR444">
        <f t="shared" si="540"/>
        <v>1</v>
      </c>
      <c r="AS444">
        <f t="shared" si="541"/>
        <v>0</v>
      </c>
      <c r="AT444">
        <f t="shared" si="542"/>
        <v>0</v>
      </c>
      <c r="AU444">
        <f t="shared" si="543"/>
        <v>1</v>
      </c>
      <c r="AV444">
        <f t="shared" si="544"/>
        <v>0</v>
      </c>
      <c r="AW444">
        <f t="shared" si="545"/>
        <v>1</v>
      </c>
      <c r="AX444">
        <f t="shared" si="546"/>
        <v>2</v>
      </c>
      <c r="AY444">
        <f t="shared" si="547"/>
        <v>2720.0000000000273</v>
      </c>
      <c r="AZ444" s="12">
        <f t="shared" si="557"/>
        <v>-2.0416666666666665</v>
      </c>
      <c r="BA444" s="13">
        <f t="shared" si="568"/>
        <v>0</v>
      </c>
      <c r="BB444" s="13">
        <f t="shared" si="551"/>
        <v>0</v>
      </c>
      <c r="BC444" s="27">
        <v>0</v>
      </c>
      <c r="BD444" s="1">
        <f t="shared" si="558"/>
        <v>0</v>
      </c>
      <c r="BE444" s="20">
        <f t="shared" si="559"/>
        <v>247.5</v>
      </c>
    </row>
    <row r="445" spans="1:57" ht="32.25" customHeight="1" x14ac:dyDescent="0.65">
      <c r="A445" s="39">
        <v>439</v>
      </c>
      <c r="B445" s="2" t="s">
        <v>1130</v>
      </c>
      <c r="C445" s="44" t="s">
        <v>1154</v>
      </c>
      <c r="D445" s="47" t="s">
        <v>1155</v>
      </c>
      <c r="E445" s="48" t="s">
        <v>204</v>
      </c>
      <c r="F445" s="46" t="str">
        <f>VLOOKUP(C445,'[1]2023.11'!$C$6:$X$1239,8,0)</f>
        <v>NOL</v>
      </c>
      <c r="G445" s="46" t="str">
        <f>VLOOKUP(C445,'[1]2023.11'!$C$6:$X$1239,9,0)</f>
        <v>THY</v>
      </c>
      <c r="H445" s="46" t="str">
        <f>VLOOKUP(C445,'[1]2023.11'!$C$6:$X$1239,14,0)</f>
        <v>F</v>
      </c>
      <c r="I445" s="78">
        <f>VLOOKUP(C445,'[1]2023.11'!$C$6:$X$1239,13,0)</f>
        <v>34509</v>
      </c>
      <c r="J445" s="46" t="str">
        <f>VLOOKUP(C445,'[1]2023.11'!$C$6:$X$1239,4,0)</f>
        <v>093237941</v>
      </c>
      <c r="K445" s="46" t="str">
        <f>VLOOKUP(C445,'[1]2023.11'!$C$6:$X$1239,3,0)</f>
        <v>062168964</v>
      </c>
      <c r="L445" s="15">
        <v>44970</v>
      </c>
      <c r="M445" s="2">
        <f t="shared" si="535"/>
        <v>26</v>
      </c>
      <c r="N445" s="16">
        <v>26</v>
      </c>
      <c r="O445" s="2"/>
      <c r="P445" s="16"/>
      <c r="Q445" s="16"/>
      <c r="R445" s="2">
        <v>200</v>
      </c>
      <c r="S445" s="2">
        <v>0</v>
      </c>
      <c r="T445" s="2">
        <v>0</v>
      </c>
      <c r="U445" s="16"/>
      <c r="V445" s="2">
        <v>0</v>
      </c>
      <c r="W445" s="2">
        <f t="shared" si="567"/>
        <v>10</v>
      </c>
      <c r="X445" s="2">
        <f t="shared" si="566"/>
        <v>0</v>
      </c>
      <c r="Y445" s="17">
        <f t="shared" si="548"/>
        <v>37.5</v>
      </c>
      <c r="Z445" s="17">
        <f t="shared" si="550"/>
        <v>6.5</v>
      </c>
      <c r="AA445" s="17">
        <f t="shared" si="549"/>
        <v>5</v>
      </c>
      <c r="AB445" s="18">
        <v>7</v>
      </c>
      <c r="AC445" s="19">
        <f t="shared" si="536"/>
        <v>266</v>
      </c>
      <c r="AD445" s="17">
        <f t="shared" si="552"/>
        <v>0</v>
      </c>
      <c r="AE445" s="17">
        <f t="shared" si="571"/>
        <v>0</v>
      </c>
      <c r="AF445" s="29"/>
      <c r="AG445" s="43">
        <f t="shared" si="553"/>
        <v>0</v>
      </c>
      <c r="AH445" s="17">
        <f t="shared" si="554"/>
        <v>5.32</v>
      </c>
      <c r="AI445" s="17">
        <f t="shared" si="555"/>
        <v>5.32</v>
      </c>
      <c r="AJ445" s="3">
        <f t="shared" si="569"/>
        <v>260</v>
      </c>
      <c r="AK445" s="3">
        <f t="shared" si="570"/>
        <v>2700</v>
      </c>
      <c r="AL445" s="3"/>
      <c r="AN445" s="20">
        <f t="shared" si="556"/>
        <v>260.68</v>
      </c>
      <c r="AO445">
        <f t="shared" si="537"/>
        <v>2</v>
      </c>
      <c r="AP445">
        <f t="shared" si="538"/>
        <v>1</v>
      </c>
      <c r="AQ445">
        <f t="shared" si="539"/>
        <v>0</v>
      </c>
      <c r="AR445">
        <f t="shared" si="540"/>
        <v>1</v>
      </c>
      <c r="AS445">
        <f t="shared" si="541"/>
        <v>0</v>
      </c>
      <c r="AT445">
        <f t="shared" si="542"/>
        <v>0</v>
      </c>
      <c r="AU445">
        <f t="shared" si="543"/>
        <v>1</v>
      </c>
      <c r="AV445">
        <f t="shared" si="544"/>
        <v>0</v>
      </c>
      <c r="AW445">
        <f t="shared" si="545"/>
        <v>1</v>
      </c>
      <c r="AX445">
        <f t="shared" si="546"/>
        <v>2</v>
      </c>
      <c r="AY445">
        <f t="shared" si="547"/>
        <v>2720.0000000000273</v>
      </c>
      <c r="AZ445" s="12">
        <f t="shared" si="557"/>
        <v>-2.0750000000000002</v>
      </c>
      <c r="BA445" s="13">
        <f t="shared" si="568"/>
        <v>0</v>
      </c>
      <c r="BB445" s="13">
        <f t="shared" si="551"/>
        <v>0</v>
      </c>
      <c r="BC445" s="27">
        <v>0</v>
      </c>
      <c r="BD445" s="1">
        <f t="shared" si="558"/>
        <v>0</v>
      </c>
      <c r="BE445" s="20">
        <f t="shared" si="559"/>
        <v>247.5</v>
      </c>
    </row>
    <row r="446" spans="1:57" ht="32.25" customHeight="1" x14ac:dyDescent="0.65">
      <c r="A446" s="2">
        <v>440</v>
      </c>
      <c r="B446" s="2" t="s">
        <v>1130</v>
      </c>
      <c r="C446" s="44" t="s">
        <v>1156</v>
      </c>
      <c r="D446" s="47" t="s">
        <v>724</v>
      </c>
      <c r="E446" s="48" t="s">
        <v>1157</v>
      </c>
      <c r="F446" s="46" t="str">
        <f>VLOOKUP(C446,'[1]2023.11'!$C$6:$X$1239,8,0)</f>
        <v>SOEM</v>
      </c>
      <c r="G446" s="46" t="str">
        <f>VLOOKUP(C446,'[1]2023.11'!$C$6:$X$1239,9,0)</f>
        <v>ROSA</v>
      </c>
      <c r="H446" s="46" t="str">
        <f>VLOOKUP(C446,'[1]2023.11'!$C$6:$X$1239,14,0)</f>
        <v>F</v>
      </c>
      <c r="I446" s="78">
        <f>VLOOKUP(C446,'[1]2023.11'!$C$6:$X$1239,13,0)</f>
        <v>36617</v>
      </c>
      <c r="J446" s="46" t="str">
        <f>VLOOKUP(C446,'[1]2023.11'!$C$6:$X$1239,4,0)</f>
        <v>0962847393</v>
      </c>
      <c r="K446" s="46" t="str">
        <f>VLOOKUP(C446,'[1]2023.11'!$C$6:$X$1239,3,0)</f>
        <v>030764835</v>
      </c>
      <c r="L446" s="15">
        <v>44927</v>
      </c>
      <c r="M446" s="2">
        <f t="shared" ref="M446:M471" si="572">$P$4-Q446-P446</f>
        <v>26</v>
      </c>
      <c r="N446" s="16">
        <v>26</v>
      </c>
      <c r="O446" s="2"/>
      <c r="P446" s="16"/>
      <c r="Q446" s="16"/>
      <c r="R446" s="2">
        <v>200</v>
      </c>
      <c r="S446" s="2">
        <v>0</v>
      </c>
      <c r="T446" s="2">
        <v>4</v>
      </c>
      <c r="U446" s="16"/>
      <c r="V446" s="2">
        <v>0</v>
      </c>
      <c r="W446" s="2">
        <f t="shared" si="567"/>
        <v>10</v>
      </c>
      <c r="X446" s="2">
        <f t="shared" si="566"/>
        <v>0</v>
      </c>
      <c r="Y446" s="17">
        <f t="shared" si="548"/>
        <v>37.5</v>
      </c>
      <c r="Z446" s="17">
        <f t="shared" si="550"/>
        <v>6.5</v>
      </c>
      <c r="AA446" s="17">
        <f t="shared" si="549"/>
        <v>5</v>
      </c>
      <c r="AB446" s="18">
        <v>7</v>
      </c>
      <c r="AC446" s="19">
        <f t="shared" si="536"/>
        <v>270</v>
      </c>
      <c r="AD446" s="17">
        <f t="shared" si="552"/>
        <v>0</v>
      </c>
      <c r="AE446" s="17">
        <f t="shared" si="571"/>
        <v>0</v>
      </c>
      <c r="AF446" s="29"/>
      <c r="AG446" s="43">
        <f t="shared" si="553"/>
        <v>0</v>
      </c>
      <c r="AH446" s="17">
        <f t="shared" si="554"/>
        <v>5.4</v>
      </c>
      <c r="AI446" s="17">
        <f t="shared" si="555"/>
        <v>5.4</v>
      </c>
      <c r="AJ446" s="3">
        <f t="shared" si="569"/>
        <v>264</v>
      </c>
      <c r="AK446" s="3">
        <f t="shared" si="570"/>
        <v>2400</v>
      </c>
      <c r="AL446" s="3"/>
      <c r="AN446" s="20">
        <f t="shared" si="556"/>
        <v>264.60000000000002</v>
      </c>
      <c r="AO446">
        <f t="shared" si="537"/>
        <v>2</v>
      </c>
      <c r="AP446">
        <f t="shared" si="538"/>
        <v>1</v>
      </c>
      <c r="AQ446">
        <f t="shared" si="539"/>
        <v>0</v>
      </c>
      <c r="AR446">
        <f t="shared" si="540"/>
        <v>1</v>
      </c>
      <c r="AS446">
        <f t="shared" si="541"/>
        <v>0</v>
      </c>
      <c r="AT446">
        <f t="shared" si="542"/>
        <v>4</v>
      </c>
      <c r="AU446">
        <f t="shared" si="543"/>
        <v>1</v>
      </c>
      <c r="AV446">
        <f t="shared" si="544"/>
        <v>0</v>
      </c>
      <c r="AW446">
        <f t="shared" si="545"/>
        <v>0</v>
      </c>
      <c r="AX446">
        <f t="shared" si="546"/>
        <v>4</v>
      </c>
      <c r="AY446">
        <f t="shared" si="547"/>
        <v>2400.0000000000909</v>
      </c>
      <c r="AZ446" s="12">
        <f t="shared" si="557"/>
        <v>-1.9583333333333333</v>
      </c>
      <c r="BA446" s="13">
        <f t="shared" si="568"/>
        <v>0</v>
      </c>
      <c r="BB446" s="13">
        <f t="shared" si="551"/>
        <v>0</v>
      </c>
      <c r="BC446" s="27">
        <v>0</v>
      </c>
      <c r="BD446" s="1">
        <f t="shared" si="558"/>
        <v>0</v>
      </c>
      <c r="BE446" s="20">
        <f t="shared" si="559"/>
        <v>251.5</v>
      </c>
    </row>
    <row r="447" spans="1:57" ht="32.25" customHeight="1" x14ac:dyDescent="0.65">
      <c r="A447" s="39">
        <v>441</v>
      </c>
      <c r="B447" s="2" t="s">
        <v>1130</v>
      </c>
      <c r="C447" s="44" t="s">
        <v>1158</v>
      </c>
      <c r="D447" s="47" t="s">
        <v>515</v>
      </c>
      <c r="E447" s="48" t="s">
        <v>1159</v>
      </c>
      <c r="F447" s="46" t="str">
        <f>VLOOKUP(C447,'[1]2023.11'!$C$6:$X$1239,8,0)</f>
        <v>UN</v>
      </c>
      <c r="G447" s="46" t="str">
        <f>VLOOKUP(C447,'[1]2023.11'!$C$6:$X$1239,9,0)</f>
        <v>MITHONA</v>
      </c>
      <c r="H447" s="46" t="str">
        <f>VLOOKUP(C447,'[1]2023.11'!$C$6:$X$1239,14,0)</f>
        <v>F</v>
      </c>
      <c r="I447" s="78">
        <f>VLOOKUP(C447,'[1]2023.11'!$C$6:$X$1239,13,0)</f>
        <v>36707</v>
      </c>
      <c r="J447" s="46" t="str">
        <f>VLOOKUP(C447,'[1]2023.11'!$C$6:$X$1239,4,0)</f>
        <v>067559638</v>
      </c>
      <c r="K447" s="46" t="str">
        <f>VLOOKUP(C447,'[1]2023.11'!$C$6:$X$1239,3,0)</f>
        <v>031045385</v>
      </c>
      <c r="L447" s="15">
        <v>45036</v>
      </c>
      <c r="M447" s="2">
        <f t="shared" si="572"/>
        <v>26</v>
      </c>
      <c r="N447" s="16">
        <v>26</v>
      </c>
      <c r="O447" s="2"/>
      <c r="P447" s="16"/>
      <c r="Q447" s="16"/>
      <c r="R447" s="2">
        <v>200</v>
      </c>
      <c r="S447" s="2">
        <v>0</v>
      </c>
      <c r="T447" s="2">
        <v>0</v>
      </c>
      <c r="U447" s="16"/>
      <c r="V447" s="2">
        <v>0</v>
      </c>
      <c r="W447" s="2">
        <f t="shared" si="567"/>
        <v>10</v>
      </c>
      <c r="X447" s="2">
        <f t="shared" si="566"/>
        <v>0</v>
      </c>
      <c r="Y447" s="17">
        <f t="shared" si="548"/>
        <v>37.5</v>
      </c>
      <c r="Z447" s="17">
        <f t="shared" si="550"/>
        <v>6.5</v>
      </c>
      <c r="AA447" s="17">
        <f t="shared" si="549"/>
        <v>5</v>
      </c>
      <c r="AB447" s="18">
        <v>7</v>
      </c>
      <c r="AC447" s="19">
        <f t="shared" si="536"/>
        <v>266</v>
      </c>
      <c r="AD447" s="17">
        <f t="shared" si="552"/>
        <v>0</v>
      </c>
      <c r="AE447" s="17">
        <f t="shared" si="571"/>
        <v>0</v>
      </c>
      <c r="AF447" s="29"/>
      <c r="AG447" s="43">
        <f t="shared" si="553"/>
        <v>0</v>
      </c>
      <c r="AH447" s="17">
        <f t="shared" si="554"/>
        <v>5.32</v>
      </c>
      <c r="AI447" s="17">
        <f t="shared" si="555"/>
        <v>5.32</v>
      </c>
      <c r="AJ447" s="3">
        <f t="shared" si="569"/>
        <v>260</v>
      </c>
      <c r="AK447" s="3">
        <f t="shared" si="570"/>
        <v>2700</v>
      </c>
      <c r="AL447" s="3"/>
      <c r="AN447" s="20">
        <f t="shared" si="556"/>
        <v>260.68</v>
      </c>
      <c r="AO447">
        <f t="shared" si="537"/>
        <v>2</v>
      </c>
      <c r="AP447">
        <f t="shared" si="538"/>
        <v>1</v>
      </c>
      <c r="AQ447">
        <f t="shared" si="539"/>
        <v>0</v>
      </c>
      <c r="AR447">
        <f t="shared" si="540"/>
        <v>1</v>
      </c>
      <c r="AS447">
        <f t="shared" si="541"/>
        <v>0</v>
      </c>
      <c r="AT447">
        <f t="shared" si="542"/>
        <v>0</v>
      </c>
      <c r="AU447">
        <f t="shared" si="543"/>
        <v>1</v>
      </c>
      <c r="AV447">
        <f t="shared" si="544"/>
        <v>0</v>
      </c>
      <c r="AW447">
        <f t="shared" si="545"/>
        <v>1</v>
      </c>
      <c r="AX447">
        <f t="shared" si="546"/>
        <v>2</v>
      </c>
      <c r="AY447">
        <f t="shared" si="547"/>
        <v>2720.0000000000273</v>
      </c>
      <c r="AZ447" s="12">
        <f t="shared" si="557"/>
        <v>-2.2611111111111111</v>
      </c>
      <c r="BA447" s="13">
        <f t="shared" si="568"/>
        <v>0</v>
      </c>
      <c r="BB447" s="13">
        <f t="shared" si="551"/>
        <v>0</v>
      </c>
      <c r="BC447" s="27">
        <v>0</v>
      </c>
      <c r="BD447" s="1">
        <f t="shared" si="558"/>
        <v>0</v>
      </c>
      <c r="BE447" s="20">
        <f t="shared" si="559"/>
        <v>247.5</v>
      </c>
    </row>
    <row r="448" spans="1:57" ht="32.25" customHeight="1" x14ac:dyDescent="0.65">
      <c r="A448" s="2">
        <v>442</v>
      </c>
      <c r="B448" s="2" t="s">
        <v>1130</v>
      </c>
      <c r="C448" s="44" t="s">
        <v>1160</v>
      </c>
      <c r="D448" s="47" t="s">
        <v>1161</v>
      </c>
      <c r="E448" s="48" t="s">
        <v>1162</v>
      </c>
      <c r="F448" s="46" t="str">
        <f>VLOOKUP(C448,'[1]2023.11'!$C$6:$X$1239,8,0)</f>
        <v>SEUM</v>
      </c>
      <c r="G448" s="46" t="str">
        <f>VLOOKUP(C448,'[1]2023.11'!$C$6:$X$1239,9,0)</f>
        <v>LAISIM</v>
      </c>
      <c r="H448" s="46" t="str">
        <f>VLOOKUP(C448,'[1]2023.11'!$C$6:$X$1239,14,0)</f>
        <v>F</v>
      </c>
      <c r="I448" s="78">
        <f>VLOOKUP(C448,'[1]2023.11'!$C$6:$X$1239,13,0)</f>
        <v>38379</v>
      </c>
      <c r="J448" s="46">
        <f>VLOOKUP(C448,'[1]2023.11'!$C$6:$X$1239,4,0)</f>
        <v>0</v>
      </c>
      <c r="K448" s="46" t="str">
        <f>VLOOKUP(C448,'[1]2023.11'!$C$6:$X$1239,3,0)</f>
        <v>170640505</v>
      </c>
      <c r="L448" s="15">
        <v>45048</v>
      </c>
      <c r="M448" s="2">
        <f t="shared" si="572"/>
        <v>26</v>
      </c>
      <c r="N448" s="16">
        <v>26</v>
      </c>
      <c r="O448" s="2"/>
      <c r="P448" s="16"/>
      <c r="Q448" s="16"/>
      <c r="R448" s="2">
        <v>200</v>
      </c>
      <c r="S448" s="2">
        <v>0</v>
      </c>
      <c r="T448" s="2">
        <v>0</v>
      </c>
      <c r="U448" s="16"/>
      <c r="V448" s="2">
        <v>0</v>
      </c>
      <c r="W448" s="2">
        <f t="shared" si="567"/>
        <v>10</v>
      </c>
      <c r="X448" s="2">
        <f t="shared" si="566"/>
        <v>0</v>
      </c>
      <c r="Y448" s="17">
        <f t="shared" si="548"/>
        <v>37.5</v>
      </c>
      <c r="Z448" s="17">
        <f t="shared" si="550"/>
        <v>6.5</v>
      </c>
      <c r="AA448" s="17">
        <f t="shared" si="549"/>
        <v>5</v>
      </c>
      <c r="AB448" s="18">
        <v>7</v>
      </c>
      <c r="AC448" s="19">
        <f t="shared" si="536"/>
        <v>266</v>
      </c>
      <c r="AD448" s="17">
        <f t="shared" si="552"/>
        <v>0</v>
      </c>
      <c r="AE448" s="17">
        <f t="shared" si="571"/>
        <v>0</v>
      </c>
      <c r="AF448" s="29"/>
      <c r="AG448" s="43">
        <f t="shared" si="553"/>
        <v>0</v>
      </c>
      <c r="AH448" s="17">
        <f t="shared" si="554"/>
        <v>5.32</v>
      </c>
      <c r="AI448" s="17">
        <f t="shared" si="555"/>
        <v>5.32</v>
      </c>
      <c r="AJ448" s="3">
        <f t="shared" si="569"/>
        <v>260</v>
      </c>
      <c r="AK448" s="3">
        <f t="shared" si="570"/>
        <v>2700</v>
      </c>
      <c r="AL448" s="3"/>
      <c r="AN448" s="20">
        <f t="shared" si="556"/>
        <v>260.68</v>
      </c>
      <c r="AO448">
        <f t="shared" si="537"/>
        <v>2</v>
      </c>
      <c r="AP448">
        <f t="shared" si="538"/>
        <v>1</v>
      </c>
      <c r="AQ448">
        <f t="shared" si="539"/>
        <v>0</v>
      </c>
      <c r="AR448">
        <f t="shared" si="540"/>
        <v>1</v>
      </c>
      <c r="AS448">
        <f t="shared" si="541"/>
        <v>0</v>
      </c>
      <c r="AT448">
        <f t="shared" si="542"/>
        <v>0</v>
      </c>
      <c r="AU448">
        <f t="shared" si="543"/>
        <v>1</v>
      </c>
      <c r="AV448">
        <f t="shared" si="544"/>
        <v>0</v>
      </c>
      <c r="AW448">
        <f t="shared" si="545"/>
        <v>1</v>
      </c>
      <c r="AX448">
        <f t="shared" si="546"/>
        <v>2</v>
      </c>
      <c r="AY448">
        <f t="shared" si="547"/>
        <v>2720.0000000000273</v>
      </c>
      <c r="AZ448" s="12">
        <f t="shared" si="557"/>
        <v>-2.2944444444444443</v>
      </c>
      <c r="BA448" s="13">
        <f t="shared" si="568"/>
        <v>0</v>
      </c>
      <c r="BB448" s="13">
        <f t="shared" si="551"/>
        <v>0</v>
      </c>
      <c r="BC448" s="27">
        <v>0</v>
      </c>
      <c r="BD448" s="1">
        <f t="shared" si="558"/>
        <v>0</v>
      </c>
      <c r="BE448" s="20">
        <f t="shared" si="559"/>
        <v>247.5</v>
      </c>
    </row>
    <row r="449" spans="1:57" ht="32.25" customHeight="1" x14ac:dyDescent="0.65">
      <c r="A449" s="39">
        <v>443</v>
      </c>
      <c r="B449" s="2" t="s">
        <v>1130</v>
      </c>
      <c r="C449" s="36" t="s">
        <v>1163</v>
      </c>
      <c r="D449" s="47" t="s">
        <v>420</v>
      </c>
      <c r="E449" s="48" t="s">
        <v>1164</v>
      </c>
      <c r="F449" s="46" t="str">
        <f>VLOOKUP(C449,'[1]2023.11'!$C$6:$X$1239,8,0)</f>
        <v>PHEA</v>
      </c>
      <c r="G449" s="46" t="str">
        <f>VLOOKUP(C449,'[1]2023.11'!$C$6:$X$1239,9,0)</f>
        <v>HONGHOR</v>
      </c>
      <c r="H449" s="46" t="str">
        <f>VLOOKUP(C449,'[1]2023.11'!$C$6:$X$1239,14,0)</f>
        <v>F</v>
      </c>
      <c r="I449" s="78">
        <f>VLOOKUP(C449,'[1]2023.11'!$C$6:$X$1239,13,0)</f>
        <v>38538</v>
      </c>
      <c r="J449" s="46">
        <f>VLOOKUP(C449,'[1]2023.11'!$C$6:$X$1239,4,0)</f>
        <v>0</v>
      </c>
      <c r="K449" s="46" t="str">
        <f>VLOOKUP(C449,'[1]2023.11'!$C$6:$X$1239,3,0)</f>
        <v>051727297</v>
      </c>
      <c r="L449" s="15">
        <v>45112</v>
      </c>
      <c r="M449" s="2">
        <f t="shared" si="572"/>
        <v>26</v>
      </c>
      <c r="N449" s="16">
        <v>26</v>
      </c>
      <c r="O449" s="2"/>
      <c r="P449" s="16"/>
      <c r="Q449" s="16"/>
      <c r="R449" s="2">
        <v>200</v>
      </c>
      <c r="S449" s="2">
        <v>0</v>
      </c>
      <c r="T449" s="2">
        <v>0</v>
      </c>
      <c r="U449" s="16"/>
      <c r="V449" s="2">
        <v>0</v>
      </c>
      <c r="W449" s="2">
        <f t="shared" si="567"/>
        <v>10</v>
      </c>
      <c r="X449" s="2">
        <f t="shared" si="566"/>
        <v>0</v>
      </c>
      <c r="Y449" s="17">
        <f t="shared" si="548"/>
        <v>37.5</v>
      </c>
      <c r="Z449" s="17">
        <f t="shared" si="550"/>
        <v>6.5</v>
      </c>
      <c r="AA449" s="17">
        <f t="shared" si="549"/>
        <v>5</v>
      </c>
      <c r="AB449" s="18">
        <v>7</v>
      </c>
      <c r="AC449" s="19">
        <f t="shared" si="536"/>
        <v>266</v>
      </c>
      <c r="AD449" s="17">
        <f t="shared" si="552"/>
        <v>0</v>
      </c>
      <c r="AE449" s="17">
        <f t="shared" si="571"/>
        <v>0</v>
      </c>
      <c r="AF449" s="29"/>
      <c r="AG449" s="43">
        <f t="shared" si="553"/>
        <v>0</v>
      </c>
      <c r="AH449" s="17">
        <f t="shared" si="554"/>
        <v>5.32</v>
      </c>
      <c r="AI449" s="17">
        <f t="shared" si="555"/>
        <v>5.32</v>
      </c>
      <c r="AJ449" s="3">
        <f t="shared" si="569"/>
        <v>260</v>
      </c>
      <c r="AK449" s="3">
        <f t="shared" si="570"/>
        <v>2700</v>
      </c>
      <c r="AL449" s="3"/>
      <c r="AN449" s="20">
        <f t="shared" si="556"/>
        <v>260.68</v>
      </c>
      <c r="AO449">
        <f t="shared" si="537"/>
        <v>2</v>
      </c>
      <c r="AP449">
        <f t="shared" si="538"/>
        <v>1</v>
      </c>
      <c r="AQ449">
        <f t="shared" si="539"/>
        <v>0</v>
      </c>
      <c r="AR449">
        <f t="shared" si="540"/>
        <v>1</v>
      </c>
      <c r="AS449">
        <f t="shared" si="541"/>
        <v>0</v>
      </c>
      <c r="AT449">
        <f t="shared" si="542"/>
        <v>0</v>
      </c>
      <c r="AU449">
        <f t="shared" si="543"/>
        <v>1</v>
      </c>
      <c r="AV449">
        <f t="shared" si="544"/>
        <v>0</v>
      </c>
      <c r="AW449">
        <f t="shared" si="545"/>
        <v>1</v>
      </c>
      <c r="AX449">
        <f t="shared" si="546"/>
        <v>2</v>
      </c>
      <c r="AY449">
        <f t="shared" si="547"/>
        <v>2720.0000000000273</v>
      </c>
      <c r="AZ449" s="12">
        <f t="shared" si="557"/>
        <v>-2.4694444444444446</v>
      </c>
      <c r="BA449" s="13">
        <f t="shared" si="568"/>
        <v>0</v>
      </c>
      <c r="BB449" s="13">
        <f t="shared" si="551"/>
        <v>0</v>
      </c>
      <c r="BC449" s="27">
        <v>0</v>
      </c>
      <c r="BD449" s="1">
        <f t="shared" si="558"/>
        <v>0</v>
      </c>
      <c r="BE449" s="20">
        <f t="shared" si="559"/>
        <v>247.5</v>
      </c>
    </row>
    <row r="450" spans="1:57" ht="32.25" customHeight="1" x14ac:dyDescent="0.65">
      <c r="A450" s="2">
        <v>444</v>
      </c>
      <c r="B450" s="2" t="s">
        <v>1130</v>
      </c>
      <c r="C450" s="44" t="s">
        <v>1165</v>
      </c>
      <c r="D450" s="47" t="s">
        <v>588</v>
      </c>
      <c r="E450" s="48" t="s">
        <v>951</v>
      </c>
      <c r="F450" s="46" t="str">
        <f>VLOOKUP(C450,'[1]2023.11'!$C$6:$X$1239,8,0)</f>
        <v>YON</v>
      </c>
      <c r="G450" s="46" t="str">
        <f>VLOOKUP(C450,'[1]2023.11'!$C$6:$X$1239,9,0)</f>
        <v>SOUT</v>
      </c>
      <c r="H450" s="46" t="str">
        <f>VLOOKUP(C450,'[1]2023.11'!$C$6:$X$1239,14,0)</f>
        <v>F</v>
      </c>
      <c r="I450" s="78">
        <f>VLOOKUP(C450,'[1]2023.11'!$C$6:$X$1239,13,0)</f>
        <v>36561</v>
      </c>
      <c r="J450" s="46" t="e">
        <f>VLOOKUP(C450,'[1]2023.11'!$C$6:$X$1239,4,0)</f>
        <v>#N/A</v>
      </c>
      <c r="K450" s="46" t="str">
        <f>VLOOKUP(C450,'[1]2023.11'!$C$6:$X$1239,3,0)</f>
        <v>062136169</v>
      </c>
      <c r="L450" s="15">
        <v>45183</v>
      </c>
      <c r="M450" s="2">
        <f t="shared" si="572"/>
        <v>25.625</v>
      </c>
      <c r="N450" s="16">
        <v>28</v>
      </c>
      <c r="O450" s="2"/>
      <c r="P450" s="16">
        <v>0.375</v>
      </c>
      <c r="Q450" s="16"/>
      <c r="R450" s="2">
        <v>200</v>
      </c>
      <c r="S450" s="2">
        <v>0</v>
      </c>
      <c r="T450" s="2">
        <v>0</v>
      </c>
      <c r="U450" s="16"/>
      <c r="V450" s="2">
        <v>0</v>
      </c>
      <c r="W450" s="2">
        <f t="shared" si="567"/>
        <v>5</v>
      </c>
      <c r="X450" s="2">
        <f t="shared" si="566"/>
        <v>0</v>
      </c>
      <c r="Y450" s="17">
        <f t="shared" si="548"/>
        <v>40.384615384615387</v>
      </c>
      <c r="Z450" s="17">
        <f t="shared" si="550"/>
        <v>7</v>
      </c>
      <c r="AA450" s="17">
        <f t="shared" si="549"/>
        <v>4.9278846153846159</v>
      </c>
      <c r="AB450" s="18">
        <v>7</v>
      </c>
      <c r="AC450" s="19">
        <f t="shared" si="536"/>
        <v>264.3125</v>
      </c>
      <c r="AD450" s="17">
        <f t="shared" si="552"/>
        <v>2.8846153846153846</v>
      </c>
      <c r="AE450" s="17">
        <f t="shared" si="571"/>
        <v>0</v>
      </c>
      <c r="AF450" s="29"/>
      <c r="AG450" s="43">
        <f t="shared" si="553"/>
        <v>0</v>
      </c>
      <c r="AH450" s="17">
        <f t="shared" si="554"/>
        <v>5.2862499999999999</v>
      </c>
      <c r="AI450" s="17">
        <f t="shared" si="555"/>
        <v>8.170865384615384</v>
      </c>
      <c r="AJ450" s="3">
        <f t="shared" si="569"/>
        <v>256</v>
      </c>
      <c r="AK450" s="3">
        <f t="shared" si="570"/>
        <v>500</v>
      </c>
      <c r="AL450" s="3"/>
      <c r="AN450" s="20">
        <f t="shared" si="556"/>
        <v>256.14</v>
      </c>
      <c r="AO450">
        <f t="shared" si="537"/>
        <v>2</v>
      </c>
      <c r="AP450">
        <f t="shared" si="538"/>
        <v>1</v>
      </c>
      <c r="AQ450">
        <f t="shared" si="539"/>
        <v>0</v>
      </c>
      <c r="AR450">
        <f t="shared" si="540"/>
        <v>0</v>
      </c>
      <c r="AS450">
        <f t="shared" si="541"/>
        <v>1</v>
      </c>
      <c r="AT450">
        <f t="shared" si="542"/>
        <v>1</v>
      </c>
      <c r="AU450">
        <f t="shared" si="543"/>
        <v>0</v>
      </c>
      <c r="AV450">
        <f t="shared" si="544"/>
        <v>0</v>
      </c>
      <c r="AW450">
        <f t="shared" si="545"/>
        <v>1</v>
      </c>
      <c r="AX450">
        <f t="shared" si="546"/>
        <v>0</v>
      </c>
      <c r="AY450">
        <f t="shared" si="547"/>
        <v>559.99999999994543</v>
      </c>
      <c r="AZ450" s="12">
        <f t="shared" si="557"/>
        <v>-2.661111111111111</v>
      </c>
      <c r="BA450" s="13">
        <f t="shared" si="568"/>
        <v>0</v>
      </c>
      <c r="BB450" s="13">
        <f t="shared" si="551"/>
        <v>0</v>
      </c>
      <c r="BC450" s="27">
        <v>0</v>
      </c>
      <c r="BD450" s="1">
        <f t="shared" si="558"/>
        <v>0</v>
      </c>
      <c r="BE450" s="20">
        <f t="shared" si="559"/>
        <v>242.50000000000003</v>
      </c>
    </row>
    <row r="451" spans="1:57" ht="32.25" customHeight="1" x14ac:dyDescent="0.65">
      <c r="A451" s="39">
        <v>445</v>
      </c>
      <c r="B451" s="2" t="s">
        <v>1130</v>
      </c>
      <c r="C451" s="44" t="s">
        <v>1166</v>
      </c>
      <c r="D451" s="47" t="s">
        <v>1081</v>
      </c>
      <c r="E451" s="48" t="s">
        <v>1167</v>
      </c>
      <c r="F451" s="46" t="str">
        <f>VLOOKUP(C451,'[1]2023.11'!$C$6:$X$1239,8,0)</f>
        <v>MON</v>
      </c>
      <c r="G451" s="46" t="str">
        <f>VLOOKUP(C451,'[1]2023.11'!$C$6:$X$1239,9,0)</f>
        <v>THEANG</v>
      </c>
      <c r="H451" s="46" t="str">
        <f>VLOOKUP(C451,'[1]2023.11'!$C$6:$X$1239,14,0)</f>
        <v>F</v>
      </c>
      <c r="I451" s="78">
        <f>VLOOKUP(C451,'[1]2023.11'!$C$6:$X$1239,13,0)</f>
        <v>38089</v>
      </c>
      <c r="J451" s="46" t="e">
        <f>VLOOKUP(C451,'[1]2023.11'!$C$6:$X$1239,4,0)</f>
        <v>#N/A</v>
      </c>
      <c r="K451" s="46" t="str">
        <f>VLOOKUP(C451,'[1]2023.11'!$C$6:$X$1239,3,0)</f>
        <v>062269080</v>
      </c>
      <c r="L451" s="15">
        <v>45194</v>
      </c>
      <c r="M451" s="2">
        <f t="shared" si="572"/>
        <v>26</v>
      </c>
      <c r="N451" s="16">
        <v>26</v>
      </c>
      <c r="O451" s="2"/>
      <c r="P451" s="16"/>
      <c r="Q451" s="16"/>
      <c r="R451" s="2">
        <v>200</v>
      </c>
      <c r="S451" s="2">
        <v>0</v>
      </c>
      <c r="T451" s="2">
        <v>0</v>
      </c>
      <c r="U451" s="16"/>
      <c r="V451" s="2">
        <v>0</v>
      </c>
      <c r="W451" s="2">
        <f t="shared" si="567"/>
        <v>10</v>
      </c>
      <c r="X451" s="2">
        <f t="shared" si="566"/>
        <v>0</v>
      </c>
      <c r="Y451" s="17">
        <f t="shared" si="548"/>
        <v>37.5</v>
      </c>
      <c r="Z451" s="17">
        <f t="shared" si="550"/>
        <v>6.5</v>
      </c>
      <c r="AA451" s="17">
        <f t="shared" si="549"/>
        <v>5</v>
      </c>
      <c r="AB451" s="18">
        <v>7</v>
      </c>
      <c r="AC451" s="19">
        <f t="shared" si="536"/>
        <v>266</v>
      </c>
      <c r="AD451" s="17">
        <f t="shared" si="552"/>
        <v>0</v>
      </c>
      <c r="AE451" s="17">
        <f t="shared" si="571"/>
        <v>0</v>
      </c>
      <c r="AF451" s="29"/>
      <c r="AG451" s="43">
        <f t="shared" si="553"/>
        <v>0</v>
      </c>
      <c r="AH451" s="17">
        <f t="shared" si="554"/>
        <v>5.32</v>
      </c>
      <c r="AI451" s="17">
        <f t="shared" si="555"/>
        <v>5.32</v>
      </c>
      <c r="AJ451" s="3">
        <f t="shared" si="569"/>
        <v>260</v>
      </c>
      <c r="AK451" s="3">
        <f t="shared" si="570"/>
        <v>2700</v>
      </c>
      <c r="AL451" s="3"/>
      <c r="AN451" s="20">
        <f t="shared" si="556"/>
        <v>260.68</v>
      </c>
      <c r="AO451">
        <f t="shared" si="537"/>
        <v>2</v>
      </c>
      <c r="AP451">
        <f t="shared" si="538"/>
        <v>1</v>
      </c>
      <c r="AQ451">
        <f t="shared" si="539"/>
        <v>0</v>
      </c>
      <c r="AR451">
        <f t="shared" si="540"/>
        <v>1</v>
      </c>
      <c r="AS451">
        <f t="shared" si="541"/>
        <v>0</v>
      </c>
      <c r="AT451">
        <f t="shared" si="542"/>
        <v>0</v>
      </c>
      <c r="AU451">
        <f t="shared" si="543"/>
        <v>1</v>
      </c>
      <c r="AV451">
        <f t="shared" si="544"/>
        <v>0</v>
      </c>
      <c r="AW451">
        <f t="shared" si="545"/>
        <v>1</v>
      </c>
      <c r="AX451">
        <f t="shared" si="546"/>
        <v>2</v>
      </c>
      <c r="AY451">
        <f t="shared" si="547"/>
        <v>2720.0000000000273</v>
      </c>
      <c r="AZ451" s="12">
        <f t="shared" si="557"/>
        <v>-2.6916666666666669</v>
      </c>
      <c r="BA451" s="13">
        <f t="shared" si="568"/>
        <v>0</v>
      </c>
      <c r="BB451" s="13">
        <f t="shared" si="551"/>
        <v>0</v>
      </c>
      <c r="BC451" s="27">
        <v>0</v>
      </c>
      <c r="BD451" s="1">
        <f t="shared" si="558"/>
        <v>0</v>
      </c>
      <c r="BE451" s="20">
        <f t="shared" si="559"/>
        <v>247.5</v>
      </c>
    </row>
    <row r="452" spans="1:57" ht="32.25" customHeight="1" x14ac:dyDescent="0.65">
      <c r="A452" s="2">
        <v>446</v>
      </c>
      <c r="B452" s="2" t="s">
        <v>1130</v>
      </c>
      <c r="C452" s="44" t="s">
        <v>1168</v>
      </c>
      <c r="D452" s="47" t="s">
        <v>1169</v>
      </c>
      <c r="E452" s="48" t="s">
        <v>1170</v>
      </c>
      <c r="F452" s="46" t="str">
        <f>VLOOKUP(C452,'[1]2023.11'!$C$6:$X$1239,8,0)</f>
        <v>VEY</v>
      </c>
      <c r="G452" s="46" t="str">
        <f>VLOOKUP(C452,'[1]2023.11'!$C$6:$X$1239,9,0)</f>
        <v>SEY</v>
      </c>
      <c r="H452" s="46" t="str">
        <f>VLOOKUP(C452,'[1]2023.11'!$C$6:$X$1239,14,0)</f>
        <v>F</v>
      </c>
      <c r="I452" s="78">
        <f>VLOOKUP(C452,'[1]2023.11'!$C$6:$X$1239,13,0)</f>
        <v>30598</v>
      </c>
      <c r="J452" s="46" t="e">
        <f>VLOOKUP(C452,'[1]2023.11'!$C$6:$X$1239,4,0)</f>
        <v>#N/A</v>
      </c>
      <c r="K452" s="46" t="str">
        <f>VLOOKUP(C452,'[1]2023.11'!$C$6:$X$1239,3,0)</f>
        <v>200200324</v>
      </c>
      <c r="L452" s="15">
        <v>45218</v>
      </c>
      <c r="M452" s="2">
        <f t="shared" si="572"/>
        <v>26</v>
      </c>
      <c r="N452" s="16">
        <v>26</v>
      </c>
      <c r="O452" s="2"/>
      <c r="P452" s="16"/>
      <c r="Q452" s="16"/>
      <c r="R452" s="2">
        <v>198</v>
      </c>
      <c r="S452" s="2">
        <v>0</v>
      </c>
      <c r="T452" s="2">
        <v>0</v>
      </c>
      <c r="U452" s="16"/>
      <c r="V452" s="2">
        <v>0</v>
      </c>
      <c r="W452" s="2">
        <f t="shared" si="567"/>
        <v>10</v>
      </c>
      <c r="X452" s="2">
        <f t="shared" si="566"/>
        <v>0</v>
      </c>
      <c r="Y452" s="17">
        <f t="shared" si="548"/>
        <v>37.125</v>
      </c>
      <c r="Z452" s="17">
        <f t="shared" si="550"/>
        <v>6.5</v>
      </c>
      <c r="AA452" s="17">
        <f t="shared" si="549"/>
        <v>5</v>
      </c>
      <c r="AB452" s="18">
        <v>7</v>
      </c>
      <c r="AC452" s="19">
        <f t="shared" ref="AC452:AC515" si="573">R452+S452+T452+U452+V452+W452+X452+Y452+Z452+AA452+AB452</f>
        <v>263.625</v>
      </c>
      <c r="AD452" s="17">
        <f t="shared" si="552"/>
        <v>0</v>
      </c>
      <c r="AE452" s="17">
        <f t="shared" si="571"/>
        <v>0</v>
      </c>
      <c r="AF452" s="29"/>
      <c r="AG452" s="43">
        <f t="shared" si="553"/>
        <v>0</v>
      </c>
      <c r="AH452" s="17">
        <f t="shared" si="554"/>
        <v>5.2725</v>
      </c>
      <c r="AI452" s="17">
        <f t="shared" si="555"/>
        <v>5.2725</v>
      </c>
      <c r="AJ452" s="3">
        <f t="shared" si="569"/>
        <v>258</v>
      </c>
      <c r="AK452" s="3">
        <f t="shared" si="570"/>
        <v>1400</v>
      </c>
      <c r="AL452" s="3"/>
      <c r="AN452" s="20">
        <f t="shared" si="556"/>
        <v>258.35000000000002</v>
      </c>
      <c r="AO452">
        <f t="shared" ref="AO452:AO515" si="574">INT(AN452/$AO$5)</f>
        <v>2</v>
      </c>
      <c r="AP452">
        <f t="shared" ref="AP452:AP515" si="575">INT((AN452-$AO$5*AO452)/50)</f>
        <v>1</v>
      </c>
      <c r="AQ452">
        <f t="shared" ref="AQ452:AQ515" si="576">INT((AN452-$AO$5*AO452-$AP$5*AP452)/20)</f>
        <v>0</v>
      </c>
      <c r="AR452">
        <f t="shared" ref="AR452:AR515" si="577">INT((AN452-$AO$5*AO452-$AP$5*AP452-$AQ$5*AQ452)/10)</f>
        <v>0</v>
      </c>
      <c r="AS452">
        <f t="shared" ref="AS452:AS515" si="578">INT((AN452-$AO$5*AO452-$AP$5*AP452-$AQ$5*AQ452-$AR$5*AR452)/5)</f>
        <v>1</v>
      </c>
      <c r="AT452">
        <f t="shared" ref="AT452:AT515" si="579">INT((AN452-$AO$5*AO452-$AP$5*AP452-$AQ$5*AQ452-$AR$5*AR452-$AS$5*AS452)/1)</f>
        <v>3</v>
      </c>
      <c r="AU452">
        <f t="shared" ref="AU452:AU515" si="580">INT(AY452/$AU$5)</f>
        <v>0</v>
      </c>
      <c r="AV452">
        <f t="shared" ref="AV452:AV515" si="581">INT((AY452-AU452*$AU$5)/1000)</f>
        <v>1</v>
      </c>
      <c r="AW452">
        <f t="shared" ref="AW452:AW515" si="582">INT((AY452-AU452*$AU$5-AV452*$AV$5)/500)</f>
        <v>0</v>
      </c>
      <c r="AX452">
        <f t="shared" ref="AX452:AX515" si="583">INT((AY452-AU452*$AU$5-AV452*$AV$5-AW452*$AW$5)/100)</f>
        <v>4</v>
      </c>
      <c r="AY452">
        <f t="shared" ref="AY452:AY515" si="584">(AN452-$AO$5*AO452-$AP$5*AP452-$AQ$5*AQ452-$AR$5*AR452-$AS$5*AS452-$AT$5*AT452)*4000</f>
        <v>1400.0000000000909</v>
      </c>
      <c r="AZ452" s="12">
        <f t="shared" si="557"/>
        <v>-2.7583333333333333</v>
      </c>
      <c r="BA452" s="13">
        <f t="shared" si="568"/>
        <v>0</v>
      </c>
      <c r="BB452" s="13">
        <f t="shared" si="551"/>
        <v>0</v>
      </c>
      <c r="BC452" s="27">
        <v>0</v>
      </c>
      <c r="BD452" s="1">
        <f t="shared" si="558"/>
        <v>0</v>
      </c>
      <c r="BE452" s="20">
        <f t="shared" si="559"/>
        <v>245.125</v>
      </c>
    </row>
    <row r="453" spans="1:57" ht="33" customHeight="1" x14ac:dyDescent="0.65">
      <c r="A453" s="39">
        <v>447</v>
      </c>
      <c r="B453" s="2" t="s">
        <v>1171</v>
      </c>
      <c r="C453" s="44" t="s">
        <v>1172</v>
      </c>
      <c r="D453" s="47" t="s">
        <v>288</v>
      </c>
      <c r="E453" s="48" t="s">
        <v>1173</v>
      </c>
      <c r="F453" s="46" t="str">
        <f>VLOOKUP(C453,'[1]2023.11'!$C$6:$X$1239,8,0)</f>
        <v>KOEM</v>
      </c>
      <c r="G453" s="46" t="str">
        <f>VLOOKUP(C453,'[1]2023.11'!$C$6:$X$1239,9,0)</f>
        <v>SREYPHO</v>
      </c>
      <c r="H453" s="46" t="str">
        <f>VLOOKUP(C453,'[1]2023.11'!$C$6:$X$1239,14,0)</f>
        <v>F</v>
      </c>
      <c r="I453" s="78">
        <f>VLOOKUP(C453,'[1]2023.11'!$C$6:$X$1239,13,0)</f>
        <v>36404</v>
      </c>
      <c r="J453" s="46" t="str">
        <f>VLOOKUP(C453,'[1]2023.11'!$C$6:$X$1239,4,0)</f>
        <v>0965471796</v>
      </c>
      <c r="K453" s="46" t="str">
        <f>VLOOKUP(C453,'[1]2023.11'!$C$6:$X$1239,3,0)</f>
        <v>030858463</v>
      </c>
      <c r="L453" s="15">
        <v>44228</v>
      </c>
      <c r="M453" s="2">
        <f t="shared" si="572"/>
        <v>26</v>
      </c>
      <c r="N453" s="16">
        <v>26</v>
      </c>
      <c r="O453" s="2"/>
      <c r="P453" s="16"/>
      <c r="Q453" s="16"/>
      <c r="R453" s="2">
        <v>200</v>
      </c>
      <c r="S453" s="2">
        <v>0</v>
      </c>
      <c r="T453" s="2">
        <v>3</v>
      </c>
      <c r="U453" s="16"/>
      <c r="V453" s="2">
        <v>0</v>
      </c>
      <c r="W453" s="2">
        <f>IF(AND($Q$4&lt;=M453,Q453&lt;0.01),10,IF(AND(M453&gt;=$Q$4-1,Q453&lt;0.01),5,0))</f>
        <v>10</v>
      </c>
      <c r="X453" s="2">
        <f t="shared" si="566"/>
        <v>0</v>
      </c>
      <c r="Y453" s="17">
        <f t="shared" ref="Y453:Y492" si="585">(((R453/26/8)*1.5)*N453)+(((R453/26)*2)*O453)</f>
        <v>37.5</v>
      </c>
      <c r="Z453" s="17">
        <f t="shared" si="550"/>
        <v>6.5</v>
      </c>
      <c r="AA453" s="17">
        <f t="shared" si="549"/>
        <v>5</v>
      </c>
      <c r="AB453" s="18">
        <v>7</v>
      </c>
      <c r="AC453" s="19">
        <f t="shared" si="573"/>
        <v>269</v>
      </c>
      <c r="AD453" s="17">
        <f t="shared" si="552"/>
        <v>0</v>
      </c>
      <c r="AE453" s="17">
        <f t="shared" si="571"/>
        <v>0</v>
      </c>
      <c r="AF453" s="29"/>
      <c r="AG453" s="43">
        <f>IF(BE453&lt;=(1500000/4000),0,IF(BE453&lt;=(2000000/4000),(BE453-(1500000/4000))*5%,IF(BE453&lt;=(8500000/4000),(BE453-(2000000/4000))*10%+(25000/4000),IF(BE453&lt;=(12500000/4000),(BE453-(8500000/4000))*15%+(675000/4000),(BE453-(12500000/4000))*20%+(1275000/4000)))))</f>
        <v>0</v>
      </c>
      <c r="AH453" s="17">
        <f>IF((AC453*4000)&lt;=1200000,(AC453*2%),(1200000/4000*2%))</f>
        <v>5.38</v>
      </c>
      <c r="AI453" s="17">
        <f>AD453+AE453+AF453+AG453+AH453</f>
        <v>5.38</v>
      </c>
      <c r="AJ453" s="3">
        <f t="shared" si="569"/>
        <v>263</v>
      </c>
      <c r="AK453" s="3">
        <f t="shared" si="570"/>
        <v>2400</v>
      </c>
      <c r="AL453" s="3"/>
      <c r="AN453" s="20">
        <f t="shared" si="556"/>
        <v>263.62</v>
      </c>
      <c r="AO453">
        <f t="shared" si="574"/>
        <v>2</v>
      </c>
      <c r="AP453">
        <f t="shared" si="575"/>
        <v>1</v>
      </c>
      <c r="AQ453">
        <f t="shared" si="576"/>
        <v>0</v>
      </c>
      <c r="AR453">
        <f t="shared" si="577"/>
        <v>1</v>
      </c>
      <c r="AS453">
        <f t="shared" si="578"/>
        <v>0</v>
      </c>
      <c r="AT453">
        <f t="shared" si="579"/>
        <v>3</v>
      </c>
      <c r="AU453">
        <f t="shared" si="580"/>
        <v>1</v>
      </c>
      <c r="AV453">
        <f t="shared" si="581"/>
        <v>0</v>
      </c>
      <c r="AW453">
        <f t="shared" si="582"/>
        <v>0</v>
      </c>
      <c r="AX453">
        <f t="shared" si="583"/>
        <v>4</v>
      </c>
      <c r="AY453">
        <f t="shared" si="584"/>
        <v>2480.0000000000182</v>
      </c>
      <c r="AZ453" s="12">
        <f t="shared" si="557"/>
        <v>-4.1666666666666664E-2</v>
      </c>
      <c r="BA453" s="13">
        <f t="shared" si="568"/>
        <v>0</v>
      </c>
      <c r="BB453" s="13">
        <f t="shared" si="551"/>
        <v>0</v>
      </c>
      <c r="BC453" s="27">
        <v>0</v>
      </c>
      <c r="BD453" s="1">
        <f t="shared" si="558"/>
        <v>0</v>
      </c>
      <c r="BE453" s="20">
        <f t="shared" si="559"/>
        <v>250.5</v>
      </c>
    </row>
    <row r="454" spans="1:57" ht="33" customHeight="1" x14ac:dyDescent="0.65">
      <c r="A454" s="2">
        <v>448</v>
      </c>
      <c r="B454" s="2" t="s">
        <v>1171</v>
      </c>
      <c r="C454" s="44" t="s">
        <v>1174</v>
      </c>
      <c r="D454" s="47" t="s">
        <v>900</v>
      </c>
      <c r="E454" s="48" t="s">
        <v>1175</v>
      </c>
      <c r="F454" s="46" t="str">
        <f>VLOOKUP(C454,'[1]2023.11'!$C$6:$X$1239,8,0)</f>
        <v>BRAK</v>
      </c>
      <c r="G454" s="46" t="str">
        <f>VLOOKUP(C454,'[1]2023.11'!$C$6:$X$1239,9,0)</f>
        <v>PICH</v>
      </c>
      <c r="H454" s="46" t="str">
        <f>VLOOKUP(C454,'[1]2023.11'!$C$6:$X$1239,14,0)</f>
        <v>F</v>
      </c>
      <c r="I454" s="78">
        <f>VLOOKUP(C454,'[1]2023.11'!$C$6:$X$1239,13,0)</f>
        <v>27461</v>
      </c>
      <c r="J454" s="46" t="str">
        <f>VLOOKUP(C454,'[1]2023.11'!$C$6:$X$1239,4,0)</f>
        <v>086792293</v>
      </c>
      <c r="K454" s="46" t="str">
        <f>VLOOKUP(C454,'[1]2023.11'!$C$6:$X$1239,3,0)</f>
        <v>061805225</v>
      </c>
      <c r="L454" s="15">
        <v>44228</v>
      </c>
      <c r="M454" s="2">
        <f t="shared" si="572"/>
        <v>24</v>
      </c>
      <c r="N454" s="16">
        <v>26</v>
      </c>
      <c r="O454" s="2"/>
      <c r="P454" s="16">
        <v>2</v>
      </c>
      <c r="Q454" s="16"/>
      <c r="R454" s="2">
        <v>200</v>
      </c>
      <c r="S454" s="2">
        <v>0</v>
      </c>
      <c r="T454" s="2">
        <v>1</v>
      </c>
      <c r="U454" s="16"/>
      <c r="V454" s="2">
        <v>0</v>
      </c>
      <c r="W454" s="2">
        <f t="shared" ref="W454:W492" si="586">IF(AND($Q$4&lt;=M454,Q454&lt;0.01),10,IF(AND(M454&gt;=$Q$4-1,Q454&lt;0.01),5,0))</f>
        <v>0</v>
      </c>
      <c r="X454" s="2">
        <f t="shared" si="566"/>
        <v>0</v>
      </c>
      <c r="Y454" s="17">
        <f t="shared" si="585"/>
        <v>37.5</v>
      </c>
      <c r="Z454" s="17">
        <f t="shared" si="550"/>
        <v>6.5</v>
      </c>
      <c r="AA454" s="17">
        <f t="shared" si="549"/>
        <v>4.6153846153846159</v>
      </c>
      <c r="AB454" s="18">
        <v>7</v>
      </c>
      <c r="AC454" s="19">
        <f t="shared" si="573"/>
        <v>256.61538461538464</v>
      </c>
      <c r="AD454" s="17">
        <f t="shared" si="552"/>
        <v>15.461538461538462</v>
      </c>
      <c r="AE454" s="17">
        <f t="shared" si="571"/>
        <v>0</v>
      </c>
      <c r="AF454" s="29"/>
      <c r="AG454" s="43">
        <f t="shared" ref="AG454:AG470" si="587">IF(BE454&lt;=(1500000/4000),0,IF(BE454&lt;=(2000000/4000),(BE454-(1500000/4000))*5%,IF(BE454&lt;=(8500000/4000),(BE454-(2000000/4000))*10%+(25000/4000),IF(BE454&lt;=(12500000/4000),(BE454-(8500000/4000))*15%+(675000/4000),(BE454-(12500000/4000))*20%+(1275000/4000)))))</f>
        <v>0</v>
      </c>
      <c r="AH454" s="17">
        <f t="shared" ref="AH454:AH492" si="588">IF((AC454*4000)&lt;=1200000,(AC454*2%),(1200000/4000*2%))</f>
        <v>5.1323076923076929</v>
      </c>
      <c r="AI454" s="17">
        <f t="shared" ref="AI454:AI492" si="589">AD454+AE454+AF454+AG454+AH454</f>
        <v>20.593846153846155</v>
      </c>
      <c r="AJ454" s="3">
        <f t="shared" si="569"/>
        <v>236</v>
      </c>
      <c r="AK454" s="3">
        <f t="shared" si="570"/>
        <v>0</v>
      </c>
      <c r="AL454" s="3"/>
      <c r="AN454" s="20">
        <f t="shared" si="556"/>
        <v>236.02</v>
      </c>
      <c r="AO454">
        <f t="shared" si="574"/>
        <v>2</v>
      </c>
      <c r="AP454">
        <f t="shared" si="575"/>
        <v>0</v>
      </c>
      <c r="AQ454">
        <f t="shared" si="576"/>
        <v>1</v>
      </c>
      <c r="AR454">
        <f t="shared" si="577"/>
        <v>1</v>
      </c>
      <c r="AS454">
        <f t="shared" si="578"/>
        <v>1</v>
      </c>
      <c r="AT454">
        <f t="shared" si="579"/>
        <v>1</v>
      </c>
      <c r="AU454">
        <f t="shared" si="580"/>
        <v>0</v>
      </c>
      <c r="AV454">
        <f t="shared" si="581"/>
        <v>0</v>
      </c>
      <c r="AW454">
        <f t="shared" si="582"/>
        <v>0</v>
      </c>
      <c r="AX454">
        <f t="shared" si="583"/>
        <v>0</v>
      </c>
      <c r="AY454">
        <f t="shared" si="584"/>
        <v>80.000000000040927</v>
      </c>
      <c r="AZ454" s="12">
        <f t="shared" si="557"/>
        <v>-4.1666666666666664E-2</v>
      </c>
      <c r="BA454" s="13">
        <f t="shared" si="568"/>
        <v>0</v>
      </c>
      <c r="BB454" s="13">
        <f t="shared" si="551"/>
        <v>0</v>
      </c>
      <c r="BC454" s="27">
        <v>0</v>
      </c>
      <c r="BD454" s="1">
        <f t="shared" si="558"/>
        <v>0</v>
      </c>
      <c r="BE454" s="20">
        <f t="shared" si="559"/>
        <v>223.03846153846158</v>
      </c>
    </row>
    <row r="455" spans="1:57" ht="33" customHeight="1" x14ac:dyDescent="0.65">
      <c r="A455" s="39">
        <v>449</v>
      </c>
      <c r="B455" s="2" t="s">
        <v>1171</v>
      </c>
      <c r="C455" s="44" t="s">
        <v>1176</v>
      </c>
      <c r="D455" s="47" t="s">
        <v>117</v>
      </c>
      <c r="E455" s="48" t="s">
        <v>1177</v>
      </c>
      <c r="F455" s="46" t="str">
        <f>VLOOKUP(C455,'[1]2023.11'!$C$6:$X$1239,8,0)</f>
        <v>MAO</v>
      </c>
      <c r="G455" s="46" t="str">
        <f>VLOOKUP(C455,'[1]2023.11'!$C$6:$X$1239,9,0)</f>
        <v>SAVON</v>
      </c>
      <c r="H455" s="46" t="str">
        <f>VLOOKUP(C455,'[1]2023.11'!$C$6:$X$1239,14,0)</f>
        <v>F</v>
      </c>
      <c r="I455" s="78">
        <f>VLOOKUP(C455,'[1]2023.11'!$C$6:$X$1239,13,0)</f>
        <v>34928</v>
      </c>
      <c r="J455" s="46" t="str">
        <f>VLOOKUP(C455,'[1]2023.11'!$C$6:$X$1239,4,0)</f>
        <v>087613165</v>
      </c>
      <c r="K455" s="46" t="str">
        <f>VLOOKUP(C455,'[1]2023.11'!$C$6:$X$1239,3,0)</f>
        <v>030588892</v>
      </c>
      <c r="L455" s="15">
        <v>44228</v>
      </c>
      <c r="M455" s="2">
        <f t="shared" si="572"/>
        <v>26</v>
      </c>
      <c r="N455" s="16">
        <v>26</v>
      </c>
      <c r="O455" s="2"/>
      <c r="P455" s="16"/>
      <c r="Q455" s="16"/>
      <c r="R455" s="2">
        <v>200</v>
      </c>
      <c r="S455" s="2">
        <v>0</v>
      </c>
      <c r="T455" s="2">
        <v>9.5</v>
      </c>
      <c r="U455" s="16"/>
      <c r="V455" s="2">
        <v>0</v>
      </c>
      <c r="W455" s="2">
        <f t="shared" si="586"/>
        <v>10</v>
      </c>
      <c r="X455" s="2">
        <f t="shared" si="566"/>
        <v>0</v>
      </c>
      <c r="Y455" s="17">
        <f t="shared" si="585"/>
        <v>37.5</v>
      </c>
      <c r="Z455" s="17">
        <f t="shared" si="550"/>
        <v>6.5</v>
      </c>
      <c r="AA455" s="17">
        <f t="shared" ref="AA455:AA518" si="590">5/$P$4*M455</f>
        <v>5</v>
      </c>
      <c r="AB455" s="18">
        <v>7</v>
      </c>
      <c r="AC455" s="19">
        <f t="shared" si="573"/>
        <v>275.5</v>
      </c>
      <c r="AD455" s="17">
        <f t="shared" si="552"/>
        <v>0</v>
      </c>
      <c r="AE455" s="17">
        <f t="shared" si="571"/>
        <v>0</v>
      </c>
      <c r="AF455" s="29"/>
      <c r="AG455" s="43">
        <f t="shared" si="587"/>
        <v>0</v>
      </c>
      <c r="AH455" s="17">
        <f t="shared" si="588"/>
        <v>5.51</v>
      </c>
      <c r="AI455" s="17">
        <f t="shared" si="589"/>
        <v>5.51</v>
      </c>
      <c r="AJ455" s="3">
        <f t="shared" si="569"/>
        <v>269</v>
      </c>
      <c r="AK455" s="3">
        <f t="shared" si="570"/>
        <v>3900</v>
      </c>
      <c r="AL455" s="3"/>
      <c r="AN455" s="20">
        <f t="shared" si="556"/>
        <v>269.99</v>
      </c>
      <c r="AO455">
        <f t="shared" si="574"/>
        <v>2</v>
      </c>
      <c r="AP455">
        <f t="shared" si="575"/>
        <v>1</v>
      </c>
      <c r="AQ455">
        <f t="shared" si="576"/>
        <v>0</v>
      </c>
      <c r="AR455">
        <f t="shared" si="577"/>
        <v>1</v>
      </c>
      <c r="AS455">
        <f t="shared" si="578"/>
        <v>1</v>
      </c>
      <c r="AT455">
        <f t="shared" si="579"/>
        <v>4</v>
      </c>
      <c r="AU455">
        <f t="shared" si="580"/>
        <v>1</v>
      </c>
      <c r="AV455">
        <f t="shared" si="581"/>
        <v>1</v>
      </c>
      <c r="AW455">
        <f t="shared" si="582"/>
        <v>1</v>
      </c>
      <c r="AX455">
        <f t="shared" si="583"/>
        <v>4</v>
      </c>
      <c r="AY455">
        <f t="shared" si="584"/>
        <v>3960.0000000000364</v>
      </c>
      <c r="AZ455" s="12">
        <f t="shared" si="557"/>
        <v>-4.1666666666666664E-2</v>
      </c>
      <c r="BA455" s="13">
        <f t="shared" si="568"/>
        <v>0</v>
      </c>
      <c r="BB455" s="13">
        <f t="shared" si="551"/>
        <v>0</v>
      </c>
      <c r="BC455" s="27">
        <v>0</v>
      </c>
      <c r="BD455" s="1">
        <f t="shared" si="558"/>
        <v>0</v>
      </c>
      <c r="BE455" s="20">
        <f t="shared" si="559"/>
        <v>257</v>
      </c>
    </row>
    <row r="456" spans="1:57" ht="33" customHeight="1" x14ac:dyDescent="0.65">
      <c r="A456" s="2">
        <v>450</v>
      </c>
      <c r="B456" s="2" t="s">
        <v>1171</v>
      </c>
      <c r="C456" s="44" t="s">
        <v>1178</v>
      </c>
      <c r="D456" s="47" t="s">
        <v>1087</v>
      </c>
      <c r="E456" s="48" t="s">
        <v>943</v>
      </c>
      <c r="F456" s="46" t="str">
        <f>VLOOKUP(C456,'[1]2023.11'!$C$6:$X$1239,8,0)</f>
        <v>OEM</v>
      </c>
      <c r="G456" s="46" t="str">
        <f>VLOOKUP(C456,'[1]2023.11'!$C$6:$X$1239,9,0)</f>
        <v>DEN</v>
      </c>
      <c r="H456" s="46" t="str">
        <f>VLOOKUP(C456,'[1]2023.11'!$C$6:$X$1239,14,0)</f>
        <v>F</v>
      </c>
      <c r="I456" s="78">
        <f>VLOOKUP(C456,'[1]2023.11'!$C$6:$X$1239,13,0)</f>
        <v>29631</v>
      </c>
      <c r="J456" s="46" t="str">
        <f>VLOOKUP(C456,'[1]2023.11'!$C$6:$X$1239,4,0)</f>
        <v>0885049696</v>
      </c>
      <c r="K456" s="46" t="str">
        <f>VLOOKUP(C456,'[1]2023.11'!$C$6:$X$1239,3,0)</f>
        <v>061856370</v>
      </c>
      <c r="L456" s="15">
        <v>44228</v>
      </c>
      <c r="M456" s="2">
        <f t="shared" si="572"/>
        <v>25</v>
      </c>
      <c r="N456" s="16">
        <v>24</v>
      </c>
      <c r="O456" s="2"/>
      <c r="P456" s="16">
        <v>1</v>
      </c>
      <c r="Q456" s="16"/>
      <c r="R456" s="2">
        <v>210</v>
      </c>
      <c r="S456" s="2">
        <v>15</v>
      </c>
      <c r="T456" s="2">
        <v>34</v>
      </c>
      <c r="U456" s="16"/>
      <c r="V456" s="2">
        <v>0</v>
      </c>
      <c r="W456" s="2">
        <f t="shared" si="586"/>
        <v>5</v>
      </c>
      <c r="X456" s="2">
        <f t="shared" si="566"/>
        <v>0</v>
      </c>
      <c r="Y456" s="17">
        <f t="shared" si="585"/>
        <v>36.346153846153847</v>
      </c>
      <c r="Z456" s="17">
        <f t="shared" ref="Z456:Z519" si="591">N456*1000/4000</f>
        <v>6</v>
      </c>
      <c r="AA456" s="17">
        <f t="shared" si="590"/>
        <v>4.8076923076923084</v>
      </c>
      <c r="AB456" s="18">
        <v>7</v>
      </c>
      <c r="AC456" s="19">
        <f t="shared" si="573"/>
        <v>318.15384615384619</v>
      </c>
      <c r="AD456" s="17">
        <f t="shared" si="552"/>
        <v>9.384615384615385</v>
      </c>
      <c r="AE456" s="17">
        <f t="shared" si="571"/>
        <v>0</v>
      </c>
      <c r="AF456" s="29"/>
      <c r="AG456" s="43">
        <f t="shared" si="587"/>
        <v>0</v>
      </c>
      <c r="AH456" s="17">
        <f t="shared" si="588"/>
        <v>6</v>
      </c>
      <c r="AI456" s="17">
        <f t="shared" si="589"/>
        <v>15.384615384615385</v>
      </c>
      <c r="AJ456" s="3">
        <f t="shared" si="569"/>
        <v>302</v>
      </c>
      <c r="AK456" s="3">
        <f t="shared" si="570"/>
        <v>3000</v>
      </c>
      <c r="AL456" s="3"/>
      <c r="AN456" s="20">
        <f t="shared" si="556"/>
        <v>302.77</v>
      </c>
      <c r="AO456">
        <f t="shared" si="574"/>
        <v>3</v>
      </c>
      <c r="AP456">
        <f t="shared" si="575"/>
        <v>0</v>
      </c>
      <c r="AQ456">
        <f t="shared" si="576"/>
        <v>0</v>
      </c>
      <c r="AR456">
        <f t="shared" si="577"/>
        <v>0</v>
      </c>
      <c r="AS456">
        <f t="shared" si="578"/>
        <v>0</v>
      </c>
      <c r="AT456">
        <f t="shared" si="579"/>
        <v>2</v>
      </c>
      <c r="AU456">
        <f t="shared" si="580"/>
        <v>1</v>
      </c>
      <c r="AV456">
        <f t="shared" si="581"/>
        <v>1</v>
      </c>
      <c r="AW456">
        <f t="shared" si="582"/>
        <v>0</v>
      </c>
      <c r="AX456">
        <f t="shared" si="583"/>
        <v>0</v>
      </c>
      <c r="AY456">
        <f t="shared" si="584"/>
        <v>3079.9999999999272</v>
      </c>
      <c r="AZ456" s="12">
        <f t="shared" si="557"/>
        <v>-4.1666666666666664E-2</v>
      </c>
      <c r="BA456" s="13">
        <f t="shared" si="568"/>
        <v>0</v>
      </c>
      <c r="BB456" s="13">
        <f t="shared" si="551"/>
        <v>0</v>
      </c>
      <c r="BC456" s="27">
        <v>2</v>
      </c>
      <c r="BD456" s="1">
        <f t="shared" si="558"/>
        <v>75</v>
      </c>
      <c r="BE456" s="20">
        <f t="shared" si="559"/>
        <v>215.96153846153851</v>
      </c>
    </row>
    <row r="457" spans="1:57" ht="33" customHeight="1" x14ac:dyDescent="0.65">
      <c r="A457" s="39">
        <v>451</v>
      </c>
      <c r="B457" s="2" t="s">
        <v>1171</v>
      </c>
      <c r="C457" s="44" t="s">
        <v>1179</v>
      </c>
      <c r="D457" s="47" t="s">
        <v>795</v>
      </c>
      <c r="E457" s="48" t="s">
        <v>1180</v>
      </c>
      <c r="F457" s="46" t="str">
        <f>VLOOKUP(C457,'[1]2023.11'!$C$6:$X$1239,8,0)</f>
        <v>SUM</v>
      </c>
      <c r="G457" s="46" t="str">
        <f>VLOOKUP(C457,'[1]2023.11'!$C$6:$X$1239,9,0)</f>
        <v>CHANTHOU</v>
      </c>
      <c r="H457" s="46" t="str">
        <f>VLOOKUP(C457,'[1]2023.11'!$C$6:$X$1239,14,0)</f>
        <v>F</v>
      </c>
      <c r="I457" s="78">
        <f>VLOOKUP(C457,'[1]2023.11'!$C$6:$X$1239,13,0)</f>
        <v>34781</v>
      </c>
      <c r="J457" s="46" t="str">
        <f>VLOOKUP(C457,'[1]2023.11'!$C$6:$X$1239,4,0)</f>
        <v>0969732065</v>
      </c>
      <c r="K457" s="46" t="str">
        <f>VLOOKUP(C457,'[1]2023.11'!$C$6:$X$1239,3,0)</f>
        <v>030590534</v>
      </c>
      <c r="L457" s="15">
        <v>44228</v>
      </c>
      <c r="M457" s="2">
        <f t="shared" si="572"/>
        <v>26</v>
      </c>
      <c r="N457" s="16">
        <v>26</v>
      </c>
      <c r="O457" s="2"/>
      <c r="P457" s="16"/>
      <c r="Q457" s="16"/>
      <c r="R457" s="2">
        <v>200</v>
      </c>
      <c r="S457" s="2">
        <v>0</v>
      </c>
      <c r="T457" s="2">
        <v>14.5</v>
      </c>
      <c r="U457" s="16"/>
      <c r="V457" s="2">
        <v>0</v>
      </c>
      <c r="W457" s="2">
        <f t="shared" si="586"/>
        <v>10</v>
      </c>
      <c r="X457" s="2">
        <f t="shared" si="566"/>
        <v>0</v>
      </c>
      <c r="Y457" s="17">
        <f t="shared" si="585"/>
        <v>37.5</v>
      </c>
      <c r="Z457" s="17">
        <f t="shared" si="591"/>
        <v>6.5</v>
      </c>
      <c r="AA457" s="17">
        <f t="shared" si="590"/>
        <v>5</v>
      </c>
      <c r="AB457" s="18">
        <v>7</v>
      </c>
      <c r="AC457" s="19">
        <f t="shared" si="573"/>
        <v>280.5</v>
      </c>
      <c r="AD457" s="17">
        <f t="shared" si="552"/>
        <v>0</v>
      </c>
      <c r="AE457" s="17">
        <f t="shared" si="571"/>
        <v>0</v>
      </c>
      <c r="AF457" s="29"/>
      <c r="AG457" s="43">
        <f t="shared" si="587"/>
        <v>0</v>
      </c>
      <c r="AH457" s="17">
        <f t="shared" si="588"/>
        <v>5.61</v>
      </c>
      <c r="AI457" s="17">
        <f t="shared" si="589"/>
        <v>5.61</v>
      </c>
      <c r="AJ457" s="3">
        <f t="shared" si="569"/>
        <v>274</v>
      </c>
      <c r="AK457" s="3">
        <f t="shared" si="570"/>
        <v>3500</v>
      </c>
      <c r="AL457" s="3"/>
      <c r="AN457" s="20">
        <f t="shared" si="556"/>
        <v>274.89</v>
      </c>
      <c r="AO457">
        <f t="shared" si="574"/>
        <v>2</v>
      </c>
      <c r="AP457">
        <f t="shared" si="575"/>
        <v>1</v>
      </c>
      <c r="AQ457">
        <f t="shared" si="576"/>
        <v>1</v>
      </c>
      <c r="AR457">
        <f t="shared" si="577"/>
        <v>0</v>
      </c>
      <c r="AS457">
        <f t="shared" si="578"/>
        <v>0</v>
      </c>
      <c r="AT457">
        <f t="shared" si="579"/>
        <v>4</v>
      </c>
      <c r="AU457">
        <f t="shared" si="580"/>
        <v>1</v>
      </c>
      <c r="AV457">
        <f t="shared" si="581"/>
        <v>1</v>
      </c>
      <c r="AW457">
        <f t="shared" si="582"/>
        <v>1</v>
      </c>
      <c r="AX457">
        <f t="shared" si="583"/>
        <v>0</v>
      </c>
      <c r="AY457">
        <f t="shared" si="584"/>
        <v>3559.9999999999454</v>
      </c>
      <c r="AZ457" s="12">
        <f t="shared" si="557"/>
        <v>-4.1666666666666664E-2</v>
      </c>
      <c r="BA457" s="13">
        <f t="shared" si="568"/>
        <v>0</v>
      </c>
      <c r="BB457" s="13">
        <f t="shared" ref="BB457:BB520" si="592">IF(AZ457&lt;=3,0,IF(AZ457&lt;=4,4,IF(AZ457&lt;=5,5,IF(AZ457&lt;=6,6,IF(AZ457&lt;=7,7,IF(AZ457&lt;=8,8,IF(AZ457&lt;=9,9,10)))))))</f>
        <v>0</v>
      </c>
      <c r="BC457" s="27">
        <v>0</v>
      </c>
      <c r="BD457" s="1">
        <f t="shared" si="558"/>
        <v>0</v>
      </c>
      <c r="BE457" s="20">
        <f t="shared" si="559"/>
        <v>262</v>
      </c>
    </row>
    <row r="458" spans="1:57" ht="33" customHeight="1" x14ac:dyDescent="0.65">
      <c r="A458" s="2">
        <v>452</v>
      </c>
      <c r="B458" s="2" t="s">
        <v>1171</v>
      </c>
      <c r="C458" s="44" t="s">
        <v>1181</v>
      </c>
      <c r="D458" s="47" t="s">
        <v>92</v>
      </c>
      <c r="E458" s="48" t="s">
        <v>1182</v>
      </c>
      <c r="F458" s="46" t="str">
        <f>VLOOKUP(C458,'[1]2023.11'!$C$6:$X$1239,8,0)</f>
        <v>SAM</v>
      </c>
      <c r="G458" s="46" t="str">
        <f>VLOOKUP(C458,'[1]2023.11'!$C$6:$X$1239,9,0)</f>
        <v>THAVANN</v>
      </c>
      <c r="H458" s="46" t="str">
        <f>VLOOKUP(C458,'[1]2023.11'!$C$6:$X$1239,14,0)</f>
        <v>F</v>
      </c>
      <c r="I458" s="78">
        <f>VLOOKUP(C458,'[1]2023.11'!$C$6:$X$1239,13,0)</f>
        <v>35256</v>
      </c>
      <c r="J458" s="46" t="str">
        <f>VLOOKUP(C458,'[1]2023.11'!$C$6:$X$1239,4,0)</f>
        <v>0964089559</v>
      </c>
      <c r="K458" s="46" t="str">
        <f>VLOOKUP(C458,'[1]2023.11'!$C$6:$X$1239,3,0)</f>
        <v>061437123</v>
      </c>
      <c r="L458" s="15">
        <v>44228</v>
      </c>
      <c r="M458" s="2">
        <f t="shared" si="572"/>
        <v>26</v>
      </c>
      <c r="N458" s="16">
        <v>26</v>
      </c>
      <c r="O458" s="2"/>
      <c r="P458" s="16"/>
      <c r="Q458" s="16"/>
      <c r="R458" s="2">
        <v>200</v>
      </c>
      <c r="S458" s="2">
        <v>0</v>
      </c>
      <c r="T458" s="2">
        <v>7</v>
      </c>
      <c r="U458" s="16"/>
      <c r="V458" s="2">
        <v>0</v>
      </c>
      <c r="W458" s="2">
        <f t="shared" si="586"/>
        <v>10</v>
      </c>
      <c r="X458" s="2">
        <f t="shared" si="566"/>
        <v>0</v>
      </c>
      <c r="Y458" s="17">
        <f t="shared" si="585"/>
        <v>37.5</v>
      </c>
      <c r="Z458" s="17">
        <f t="shared" si="591"/>
        <v>6.5</v>
      </c>
      <c r="AA458" s="17">
        <f t="shared" si="590"/>
        <v>5</v>
      </c>
      <c r="AB458" s="18">
        <v>7</v>
      </c>
      <c r="AC458" s="19">
        <f t="shared" si="573"/>
        <v>273</v>
      </c>
      <c r="AD458" s="17">
        <f t="shared" ref="AD458:AD521" si="593">(R458+T458)/$P$4*P458</f>
        <v>0</v>
      </c>
      <c r="AE458" s="17">
        <f t="shared" si="571"/>
        <v>0</v>
      </c>
      <c r="AF458" s="29"/>
      <c r="AG458" s="43">
        <f t="shared" si="587"/>
        <v>0</v>
      </c>
      <c r="AH458" s="17">
        <f t="shared" si="588"/>
        <v>5.46</v>
      </c>
      <c r="AI458" s="17">
        <f t="shared" si="589"/>
        <v>5.46</v>
      </c>
      <c r="AJ458" s="3">
        <f t="shared" si="569"/>
        <v>267</v>
      </c>
      <c r="AK458" s="3">
        <f t="shared" si="570"/>
        <v>2100</v>
      </c>
      <c r="AL458" s="3"/>
      <c r="AN458" s="20">
        <f t="shared" ref="AN458:AN521" si="594">ROUND( AC458-AI458,2)</f>
        <v>267.54000000000002</v>
      </c>
      <c r="AO458">
        <f t="shared" si="574"/>
        <v>2</v>
      </c>
      <c r="AP458">
        <f t="shared" si="575"/>
        <v>1</v>
      </c>
      <c r="AQ458">
        <f t="shared" si="576"/>
        <v>0</v>
      </c>
      <c r="AR458">
        <f t="shared" si="577"/>
        <v>1</v>
      </c>
      <c r="AS458">
        <f t="shared" si="578"/>
        <v>1</v>
      </c>
      <c r="AT458">
        <f t="shared" si="579"/>
        <v>2</v>
      </c>
      <c r="AU458">
        <f t="shared" si="580"/>
        <v>1</v>
      </c>
      <c r="AV458">
        <f t="shared" si="581"/>
        <v>0</v>
      </c>
      <c r="AW458">
        <f t="shared" si="582"/>
        <v>0</v>
      </c>
      <c r="AX458">
        <f t="shared" si="583"/>
        <v>1</v>
      </c>
      <c r="AY458">
        <f t="shared" si="584"/>
        <v>2160.0000000000819</v>
      </c>
      <c r="AZ458" s="12">
        <f t="shared" ref="AZ458:AZ521" si="595">+DAYS360(L458,$P$3)/360</f>
        <v>-4.1666666666666664E-2</v>
      </c>
      <c r="BA458" s="13">
        <f t="shared" si="568"/>
        <v>0</v>
      </c>
      <c r="BB458" s="13">
        <f t="shared" si="592"/>
        <v>0</v>
      </c>
      <c r="BC458" s="27">
        <v>0</v>
      </c>
      <c r="BD458" s="1">
        <f t="shared" ref="BD458:BD521" si="596">+BC458*150000/4000</f>
        <v>0</v>
      </c>
      <c r="BE458" s="20">
        <f t="shared" ref="BE458:BE521" si="597">AC458-AD458-AE458-Z458-AA458-AB458-BD458</f>
        <v>254.5</v>
      </c>
    </row>
    <row r="459" spans="1:57" ht="33" customHeight="1" x14ac:dyDescent="0.65">
      <c r="A459" s="39">
        <v>453</v>
      </c>
      <c r="B459" s="2" t="s">
        <v>1171</v>
      </c>
      <c r="C459" s="44" t="s">
        <v>1183</v>
      </c>
      <c r="D459" s="47" t="s">
        <v>199</v>
      </c>
      <c r="E459" s="48" t="s">
        <v>1184</v>
      </c>
      <c r="F459" s="46" t="str">
        <f>VLOOKUP(C459,'[1]2023.11'!$C$6:$X$1239,8,0)</f>
        <v>DUONG</v>
      </c>
      <c r="G459" s="46" t="str">
        <f>VLOOKUP(C459,'[1]2023.11'!$C$6:$X$1239,9,0)</f>
        <v>PRUON</v>
      </c>
      <c r="H459" s="46" t="str">
        <f>VLOOKUP(C459,'[1]2023.11'!$C$6:$X$1239,14,0)</f>
        <v>F</v>
      </c>
      <c r="I459" s="78">
        <f>VLOOKUP(C459,'[1]2023.11'!$C$6:$X$1239,13,0)</f>
        <v>34188</v>
      </c>
      <c r="J459" s="46" t="str">
        <f>VLOOKUP(C459,'[1]2023.11'!$C$6:$X$1239,4,0)</f>
        <v>085550346</v>
      </c>
      <c r="K459" s="46" t="str">
        <f>VLOOKUP(C459,'[1]2023.11'!$C$6:$X$1239,3,0)</f>
        <v>180525701</v>
      </c>
      <c r="L459" s="15">
        <v>44502</v>
      </c>
      <c r="M459" s="2">
        <f t="shared" si="572"/>
        <v>22</v>
      </c>
      <c r="N459" s="16">
        <v>22</v>
      </c>
      <c r="O459" s="2"/>
      <c r="P459" s="16">
        <v>4</v>
      </c>
      <c r="Q459" s="16"/>
      <c r="R459" s="2">
        <v>200</v>
      </c>
      <c r="S459" s="2">
        <v>0</v>
      </c>
      <c r="T459" s="2">
        <v>0</v>
      </c>
      <c r="U459" s="16"/>
      <c r="V459" s="2">
        <v>0</v>
      </c>
      <c r="W459" s="2">
        <f t="shared" si="586"/>
        <v>0</v>
      </c>
      <c r="X459" s="2">
        <f t="shared" si="566"/>
        <v>0</v>
      </c>
      <c r="Y459" s="17">
        <f t="shared" si="585"/>
        <v>31.73076923076923</v>
      </c>
      <c r="Z459" s="17">
        <f t="shared" si="591"/>
        <v>5.5</v>
      </c>
      <c r="AA459" s="17">
        <f t="shared" si="590"/>
        <v>4.2307692307692308</v>
      </c>
      <c r="AB459" s="18">
        <v>7</v>
      </c>
      <c r="AC459" s="19">
        <f t="shared" si="573"/>
        <v>248.46153846153845</v>
      </c>
      <c r="AD459" s="17">
        <f t="shared" si="593"/>
        <v>30.76923076923077</v>
      </c>
      <c r="AE459" s="17">
        <f t="shared" si="571"/>
        <v>0</v>
      </c>
      <c r="AF459" s="29"/>
      <c r="AG459" s="43">
        <f t="shared" si="587"/>
        <v>0</v>
      </c>
      <c r="AH459" s="17">
        <f t="shared" si="588"/>
        <v>4.9692307692307693</v>
      </c>
      <c r="AI459" s="17">
        <f t="shared" si="589"/>
        <v>35.738461538461536</v>
      </c>
      <c r="AJ459" s="3">
        <f t="shared" si="569"/>
        <v>212</v>
      </c>
      <c r="AK459" s="3">
        <f t="shared" si="570"/>
        <v>2800</v>
      </c>
      <c r="AL459" s="3"/>
      <c r="AN459" s="20">
        <f t="shared" si="594"/>
        <v>212.72</v>
      </c>
      <c r="AO459">
        <f t="shared" si="574"/>
        <v>2</v>
      </c>
      <c r="AP459">
        <f t="shared" si="575"/>
        <v>0</v>
      </c>
      <c r="AQ459">
        <f t="shared" si="576"/>
        <v>0</v>
      </c>
      <c r="AR459">
        <f t="shared" si="577"/>
        <v>1</v>
      </c>
      <c r="AS459">
        <f t="shared" si="578"/>
        <v>0</v>
      </c>
      <c r="AT459">
        <f t="shared" si="579"/>
        <v>2</v>
      </c>
      <c r="AU459">
        <f t="shared" si="580"/>
        <v>1</v>
      </c>
      <c r="AV459">
        <f t="shared" si="581"/>
        <v>0</v>
      </c>
      <c r="AW459">
        <f t="shared" si="582"/>
        <v>1</v>
      </c>
      <c r="AX459">
        <f t="shared" si="583"/>
        <v>3</v>
      </c>
      <c r="AY459">
        <f t="shared" si="584"/>
        <v>2879.9999999999955</v>
      </c>
      <c r="AZ459" s="12">
        <f t="shared" si="595"/>
        <v>-0.7944444444444444</v>
      </c>
      <c r="BA459" s="13">
        <f t="shared" si="568"/>
        <v>0</v>
      </c>
      <c r="BB459" s="13">
        <f t="shared" si="592"/>
        <v>0</v>
      </c>
      <c r="BC459" s="27">
        <v>0</v>
      </c>
      <c r="BD459" s="1">
        <f t="shared" si="596"/>
        <v>0</v>
      </c>
      <c r="BE459" s="20">
        <f t="shared" si="597"/>
        <v>200.96153846153845</v>
      </c>
    </row>
    <row r="460" spans="1:57" ht="33" customHeight="1" x14ac:dyDescent="0.65">
      <c r="A460" s="2">
        <v>454</v>
      </c>
      <c r="B460" s="2" t="s">
        <v>1171</v>
      </c>
      <c r="C460" s="44" t="s">
        <v>1185</v>
      </c>
      <c r="D460" s="47" t="s">
        <v>1186</v>
      </c>
      <c r="E460" s="48" t="s">
        <v>1187</v>
      </c>
      <c r="F460" s="46" t="str">
        <f>VLOOKUP(C460,'[1]2023.11'!$C$6:$X$1239,8,0)</f>
        <v>YAT</v>
      </c>
      <c r="G460" s="46" t="str">
        <f>VLOOKUP(C460,'[1]2023.11'!$C$6:$X$1239,9,0)</f>
        <v>CHHANROTH</v>
      </c>
      <c r="H460" s="46" t="str">
        <f>VLOOKUP(C460,'[1]2023.11'!$C$6:$X$1239,14,0)</f>
        <v>F</v>
      </c>
      <c r="I460" s="78">
        <f>VLOOKUP(C460,'[1]2023.11'!$C$6:$X$1239,13,0)</f>
        <v>36649</v>
      </c>
      <c r="J460" s="46" t="str">
        <f>VLOOKUP(C460,'[1]2023.11'!$C$6:$X$1239,4,0)</f>
        <v>0969925610</v>
      </c>
      <c r="K460" s="46" t="str">
        <f>VLOOKUP(C460,'[1]2023.11'!$C$6:$X$1239,3,0)</f>
        <v>051217571</v>
      </c>
      <c r="L460" s="15">
        <v>44673</v>
      </c>
      <c r="M460" s="2">
        <f t="shared" si="572"/>
        <v>26</v>
      </c>
      <c r="N460" s="16">
        <v>26</v>
      </c>
      <c r="O460" s="2"/>
      <c r="P460" s="16"/>
      <c r="Q460" s="16"/>
      <c r="R460" s="2">
        <v>200</v>
      </c>
      <c r="S460" s="2">
        <v>0</v>
      </c>
      <c r="T460" s="2">
        <v>0</v>
      </c>
      <c r="U460" s="16"/>
      <c r="V460" s="2">
        <v>0</v>
      </c>
      <c r="W460" s="2">
        <f t="shared" si="586"/>
        <v>10</v>
      </c>
      <c r="X460" s="2">
        <f t="shared" si="566"/>
        <v>0</v>
      </c>
      <c r="Y460" s="17">
        <f t="shared" si="585"/>
        <v>37.5</v>
      </c>
      <c r="Z460" s="17">
        <f t="shared" si="591"/>
        <v>6.5</v>
      </c>
      <c r="AA460" s="17">
        <f t="shared" si="590"/>
        <v>5</v>
      </c>
      <c r="AB460" s="18">
        <v>7</v>
      </c>
      <c r="AC460" s="19">
        <f t="shared" si="573"/>
        <v>266</v>
      </c>
      <c r="AD460" s="17">
        <f t="shared" si="593"/>
        <v>0</v>
      </c>
      <c r="AE460" s="17">
        <f t="shared" si="571"/>
        <v>0</v>
      </c>
      <c r="AF460" s="29"/>
      <c r="AG460" s="43">
        <f t="shared" si="587"/>
        <v>0</v>
      </c>
      <c r="AH460" s="17">
        <f t="shared" si="588"/>
        <v>5.32</v>
      </c>
      <c r="AI460" s="17">
        <f t="shared" si="589"/>
        <v>5.32</v>
      </c>
      <c r="AJ460" s="3">
        <f t="shared" si="569"/>
        <v>260</v>
      </c>
      <c r="AK460" s="3">
        <f t="shared" si="570"/>
        <v>2700</v>
      </c>
      <c r="AL460" s="3"/>
      <c r="AN460" s="20">
        <f t="shared" si="594"/>
        <v>260.68</v>
      </c>
      <c r="AO460">
        <f t="shared" si="574"/>
        <v>2</v>
      </c>
      <c r="AP460">
        <f t="shared" si="575"/>
        <v>1</v>
      </c>
      <c r="AQ460">
        <f t="shared" si="576"/>
        <v>0</v>
      </c>
      <c r="AR460">
        <f t="shared" si="577"/>
        <v>1</v>
      </c>
      <c r="AS460">
        <f t="shared" si="578"/>
        <v>0</v>
      </c>
      <c r="AT460">
        <f t="shared" si="579"/>
        <v>0</v>
      </c>
      <c r="AU460">
        <f t="shared" si="580"/>
        <v>1</v>
      </c>
      <c r="AV460">
        <f t="shared" si="581"/>
        <v>0</v>
      </c>
      <c r="AW460">
        <f t="shared" si="582"/>
        <v>1</v>
      </c>
      <c r="AX460">
        <f t="shared" si="583"/>
        <v>2</v>
      </c>
      <c r="AY460">
        <f t="shared" si="584"/>
        <v>2720.0000000000273</v>
      </c>
      <c r="AZ460" s="12">
        <f t="shared" si="595"/>
        <v>-1.2666666666666666</v>
      </c>
      <c r="BA460" s="13">
        <f t="shared" si="568"/>
        <v>0</v>
      </c>
      <c r="BB460" s="13">
        <f t="shared" si="592"/>
        <v>0</v>
      </c>
      <c r="BC460" s="27">
        <v>0</v>
      </c>
      <c r="BD460" s="1">
        <f t="shared" si="596"/>
        <v>0</v>
      </c>
      <c r="BE460" s="20">
        <f t="shared" si="597"/>
        <v>247.5</v>
      </c>
    </row>
    <row r="461" spans="1:57" ht="33" customHeight="1" x14ac:dyDescent="0.65">
      <c r="A461" s="39">
        <v>455</v>
      </c>
      <c r="B461" s="2" t="s">
        <v>1171</v>
      </c>
      <c r="C461" s="44" t="s">
        <v>1188</v>
      </c>
      <c r="D461" s="38" t="s">
        <v>1189</v>
      </c>
      <c r="E461" s="38" t="s">
        <v>1190</v>
      </c>
      <c r="F461" s="46" t="str">
        <f>VLOOKUP(C461,'[1]2023.11'!$C$6:$X$1239,8,0)</f>
        <v>TROUY</v>
      </c>
      <c r="G461" s="46" t="str">
        <f>VLOOKUP(C461,'[1]2023.11'!$C$6:$X$1239,9,0)</f>
        <v>YUON</v>
      </c>
      <c r="H461" s="46" t="str">
        <f>VLOOKUP(C461,'[1]2023.11'!$C$6:$X$1239,14,0)</f>
        <v>F</v>
      </c>
      <c r="I461" s="78">
        <f>VLOOKUP(C461,'[1]2023.11'!$C$6:$X$1239,13,0)</f>
        <v>37268</v>
      </c>
      <c r="J461" s="46" t="str">
        <f>VLOOKUP(C461,'[1]2023.11'!$C$6:$X$1239,4,0)</f>
        <v>081981423</v>
      </c>
      <c r="K461" s="46" t="str">
        <f>VLOOKUP(C461,'[1]2023.11'!$C$6:$X$1239,3,0)</f>
        <v>051588636</v>
      </c>
      <c r="L461" s="15">
        <v>44228</v>
      </c>
      <c r="M461" s="2">
        <f t="shared" si="572"/>
        <v>25</v>
      </c>
      <c r="N461" s="16">
        <v>26</v>
      </c>
      <c r="O461" s="2"/>
      <c r="P461" s="16">
        <v>1</v>
      </c>
      <c r="Q461" s="16"/>
      <c r="R461" s="2">
        <v>200</v>
      </c>
      <c r="S461" s="2">
        <v>0</v>
      </c>
      <c r="T461" s="2">
        <v>3</v>
      </c>
      <c r="U461" s="16"/>
      <c r="V461" s="2">
        <v>0</v>
      </c>
      <c r="W461" s="2">
        <f t="shared" si="586"/>
        <v>5</v>
      </c>
      <c r="X461" s="2">
        <f t="shared" si="566"/>
        <v>0</v>
      </c>
      <c r="Y461" s="17">
        <f t="shared" si="585"/>
        <v>37.5</v>
      </c>
      <c r="Z461" s="17">
        <f t="shared" si="591"/>
        <v>6.5</v>
      </c>
      <c r="AA461" s="17">
        <f t="shared" si="590"/>
        <v>4.8076923076923084</v>
      </c>
      <c r="AB461" s="18">
        <v>7</v>
      </c>
      <c r="AC461" s="19">
        <f t="shared" si="573"/>
        <v>263.80769230769232</v>
      </c>
      <c r="AD461" s="17">
        <f t="shared" si="593"/>
        <v>7.8076923076923075</v>
      </c>
      <c r="AE461" s="17">
        <f t="shared" si="571"/>
        <v>0</v>
      </c>
      <c r="AF461" s="29"/>
      <c r="AG461" s="43">
        <f t="shared" si="587"/>
        <v>0</v>
      </c>
      <c r="AH461" s="17">
        <f t="shared" si="588"/>
        <v>5.2761538461538464</v>
      </c>
      <c r="AI461" s="17">
        <f t="shared" si="589"/>
        <v>13.083846153846153</v>
      </c>
      <c r="AJ461" s="3">
        <f t="shared" si="569"/>
        <v>250</v>
      </c>
      <c r="AK461" s="3">
        <f t="shared" si="570"/>
        <v>2800</v>
      </c>
      <c r="AL461" s="3"/>
      <c r="AN461" s="20">
        <f t="shared" si="594"/>
        <v>250.72</v>
      </c>
      <c r="AO461">
        <f t="shared" si="574"/>
        <v>2</v>
      </c>
      <c r="AP461">
        <f t="shared" si="575"/>
        <v>1</v>
      </c>
      <c r="AQ461">
        <f t="shared" si="576"/>
        <v>0</v>
      </c>
      <c r="AR461">
        <f t="shared" si="577"/>
        <v>0</v>
      </c>
      <c r="AS461">
        <f t="shared" si="578"/>
        <v>0</v>
      </c>
      <c r="AT461">
        <f t="shared" si="579"/>
        <v>0</v>
      </c>
      <c r="AU461">
        <f t="shared" si="580"/>
        <v>1</v>
      </c>
      <c r="AV461">
        <f t="shared" si="581"/>
        <v>0</v>
      </c>
      <c r="AW461">
        <f t="shared" si="582"/>
        <v>1</v>
      </c>
      <c r="AX461">
        <f t="shared" si="583"/>
        <v>3</v>
      </c>
      <c r="AY461">
        <f t="shared" si="584"/>
        <v>2879.9999999999955</v>
      </c>
      <c r="AZ461" s="12">
        <f t="shared" si="595"/>
        <v>-4.1666666666666664E-2</v>
      </c>
      <c r="BA461" s="13">
        <f t="shared" si="568"/>
        <v>0</v>
      </c>
      <c r="BB461" s="13">
        <f t="shared" si="592"/>
        <v>0</v>
      </c>
      <c r="BC461" s="27">
        <v>0</v>
      </c>
      <c r="BD461" s="1">
        <f t="shared" si="596"/>
        <v>0</v>
      </c>
      <c r="BE461" s="20">
        <f t="shared" si="597"/>
        <v>237.69230769230768</v>
      </c>
    </row>
    <row r="462" spans="1:57" ht="31.5" customHeight="1" x14ac:dyDescent="0.65">
      <c r="A462" s="2">
        <v>456</v>
      </c>
      <c r="B462" s="2" t="s">
        <v>1171</v>
      </c>
      <c r="C462" s="44" t="s">
        <v>1191</v>
      </c>
      <c r="D462" s="47" t="s">
        <v>1192</v>
      </c>
      <c r="E462" s="48" t="s">
        <v>1193</v>
      </c>
      <c r="F462" s="46" t="str">
        <f>VLOOKUP(C462,'[1]2023.11'!$C$6:$X$1239,8,0)</f>
        <v>KRIB</v>
      </c>
      <c r="G462" s="46" t="str">
        <f>VLOOKUP(C462,'[1]2023.11'!$C$6:$X$1239,9,0)</f>
        <v>SOPHORN</v>
      </c>
      <c r="H462" s="46" t="str">
        <f>VLOOKUP(C462,'[1]2023.11'!$C$6:$X$1239,14,0)</f>
        <v>F</v>
      </c>
      <c r="I462" s="78">
        <f>VLOOKUP(C462,'[1]2023.11'!$C$6:$X$1239,13,0)</f>
        <v>32131</v>
      </c>
      <c r="J462" s="46" t="str">
        <f>VLOOKUP(C462,'[1]2023.11'!$C$6:$X$1239,4,0)</f>
        <v>0718682887</v>
      </c>
      <c r="K462" s="46" t="str">
        <f>VLOOKUP(C462,'[1]2023.11'!$C$6:$X$1239,3,0)</f>
        <v>030596807</v>
      </c>
      <c r="L462" s="15">
        <v>44788</v>
      </c>
      <c r="M462" s="2">
        <f t="shared" si="572"/>
        <v>26</v>
      </c>
      <c r="N462" s="16">
        <v>26</v>
      </c>
      <c r="O462" s="2"/>
      <c r="P462" s="16"/>
      <c r="Q462" s="16"/>
      <c r="R462" s="2">
        <v>200</v>
      </c>
      <c r="S462" s="2">
        <v>0</v>
      </c>
      <c r="T462" s="2">
        <v>0</v>
      </c>
      <c r="U462" s="16"/>
      <c r="V462" s="2">
        <v>0</v>
      </c>
      <c r="W462" s="2">
        <f t="shared" si="586"/>
        <v>10</v>
      </c>
      <c r="X462" s="2">
        <f t="shared" si="566"/>
        <v>0</v>
      </c>
      <c r="Y462" s="17">
        <f t="shared" si="585"/>
        <v>37.5</v>
      </c>
      <c r="Z462" s="17">
        <f t="shared" si="591"/>
        <v>6.5</v>
      </c>
      <c r="AA462" s="17">
        <f t="shared" si="590"/>
        <v>5</v>
      </c>
      <c r="AB462" s="18">
        <v>7</v>
      </c>
      <c r="AC462" s="19">
        <f t="shared" si="573"/>
        <v>266</v>
      </c>
      <c r="AD462" s="17">
        <f t="shared" si="593"/>
        <v>0</v>
      </c>
      <c r="AE462" s="17">
        <f t="shared" si="571"/>
        <v>0</v>
      </c>
      <c r="AF462" s="29"/>
      <c r="AG462" s="43">
        <f t="shared" si="587"/>
        <v>0</v>
      </c>
      <c r="AH462" s="17">
        <f t="shared" si="588"/>
        <v>5.32</v>
      </c>
      <c r="AI462" s="17">
        <f t="shared" si="589"/>
        <v>5.32</v>
      </c>
      <c r="AJ462" s="3">
        <f t="shared" si="569"/>
        <v>260</v>
      </c>
      <c r="AK462" s="3">
        <f t="shared" si="570"/>
        <v>2700</v>
      </c>
      <c r="AL462" s="3"/>
      <c r="AN462" s="20">
        <f t="shared" si="594"/>
        <v>260.68</v>
      </c>
      <c r="AO462">
        <f t="shared" si="574"/>
        <v>2</v>
      </c>
      <c r="AP462">
        <f t="shared" si="575"/>
        <v>1</v>
      </c>
      <c r="AQ462">
        <f t="shared" si="576"/>
        <v>0</v>
      </c>
      <c r="AR462">
        <f t="shared" si="577"/>
        <v>1</v>
      </c>
      <c r="AS462">
        <f t="shared" si="578"/>
        <v>0</v>
      </c>
      <c r="AT462">
        <f t="shared" si="579"/>
        <v>0</v>
      </c>
      <c r="AU462">
        <f t="shared" si="580"/>
        <v>1</v>
      </c>
      <c r="AV462">
        <f t="shared" si="581"/>
        <v>0</v>
      </c>
      <c r="AW462">
        <f t="shared" si="582"/>
        <v>1</v>
      </c>
      <c r="AX462">
        <f t="shared" si="583"/>
        <v>2</v>
      </c>
      <c r="AY462">
        <f t="shared" si="584"/>
        <v>2720.0000000000273</v>
      </c>
      <c r="AZ462" s="12">
        <f t="shared" si="595"/>
        <v>-1.5805555555555555</v>
      </c>
      <c r="BA462" s="13">
        <f t="shared" si="568"/>
        <v>0</v>
      </c>
      <c r="BB462" s="13">
        <f t="shared" si="592"/>
        <v>0</v>
      </c>
      <c r="BC462" s="27">
        <v>0</v>
      </c>
      <c r="BD462" s="1">
        <f t="shared" si="596"/>
        <v>0</v>
      </c>
      <c r="BE462" s="20">
        <f t="shared" si="597"/>
        <v>247.5</v>
      </c>
    </row>
    <row r="463" spans="1:57" ht="31.5" customHeight="1" x14ac:dyDescent="0.65">
      <c r="A463" s="39">
        <v>457</v>
      </c>
      <c r="B463" s="2" t="s">
        <v>1171</v>
      </c>
      <c r="C463" s="44" t="s">
        <v>1194</v>
      </c>
      <c r="D463" s="47" t="s">
        <v>1195</v>
      </c>
      <c r="E463" s="48" t="s">
        <v>1196</v>
      </c>
      <c r="F463" s="46" t="str">
        <f>VLOOKUP(C463,'[1]2023.11'!$C$6:$X$1239,8,0)</f>
        <v>HAN</v>
      </c>
      <c r="G463" s="46" t="str">
        <f>VLOOKUP(C463,'[1]2023.11'!$C$6:$X$1239,9,0)</f>
        <v>SOKKEANG</v>
      </c>
      <c r="H463" s="46" t="str">
        <f>VLOOKUP(C463,'[1]2023.11'!$C$6:$X$1239,14,0)</f>
        <v>F</v>
      </c>
      <c r="I463" s="78">
        <f>VLOOKUP(C463,'[1]2023.11'!$C$6:$X$1239,13,0)</f>
        <v>37730</v>
      </c>
      <c r="J463" s="46" t="str">
        <f>VLOOKUP(C463,'[1]2023.11'!$C$6:$X$1239,4,0)</f>
        <v>0967464605</v>
      </c>
      <c r="K463" s="46" t="str">
        <f>VLOOKUP(C463,'[1]2023.11'!$C$6:$X$1239,3,0)</f>
        <v>021286511</v>
      </c>
      <c r="L463" s="15">
        <v>44797</v>
      </c>
      <c r="M463" s="2">
        <f t="shared" si="572"/>
        <v>26</v>
      </c>
      <c r="N463" s="16">
        <v>26</v>
      </c>
      <c r="O463" s="2"/>
      <c r="P463" s="16"/>
      <c r="Q463" s="16"/>
      <c r="R463" s="2">
        <v>200</v>
      </c>
      <c r="S463" s="2">
        <v>0</v>
      </c>
      <c r="T463" s="2">
        <v>0</v>
      </c>
      <c r="U463" s="16"/>
      <c r="V463" s="2">
        <v>0</v>
      </c>
      <c r="W463" s="2">
        <f t="shared" si="586"/>
        <v>10</v>
      </c>
      <c r="X463" s="2">
        <f t="shared" si="566"/>
        <v>0</v>
      </c>
      <c r="Y463" s="17">
        <f t="shared" si="585"/>
        <v>37.5</v>
      </c>
      <c r="Z463" s="17">
        <f t="shared" si="591"/>
        <v>6.5</v>
      </c>
      <c r="AA463" s="17">
        <f t="shared" si="590"/>
        <v>5</v>
      </c>
      <c r="AB463" s="18">
        <v>7</v>
      </c>
      <c r="AC463" s="19">
        <f t="shared" si="573"/>
        <v>266</v>
      </c>
      <c r="AD463" s="17">
        <f t="shared" si="593"/>
        <v>0</v>
      </c>
      <c r="AE463" s="17">
        <f t="shared" si="571"/>
        <v>0</v>
      </c>
      <c r="AF463" s="29"/>
      <c r="AG463" s="43">
        <f t="shared" si="587"/>
        <v>0</v>
      </c>
      <c r="AH463" s="17">
        <f t="shared" si="588"/>
        <v>5.32</v>
      </c>
      <c r="AI463" s="17">
        <f t="shared" si="589"/>
        <v>5.32</v>
      </c>
      <c r="AJ463" s="3">
        <f t="shared" si="569"/>
        <v>260</v>
      </c>
      <c r="AK463" s="3">
        <f t="shared" si="570"/>
        <v>2700</v>
      </c>
      <c r="AL463" s="3"/>
      <c r="AN463" s="20">
        <f t="shared" si="594"/>
        <v>260.68</v>
      </c>
      <c r="AO463">
        <f t="shared" si="574"/>
        <v>2</v>
      </c>
      <c r="AP463">
        <f t="shared" si="575"/>
        <v>1</v>
      </c>
      <c r="AQ463">
        <f t="shared" si="576"/>
        <v>0</v>
      </c>
      <c r="AR463">
        <f t="shared" si="577"/>
        <v>1</v>
      </c>
      <c r="AS463">
        <f t="shared" si="578"/>
        <v>0</v>
      </c>
      <c r="AT463">
        <f t="shared" si="579"/>
        <v>0</v>
      </c>
      <c r="AU463">
        <f t="shared" si="580"/>
        <v>1</v>
      </c>
      <c r="AV463">
        <f t="shared" si="581"/>
        <v>0</v>
      </c>
      <c r="AW463">
        <f t="shared" si="582"/>
        <v>1</v>
      </c>
      <c r="AX463">
        <f t="shared" si="583"/>
        <v>2</v>
      </c>
      <c r="AY463">
        <f t="shared" si="584"/>
        <v>2720.0000000000273</v>
      </c>
      <c r="AZ463" s="12">
        <f t="shared" si="595"/>
        <v>-1.6055555555555556</v>
      </c>
      <c r="BA463" s="13">
        <f t="shared" si="568"/>
        <v>0</v>
      </c>
      <c r="BB463" s="13">
        <f t="shared" si="592"/>
        <v>0</v>
      </c>
      <c r="BC463" s="27">
        <v>0</v>
      </c>
      <c r="BD463" s="1">
        <f t="shared" si="596"/>
        <v>0</v>
      </c>
      <c r="BE463" s="20">
        <f t="shared" si="597"/>
        <v>247.5</v>
      </c>
    </row>
    <row r="464" spans="1:57" ht="31.5" customHeight="1" x14ac:dyDescent="0.65">
      <c r="A464" s="2">
        <v>458</v>
      </c>
      <c r="B464" s="2" t="s">
        <v>1171</v>
      </c>
      <c r="C464" s="36" t="s">
        <v>1197</v>
      </c>
      <c r="D464" s="47" t="s">
        <v>1198</v>
      </c>
      <c r="E464" s="48" t="s">
        <v>1199</v>
      </c>
      <c r="F464" s="46" t="str">
        <f>VLOOKUP(C464,'[1]2023.11'!$C$6:$X$1239,8,0)</f>
        <v>LIEM</v>
      </c>
      <c r="G464" s="46" t="str">
        <f>VLOOKUP(C464,'[1]2023.11'!$C$6:$X$1239,9,0)</f>
        <v>SREYRAK</v>
      </c>
      <c r="H464" s="46" t="str">
        <f>VLOOKUP(C464,'[1]2023.11'!$C$6:$X$1239,14,0)</f>
        <v>F</v>
      </c>
      <c r="I464" s="78">
        <f>VLOOKUP(C464,'[1]2023.11'!$C$6:$X$1239,13,0)</f>
        <v>38108</v>
      </c>
      <c r="J464" s="46" t="str">
        <f>VLOOKUP(C464,'[1]2023.11'!$C$6:$X$1239,4,0)</f>
        <v>0974692205</v>
      </c>
      <c r="K464" s="46" t="str">
        <f>VLOOKUP(C464,'[1]2023.11'!$C$6:$X$1239,3,0)</f>
        <v>180975371</v>
      </c>
      <c r="L464" s="15">
        <v>44835</v>
      </c>
      <c r="M464" s="2">
        <f t="shared" si="572"/>
        <v>26</v>
      </c>
      <c r="N464" s="16">
        <v>26</v>
      </c>
      <c r="O464" s="2"/>
      <c r="P464" s="16"/>
      <c r="Q464" s="16"/>
      <c r="R464" s="2">
        <v>200</v>
      </c>
      <c r="S464" s="2">
        <v>0</v>
      </c>
      <c r="T464" s="2">
        <v>0</v>
      </c>
      <c r="U464" s="16"/>
      <c r="V464" s="2">
        <v>0</v>
      </c>
      <c r="W464" s="2">
        <f t="shared" si="586"/>
        <v>10</v>
      </c>
      <c r="X464" s="2">
        <f t="shared" si="566"/>
        <v>0</v>
      </c>
      <c r="Y464" s="17">
        <f t="shared" si="585"/>
        <v>37.5</v>
      </c>
      <c r="Z464" s="17">
        <f t="shared" si="591"/>
        <v>6.5</v>
      </c>
      <c r="AA464" s="17">
        <f t="shared" si="590"/>
        <v>5</v>
      </c>
      <c r="AB464" s="18">
        <v>7</v>
      </c>
      <c r="AC464" s="19">
        <f t="shared" si="573"/>
        <v>266</v>
      </c>
      <c r="AD464" s="17">
        <f t="shared" si="593"/>
        <v>0</v>
      </c>
      <c r="AE464" s="17">
        <f t="shared" si="571"/>
        <v>0</v>
      </c>
      <c r="AF464" s="29"/>
      <c r="AG464" s="43">
        <f t="shared" si="587"/>
        <v>0</v>
      </c>
      <c r="AH464" s="17">
        <f t="shared" si="588"/>
        <v>5.32</v>
      </c>
      <c r="AI464" s="17">
        <f t="shared" si="589"/>
        <v>5.32</v>
      </c>
      <c r="AJ464" s="3">
        <f t="shared" si="569"/>
        <v>260</v>
      </c>
      <c r="AK464" s="3">
        <f t="shared" si="570"/>
        <v>2700</v>
      </c>
      <c r="AL464" s="3"/>
      <c r="AN464" s="20">
        <f t="shared" si="594"/>
        <v>260.68</v>
      </c>
      <c r="AO464">
        <f t="shared" si="574"/>
        <v>2</v>
      </c>
      <c r="AP464">
        <f t="shared" si="575"/>
        <v>1</v>
      </c>
      <c r="AQ464">
        <f t="shared" si="576"/>
        <v>0</v>
      </c>
      <c r="AR464">
        <f t="shared" si="577"/>
        <v>1</v>
      </c>
      <c r="AS464">
        <f t="shared" si="578"/>
        <v>0</v>
      </c>
      <c r="AT464">
        <f t="shared" si="579"/>
        <v>0</v>
      </c>
      <c r="AU464">
        <f t="shared" si="580"/>
        <v>1</v>
      </c>
      <c r="AV464">
        <f t="shared" si="581"/>
        <v>0</v>
      </c>
      <c r="AW464">
        <f t="shared" si="582"/>
        <v>1</v>
      </c>
      <c r="AX464">
        <f t="shared" si="583"/>
        <v>2</v>
      </c>
      <c r="AY464">
        <f t="shared" si="584"/>
        <v>2720.0000000000273</v>
      </c>
      <c r="AZ464" s="12">
        <f t="shared" si="595"/>
        <v>-1.7083333333333333</v>
      </c>
      <c r="BA464" s="13">
        <f t="shared" si="568"/>
        <v>0</v>
      </c>
      <c r="BB464" s="13">
        <f t="shared" si="592"/>
        <v>0</v>
      </c>
      <c r="BC464" s="27">
        <v>0</v>
      </c>
      <c r="BD464" s="1">
        <f t="shared" si="596"/>
        <v>0</v>
      </c>
      <c r="BE464" s="20">
        <f t="shared" si="597"/>
        <v>247.5</v>
      </c>
    </row>
    <row r="465" spans="1:57" ht="31.5" customHeight="1" x14ac:dyDescent="0.65">
      <c r="A465" s="39">
        <v>459</v>
      </c>
      <c r="B465" s="2" t="s">
        <v>1171</v>
      </c>
      <c r="C465" s="44" t="s">
        <v>1200</v>
      </c>
      <c r="D465" s="47" t="s">
        <v>197</v>
      </c>
      <c r="E465" s="48" t="s">
        <v>1201</v>
      </c>
      <c r="F465" s="46" t="str">
        <f>VLOOKUP(C465,'[1]2023.11'!$C$6:$X$1239,8,0)</f>
        <v>DOM</v>
      </c>
      <c r="G465" s="46" t="str">
        <f>VLOOKUP(C465,'[1]2023.11'!$C$6:$X$1239,9,0)</f>
        <v>PHEARUN</v>
      </c>
      <c r="H465" s="46" t="str">
        <f>VLOOKUP(C465,'[1]2023.11'!$C$6:$X$1239,14,0)</f>
        <v>F</v>
      </c>
      <c r="I465" s="78">
        <f>VLOOKUP(C465,'[1]2023.11'!$C$6:$X$1239,13,0)</f>
        <v>31634</v>
      </c>
      <c r="J465" s="46">
        <f>VLOOKUP(C465,'[1]2023.11'!$C$6:$X$1239,4,0)</f>
        <v>0</v>
      </c>
      <c r="K465" s="46" t="str">
        <f>VLOOKUP(C465,'[1]2023.11'!$C$6:$X$1239,3,0)</f>
        <v>160451756</v>
      </c>
      <c r="L465" s="15">
        <v>44896</v>
      </c>
      <c r="M465" s="2">
        <f t="shared" si="572"/>
        <v>26</v>
      </c>
      <c r="N465" s="16">
        <v>26</v>
      </c>
      <c r="O465" s="2"/>
      <c r="P465" s="16"/>
      <c r="Q465" s="16"/>
      <c r="R465" s="2">
        <v>200</v>
      </c>
      <c r="S465" s="2">
        <v>0</v>
      </c>
      <c r="T465" s="2">
        <v>0</v>
      </c>
      <c r="U465" s="16"/>
      <c r="V465" s="2">
        <v>0</v>
      </c>
      <c r="W465" s="2">
        <f t="shared" si="586"/>
        <v>10</v>
      </c>
      <c r="X465" s="2">
        <f t="shared" si="566"/>
        <v>0</v>
      </c>
      <c r="Y465" s="17">
        <f t="shared" si="585"/>
        <v>37.5</v>
      </c>
      <c r="Z465" s="17">
        <f t="shared" si="591"/>
        <v>6.5</v>
      </c>
      <c r="AA465" s="17">
        <f t="shared" si="590"/>
        <v>5</v>
      </c>
      <c r="AB465" s="18">
        <v>7</v>
      </c>
      <c r="AC465" s="19">
        <f t="shared" si="573"/>
        <v>266</v>
      </c>
      <c r="AD465" s="17">
        <f t="shared" si="593"/>
        <v>0</v>
      </c>
      <c r="AE465" s="17">
        <f t="shared" si="571"/>
        <v>0</v>
      </c>
      <c r="AF465" s="29"/>
      <c r="AG465" s="43">
        <f t="shared" si="587"/>
        <v>0</v>
      </c>
      <c r="AH465" s="17">
        <f t="shared" si="588"/>
        <v>5.32</v>
      </c>
      <c r="AI465" s="17">
        <f t="shared" si="589"/>
        <v>5.32</v>
      </c>
      <c r="AJ465" s="3">
        <f t="shared" si="569"/>
        <v>260</v>
      </c>
      <c r="AK465" s="3">
        <f t="shared" si="570"/>
        <v>2700</v>
      </c>
      <c r="AL465" s="3"/>
      <c r="AN465" s="20">
        <f t="shared" si="594"/>
        <v>260.68</v>
      </c>
      <c r="AO465">
        <f t="shared" si="574"/>
        <v>2</v>
      </c>
      <c r="AP465">
        <f t="shared" si="575"/>
        <v>1</v>
      </c>
      <c r="AQ465">
        <f t="shared" si="576"/>
        <v>0</v>
      </c>
      <c r="AR465">
        <f t="shared" si="577"/>
        <v>1</v>
      </c>
      <c r="AS465">
        <f t="shared" si="578"/>
        <v>0</v>
      </c>
      <c r="AT465">
        <f t="shared" si="579"/>
        <v>0</v>
      </c>
      <c r="AU465">
        <f t="shared" si="580"/>
        <v>1</v>
      </c>
      <c r="AV465">
        <f t="shared" si="581"/>
        <v>0</v>
      </c>
      <c r="AW465">
        <f t="shared" si="582"/>
        <v>1</v>
      </c>
      <c r="AX465">
        <f t="shared" si="583"/>
        <v>2</v>
      </c>
      <c r="AY465">
        <f t="shared" si="584"/>
        <v>2720.0000000000273</v>
      </c>
      <c r="AZ465" s="12">
        <f t="shared" si="595"/>
        <v>-1.875</v>
      </c>
      <c r="BA465" s="13">
        <f t="shared" si="568"/>
        <v>0</v>
      </c>
      <c r="BB465" s="13">
        <f t="shared" si="592"/>
        <v>0</v>
      </c>
      <c r="BC465" s="27">
        <v>0</v>
      </c>
      <c r="BD465" s="1">
        <f t="shared" si="596"/>
        <v>0</v>
      </c>
      <c r="BE465" s="20">
        <f t="shared" si="597"/>
        <v>247.5</v>
      </c>
    </row>
    <row r="466" spans="1:57" ht="31.5" customHeight="1" x14ac:dyDescent="0.65">
      <c r="A466" s="2">
        <v>460</v>
      </c>
      <c r="B466" s="2" t="s">
        <v>1171</v>
      </c>
      <c r="C466" s="44" t="s">
        <v>1202</v>
      </c>
      <c r="D466" s="47" t="s">
        <v>1203</v>
      </c>
      <c r="E466" s="48" t="s">
        <v>1204</v>
      </c>
      <c r="F466" s="46" t="str">
        <f>VLOOKUP(C466,'[1]2023.11'!$C$6:$X$1239,8,0)</f>
        <v>HEAB</v>
      </c>
      <c r="G466" s="46" t="str">
        <f>VLOOKUP(C466,'[1]2023.11'!$C$6:$X$1239,9,0)</f>
        <v>SROEURN</v>
      </c>
      <c r="H466" s="46" t="str">
        <f>VLOOKUP(C466,'[1]2023.11'!$C$6:$X$1239,14,0)</f>
        <v>F</v>
      </c>
      <c r="I466" s="78">
        <f>VLOOKUP(C466,'[1]2023.11'!$C$6:$X$1239,13,0)</f>
        <v>37622</v>
      </c>
      <c r="J466" s="46" t="str">
        <f>VLOOKUP(C466,'[1]2023.11'!$C$6:$X$1239,4,0)</f>
        <v>0884390698</v>
      </c>
      <c r="K466" s="46" t="str">
        <f>VLOOKUP(C466,'[1]2023.11'!$C$6:$X$1239,3,0)</f>
        <v>062291786</v>
      </c>
      <c r="L466" s="15">
        <v>45041</v>
      </c>
      <c r="M466" s="2">
        <f t="shared" si="572"/>
        <v>26</v>
      </c>
      <c r="N466" s="16">
        <v>26</v>
      </c>
      <c r="O466" s="2"/>
      <c r="P466" s="16"/>
      <c r="Q466" s="16"/>
      <c r="R466" s="2">
        <v>200</v>
      </c>
      <c r="S466" s="2">
        <v>0</v>
      </c>
      <c r="T466" s="2">
        <v>0</v>
      </c>
      <c r="U466" s="16"/>
      <c r="V466" s="2">
        <v>0</v>
      </c>
      <c r="W466" s="2">
        <f t="shared" si="586"/>
        <v>10</v>
      </c>
      <c r="X466" s="2">
        <f t="shared" si="566"/>
        <v>0</v>
      </c>
      <c r="Y466" s="17">
        <f t="shared" si="585"/>
        <v>37.5</v>
      </c>
      <c r="Z466" s="17">
        <f t="shared" si="591"/>
        <v>6.5</v>
      </c>
      <c r="AA466" s="17">
        <f t="shared" si="590"/>
        <v>5</v>
      </c>
      <c r="AB466" s="18">
        <v>7</v>
      </c>
      <c r="AC466" s="19">
        <f t="shared" si="573"/>
        <v>266</v>
      </c>
      <c r="AD466" s="17">
        <f t="shared" si="593"/>
        <v>0</v>
      </c>
      <c r="AE466" s="17">
        <f t="shared" si="571"/>
        <v>0</v>
      </c>
      <c r="AF466" s="29"/>
      <c r="AG466" s="43">
        <f t="shared" si="587"/>
        <v>0</v>
      </c>
      <c r="AH466" s="17">
        <f t="shared" si="588"/>
        <v>5.32</v>
      </c>
      <c r="AI466" s="17">
        <f t="shared" si="589"/>
        <v>5.32</v>
      </c>
      <c r="AJ466" s="3">
        <f t="shared" si="569"/>
        <v>260</v>
      </c>
      <c r="AK466" s="3">
        <f t="shared" si="570"/>
        <v>2700</v>
      </c>
      <c r="AL466" s="3"/>
      <c r="AN466" s="20">
        <f t="shared" si="594"/>
        <v>260.68</v>
      </c>
      <c r="AO466">
        <f t="shared" si="574"/>
        <v>2</v>
      </c>
      <c r="AP466">
        <f t="shared" si="575"/>
        <v>1</v>
      </c>
      <c r="AQ466">
        <f t="shared" si="576"/>
        <v>0</v>
      </c>
      <c r="AR466">
        <f t="shared" si="577"/>
        <v>1</v>
      </c>
      <c r="AS466">
        <f t="shared" si="578"/>
        <v>0</v>
      </c>
      <c r="AT466">
        <f t="shared" si="579"/>
        <v>0</v>
      </c>
      <c r="AU466">
        <f t="shared" si="580"/>
        <v>1</v>
      </c>
      <c r="AV466">
        <f t="shared" si="581"/>
        <v>0</v>
      </c>
      <c r="AW466">
        <f t="shared" si="582"/>
        <v>1</v>
      </c>
      <c r="AX466">
        <f t="shared" si="583"/>
        <v>2</v>
      </c>
      <c r="AY466">
        <f t="shared" si="584"/>
        <v>2720.0000000000273</v>
      </c>
      <c r="AZ466" s="12">
        <f t="shared" si="595"/>
        <v>-2.2749999999999999</v>
      </c>
      <c r="BA466" s="13">
        <f t="shared" si="568"/>
        <v>0</v>
      </c>
      <c r="BB466" s="13">
        <f t="shared" si="592"/>
        <v>0</v>
      </c>
      <c r="BC466" s="27">
        <v>0</v>
      </c>
      <c r="BD466" s="1">
        <f t="shared" si="596"/>
        <v>0</v>
      </c>
      <c r="BE466" s="20">
        <f t="shared" si="597"/>
        <v>247.5</v>
      </c>
    </row>
    <row r="467" spans="1:57" ht="31.5" customHeight="1" x14ac:dyDescent="0.65">
      <c r="A467" s="39">
        <v>461</v>
      </c>
      <c r="B467" s="2" t="s">
        <v>1171</v>
      </c>
      <c r="C467" s="44" t="s">
        <v>1205</v>
      </c>
      <c r="D467" s="47" t="s">
        <v>782</v>
      </c>
      <c r="E467" s="48" t="s">
        <v>1206</v>
      </c>
      <c r="F467" s="46" t="str">
        <f>VLOOKUP(C467,'[1]2023.11'!$C$6:$X$1239,8,0)</f>
        <v>PHAL</v>
      </c>
      <c r="G467" s="46" t="str">
        <f>VLOOKUP(C467,'[1]2023.11'!$C$6:$X$1239,9,0)</f>
        <v>YORN</v>
      </c>
      <c r="H467" s="46" t="str">
        <f>VLOOKUP(C467,'[1]2023.11'!$C$6:$X$1239,14,0)</f>
        <v>F</v>
      </c>
      <c r="I467" s="78">
        <f>VLOOKUP(C467,'[1]2023.11'!$C$6:$X$1239,13,0)</f>
        <v>38037</v>
      </c>
      <c r="J467" s="46" t="str">
        <f>VLOOKUP(C467,'[1]2023.11'!$C$6:$X$1239,4,0)</f>
        <v>0716387164</v>
      </c>
      <c r="K467" s="46" t="str">
        <f>VLOOKUP(C467,'[1]2023.11'!$C$6:$X$1239,3,0)</f>
        <v>062270082</v>
      </c>
      <c r="L467" s="15">
        <v>45041</v>
      </c>
      <c r="M467" s="2">
        <f t="shared" si="572"/>
        <v>26</v>
      </c>
      <c r="N467" s="16">
        <v>26</v>
      </c>
      <c r="O467" s="2"/>
      <c r="P467" s="16"/>
      <c r="Q467" s="16"/>
      <c r="R467" s="2">
        <v>200</v>
      </c>
      <c r="S467" s="2">
        <v>0</v>
      </c>
      <c r="T467" s="2">
        <v>0</v>
      </c>
      <c r="U467" s="16"/>
      <c r="V467" s="2">
        <v>0</v>
      </c>
      <c r="W467" s="2">
        <f t="shared" si="586"/>
        <v>10</v>
      </c>
      <c r="X467" s="2">
        <f t="shared" si="566"/>
        <v>0</v>
      </c>
      <c r="Y467" s="17">
        <f t="shared" si="585"/>
        <v>37.5</v>
      </c>
      <c r="Z467" s="17">
        <f t="shared" si="591"/>
        <v>6.5</v>
      </c>
      <c r="AA467" s="17">
        <f t="shared" si="590"/>
        <v>5</v>
      </c>
      <c r="AB467" s="18">
        <v>7</v>
      </c>
      <c r="AC467" s="19">
        <f t="shared" si="573"/>
        <v>266</v>
      </c>
      <c r="AD467" s="17">
        <f t="shared" si="593"/>
        <v>0</v>
      </c>
      <c r="AE467" s="17">
        <f t="shared" si="571"/>
        <v>0</v>
      </c>
      <c r="AF467" s="29"/>
      <c r="AG467" s="43">
        <f t="shared" si="587"/>
        <v>0</v>
      </c>
      <c r="AH467" s="17">
        <f t="shared" si="588"/>
        <v>5.32</v>
      </c>
      <c r="AI467" s="17">
        <f t="shared" si="589"/>
        <v>5.32</v>
      </c>
      <c r="AJ467" s="3">
        <f t="shared" si="569"/>
        <v>260</v>
      </c>
      <c r="AK467" s="3">
        <f t="shared" si="570"/>
        <v>2700</v>
      </c>
      <c r="AL467" s="3"/>
      <c r="AN467" s="20">
        <f t="shared" si="594"/>
        <v>260.68</v>
      </c>
      <c r="AO467">
        <f t="shared" si="574"/>
        <v>2</v>
      </c>
      <c r="AP467">
        <f t="shared" si="575"/>
        <v>1</v>
      </c>
      <c r="AQ467">
        <f t="shared" si="576"/>
        <v>0</v>
      </c>
      <c r="AR467">
        <f t="shared" si="577"/>
        <v>1</v>
      </c>
      <c r="AS467">
        <f t="shared" si="578"/>
        <v>0</v>
      </c>
      <c r="AT467">
        <f t="shared" si="579"/>
        <v>0</v>
      </c>
      <c r="AU467">
        <f t="shared" si="580"/>
        <v>1</v>
      </c>
      <c r="AV467">
        <f t="shared" si="581"/>
        <v>0</v>
      </c>
      <c r="AW467">
        <f t="shared" si="582"/>
        <v>1</v>
      </c>
      <c r="AX467">
        <f t="shared" si="583"/>
        <v>2</v>
      </c>
      <c r="AY467">
        <f t="shared" si="584"/>
        <v>2720.0000000000273</v>
      </c>
      <c r="AZ467" s="12">
        <f t="shared" si="595"/>
        <v>-2.2749999999999999</v>
      </c>
      <c r="BA467" s="13">
        <f t="shared" si="568"/>
        <v>0</v>
      </c>
      <c r="BB467" s="13">
        <f t="shared" si="592"/>
        <v>0</v>
      </c>
      <c r="BC467" s="27">
        <v>0</v>
      </c>
      <c r="BD467" s="1">
        <f t="shared" si="596"/>
        <v>0</v>
      </c>
      <c r="BE467" s="20">
        <f t="shared" si="597"/>
        <v>247.5</v>
      </c>
    </row>
    <row r="468" spans="1:57" ht="31.5" customHeight="1" x14ac:dyDescent="0.65">
      <c r="A468" s="2">
        <v>462</v>
      </c>
      <c r="B468" s="2" t="s">
        <v>1171</v>
      </c>
      <c r="C468" s="44" t="s">
        <v>1207</v>
      </c>
      <c r="D468" s="47" t="s">
        <v>1208</v>
      </c>
      <c r="E468" s="48" t="s">
        <v>211</v>
      </c>
      <c r="F468" s="46" t="str">
        <f>VLOOKUP(C468,'[1]2023.11'!$C$6:$X$1239,8,0)</f>
        <v>SORM</v>
      </c>
      <c r="G468" s="46" t="str">
        <f>VLOOKUP(C468,'[1]2023.11'!$C$6:$X$1239,9,0)</f>
        <v>SREYMOM</v>
      </c>
      <c r="H468" s="46" t="str">
        <f>VLOOKUP(C468,'[1]2023.11'!$C$6:$X$1239,14,0)</f>
        <v>F</v>
      </c>
      <c r="I468" s="78">
        <f>VLOOKUP(C468,'[1]2023.11'!$C$6:$X$1239,13,0)</f>
        <v>37244</v>
      </c>
      <c r="J468" s="46" t="str">
        <f>VLOOKUP(C468,'[1]2023.11'!$C$6:$X$1239,4,0)</f>
        <v>015768483</v>
      </c>
      <c r="K468" s="46" t="str">
        <f>VLOOKUP(C468,'[1]2023.11'!$C$6:$X$1239,3,0)</f>
        <v>021241745</v>
      </c>
      <c r="L468" s="15">
        <v>45089</v>
      </c>
      <c r="M468" s="2">
        <f t="shared" si="572"/>
        <v>26</v>
      </c>
      <c r="N468" s="16">
        <v>26</v>
      </c>
      <c r="O468" s="2"/>
      <c r="P468" s="16"/>
      <c r="Q468" s="16"/>
      <c r="R468" s="2">
        <v>200</v>
      </c>
      <c r="S468" s="2">
        <v>0</v>
      </c>
      <c r="T468" s="2">
        <v>0</v>
      </c>
      <c r="U468" s="16"/>
      <c r="V468" s="2">
        <v>0</v>
      </c>
      <c r="W468" s="2">
        <f t="shared" si="586"/>
        <v>10</v>
      </c>
      <c r="X468" s="2">
        <f t="shared" si="566"/>
        <v>0</v>
      </c>
      <c r="Y468" s="17">
        <f t="shared" si="585"/>
        <v>37.5</v>
      </c>
      <c r="Z468" s="17">
        <f t="shared" si="591"/>
        <v>6.5</v>
      </c>
      <c r="AA468" s="17">
        <f t="shared" si="590"/>
        <v>5</v>
      </c>
      <c r="AB468" s="18">
        <v>7</v>
      </c>
      <c r="AC468" s="19">
        <f t="shared" si="573"/>
        <v>266</v>
      </c>
      <c r="AD468" s="17">
        <f t="shared" si="593"/>
        <v>0</v>
      </c>
      <c r="AE468" s="17">
        <f t="shared" si="571"/>
        <v>0</v>
      </c>
      <c r="AF468" s="29"/>
      <c r="AG468" s="43">
        <f t="shared" si="587"/>
        <v>0</v>
      </c>
      <c r="AH468" s="17">
        <f t="shared" si="588"/>
        <v>5.32</v>
      </c>
      <c r="AI468" s="17">
        <f t="shared" si="589"/>
        <v>5.32</v>
      </c>
      <c r="AJ468" s="3">
        <f t="shared" si="569"/>
        <v>260</v>
      </c>
      <c r="AK468" s="3">
        <f t="shared" si="570"/>
        <v>2700</v>
      </c>
      <c r="AL468" s="3"/>
      <c r="AN468" s="20">
        <f t="shared" si="594"/>
        <v>260.68</v>
      </c>
      <c r="AO468">
        <f t="shared" si="574"/>
        <v>2</v>
      </c>
      <c r="AP468">
        <f t="shared" si="575"/>
        <v>1</v>
      </c>
      <c r="AQ468">
        <f t="shared" si="576"/>
        <v>0</v>
      </c>
      <c r="AR468">
        <f t="shared" si="577"/>
        <v>1</v>
      </c>
      <c r="AS468">
        <f t="shared" si="578"/>
        <v>0</v>
      </c>
      <c r="AT468">
        <f t="shared" si="579"/>
        <v>0</v>
      </c>
      <c r="AU468">
        <f t="shared" si="580"/>
        <v>1</v>
      </c>
      <c r="AV468">
        <f t="shared" si="581"/>
        <v>0</v>
      </c>
      <c r="AW468">
        <f t="shared" si="582"/>
        <v>1</v>
      </c>
      <c r="AX468">
        <f t="shared" si="583"/>
        <v>2</v>
      </c>
      <c r="AY468">
        <f t="shared" si="584"/>
        <v>2720.0000000000273</v>
      </c>
      <c r="AZ468" s="12">
        <f t="shared" si="595"/>
        <v>-2.4055555555555554</v>
      </c>
      <c r="BA468" s="13">
        <f t="shared" si="568"/>
        <v>0</v>
      </c>
      <c r="BB468" s="13">
        <f t="shared" si="592"/>
        <v>0</v>
      </c>
      <c r="BC468" s="27">
        <v>0</v>
      </c>
      <c r="BD468" s="1">
        <f t="shared" si="596"/>
        <v>0</v>
      </c>
      <c r="BE468" s="20">
        <f t="shared" si="597"/>
        <v>247.5</v>
      </c>
    </row>
    <row r="469" spans="1:57" ht="31.5" customHeight="1" x14ac:dyDescent="0.65">
      <c r="A469" s="39">
        <v>463</v>
      </c>
      <c r="B469" s="2" t="s">
        <v>1171</v>
      </c>
      <c r="C469" s="44" t="s">
        <v>1209</v>
      </c>
      <c r="D469" s="47" t="s">
        <v>782</v>
      </c>
      <c r="E469" s="48" t="s">
        <v>399</v>
      </c>
      <c r="F469" s="46" t="str">
        <f>VLOOKUP(C469,'[1]2023.11'!$C$6:$X$1239,8,0)</f>
        <v>PHAL</v>
      </c>
      <c r="G469" s="46" t="str">
        <f>VLOOKUP(C469,'[1]2023.11'!$C$6:$X$1239,9,0)</f>
        <v>CHAN</v>
      </c>
      <c r="H469" s="46" t="str">
        <f>VLOOKUP(C469,'[1]2023.11'!$C$6:$X$1239,14,0)</f>
        <v>F</v>
      </c>
      <c r="I469" s="78">
        <f>VLOOKUP(C469,'[1]2023.11'!$C$6:$X$1239,13,0)</f>
        <v>35495</v>
      </c>
      <c r="J469" s="46" t="e">
        <f>VLOOKUP(C469,'[1]2023.11'!$C$6:$X$1239,4,0)</f>
        <v>#N/A</v>
      </c>
      <c r="K469" s="46" t="str">
        <f>VLOOKUP(C469,'[1]2023.11'!$C$6:$X$1239,3,0)</f>
        <v>062014023</v>
      </c>
      <c r="L469" s="15">
        <v>45222</v>
      </c>
      <c r="M469" s="2">
        <f t="shared" si="572"/>
        <v>26</v>
      </c>
      <c r="N469" s="16">
        <v>26</v>
      </c>
      <c r="O469" s="2"/>
      <c r="P469" s="16"/>
      <c r="Q469" s="16"/>
      <c r="R469" s="2">
        <v>198</v>
      </c>
      <c r="S469" s="2">
        <v>0</v>
      </c>
      <c r="T469" s="2">
        <v>0</v>
      </c>
      <c r="U469" s="16"/>
      <c r="V469" s="2">
        <v>0</v>
      </c>
      <c r="W469" s="2">
        <f t="shared" si="586"/>
        <v>10</v>
      </c>
      <c r="X469" s="2">
        <f t="shared" si="566"/>
        <v>0</v>
      </c>
      <c r="Y469" s="17">
        <f t="shared" si="585"/>
        <v>37.125</v>
      </c>
      <c r="Z469" s="17">
        <f t="shared" si="591"/>
        <v>6.5</v>
      </c>
      <c r="AA469" s="17">
        <f t="shared" si="590"/>
        <v>5</v>
      </c>
      <c r="AB469" s="18">
        <v>7</v>
      </c>
      <c r="AC469" s="19">
        <f t="shared" si="573"/>
        <v>263.625</v>
      </c>
      <c r="AD469" s="17">
        <f t="shared" si="593"/>
        <v>0</v>
      </c>
      <c r="AE469" s="17">
        <f t="shared" si="571"/>
        <v>0</v>
      </c>
      <c r="AF469" s="29"/>
      <c r="AG469" s="43">
        <f t="shared" si="587"/>
        <v>0</v>
      </c>
      <c r="AH469" s="17">
        <f t="shared" si="588"/>
        <v>5.2725</v>
      </c>
      <c r="AI469" s="17">
        <f t="shared" si="589"/>
        <v>5.2725</v>
      </c>
      <c r="AJ469" s="3">
        <f t="shared" si="569"/>
        <v>258</v>
      </c>
      <c r="AK469" s="3">
        <f t="shared" si="570"/>
        <v>1400</v>
      </c>
      <c r="AL469" s="3"/>
      <c r="AN469" s="20">
        <f t="shared" si="594"/>
        <v>258.35000000000002</v>
      </c>
      <c r="AO469">
        <f t="shared" si="574"/>
        <v>2</v>
      </c>
      <c r="AP469">
        <f t="shared" si="575"/>
        <v>1</v>
      </c>
      <c r="AQ469">
        <f t="shared" si="576"/>
        <v>0</v>
      </c>
      <c r="AR469">
        <f t="shared" si="577"/>
        <v>0</v>
      </c>
      <c r="AS469">
        <f t="shared" si="578"/>
        <v>1</v>
      </c>
      <c r="AT469">
        <f t="shared" si="579"/>
        <v>3</v>
      </c>
      <c r="AU469">
        <f t="shared" si="580"/>
        <v>0</v>
      </c>
      <c r="AV469">
        <f t="shared" si="581"/>
        <v>1</v>
      </c>
      <c r="AW469">
        <f t="shared" si="582"/>
        <v>0</v>
      </c>
      <c r="AX469">
        <f t="shared" si="583"/>
        <v>4</v>
      </c>
      <c r="AY469">
        <f t="shared" si="584"/>
        <v>1400.0000000000909</v>
      </c>
      <c r="AZ469" s="12">
        <f t="shared" si="595"/>
        <v>-2.7694444444444444</v>
      </c>
      <c r="BA469" s="13">
        <f t="shared" si="568"/>
        <v>0</v>
      </c>
      <c r="BB469" s="13">
        <f t="shared" si="592"/>
        <v>0</v>
      </c>
      <c r="BC469" s="27">
        <v>0</v>
      </c>
      <c r="BD469" s="1">
        <f t="shared" si="596"/>
        <v>0</v>
      </c>
      <c r="BE469" s="20">
        <f t="shared" si="597"/>
        <v>245.125</v>
      </c>
    </row>
    <row r="470" spans="1:57" ht="31.5" customHeight="1" x14ac:dyDescent="0.65">
      <c r="A470" s="2">
        <v>464</v>
      </c>
      <c r="B470" s="2" t="s">
        <v>1171</v>
      </c>
      <c r="C470" s="44" t="s">
        <v>1210</v>
      </c>
      <c r="D470" s="47" t="s">
        <v>1211</v>
      </c>
      <c r="E470" s="48" t="s">
        <v>1212</v>
      </c>
      <c r="F470" s="46" t="e">
        <f>VLOOKUP(C470,'[1]2023.11'!$C$6:$X$1239,8,0)</f>
        <v>#N/A</v>
      </c>
      <c r="G470" s="46" t="e">
        <f>VLOOKUP(C470,'[1]2023.11'!$C$6:$X$1239,9,0)</f>
        <v>#N/A</v>
      </c>
      <c r="H470" s="46" t="e">
        <f>VLOOKUP(C470,'[1]2023.11'!$C$6:$X$1239,14,0)</f>
        <v>#N/A</v>
      </c>
      <c r="I470" s="78" t="e">
        <f>VLOOKUP(C470,'[1]2023.11'!$C$6:$X$1239,13,0)</f>
        <v>#N/A</v>
      </c>
      <c r="J470" s="46" t="e">
        <f>VLOOKUP(C470,'[1]2023.11'!$C$6:$X$1239,4,0)</f>
        <v>#N/A</v>
      </c>
      <c r="K470" s="46" t="e">
        <f>VLOOKUP(C470,'[1]2023.11'!$C$6:$X$1239,3,0)</f>
        <v>#N/A</v>
      </c>
      <c r="L470" s="15">
        <v>44927</v>
      </c>
      <c r="M470" s="2">
        <f t="shared" si="572"/>
        <v>26</v>
      </c>
      <c r="N470" s="16">
        <v>26</v>
      </c>
      <c r="O470" s="2"/>
      <c r="P470" s="16"/>
      <c r="Q470" s="16"/>
      <c r="R470" s="2">
        <v>200</v>
      </c>
      <c r="S470" s="2">
        <v>0</v>
      </c>
      <c r="T470" s="2">
        <v>0</v>
      </c>
      <c r="U470" s="16"/>
      <c r="V470" s="2">
        <v>0</v>
      </c>
      <c r="W470" s="2">
        <f t="shared" si="586"/>
        <v>10</v>
      </c>
      <c r="X470" s="2">
        <f t="shared" si="566"/>
        <v>0</v>
      </c>
      <c r="Y470" s="17">
        <f t="shared" si="585"/>
        <v>37.5</v>
      </c>
      <c r="Z470" s="17">
        <f t="shared" si="591"/>
        <v>6.5</v>
      </c>
      <c r="AA470" s="17">
        <f t="shared" si="590"/>
        <v>5</v>
      </c>
      <c r="AB470" s="18">
        <v>7</v>
      </c>
      <c r="AC470" s="19">
        <f t="shared" si="573"/>
        <v>266</v>
      </c>
      <c r="AD470" s="17">
        <f t="shared" si="593"/>
        <v>0</v>
      </c>
      <c r="AE470" s="17">
        <f t="shared" si="571"/>
        <v>0</v>
      </c>
      <c r="AF470" s="29"/>
      <c r="AG470" s="43">
        <f t="shared" si="587"/>
        <v>0</v>
      </c>
      <c r="AH470" s="17">
        <f t="shared" si="588"/>
        <v>5.32</v>
      </c>
      <c r="AI470" s="17">
        <f t="shared" si="589"/>
        <v>5.32</v>
      </c>
      <c r="AJ470" s="3">
        <f t="shared" si="569"/>
        <v>260</v>
      </c>
      <c r="AK470" s="3">
        <f t="shared" si="570"/>
        <v>2700</v>
      </c>
      <c r="AL470" s="3"/>
      <c r="AN470" s="20">
        <f t="shared" si="594"/>
        <v>260.68</v>
      </c>
      <c r="AO470">
        <f t="shared" si="574"/>
        <v>2</v>
      </c>
      <c r="AP470">
        <f t="shared" si="575"/>
        <v>1</v>
      </c>
      <c r="AQ470">
        <f t="shared" si="576"/>
        <v>0</v>
      </c>
      <c r="AR470">
        <f t="shared" si="577"/>
        <v>1</v>
      </c>
      <c r="AS470">
        <f t="shared" si="578"/>
        <v>0</v>
      </c>
      <c r="AT470">
        <f t="shared" si="579"/>
        <v>0</v>
      </c>
      <c r="AU470">
        <f t="shared" si="580"/>
        <v>1</v>
      </c>
      <c r="AV470">
        <f t="shared" si="581"/>
        <v>0</v>
      </c>
      <c r="AW470">
        <f t="shared" si="582"/>
        <v>1</v>
      </c>
      <c r="AX470">
        <f t="shared" si="583"/>
        <v>2</v>
      </c>
      <c r="AY470">
        <f t="shared" si="584"/>
        <v>2720.0000000000273</v>
      </c>
      <c r="AZ470" s="12">
        <f t="shared" si="595"/>
        <v>-1.9583333333333333</v>
      </c>
      <c r="BA470" s="13">
        <f t="shared" si="568"/>
        <v>0</v>
      </c>
      <c r="BB470" s="13">
        <f t="shared" si="592"/>
        <v>0</v>
      </c>
      <c r="BC470" s="27">
        <v>0</v>
      </c>
      <c r="BD470" s="1">
        <f t="shared" si="596"/>
        <v>0</v>
      </c>
      <c r="BE470" s="20">
        <f t="shared" si="597"/>
        <v>247.5</v>
      </c>
    </row>
    <row r="471" spans="1:57" ht="31.5" customHeight="1" x14ac:dyDescent="0.65">
      <c r="A471" s="39">
        <v>465</v>
      </c>
      <c r="B471" s="2" t="s">
        <v>1213</v>
      </c>
      <c r="C471" s="37" t="s">
        <v>1214</v>
      </c>
      <c r="D471" s="47" t="s">
        <v>1215</v>
      </c>
      <c r="E471" s="48" t="s">
        <v>341</v>
      </c>
      <c r="F471" s="46" t="str">
        <f>VLOOKUP(C471,'[1]2023.11'!$C$6:$X$1239,8,0)</f>
        <v>CHHAN</v>
      </c>
      <c r="G471" s="46" t="str">
        <f>VLOOKUP(C471,'[1]2023.11'!$C$6:$X$1239,9,0)</f>
        <v>CHROEB</v>
      </c>
      <c r="H471" s="46" t="str">
        <f>VLOOKUP(C471,'[1]2023.11'!$C$6:$X$1239,14,0)</f>
        <v>F</v>
      </c>
      <c r="I471" s="78">
        <f>VLOOKUP(C471,'[1]2023.11'!$C$6:$X$1239,13,0)</f>
        <v>31542</v>
      </c>
      <c r="J471" s="46" t="str">
        <f>VLOOKUP(C471,'[1]2023.11'!$C$6:$X$1239,4,0)</f>
        <v>0964236199</v>
      </c>
      <c r="K471" s="46" t="str">
        <f>VLOOKUP(C471,'[1]2023.11'!$C$6:$X$1239,3,0)</f>
        <v>030364490</v>
      </c>
      <c r="L471" s="15">
        <v>44228</v>
      </c>
      <c r="M471" s="2">
        <f t="shared" si="572"/>
        <v>26</v>
      </c>
      <c r="N471" s="16">
        <v>26</v>
      </c>
      <c r="O471" s="2"/>
      <c r="P471" s="16"/>
      <c r="Q471" s="16"/>
      <c r="R471" s="2">
        <v>210</v>
      </c>
      <c r="S471" s="2">
        <v>15</v>
      </c>
      <c r="T471" s="2">
        <v>2</v>
      </c>
      <c r="U471" s="16"/>
      <c r="V471" s="2">
        <v>0</v>
      </c>
      <c r="W471" s="2">
        <f t="shared" si="586"/>
        <v>10</v>
      </c>
      <c r="X471" s="2">
        <f t="shared" si="566"/>
        <v>0</v>
      </c>
      <c r="Y471" s="17">
        <f t="shared" si="585"/>
        <v>39.375</v>
      </c>
      <c r="Z471" s="17">
        <f t="shared" si="591"/>
        <v>6.5</v>
      </c>
      <c r="AA471" s="17">
        <f t="shared" si="590"/>
        <v>5</v>
      </c>
      <c r="AB471" s="18">
        <v>7</v>
      </c>
      <c r="AC471" s="19">
        <f t="shared" si="573"/>
        <v>294.875</v>
      </c>
      <c r="AD471" s="17">
        <f t="shared" si="593"/>
        <v>0</v>
      </c>
      <c r="AE471" s="17">
        <f t="shared" si="571"/>
        <v>0</v>
      </c>
      <c r="AF471" s="29"/>
      <c r="AG471" s="43">
        <f>IF(BE471&lt;=(1500000/4000),0,IF(BE471&lt;=(2000000/4000),(BE471-(1500000/4000))*5%,IF(BE471&lt;=(8500000/4000),(BE471-(2000000/4000))*10%+(25000/4000),IF(BE471&lt;=(12500000/4000),(BE471-(8500000/4000))*15%+(675000/4000),(BE471-(12500000/4000))*20%+(1275000/4000)))))</f>
        <v>0</v>
      </c>
      <c r="AH471" s="17">
        <f t="shared" si="588"/>
        <v>5.8975</v>
      </c>
      <c r="AI471" s="17">
        <f t="shared" si="589"/>
        <v>5.8975</v>
      </c>
      <c r="AJ471" s="3">
        <f t="shared" si="569"/>
        <v>288</v>
      </c>
      <c r="AK471" s="3">
        <f t="shared" si="570"/>
        <v>3900</v>
      </c>
      <c r="AL471" s="3"/>
      <c r="AN471" s="20">
        <f t="shared" si="594"/>
        <v>288.98</v>
      </c>
      <c r="AO471">
        <f t="shared" si="574"/>
        <v>2</v>
      </c>
      <c r="AP471">
        <f t="shared" si="575"/>
        <v>1</v>
      </c>
      <c r="AQ471">
        <f t="shared" si="576"/>
        <v>1</v>
      </c>
      <c r="AR471">
        <f t="shared" si="577"/>
        <v>1</v>
      </c>
      <c r="AS471">
        <f t="shared" si="578"/>
        <v>1</v>
      </c>
      <c r="AT471">
        <f t="shared" si="579"/>
        <v>3</v>
      </c>
      <c r="AU471">
        <f t="shared" si="580"/>
        <v>1</v>
      </c>
      <c r="AV471">
        <f t="shared" si="581"/>
        <v>1</v>
      </c>
      <c r="AW471">
        <f t="shared" si="582"/>
        <v>1</v>
      </c>
      <c r="AX471">
        <f t="shared" si="583"/>
        <v>4</v>
      </c>
      <c r="AY471">
        <f t="shared" si="584"/>
        <v>3920.0000000000728</v>
      </c>
      <c r="AZ471" s="12">
        <f t="shared" si="595"/>
        <v>-4.1666666666666664E-2</v>
      </c>
      <c r="BA471" s="13">
        <f t="shared" si="568"/>
        <v>0</v>
      </c>
      <c r="BB471" s="13">
        <f t="shared" si="592"/>
        <v>0</v>
      </c>
      <c r="BC471" s="27">
        <v>0</v>
      </c>
      <c r="BD471" s="1">
        <f t="shared" si="596"/>
        <v>0</v>
      </c>
      <c r="BE471" s="20">
        <f t="shared" si="597"/>
        <v>276.375</v>
      </c>
    </row>
    <row r="472" spans="1:57" ht="31.5" customHeight="1" x14ac:dyDescent="0.65">
      <c r="A472" s="2">
        <v>466</v>
      </c>
      <c r="B472" s="2" t="s">
        <v>1213</v>
      </c>
      <c r="C472" s="44" t="s">
        <v>1216</v>
      </c>
      <c r="D472" s="47" t="s">
        <v>1217</v>
      </c>
      <c r="E472" s="48" t="s">
        <v>1218</v>
      </c>
      <c r="F472" s="46" t="str">
        <f>VLOOKUP(C472,'[1]2023.11'!$C$6:$X$1239,8,0)</f>
        <v>PHOEURN</v>
      </c>
      <c r="G472" s="46" t="str">
        <f>VLOOKUP(C472,'[1]2023.11'!$C$6:$X$1239,9,0)</f>
        <v>SAOPHEA</v>
      </c>
      <c r="H472" s="46" t="str">
        <f>VLOOKUP(C472,'[1]2023.11'!$C$6:$X$1239,14,0)</f>
        <v>F</v>
      </c>
      <c r="I472" s="78">
        <f>VLOOKUP(C472,'[1]2023.11'!$C$6:$X$1239,13,0)</f>
        <v>36649</v>
      </c>
      <c r="J472" s="46" t="str">
        <f>VLOOKUP(C472,'[1]2023.11'!$C$6:$X$1239,4,0)</f>
        <v>0888789831</v>
      </c>
      <c r="K472" s="46" t="str">
        <f>VLOOKUP(C472,'[1]2023.11'!$C$6:$X$1239,3,0)</f>
        <v>031045386</v>
      </c>
      <c r="L472" s="15">
        <v>44228</v>
      </c>
      <c r="M472" s="2">
        <f>$P$4-Q472-P472</f>
        <v>26</v>
      </c>
      <c r="N472" s="16">
        <v>26</v>
      </c>
      <c r="O472" s="2"/>
      <c r="P472" s="16"/>
      <c r="Q472" s="16"/>
      <c r="R472" s="2">
        <v>200</v>
      </c>
      <c r="S472" s="2">
        <v>0</v>
      </c>
      <c r="T472" s="2">
        <v>0</v>
      </c>
      <c r="U472" s="16"/>
      <c r="V472" s="2">
        <v>0</v>
      </c>
      <c r="W472" s="2">
        <f t="shared" si="586"/>
        <v>10</v>
      </c>
      <c r="X472" s="2">
        <f t="shared" si="566"/>
        <v>0</v>
      </c>
      <c r="Y472" s="17">
        <f t="shared" si="585"/>
        <v>37.5</v>
      </c>
      <c r="Z472" s="17">
        <f t="shared" si="591"/>
        <v>6.5</v>
      </c>
      <c r="AA472" s="17">
        <f t="shared" si="590"/>
        <v>5</v>
      </c>
      <c r="AB472" s="18">
        <v>7</v>
      </c>
      <c r="AC472" s="19">
        <f t="shared" si="573"/>
        <v>266</v>
      </c>
      <c r="AD472" s="17">
        <f t="shared" si="593"/>
        <v>0</v>
      </c>
      <c r="AE472" s="17">
        <f t="shared" si="571"/>
        <v>0</v>
      </c>
      <c r="AF472" s="29"/>
      <c r="AG472" s="43">
        <f t="shared" ref="AG472:AG492" si="598">IF(BE472&lt;=(1500000/4000),0,IF(BE472&lt;=(2000000/4000),(BE472-(1500000/4000))*5%,IF(BE472&lt;=(8500000/4000),(BE472-(2000000/4000))*10%+(25000/4000),IF(BE472&lt;=(12500000/4000),(BE472-(8500000/4000))*15%+(675000/4000),(BE472-(12500000/4000))*20%+(1275000/4000)))))</f>
        <v>0</v>
      </c>
      <c r="AH472" s="17">
        <f t="shared" si="588"/>
        <v>5.32</v>
      </c>
      <c r="AI472" s="17">
        <f t="shared" si="589"/>
        <v>5.32</v>
      </c>
      <c r="AJ472" s="3">
        <f t="shared" si="569"/>
        <v>260</v>
      </c>
      <c r="AK472" s="3">
        <f t="shared" si="570"/>
        <v>2700</v>
      </c>
      <c r="AL472" s="3"/>
      <c r="AN472" s="20">
        <f t="shared" si="594"/>
        <v>260.68</v>
      </c>
      <c r="AO472">
        <f t="shared" si="574"/>
        <v>2</v>
      </c>
      <c r="AP472">
        <f t="shared" si="575"/>
        <v>1</v>
      </c>
      <c r="AQ472">
        <f t="shared" si="576"/>
        <v>0</v>
      </c>
      <c r="AR472">
        <f t="shared" si="577"/>
        <v>1</v>
      </c>
      <c r="AS472">
        <f t="shared" si="578"/>
        <v>0</v>
      </c>
      <c r="AT472">
        <f t="shared" si="579"/>
        <v>0</v>
      </c>
      <c r="AU472">
        <f t="shared" si="580"/>
        <v>1</v>
      </c>
      <c r="AV472">
        <f t="shared" si="581"/>
        <v>0</v>
      </c>
      <c r="AW472">
        <f t="shared" si="582"/>
        <v>1</v>
      </c>
      <c r="AX472">
        <f t="shared" si="583"/>
        <v>2</v>
      </c>
      <c r="AY472">
        <f t="shared" si="584"/>
        <v>2720.0000000000273</v>
      </c>
      <c r="AZ472" s="12">
        <f t="shared" si="595"/>
        <v>-4.1666666666666664E-2</v>
      </c>
      <c r="BA472" s="13">
        <f t="shared" si="568"/>
        <v>0</v>
      </c>
      <c r="BB472" s="13">
        <f t="shared" si="592"/>
        <v>0</v>
      </c>
      <c r="BC472" s="27">
        <v>0</v>
      </c>
      <c r="BD472" s="1">
        <f t="shared" si="596"/>
        <v>0</v>
      </c>
      <c r="BE472" s="20">
        <f t="shared" si="597"/>
        <v>247.5</v>
      </c>
    </row>
    <row r="473" spans="1:57" ht="31.5" customHeight="1" x14ac:dyDescent="0.65">
      <c r="A473" s="39">
        <v>467</v>
      </c>
      <c r="B473" s="2" t="s">
        <v>1213</v>
      </c>
      <c r="C473" s="37" t="s">
        <v>1219</v>
      </c>
      <c r="D473" s="47" t="s">
        <v>604</v>
      </c>
      <c r="E473" s="48" t="s">
        <v>1004</v>
      </c>
      <c r="F473" s="46" t="str">
        <f>VLOOKUP(C473,'[1]2023.11'!$C$6:$X$1239,8,0)</f>
        <v>CHEN</v>
      </c>
      <c r="G473" s="46" t="str">
        <f>VLOOKUP(C473,'[1]2023.11'!$C$6:$X$1239,9,0)</f>
        <v>SAORY</v>
      </c>
      <c r="H473" s="46" t="str">
        <f>VLOOKUP(C473,'[1]2023.11'!$C$6:$X$1239,14,0)</f>
        <v>F</v>
      </c>
      <c r="I473" s="78">
        <f>VLOOKUP(C473,'[1]2023.11'!$C$6:$X$1239,13,0)</f>
        <v>35665</v>
      </c>
      <c r="J473" s="46" t="str">
        <f>VLOOKUP(C473,'[1]2023.11'!$C$6:$X$1239,4,0)</f>
        <v>0964835770</v>
      </c>
      <c r="K473" s="46" t="str">
        <f>VLOOKUP(C473,'[1]2023.11'!$C$6:$X$1239,3,0)</f>
        <v>030583916</v>
      </c>
      <c r="L473" s="15">
        <v>44228</v>
      </c>
      <c r="M473" s="2">
        <f>$P$4-Q473-P473</f>
        <v>26</v>
      </c>
      <c r="N473" s="16">
        <v>26</v>
      </c>
      <c r="O473" s="2"/>
      <c r="P473" s="16"/>
      <c r="Q473" s="16"/>
      <c r="R473" s="2">
        <v>200</v>
      </c>
      <c r="S473" s="2">
        <v>0</v>
      </c>
      <c r="T473" s="2">
        <v>0</v>
      </c>
      <c r="U473" s="16"/>
      <c r="V473" s="2">
        <v>0</v>
      </c>
      <c r="W473" s="2">
        <f t="shared" si="586"/>
        <v>10</v>
      </c>
      <c r="X473" s="2">
        <f t="shared" si="566"/>
        <v>0</v>
      </c>
      <c r="Y473" s="17">
        <f t="shared" si="585"/>
        <v>37.5</v>
      </c>
      <c r="Z473" s="17">
        <f t="shared" si="591"/>
        <v>6.5</v>
      </c>
      <c r="AA473" s="17">
        <f t="shared" si="590"/>
        <v>5</v>
      </c>
      <c r="AB473" s="18">
        <v>7</v>
      </c>
      <c r="AC473" s="19">
        <f t="shared" si="573"/>
        <v>266</v>
      </c>
      <c r="AD473" s="17">
        <f t="shared" si="593"/>
        <v>0</v>
      </c>
      <c r="AE473" s="17">
        <f t="shared" si="571"/>
        <v>0</v>
      </c>
      <c r="AF473" s="29"/>
      <c r="AG473" s="43">
        <f t="shared" si="598"/>
        <v>0</v>
      </c>
      <c r="AH473" s="17">
        <f t="shared" si="588"/>
        <v>5.32</v>
      </c>
      <c r="AI473" s="17">
        <f t="shared" si="589"/>
        <v>5.32</v>
      </c>
      <c r="AJ473" s="3">
        <f t="shared" si="569"/>
        <v>260</v>
      </c>
      <c r="AK473" s="3">
        <f t="shared" si="570"/>
        <v>2700</v>
      </c>
      <c r="AL473" s="3"/>
      <c r="AN473" s="20">
        <f t="shared" si="594"/>
        <v>260.68</v>
      </c>
      <c r="AO473">
        <f t="shared" si="574"/>
        <v>2</v>
      </c>
      <c r="AP473">
        <f t="shared" si="575"/>
        <v>1</v>
      </c>
      <c r="AQ473">
        <f t="shared" si="576"/>
        <v>0</v>
      </c>
      <c r="AR473">
        <f t="shared" si="577"/>
        <v>1</v>
      </c>
      <c r="AS473">
        <f t="shared" si="578"/>
        <v>0</v>
      </c>
      <c r="AT473">
        <f t="shared" si="579"/>
        <v>0</v>
      </c>
      <c r="AU473">
        <f t="shared" si="580"/>
        <v>1</v>
      </c>
      <c r="AV473">
        <f t="shared" si="581"/>
        <v>0</v>
      </c>
      <c r="AW473">
        <f t="shared" si="582"/>
        <v>1</v>
      </c>
      <c r="AX473">
        <f t="shared" si="583"/>
        <v>2</v>
      </c>
      <c r="AY473">
        <f t="shared" si="584"/>
        <v>2720.0000000000273</v>
      </c>
      <c r="AZ473" s="12">
        <f t="shared" si="595"/>
        <v>-4.1666666666666664E-2</v>
      </c>
      <c r="BA473" s="13">
        <f t="shared" si="568"/>
        <v>0</v>
      </c>
      <c r="BB473" s="13">
        <f t="shared" si="592"/>
        <v>0</v>
      </c>
      <c r="BC473" s="27">
        <v>0</v>
      </c>
      <c r="BD473" s="1">
        <f t="shared" si="596"/>
        <v>0</v>
      </c>
      <c r="BE473" s="20">
        <f t="shared" si="597"/>
        <v>247.5</v>
      </c>
    </row>
    <row r="474" spans="1:57" ht="31.5" customHeight="1" x14ac:dyDescent="0.75">
      <c r="A474" s="2">
        <v>468</v>
      </c>
      <c r="B474" s="2" t="s">
        <v>1213</v>
      </c>
      <c r="C474" s="44" t="s">
        <v>1220</v>
      </c>
      <c r="D474" s="62" t="s">
        <v>43</v>
      </c>
      <c r="E474" s="62" t="s">
        <v>1221</v>
      </c>
      <c r="F474" s="46" t="str">
        <f>VLOOKUP(C474,'[1]2023.11'!$C$6:$X$1239,8,0)</f>
        <v>SORN</v>
      </c>
      <c r="G474" s="46" t="str">
        <f>VLOOKUP(C474,'[1]2023.11'!$C$6:$X$1239,9,0)</f>
        <v>SOKTHAN</v>
      </c>
      <c r="H474" s="46" t="str">
        <f>VLOOKUP(C474,'[1]2023.11'!$C$6:$X$1239,14,0)</f>
        <v>F</v>
      </c>
      <c r="I474" s="78">
        <f>VLOOKUP(C474,'[1]2023.11'!$C$6:$X$1239,13,0)</f>
        <v>36271</v>
      </c>
      <c r="J474" s="46" t="str">
        <f>VLOOKUP(C474,'[1]2023.11'!$C$6:$X$1239,4,0)</f>
        <v>061639472</v>
      </c>
      <c r="K474" s="46" t="str">
        <f>VLOOKUP(C474,'[1]2023.11'!$C$6:$X$1239,3,0)</f>
        <v>040424177</v>
      </c>
      <c r="L474" s="15">
        <v>44228</v>
      </c>
      <c r="M474" s="2">
        <f t="shared" ref="M474:M510" si="599">$P$4-Q474-P474</f>
        <v>24</v>
      </c>
      <c r="N474" s="16">
        <v>24</v>
      </c>
      <c r="O474" s="2"/>
      <c r="P474" s="16"/>
      <c r="Q474" s="16">
        <v>2</v>
      </c>
      <c r="R474" s="2">
        <v>200</v>
      </c>
      <c r="S474" s="2">
        <v>0</v>
      </c>
      <c r="T474" s="2">
        <v>1.5</v>
      </c>
      <c r="U474" s="16"/>
      <c r="V474" s="2">
        <v>0</v>
      </c>
      <c r="W474" s="2">
        <f t="shared" si="586"/>
        <v>0</v>
      </c>
      <c r="X474" s="2">
        <f t="shared" si="566"/>
        <v>0</v>
      </c>
      <c r="Y474" s="17">
        <f t="shared" si="585"/>
        <v>34.615384615384613</v>
      </c>
      <c r="Z474" s="17">
        <f t="shared" si="591"/>
        <v>6</v>
      </c>
      <c r="AA474" s="17">
        <f t="shared" si="590"/>
        <v>4.6153846153846159</v>
      </c>
      <c r="AB474" s="18">
        <v>7</v>
      </c>
      <c r="AC474" s="19">
        <f t="shared" si="573"/>
        <v>253.73076923076923</v>
      </c>
      <c r="AD474" s="17">
        <f t="shared" si="593"/>
        <v>0</v>
      </c>
      <c r="AE474" s="17">
        <f t="shared" si="571"/>
        <v>15.5</v>
      </c>
      <c r="AF474" s="29"/>
      <c r="AG474" s="43">
        <f t="shared" si="598"/>
        <v>0</v>
      </c>
      <c r="AH474" s="17">
        <f t="shared" si="588"/>
        <v>5.0746153846153845</v>
      </c>
      <c r="AI474" s="17">
        <f t="shared" si="589"/>
        <v>20.574615384615385</v>
      </c>
      <c r="AJ474" s="3">
        <f t="shared" si="569"/>
        <v>233</v>
      </c>
      <c r="AK474" s="3">
        <f t="shared" si="570"/>
        <v>600</v>
      </c>
      <c r="AL474" s="3"/>
      <c r="AN474" s="20">
        <f t="shared" si="594"/>
        <v>233.16</v>
      </c>
      <c r="AO474">
        <f t="shared" si="574"/>
        <v>2</v>
      </c>
      <c r="AP474">
        <f t="shared" si="575"/>
        <v>0</v>
      </c>
      <c r="AQ474">
        <f t="shared" si="576"/>
        <v>1</v>
      </c>
      <c r="AR474">
        <f t="shared" si="577"/>
        <v>1</v>
      </c>
      <c r="AS474">
        <f t="shared" si="578"/>
        <v>0</v>
      </c>
      <c r="AT474">
        <f t="shared" si="579"/>
        <v>3</v>
      </c>
      <c r="AU474">
        <f t="shared" si="580"/>
        <v>0</v>
      </c>
      <c r="AV474">
        <f t="shared" si="581"/>
        <v>0</v>
      </c>
      <c r="AW474">
        <f t="shared" si="582"/>
        <v>1</v>
      </c>
      <c r="AX474">
        <f t="shared" si="583"/>
        <v>1</v>
      </c>
      <c r="AY474">
        <f t="shared" si="584"/>
        <v>639.99999999998636</v>
      </c>
      <c r="AZ474" s="12">
        <f t="shared" si="595"/>
        <v>-4.1666666666666664E-2</v>
      </c>
      <c r="BA474" s="13">
        <f t="shared" si="568"/>
        <v>0</v>
      </c>
      <c r="BB474" s="13">
        <f t="shared" si="592"/>
        <v>0</v>
      </c>
      <c r="BC474" s="27">
        <v>0</v>
      </c>
      <c r="BD474" s="1">
        <f t="shared" si="596"/>
        <v>0</v>
      </c>
      <c r="BE474" s="20">
        <f t="shared" si="597"/>
        <v>220.61538461538461</v>
      </c>
    </row>
    <row r="475" spans="1:57" ht="31.5" customHeight="1" x14ac:dyDescent="0.75">
      <c r="A475" s="39">
        <v>469</v>
      </c>
      <c r="B475" s="2" t="s">
        <v>1213</v>
      </c>
      <c r="C475" s="44" t="s">
        <v>1222</v>
      </c>
      <c r="D475" s="62" t="s">
        <v>522</v>
      </c>
      <c r="E475" s="62" t="s">
        <v>1223</v>
      </c>
      <c r="F475" s="46" t="str">
        <f>VLOOKUP(C475,'[1]2023.11'!$C$6:$X$1239,8,0)</f>
        <v>SOK</v>
      </c>
      <c r="G475" s="46" t="str">
        <f>VLOOKUP(C475,'[1]2023.11'!$C$6:$X$1239,9,0)</f>
        <v>SREYMACH</v>
      </c>
      <c r="H475" s="46" t="str">
        <f>VLOOKUP(C475,'[1]2023.11'!$C$6:$X$1239,14,0)</f>
        <v>F</v>
      </c>
      <c r="I475" s="78">
        <f>VLOOKUP(C475,'[1]2023.11'!$C$6:$X$1239,13,0)</f>
        <v>32212</v>
      </c>
      <c r="J475" s="46" t="str">
        <f>VLOOKUP(C475,'[1]2023.11'!$C$6:$X$1239,4,0)</f>
        <v>0962366325</v>
      </c>
      <c r="K475" s="46" t="str">
        <f>VLOOKUP(C475,'[1]2023.11'!$C$6:$X$1239,3,0)</f>
        <v>250246387</v>
      </c>
      <c r="L475" s="15">
        <v>44531</v>
      </c>
      <c r="M475" s="2">
        <f t="shared" si="599"/>
        <v>26</v>
      </c>
      <c r="N475" s="16">
        <v>26</v>
      </c>
      <c r="O475" s="2"/>
      <c r="P475" s="16"/>
      <c r="Q475" s="16"/>
      <c r="R475" s="2">
        <v>200</v>
      </c>
      <c r="S475" s="2">
        <v>0</v>
      </c>
      <c r="T475" s="2">
        <v>0</v>
      </c>
      <c r="U475" s="16"/>
      <c r="V475" s="2">
        <v>0</v>
      </c>
      <c r="W475" s="2">
        <f t="shared" si="586"/>
        <v>10</v>
      </c>
      <c r="X475" s="2">
        <f t="shared" si="566"/>
        <v>0</v>
      </c>
      <c r="Y475" s="17">
        <f t="shared" si="585"/>
        <v>37.5</v>
      </c>
      <c r="Z475" s="17">
        <f t="shared" si="591"/>
        <v>6.5</v>
      </c>
      <c r="AA475" s="17">
        <f t="shared" si="590"/>
        <v>5</v>
      </c>
      <c r="AB475" s="18">
        <v>7</v>
      </c>
      <c r="AC475" s="19">
        <f t="shared" si="573"/>
        <v>266</v>
      </c>
      <c r="AD475" s="17">
        <f t="shared" si="593"/>
        <v>0</v>
      </c>
      <c r="AE475" s="17">
        <f t="shared" si="571"/>
        <v>0</v>
      </c>
      <c r="AF475" s="29"/>
      <c r="AG475" s="43">
        <f t="shared" si="598"/>
        <v>0</v>
      </c>
      <c r="AH475" s="17">
        <f t="shared" si="588"/>
        <v>5.32</v>
      </c>
      <c r="AI475" s="17">
        <f t="shared" si="589"/>
        <v>5.32</v>
      </c>
      <c r="AJ475" s="3">
        <f t="shared" si="569"/>
        <v>260</v>
      </c>
      <c r="AK475" s="3">
        <f t="shared" si="570"/>
        <v>2700</v>
      </c>
      <c r="AL475" s="3"/>
      <c r="AN475" s="20">
        <f t="shared" si="594"/>
        <v>260.68</v>
      </c>
      <c r="AO475">
        <f t="shared" si="574"/>
        <v>2</v>
      </c>
      <c r="AP475">
        <f t="shared" si="575"/>
        <v>1</v>
      </c>
      <c r="AQ475">
        <f t="shared" si="576"/>
        <v>0</v>
      </c>
      <c r="AR475">
        <f t="shared" si="577"/>
        <v>1</v>
      </c>
      <c r="AS475">
        <f t="shared" si="578"/>
        <v>0</v>
      </c>
      <c r="AT475">
        <f t="shared" si="579"/>
        <v>0</v>
      </c>
      <c r="AU475">
        <f t="shared" si="580"/>
        <v>1</v>
      </c>
      <c r="AV475">
        <f t="shared" si="581"/>
        <v>0</v>
      </c>
      <c r="AW475">
        <f t="shared" si="582"/>
        <v>1</v>
      </c>
      <c r="AX475">
        <f t="shared" si="583"/>
        <v>2</v>
      </c>
      <c r="AY475">
        <f t="shared" si="584"/>
        <v>2720.0000000000273</v>
      </c>
      <c r="AZ475" s="12">
        <f t="shared" si="595"/>
        <v>-0.875</v>
      </c>
      <c r="BA475" s="13">
        <f t="shared" si="568"/>
        <v>0</v>
      </c>
      <c r="BB475" s="13">
        <f t="shared" si="592"/>
        <v>0</v>
      </c>
      <c r="BC475" s="27">
        <v>0</v>
      </c>
      <c r="BD475" s="1">
        <f t="shared" si="596"/>
        <v>0</v>
      </c>
      <c r="BE475" s="20">
        <f t="shared" si="597"/>
        <v>247.5</v>
      </c>
    </row>
    <row r="476" spans="1:57" ht="31.5" customHeight="1" x14ac:dyDescent="0.75">
      <c r="A476" s="2">
        <v>470</v>
      </c>
      <c r="B476" s="2" t="s">
        <v>1213</v>
      </c>
      <c r="C476" s="44" t="s">
        <v>1224</v>
      </c>
      <c r="D476" s="62" t="s">
        <v>92</v>
      </c>
      <c r="E476" s="62" t="s">
        <v>1225</v>
      </c>
      <c r="F476" s="46" t="str">
        <f>VLOOKUP(C476,'[1]2023.11'!$C$6:$X$1239,8,0)</f>
        <v>SAM</v>
      </c>
      <c r="G476" s="46" t="str">
        <f>VLOOKUP(C476,'[1]2023.11'!$C$6:$X$1239,9,0)</f>
        <v>SOMNEA</v>
      </c>
      <c r="H476" s="46" t="str">
        <f>VLOOKUP(C476,'[1]2023.11'!$C$6:$X$1239,14,0)</f>
        <v>F</v>
      </c>
      <c r="I476" s="78">
        <f>VLOOKUP(C476,'[1]2023.11'!$C$6:$X$1239,13,0)</f>
        <v>37902</v>
      </c>
      <c r="J476" s="46" t="str">
        <f>VLOOKUP(C476,'[1]2023.11'!$C$6:$X$1239,4,0)</f>
        <v>093639831</v>
      </c>
      <c r="K476" s="46" t="str">
        <f>VLOOKUP(C476,'[1]2023.11'!$C$6:$X$1239,3,0)</f>
        <v>062239808</v>
      </c>
      <c r="L476" s="15">
        <v>44613</v>
      </c>
      <c r="M476" s="2">
        <f t="shared" si="599"/>
        <v>26</v>
      </c>
      <c r="N476" s="16">
        <v>24</v>
      </c>
      <c r="O476" s="2"/>
      <c r="P476" s="16"/>
      <c r="Q476" s="16"/>
      <c r="R476" s="2">
        <v>200</v>
      </c>
      <c r="S476" s="2">
        <v>0</v>
      </c>
      <c r="T476" s="2">
        <v>0</v>
      </c>
      <c r="U476" s="16"/>
      <c r="V476" s="2">
        <v>0</v>
      </c>
      <c r="W476" s="2">
        <f t="shared" si="586"/>
        <v>10</v>
      </c>
      <c r="X476" s="2">
        <f t="shared" si="566"/>
        <v>0</v>
      </c>
      <c r="Y476" s="17">
        <f t="shared" si="585"/>
        <v>34.615384615384613</v>
      </c>
      <c r="Z476" s="17">
        <f t="shared" si="591"/>
        <v>6</v>
      </c>
      <c r="AA476" s="17">
        <f t="shared" si="590"/>
        <v>5</v>
      </c>
      <c r="AB476" s="18">
        <v>7</v>
      </c>
      <c r="AC476" s="19">
        <f t="shared" si="573"/>
        <v>262.61538461538464</v>
      </c>
      <c r="AD476" s="17">
        <f t="shared" si="593"/>
        <v>0</v>
      </c>
      <c r="AE476" s="17">
        <f t="shared" si="571"/>
        <v>0</v>
      </c>
      <c r="AF476" s="29"/>
      <c r="AG476" s="43">
        <f t="shared" si="598"/>
        <v>0</v>
      </c>
      <c r="AH476" s="17">
        <f t="shared" si="588"/>
        <v>5.252307692307693</v>
      </c>
      <c r="AI476" s="17">
        <f t="shared" si="589"/>
        <v>5.252307692307693</v>
      </c>
      <c r="AJ476" s="3">
        <f t="shared" si="569"/>
        <v>257</v>
      </c>
      <c r="AK476" s="3">
        <f t="shared" si="570"/>
        <v>1400</v>
      </c>
      <c r="AL476" s="3"/>
      <c r="AN476" s="20">
        <f t="shared" si="594"/>
        <v>257.36</v>
      </c>
      <c r="AO476">
        <f t="shared" si="574"/>
        <v>2</v>
      </c>
      <c r="AP476">
        <f t="shared" si="575"/>
        <v>1</v>
      </c>
      <c r="AQ476">
        <f t="shared" si="576"/>
        <v>0</v>
      </c>
      <c r="AR476">
        <f t="shared" si="577"/>
        <v>0</v>
      </c>
      <c r="AS476">
        <f t="shared" si="578"/>
        <v>1</v>
      </c>
      <c r="AT476">
        <f t="shared" si="579"/>
        <v>2</v>
      </c>
      <c r="AU476">
        <f t="shared" si="580"/>
        <v>0</v>
      </c>
      <c r="AV476">
        <f t="shared" si="581"/>
        <v>1</v>
      </c>
      <c r="AW476">
        <f t="shared" si="582"/>
        <v>0</v>
      </c>
      <c r="AX476">
        <f t="shared" si="583"/>
        <v>4</v>
      </c>
      <c r="AY476">
        <f t="shared" si="584"/>
        <v>1440.0000000000546</v>
      </c>
      <c r="AZ476" s="12">
        <f t="shared" si="595"/>
        <v>-1.0972222222222223</v>
      </c>
      <c r="BA476" s="13">
        <f t="shared" si="568"/>
        <v>0</v>
      </c>
      <c r="BB476" s="13">
        <f t="shared" si="592"/>
        <v>0</v>
      </c>
      <c r="BC476" s="27">
        <v>0</v>
      </c>
      <c r="BD476" s="1">
        <f t="shared" si="596"/>
        <v>0</v>
      </c>
      <c r="BE476" s="20">
        <f t="shared" si="597"/>
        <v>244.61538461538464</v>
      </c>
    </row>
    <row r="477" spans="1:57" ht="31.5" customHeight="1" x14ac:dyDescent="0.75">
      <c r="A477" s="39">
        <v>471</v>
      </c>
      <c r="B477" s="2" t="s">
        <v>1213</v>
      </c>
      <c r="C477" s="44" t="s">
        <v>1226</v>
      </c>
      <c r="D477" s="62" t="s">
        <v>853</v>
      </c>
      <c r="E477" s="62" t="s">
        <v>1227</v>
      </c>
      <c r="F477" s="46" t="str">
        <f>VLOOKUP(C477,'[1]2023.11'!$C$6:$X$1239,8,0)</f>
        <v>MOEURN</v>
      </c>
      <c r="G477" s="46" t="str">
        <f>VLOOKUP(C477,'[1]2023.11'!$C$6:$X$1239,9,0)</f>
        <v>SREYOUN</v>
      </c>
      <c r="H477" s="46" t="str">
        <f>VLOOKUP(C477,'[1]2023.11'!$C$6:$X$1239,14,0)</f>
        <v>F</v>
      </c>
      <c r="I477" s="78">
        <f>VLOOKUP(C477,'[1]2023.11'!$C$6:$X$1239,13,0)</f>
        <v>38097</v>
      </c>
      <c r="J477" s="46" t="str">
        <f>VLOOKUP(C477,'[1]2023.11'!$C$6:$X$1239,4,0)</f>
        <v>0996098979</v>
      </c>
      <c r="K477" s="46" t="str">
        <f>VLOOKUP(C477,'[1]2023.11'!$C$6:$X$1239,3,0)</f>
        <v>160544665</v>
      </c>
      <c r="L477" s="15">
        <v>44686</v>
      </c>
      <c r="M477" s="2">
        <f t="shared" si="599"/>
        <v>26</v>
      </c>
      <c r="N477" s="16">
        <v>26</v>
      </c>
      <c r="O477" s="2"/>
      <c r="P477" s="16"/>
      <c r="Q477" s="16"/>
      <c r="R477" s="2">
        <v>200</v>
      </c>
      <c r="S477" s="2">
        <v>0</v>
      </c>
      <c r="T477" s="2">
        <v>0</v>
      </c>
      <c r="U477" s="16"/>
      <c r="V477" s="2">
        <v>0</v>
      </c>
      <c r="W477" s="2">
        <f t="shared" si="586"/>
        <v>10</v>
      </c>
      <c r="X477" s="2">
        <f t="shared" si="566"/>
        <v>0</v>
      </c>
      <c r="Y477" s="17">
        <f t="shared" si="585"/>
        <v>37.5</v>
      </c>
      <c r="Z477" s="17">
        <f t="shared" si="591"/>
        <v>6.5</v>
      </c>
      <c r="AA477" s="17">
        <f t="shared" si="590"/>
        <v>5</v>
      </c>
      <c r="AB477" s="18">
        <v>7</v>
      </c>
      <c r="AC477" s="19">
        <f t="shared" si="573"/>
        <v>266</v>
      </c>
      <c r="AD477" s="17">
        <f t="shared" si="593"/>
        <v>0</v>
      </c>
      <c r="AE477" s="17">
        <f t="shared" si="571"/>
        <v>0</v>
      </c>
      <c r="AF477" s="29"/>
      <c r="AG477" s="43">
        <f t="shared" si="598"/>
        <v>0</v>
      </c>
      <c r="AH477" s="17">
        <f t="shared" si="588"/>
        <v>5.32</v>
      </c>
      <c r="AI477" s="17">
        <f t="shared" si="589"/>
        <v>5.32</v>
      </c>
      <c r="AJ477" s="3">
        <f t="shared" si="569"/>
        <v>260</v>
      </c>
      <c r="AK477" s="3">
        <f t="shared" si="570"/>
        <v>2700</v>
      </c>
      <c r="AL477" s="3"/>
      <c r="AN477" s="20">
        <f t="shared" si="594"/>
        <v>260.68</v>
      </c>
      <c r="AO477">
        <f t="shared" si="574"/>
        <v>2</v>
      </c>
      <c r="AP477">
        <f t="shared" si="575"/>
        <v>1</v>
      </c>
      <c r="AQ477">
        <f t="shared" si="576"/>
        <v>0</v>
      </c>
      <c r="AR477">
        <f t="shared" si="577"/>
        <v>1</v>
      </c>
      <c r="AS477">
        <f t="shared" si="578"/>
        <v>0</v>
      </c>
      <c r="AT477">
        <f t="shared" si="579"/>
        <v>0</v>
      </c>
      <c r="AU477">
        <f t="shared" si="580"/>
        <v>1</v>
      </c>
      <c r="AV477">
        <f t="shared" si="581"/>
        <v>0</v>
      </c>
      <c r="AW477">
        <f t="shared" si="582"/>
        <v>1</v>
      </c>
      <c r="AX477">
        <f t="shared" si="583"/>
        <v>2</v>
      </c>
      <c r="AY477">
        <f t="shared" si="584"/>
        <v>2720.0000000000273</v>
      </c>
      <c r="AZ477" s="12">
        <f t="shared" si="595"/>
        <v>-1.3027777777777778</v>
      </c>
      <c r="BA477" s="13">
        <f t="shared" si="568"/>
        <v>0</v>
      </c>
      <c r="BB477" s="13">
        <f t="shared" si="592"/>
        <v>0</v>
      </c>
      <c r="BC477" s="27">
        <v>0</v>
      </c>
      <c r="BD477" s="1">
        <f t="shared" si="596"/>
        <v>0</v>
      </c>
      <c r="BE477" s="20">
        <f t="shared" si="597"/>
        <v>247.5</v>
      </c>
    </row>
    <row r="478" spans="1:57" ht="31.5" customHeight="1" x14ac:dyDescent="0.75">
      <c r="A478" s="2">
        <v>472</v>
      </c>
      <c r="B478" s="2" t="s">
        <v>1213</v>
      </c>
      <c r="C478" s="44" t="s">
        <v>1228</v>
      </c>
      <c r="D478" s="62" t="s">
        <v>1229</v>
      </c>
      <c r="E478" s="62" t="s">
        <v>386</v>
      </c>
      <c r="F478" s="46" t="str">
        <f>VLOOKUP(C478,'[1]2023.11'!$C$6:$X$1239,8,0)</f>
        <v>CHE</v>
      </c>
      <c r="G478" s="46" t="str">
        <f>VLOOKUP(C478,'[1]2023.11'!$C$6:$X$1239,9,0)</f>
        <v>VANN</v>
      </c>
      <c r="H478" s="46" t="str">
        <f>VLOOKUP(C478,'[1]2023.11'!$C$6:$X$1239,14,0)</f>
        <v>F</v>
      </c>
      <c r="I478" s="78">
        <f>VLOOKUP(C478,'[1]2023.11'!$C$6:$X$1239,13,0)</f>
        <v>35660</v>
      </c>
      <c r="J478" s="46" t="str">
        <f>VLOOKUP(C478,'[1]2023.11'!$C$6:$X$1239,4,0)</f>
        <v>0967768571</v>
      </c>
      <c r="K478" s="46" t="str">
        <f>VLOOKUP(C478,'[1]2023.11'!$C$6:$X$1239,3,0)</f>
        <v>170940544</v>
      </c>
      <c r="L478" s="15">
        <v>44838</v>
      </c>
      <c r="M478" s="2">
        <f t="shared" si="599"/>
        <v>26</v>
      </c>
      <c r="N478" s="16">
        <v>26</v>
      </c>
      <c r="O478" s="2"/>
      <c r="P478" s="16"/>
      <c r="Q478" s="16"/>
      <c r="R478" s="2">
        <v>200</v>
      </c>
      <c r="S478" s="2">
        <v>0</v>
      </c>
      <c r="T478" s="2">
        <v>0</v>
      </c>
      <c r="U478" s="16"/>
      <c r="V478" s="2">
        <v>0</v>
      </c>
      <c r="W478" s="2">
        <f t="shared" si="586"/>
        <v>10</v>
      </c>
      <c r="X478" s="2">
        <f t="shared" si="566"/>
        <v>0</v>
      </c>
      <c r="Y478" s="17">
        <f t="shared" si="585"/>
        <v>37.5</v>
      </c>
      <c r="Z478" s="17">
        <f t="shared" si="591"/>
        <v>6.5</v>
      </c>
      <c r="AA478" s="17">
        <f t="shared" si="590"/>
        <v>5</v>
      </c>
      <c r="AB478" s="18">
        <v>7</v>
      </c>
      <c r="AC478" s="19">
        <f t="shared" si="573"/>
        <v>266</v>
      </c>
      <c r="AD478" s="17">
        <f t="shared" si="593"/>
        <v>0</v>
      </c>
      <c r="AE478" s="17">
        <f t="shared" si="571"/>
        <v>0</v>
      </c>
      <c r="AF478" s="29"/>
      <c r="AG478" s="43">
        <f t="shared" si="598"/>
        <v>0</v>
      </c>
      <c r="AH478" s="17">
        <f t="shared" si="588"/>
        <v>5.32</v>
      </c>
      <c r="AI478" s="17">
        <f t="shared" si="589"/>
        <v>5.32</v>
      </c>
      <c r="AJ478" s="3">
        <f t="shared" si="569"/>
        <v>260</v>
      </c>
      <c r="AK478" s="3">
        <f t="shared" si="570"/>
        <v>2700</v>
      </c>
      <c r="AL478" s="3"/>
      <c r="AN478" s="20">
        <f t="shared" si="594"/>
        <v>260.68</v>
      </c>
      <c r="AO478">
        <f t="shared" si="574"/>
        <v>2</v>
      </c>
      <c r="AP478">
        <f t="shared" si="575"/>
        <v>1</v>
      </c>
      <c r="AQ478">
        <f t="shared" si="576"/>
        <v>0</v>
      </c>
      <c r="AR478">
        <f t="shared" si="577"/>
        <v>1</v>
      </c>
      <c r="AS478">
        <f t="shared" si="578"/>
        <v>0</v>
      </c>
      <c r="AT478">
        <f t="shared" si="579"/>
        <v>0</v>
      </c>
      <c r="AU478">
        <f t="shared" si="580"/>
        <v>1</v>
      </c>
      <c r="AV478">
        <f t="shared" si="581"/>
        <v>0</v>
      </c>
      <c r="AW478">
        <f t="shared" si="582"/>
        <v>1</v>
      </c>
      <c r="AX478">
        <f t="shared" si="583"/>
        <v>2</v>
      </c>
      <c r="AY478">
        <f t="shared" si="584"/>
        <v>2720.0000000000273</v>
      </c>
      <c r="AZ478" s="12">
        <f t="shared" si="595"/>
        <v>-1.7166666666666666</v>
      </c>
      <c r="BA478" s="13">
        <f t="shared" si="568"/>
        <v>0</v>
      </c>
      <c r="BB478" s="13">
        <f t="shared" si="592"/>
        <v>0</v>
      </c>
      <c r="BC478" s="27">
        <v>0</v>
      </c>
      <c r="BD478" s="1">
        <f t="shared" si="596"/>
        <v>0</v>
      </c>
      <c r="BE478" s="20">
        <f t="shared" si="597"/>
        <v>247.5</v>
      </c>
    </row>
    <row r="479" spans="1:57" ht="31.5" customHeight="1" x14ac:dyDescent="0.75">
      <c r="A479" s="39">
        <v>473</v>
      </c>
      <c r="B479" s="2" t="s">
        <v>1213</v>
      </c>
      <c r="C479" s="37" t="s">
        <v>1230</v>
      </c>
      <c r="D479" s="62" t="s">
        <v>1231</v>
      </c>
      <c r="E479" s="62" t="s">
        <v>1075</v>
      </c>
      <c r="F479" s="46" t="str">
        <f>VLOOKUP(C479,'[1]2023.11'!$C$6:$X$1239,8,0)</f>
        <v>SARUN</v>
      </c>
      <c r="G479" s="46" t="str">
        <f>VLOOKUP(C479,'[1]2023.11'!$C$6:$X$1239,9,0)</f>
        <v>CHANDOEUN</v>
      </c>
      <c r="H479" s="46" t="str">
        <f>VLOOKUP(C479,'[1]2023.11'!$C$6:$X$1239,14,0)</f>
        <v>F</v>
      </c>
      <c r="I479" s="78">
        <f>VLOOKUP(C479,'[1]2023.11'!$C$6:$X$1239,13,0)</f>
        <v>36831</v>
      </c>
      <c r="J479" s="46" t="str">
        <f>VLOOKUP(C479,'[1]2023.11'!$C$6:$X$1239,4,0)</f>
        <v>070893569</v>
      </c>
      <c r="K479" s="46">
        <f>VLOOKUP(C479,'[1]2023.11'!$C$6:$X$1239,3,0)</f>
        <v>51491554</v>
      </c>
      <c r="L479" s="15">
        <v>44228</v>
      </c>
      <c r="M479" s="2">
        <f t="shared" si="599"/>
        <v>26</v>
      </c>
      <c r="N479" s="16">
        <v>26</v>
      </c>
      <c r="O479" s="2"/>
      <c r="P479" s="16"/>
      <c r="Q479" s="16"/>
      <c r="R479" s="2">
        <v>200</v>
      </c>
      <c r="S479" s="2">
        <v>0</v>
      </c>
      <c r="T479" s="2">
        <v>0</v>
      </c>
      <c r="U479" s="16"/>
      <c r="V479" s="2">
        <v>0</v>
      </c>
      <c r="W479" s="2">
        <f t="shared" si="586"/>
        <v>10</v>
      </c>
      <c r="X479" s="2">
        <f t="shared" si="566"/>
        <v>0</v>
      </c>
      <c r="Y479" s="17">
        <f t="shared" si="585"/>
        <v>37.5</v>
      </c>
      <c r="Z479" s="17">
        <f t="shared" si="591"/>
        <v>6.5</v>
      </c>
      <c r="AA479" s="17">
        <f t="shared" si="590"/>
        <v>5</v>
      </c>
      <c r="AB479" s="18">
        <v>7</v>
      </c>
      <c r="AC479" s="19">
        <f t="shared" si="573"/>
        <v>266</v>
      </c>
      <c r="AD479" s="17">
        <f t="shared" si="593"/>
        <v>0</v>
      </c>
      <c r="AE479" s="17">
        <f t="shared" si="571"/>
        <v>0</v>
      </c>
      <c r="AF479" s="29"/>
      <c r="AG479" s="43">
        <f t="shared" si="598"/>
        <v>0</v>
      </c>
      <c r="AH479" s="17">
        <f t="shared" si="588"/>
        <v>5.32</v>
      </c>
      <c r="AI479" s="17">
        <f t="shared" si="589"/>
        <v>5.32</v>
      </c>
      <c r="AJ479" s="3">
        <f t="shared" si="569"/>
        <v>260</v>
      </c>
      <c r="AK479" s="3">
        <f t="shared" si="570"/>
        <v>2700</v>
      </c>
      <c r="AL479" s="3"/>
      <c r="AN479" s="20">
        <f t="shared" si="594"/>
        <v>260.68</v>
      </c>
      <c r="AO479">
        <f t="shared" si="574"/>
        <v>2</v>
      </c>
      <c r="AP479">
        <f t="shared" si="575"/>
        <v>1</v>
      </c>
      <c r="AQ479">
        <f t="shared" si="576"/>
        <v>0</v>
      </c>
      <c r="AR479">
        <f t="shared" si="577"/>
        <v>1</v>
      </c>
      <c r="AS479">
        <f t="shared" si="578"/>
        <v>0</v>
      </c>
      <c r="AT479">
        <f t="shared" si="579"/>
        <v>0</v>
      </c>
      <c r="AU479">
        <f t="shared" si="580"/>
        <v>1</v>
      </c>
      <c r="AV479">
        <f t="shared" si="581"/>
        <v>0</v>
      </c>
      <c r="AW479">
        <f t="shared" si="582"/>
        <v>1</v>
      </c>
      <c r="AX479">
        <f t="shared" si="583"/>
        <v>2</v>
      </c>
      <c r="AY479">
        <f t="shared" si="584"/>
        <v>2720.0000000000273</v>
      </c>
      <c r="AZ479" s="12">
        <f t="shared" si="595"/>
        <v>-4.1666666666666664E-2</v>
      </c>
      <c r="BA479" s="13">
        <f t="shared" si="568"/>
        <v>0</v>
      </c>
      <c r="BB479" s="13">
        <f t="shared" si="592"/>
        <v>0</v>
      </c>
      <c r="BC479" s="27">
        <v>0</v>
      </c>
      <c r="BD479" s="1">
        <f t="shared" si="596"/>
        <v>0</v>
      </c>
      <c r="BE479" s="20">
        <f t="shared" si="597"/>
        <v>247.5</v>
      </c>
    </row>
    <row r="480" spans="1:57" ht="31.5" customHeight="1" x14ac:dyDescent="0.75">
      <c r="A480" s="2">
        <v>474</v>
      </c>
      <c r="B480" s="2" t="s">
        <v>1213</v>
      </c>
      <c r="C480" s="37" t="s">
        <v>1232</v>
      </c>
      <c r="D480" s="62" t="s">
        <v>1233</v>
      </c>
      <c r="E480" s="62" t="s">
        <v>1234</v>
      </c>
      <c r="F480" s="46" t="str">
        <f>VLOOKUP(C480,'[1]2023.11'!$C$6:$X$1239,8,0)</f>
        <v>YUTH</v>
      </c>
      <c r="G480" s="46" t="str">
        <f>VLOOKUP(C480,'[1]2023.11'!$C$6:$X$1239,9,0)</f>
        <v>PHY</v>
      </c>
      <c r="H480" s="46" t="str">
        <f>VLOOKUP(C480,'[1]2023.11'!$C$6:$X$1239,14,0)</f>
        <v>F</v>
      </c>
      <c r="I480" s="78">
        <f>VLOOKUP(C480,'[1]2023.11'!$C$6:$X$1239,13,0)</f>
        <v>30594</v>
      </c>
      <c r="J480" s="46" t="str">
        <f>VLOOKUP(C480,'[1]2023.11'!$C$6:$X$1239,4,0)</f>
        <v>092453390</v>
      </c>
      <c r="K480" s="46" t="str">
        <f>VLOOKUP(C480,'[1]2023.11'!$C$6:$X$1239,3,0)</f>
        <v>101114533</v>
      </c>
      <c r="L480" s="15">
        <v>44896</v>
      </c>
      <c r="M480" s="2">
        <f t="shared" si="599"/>
        <v>25.625</v>
      </c>
      <c r="N480" s="16">
        <v>26</v>
      </c>
      <c r="O480" s="2"/>
      <c r="P480" s="16"/>
      <c r="Q480" s="16">
        <v>0.375</v>
      </c>
      <c r="R480" s="2">
        <v>200</v>
      </c>
      <c r="S480" s="2">
        <v>0</v>
      </c>
      <c r="T480" s="2">
        <v>0</v>
      </c>
      <c r="U480" s="16"/>
      <c r="V480" s="2">
        <v>0</v>
      </c>
      <c r="W480" s="2">
        <f t="shared" si="586"/>
        <v>0</v>
      </c>
      <c r="X480" s="2">
        <f t="shared" si="566"/>
        <v>0</v>
      </c>
      <c r="Y480" s="17">
        <f t="shared" si="585"/>
        <v>37.5</v>
      </c>
      <c r="Z480" s="17">
        <f t="shared" si="591"/>
        <v>6.5</v>
      </c>
      <c r="AA480" s="17">
        <f t="shared" si="590"/>
        <v>4.9278846153846159</v>
      </c>
      <c r="AB480" s="18">
        <v>7</v>
      </c>
      <c r="AC480" s="19">
        <f t="shared" si="573"/>
        <v>255.92788461538461</v>
      </c>
      <c r="AD480" s="17">
        <f t="shared" si="593"/>
        <v>0</v>
      </c>
      <c r="AE480" s="17">
        <f t="shared" si="571"/>
        <v>2.8846153846153846</v>
      </c>
      <c r="AF480" s="29"/>
      <c r="AG480" s="43">
        <f t="shared" si="598"/>
        <v>0</v>
      </c>
      <c r="AH480" s="17">
        <f t="shared" si="588"/>
        <v>5.1185576923076921</v>
      </c>
      <c r="AI480" s="17">
        <f t="shared" si="589"/>
        <v>8.0031730769230762</v>
      </c>
      <c r="AJ480" s="3">
        <f t="shared" si="569"/>
        <v>247</v>
      </c>
      <c r="AK480" s="3">
        <f t="shared" si="570"/>
        <v>3600</v>
      </c>
      <c r="AL480" s="3"/>
      <c r="AN480" s="20">
        <f t="shared" si="594"/>
        <v>247.92</v>
      </c>
      <c r="AO480">
        <f t="shared" si="574"/>
        <v>2</v>
      </c>
      <c r="AP480">
        <f t="shared" si="575"/>
        <v>0</v>
      </c>
      <c r="AQ480">
        <f t="shared" si="576"/>
        <v>2</v>
      </c>
      <c r="AR480">
        <f t="shared" si="577"/>
        <v>0</v>
      </c>
      <c r="AS480">
        <f t="shared" si="578"/>
        <v>1</v>
      </c>
      <c r="AT480">
        <f t="shared" si="579"/>
        <v>2</v>
      </c>
      <c r="AU480">
        <f t="shared" si="580"/>
        <v>1</v>
      </c>
      <c r="AV480">
        <f t="shared" si="581"/>
        <v>1</v>
      </c>
      <c r="AW480">
        <f t="shared" si="582"/>
        <v>1</v>
      </c>
      <c r="AX480">
        <f t="shared" si="583"/>
        <v>1</v>
      </c>
      <c r="AY480">
        <f t="shared" si="584"/>
        <v>3679.99999999995</v>
      </c>
      <c r="AZ480" s="12">
        <f t="shared" si="595"/>
        <v>-1.875</v>
      </c>
      <c r="BA480" s="13">
        <f t="shared" si="568"/>
        <v>0</v>
      </c>
      <c r="BB480" s="13">
        <f t="shared" si="592"/>
        <v>0</v>
      </c>
      <c r="BC480" s="27">
        <v>0</v>
      </c>
      <c r="BD480" s="1">
        <f t="shared" si="596"/>
        <v>0</v>
      </c>
      <c r="BE480" s="20">
        <f t="shared" si="597"/>
        <v>234.61538461538461</v>
      </c>
    </row>
    <row r="481" spans="1:57" ht="31.5" customHeight="1" x14ac:dyDescent="0.75">
      <c r="A481" s="39">
        <v>475</v>
      </c>
      <c r="B481" s="2" t="s">
        <v>1213</v>
      </c>
      <c r="C481" s="44" t="s">
        <v>1235</v>
      </c>
      <c r="D481" s="62" t="s">
        <v>624</v>
      </c>
      <c r="E481" s="62" t="s">
        <v>810</v>
      </c>
      <c r="F481" s="46" t="str">
        <f>VLOOKUP(C481,'[1]2023.11'!$C$6:$X$1239,8,0)</f>
        <v>THA</v>
      </c>
      <c r="G481" s="46" t="str">
        <f>VLOOKUP(C481,'[1]2023.11'!$C$6:$X$1239,9,0)</f>
        <v>SREYPECH</v>
      </c>
      <c r="H481" s="46" t="str">
        <f>VLOOKUP(C481,'[1]2023.11'!$C$6:$X$1239,14,0)</f>
        <v>F</v>
      </c>
      <c r="I481" s="78">
        <f>VLOOKUP(C481,'[1]2023.11'!$C$6:$X$1239,13,0)</f>
        <v>38098</v>
      </c>
      <c r="J481" s="46" t="str">
        <f>VLOOKUP(C481,'[1]2023.11'!$C$6:$X$1239,4,0)</f>
        <v>0963494374</v>
      </c>
      <c r="K481" s="46" t="str">
        <f>VLOOKUP(C481,'[1]2023.11'!$C$6:$X$1239,3,0)</f>
        <v>040543372</v>
      </c>
      <c r="L481" s="15">
        <v>44963</v>
      </c>
      <c r="M481" s="2">
        <f t="shared" si="599"/>
        <v>25</v>
      </c>
      <c r="N481" s="16">
        <v>26</v>
      </c>
      <c r="O481" s="2"/>
      <c r="P481" s="16"/>
      <c r="Q481" s="16">
        <v>1</v>
      </c>
      <c r="R481" s="2">
        <v>200</v>
      </c>
      <c r="S481" s="2">
        <v>0</v>
      </c>
      <c r="T481" s="2">
        <v>0</v>
      </c>
      <c r="U481" s="16"/>
      <c r="V481" s="2">
        <v>0</v>
      </c>
      <c r="W481" s="2">
        <f t="shared" si="586"/>
        <v>0</v>
      </c>
      <c r="X481" s="2">
        <f t="shared" si="566"/>
        <v>0</v>
      </c>
      <c r="Y481" s="17">
        <f t="shared" si="585"/>
        <v>37.5</v>
      </c>
      <c r="Z481" s="17">
        <f t="shared" si="591"/>
        <v>6.5</v>
      </c>
      <c r="AA481" s="17">
        <f t="shared" si="590"/>
        <v>4.8076923076923084</v>
      </c>
      <c r="AB481" s="18">
        <v>7</v>
      </c>
      <c r="AC481" s="19">
        <f t="shared" si="573"/>
        <v>255.80769230769232</v>
      </c>
      <c r="AD481" s="17">
        <f t="shared" si="593"/>
        <v>0</v>
      </c>
      <c r="AE481" s="17">
        <f t="shared" si="571"/>
        <v>7.6923076923076925</v>
      </c>
      <c r="AF481" s="29"/>
      <c r="AG481" s="43">
        <f t="shared" si="598"/>
        <v>0</v>
      </c>
      <c r="AH481" s="17">
        <f t="shared" si="588"/>
        <v>5.1161538461538463</v>
      </c>
      <c r="AI481" s="17">
        <f t="shared" si="589"/>
        <v>12.80846153846154</v>
      </c>
      <c r="AJ481" s="3">
        <f t="shared" si="569"/>
        <v>243</v>
      </c>
      <c r="AK481" s="3">
        <f t="shared" si="570"/>
        <v>0</v>
      </c>
      <c r="AL481" s="3"/>
      <c r="AN481" s="20">
        <f t="shared" si="594"/>
        <v>243</v>
      </c>
      <c r="AO481">
        <f t="shared" si="574"/>
        <v>2</v>
      </c>
      <c r="AP481">
        <f t="shared" si="575"/>
        <v>0</v>
      </c>
      <c r="AQ481">
        <f t="shared" si="576"/>
        <v>2</v>
      </c>
      <c r="AR481">
        <f t="shared" si="577"/>
        <v>0</v>
      </c>
      <c r="AS481">
        <f t="shared" si="578"/>
        <v>0</v>
      </c>
      <c r="AT481">
        <f t="shared" si="579"/>
        <v>3</v>
      </c>
      <c r="AU481">
        <f t="shared" si="580"/>
        <v>0</v>
      </c>
      <c r="AV481">
        <f t="shared" si="581"/>
        <v>0</v>
      </c>
      <c r="AW481">
        <f t="shared" si="582"/>
        <v>0</v>
      </c>
      <c r="AX481">
        <f t="shared" si="583"/>
        <v>0</v>
      </c>
      <c r="AY481">
        <f t="shared" si="584"/>
        <v>0</v>
      </c>
      <c r="AZ481" s="12">
        <f t="shared" si="595"/>
        <v>-2.0555555555555554</v>
      </c>
      <c r="BA481" s="13">
        <f t="shared" si="568"/>
        <v>0</v>
      </c>
      <c r="BB481" s="13">
        <f t="shared" si="592"/>
        <v>0</v>
      </c>
      <c r="BC481" s="27">
        <v>0</v>
      </c>
      <c r="BD481" s="1">
        <f t="shared" si="596"/>
        <v>0</v>
      </c>
      <c r="BE481" s="20">
        <f t="shared" si="597"/>
        <v>229.80769230769232</v>
      </c>
    </row>
    <row r="482" spans="1:57" ht="31.5" customHeight="1" x14ac:dyDescent="0.75">
      <c r="A482" s="2">
        <v>476</v>
      </c>
      <c r="B482" s="2" t="s">
        <v>1213</v>
      </c>
      <c r="C482" s="44" t="s">
        <v>1236</v>
      </c>
      <c r="D482" s="62" t="s">
        <v>208</v>
      </c>
      <c r="E482" s="62" t="s">
        <v>195</v>
      </c>
      <c r="F482" s="46" t="str">
        <f>VLOOKUP(C482,'[1]2023.11'!$C$6:$X$1239,8,0)</f>
        <v>SAT</v>
      </c>
      <c r="G482" s="46" t="str">
        <f>VLOOKUP(C482,'[1]2023.11'!$C$6:$X$1239,9,0)</f>
        <v>PHEAP</v>
      </c>
      <c r="H482" s="46" t="str">
        <f>VLOOKUP(C482,'[1]2023.11'!$C$6:$X$1239,14,0)</f>
        <v>F</v>
      </c>
      <c r="I482" s="78">
        <f>VLOOKUP(C482,'[1]2023.11'!$C$6:$X$1239,13,0)</f>
        <v>35156</v>
      </c>
      <c r="J482" s="46" t="str">
        <f>VLOOKUP(C482,'[1]2023.11'!$C$6:$X$1239,4,0)</f>
        <v>0964031171</v>
      </c>
      <c r="K482" s="46" t="str">
        <f>VLOOKUP(C482,'[1]2023.11'!$C$6:$X$1239,3,0)</f>
        <v>030568705</v>
      </c>
      <c r="L482" s="15">
        <v>44963</v>
      </c>
      <c r="M482" s="2">
        <f t="shared" si="599"/>
        <v>26</v>
      </c>
      <c r="N482" s="16">
        <v>26</v>
      </c>
      <c r="O482" s="2"/>
      <c r="P482" s="16"/>
      <c r="Q482" s="16"/>
      <c r="R482" s="2">
        <v>200</v>
      </c>
      <c r="S482" s="2">
        <v>0</v>
      </c>
      <c r="T482" s="2">
        <v>0</v>
      </c>
      <c r="U482" s="16"/>
      <c r="V482" s="2">
        <v>0</v>
      </c>
      <c r="W482" s="2">
        <f t="shared" si="586"/>
        <v>10</v>
      </c>
      <c r="X482" s="2">
        <f t="shared" si="566"/>
        <v>0</v>
      </c>
      <c r="Y482" s="17">
        <f t="shared" si="585"/>
        <v>37.5</v>
      </c>
      <c r="Z482" s="17">
        <f t="shared" si="591"/>
        <v>6.5</v>
      </c>
      <c r="AA482" s="17">
        <f t="shared" si="590"/>
        <v>5</v>
      </c>
      <c r="AB482" s="18">
        <v>7</v>
      </c>
      <c r="AC482" s="19">
        <f t="shared" si="573"/>
        <v>266</v>
      </c>
      <c r="AD482" s="17">
        <f t="shared" si="593"/>
        <v>0</v>
      </c>
      <c r="AE482" s="17">
        <f t="shared" si="571"/>
        <v>0</v>
      </c>
      <c r="AF482" s="29"/>
      <c r="AG482" s="43">
        <f t="shared" si="598"/>
        <v>0</v>
      </c>
      <c r="AH482" s="17">
        <f t="shared" si="588"/>
        <v>5.32</v>
      </c>
      <c r="AI482" s="17">
        <f t="shared" si="589"/>
        <v>5.32</v>
      </c>
      <c r="AJ482" s="3">
        <f t="shared" si="569"/>
        <v>260</v>
      </c>
      <c r="AK482" s="3">
        <f t="shared" si="570"/>
        <v>2700</v>
      </c>
      <c r="AL482" s="3"/>
      <c r="AN482" s="20">
        <f t="shared" si="594"/>
        <v>260.68</v>
      </c>
      <c r="AO482">
        <f t="shared" si="574"/>
        <v>2</v>
      </c>
      <c r="AP482">
        <f t="shared" si="575"/>
        <v>1</v>
      </c>
      <c r="AQ482">
        <f t="shared" si="576"/>
        <v>0</v>
      </c>
      <c r="AR482">
        <f t="shared" si="577"/>
        <v>1</v>
      </c>
      <c r="AS482">
        <f t="shared" si="578"/>
        <v>0</v>
      </c>
      <c r="AT482">
        <f t="shared" si="579"/>
        <v>0</v>
      </c>
      <c r="AU482">
        <f t="shared" si="580"/>
        <v>1</v>
      </c>
      <c r="AV482">
        <f t="shared" si="581"/>
        <v>0</v>
      </c>
      <c r="AW482">
        <f t="shared" si="582"/>
        <v>1</v>
      </c>
      <c r="AX482">
        <f t="shared" si="583"/>
        <v>2</v>
      </c>
      <c r="AY482">
        <f t="shared" si="584"/>
        <v>2720.0000000000273</v>
      </c>
      <c r="AZ482" s="12">
        <f t="shared" si="595"/>
        <v>-2.0555555555555554</v>
      </c>
      <c r="BA482" s="13">
        <f t="shared" si="568"/>
        <v>0</v>
      </c>
      <c r="BB482" s="13">
        <f t="shared" si="592"/>
        <v>0</v>
      </c>
      <c r="BC482" s="27">
        <v>0</v>
      </c>
      <c r="BD482" s="1">
        <f t="shared" si="596"/>
        <v>0</v>
      </c>
      <c r="BE482" s="20">
        <f t="shared" si="597"/>
        <v>247.5</v>
      </c>
    </row>
    <row r="483" spans="1:57" ht="31.5" customHeight="1" x14ac:dyDescent="0.75">
      <c r="A483" s="39">
        <v>477</v>
      </c>
      <c r="B483" s="2" t="s">
        <v>1213</v>
      </c>
      <c r="C483" s="37" t="s">
        <v>1237</v>
      </c>
      <c r="D483" s="62" t="s">
        <v>1238</v>
      </c>
      <c r="E483" s="62" t="s">
        <v>1239</v>
      </c>
      <c r="F483" s="46" t="str">
        <f>VLOOKUP(C483,'[1]2023.11'!$C$6:$X$1239,8,0)</f>
        <v>RET</v>
      </c>
      <c r="G483" s="46" t="str">
        <f>VLOOKUP(C483,'[1]2023.11'!$C$6:$X$1239,9,0)</f>
        <v>SREYLY</v>
      </c>
      <c r="H483" s="46" t="str">
        <f>VLOOKUP(C483,'[1]2023.11'!$C$6:$X$1239,14,0)</f>
        <v>F</v>
      </c>
      <c r="I483" s="78">
        <f>VLOOKUP(C483,'[1]2023.11'!$C$6:$X$1239,13,0)</f>
        <v>36145</v>
      </c>
      <c r="J483" s="46" t="str">
        <f>VLOOKUP(C483,'[1]2023.11'!$C$6:$X$1239,4,0)</f>
        <v>0965098992</v>
      </c>
      <c r="K483" s="46" t="str">
        <f>VLOOKUP(C483,'[1]2023.11'!$C$6:$X$1239,3,0)</f>
        <v>061873423</v>
      </c>
      <c r="L483" s="15">
        <v>44986</v>
      </c>
      <c r="M483" s="2">
        <f t="shared" si="599"/>
        <v>26</v>
      </c>
      <c r="N483" s="16">
        <v>26</v>
      </c>
      <c r="O483" s="2"/>
      <c r="P483" s="16"/>
      <c r="Q483" s="16"/>
      <c r="R483" s="2">
        <v>200</v>
      </c>
      <c r="S483" s="2">
        <v>0</v>
      </c>
      <c r="T483" s="2">
        <v>0</v>
      </c>
      <c r="U483" s="16"/>
      <c r="V483" s="2">
        <v>0</v>
      </c>
      <c r="W483" s="2">
        <f t="shared" si="586"/>
        <v>10</v>
      </c>
      <c r="X483" s="2">
        <f t="shared" si="566"/>
        <v>0</v>
      </c>
      <c r="Y483" s="17">
        <f t="shared" si="585"/>
        <v>37.5</v>
      </c>
      <c r="Z483" s="17">
        <f t="shared" si="591"/>
        <v>6.5</v>
      </c>
      <c r="AA483" s="17">
        <f t="shared" si="590"/>
        <v>5</v>
      </c>
      <c r="AB483" s="18">
        <v>7</v>
      </c>
      <c r="AC483" s="19">
        <f t="shared" si="573"/>
        <v>266</v>
      </c>
      <c r="AD483" s="17">
        <f t="shared" si="593"/>
        <v>0</v>
      </c>
      <c r="AE483" s="17">
        <f t="shared" si="571"/>
        <v>0</v>
      </c>
      <c r="AF483" s="29"/>
      <c r="AG483" s="43">
        <f t="shared" si="598"/>
        <v>0</v>
      </c>
      <c r="AH483" s="17">
        <f t="shared" si="588"/>
        <v>5.32</v>
      </c>
      <c r="AI483" s="17">
        <f t="shared" si="589"/>
        <v>5.32</v>
      </c>
      <c r="AJ483" s="3">
        <f t="shared" si="569"/>
        <v>260</v>
      </c>
      <c r="AK483" s="3">
        <f t="shared" si="570"/>
        <v>2700</v>
      </c>
      <c r="AL483" s="3"/>
      <c r="AN483" s="20">
        <f t="shared" si="594"/>
        <v>260.68</v>
      </c>
      <c r="AO483">
        <f t="shared" si="574"/>
        <v>2</v>
      </c>
      <c r="AP483">
        <f t="shared" si="575"/>
        <v>1</v>
      </c>
      <c r="AQ483">
        <f t="shared" si="576"/>
        <v>0</v>
      </c>
      <c r="AR483">
        <f t="shared" si="577"/>
        <v>1</v>
      </c>
      <c r="AS483">
        <f t="shared" si="578"/>
        <v>0</v>
      </c>
      <c r="AT483">
        <f t="shared" si="579"/>
        <v>0</v>
      </c>
      <c r="AU483">
        <f t="shared" si="580"/>
        <v>1</v>
      </c>
      <c r="AV483">
        <f t="shared" si="581"/>
        <v>0</v>
      </c>
      <c r="AW483">
        <f t="shared" si="582"/>
        <v>1</v>
      </c>
      <c r="AX483">
        <f t="shared" si="583"/>
        <v>2</v>
      </c>
      <c r="AY483">
        <f t="shared" si="584"/>
        <v>2720.0000000000273</v>
      </c>
      <c r="AZ483" s="12">
        <f t="shared" si="595"/>
        <v>-2.125</v>
      </c>
      <c r="BA483" s="13">
        <f t="shared" si="568"/>
        <v>0</v>
      </c>
      <c r="BB483" s="13">
        <f t="shared" si="592"/>
        <v>0</v>
      </c>
      <c r="BC483" s="27">
        <v>0</v>
      </c>
      <c r="BD483" s="1">
        <f t="shared" si="596"/>
        <v>0</v>
      </c>
      <c r="BE483" s="20">
        <f t="shared" si="597"/>
        <v>247.5</v>
      </c>
    </row>
    <row r="484" spans="1:57" ht="31.5" customHeight="1" x14ac:dyDescent="0.75">
      <c r="A484" s="2">
        <v>478</v>
      </c>
      <c r="B484" s="2" t="s">
        <v>1213</v>
      </c>
      <c r="C484" s="44" t="s">
        <v>1240</v>
      </c>
      <c r="D484" s="62" t="s">
        <v>1241</v>
      </c>
      <c r="E484" s="62" t="s">
        <v>438</v>
      </c>
      <c r="F484" s="46" t="str">
        <f>VLOOKUP(C484,'[1]2023.11'!$C$6:$X$1239,8,0)</f>
        <v>TORN</v>
      </c>
      <c r="G484" s="46" t="str">
        <f>VLOOKUP(C484,'[1]2023.11'!$C$6:$X$1239,9,0)</f>
        <v>SREYLEAK</v>
      </c>
      <c r="H484" s="46" t="str">
        <f>VLOOKUP(C484,'[1]2023.11'!$C$6:$X$1239,14,0)</f>
        <v>F</v>
      </c>
      <c r="I484" s="78">
        <f>VLOOKUP(C484,'[1]2023.11'!$C$6:$X$1239,13,0)</f>
        <v>35135</v>
      </c>
      <c r="J484" s="46" t="e">
        <f>VLOOKUP(C484,'[1]2023.11'!$C$6:$X$1239,4,0)</f>
        <v>#N/A</v>
      </c>
      <c r="K484" s="46" t="str">
        <f>VLOOKUP(C484,'[1]2023.11'!$C$6:$X$1239,3,0)</f>
        <v>040351375</v>
      </c>
      <c r="L484" s="15">
        <v>44927</v>
      </c>
      <c r="M484" s="2">
        <f t="shared" si="599"/>
        <v>26</v>
      </c>
      <c r="N484" s="16">
        <v>26</v>
      </c>
      <c r="O484" s="2"/>
      <c r="P484" s="16"/>
      <c r="Q484" s="16"/>
      <c r="R484" s="2">
        <v>200</v>
      </c>
      <c r="S484" s="2">
        <v>0</v>
      </c>
      <c r="T484" s="2">
        <v>0</v>
      </c>
      <c r="U484" s="16"/>
      <c r="V484" s="2">
        <v>0</v>
      </c>
      <c r="W484" s="2">
        <f t="shared" si="586"/>
        <v>10</v>
      </c>
      <c r="X484" s="2">
        <f t="shared" si="566"/>
        <v>0</v>
      </c>
      <c r="Y484" s="17">
        <f t="shared" si="585"/>
        <v>37.5</v>
      </c>
      <c r="Z484" s="17">
        <f t="shared" si="591"/>
        <v>6.5</v>
      </c>
      <c r="AA484" s="17">
        <f t="shared" si="590"/>
        <v>5</v>
      </c>
      <c r="AB484" s="18"/>
      <c r="AC484" s="19">
        <f t="shared" si="573"/>
        <v>259</v>
      </c>
      <c r="AD484" s="17">
        <f t="shared" si="593"/>
        <v>0</v>
      </c>
      <c r="AE484" s="17">
        <f t="shared" si="571"/>
        <v>0</v>
      </c>
      <c r="AF484" s="29"/>
      <c r="AG484" s="43">
        <f t="shared" si="598"/>
        <v>0</v>
      </c>
      <c r="AH484" s="17">
        <f t="shared" si="588"/>
        <v>5.18</v>
      </c>
      <c r="AI484" s="17">
        <f t="shared" si="589"/>
        <v>5.18</v>
      </c>
      <c r="AJ484" s="3">
        <f t="shared" si="569"/>
        <v>253</v>
      </c>
      <c r="AK484" s="3">
        <f t="shared" si="570"/>
        <v>3200</v>
      </c>
      <c r="AL484" s="3"/>
      <c r="AN484" s="20">
        <f t="shared" si="594"/>
        <v>253.82</v>
      </c>
      <c r="AO484">
        <f t="shared" si="574"/>
        <v>2</v>
      </c>
      <c r="AP484">
        <f t="shared" si="575"/>
        <v>1</v>
      </c>
      <c r="AQ484">
        <f t="shared" si="576"/>
        <v>0</v>
      </c>
      <c r="AR484">
        <f t="shared" si="577"/>
        <v>0</v>
      </c>
      <c r="AS484">
        <f t="shared" si="578"/>
        <v>0</v>
      </c>
      <c r="AT484">
        <f t="shared" si="579"/>
        <v>3</v>
      </c>
      <c r="AU484">
        <f t="shared" si="580"/>
        <v>1</v>
      </c>
      <c r="AV484">
        <f t="shared" si="581"/>
        <v>1</v>
      </c>
      <c r="AW484">
        <f t="shared" si="582"/>
        <v>0</v>
      </c>
      <c r="AX484">
        <f t="shared" si="583"/>
        <v>2</v>
      </c>
      <c r="AY484">
        <f t="shared" si="584"/>
        <v>3279.9999999999727</v>
      </c>
      <c r="AZ484" s="12">
        <f t="shared" si="595"/>
        <v>-1.9583333333333333</v>
      </c>
      <c r="BA484" s="13">
        <f t="shared" si="568"/>
        <v>0</v>
      </c>
      <c r="BB484" s="13">
        <f t="shared" si="592"/>
        <v>0</v>
      </c>
      <c r="BC484" s="27">
        <v>0</v>
      </c>
      <c r="BD484" s="1">
        <f t="shared" si="596"/>
        <v>0</v>
      </c>
      <c r="BE484" s="20">
        <f t="shared" si="597"/>
        <v>247.5</v>
      </c>
    </row>
    <row r="485" spans="1:57" ht="31.5" customHeight="1" x14ac:dyDescent="0.75">
      <c r="A485" s="39">
        <v>479</v>
      </c>
      <c r="B485" s="2" t="s">
        <v>1213</v>
      </c>
      <c r="C485" s="44" t="s">
        <v>1242</v>
      </c>
      <c r="D485" s="62" t="s">
        <v>423</v>
      </c>
      <c r="E485" s="62" t="s">
        <v>1243</v>
      </c>
      <c r="F485" s="46" t="str">
        <f>VLOOKUP(C485,'[1]2023.11'!$C$6:$X$1239,8,0)</f>
        <v>ROS</v>
      </c>
      <c r="G485" s="46" t="str">
        <f>VLOOKUP(C485,'[1]2023.11'!$C$6:$X$1239,9,0)</f>
        <v>SREYCHEN</v>
      </c>
      <c r="H485" s="46" t="str">
        <f>VLOOKUP(C485,'[1]2023.11'!$C$6:$X$1239,14,0)</f>
        <v>F</v>
      </c>
      <c r="I485" s="78">
        <f>VLOOKUP(C485,'[1]2023.11'!$C$6:$X$1239,13,0)</f>
        <v>37719</v>
      </c>
      <c r="J485" s="46" t="str">
        <f>VLOOKUP(C485,'[1]2023.11'!$C$6:$X$1239,4,0)</f>
        <v>0973786627</v>
      </c>
      <c r="K485" s="46" t="str">
        <f>VLOOKUP(C485,'[1]2023.11'!$C$6:$X$1239,3,0)</f>
        <v>101477881</v>
      </c>
      <c r="L485" s="15">
        <v>45040</v>
      </c>
      <c r="M485" s="2">
        <f t="shared" si="599"/>
        <v>26</v>
      </c>
      <c r="N485" s="16">
        <v>26</v>
      </c>
      <c r="O485" s="2"/>
      <c r="P485" s="16"/>
      <c r="Q485" s="16"/>
      <c r="R485" s="2">
        <v>200</v>
      </c>
      <c r="S485" s="2">
        <v>0</v>
      </c>
      <c r="T485" s="2">
        <v>0</v>
      </c>
      <c r="U485" s="16"/>
      <c r="V485" s="2">
        <v>0</v>
      </c>
      <c r="W485" s="2">
        <f t="shared" si="586"/>
        <v>10</v>
      </c>
      <c r="X485" s="2">
        <f t="shared" si="566"/>
        <v>0</v>
      </c>
      <c r="Y485" s="17">
        <f t="shared" si="585"/>
        <v>37.5</v>
      </c>
      <c r="Z485" s="17">
        <f t="shared" si="591"/>
        <v>6.5</v>
      </c>
      <c r="AA485" s="17">
        <f t="shared" si="590"/>
        <v>5</v>
      </c>
      <c r="AB485" s="18">
        <v>7</v>
      </c>
      <c r="AC485" s="19">
        <f t="shared" si="573"/>
        <v>266</v>
      </c>
      <c r="AD485" s="17">
        <f t="shared" si="593"/>
        <v>0</v>
      </c>
      <c r="AE485" s="17">
        <f t="shared" si="571"/>
        <v>0</v>
      </c>
      <c r="AF485" s="29"/>
      <c r="AG485" s="43">
        <f t="shared" si="598"/>
        <v>0</v>
      </c>
      <c r="AH485" s="17">
        <f t="shared" si="588"/>
        <v>5.32</v>
      </c>
      <c r="AI485" s="17">
        <f t="shared" si="589"/>
        <v>5.32</v>
      </c>
      <c r="AJ485" s="3">
        <f t="shared" si="569"/>
        <v>260</v>
      </c>
      <c r="AK485" s="3">
        <f t="shared" si="570"/>
        <v>2700</v>
      </c>
      <c r="AL485" s="3"/>
      <c r="AN485" s="20">
        <f t="shared" si="594"/>
        <v>260.68</v>
      </c>
      <c r="AO485">
        <f t="shared" si="574"/>
        <v>2</v>
      </c>
      <c r="AP485">
        <f t="shared" si="575"/>
        <v>1</v>
      </c>
      <c r="AQ485">
        <f t="shared" si="576"/>
        <v>0</v>
      </c>
      <c r="AR485">
        <f t="shared" si="577"/>
        <v>1</v>
      </c>
      <c r="AS485">
        <f t="shared" si="578"/>
        <v>0</v>
      </c>
      <c r="AT485">
        <f t="shared" si="579"/>
        <v>0</v>
      </c>
      <c r="AU485">
        <f t="shared" si="580"/>
        <v>1</v>
      </c>
      <c r="AV485">
        <f t="shared" si="581"/>
        <v>0</v>
      </c>
      <c r="AW485">
        <f t="shared" si="582"/>
        <v>1</v>
      </c>
      <c r="AX485">
        <f t="shared" si="583"/>
        <v>2</v>
      </c>
      <c r="AY485">
        <f t="shared" si="584"/>
        <v>2720.0000000000273</v>
      </c>
      <c r="AZ485" s="12">
        <f t="shared" si="595"/>
        <v>-2.2722222222222221</v>
      </c>
      <c r="BA485" s="13">
        <f t="shared" si="568"/>
        <v>0</v>
      </c>
      <c r="BB485" s="13">
        <f t="shared" si="592"/>
        <v>0</v>
      </c>
      <c r="BC485" s="27">
        <v>0</v>
      </c>
      <c r="BD485" s="1">
        <f t="shared" si="596"/>
        <v>0</v>
      </c>
      <c r="BE485" s="20">
        <f t="shared" si="597"/>
        <v>247.5</v>
      </c>
    </row>
    <row r="486" spans="1:57" ht="31.5" customHeight="1" x14ac:dyDescent="0.75">
      <c r="A486" s="2">
        <v>480</v>
      </c>
      <c r="B486" s="2" t="s">
        <v>1213</v>
      </c>
      <c r="C486" s="44" t="s">
        <v>1244</v>
      </c>
      <c r="D486" s="62" t="s">
        <v>1245</v>
      </c>
      <c r="E486" s="62" t="s">
        <v>1246</v>
      </c>
      <c r="F486" s="46" t="str">
        <f>VLOOKUP(C486,'[1]2023.11'!$C$6:$X$1239,8,0)</f>
        <v>TORN</v>
      </c>
      <c r="G486" s="46" t="str">
        <f>VLOOKUP(C486,'[1]2023.11'!$C$6:$X$1239,9,0)</f>
        <v>SREYMOM</v>
      </c>
      <c r="H486" s="46" t="str">
        <f>VLOOKUP(C486,'[1]2023.11'!$C$6:$X$1239,14,0)</f>
        <v>F</v>
      </c>
      <c r="I486" s="78">
        <f>VLOOKUP(C486,'[1]2023.11'!$C$6:$X$1239,13,0)</f>
        <v>36871</v>
      </c>
      <c r="J486" s="46" t="str">
        <f>VLOOKUP(C486,'[1]2023.11'!$C$6:$X$1239,4,0)</f>
        <v>010360347</v>
      </c>
      <c r="K486" s="46" t="str">
        <f>VLOOKUP(C486,'[1]2023.11'!$C$6:$X$1239,3,0)</f>
        <v>040480787</v>
      </c>
      <c r="L486" s="15">
        <v>45043</v>
      </c>
      <c r="M486" s="2">
        <f t="shared" si="599"/>
        <v>26</v>
      </c>
      <c r="N486" s="16">
        <v>26</v>
      </c>
      <c r="O486" s="2"/>
      <c r="P486" s="16"/>
      <c r="Q486" s="16"/>
      <c r="R486" s="2">
        <v>200</v>
      </c>
      <c r="S486" s="2">
        <v>0</v>
      </c>
      <c r="T486" s="2">
        <v>0</v>
      </c>
      <c r="U486" s="16"/>
      <c r="V486" s="2">
        <v>0</v>
      </c>
      <c r="W486" s="2">
        <f t="shared" si="586"/>
        <v>10</v>
      </c>
      <c r="X486" s="2">
        <f t="shared" si="566"/>
        <v>0</v>
      </c>
      <c r="Y486" s="17">
        <f t="shared" si="585"/>
        <v>37.5</v>
      </c>
      <c r="Z486" s="17">
        <f t="shared" si="591"/>
        <v>6.5</v>
      </c>
      <c r="AA486" s="17">
        <f t="shared" si="590"/>
        <v>5</v>
      </c>
      <c r="AB486" s="18">
        <v>7</v>
      </c>
      <c r="AC486" s="19">
        <f t="shared" si="573"/>
        <v>266</v>
      </c>
      <c r="AD486" s="17">
        <f t="shared" si="593"/>
        <v>0</v>
      </c>
      <c r="AE486" s="17">
        <f t="shared" si="571"/>
        <v>0</v>
      </c>
      <c r="AF486" s="29"/>
      <c r="AG486" s="43">
        <f t="shared" si="598"/>
        <v>0</v>
      </c>
      <c r="AH486" s="17">
        <f t="shared" si="588"/>
        <v>5.32</v>
      </c>
      <c r="AI486" s="17">
        <f t="shared" si="589"/>
        <v>5.32</v>
      </c>
      <c r="AJ486" s="3">
        <f t="shared" si="569"/>
        <v>260</v>
      </c>
      <c r="AK486" s="3">
        <f t="shared" si="570"/>
        <v>2700</v>
      </c>
      <c r="AL486" s="3"/>
      <c r="AN486" s="20">
        <f t="shared" si="594"/>
        <v>260.68</v>
      </c>
      <c r="AO486">
        <f t="shared" si="574"/>
        <v>2</v>
      </c>
      <c r="AP486">
        <f t="shared" si="575"/>
        <v>1</v>
      </c>
      <c r="AQ486">
        <f t="shared" si="576"/>
        <v>0</v>
      </c>
      <c r="AR486">
        <f t="shared" si="577"/>
        <v>1</v>
      </c>
      <c r="AS486">
        <f t="shared" si="578"/>
        <v>0</v>
      </c>
      <c r="AT486">
        <f t="shared" si="579"/>
        <v>0</v>
      </c>
      <c r="AU486">
        <f t="shared" si="580"/>
        <v>1</v>
      </c>
      <c r="AV486">
        <f t="shared" si="581"/>
        <v>0</v>
      </c>
      <c r="AW486">
        <f t="shared" si="582"/>
        <v>1</v>
      </c>
      <c r="AX486">
        <f t="shared" si="583"/>
        <v>2</v>
      </c>
      <c r="AY486">
        <f t="shared" si="584"/>
        <v>2720.0000000000273</v>
      </c>
      <c r="AZ486" s="12">
        <f t="shared" si="595"/>
        <v>-2.2805555555555554</v>
      </c>
      <c r="BA486" s="13">
        <f t="shared" si="568"/>
        <v>0</v>
      </c>
      <c r="BB486" s="13">
        <f t="shared" si="592"/>
        <v>0</v>
      </c>
      <c r="BC486" s="27">
        <v>0</v>
      </c>
      <c r="BD486" s="1">
        <f t="shared" si="596"/>
        <v>0</v>
      </c>
      <c r="BE486" s="20">
        <f t="shared" si="597"/>
        <v>247.5</v>
      </c>
    </row>
    <row r="487" spans="1:57" ht="31.5" customHeight="1" x14ac:dyDescent="0.75">
      <c r="A487" s="39">
        <v>481</v>
      </c>
      <c r="B487" s="2" t="s">
        <v>1213</v>
      </c>
      <c r="C487" s="44" t="s">
        <v>1247</v>
      </c>
      <c r="D487" s="62" t="s">
        <v>193</v>
      </c>
      <c r="E487" s="62" t="s">
        <v>1248</v>
      </c>
      <c r="F487" s="46" t="str">
        <f>VLOOKUP(C487,'[1]2023.11'!$C$6:$X$1239,8,0)</f>
        <v>MAI</v>
      </c>
      <c r="G487" s="46" t="str">
        <f>VLOOKUP(C487,'[1]2023.11'!$C$6:$X$1239,9,0)</f>
        <v>SAMAN</v>
      </c>
      <c r="H487" s="46" t="str">
        <f>VLOOKUP(C487,'[1]2023.11'!$C$6:$X$1239,14,0)</f>
        <v>F</v>
      </c>
      <c r="I487" s="78">
        <f>VLOOKUP(C487,'[1]2023.11'!$C$6:$X$1239,13,0)</f>
        <v>35462</v>
      </c>
      <c r="J487" s="46" t="str">
        <f>VLOOKUP(C487,'[1]2023.11'!$C$6:$X$1239,4,0)</f>
        <v>086501278</v>
      </c>
      <c r="K487" s="46" t="str">
        <f>VLOOKUP(C487,'[1]2023.11'!$C$6:$X$1239,3,0)</f>
        <v>051287494</v>
      </c>
      <c r="L487" s="15">
        <v>44927</v>
      </c>
      <c r="M487" s="2">
        <f t="shared" si="599"/>
        <v>24.375</v>
      </c>
      <c r="N487" s="16">
        <v>28</v>
      </c>
      <c r="O487" s="2"/>
      <c r="P487" s="16"/>
      <c r="Q487" s="16">
        <v>1.625</v>
      </c>
      <c r="R487" s="2">
        <v>200</v>
      </c>
      <c r="S487" s="2">
        <v>0</v>
      </c>
      <c r="T487" s="2">
        <v>0</v>
      </c>
      <c r="U487" s="16"/>
      <c r="V487" s="2">
        <v>0</v>
      </c>
      <c r="W487" s="2">
        <f t="shared" si="586"/>
        <v>0</v>
      </c>
      <c r="X487" s="2">
        <f t="shared" si="566"/>
        <v>0</v>
      </c>
      <c r="Y487" s="17">
        <f t="shared" si="585"/>
        <v>40.384615384615387</v>
      </c>
      <c r="Z487" s="17">
        <f t="shared" si="591"/>
        <v>7</v>
      </c>
      <c r="AA487" s="17">
        <f t="shared" si="590"/>
        <v>4.6875</v>
      </c>
      <c r="AB487" s="18">
        <v>7</v>
      </c>
      <c r="AC487" s="19">
        <f t="shared" si="573"/>
        <v>259.07211538461536</v>
      </c>
      <c r="AD487" s="17">
        <f t="shared" si="593"/>
        <v>0</v>
      </c>
      <c r="AE487" s="17">
        <f t="shared" si="571"/>
        <v>12.5</v>
      </c>
      <c r="AF487" s="29"/>
      <c r="AG487" s="43">
        <f t="shared" si="598"/>
        <v>0</v>
      </c>
      <c r="AH487" s="17">
        <f t="shared" si="588"/>
        <v>5.1814423076923068</v>
      </c>
      <c r="AI487" s="17">
        <f t="shared" si="589"/>
        <v>17.681442307692308</v>
      </c>
      <c r="AJ487" s="3">
        <f t="shared" si="569"/>
        <v>241</v>
      </c>
      <c r="AK487" s="3">
        <f t="shared" si="570"/>
        <v>1500</v>
      </c>
      <c r="AL487" s="3"/>
      <c r="AN487" s="20">
        <f t="shared" si="594"/>
        <v>241.39</v>
      </c>
      <c r="AO487">
        <f t="shared" si="574"/>
        <v>2</v>
      </c>
      <c r="AP487">
        <f t="shared" si="575"/>
        <v>0</v>
      </c>
      <c r="AQ487">
        <f t="shared" si="576"/>
        <v>2</v>
      </c>
      <c r="AR487">
        <f t="shared" si="577"/>
        <v>0</v>
      </c>
      <c r="AS487">
        <f t="shared" si="578"/>
        <v>0</v>
      </c>
      <c r="AT487">
        <f t="shared" si="579"/>
        <v>1</v>
      </c>
      <c r="AU487">
        <f t="shared" si="580"/>
        <v>0</v>
      </c>
      <c r="AV487">
        <f t="shared" si="581"/>
        <v>1</v>
      </c>
      <c r="AW487">
        <f t="shared" si="582"/>
        <v>1</v>
      </c>
      <c r="AX487">
        <f t="shared" si="583"/>
        <v>0</v>
      </c>
      <c r="AY487">
        <f t="shared" si="584"/>
        <v>1559.9999999999454</v>
      </c>
      <c r="AZ487" s="12">
        <f t="shared" si="595"/>
        <v>-1.9583333333333333</v>
      </c>
      <c r="BA487" s="13">
        <f t="shared" si="568"/>
        <v>0</v>
      </c>
      <c r="BB487" s="13">
        <f t="shared" si="592"/>
        <v>0</v>
      </c>
      <c r="BC487" s="27">
        <v>0</v>
      </c>
      <c r="BD487" s="1">
        <f t="shared" si="596"/>
        <v>0</v>
      </c>
      <c r="BE487" s="20">
        <f t="shared" si="597"/>
        <v>227.88461538461536</v>
      </c>
    </row>
    <row r="488" spans="1:57" ht="31.5" customHeight="1" x14ac:dyDescent="0.75">
      <c r="A488" s="2">
        <v>482</v>
      </c>
      <c r="B488" s="2" t="s">
        <v>1213</v>
      </c>
      <c r="C488" s="44" t="s">
        <v>1249</v>
      </c>
      <c r="D488" s="62" t="s">
        <v>1250</v>
      </c>
      <c r="E488" s="62" t="s">
        <v>1251</v>
      </c>
      <c r="F488" s="46" t="str">
        <f>VLOOKUP(C488,'[1]2023.11'!$C$6:$X$1239,8,0)</f>
        <v>BEAN</v>
      </c>
      <c r="G488" s="46" t="str">
        <f>VLOOKUP(C488,'[1]2023.11'!$C$6:$X$1239,9,0)</f>
        <v>SREYLEN</v>
      </c>
      <c r="H488" s="46" t="str">
        <f>VLOOKUP(C488,'[1]2023.11'!$C$6:$X$1239,14,0)</f>
        <v>F</v>
      </c>
      <c r="I488" s="78">
        <f>VLOOKUP(C488,'[1]2023.11'!$C$6:$X$1239,13,0)</f>
        <v>38173</v>
      </c>
      <c r="J488" s="46" t="e">
        <f>VLOOKUP(C488,'[1]2023.11'!$C$6:$X$1239,4,0)</f>
        <v>#N/A</v>
      </c>
      <c r="K488" s="46" t="str">
        <f>VLOOKUP(C488,'[1]2023.11'!$C$6:$X$1239,3,0)</f>
        <v>230071123</v>
      </c>
      <c r="L488" s="15">
        <v>45217</v>
      </c>
      <c r="M488" s="2">
        <f t="shared" si="599"/>
        <v>26</v>
      </c>
      <c r="N488" s="16">
        <v>26</v>
      </c>
      <c r="O488" s="2"/>
      <c r="P488" s="16"/>
      <c r="Q488" s="16"/>
      <c r="R488" s="2">
        <v>198</v>
      </c>
      <c r="S488" s="2">
        <v>0</v>
      </c>
      <c r="T488" s="2">
        <v>0</v>
      </c>
      <c r="U488" s="16"/>
      <c r="V488" s="2">
        <v>0</v>
      </c>
      <c r="W488" s="2">
        <f t="shared" si="586"/>
        <v>10</v>
      </c>
      <c r="X488" s="2">
        <f t="shared" si="566"/>
        <v>0</v>
      </c>
      <c r="Y488" s="17">
        <f t="shared" si="585"/>
        <v>37.125</v>
      </c>
      <c r="Z488" s="17">
        <f t="shared" si="591"/>
        <v>6.5</v>
      </c>
      <c r="AA488" s="17">
        <f t="shared" si="590"/>
        <v>5</v>
      </c>
      <c r="AB488" s="18">
        <v>7</v>
      </c>
      <c r="AC488" s="19">
        <f t="shared" si="573"/>
        <v>263.625</v>
      </c>
      <c r="AD488" s="17">
        <f t="shared" si="593"/>
        <v>0</v>
      </c>
      <c r="AE488" s="17">
        <f t="shared" si="571"/>
        <v>0</v>
      </c>
      <c r="AF488" s="29"/>
      <c r="AG488" s="43">
        <f t="shared" si="598"/>
        <v>0</v>
      </c>
      <c r="AH488" s="17">
        <f t="shared" si="588"/>
        <v>5.2725</v>
      </c>
      <c r="AI488" s="17">
        <f t="shared" si="589"/>
        <v>5.2725</v>
      </c>
      <c r="AJ488" s="3">
        <f t="shared" si="569"/>
        <v>258</v>
      </c>
      <c r="AK488" s="3">
        <f t="shared" si="570"/>
        <v>1400</v>
      </c>
      <c r="AL488" s="3"/>
      <c r="AN488" s="20">
        <f t="shared" si="594"/>
        <v>258.35000000000002</v>
      </c>
      <c r="AO488">
        <f t="shared" si="574"/>
        <v>2</v>
      </c>
      <c r="AP488">
        <f t="shared" si="575"/>
        <v>1</v>
      </c>
      <c r="AQ488">
        <f t="shared" si="576"/>
        <v>0</v>
      </c>
      <c r="AR488">
        <f t="shared" si="577"/>
        <v>0</v>
      </c>
      <c r="AS488">
        <f t="shared" si="578"/>
        <v>1</v>
      </c>
      <c r="AT488">
        <f t="shared" si="579"/>
        <v>3</v>
      </c>
      <c r="AU488">
        <f t="shared" si="580"/>
        <v>0</v>
      </c>
      <c r="AV488">
        <f t="shared" si="581"/>
        <v>1</v>
      </c>
      <c r="AW488">
        <f t="shared" si="582"/>
        <v>0</v>
      </c>
      <c r="AX488">
        <f t="shared" si="583"/>
        <v>4</v>
      </c>
      <c r="AY488">
        <f t="shared" si="584"/>
        <v>1400.0000000000909</v>
      </c>
      <c r="AZ488" s="12">
        <f t="shared" si="595"/>
        <v>-2.7555555555555555</v>
      </c>
      <c r="BA488" s="13">
        <f t="shared" si="568"/>
        <v>0</v>
      </c>
      <c r="BB488" s="13">
        <f t="shared" si="592"/>
        <v>0</v>
      </c>
      <c r="BC488" s="27">
        <v>0</v>
      </c>
      <c r="BD488" s="1">
        <f t="shared" si="596"/>
        <v>0</v>
      </c>
      <c r="BE488" s="20">
        <f t="shared" si="597"/>
        <v>245.125</v>
      </c>
    </row>
    <row r="489" spans="1:57" ht="31.5" customHeight="1" x14ac:dyDescent="0.75">
      <c r="A489" s="39">
        <v>483</v>
      </c>
      <c r="B489" s="2" t="s">
        <v>1213</v>
      </c>
      <c r="C489" s="37" t="s">
        <v>1252</v>
      </c>
      <c r="D489" s="62" t="s">
        <v>1253</v>
      </c>
      <c r="E489" s="62" t="s">
        <v>520</v>
      </c>
      <c r="F489" s="46" t="str">
        <f>VLOOKUP(C489,'[1]2023.11'!$C$6:$X$1239,8,0)</f>
        <v>TORN</v>
      </c>
      <c r="G489" s="46" t="str">
        <f>VLOOKUP(C489,'[1]2023.11'!$C$6:$X$1239,9,0)</f>
        <v>SAMEAN</v>
      </c>
      <c r="H489" s="46" t="str">
        <f>VLOOKUP(C489,'[1]2023.11'!$C$6:$X$1239,14,0)</f>
        <v>F</v>
      </c>
      <c r="I489" s="78">
        <f>VLOOKUP(C489,'[1]2023.11'!$C$6:$X$1239,13,0)</f>
        <v>36648</v>
      </c>
      <c r="J489" s="46" t="e">
        <f>VLOOKUP(C489,'[1]2023.11'!$C$6:$X$1239,4,0)</f>
        <v>#N/A</v>
      </c>
      <c r="K489" s="46" t="str">
        <f>VLOOKUP(C489,'[1]2023.11'!$C$6:$X$1239,3,0)</f>
        <v>150906807</v>
      </c>
      <c r="L489" s="15">
        <v>45231</v>
      </c>
      <c r="M489" s="2">
        <f t="shared" si="599"/>
        <v>23.375</v>
      </c>
      <c r="N489" s="16">
        <v>28</v>
      </c>
      <c r="O489" s="2"/>
      <c r="P489" s="16"/>
      <c r="Q489" s="16">
        <v>2.625</v>
      </c>
      <c r="R489" s="2">
        <v>198</v>
      </c>
      <c r="S489" s="2">
        <v>0</v>
      </c>
      <c r="T489" s="2">
        <v>0</v>
      </c>
      <c r="U489" s="16"/>
      <c r="V489" s="2">
        <v>0</v>
      </c>
      <c r="W489" s="2">
        <f t="shared" si="586"/>
        <v>0</v>
      </c>
      <c r="X489" s="2">
        <f t="shared" si="566"/>
        <v>0</v>
      </c>
      <c r="Y489" s="17">
        <f t="shared" si="585"/>
        <v>39.980769230769234</v>
      </c>
      <c r="Z489" s="17">
        <f t="shared" si="591"/>
        <v>7</v>
      </c>
      <c r="AA489" s="17">
        <f t="shared" si="590"/>
        <v>4.4951923076923084</v>
      </c>
      <c r="AB489" s="18">
        <v>7</v>
      </c>
      <c r="AC489" s="19">
        <f t="shared" si="573"/>
        <v>256.47596153846155</v>
      </c>
      <c r="AD489" s="17">
        <f t="shared" si="593"/>
        <v>0</v>
      </c>
      <c r="AE489" s="17">
        <f t="shared" si="571"/>
        <v>19.990384615384613</v>
      </c>
      <c r="AF489" s="29"/>
      <c r="AG489" s="43">
        <f t="shared" si="598"/>
        <v>0</v>
      </c>
      <c r="AH489" s="17">
        <f t="shared" si="588"/>
        <v>5.1295192307692314</v>
      </c>
      <c r="AI489" s="17">
        <f t="shared" si="589"/>
        <v>25.119903846153846</v>
      </c>
      <c r="AJ489" s="3">
        <f t="shared" si="569"/>
        <v>231</v>
      </c>
      <c r="AK489" s="3">
        <f t="shared" si="570"/>
        <v>1400</v>
      </c>
      <c r="AL489" s="3"/>
      <c r="AN489" s="20">
        <f t="shared" si="594"/>
        <v>231.36</v>
      </c>
      <c r="AO489">
        <f t="shared" si="574"/>
        <v>2</v>
      </c>
      <c r="AP489">
        <f t="shared" si="575"/>
        <v>0</v>
      </c>
      <c r="AQ489">
        <f t="shared" si="576"/>
        <v>1</v>
      </c>
      <c r="AR489">
        <f t="shared" si="577"/>
        <v>1</v>
      </c>
      <c r="AS489">
        <f t="shared" si="578"/>
        <v>0</v>
      </c>
      <c r="AT489">
        <f t="shared" si="579"/>
        <v>1</v>
      </c>
      <c r="AU489">
        <f t="shared" si="580"/>
        <v>0</v>
      </c>
      <c r="AV489">
        <f t="shared" si="581"/>
        <v>1</v>
      </c>
      <c r="AW489">
        <f t="shared" si="582"/>
        <v>0</v>
      </c>
      <c r="AX489">
        <f t="shared" si="583"/>
        <v>4</v>
      </c>
      <c r="AY489">
        <f t="shared" si="584"/>
        <v>1440.0000000000546</v>
      </c>
      <c r="AZ489" s="12">
        <f t="shared" si="595"/>
        <v>-2.7916666666666665</v>
      </c>
      <c r="BA489" s="13">
        <f t="shared" si="568"/>
        <v>0</v>
      </c>
      <c r="BB489" s="13">
        <f t="shared" si="592"/>
        <v>0</v>
      </c>
      <c r="BC489" s="27">
        <v>0</v>
      </c>
      <c r="BD489" s="1">
        <f t="shared" si="596"/>
        <v>0</v>
      </c>
      <c r="BE489" s="20">
        <f t="shared" si="597"/>
        <v>217.99038461538461</v>
      </c>
    </row>
    <row r="490" spans="1:57" ht="31.5" customHeight="1" x14ac:dyDescent="0.75">
      <c r="A490" s="2">
        <v>484</v>
      </c>
      <c r="B490" s="2" t="s">
        <v>1213</v>
      </c>
      <c r="C490" s="37" t="s">
        <v>1254</v>
      </c>
      <c r="D490" s="62" t="s">
        <v>1255</v>
      </c>
      <c r="E490" s="62" t="s">
        <v>1256</v>
      </c>
      <c r="F490" s="46" t="str">
        <f>VLOOKUP(C490,'[1]2023.11'!$C$6:$X$1239,8,0)</f>
        <v>THON</v>
      </c>
      <c r="G490" s="46" t="str">
        <f>VLOOKUP(C490,'[1]2023.11'!$C$6:$X$1239,9,0)</f>
        <v>SREYHIM</v>
      </c>
      <c r="H490" s="46" t="str">
        <f>VLOOKUP(C490,'[1]2023.11'!$C$6:$X$1239,14,0)</f>
        <v>F</v>
      </c>
      <c r="I490" s="78">
        <f>VLOOKUP(C490,'[1]2023.11'!$C$6:$X$1239,13,0)</f>
        <v>38173</v>
      </c>
      <c r="J490" s="46" t="e">
        <f>VLOOKUP(C490,'[1]2023.11'!$C$6:$X$1239,4,0)</f>
        <v>#N/A</v>
      </c>
      <c r="K490" s="46" t="str">
        <f>VLOOKUP(C490,'[1]2023.11'!$C$6:$X$1239,3,0)</f>
        <v>010976690</v>
      </c>
      <c r="L490" s="15">
        <v>45231</v>
      </c>
      <c r="M490" s="2">
        <f t="shared" si="599"/>
        <v>26</v>
      </c>
      <c r="N490" s="16">
        <v>26</v>
      </c>
      <c r="O490" s="2"/>
      <c r="P490" s="16"/>
      <c r="Q490" s="16"/>
      <c r="R490" s="2">
        <v>198</v>
      </c>
      <c r="S490" s="2">
        <v>0</v>
      </c>
      <c r="T490" s="2">
        <v>0</v>
      </c>
      <c r="U490" s="16"/>
      <c r="V490" s="2">
        <v>0</v>
      </c>
      <c r="W490" s="2">
        <f t="shared" si="586"/>
        <v>10</v>
      </c>
      <c r="X490" s="2">
        <f t="shared" si="566"/>
        <v>0</v>
      </c>
      <c r="Y490" s="17">
        <f t="shared" si="585"/>
        <v>37.125</v>
      </c>
      <c r="Z490" s="17">
        <f t="shared" si="591"/>
        <v>6.5</v>
      </c>
      <c r="AA490" s="17">
        <f t="shared" si="590"/>
        <v>5</v>
      </c>
      <c r="AB490" s="18">
        <v>7</v>
      </c>
      <c r="AC490" s="19">
        <f t="shared" si="573"/>
        <v>263.625</v>
      </c>
      <c r="AD490" s="17">
        <f t="shared" si="593"/>
        <v>0</v>
      </c>
      <c r="AE490" s="17">
        <f t="shared" si="571"/>
        <v>0</v>
      </c>
      <c r="AF490" s="29"/>
      <c r="AG490" s="43">
        <f t="shared" si="598"/>
        <v>0</v>
      </c>
      <c r="AH490" s="17">
        <f t="shared" si="588"/>
        <v>5.2725</v>
      </c>
      <c r="AI490" s="17">
        <f t="shared" si="589"/>
        <v>5.2725</v>
      </c>
      <c r="AJ490" s="3">
        <f t="shared" si="569"/>
        <v>258</v>
      </c>
      <c r="AK490" s="3">
        <f t="shared" si="570"/>
        <v>1400</v>
      </c>
      <c r="AL490" s="3"/>
      <c r="AN490" s="20">
        <f t="shared" si="594"/>
        <v>258.35000000000002</v>
      </c>
      <c r="AO490">
        <f t="shared" si="574"/>
        <v>2</v>
      </c>
      <c r="AP490">
        <f t="shared" si="575"/>
        <v>1</v>
      </c>
      <c r="AQ490">
        <f t="shared" si="576"/>
        <v>0</v>
      </c>
      <c r="AR490">
        <f t="shared" si="577"/>
        <v>0</v>
      </c>
      <c r="AS490">
        <f t="shared" si="578"/>
        <v>1</v>
      </c>
      <c r="AT490">
        <f t="shared" si="579"/>
        <v>3</v>
      </c>
      <c r="AU490">
        <f t="shared" si="580"/>
        <v>0</v>
      </c>
      <c r="AV490">
        <f t="shared" si="581"/>
        <v>1</v>
      </c>
      <c r="AW490">
        <f t="shared" si="582"/>
        <v>0</v>
      </c>
      <c r="AX490">
        <f t="shared" si="583"/>
        <v>4</v>
      </c>
      <c r="AY490">
        <f t="shared" si="584"/>
        <v>1400.0000000000909</v>
      </c>
      <c r="AZ490" s="12">
        <f t="shared" si="595"/>
        <v>-2.7916666666666665</v>
      </c>
      <c r="BA490" s="13">
        <f t="shared" si="568"/>
        <v>0</v>
      </c>
      <c r="BB490" s="13">
        <f t="shared" si="592"/>
        <v>0</v>
      </c>
      <c r="BC490" s="27">
        <v>0</v>
      </c>
      <c r="BD490" s="1">
        <f t="shared" si="596"/>
        <v>0</v>
      </c>
      <c r="BE490" s="20">
        <f t="shared" si="597"/>
        <v>245.125</v>
      </c>
    </row>
    <row r="491" spans="1:57" ht="31.5" customHeight="1" x14ac:dyDescent="0.75">
      <c r="A491" s="39">
        <v>485</v>
      </c>
      <c r="B491" s="2" t="s">
        <v>1213</v>
      </c>
      <c r="C491" s="37" t="s">
        <v>1257</v>
      </c>
      <c r="D491" s="62" t="s">
        <v>1010</v>
      </c>
      <c r="E491" s="62" t="s">
        <v>211</v>
      </c>
      <c r="F491" s="46" t="str">
        <f>VLOOKUP(C491,'[1]2023.11'!$C$6:$X$1239,8,0)</f>
        <v>YEN</v>
      </c>
      <c r="G491" s="46" t="str">
        <f>VLOOKUP(C491,'[1]2023.11'!$C$6:$X$1239,9,0)</f>
        <v>SREYMOM</v>
      </c>
      <c r="H491" s="46" t="str">
        <f>VLOOKUP(C491,'[1]2023.11'!$C$6:$X$1239,14,0)</f>
        <v>F</v>
      </c>
      <c r="I491" s="78">
        <f>VLOOKUP(C491,'[1]2023.11'!$C$6:$X$1239,13,0)</f>
        <v>36170</v>
      </c>
      <c r="J491" s="46" t="e">
        <f>VLOOKUP(C491,'[1]2023.11'!$C$6:$X$1239,4,0)</f>
        <v>#N/A</v>
      </c>
      <c r="K491" s="46" t="str">
        <f>VLOOKUP(C491,'[1]2023.11'!$C$6:$X$1239,3,0)</f>
        <v>062183587</v>
      </c>
      <c r="L491" s="15">
        <v>45231</v>
      </c>
      <c r="M491" s="2">
        <f t="shared" si="599"/>
        <v>25.625</v>
      </c>
      <c r="N491" s="16">
        <v>26</v>
      </c>
      <c r="O491" s="2"/>
      <c r="P491" s="16"/>
      <c r="Q491" s="16">
        <v>0.375</v>
      </c>
      <c r="R491" s="2">
        <v>198</v>
      </c>
      <c r="S491" s="2">
        <v>0</v>
      </c>
      <c r="T491" s="2">
        <v>0</v>
      </c>
      <c r="U491" s="16"/>
      <c r="V491" s="2">
        <v>0</v>
      </c>
      <c r="W491" s="2">
        <f t="shared" si="586"/>
        <v>0</v>
      </c>
      <c r="X491" s="2">
        <f t="shared" ref="X491:X554" si="600">IF(AZ491&lt;=8,BA491,BB491)</f>
        <v>0</v>
      </c>
      <c r="Y491" s="17">
        <f t="shared" si="585"/>
        <v>37.125</v>
      </c>
      <c r="Z491" s="17">
        <f t="shared" si="591"/>
        <v>6.5</v>
      </c>
      <c r="AA491" s="17">
        <f t="shared" si="590"/>
        <v>4.9278846153846159</v>
      </c>
      <c r="AB491" s="18">
        <v>7</v>
      </c>
      <c r="AC491" s="19">
        <f t="shared" si="573"/>
        <v>253.55288461538461</v>
      </c>
      <c r="AD491" s="17">
        <f t="shared" si="593"/>
        <v>0</v>
      </c>
      <c r="AE491" s="17">
        <f t="shared" si="571"/>
        <v>2.8557692307692308</v>
      </c>
      <c r="AF491" s="29"/>
      <c r="AG491" s="43">
        <f t="shared" si="598"/>
        <v>0</v>
      </c>
      <c r="AH491" s="17">
        <f t="shared" si="588"/>
        <v>5.0710576923076927</v>
      </c>
      <c r="AI491" s="17">
        <f t="shared" si="589"/>
        <v>7.9268269230769235</v>
      </c>
      <c r="AJ491" s="3">
        <f t="shared" si="569"/>
        <v>245</v>
      </c>
      <c r="AK491" s="3">
        <f t="shared" si="570"/>
        <v>2500</v>
      </c>
      <c r="AL491" s="3"/>
      <c r="AN491" s="20">
        <f t="shared" si="594"/>
        <v>245.63</v>
      </c>
      <c r="AO491">
        <f t="shared" si="574"/>
        <v>2</v>
      </c>
      <c r="AP491">
        <f t="shared" si="575"/>
        <v>0</v>
      </c>
      <c r="AQ491">
        <f t="shared" si="576"/>
        <v>2</v>
      </c>
      <c r="AR491">
        <f t="shared" si="577"/>
        <v>0</v>
      </c>
      <c r="AS491">
        <f t="shared" si="578"/>
        <v>1</v>
      </c>
      <c r="AT491">
        <f t="shared" si="579"/>
        <v>0</v>
      </c>
      <c r="AU491">
        <f t="shared" si="580"/>
        <v>1</v>
      </c>
      <c r="AV491">
        <f t="shared" si="581"/>
        <v>0</v>
      </c>
      <c r="AW491">
        <f t="shared" si="582"/>
        <v>1</v>
      </c>
      <c r="AX491">
        <f t="shared" si="583"/>
        <v>0</v>
      </c>
      <c r="AY491">
        <f t="shared" si="584"/>
        <v>2519.9999999999818</v>
      </c>
      <c r="AZ491" s="12">
        <f t="shared" si="595"/>
        <v>-2.7916666666666665</v>
      </c>
      <c r="BA491" s="13">
        <f t="shared" si="568"/>
        <v>0</v>
      </c>
      <c r="BB491" s="13">
        <f t="shared" si="592"/>
        <v>0</v>
      </c>
      <c r="BC491" s="27">
        <v>0</v>
      </c>
      <c r="BD491" s="1">
        <f t="shared" si="596"/>
        <v>0</v>
      </c>
      <c r="BE491" s="20">
        <f t="shared" si="597"/>
        <v>232.26923076923077</v>
      </c>
    </row>
    <row r="492" spans="1:57" ht="31.5" customHeight="1" x14ac:dyDescent="0.75">
      <c r="A492" s="2">
        <v>486</v>
      </c>
      <c r="B492" s="2" t="s">
        <v>1213</v>
      </c>
      <c r="C492" s="37" t="s">
        <v>1258</v>
      </c>
      <c r="D492" s="62" t="s">
        <v>1087</v>
      </c>
      <c r="E492" s="62" t="s">
        <v>1259</v>
      </c>
      <c r="F492" s="46" t="str">
        <f>VLOOKUP(C492,'[1]2023.11'!$C$6:$X$1239,8,0)</f>
        <v>E</v>
      </c>
      <c r="G492" s="46" t="str">
        <f>VLOOKUP(C492,'[1]2023.11'!$C$6:$X$1239,9,0)</f>
        <v>RORT</v>
      </c>
      <c r="H492" s="46" t="str">
        <f>VLOOKUP(C492,'[1]2023.11'!$C$6:$X$1239,14,0)</f>
        <v>F</v>
      </c>
      <c r="I492" s="78">
        <f>VLOOKUP(C492,'[1]2023.11'!$C$6:$X$1239,13,0)</f>
        <v>36295</v>
      </c>
      <c r="J492" s="46" t="e">
        <f>VLOOKUP(C492,'[1]2023.11'!$C$6:$X$1239,4,0)</f>
        <v>#N/A</v>
      </c>
      <c r="K492" s="46" t="str">
        <f>VLOOKUP(C492,'[1]2023.11'!$C$6:$X$1239,3,0)</f>
        <v>030619542</v>
      </c>
      <c r="L492" s="15">
        <v>45236</v>
      </c>
      <c r="M492" s="2">
        <f t="shared" si="599"/>
        <v>22</v>
      </c>
      <c r="N492" s="16">
        <v>26</v>
      </c>
      <c r="O492" s="2"/>
      <c r="P492" s="16"/>
      <c r="Q492" s="16">
        <v>4</v>
      </c>
      <c r="R492" s="2">
        <v>198</v>
      </c>
      <c r="S492" s="2">
        <v>0</v>
      </c>
      <c r="T492" s="2">
        <v>0</v>
      </c>
      <c r="U492" s="16"/>
      <c r="V492" s="2">
        <v>0</v>
      </c>
      <c r="W492" s="2">
        <f t="shared" si="586"/>
        <v>0</v>
      </c>
      <c r="X492" s="2">
        <f t="shared" si="600"/>
        <v>0</v>
      </c>
      <c r="Y492" s="17">
        <f t="shared" si="585"/>
        <v>37.125</v>
      </c>
      <c r="Z492" s="17">
        <f t="shared" si="591"/>
        <v>6.5</v>
      </c>
      <c r="AA492" s="17">
        <f t="shared" si="590"/>
        <v>4.2307692307692308</v>
      </c>
      <c r="AB492" s="18">
        <v>7</v>
      </c>
      <c r="AC492" s="19">
        <f t="shared" si="573"/>
        <v>252.85576923076923</v>
      </c>
      <c r="AD492" s="17">
        <f t="shared" si="593"/>
        <v>0</v>
      </c>
      <c r="AE492" s="17">
        <f t="shared" si="571"/>
        <v>30.46153846153846</v>
      </c>
      <c r="AF492" s="29"/>
      <c r="AG492" s="43">
        <f t="shared" si="598"/>
        <v>0</v>
      </c>
      <c r="AH492" s="17">
        <f t="shared" si="588"/>
        <v>5.0571153846153845</v>
      </c>
      <c r="AI492" s="17">
        <f t="shared" si="589"/>
        <v>35.518653846153846</v>
      </c>
      <c r="AJ492" s="3">
        <f t="shared" si="569"/>
        <v>217</v>
      </c>
      <c r="AK492" s="3">
        <f t="shared" si="570"/>
        <v>1300</v>
      </c>
      <c r="AL492" s="3"/>
      <c r="AN492" s="20">
        <f t="shared" si="594"/>
        <v>217.34</v>
      </c>
      <c r="AO492">
        <f t="shared" si="574"/>
        <v>2</v>
      </c>
      <c r="AP492">
        <f t="shared" si="575"/>
        <v>0</v>
      </c>
      <c r="AQ492">
        <f t="shared" si="576"/>
        <v>0</v>
      </c>
      <c r="AR492">
        <f t="shared" si="577"/>
        <v>1</v>
      </c>
      <c r="AS492">
        <f t="shared" si="578"/>
        <v>1</v>
      </c>
      <c r="AT492">
        <f t="shared" si="579"/>
        <v>2</v>
      </c>
      <c r="AU492">
        <f t="shared" si="580"/>
        <v>0</v>
      </c>
      <c r="AV492">
        <f t="shared" si="581"/>
        <v>1</v>
      </c>
      <c r="AW492">
        <f t="shared" si="582"/>
        <v>0</v>
      </c>
      <c r="AX492">
        <f t="shared" si="583"/>
        <v>3</v>
      </c>
      <c r="AY492">
        <f t="shared" si="584"/>
        <v>1360.0000000000136</v>
      </c>
      <c r="AZ492" s="12">
        <f t="shared" si="595"/>
        <v>-2.8055555555555554</v>
      </c>
      <c r="BA492" s="13">
        <f t="shared" si="568"/>
        <v>0</v>
      </c>
      <c r="BB492" s="13">
        <f t="shared" si="592"/>
        <v>0</v>
      </c>
      <c r="BC492" s="27">
        <v>0</v>
      </c>
      <c r="BD492" s="1">
        <f t="shared" si="596"/>
        <v>0</v>
      </c>
      <c r="BE492" s="20">
        <f t="shared" si="597"/>
        <v>204.66346153846155</v>
      </c>
    </row>
    <row r="493" spans="1:57" ht="33" customHeight="1" x14ac:dyDescent="0.65">
      <c r="A493" s="39">
        <v>487</v>
      </c>
      <c r="B493" s="2" t="s">
        <v>1260</v>
      </c>
      <c r="C493" s="44" t="s">
        <v>1261</v>
      </c>
      <c r="D493" s="47" t="s">
        <v>399</v>
      </c>
      <c r="E493" s="48" t="s">
        <v>183</v>
      </c>
      <c r="F493" s="46" t="str">
        <f>VLOOKUP(C493,'[1]2023.11'!$C$6:$X$1239,8,0)</f>
        <v>CHAN</v>
      </c>
      <c r="G493" s="46" t="str">
        <f>VLOOKUP(C493,'[1]2023.11'!$C$6:$X$1239,9,0)</f>
        <v>SOMALY</v>
      </c>
      <c r="H493" s="46" t="str">
        <f>VLOOKUP(C493,'[1]2023.11'!$C$6:$X$1239,14,0)</f>
        <v>F</v>
      </c>
      <c r="I493" s="78">
        <f>VLOOKUP(C493,'[1]2023.11'!$C$6:$X$1239,13,0)</f>
        <v>35923</v>
      </c>
      <c r="J493" s="46" t="str">
        <f>VLOOKUP(C493,'[1]2023.11'!$C$6:$X$1239,4,0)</f>
        <v>087656393</v>
      </c>
      <c r="K493" s="46" t="str">
        <f>VLOOKUP(C493,'[1]2023.11'!$C$6:$X$1239,3,0)</f>
        <v>040405418</v>
      </c>
      <c r="L493" s="15">
        <v>44228</v>
      </c>
      <c r="M493" s="2">
        <f t="shared" si="599"/>
        <v>26</v>
      </c>
      <c r="N493" s="16">
        <v>26</v>
      </c>
      <c r="O493" s="2"/>
      <c r="P493" s="16"/>
      <c r="Q493" s="16"/>
      <c r="R493" s="2">
        <v>200</v>
      </c>
      <c r="S493" s="2">
        <v>0</v>
      </c>
      <c r="T493" s="2">
        <v>4</v>
      </c>
      <c r="U493" s="16"/>
      <c r="V493" s="2">
        <v>0</v>
      </c>
      <c r="W493" s="2">
        <f>IF(AND($Q$4&lt;=M493,Q493&lt;0.01),10,IF(AND(M493&gt;=$Q$4-1,Q493&lt;0.01),5,0))</f>
        <v>10</v>
      </c>
      <c r="X493" s="2">
        <f t="shared" si="600"/>
        <v>0</v>
      </c>
      <c r="Y493" s="17">
        <f>(((R493/26/8)*1.5)*N493)+(((R493/26)*2)*O493)</f>
        <v>37.5</v>
      </c>
      <c r="Z493" s="17">
        <f t="shared" si="591"/>
        <v>6.5</v>
      </c>
      <c r="AA493" s="17">
        <f t="shared" si="590"/>
        <v>5</v>
      </c>
      <c r="AB493" s="18">
        <v>7</v>
      </c>
      <c r="AC493" s="19">
        <f t="shared" si="573"/>
        <v>270</v>
      </c>
      <c r="AD493" s="17">
        <f t="shared" si="593"/>
        <v>0</v>
      </c>
      <c r="AE493" s="17">
        <f t="shared" si="571"/>
        <v>0</v>
      </c>
      <c r="AF493" s="29"/>
      <c r="AG493" s="43">
        <f>IF(BE493&lt;=(1500000/4000),0,IF(BE493&lt;=(2000000/4000),(BE493-(1500000/4000))*5%,IF(BE493&lt;=(8500000/4000),(BE493-(2000000/4000))*10%+(25000/4000),IF(BE493&lt;=(12500000/4000),(BE493-(8500000/4000))*15%+(675000/4000),(BE493-(12500000/4000))*20%+(1275000/4000)))))</f>
        <v>0</v>
      </c>
      <c r="AH493" s="17">
        <f>IF((AC493*4000)&lt;=1200000,(AC493*2%),(1200000/4000*2%))</f>
        <v>5.4</v>
      </c>
      <c r="AI493" s="17">
        <f>AD493+AE493+AF493+AG493+AH493</f>
        <v>5.4</v>
      </c>
      <c r="AJ493" s="3">
        <f t="shared" si="569"/>
        <v>264</v>
      </c>
      <c r="AK493" s="3">
        <f t="shared" si="570"/>
        <v>2400</v>
      </c>
      <c r="AL493" s="3"/>
      <c r="AN493" s="20">
        <f t="shared" si="594"/>
        <v>264.60000000000002</v>
      </c>
      <c r="AO493">
        <f t="shared" si="574"/>
        <v>2</v>
      </c>
      <c r="AP493">
        <f t="shared" si="575"/>
        <v>1</v>
      </c>
      <c r="AQ493">
        <f t="shared" si="576"/>
        <v>0</v>
      </c>
      <c r="AR493">
        <f t="shared" si="577"/>
        <v>1</v>
      </c>
      <c r="AS493">
        <f t="shared" si="578"/>
        <v>0</v>
      </c>
      <c r="AT493">
        <f t="shared" si="579"/>
        <v>4</v>
      </c>
      <c r="AU493">
        <f t="shared" si="580"/>
        <v>1</v>
      </c>
      <c r="AV493">
        <f t="shared" si="581"/>
        <v>0</v>
      </c>
      <c r="AW493">
        <f t="shared" si="582"/>
        <v>0</v>
      </c>
      <c r="AX493">
        <f t="shared" si="583"/>
        <v>4</v>
      </c>
      <c r="AY493">
        <f t="shared" si="584"/>
        <v>2400.0000000000909</v>
      </c>
      <c r="AZ493" s="12">
        <f t="shared" si="595"/>
        <v>-4.1666666666666664E-2</v>
      </c>
      <c r="BA493" s="13">
        <f t="shared" si="568"/>
        <v>0</v>
      </c>
      <c r="BB493" s="13">
        <f t="shared" si="592"/>
        <v>0</v>
      </c>
      <c r="BC493" s="27">
        <v>0</v>
      </c>
      <c r="BD493" s="1">
        <f t="shared" si="596"/>
        <v>0</v>
      </c>
      <c r="BE493" s="20">
        <f t="shared" si="597"/>
        <v>251.5</v>
      </c>
    </row>
    <row r="494" spans="1:57" ht="33" customHeight="1" x14ac:dyDescent="0.65">
      <c r="A494" s="2">
        <v>488</v>
      </c>
      <c r="B494" s="2" t="s">
        <v>1260</v>
      </c>
      <c r="C494" s="44" t="s">
        <v>1262</v>
      </c>
      <c r="D494" s="47" t="s">
        <v>1263</v>
      </c>
      <c r="E494" s="48" t="s">
        <v>740</v>
      </c>
      <c r="F494" s="46" t="str">
        <f>VLOOKUP(C494,'[1]2023.11'!$C$6:$X$1239,8,0)</f>
        <v>EK</v>
      </c>
      <c r="G494" s="46" t="str">
        <f>VLOOKUP(C494,'[1]2023.11'!$C$6:$X$1239,9,0)</f>
        <v>SOMNANG</v>
      </c>
      <c r="H494" s="46" t="str">
        <f>VLOOKUP(C494,'[1]2023.11'!$C$6:$X$1239,14,0)</f>
        <v>F</v>
      </c>
      <c r="I494" s="78">
        <f>VLOOKUP(C494,'[1]2023.11'!$C$6:$X$1239,13,0)</f>
        <v>32628</v>
      </c>
      <c r="J494" s="46" t="str">
        <f>VLOOKUP(C494,'[1]2023.11'!$C$6:$X$1239,4,0)</f>
        <v>0979863066</v>
      </c>
      <c r="K494" s="46" t="str">
        <f>VLOOKUP(C494,'[1]2023.11'!$C$6:$X$1239,3,0)</f>
        <v>030940069</v>
      </c>
      <c r="L494" s="15">
        <v>44228</v>
      </c>
      <c r="M494" s="2">
        <f t="shared" si="599"/>
        <v>26</v>
      </c>
      <c r="N494" s="16">
        <v>30</v>
      </c>
      <c r="O494" s="2"/>
      <c r="P494" s="16"/>
      <c r="Q494" s="16"/>
      <c r="R494" s="2">
        <v>200</v>
      </c>
      <c r="S494" s="2">
        <v>0</v>
      </c>
      <c r="T494" s="2">
        <v>0</v>
      </c>
      <c r="U494" s="16"/>
      <c r="V494" s="2">
        <v>0</v>
      </c>
      <c r="W494" s="2">
        <f t="shared" ref="W494:W504" si="601">IF(AND($Q$4&lt;=M494,Q494&lt;0.01),10,IF(AND(M494&gt;=$Q$4-1,Q494&lt;0.01),5,0))</f>
        <v>10</v>
      </c>
      <c r="X494" s="2">
        <f t="shared" si="600"/>
        <v>0</v>
      </c>
      <c r="Y494" s="17">
        <f t="shared" ref="Y494" si="602">(((R494/26/8)*1.5)*N494)+(((R494/26)*2)*O494)</f>
        <v>43.269230769230766</v>
      </c>
      <c r="Z494" s="17">
        <f t="shared" si="591"/>
        <v>7.5</v>
      </c>
      <c r="AA494" s="17">
        <f t="shared" si="590"/>
        <v>5</v>
      </c>
      <c r="AB494" s="18">
        <v>7</v>
      </c>
      <c r="AC494" s="19">
        <f t="shared" si="573"/>
        <v>272.76923076923077</v>
      </c>
      <c r="AD494" s="17">
        <f t="shared" si="593"/>
        <v>0</v>
      </c>
      <c r="AE494" s="17">
        <f t="shared" si="571"/>
        <v>0</v>
      </c>
      <c r="AF494" s="29"/>
      <c r="AG494" s="43">
        <f t="shared" ref="AG494:AG504" si="603">IF(BE494&lt;=(1500000/4000),0,IF(BE494&lt;=(2000000/4000),(BE494-(1500000/4000))*5%,IF(BE494&lt;=(8500000/4000),(BE494-(2000000/4000))*10%+(25000/4000),IF(BE494&lt;=(12500000/4000),(BE494-(8500000/4000))*15%+(675000/4000),(BE494-(12500000/4000))*20%+(1275000/4000)))))</f>
        <v>0</v>
      </c>
      <c r="AH494" s="17">
        <f t="shared" ref="AH494:AH504" si="604">IF((AC494*4000)&lt;=1200000,(AC494*2%),(1200000/4000*2%))</f>
        <v>5.4553846153846157</v>
      </c>
      <c r="AI494" s="17">
        <f t="shared" ref="AI494:AI504" si="605">AD494+AE494+AF494+AG494+AH494</f>
        <v>5.4553846153846157</v>
      </c>
      <c r="AJ494" s="3">
        <f t="shared" si="569"/>
        <v>267</v>
      </c>
      <c r="AK494" s="3">
        <f t="shared" si="570"/>
        <v>1200</v>
      </c>
      <c r="AL494" s="3"/>
      <c r="AN494" s="20">
        <f t="shared" si="594"/>
        <v>267.31</v>
      </c>
      <c r="AO494">
        <f t="shared" si="574"/>
        <v>2</v>
      </c>
      <c r="AP494">
        <f t="shared" si="575"/>
        <v>1</v>
      </c>
      <c r="AQ494">
        <f t="shared" si="576"/>
        <v>0</v>
      </c>
      <c r="AR494">
        <f t="shared" si="577"/>
        <v>1</v>
      </c>
      <c r="AS494">
        <f t="shared" si="578"/>
        <v>1</v>
      </c>
      <c r="AT494">
        <f t="shared" si="579"/>
        <v>2</v>
      </c>
      <c r="AU494">
        <f t="shared" si="580"/>
        <v>0</v>
      </c>
      <c r="AV494">
        <f t="shared" si="581"/>
        <v>1</v>
      </c>
      <c r="AW494">
        <f t="shared" si="582"/>
        <v>0</v>
      </c>
      <c r="AX494">
        <f t="shared" si="583"/>
        <v>2</v>
      </c>
      <c r="AY494">
        <f t="shared" si="584"/>
        <v>1240.0000000000091</v>
      </c>
      <c r="AZ494" s="12">
        <f t="shared" si="595"/>
        <v>-4.1666666666666664E-2</v>
      </c>
      <c r="BA494" s="13">
        <f t="shared" si="568"/>
        <v>0</v>
      </c>
      <c r="BB494" s="13">
        <f t="shared" si="592"/>
        <v>0</v>
      </c>
      <c r="BC494" s="27">
        <v>0</v>
      </c>
      <c r="BD494" s="1">
        <f t="shared" si="596"/>
        <v>0</v>
      </c>
      <c r="BE494" s="20">
        <f t="shared" si="597"/>
        <v>253.26923076923077</v>
      </c>
    </row>
    <row r="495" spans="1:57" ht="33" customHeight="1" x14ac:dyDescent="0.65">
      <c r="A495" s="39">
        <v>489</v>
      </c>
      <c r="B495" s="2" t="s">
        <v>1260</v>
      </c>
      <c r="C495" s="44" t="s">
        <v>1264</v>
      </c>
      <c r="D495" s="47" t="s">
        <v>412</v>
      </c>
      <c r="E495" s="48" t="s">
        <v>1265</v>
      </c>
      <c r="F495" s="46" t="str">
        <f>VLOOKUP(C495,'[1]2023.11'!$C$6:$X$1239,8,0)</f>
        <v>OL</v>
      </c>
      <c r="G495" s="46" t="str">
        <f>VLOOKUP(C495,'[1]2023.11'!$C$6:$X$1239,9,0)</f>
        <v>SREYCHOM</v>
      </c>
      <c r="H495" s="46" t="str">
        <f>VLOOKUP(C495,'[1]2023.11'!$C$6:$X$1239,14,0)</f>
        <v>F</v>
      </c>
      <c r="I495" s="78">
        <f>VLOOKUP(C495,'[1]2023.11'!$C$6:$X$1239,13,0)</f>
        <v>36796</v>
      </c>
      <c r="J495" s="46" t="str">
        <f>VLOOKUP(C495,'[1]2023.11'!$C$6:$X$1239,4,0)</f>
        <v>093458870</v>
      </c>
      <c r="K495" s="46" t="str">
        <f>VLOOKUP(C495,'[1]2023.11'!$C$6:$X$1239,3,0)</f>
        <v>040476923</v>
      </c>
      <c r="L495" s="15">
        <v>44228</v>
      </c>
      <c r="M495" s="2">
        <f t="shared" si="599"/>
        <v>26</v>
      </c>
      <c r="N495" s="16">
        <v>26</v>
      </c>
      <c r="O495" s="2"/>
      <c r="P495" s="16"/>
      <c r="Q495" s="16"/>
      <c r="R495" s="2">
        <v>200</v>
      </c>
      <c r="S495" s="2">
        <v>0</v>
      </c>
      <c r="T495" s="2">
        <v>17</v>
      </c>
      <c r="U495" s="16"/>
      <c r="V495" s="2">
        <v>0</v>
      </c>
      <c r="W495" s="2">
        <f t="shared" si="601"/>
        <v>10</v>
      </c>
      <c r="X495" s="2">
        <f t="shared" si="600"/>
        <v>0</v>
      </c>
      <c r="Y495" s="17">
        <f>(((R495/26/8)*1.5)*N495)+(((R495/26)*2)*O495)</f>
        <v>37.5</v>
      </c>
      <c r="Z495" s="17">
        <f t="shared" si="591"/>
        <v>6.5</v>
      </c>
      <c r="AA495" s="17">
        <f t="shared" si="590"/>
        <v>5</v>
      </c>
      <c r="AB495" s="18">
        <v>7</v>
      </c>
      <c r="AC495" s="19">
        <f t="shared" si="573"/>
        <v>283</v>
      </c>
      <c r="AD495" s="17">
        <f t="shared" si="593"/>
        <v>0</v>
      </c>
      <c r="AE495" s="17">
        <f t="shared" si="571"/>
        <v>0</v>
      </c>
      <c r="AF495" s="29"/>
      <c r="AG495" s="43">
        <f t="shared" si="603"/>
        <v>0</v>
      </c>
      <c r="AH495" s="17">
        <f t="shared" si="604"/>
        <v>5.66</v>
      </c>
      <c r="AI495" s="17">
        <f t="shared" si="605"/>
        <v>5.66</v>
      </c>
      <c r="AJ495" s="3">
        <f t="shared" si="569"/>
        <v>277</v>
      </c>
      <c r="AK495" s="3">
        <f t="shared" si="570"/>
        <v>1300</v>
      </c>
      <c r="AL495" s="3"/>
      <c r="AN495" s="20">
        <f t="shared" si="594"/>
        <v>277.33999999999997</v>
      </c>
      <c r="AO495">
        <f t="shared" si="574"/>
        <v>2</v>
      </c>
      <c r="AP495">
        <f t="shared" si="575"/>
        <v>1</v>
      </c>
      <c r="AQ495">
        <f t="shared" si="576"/>
        <v>1</v>
      </c>
      <c r="AR495">
        <f t="shared" si="577"/>
        <v>0</v>
      </c>
      <c r="AS495">
        <f t="shared" si="578"/>
        <v>1</v>
      </c>
      <c r="AT495">
        <f t="shared" si="579"/>
        <v>2</v>
      </c>
      <c r="AU495">
        <f t="shared" si="580"/>
        <v>0</v>
      </c>
      <c r="AV495">
        <f t="shared" si="581"/>
        <v>1</v>
      </c>
      <c r="AW495">
        <f t="shared" si="582"/>
        <v>0</v>
      </c>
      <c r="AX495">
        <f t="shared" si="583"/>
        <v>3</v>
      </c>
      <c r="AY495">
        <f t="shared" si="584"/>
        <v>1359.9999999999</v>
      </c>
      <c r="AZ495" s="12">
        <f t="shared" si="595"/>
        <v>-4.1666666666666664E-2</v>
      </c>
      <c r="BA495" s="13">
        <f t="shared" si="568"/>
        <v>0</v>
      </c>
      <c r="BB495" s="13">
        <f t="shared" si="592"/>
        <v>0</v>
      </c>
      <c r="BC495" s="27">
        <v>0</v>
      </c>
      <c r="BD495" s="1">
        <f t="shared" si="596"/>
        <v>0</v>
      </c>
      <c r="BE495" s="20">
        <f t="shared" si="597"/>
        <v>264.5</v>
      </c>
    </row>
    <row r="496" spans="1:57" ht="33" customHeight="1" x14ac:dyDescent="0.65">
      <c r="A496" s="2">
        <v>490</v>
      </c>
      <c r="B496" s="2" t="s">
        <v>1260</v>
      </c>
      <c r="C496" s="44" t="s">
        <v>1266</v>
      </c>
      <c r="D496" s="47" t="s">
        <v>1267</v>
      </c>
      <c r="E496" s="48" t="s">
        <v>1268</v>
      </c>
      <c r="F496" s="46" t="str">
        <f>VLOOKUP(C496,'[1]2023.11'!$C$6:$X$1239,8,0)</f>
        <v>TOB</v>
      </c>
      <c r="G496" s="46" t="str">
        <f>VLOOKUP(C496,'[1]2023.11'!$C$6:$X$1239,9,0)</f>
        <v>CHNTRA</v>
      </c>
      <c r="H496" s="46" t="str">
        <f>VLOOKUP(C496,'[1]2023.11'!$C$6:$X$1239,14,0)</f>
        <v>F</v>
      </c>
      <c r="I496" s="78">
        <f>VLOOKUP(C496,'[1]2023.11'!$C$6:$X$1239,13,0)</f>
        <v>36778</v>
      </c>
      <c r="J496" s="46" t="str">
        <f>VLOOKUP(C496,'[1]2023.11'!$C$6:$X$1239,4,0)</f>
        <v>0967455076</v>
      </c>
      <c r="K496" s="46" t="str">
        <f>VLOOKUP(C496,'[1]2023.11'!$C$6:$X$1239,3,0)</f>
        <v>040501251</v>
      </c>
      <c r="L496" s="15">
        <v>44720</v>
      </c>
      <c r="M496" s="2">
        <f t="shared" si="599"/>
        <v>22</v>
      </c>
      <c r="N496" s="16">
        <v>20</v>
      </c>
      <c r="O496" s="2"/>
      <c r="P496" s="16"/>
      <c r="Q496" s="16">
        <v>4</v>
      </c>
      <c r="R496" s="2">
        <v>200</v>
      </c>
      <c r="S496" s="2">
        <v>0</v>
      </c>
      <c r="T496" s="2">
        <v>0</v>
      </c>
      <c r="U496" s="16"/>
      <c r="V496" s="2">
        <v>0</v>
      </c>
      <c r="W496" s="2">
        <f t="shared" si="601"/>
        <v>0</v>
      </c>
      <c r="X496" s="2">
        <f t="shared" si="600"/>
        <v>0</v>
      </c>
      <c r="Y496" s="17">
        <f t="shared" ref="Y496:Y535" si="606">(((R496/26/8)*1.5)*N496)+(((R496/26)*2)*O496)</f>
        <v>28.846153846153847</v>
      </c>
      <c r="Z496" s="17">
        <f t="shared" si="591"/>
        <v>5</v>
      </c>
      <c r="AA496" s="17">
        <f t="shared" si="590"/>
        <v>4.2307692307692308</v>
      </c>
      <c r="AB496" s="18">
        <v>7</v>
      </c>
      <c r="AC496" s="19">
        <f t="shared" si="573"/>
        <v>245.07692307692307</v>
      </c>
      <c r="AD496" s="17">
        <f t="shared" si="593"/>
        <v>0</v>
      </c>
      <c r="AE496" s="17">
        <f t="shared" si="571"/>
        <v>30.76923076923077</v>
      </c>
      <c r="AF496" s="29"/>
      <c r="AG496" s="43">
        <f t="shared" si="603"/>
        <v>0</v>
      </c>
      <c r="AH496" s="17">
        <f t="shared" si="604"/>
        <v>4.9015384615384612</v>
      </c>
      <c r="AI496" s="17">
        <f t="shared" si="605"/>
        <v>35.670769230769231</v>
      </c>
      <c r="AJ496" s="3">
        <f t="shared" si="569"/>
        <v>209</v>
      </c>
      <c r="AK496" s="3">
        <f t="shared" si="570"/>
        <v>1600</v>
      </c>
      <c r="AL496" s="3"/>
      <c r="AN496" s="20">
        <f t="shared" si="594"/>
        <v>209.41</v>
      </c>
      <c r="AO496">
        <f t="shared" si="574"/>
        <v>2</v>
      </c>
      <c r="AP496">
        <f t="shared" si="575"/>
        <v>0</v>
      </c>
      <c r="AQ496">
        <f t="shared" si="576"/>
        <v>0</v>
      </c>
      <c r="AR496">
        <f t="shared" si="577"/>
        <v>0</v>
      </c>
      <c r="AS496">
        <f t="shared" si="578"/>
        <v>1</v>
      </c>
      <c r="AT496">
        <f t="shared" si="579"/>
        <v>4</v>
      </c>
      <c r="AU496">
        <f t="shared" si="580"/>
        <v>0</v>
      </c>
      <c r="AV496">
        <f t="shared" si="581"/>
        <v>1</v>
      </c>
      <c r="AW496">
        <f t="shared" si="582"/>
        <v>1</v>
      </c>
      <c r="AX496">
        <f t="shared" si="583"/>
        <v>1</v>
      </c>
      <c r="AY496">
        <f t="shared" si="584"/>
        <v>1639.9999999999864</v>
      </c>
      <c r="AZ496" s="12">
        <f t="shared" si="595"/>
        <v>-1.3944444444444444</v>
      </c>
      <c r="BA496" s="13">
        <f t="shared" ref="BA496:BA559" si="607">IF(AZ496&lt;=1,0,IF(AZ496&lt;=2,2,IF(AZ496&lt;=3,3,IF(AZ496&lt;=4,4,IF(AZ496&lt;=5,5,IF(AZ496&lt;=6,6,IF(AZ496&lt;=7,7,IF(AZ496&lt;=8,8,10))))))))</f>
        <v>0</v>
      </c>
      <c r="BB496" s="13">
        <f t="shared" si="592"/>
        <v>0</v>
      </c>
      <c r="BC496" s="27">
        <v>0</v>
      </c>
      <c r="BD496" s="1">
        <f t="shared" si="596"/>
        <v>0</v>
      </c>
      <c r="BE496" s="20">
        <f t="shared" si="597"/>
        <v>198.07692307692307</v>
      </c>
    </row>
    <row r="497" spans="1:57" ht="33" customHeight="1" x14ac:dyDescent="0.65">
      <c r="A497" s="39">
        <v>491</v>
      </c>
      <c r="B497" s="2" t="s">
        <v>1260</v>
      </c>
      <c r="C497" s="44" t="s">
        <v>1269</v>
      </c>
      <c r="D497" s="47" t="s">
        <v>1270</v>
      </c>
      <c r="E497" s="48" t="s">
        <v>858</v>
      </c>
      <c r="F497" s="46" t="str">
        <f>VLOOKUP(C497,'[1]2023.11'!$C$6:$X$1239,8,0)</f>
        <v>KRIEL</v>
      </c>
      <c r="G497" s="46" t="str">
        <f>VLOOKUP(C497,'[1]2023.11'!$C$6:$X$1239,9,0)</f>
        <v>AT</v>
      </c>
      <c r="H497" s="46" t="str">
        <f>VLOOKUP(C497,'[1]2023.11'!$C$6:$X$1239,14,0)</f>
        <v>F</v>
      </c>
      <c r="I497" s="78">
        <f>VLOOKUP(C497,'[1]2023.11'!$C$6:$X$1239,13,0)</f>
        <v>30411</v>
      </c>
      <c r="J497" s="46" t="str">
        <f>VLOOKUP(C497,'[1]2023.11'!$C$6:$X$1239,4,0)</f>
        <v>0965567620</v>
      </c>
      <c r="K497" s="46" t="str">
        <f>VLOOKUP(C497,'[1]2023.11'!$C$6:$X$1239,3,0)</f>
        <v>101402853</v>
      </c>
      <c r="L497" s="15">
        <v>44749</v>
      </c>
      <c r="M497" s="2">
        <f t="shared" si="599"/>
        <v>26</v>
      </c>
      <c r="N497" s="16">
        <v>24</v>
      </c>
      <c r="O497" s="2"/>
      <c r="P497" s="16"/>
      <c r="Q497" s="16"/>
      <c r="R497" s="2">
        <v>200</v>
      </c>
      <c r="S497" s="2">
        <v>0</v>
      </c>
      <c r="T497" s="2">
        <v>0</v>
      </c>
      <c r="U497" s="16"/>
      <c r="V497" s="2">
        <v>0</v>
      </c>
      <c r="W497" s="2">
        <f t="shared" si="601"/>
        <v>10</v>
      </c>
      <c r="X497" s="2">
        <f t="shared" si="600"/>
        <v>0</v>
      </c>
      <c r="Y497" s="17">
        <f t="shared" si="606"/>
        <v>34.615384615384613</v>
      </c>
      <c r="Z497" s="17">
        <f t="shared" si="591"/>
        <v>6</v>
      </c>
      <c r="AA497" s="17">
        <f t="shared" si="590"/>
        <v>5</v>
      </c>
      <c r="AB497" s="18">
        <v>7</v>
      </c>
      <c r="AC497" s="19">
        <f t="shared" si="573"/>
        <v>262.61538461538464</v>
      </c>
      <c r="AD497" s="17">
        <f t="shared" si="593"/>
        <v>0</v>
      </c>
      <c r="AE497" s="17">
        <f t="shared" si="571"/>
        <v>0</v>
      </c>
      <c r="AF497" s="29"/>
      <c r="AG497" s="43">
        <f t="shared" si="603"/>
        <v>0</v>
      </c>
      <c r="AH497" s="17">
        <f t="shared" si="604"/>
        <v>5.252307692307693</v>
      </c>
      <c r="AI497" s="17">
        <f t="shared" si="605"/>
        <v>5.252307692307693</v>
      </c>
      <c r="AJ497" s="3">
        <f t="shared" si="569"/>
        <v>257</v>
      </c>
      <c r="AK497" s="3">
        <f t="shared" si="570"/>
        <v>1400</v>
      </c>
      <c r="AL497" s="3"/>
      <c r="AN497" s="20">
        <f t="shared" si="594"/>
        <v>257.36</v>
      </c>
      <c r="AO497">
        <f t="shared" si="574"/>
        <v>2</v>
      </c>
      <c r="AP497">
        <f t="shared" si="575"/>
        <v>1</v>
      </c>
      <c r="AQ497">
        <f t="shared" si="576"/>
        <v>0</v>
      </c>
      <c r="AR497">
        <f t="shared" si="577"/>
        <v>0</v>
      </c>
      <c r="AS497">
        <f t="shared" si="578"/>
        <v>1</v>
      </c>
      <c r="AT497">
        <f t="shared" si="579"/>
        <v>2</v>
      </c>
      <c r="AU497">
        <f t="shared" si="580"/>
        <v>0</v>
      </c>
      <c r="AV497">
        <f t="shared" si="581"/>
        <v>1</v>
      </c>
      <c r="AW497">
        <f t="shared" si="582"/>
        <v>0</v>
      </c>
      <c r="AX497">
        <f t="shared" si="583"/>
        <v>4</v>
      </c>
      <c r="AY497">
        <f t="shared" si="584"/>
        <v>1440.0000000000546</v>
      </c>
      <c r="AZ497" s="12">
        <f t="shared" si="595"/>
        <v>-1.4750000000000001</v>
      </c>
      <c r="BA497" s="13">
        <f t="shared" si="607"/>
        <v>0</v>
      </c>
      <c r="BB497" s="13">
        <f t="shared" si="592"/>
        <v>0</v>
      </c>
      <c r="BC497" s="27">
        <v>0</v>
      </c>
      <c r="BD497" s="1">
        <f t="shared" si="596"/>
        <v>0</v>
      </c>
      <c r="BE497" s="20">
        <f t="shared" si="597"/>
        <v>244.61538461538464</v>
      </c>
    </row>
    <row r="498" spans="1:57" ht="33" customHeight="1" x14ac:dyDescent="0.65">
      <c r="A498" s="2">
        <v>492</v>
      </c>
      <c r="B498" s="2" t="s">
        <v>1260</v>
      </c>
      <c r="C498" s="44" t="s">
        <v>1271</v>
      </c>
      <c r="D498" s="47" t="s">
        <v>1272</v>
      </c>
      <c r="E498" s="48" t="s">
        <v>1273</v>
      </c>
      <c r="F498" s="46" t="str">
        <f>VLOOKUP(C498,'[1]2023.11'!$C$6:$X$1239,8,0)</f>
        <v>KHOEURN</v>
      </c>
      <c r="G498" s="46" t="str">
        <f>VLOOKUP(C498,'[1]2023.11'!$C$6:$X$1239,9,0)</f>
        <v>KHIM</v>
      </c>
      <c r="H498" s="46" t="str">
        <f>VLOOKUP(C498,'[1]2023.11'!$C$6:$X$1239,14,0)</f>
        <v>F</v>
      </c>
      <c r="I498" s="78">
        <f>VLOOKUP(C498,'[1]2023.11'!$C$6:$X$1239,13,0)</f>
        <v>35502</v>
      </c>
      <c r="J498" s="46" t="str">
        <f>VLOOKUP(C498,'[1]2023.11'!$C$6:$X$1239,4,0)</f>
        <v>0964846066</v>
      </c>
      <c r="K498" s="46" t="str">
        <f>VLOOKUP(C498,'[1]2023.11'!$C$6:$X$1239,3,0)</f>
        <v>030490402</v>
      </c>
      <c r="L498" s="15">
        <v>44753</v>
      </c>
      <c r="M498" s="2">
        <f t="shared" si="599"/>
        <v>26</v>
      </c>
      <c r="N498" s="16">
        <v>26</v>
      </c>
      <c r="O498" s="2"/>
      <c r="P498" s="16"/>
      <c r="Q498" s="16"/>
      <c r="R498" s="2">
        <v>200</v>
      </c>
      <c r="S498" s="2">
        <v>0</v>
      </c>
      <c r="T498" s="2">
        <v>0</v>
      </c>
      <c r="U498" s="16"/>
      <c r="V498" s="2">
        <v>0</v>
      </c>
      <c r="W498" s="2">
        <f t="shared" si="601"/>
        <v>10</v>
      </c>
      <c r="X498" s="2">
        <f t="shared" si="600"/>
        <v>0</v>
      </c>
      <c r="Y498" s="17">
        <f t="shared" si="606"/>
        <v>37.5</v>
      </c>
      <c r="Z498" s="17">
        <f t="shared" si="591"/>
        <v>6.5</v>
      </c>
      <c r="AA498" s="17">
        <f t="shared" si="590"/>
        <v>5</v>
      </c>
      <c r="AB498" s="18">
        <v>7</v>
      </c>
      <c r="AC498" s="19">
        <f t="shared" si="573"/>
        <v>266</v>
      </c>
      <c r="AD498" s="17">
        <f t="shared" si="593"/>
        <v>0</v>
      </c>
      <c r="AE498" s="17">
        <f t="shared" si="571"/>
        <v>0</v>
      </c>
      <c r="AF498" s="29"/>
      <c r="AG498" s="43">
        <f t="shared" si="603"/>
        <v>0</v>
      </c>
      <c r="AH498" s="17">
        <f t="shared" si="604"/>
        <v>5.32</v>
      </c>
      <c r="AI498" s="17">
        <f t="shared" si="605"/>
        <v>5.32</v>
      </c>
      <c r="AJ498" s="3">
        <f t="shared" si="569"/>
        <v>260</v>
      </c>
      <c r="AK498" s="3">
        <f t="shared" si="570"/>
        <v>2700</v>
      </c>
      <c r="AL498" s="3"/>
      <c r="AN498" s="20">
        <f t="shared" si="594"/>
        <v>260.68</v>
      </c>
      <c r="AO498">
        <f t="shared" si="574"/>
        <v>2</v>
      </c>
      <c r="AP498">
        <f t="shared" si="575"/>
        <v>1</v>
      </c>
      <c r="AQ498">
        <f t="shared" si="576"/>
        <v>0</v>
      </c>
      <c r="AR498">
        <f t="shared" si="577"/>
        <v>1</v>
      </c>
      <c r="AS498">
        <f t="shared" si="578"/>
        <v>0</v>
      </c>
      <c r="AT498">
        <f t="shared" si="579"/>
        <v>0</v>
      </c>
      <c r="AU498">
        <f t="shared" si="580"/>
        <v>1</v>
      </c>
      <c r="AV498">
        <f t="shared" si="581"/>
        <v>0</v>
      </c>
      <c r="AW498">
        <f t="shared" si="582"/>
        <v>1</v>
      </c>
      <c r="AX498">
        <f t="shared" si="583"/>
        <v>2</v>
      </c>
      <c r="AY498">
        <f t="shared" si="584"/>
        <v>2720.0000000000273</v>
      </c>
      <c r="AZ498" s="12">
        <f t="shared" si="595"/>
        <v>-1.4861111111111112</v>
      </c>
      <c r="BA498" s="13">
        <f t="shared" si="607"/>
        <v>0</v>
      </c>
      <c r="BB498" s="13">
        <f t="shared" si="592"/>
        <v>0</v>
      </c>
      <c r="BC498" s="27">
        <v>0</v>
      </c>
      <c r="BD498" s="1">
        <f t="shared" si="596"/>
        <v>0</v>
      </c>
      <c r="BE498" s="20">
        <f t="shared" si="597"/>
        <v>247.5</v>
      </c>
    </row>
    <row r="499" spans="1:57" ht="33" customHeight="1" x14ac:dyDescent="0.65">
      <c r="A499" s="39">
        <v>493</v>
      </c>
      <c r="B499" s="2" t="s">
        <v>1260</v>
      </c>
      <c r="C499" s="36" t="s">
        <v>1274</v>
      </c>
      <c r="D499" s="47" t="s">
        <v>1275</v>
      </c>
      <c r="E499" s="48" t="s">
        <v>804</v>
      </c>
      <c r="F499" s="46" t="str">
        <f>VLOOKUP(C499,'[1]2023.11'!$C$6:$X$1239,8,0)</f>
        <v>YAN</v>
      </c>
      <c r="G499" s="46" t="str">
        <f>VLOOKUP(C499,'[1]2023.11'!$C$6:$X$1239,9,0)</f>
        <v>PANNHA</v>
      </c>
      <c r="H499" s="46" t="str">
        <f>VLOOKUP(C499,'[1]2023.11'!$C$6:$X$1239,14,0)</f>
        <v>M</v>
      </c>
      <c r="I499" s="78">
        <f>VLOOKUP(C499,'[1]2023.11'!$C$6:$X$1239,13,0)</f>
        <v>37731</v>
      </c>
      <c r="J499" s="46" t="str">
        <f>VLOOKUP(C499,'[1]2023.11'!$C$6:$X$1239,4,0)</f>
        <v>069709759</v>
      </c>
      <c r="K499" s="46" t="str">
        <f>VLOOKUP(C499,'[1]2023.11'!$C$6:$X$1239,3,0)</f>
        <v>062289057</v>
      </c>
      <c r="L499" s="15">
        <v>44774</v>
      </c>
      <c r="M499" s="2">
        <f t="shared" si="599"/>
        <v>26</v>
      </c>
      <c r="N499" s="16">
        <v>26</v>
      </c>
      <c r="O499" s="2"/>
      <c r="P499" s="16"/>
      <c r="Q499" s="16"/>
      <c r="R499" s="2">
        <v>200</v>
      </c>
      <c r="S499" s="2">
        <v>0</v>
      </c>
      <c r="T499" s="2">
        <v>0</v>
      </c>
      <c r="U499" s="16"/>
      <c r="V499" s="2">
        <v>0</v>
      </c>
      <c r="W499" s="2">
        <f t="shared" si="601"/>
        <v>10</v>
      </c>
      <c r="X499" s="2">
        <f t="shared" si="600"/>
        <v>0</v>
      </c>
      <c r="Y499" s="17">
        <f t="shared" si="606"/>
        <v>37.5</v>
      </c>
      <c r="Z499" s="17">
        <f t="shared" si="591"/>
        <v>6.5</v>
      </c>
      <c r="AA499" s="17">
        <f t="shared" si="590"/>
        <v>5</v>
      </c>
      <c r="AB499" s="18"/>
      <c r="AC499" s="19">
        <f t="shared" si="573"/>
        <v>259</v>
      </c>
      <c r="AD499" s="17">
        <f t="shared" si="593"/>
        <v>0</v>
      </c>
      <c r="AE499" s="17">
        <f t="shared" si="571"/>
        <v>0</v>
      </c>
      <c r="AF499" s="29"/>
      <c r="AG499" s="43">
        <f t="shared" si="603"/>
        <v>0</v>
      </c>
      <c r="AH499" s="17">
        <f t="shared" si="604"/>
        <v>5.18</v>
      </c>
      <c r="AI499" s="17">
        <f t="shared" si="605"/>
        <v>5.18</v>
      </c>
      <c r="AJ499" s="3">
        <f t="shared" si="569"/>
        <v>253</v>
      </c>
      <c r="AK499" s="3">
        <f t="shared" si="570"/>
        <v>3200</v>
      </c>
      <c r="AL499" s="3"/>
      <c r="AN499" s="20">
        <f t="shared" si="594"/>
        <v>253.82</v>
      </c>
      <c r="AO499">
        <f t="shared" si="574"/>
        <v>2</v>
      </c>
      <c r="AP499">
        <f t="shared" si="575"/>
        <v>1</v>
      </c>
      <c r="AQ499">
        <f t="shared" si="576"/>
        <v>0</v>
      </c>
      <c r="AR499">
        <f t="shared" si="577"/>
        <v>0</v>
      </c>
      <c r="AS499">
        <f t="shared" si="578"/>
        <v>0</v>
      </c>
      <c r="AT499">
        <f t="shared" si="579"/>
        <v>3</v>
      </c>
      <c r="AU499">
        <f t="shared" si="580"/>
        <v>1</v>
      </c>
      <c r="AV499">
        <f t="shared" si="581"/>
        <v>1</v>
      </c>
      <c r="AW499">
        <f t="shared" si="582"/>
        <v>0</v>
      </c>
      <c r="AX499">
        <f t="shared" si="583"/>
        <v>2</v>
      </c>
      <c r="AY499">
        <f t="shared" si="584"/>
        <v>3279.9999999999727</v>
      </c>
      <c r="AZ499" s="12">
        <f t="shared" si="595"/>
        <v>-1.5416666666666667</v>
      </c>
      <c r="BA499" s="13">
        <f t="shared" si="607"/>
        <v>0</v>
      </c>
      <c r="BB499" s="13">
        <f t="shared" si="592"/>
        <v>0</v>
      </c>
      <c r="BC499" s="27">
        <v>0</v>
      </c>
      <c r="BD499" s="1">
        <f t="shared" si="596"/>
        <v>0</v>
      </c>
      <c r="BE499" s="20">
        <f t="shared" si="597"/>
        <v>247.5</v>
      </c>
    </row>
    <row r="500" spans="1:57" ht="33" customHeight="1" x14ac:dyDescent="0.65">
      <c r="A500" s="2">
        <v>494</v>
      </c>
      <c r="B500" s="2" t="s">
        <v>1260</v>
      </c>
      <c r="C500" s="44" t="s">
        <v>1276</v>
      </c>
      <c r="D500" s="47" t="s">
        <v>1277</v>
      </c>
      <c r="E500" s="48" t="s">
        <v>964</v>
      </c>
      <c r="F500" s="46" t="str">
        <f>VLOOKUP(C500,'[1]2023.11'!$C$6:$X$1239,8,0)</f>
        <v>SUN</v>
      </c>
      <c r="G500" s="46" t="str">
        <f>VLOOKUP(C500,'[1]2023.11'!$C$6:$X$1239,9,0)</f>
        <v>SREYNOCH</v>
      </c>
      <c r="H500" s="46" t="str">
        <f>VLOOKUP(C500,'[1]2023.11'!$C$6:$X$1239,14,0)</f>
        <v>F</v>
      </c>
      <c r="I500" s="78">
        <f>VLOOKUP(C500,'[1]2023.11'!$C$6:$X$1239,13,0)</f>
        <v>36989</v>
      </c>
      <c r="J500" s="46" t="str">
        <f>VLOOKUP(C500,'[1]2023.11'!$C$6:$X$1239,4,0)</f>
        <v>0972813936</v>
      </c>
      <c r="K500" s="46" t="str">
        <f>VLOOKUP(C500,'[1]2023.11'!$C$6:$X$1239,3,0)</f>
        <v>101383422</v>
      </c>
      <c r="L500" s="15">
        <v>44837</v>
      </c>
      <c r="M500" s="2">
        <f t="shared" si="599"/>
        <v>25</v>
      </c>
      <c r="N500" s="16">
        <v>24</v>
      </c>
      <c r="O500" s="2"/>
      <c r="P500" s="16"/>
      <c r="Q500" s="16">
        <v>1</v>
      </c>
      <c r="R500" s="2">
        <v>200</v>
      </c>
      <c r="S500" s="2">
        <v>0</v>
      </c>
      <c r="T500" s="2">
        <v>0</v>
      </c>
      <c r="U500" s="16"/>
      <c r="V500" s="2">
        <v>0</v>
      </c>
      <c r="W500" s="2">
        <f t="shared" si="601"/>
        <v>0</v>
      </c>
      <c r="X500" s="2">
        <f t="shared" si="600"/>
        <v>0</v>
      </c>
      <c r="Y500" s="17">
        <f t="shared" si="606"/>
        <v>34.615384615384613</v>
      </c>
      <c r="Z500" s="17">
        <f t="shared" si="591"/>
        <v>6</v>
      </c>
      <c r="AA500" s="17">
        <f t="shared" si="590"/>
        <v>4.8076923076923084</v>
      </c>
      <c r="AB500" s="18">
        <v>7</v>
      </c>
      <c r="AC500" s="19">
        <f t="shared" si="573"/>
        <v>252.42307692307693</v>
      </c>
      <c r="AD500" s="17">
        <f t="shared" si="593"/>
        <v>0</v>
      </c>
      <c r="AE500" s="17">
        <f t="shared" si="571"/>
        <v>7.6923076923076925</v>
      </c>
      <c r="AF500" s="29"/>
      <c r="AG500" s="43">
        <f t="shared" si="603"/>
        <v>0</v>
      </c>
      <c r="AH500" s="17">
        <f t="shared" si="604"/>
        <v>5.048461538461539</v>
      </c>
      <c r="AI500" s="17">
        <f t="shared" si="605"/>
        <v>12.740769230769232</v>
      </c>
      <c r="AJ500" s="3">
        <f t="shared" ref="AJ500:AJ563" si="608">(AO500*$AO$5+AP500*$AP$5+AQ500*$AQ$5+AR500*$AR$5+AS500*$AS$5+AT500*$AT$5)</f>
        <v>239</v>
      </c>
      <c r="AK500" s="3">
        <f t="shared" ref="AK500:AK563" si="609">(AU500*$AU$5+AV500*$AV$5+AW500*$AW$5+AX500*$AX$5)</f>
        <v>2700</v>
      </c>
      <c r="AL500" s="3"/>
      <c r="AN500" s="20">
        <f t="shared" si="594"/>
        <v>239.68</v>
      </c>
      <c r="AO500">
        <f t="shared" si="574"/>
        <v>2</v>
      </c>
      <c r="AP500">
        <f t="shared" si="575"/>
        <v>0</v>
      </c>
      <c r="AQ500">
        <f t="shared" si="576"/>
        <v>1</v>
      </c>
      <c r="AR500">
        <f t="shared" si="577"/>
        <v>1</v>
      </c>
      <c r="AS500">
        <f t="shared" si="578"/>
        <v>1</v>
      </c>
      <c r="AT500">
        <f t="shared" si="579"/>
        <v>4</v>
      </c>
      <c r="AU500">
        <f t="shared" si="580"/>
        <v>1</v>
      </c>
      <c r="AV500">
        <f t="shared" si="581"/>
        <v>0</v>
      </c>
      <c r="AW500">
        <f t="shared" si="582"/>
        <v>1</v>
      </c>
      <c r="AX500">
        <f t="shared" si="583"/>
        <v>2</v>
      </c>
      <c r="AY500">
        <f t="shared" si="584"/>
        <v>2720.0000000000273</v>
      </c>
      <c r="AZ500" s="12">
        <f t="shared" si="595"/>
        <v>-1.7138888888888888</v>
      </c>
      <c r="BA500" s="13">
        <f t="shared" si="607"/>
        <v>0</v>
      </c>
      <c r="BB500" s="13">
        <f t="shared" si="592"/>
        <v>0</v>
      </c>
      <c r="BC500" s="27">
        <v>0</v>
      </c>
      <c r="BD500" s="1">
        <f t="shared" si="596"/>
        <v>0</v>
      </c>
      <c r="BE500" s="20">
        <f t="shared" si="597"/>
        <v>226.92307692307693</v>
      </c>
    </row>
    <row r="501" spans="1:57" ht="33" customHeight="1" x14ac:dyDescent="0.65">
      <c r="A501" s="39">
        <v>495</v>
      </c>
      <c r="B501" s="2" t="s">
        <v>1260</v>
      </c>
      <c r="C501" s="44" t="s">
        <v>1278</v>
      </c>
      <c r="D501" s="47" t="s">
        <v>996</v>
      </c>
      <c r="E501" s="48" t="s">
        <v>1279</v>
      </c>
      <c r="F501" s="46" t="str">
        <f>VLOOKUP(C501,'[1]2023.11'!$C$6:$X$1239,8,0)</f>
        <v>HOEUN</v>
      </c>
      <c r="G501" s="46" t="str">
        <f>VLOOKUP(C501,'[1]2023.11'!$C$6:$X$1239,9,0)</f>
        <v>PISEY</v>
      </c>
      <c r="H501" s="46" t="str">
        <f>VLOOKUP(C501,'[1]2023.11'!$C$6:$X$1239,14,0)</f>
        <v>F</v>
      </c>
      <c r="I501" s="78">
        <f>VLOOKUP(C501,'[1]2023.11'!$C$6:$X$1239,13,0)</f>
        <v>38304</v>
      </c>
      <c r="J501" s="46">
        <f>VLOOKUP(C501,'[1]2023.11'!$C$6:$X$1239,4,0)</f>
        <v>0</v>
      </c>
      <c r="K501" s="46" t="str">
        <f>VLOOKUP(C501,'[1]2023.11'!$C$6:$X$1239,3,0)</f>
        <v>051642091</v>
      </c>
      <c r="L501" s="15">
        <v>44837</v>
      </c>
      <c r="M501" s="2">
        <f t="shared" si="599"/>
        <v>25</v>
      </c>
      <c r="N501" s="16">
        <v>24</v>
      </c>
      <c r="O501" s="2"/>
      <c r="P501" s="16"/>
      <c r="Q501" s="16">
        <v>1</v>
      </c>
      <c r="R501" s="2">
        <v>200</v>
      </c>
      <c r="S501" s="2">
        <v>0</v>
      </c>
      <c r="T501" s="2">
        <v>0</v>
      </c>
      <c r="U501" s="16"/>
      <c r="V501" s="2">
        <v>0</v>
      </c>
      <c r="W501" s="2">
        <f t="shared" si="601"/>
        <v>0</v>
      </c>
      <c r="X501" s="2">
        <f t="shared" si="600"/>
        <v>0</v>
      </c>
      <c r="Y501" s="17">
        <f t="shared" si="606"/>
        <v>34.615384615384613</v>
      </c>
      <c r="Z501" s="17">
        <f t="shared" si="591"/>
        <v>6</v>
      </c>
      <c r="AA501" s="17">
        <f t="shared" si="590"/>
        <v>4.8076923076923084</v>
      </c>
      <c r="AB501" s="18">
        <v>7</v>
      </c>
      <c r="AC501" s="19">
        <f t="shared" si="573"/>
        <v>252.42307692307693</v>
      </c>
      <c r="AD501" s="17">
        <f t="shared" si="593"/>
        <v>0</v>
      </c>
      <c r="AE501" s="17">
        <f t="shared" ref="AE501:AE549" si="610">(R501+T501)/$P$4*Q501</f>
        <v>7.6923076923076925</v>
      </c>
      <c r="AF501" s="29"/>
      <c r="AG501" s="43">
        <f t="shared" si="603"/>
        <v>0</v>
      </c>
      <c r="AH501" s="17">
        <f t="shared" si="604"/>
        <v>5.048461538461539</v>
      </c>
      <c r="AI501" s="17">
        <f t="shared" si="605"/>
        <v>12.740769230769232</v>
      </c>
      <c r="AJ501" s="3">
        <f t="shared" si="608"/>
        <v>239</v>
      </c>
      <c r="AK501" s="3">
        <f t="shared" si="609"/>
        <v>2700</v>
      </c>
      <c r="AL501" s="3"/>
      <c r="AN501" s="20">
        <f t="shared" si="594"/>
        <v>239.68</v>
      </c>
      <c r="AO501">
        <f t="shared" si="574"/>
        <v>2</v>
      </c>
      <c r="AP501">
        <f t="shared" si="575"/>
        <v>0</v>
      </c>
      <c r="AQ501">
        <f t="shared" si="576"/>
        <v>1</v>
      </c>
      <c r="AR501">
        <f t="shared" si="577"/>
        <v>1</v>
      </c>
      <c r="AS501">
        <f t="shared" si="578"/>
        <v>1</v>
      </c>
      <c r="AT501">
        <f t="shared" si="579"/>
        <v>4</v>
      </c>
      <c r="AU501">
        <f t="shared" si="580"/>
        <v>1</v>
      </c>
      <c r="AV501">
        <f t="shared" si="581"/>
        <v>0</v>
      </c>
      <c r="AW501">
        <f t="shared" si="582"/>
        <v>1</v>
      </c>
      <c r="AX501">
        <f t="shared" si="583"/>
        <v>2</v>
      </c>
      <c r="AY501">
        <f t="shared" si="584"/>
        <v>2720.0000000000273</v>
      </c>
      <c r="AZ501" s="12">
        <f t="shared" si="595"/>
        <v>-1.7138888888888888</v>
      </c>
      <c r="BA501" s="13">
        <f t="shared" si="607"/>
        <v>0</v>
      </c>
      <c r="BB501" s="13">
        <f t="shared" si="592"/>
        <v>0</v>
      </c>
      <c r="BC501" s="27">
        <v>0</v>
      </c>
      <c r="BD501" s="1">
        <f t="shared" si="596"/>
        <v>0</v>
      </c>
      <c r="BE501" s="20">
        <f t="shared" si="597"/>
        <v>226.92307692307693</v>
      </c>
    </row>
    <row r="502" spans="1:57" ht="33" customHeight="1" x14ac:dyDescent="0.65">
      <c r="A502" s="2">
        <v>496</v>
      </c>
      <c r="B502" s="2" t="s">
        <v>1260</v>
      </c>
      <c r="C502" s="36" t="s">
        <v>1280</v>
      </c>
      <c r="D502" s="47" t="s">
        <v>1281</v>
      </c>
      <c r="E502" s="48" t="s">
        <v>371</v>
      </c>
      <c r="F502" s="46" t="str">
        <f>VLOOKUP(C502,'[1]2023.11'!$C$6:$X$1239,8,0)</f>
        <v>KRIB</v>
      </c>
      <c r="G502" s="46" t="str">
        <f>VLOOKUP(C502,'[1]2023.11'!$C$6:$X$1239,9,0)</f>
        <v>SOPHEA</v>
      </c>
      <c r="H502" s="46" t="str">
        <f>VLOOKUP(C502,'[1]2023.11'!$C$6:$X$1239,14,0)</f>
        <v>F</v>
      </c>
      <c r="I502" s="78">
        <f>VLOOKUP(C502,'[1]2023.11'!$C$6:$X$1239,13,0)</f>
        <v>36210</v>
      </c>
      <c r="J502" s="46" t="str">
        <f>VLOOKUP(C502,'[1]2023.11'!$C$6:$X$1239,4,0)</f>
        <v>0962629232</v>
      </c>
      <c r="K502" s="46" t="str">
        <f>VLOOKUP(C502,'[1]2023.11'!$C$6:$X$1239,3,0)</f>
        <v>030956557</v>
      </c>
      <c r="L502" s="15">
        <v>44937</v>
      </c>
      <c r="M502" s="2">
        <f t="shared" si="599"/>
        <v>26</v>
      </c>
      <c r="N502" s="16">
        <v>26</v>
      </c>
      <c r="O502" s="2"/>
      <c r="P502" s="16"/>
      <c r="Q502" s="16"/>
      <c r="R502" s="2">
        <v>200</v>
      </c>
      <c r="S502" s="2">
        <v>0</v>
      </c>
      <c r="T502" s="2">
        <v>0</v>
      </c>
      <c r="U502" s="16"/>
      <c r="V502" s="2">
        <v>0</v>
      </c>
      <c r="W502" s="2">
        <f t="shared" si="601"/>
        <v>10</v>
      </c>
      <c r="X502" s="2">
        <f t="shared" si="600"/>
        <v>0</v>
      </c>
      <c r="Y502" s="17">
        <f t="shared" si="606"/>
        <v>37.5</v>
      </c>
      <c r="Z502" s="17">
        <f t="shared" si="591"/>
        <v>6.5</v>
      </c>
      <c r="AA502" s="17">
        <f t="shared" si="590"/>
        <v>5</v>
      </c>
      <c r="AB502" s="18">
        <v>7</v>
      </c>
      <c r="AC502" s="19">
        <f t="shared" si="573"/>
        <v>266</v>
      </c>
      <c r="AD502" s="17">
        <f t="shared" si="593"/>
        <v>0</v>
      </c>
      <c r="AE502" s="17">
        <f t="shared" si="610"/>
        <v>0</v>
      </c>
      <c r="AF502" s="29"/>
      <c r="AG502" s="43">
        <f t="shared" si="603"/>
        <v>0</v>
      </c>
      <c r="AH502" s="17">
        <f t="shared" si="604"/>
        <v>5.32</v>
      </c>
      <c r="AI502" s="17">
        <f t="shared" si="605"/>
        <v>5.32</v>
      </c>
      <c r="AJ502" s="3">
        <f t="shared" si="608"/>
        <v>260</v>
      </c>
      <c r="AK502" s="3">
        <f t="shared" si="609"/>
        <v>2700</v>
      </c>
      <c r="AL502" s="3"/>
      <c r="AN502" s="20">
        <f t="shared" si="594"/>
        <v>260.68</v>
      </c>
      <c r="AO502">
        <f t="shared" si="574"/>
        <v>2</v>
      </c>
      <c r="AP502">
        <f t="shared" si="575"/>
        <v>1</v>
      </c>
      <c r="AQ502">
        <f t="shared" si="576"/>
        <v>0</v>
      </c>
      <c r="AR502">
        <f t="shared" si="577"/>
        <v>1</v>
      </c>
      <c r="AS502">
        <f t="shared" si="578"/>
        <v>0</v>
      </c>
      <c r="AT502">
        <f t="shared" si="579"/>
        <v>0</v>
      </c>
      <c r="AU502">
        <f t="shared" si="580"/>
        <v>1</v>
      </c>
      <c r="AV502">
        <f t="shared" si="581"/>
        <v>0</v>
      </c>
      <c r="AW502">
        <f t="shared" si="582"/>
        <v>1</v>
      </c>
      <c r="AX502">
        <f t="shared" si="583"/>
        <v>2</v>
      </c>
      <c r="AY502">
        <f t="shared" si="584"/>
        <v>2720.0000000000273</v>
      </c>
      <c r="AZ502" s="12">
        <f t="shared" si="595"/>
        <v>-1.9861111111111112</v>
      </c>
      <c r="BA502" s="13">
        <f t="shared" si="607"/>
        <v>0</v>
      </c>
      <c r="BB502" s="13">
        <f t="shared" si="592"/>
        <v>0</v>
      </c>
      <c r="BC502" s="27">
        <v>0</v>
      </c>
      <c r="BD502" s="1">
        <f t="shared" si="596"/>
        <v>0</v>
      </c>
      <c r="BE502" s="20">
        <f t="shared" si="597"/>
        <v>247.5</v>
      </c>
    </row>
    <row r="503" spans="1:57" ht="33" customHeight="1" x14ac:dyDescent="0.65">
      <c r="A503" s="39">
        <v>497</v>
      </c>
      <c r="B503" s="2" t="s">
        <v>1260</v>
      </c>
      <c r="C503" s="44" t="s">
        <v>1282</v>
      </c>
      <c r="D503" s="47" t="s">
        <v>1283</v>
      </c>
      <c r="E503" s="48" t="s">
        <v>1284</v>
      </c>
      <c r="F503" s="46" t="str">
        <f>VLOOKUP(C503,'[1]2023.11'!$C$6:$X$1239,8,0)</f>
        <v>EAT</v>
      </c>
      <c r="G503" s="46" t="str">
        <f>VLOOKUP(C503,'[1]2023.11'!$C$6:$X$1239,9,0)</f>
        <v>KEN</v>
      </c>
      <c r="H503" s="46" t="str">
        <f>VLOOKUP(C503,'[1]2023.11'!$C$6:$X$1239,14,0)</f>
        <v>F</v>
      </c>
      <c r="I503" s="78">
        <f>VLOOKUP(C503,'[1]2023.11'!$C$6:$X$1239,13,0)</f>
        <v>32642</v>
      </c>
      <c r="J503" s="46" t="str">
        <f>VLOOKUP(C503,'[1]2023.11'!$C$6:$X$1239,4,0)</f>
        <v>0966070294</v>
      </c>
      <c r="K503" s="46" t="str">
        <f>VLOOKUP(C503,'[1]2023.11'!$C$6:$X$1239,3,0)</f>
        <v>031013904</v>
      </c>
      <c r="L503" s="15">
        <v>45037</v>
      </c>
      <c r="M503" s="2">
        <f t="shared" si="599"/>
        <v>25</v>
      </c>
      <c r="N503" s="16">
        <v>26</v>
      </c>
      <c r="O503" s="2"/>
      <c r="P503" s="16"/>
      <c r="Q503" s="16">
        <v>1</v>
      </c>
      <c r="R503" s="2">
        <v>200</v>
      </c>
      <c r="S503" s="2">
        <v>0</v>
      </c>
      <c r="T503" s="2">
        <v>0</v>
      </c>
      <c r="U503" s="16"/>
      <c r="V503" s="2">
        <v>0</v>
      </c>
      <c r="W503" s="2">
        <f t="shared" si="601"/>
        <v>0</v>
      </c>
      <c r="X503" s="2">
        <f t="shared" si="600"/>
        <v>0</v>
      </c>
      <c r="Y503" s="17">
        <f t="shared" si="606"/>
        <v>37.5</v>
      </c>
      <c r="Z503" s="17">
        <f t="shared" si="591"/>
        <v>6.5</v>
      </c>
      <c r="AA503" s="17">
        <f t="shared" si="590"/>
        <v>4.8076923076923084</v>
      </c>
      <c r="AB503" s="18">
        <v>7</v>
      </c>
      <c r="AC503" s="19">
        <f t="shared" si="573"/>
        <v>255.80769230769232</v>
      </c>
      <c r="AD503" s="17">
        <f t="shared" si="593"/>
        <v>0</v>
      </c>
      <c r="AE503" s="17">
        <f t="shared" si="610"/>
        <v>7.6923076923076925</v>
      </c>
      <c r="AF503" s="29"/>
      <c r="AG503" s="43">
        <f t="shared" si="603"/>
        <v>0</v>
      </c>
      <c r="AH503" s="17">
        <f t="shared" si="604"/>
        <v>5.1161538461538463</v>
      </c>
      <c r="AI503" s="17">
        <f t="shared" si="605"/>
        <v>12.80846153846154</v>
      </c>
      <c r="AJ503" s="3">
        <f t="shared" si="608"/>
        <v>243</v>
      </c>
      <c r="AK503" s="3">
        <f t="shared" si="609"/>
        <v>0</v>
      </c>
      <c r="AL503" s="3"/>
      <c r="AN503" s="20">
        <f t="shared" si="594"/>
        <v>243</v>
      </c>
      <c r="AO503">
        <f t="shared" si="574"/>
        <v>2</v>
      </c>
      <c r="AP503">
        <f t="shared" si="575"/>
        <v>0</v>
      </c>
      <c r="AQ503">
        <f t="shared" si="576"/>
        <v>2</v>
      </c>
      <c r="AR503">
        <f t="shared" si="577"/>
        <v>0</v>
      </c>
      <c r="AS503">
        <f t="shared" si="578"/>
        <v>0</v>
      </c>
      <c r="AT503">
        <f t="shared" si="579"/>
        <v>3</v>
      </c>
      <c r="AU503">
        <f t="shared" si="580"/>
        <v>0</v>
      </c>
      <c r="AV503">
        <f t="shared" si="581"/>
        <v>0</v>
      </c>
      <c r="AW503">
        <f t="shared" si="582"/>
        <v>0</v>
      </c>
      <c r="AX503">
        <f t="shared" si="583"/>
        <v>0</v>
      </c>
      <c r="AY503">
        <f t="shared" si="584"/>
        <v>0</v>
      </c>
      <c r="AZ503" s="12">
        <f t="shared" si="595"/>
        <v>-2.2638888888888888</v>
      </c>
      <c r="BA503" s="13">
        <f t="shared" si="607"/>
        <v>0</v>
      </c>
      <c r="BB503" s="13">
        <f t="shared" si="592"/>
        <v>0</v>
      </c>
      <c r="BC503" s="27">
        <v>0</v>
      </c>
      <c r="BD503" s="1">
        <f t="shared" si="596"/>
        <v>0</v>
      </c>
      <c r="BE503" s="20">
        <f t="shared" si="597"/>
        <v>229.80769230769232</v>
      </c>
    </row>
    <row r="504" spans="1:57" ht="33" customHeight="1" x14ac:dyDescent="0.65">
      <c r="A504" s="2">
        <v>498</v>
      </c>
      <c r="B504" s="2" t="s">
        <v>1260</v>
      </c>
      <c r="C504" s="36" t="s">
        <v>1285</v>
      </c>
      <c r="D504" s="47" t="s">
        <v>561</v>
      </c>
      <c r="E504" s="48" t="s">
        <v>1286</v>
      </c>
      <c r="F504" s="46" t="str">
        <f>VLOOKUP(C504,'[1]2023.11'!$C$6:$X$1239,8,0)</f>
        <v>RIN</v>
      </c>
      <c r="G504" s="46" t="str">
        <f>VLOOKUP(C504,'[1]2023.11'!$C$6:$X$1239,9,0)</f>
        <v>SINEAT</v>
      </c>
      <c r="H504" s="46" t="str">
        <f>VLOOKUP(C504,'[1]2023.11'!$C$6:$X$1239,14,0)</f>
        <v>F</v>
      </c>
      <c r="I504" s="78">
        <f>VLOOKUP(C504,'[1]2023.11'!$C$6:$X$1239,13,0)</f>
        <v>35705</v>
      </c>
      <c r="J504" s="46" t="e">
        <f>VLOOKUP(C504,'[1]2023.11'!$C$6:$X$1239,4,0)</f>
        <v>#N/A</v>
      </c>
      <c r="K504" s="46" t="str">
        <f>VLOOKUP(C504,'[1]2023.11'!$C$6:$X$1239,3,0)</f>
        <v>150952107</v>
      </c>
      <c r="L504" s="15">
        <v>45240</v>
      </c>
      <c r="M504" s="2">
        <f t="shared" si="599"/>
        <v>19</v>
      </c>
      <c r="N504" s="16">
        <v>14</v>
      </c>
      <c r="O504" s="2"/>
      <c r="P504" s="16"/>
      <c r="Q504" s="16">
        <v>7</v>
      </c>
      <c r="R504" s="2">
        <v>198</v>
      </c>
      <c r="S504" s="2">
        <v>0</v>
      </c>
      <c r="T504" s="2">
        <v>0</v>
      </c>
      <c r="U504" s="16"/>
      <c r="V504" s="2">
        <v>0</v>
      </c>
      <c r="W504" s="2">
        <f t="shared" si="601"/>
        <v>0</v>
      </c>
      <c r="X504" s="2">
        <f t="shared" si="600"/>
        <v>0</v>
      </c>
      <c r="Y504" s="17">
        <f t="shared" si="606"/>
        <v>19.990384615384617</v>
      </c>
      <c r="Z504" s="17">
        <f t="shared" si="591"/>
        <v>3.5</v>
      </c>
      <c r="AA504" s="17">
        <f t="shared" si="590"/>
        <v>3.6538461538461542</v>
      </c>
      <c r="AB504" s="18">
        <v>7</v>
      </c>
      <c r="AC504" s="19">
        <f t="shared" si="573"/>
        <v>232.14423076923077</v>
      </c>
      <c r="AD504" s="17">
        <f t="shared" si="593"/>
        <v>0</v>
      </c>
      <c r="AE504" s="17">
        <f t="shared" si="610"/>
        <v>53.307692307692307</v>
      </c>
      <c r="AF504" s="29"/>
      <c r="AG504" s="43">
        <f t="shared" si="603"/>
        <v>0</v>
      </c>
      <c r="AH504" s="17">
        <f t="shared" si="604"/>
        <v>4.6428846153846157</v>
      </c>
      <c r="AI504" s="17">
        <f t="shared" si="605"/>
        <v>57.950576923076923</v>
      </c>
      <c r="AJ504" s="3">
        <f t="shared" si="608"/>
        <v>174</v>
      </c>
      <c r="AK504" s="3">
        <f t="shared" si="609"/>
        <v>700</v>
      </c>
      <c r="AL504" s="3"/>
      <c r="AN504" s="20">
        <f t="shared" si="594"/>
        <v>174.19</v>
      </c>
      <c r="AO504">
        <f t="shared" si="574"/>
        <v>1</v>
      </c>
      <c r="AP504">
        <f t="shared" si="575"/>
        <v>1</v>
      </c>
      <c r="AQ504">
        <f t="shared" si="576"/>
        <v>1</v>
      </c>
      <c r="AR504">
        <f t="shared" si="577"/>
        <v>0</v>
      </c>
      <c r="AS504">
        <f t="shared" si="578"/>
        <v>0</v>
      </c>
      <c r="AT504">
        <f t="shared" si="579"/>
        <v>4</v>
      </c>
      <c r="AU504">
        <f t="shared" si="580"/>
        <v>0</v>
      </c>
      <c r="AV504">
        <f t="shared" si="581"/>
        <v>0</v>
      </c>
      <c r="AW504">
        <f t="shared" si="582"/>
        <v>1</v>
      </c>
      <c r="AX504">
        <f t="shared" si="583"/>
        <v>2</v>
      </c>
      <c r="AY504">
        <f t="shared" si="584"/>
        <v>759.99999999999091</v>
      </c>
      <c r="AZ504" s="12">
        <f t="shared" si="595"/>
        <v>-2.8166666666666669</v>
      </c>
      <c r="BA504" s="13">
        <f t="shared" si="607"/>
        <v>0</v>
      </c>
      <c r="BB504" s="13">
        <f t="shared" si="592"/>
        <v>0</v>
      </c>
      <c r="BC504" s="27">
        <v>0</v>
      </c>
      <c r="BD504" s="1">
        <f t="shared" si="596"/>
        <v>0</v>
      </c>
      <c r="BE504" s="20">
        <f t="shared" si="597"/>
        <v>164.68269230769229</v>
      </c>
    </row>
    <row r="505" spans="1:57" ht="36" customHeight="1" x14ac:dyDescent="0.65">
      <c r="A505" s="39">
        <v>499</v>
      </c>
      <c r="B505" s="2" t="s">
        <v>1287</v>
      </c>
      <c r="C505" s="44" t="s">
        <v>1288</v>
      </c>
      <c r="D505" s="47" t="s">
        <v>1289</v>
      </c>
      <c r="E505" s="48" t="s">
        <v>1290</v>
      </c>
      <c r="F505" s="46" t="str">
        <f>VLOOKUP(C505,'[1]2023.11'!$C$6:$X$1239,8,0)</f>
        <v>IEM</v>
      </c>
      <c r="G505" s="46" t="str">
        <f>VLOOKUP(C505,'[1]2023.11'!$C$6:$X$1239,9,0)</f>
        <v>SOKHIENG</v>
      </c>
      <c r="H505" s="46" t="str">
        <f>VLOOKUP(C505,'[1]2023.11'!$C$6:$X$1239,14,0)</f>
        <v>F</v>
      </c>
      <c r="I505" s="78">
        <f>VLOOKUP(C505,'[1]2023.11'!$C$6:$X$1239,13,0)</f>
        <v>34884</v>
      </c>
      <c r="J505" s="46" t="str">
        <f>VLOOKUP(C505,'[1]2023.11'!$C$6:$X$1239,4,0)</f>
        <v>0884549544</v>
      </c>
      <c r="K505" s="46" t="str">
        <f>VLOOKUP(C505,'[1]2023.11'!$C$6:$X$1239,3,0)</f>
        <v>061703478</v>
      </c>
      <c r="L505" s="15">
        <v>44228</v>
      </c>
      <c r="M505" s="2">
        <f t="shared" si="599"/>
        <v>26</v>
      </c>
      <c r="N505" s="16">
        <v>22</v>
      </c>
      <c r="O505" s="2"/>
      <c r="P505" s="16"/>
      <c r="Q505" s="16"/>
      <c r="R505" s="2">
        <v>200</v>
      </c>
      <c r="S505" s="2">
        <v>0</v>
      </c>
      <c r="T505" s="2">
        <v>2.5</v>
      </c>
      <c r="U505" s="16"/>
      <c r="V505" s="2">
        <v>0</v>
      </c>
      <c r="W505" s="2">
        <f>IF(AND($Q$4&lt;=M505,Q505&lt;0.01),10,IF(AND(M505&gt;=$Q$4-1,Q505&lt;0.01),5,0))</f>
        <v>10</v>
      </c>
      <c r="X505" s="2">
        <f t="shared" si="600"/>
        <v>0</v>
      </c>
      <c r="Y505" s="17">
        <f t="shared" si="606"/>
        <v>31.73076923076923</v>
      </c>
      <c r="Z505" s="17">
        <f t="shared" si="591"/>
        <v>5.5</v>
      </c>
      <c r="AA505" s="17">
        <f t="shared" si="590"/>
        <v>5</v>
      </c>
      <c r="AB505" s="18">
        <v>7</v>
      </c>
      <c r="AC505" s="19">
        <f t="shared" si="573"/>
        <v>261.73076923076923</v>
      </c>
      <c r="AD505" s="17">
        <f t="shared" si="593"/>
        <v>0</v>
      </c>
      <c r="AE505" s="17">
        <f t="shared" si="610"/>
        <v>0</v>
      </c>
      <c r="AF505" s="29"/>
      <c r="AG505" s="43">
        <f>IF(BE505&lt;=(1500000/4000),0,IF(BE505&lt;=(2000000/4000),(BE505-(1500000/4000))*5%,IF(BE505&lt;=(8500000/4000),(BE505-(2000000/4000))*10%+(25000/4000),IF(BE505&lt;=(12500000/4000),(BE505-(8500000/4000))*15%+(675000/4000),(BE505-(12500000/4000))*20%+(1275000/4000)))))</f>
        <v>0</v>
      </c>
      <c r="AH505" s="17">
        <f>IF((AC505*4000)&lt;=1200000,(AC505*2%),(1200000/4000*2%))</f>
        <v>5.2346153846153847</v>
      </c>
      <c r="AI505" s="17">
        <f>AD505+AE505+AF505+AG505+AH505</f>
        <v>5.2346153846153847</v>
      </c>
      <c r="AJ505" s="3">
        <f t="shared" si="608"/>
        <v>256</v>
      </c>
      <c r="AK505" s="3">
        <f t="shared" si="609"/>
        <v>2000</v>
      </c>
      <c r="AL505" s="3"/>
      <c r="AN505" s="20">
        <f t="shared" si="594"/>
        <v>256.5</v>
      </c>
      <c r="AO505">
        <f t="shared" si="574"/>
        <v>2</v>
      </c>
      <c r="AP505">
        <f t="shared" si="575"/>
        <v>1</v>
      </c>
      <c r="AQ505">
        <f t="shared" si="576"/>
        <v>0</v>
      </c>
      <c r="AR505">
        <f t="shared" si="577"/>
        <v>0</v>
      </c>
      <c r="AS505">
        <f t="shared" si="578"/>
        <v>1</v>
      </c>
      <c r="AT505">
        <f t="shared" si="579"/>
        <v>1</v>
      </c>
      <c r="AU505">
        <f t="shared" si="580"/>
        <v>1</v>
      </c>
      <c r="AV505">
        <f t="shared" si="581"/>
        <v>0</v>
      </c>
      <c r="AW505">
        <f t="shared" si="582"/>
        <v>0</v>
      </c>
      <c r="AX505">
        <f t="shared" si="583"/>
        <v>0</v>
      </c>
      <c r="AY505">
        <f t="shared" si="584"/>
        <v>2000</v>
      </c>
      <c r="AZ505" s="12">
        <f t="shared" si="595"/>
        <v>-4.1666666666666664E-2</v>
      </c>
      <c r="BA505" s="13">
        <f t="shared" si="607"/>
        <v>0</v>
      </c>
      <c r="BB505" s="13">
        <f t="shared" si="592"/>
        <v>0</v>
      </c>
      <c r="BC505" s="27">
        <v>0</v>
      </c>
      <c r="BD505" s="1">
        <f t="shared" si="596"/>
        <v>0</v>
      </c>
      <c r="BE505" s="20">
        <f t="shared" si="597"/>
        <v>244.23076923076923</v>
      </c>
    </row>
    <row r="506" spans="1:57" ht="36" customHeight="1" x14ac:dyDescent="0.65">
      <c r="A506" s="2">
        <v>500</v>
      </c>
      <c r="B506" s="2" t="s">
        <v>1287</v>
      </c>
      <c r="C506" s="44" t="s">
        <v>1291</v>
      </c>
      <c r="D506" s="47" t="s">
        <v>1292</v>
      </c>
      <c r="E506" s="48" t="s">
        <v>1293</v>
      </c>
      <c r="F506" s="46" t="str">
        <f>VLOOKUP(C506,'[1]2023.11'!$C$6:$X$1239,8,0)</f>
        <v>NONG</v>
      </c>
      <c r="G506" s="46" t="str">
        <f>VLOOKUP(C506,'[1]2023.11'!$C$6:$X$1239,9,0)</f>
        <v>SOPHEARON</v>
      </c>
      <c r="H506" s="46" t="str">
        <f>VLOOKUP(C506,'[1]2023.11'!$C$6:$X$1239,14,0)</f>
        <v>F</v>
      </c>
      <c r="I506" s="78">
        <f>VLOOKUP(C506,'[1]2023.11'!$C$6:$X$1239,13,0)</f>
        <v>28917</v>
      </c>
      <c r="J506" s="46" t="str">
        <f>VLOOKUP(C506,'[1]2023.11'!$C$6:$X$1239,4,0)</f>
        <v>0972899835</v>
      </c>
      <c r="K506" s="46" t="str">
        <f>VLOOKUP(C506,'[1]2023.11'!$C$6:$X$1239,3,0)</f>
        <v>090483534</v>
      </c>
      <c r="L506" s="15">
        <v>44228</v>
      </c>
      <c r="M506" s="2">
        <f t="shared" si="599"/>
        <v>26</v>
      </c>
      <c r="N506" s="16">
        <v>24</v>
      </c>
      <c r="O506" s="2"/>
      <c r="P506" s="16"/>
      <c r="Q506" s="16"/>
      <c r="R506" s="2">
        <v>200</v>
      </c>
      <c r="S506" s="2">
        <v>0</v>
      </c>
      <c r="T506" s="2">
        <v>2.5</v>
      </c>
      <c r="U506" s="16"/>
      <c r="V506" s="2">
        <v>0</v>
      </c>
      <c r="W506" s="2">
        <f t="shared" ref="W506:W526" si="611">IF(AND($Q$4&lt;=M506,Q506&lt;0.01),10,IF(AND(M506&gt;=$Q$4-1,Q506&lt;0.01),5,0))</f>
        <v>10</v>
      </c>
      <c r="X506" s="2">
        <f t="shared" si="600"/>
        <v>0</v>
      </c>
      <c r="Y506" s="17">
        <f t="shared" si="606"/>
        <v>34.615384615384613</v>
      </c>
      <c r="Z506" s="17">
        <f t="shared" si="591"/>
        <v>6</v>
      </c>
      <c r="AA506" s="17">
        <f t="shared" si="590"/>
        <v>5</v>
      </c>
      <c r="AB506" s="18">
        <v>7</v>
      </c>
      <c r="AC506" s="19">
        <f t="shared" si="573"/>
        <v>265.11538461538464</v>
      </c>
      <c r="AD506" s="17">
        <f t="shared" si="593"/>
        <v>0</v>
      </c>
      <c r="AE506" s="17">
        <f t="shared" si="610"/>
        <v>0</v>
      </c>
      <c r="AF506" s="29"/>
      <c r="AG506" s="43">
        <f t="shared" ref="AG506:AG526" si="612">IF(BE506&lt;=(1500000/4000),0,IF(BE506&lt;=(2000000/4000),(BE506-(1500000/4000))*5%,IF(BE506&lt;=(8500000/4000),(BE506-(2000000/4000))*10%+(25000/4000),IF(BE506&lt;=(12500000/4000),(BE506-(8500000/4000))*15%+(675000/4000),(BE506-(12500000/4000))*20%+(1275000/4000)))))</f>
        <v>0</v>
      </c>
      <c r="AH506" s="17">
        <f t="shared" ref="AH506:AH526" si="613">IF((AC506*4000)&lt;=1200000,(AC506*2%),(1200000/4000*2%))</f>
        <v>5.3023076923076928</v>
      </c>
      <c r="AI506" s="17">
        <f t="shared" ref="AI506:AI526" si="614">AD506+AE506+AF506+AG506+AH506</f>
        <v>5.3023076923076928</v>
      </c>
      <c r="AJ506" s="3">
        <f t="shared" si="608"/>
        <v>259</v>
      </c>
      <c r="AK506" s="3">
        <f t="shared" si="609"/>
        <v>3200</v>
      </c>
      <c r="AL506" s="3"/>
      <c r="AN506" s="20">
        <f t="shared" si="594"/>
        <v>259.81</v>
      </c>
      <c r="AO506">
        <f t="shared" si="574"/>
        <v>2</v>
      </c>
      <c r="AP506">
        <f t="shared" si="575"/>
        <v>1</v>
      </c>
      <c r="AQ506">
        <f t="shared" si="576"/>
        <v>0</v>
      </c>
      <c r="AR506">
        <f t="shared" si="577"/>
        <v>0</v>
      </c>
      <c r="AS506">
        <f t="shared" si="578"/>
        <v>1</v>
      </c>
      <c r="AT506">
        <f t="shared" si="579"/>
        <v>4</v>
      </c>
      <c r="AU506">
        <f t="shared" si="580"/>
        <v>1</v>
      </c>
      <c r="AV506">
        <f t="shared" si="581"/>
        <v>1</v>
      </c>
      <c r="AW506">
        <f t="shared" si="582"/>
        <v>0</v>
      </c>
      <c r="AX506">
        <f t="shared" si="583"/>
        <v>2</v>
      </c>
      <c r="AY506">
        <f t="shared" si="584"/>
        <v>3240.0000000000091</v>
      </c>
      <c r="AZ506" s="12">
        <f t="shared" si="595"/>
        <v>-4.1666666666666664E-2</v>
      </c>
      <c r="BA506" s="13">
        <f t="shared" si="607"/>
        <v>0</v>
      </c>
      <c r="BB506" s="13">
        <f t="shared" si="592"/>
        <v>0</v>
      </c>
      <c r="BC506" s="27">
        <v>0</v>
      </c>
      <c r="BD506" s="1">
        <f t="shared" si="596"/>
        <v>0</v>
      </c>
      <c r="BE506" s="20">
        <f t="shared" si="597"/>
        <v>247.11538461538464</v>
      </c>
    </row>
    <row r="507" spans="1:57" ht="36" customHeight="1" x14ac:dyDescent="0.65">
      <c r="A507" s="39">
        <v>501</v>
      </c>
      <c r="B507" s="2" t="s">
        <v>1287</v>
      </c>
      <c r="C507" s="44" t="s">
        <v>1294</v>
      </c>
      <c r="D507" s="47" t="s">
        <v>1295</v>
      </c>
      <c r="E507" s="48" t="s">
        <v>1296</v>
      </c>
      <c r="F507" s="46" t="str">
        <f>VLOOKUP(C507,'[1]2023.11'!$C$6:$X$1239,8,0)</f>
        <v>UY</v>
      </c>
      <c r="G507" s="46" t="str">
        <f>VLOOKUP(C507,'[1]2023.11'!$C$6:$X$1239,9,0)</f>
        <v>CHANRA</v>
      </c>
      <c r="H507" s="46" t="str">
        <f>VLOOKUP(C507,'[1]2023.11'!$C$6:$X$1239,14,0)</f>
        <v>F</v>
      </c>
      <c r="I507" s="78">
        <f>VLOOKUP(C507,'[1]2023.11'!$C$6:$X$1239,13,0)</f>
        <v>37202</v>
      </c>
      <c r="J507" s="46" t="str">
        <f>VLOOKUP(C507,'[1]2023.11'!$C$6:$X$1239,4,0)</f>
        <v>0974335641</v>
      </c>
      <c r="K507" s="46" t="str">
        <f>VLOOKUP(C507,'[1]2023.11'!$C$6:$X$1239,3,0)</f>
        <v>040506998</v>
      </c>
      <c r="L507" s="15">
        <v>44228</v>
      </c>
      <c r="M507" s="2">
        <f t="shared" si="599"/>
        <v>26</v>
      </c>
      <c r="N507" s="16">
        <v>22</v>
      </c>
      <c r="O507" s="2"/>
      <c r="P507" s="16"/>
      <c r="Q507" s="16"/>
      <c r="R507" s="2">
        <v>200</v>
      </c>
      <c r="S507" s="2">
        <v>0</v>
      </c>
      <c r="T507" s="2">
        <v>2.5</v>
      </c>
      <c r="U507" s="16"/>
      <c r="V507" s="2">
        <v>0</v>
      </c>
      <c r="W507" s="2">
        <f t="shared" si="611"/>
        <v>10</v>
      </c>
      <c r="X507" s="2">
        <f t="shared" si="600"/>
        <v>0</v>
      </c>
      <c r="Y507" s="17">
        <f t="shared" si="606"/>
        <v>31.73076923076923</v>
      </c>
      <c r="Z507" s="17">
        <f t="shared" si="591"/>
        <v>5.5</v>
      </c>
      <c r="AA507" s="17">
        <f t="shared" si="590"/>
        <v>5</v>
      </c>
      <c r="AB507" s="18">
        <v>7</v>
      </c>
      <c r="AC507" s="19">
        <f t="shared" si="573"/>
        <v>261.73076923076923</v>
      </c>
      <c r="AD507" s="17">
        <f t="shared" si="593"/>
        <v>0</v>
      </c>
      <c r="AE507" s="17">
        <f t="shared" si="610"/>
        <v>0</v>
      </c>
      <c r="AF507" s="29"/>
      <c r="AG507" s="43">
        <f t="shared" si="612"/>
        <v>0</v>
      </c>
      <c r="AH507" s="17">
        <f t="shared" si="613"/>
        <v>5.2346153846153847</v>
      </c>
      <c r="AI507" s="17">
        <f t="shared" si="614"/>
        <v>5.2346153846153847</v>
      </c>
      <c r="AJ507" s="3">
        <f t="shared" si="608"/>
        <v>256</v>
      </c>
      <c r="AK507" s="3">
        <f t="shared" si="609"/>
        <v>2000</v>
      </c>
      <c r="AL507" s="3"/>
      <c r="AN507" s="20">
        <f t="shared" si="594"/>
        <v>256.5</v>
      </c>
      <c r="AO507">
        <f t="shared" si="574"/>
        <v>2</v>
      </c>
      <c r="AP507">
        <f t="shared" si="575"/>
        <v>1</v>
      </c>
      <c r="AQ507">
        <f t="shared" si="576"/>
        <v>0</v>
      </c>
      <c r="AR507">
        <f t="shared" si="577"/>
        <v>0</v>
      </c>
      <c r="AS507">
        <f t="shared" si="578"/>
        <v>1</v>
      </c>
      <c r="AT507">
        <f t="shared" si="579"/>
        <v>1</v>
      </c>
      <c r="AU507">
        <f t="shared" si="580"/>
        <v>1</v>
      </c>
      <c r="AV507">
        <f t="shared" si="581"/>
        <v>0</v>
      </c>
      <c r="AW507">
        <f t="shared" si="582"/>
        <v>0</v>
      </c>
      <c r="AX507">
        <f t="shared" si="583"/>
        <v>0</v>
      </c>
      <c r="AY507">
        <f t="shared" si="584"/>
        <v>2000</v>
      </c>
      <c r="AZ507" s="12">
        <f t="shared" si="595"/>
        <v>-4.1666666666666664E-2</v>
      </c>
      <c r="BA507" s="13">
        <f t="shared" si="607"/>
        <v>0</v>
      </c>
      <c r="BB507" s="13">
        <f t="shared" si="592"/>
        <v>0</v>
      </c>
      <c r="BC507" s="27">
        <v>0</v>
      </c>
      <c r="BD507" s="1">
        <f t="shared" si="596"/>
        <v>0</v>
      </c>
      <c r="BE507" s="20">
        <f t="shared" si="597"/>
        <v>244.23076923076923</v>
      </c>
    </row>
    <row r="508" spans="1:57" ht="36" customHeight="1" x14ac:dyDescent="0.65">
      <c r="A508" s="2">
        <v>502</v>
      </c>
      <c r="B508" s="2" t="s">
        <v>1287</v>
      </c>
      <c r="C508" s="37" t="s">
        <v>1297</v>
      </c>
      <c r="D508" s="47" t="s">
        <v>1215</v>
      </c>
      <c r="E508" s="48" t="s">
        <v>1259</v>
      </c>
      <c r="F508" s="46" t="str">
        <f>VLOOKUP(C508,'[1]2023.11'!$C$6:$X$1239,8,0)</f>
        <v>CHHORN</v>
      </c>
      <c r="G508" s="46" t="str">
        <f>VLOOKUP(C508,'[1]2023.11'!$C$6:$X$1239,9,0)</f>
        <v>RATH</v>
      </c>
      <c r="H508" s="46" t="str">
        <f>VLOOKUP(C508,'[1]2023.11'!$C$6:$X$1239,14,0)</f>
        <v>M</v>
      </c>
      <c r="I508" s="78">
        <f>VLOOKUP(C508,'[1]2023.11'!$C$6:$X$1239,13,0)</f>
        <v>31021</v>
      </c>
      <c r="J508" s="46" t="str">
        <f>VLOOKUP(C508,'[1]2023.11'!$C$6:$X$1239,4,0)</f>
        <v>070296407</v>
      </c>
      <c r="K508" s="46" t="str">
        <f>VLOOKUP(C508,'[1]2023.11'!$C$6:$X$1239,3,0)</f>
        <v>030485860</v>
      </c>
      <c r="L508" s="15">
        <v>44228</v>
      </c>
      <c r="M508" s="2">
        <f t="shared" si="599"/>
        <v>26</v>
      </c>
      <c r="N508" s="16">
        <v>22</v>
      </c>
      <c r="O508" s="2"/>
      <c r="P508" s="16"/>
      <c r="Q508" s="16"/>
      <c r="R508" s="2">
        <v>210</v>
      </c>
      <c r="S508" s="2">
        <v>35</v>
      </c>
      <c r="T508" s="2">
        <v>30</v>
      </c>
      <c r="U508" s="16"/>
      <c r="V508" s="2">
        <v>30</v>
      </c>
      <c r="W508" s="2">
        <f t="shared" si="611"/>
        <v>10</v>
      </c>
      <c r="X508" s="2">
        <f t="shared" si="600"/>
        <v>0</v>
      </c>
      <c r="Y508" s="17">
        <f t="shared" si="606"/>
        <v>33.317307692307693</v>
      </c>
      <c r="Z508" s="17">
        <f t="shared" si="591"/>
        <v>5.5</v>
      </c>
      <c r="AA508" s="17">
        <f t="shared" si="590"/>
        <v>5</v>
      </c>
      <c r="AB508" s="18">
        <v>7</v>
      </c>
      <c r="AC508" s="19">
        <f t="shared" si="573"/>
        <v>365.81730769230768</v>
      </c>
      <c r="AD508" s="17">
        <f t="shared" si="593"/>
        <v>0</v>
      </c>
      <c r="AE508" s="17">
        <f t="shared" si="610"/>
        <v>0</v>
      </c>
      <c r="AF508" s="29"/>
      <c r="AG508" s="43">
        <f t="shared" si="612"/>
        <v>0</v>
      </c>
      <c r="AH508" s="17">
        <f t="shared" si="613"/>
        <v>6</v>
      </c>
      <c r="AI508" s="17">
        <f t="shared" si="614"/>
        <v>6</v>
      </c>
      <c r="AJ508" s="3">
        <f t="shared" si="608"/>
        <v>359</v>
      </c>
      <c r="AK508" s="3">
        <f t="shared" si="609"/>
        <v>3200</v>
      </c>
      <c r="AL508" s="3"/>
      <c r="AN508" s="20">
        <f t="shared" si="594"/>
        <v>359.82</v>
      </c>
      <c r="AO508">
        <f t="shared" si="574"/>
        <v>3</v>
      </c>
      <c r="AP508">
        <f t="shared" si="575"/>
        <v>1</v>
      </c>
      <c r="AQ508">
        <f t="shared" si="576"/>
        <v>0</v>
      </c>
      <c r="AR508">
        <f t="shared" si="577"/>
        <v>0</v>
      </c>
      <c r="AS508">
        <f t="shared" si="578"/>
        <v>1</v>
      </c>
      <c r="AT508">
        <f t="shared" si="579"/>
        <v>4</v>
      </c>
      <c r="AU508">
        <f t="shared" si="580"/>
        <v>1</v>
      </c>
      <c r="AV508">
        <f t="shared" si="581"/>
        <v>1</v>
      </c>
      <c r="AW508">
        <f t="shared" si="582"/>
        <v>0</v>
      </c>
      <c r="AX508">
        <f t="shared" si="583"/>
        <v>2</v>
      </c>
      <c r="AY508">
        <f t="shared" si="584"/>
        <v>3279.9999999999727</v>
      </c>
      <c r="AZ508" s="12">
        <f t="shared" si="595"/>
        <v>-4.1666666666666664E-2</v>
      </c>
      <c r="BA508" s="13">
        <f t="shared" si="607"/>
        <v>0</v>
      </c>
      <c r="BB508" s="13">
        <f t="shared" si="592"/>
        <v>0</v>
      </c>
      <c r="BC508" s="27">
        <v>0</v>
      </c>
      <c r="BD508" s="1">
        <f t="shared" si="596"/>
        <v>0</v>
      </c>
      <c r="BE508" s="20">
        <f t="shared" si="597"/>
        <v>348.31730769230768</v>
      </c>
    </row>
    <row r="509" spans="1:57" ht="36" customHeight="1" x14ac:dyDescent="0.65">
      <c r="A509" s="39">
        <v>503</v>
      </c>
      <c r="B509" s="2" t="s">
        <v>1287</v>
      </c>
      <c r="C509" s="44" t="s">
        <v>1298</v>
      </c>
      <c r="D509" s="47" t="s">
        <v>1299</v>
      </c>
      <c r="E509" s="48" t="s">
        <v>1300</v>
      </c>
      <c r="F509" s="46" t="str">
        <f>VLOOKUP(C509,'[1]2023.11'!$C$6:$X$1239,8,0)</f>
        <v>YAOK</v>
      </c>
      <c r="G509" s="46" t="str">
        <f>VLOOKUP(C509,'[1]2023.11'!$C$6:$X$1239,9,0)</f>
        <v>SREYNO</v>
      </c>
      <c r="H509" s="46" t="str">
        <f>VLOOKUP(C509,'[1]2023.11'!$C$6:$X$1239,14,0)</f>
        <v>F</v>
      </c>
      <c r="I509" s="78">
        <f>VLOOKUP(C509,'[1]2023.11'!$C$6:$X$1239,13,0)</f>
        <v>35161</v>
      </c>
      <c r="J509" s="46" t="str">
        <f>VLOOKUP(C509,'[1]2023.11'!$C$6:$X$1239,4,0)</f>
        <v>0966114181</v>
      </c>
      <c r="K509" s="46" t="str">
        <f>VLOOKUP(C509,'[1]2023.11'!$C$6:$X$1239,3,0)</f>
        <v>040349396</v>
      </c>
      <c r="L509" s="15">
        <v>44228</v>
      </c>
      <c r="M509" s="2">
        <f t="shared" si="599"/>
        <v>26</v>
      </c>
      <c r="N509" s="16">
        <v>22</v>
      </c>
      <c r="O509" s="2"/>
      <c r="P509" s="16"/>
      <c r="Q509" s="16"/>
      <c r="R509" s="2">
        <v>200</v>
      </c>
      <c r="S509" s="2">
        <v>0</v>
      </c>
      <c r="T509" s="2">
        <v>0</v>
      </c>
      <c r="U509" s="16"/>
      <c r="V509" s="2">
        <v>0</v>
      </c>
      <c r="W509" s="2">
        <f t="shared" si="611"/>
        <v>10</v>
      </c>
      <c r="X509" s="2">
        <f t="shared" si="600"/>
        <v>0</v>
      </c>
      <c r="Y509" s="17">
        <f t="shared" si="606"/>
        <v>31.73076923076923</v>
      </c>
      <c r="Z509" s="17">
        <f t="shared" si="591"/>
        <v>5.5</v>
      </c>
      <c r="AA509" s="17">
        <f t="shared" si="590"/>
        <v>5</v>
      </c>
      <c r="AB509" s="18">
        <v>7</v>
      </c>
      <c r="AC509" s="19">
        <f t="shared" si="573"/>
        <v>259.23076923076923</v>
      </c>
      <c r="AD509" s="17">
        <f t="shared" si="593"/>
        <v>0</v>
      </c>
      <c r="AE509" s="17">
        <f t="shared" si="610"/>
        <v>0</v>
      </c>
      <c r="AF509" s="29"/>
      <c r="AG509" s="43">
        <f t="shared" si="612"/>
        <v>0</v>
      </c>
      <c r="AH509" s="17">
        <f t="shared" si="613"/>
        <v>5.1846153846153848</v>
      </c>
      <c r="AI509" s="17">
        <f t="shared" si="614"/>
        <v>5.1846153846153848</v>
      </c>
      <c r="AJ509" s="3">
        <f t="shared" si="608"/>
        <v>254</v>
      </c>
      <c r="AK509" s="3">
        <f t="shared" si="609"/>
        <v>200</v>
      </c>
      <c r="AL509" s="3"/>
      <c r="AN509" s="20">
        <f t="shared" si="594"/>
        <v>254.05</v>
      </c>
      <c r="AO509">
        <f t="shared" si="574"/>
        <v>2</v>
      </c>
      <c r="AP509">
        <f t="shared" si="575"/>
        <v>1</v>
      </c>
      <c r="AQ509">
        <f t="shared" si="576"/>
        <v>0</v>
      </c>
      <c r="AR509">
        <f t="shared" si="577"/>
        <v>0</v>
      </c>
      <c r="AS509">
        <f t="shared" si="578"/>
        <v>0</v>
      </c>
      <c r="AT509">
        <f t="shared" si="579"/>
        <v>4</v>
      </c>
      <c r="AU509">
        <f t="shared" si="580"/>
        <v>0</v>
      </c>
      <c r="AV509">
        <f t="shared" si="581"/>
        <v>0</v>
      </c>
      <c r="AW509">
        <f t="shared" si="582"/>
        <v>0</v>
      </c>
      <c r="AX509">
        <f t="shared" si="583"/>
        <v>2</v>
      </c>
      <c r="AY509">
        <f t="shared" si="584"/>
        <v>200.00000000004547</v>
      </c>
      <c r="AZ509" s="12">
        <f t="shared" si="595"/>
        <v>-4.1666666666666664E-2</v>
      </c>
      <c r="BA509" s="13">
        <f t="shared" si="607"/>
        <v>0</v>
      </c>
      <c r="BB509" s="13">
        <f t="shared" si="592"/>
        <v>0</v>
      </c>
      <c r="BC509" s="27">
        <v>0</v>
      </c>
      <c r="BD509" s="1">
        <f t="shared" si="596"/>
        <v>0</v>
      </c>
      <c r="BE509" s="20">
        <f t="shared" si="597"/>
        <v>241.73076923076923</v>
      </c>
    </row>
    <row r="510" spans="1:57" ht="36" customHeight="1" x14ac:dyDescent="0.65">
      <c r="A510" s="2">
        <v>504</v>
      </c>
      <c r="B510" s="2" t="s">
        <v>1287</v>
      </c>
      <c r="C510" s="36" t="s">
        <v>1301</v>
      </c>
      <c r="D510" s="47" t="s">
        <v>1302</v>
      </c>
      <c r="E510" s="48" t="s">
        <v>762</v>
      </c>
      <c r="F510" s="46" t="str">
        <f>VLOOKUP(C510,'[1]2023.11'!$C$6:$X$1239,8,0)</f>
        <v>RATHA</v>
      </c>
      <c r="G510" s="46" t="str">
        <f>VLOOKUP(C510,'[1]2023.11'!$C$6:$X$1239,9,0)</f>
        <v>SAMPHORS</v>
      </c>
      <c r="H510" s="46" t="str">
        <f>VLOOKUP(C510,'[1]2023.11'!$C$6:$X$1239,14,0)</f>
        <v>F</v>
      </c>
      <c r="I510" s="78">
        <f>VLOOKUP(C510,'[1]2023.11'!$C$6:$X$1239,13,0)</f>
        <v>35916</v>
      </c>
      <c r="J510" s="46" t="str">
        <f>VLOOKUP(C510,'[1]2023.11'!$C$6:$X$1239,4,0)</f>
        <v>0887578313</v>
      </c>
      <c r="K510" s="46" t="str">
        <f>VLOOKUP(C510,'[1]2023.11'!$C$6:$X$1239,3,0)</f>
        <v>030699057</v>
      </c>
      <c r="L510" s="15">
        <v>44228</v>
      </c>
      <c r="M510" s="2">
        <f t="shared" si="599"/>
        <v>26</v>
      </c>
      <c r="N510" s="16">
        <v>22</v>
      </c>
      <c r="O510" s="2"/>
      <c r="P510" s="16"/>
      <c r="Q510" s="16"/>
      <c r="R510" s="2">
        <v>200</v>
      </c>
      <c r="S510" s="2">
        <v>0</v>
      </c>
      <c r="T510" s="2">
        <v>0</v>
      </c>
      <c r="U510" s="16"/>
      <c r="V510" s="2">
        <v>0</v>
      </c>
      <c r="W510" s="2">
        <f t="shared" si="611"/>
        <v>10</v>
      </c>
      <c r="X510" s="2">
        <f t="shared" si="600"/>
        <v>0</v>
      </c>
      <c r="Y510" s="17">
        <f t="shared" si="606"/>
        <v>31.73076923076923</v>
      </c>
      <c r="Z510" s="17">
        <f t="shared" si="591"/>
        <v>5.5</v>
      </c>
      <c r="AA510" s="17">
        <f t="shared" si="590"/>
        <v>5</v>
      </c>
      <c r="AB510" s="18">
        <v>7</v>
      </c>
      <c r="AC510" s="19">
        <f t="shared" si="573"/>
        <v>259.23076923076923</v>
      </c>
      <c r="AD510" s="17">
        <f t="shared" si="593"/>
        <v>0</v>
      </c>
      <c r="AE510" s="17">
        <f t="shared" si="610"/>
        <v>0</v>
      </c>
      <c r="AF510" s="29"/>
      <c r="AG510" s="43">
        <f t="shared" si="612"/>
        <v>0</v>
      </c>
      <c r="AH510" s="17">
        <f t="shared" si="613"/>
        <v>5.1846153846153848</v>
      </c>
      <c r="AI510" s="17">
        <f t="shared" si="614"/>
        <v>5.1846153846153848</v>
      </c>
      <c r="AJ510" s="3">
        <f t="shared" si="608"/>
        <v>254</v>
      </c>
      <c r="AK510" s="3">
        <f t="shared" si="609"/>
        <v>200</v>
      </c>
      <c r="AL510" s="3"/>
      <c r="AN510" s="20">
        <f t="shared" si="594"/>
        <v>254.05</v>
      </c>
      <c r="AO510">
        <f t="shared" si="574"/>
        <v>2</v>
      </c>
      <c r="AP510">
        <f t="shared" si="575"/>
        <v>1</v>
      </c>
      <c r="AQ510">
        <f t="shared" si="576"/>
        <v>0</v>
      </c>
      <c r="AR510">
        <f t="shared" si="577"/>
        <v>0</v>
      </c>
      <c r="AS510">
        <f t="shared" si="578"/>
        <v>0</v>
      </c>
      <c r="AT510">
        <f t="shared" si="579"/>
        <v>4</v>
      </c>
      <c r="AU510">
        <f t="shared" si="580"/>
        <v>0</v>
      </c>
      <c r="AV510">
        <f t="shared" si="581"/>
        <v>0</v>
      </c>
      <c r="AW510">
        <f t="shared" si="582"/>
        <v>0</v>
      </c>
      <c r="AX510">
        <f t="shared" si="583"/>
        <v>2</v>
      </c>
      <c r="AY510">
        <f t="shared" si="584"/>
        <v>200.00000000004547</v>
      </c>
      <c r="AZ510" s="12">
        <f t="shared" si="595"/>
        <v>-4.1666666666666664E-2</v>
      </c>
      <c r="BA510" s="13">
        <f t="shared" si="607"/>
        <v>0</v>
      </c>
      <c r="BB510" s="13">
        <f t="shared" si="592"/>
        <v>0</v>
      </c>
      <c r="BC510" s="27">
        <v>0</v>
      </c>
      <c r="BD510" s="1">
        <f t="shared" si="596"/>
        <v>0</v>
      </c>
      <c r="BE510" s="20">
        <f t="shared" si="597"/>
        <v>241.73076923076923</v>
      </c>
    </row>
    <row r="511" spans="1:57" ht="36" customHeight="1" x14ac:dyDescent="0.65">
      <c r="A511" s="39">
        <v>505</v>
      </c>
      <c r="B511" s="2" t="s">
        <v>1287</v>
      </c>
      <c r="C511" s="44" t="s">
        <v>1303</v>
      </c>
      <c r="D511" s="47" t="s">
        <v>119</v>
      </c>
      <c r="E511" s="48" t="s">
        <v>1304</v>
      </c>
      <c r="F511" s="46" t="str">
        <f>VLOOKUP(C511,'[1]2023.11'!$C$6:$X$1239,8,0)</f>
        <v>REN</v>
      </c>
      <c r="G511" s="46" t="str">
        <f>VLOOKUP(C511,'[1]2023.11'!$C$6:$X$1239,9,0)</f>
        <v>VATNA</v>
      </c>
      <c r="H511" s="46" t="str">
        <f>VLOOKUP(C511,'[1]2023.11'!$C$6:$X$1239,14,0)</f>
        <v>F</v>
      </c>
      <c r="I511" s="78">
        <f>VLOOKUP(C511,'[1]2023.11'!$C$6:$X$1239,13,0)</f>
        <v>36647</v>
      </c>
      <c r="J511" s="46" t="str">
        <f>VLOOKUP(C511,'[1]2023.11'!$C$6:$X$1239,4,0)</f>
        <v>069261309</v>
      </c>
      <c r="K511" s="46" t="str">
        <f>VLOOKUP(C511,'[1]2023.11'!$C$6:$X$1239,3,0)</f>
        <v>011265873</v>
      </c>
      <c r="L511" s="15">
        <v>44228</v>
      </c>
      <c r="M511" s="2">
        <f>$P$4-Q511-P511</f>
        <v>26</v>
      </c>
      <c r="N511" s="16">
        <v>20</v>
      </c>
      <c r="O511" s="2"/>
      <c r="P511" s="16"/>
      <c r="Q511" s="16"/>
      <c r="R511" s="2">
        <v>200</v>
      </c>
      <c r="S511" s="2">
        <v>0</v>
      </c>
      <c r="T511" s="2">
        <v>0</v>
      </c>
      <c r="U511" s="16"/>
      <c r="V511" s="2">
        <v>0</v>
      </c>
      <c r="W511" s="2">
        <f t="shared" si="611"/>
        <v>10</v>
      </c>
      <c r="X511" s="2">
        <f t="shared" si="600"/>
        <v>0</v>
      </c>
      <c r="Y511" s="17">
        <f t="shared" si="606"/>
        <v>28.846153846153847</v>
      </c>
      <c r="Z511" s="17">
        <f t="shared" si="591"/>
        <v>5</v>
      </c>
      <c r="AA511" s="17">
        <f t="shared" si="590"/>
        <v>5</v>
      </c>
      <c r="AB511" s="18">
        <v>7</v>
      </c>
      <c r="AC511" s="19">
        <f t="shared" si="573"/>
        <v>255.84615384615384</v>
      </c>
      <c r="AD511" s="17">
        <f t="shared" si="593"/>
        <v>0</v>
      </c>
      <c r="AE511" s="17">
        <f t="shared" si="610"/>
        <v>0</v>
      </c>
      <c r="AF511" s="29"/>
      <c r="AG511" s="43">
        <f t="shared" si="612"/>
        <v>0</v>
      </c>
      <c r="AH511" s="17">
        <f t="shared" si="613"/>
        <v>5.1169230769230767</v>
      </c>
      <c r="AI511" s="17">
        <f t="shared" si="614"/>
        <v>5.1169230769230767</v>
      </c>
      <c r="AJ511" s="3">
        <f t="shared" si="608"/>
        <v>250</v>
      </c>
      <c r="AK511" s="3">
        <f t="shared" si="609"/>
        <v>2900</v>
      </c>
      <c r="AL511" s="3"/>
      <c r="AN511" s="20">
        <f t="shared" si="594"/>
        <v>250.73</v>
      </c>
      <c r="AO511">
        <f t="shared" si="574"/>
        <v>2</v>
      </c>
      <c r="AP511">
        <f t="shared" si="575"/>
        <v>1</v>
      </c>
      <c r="AQ511">
        <f t="shared" si="576"/>
        <v>0</v>
      </c>
      <c r="AR511">
        <f t="shared" si="577"/>
        <v>0</v>
      </c>
      <c r="AS511">
        <f t="shared" si="578"/>
        <v>0</v>
      </c>
      <c r="AT511">
        <f t="shared" si="579"/>
        <v>0</v>
      </c>
      <c r="AU511">
        <f t="shared" si="580"/>
        <v>1</v>
      </c>
      <c r="AV511">
        <f t="shared" si="581"/>
        <v>0</v>
      </c>
      <c r="AW511">
        <f t="shared" si="582"/>
        <v>1</v>
      </c>
      <c r="AX511">
        <f t="shared" si="583"/>
        <v>4</v>
      </c>
      <c r="AY511">
        <f t="shared" si="584"/>
        <v>2919.9999999999591</v>
      </c>
      <c r="AZ511" s="12">
        <f t="shared" si="595"/>
        <v>-4.1666666666666664E-2</v>
      </c>
      <c r="BA511" s="13">
        <f t="shared" si="607"/>
        <v>0</v>
      </c>
      <c r="BB511" s="13">
        <f t="shared" si="592"/>
        <v>0</v>
      </c>
      <c r="BC511" s="27">
        <v>0</v>
      </c>
      <c r="BD511" s="1">
        <f t="shared" si="596"/>
        <v>0</v>
      </c>
      <c r="BE511" s="20">
        <f t="shared" si="597"/>
        <v>238.84615384615384</v>
      </c>
    </row>
    <row r="512" spans="1:57" ht="36" customHeight="1" x14ac:dyDescent="0.65">
      <c r="A512" s="2">
        <v>506</v>
      </c>
      <c r="B512" s="2" t="s">
        <v>1287</v>
      </c>
      <c r="C512" s="44" t="s">
        <v>1305</v>
      </c>
      <c r="D512" s="47" t="s">
        <v>1121</v>
      </c>
      <c r="E512" s="48" t="s">
        <v>1306</v>
      </c>
      <c r="F512" s="46" t="str">
        <f>VLOOKUP(C512,'[1]2023.11'!$C$6:$X$1239,8,0)</f>
        <v>MAN</v>
      </c>
      <c r="G512" s="46" t="str">
        <f>VLOOKUP(C512,'[1]2023.11'!$C$6:$X$1239,9,0)</f>
        <v>THOU</v>
      </c>
      <c r="H512" s="46" t="str">
        <f>VLOOKUP(C512,'[1]2023.11'!$C$6:$X$1239,14,0)</f>
        <v>F</v>
      </c>
      <c r="I512" s="78">
        <f>VLOOKUP(C512,'[1]2023.11'!$C$6:$X$1239,13,0)</f>
        <v>37509</v>
      </c>
      <c r="J512" s="46" t="str">
        <f>VLOOKUP(C512,'[1]2023.11'!$C$6:$X$1239,4,0)</f>
        <v>0964453005</v>
      </c>
      <c r="K512" s="46" t="str">
        <f>VLOOKUP(C512,'[1]2023.11'!$C$6:$X$1239,3,0)</f>
        <v>051600876</v>
      </c>
      <c r="L512" s="15">
        <v>44348</v>
      </c>
      <c r="M512" s="2">
        <f t="shared" ref="M512" si="615">$P$4-Q512-P512</f>
        <v>26</v>
      </c>
      <c r="N512" s="16">
        <v>22</v>
      </c>
      <c r="O512" s="2"/>
      <c r="P512" s="16"/>
      <c r="Q512" s="16"/>
      <c r="R512" s="2">
        <v>200</v>
      </c>
      <c r="S512" s="2">
        <v>0</v>
      </c>
      <c r="T512" s="2">
        <v>0</v>
      </c>
      <c r="U512" s="16"/>
      <c r="V512" s="2">
        <v>0</v>
      </c>
      <c r="W512" s="2">
        <f t="shared" si="611"/>
        <v>10</v>
      </c>
      <c r="X512" s="2">
        <f t="shared" si="600"/>
        <v>0</v>
      </c>
      <c r="Y512" s="17">
        <f t="shared" si="606"/>
        <v>31.73076923076923</v>
      </c>
      <c r="Z512" s="17">
        <f t="shared" si="591"/>
        <v>5.5</v>
      </c>
      <c r="AA512" s="17">
        <f t="shared" si="590"/>
        <v>5</v>
      </c>
      <c r="AB512" s="18">
        <v>7</v>
      </c>
      <c r="AC512" s="19">
        <f t="shared" si="573"/>
        <v>259.23076923076923</v>
      </c>
      <c r="AD512" s="17">
        <f t="shared" si="593"/>
        <v>0</v>
      </c>
      <c r="AE512" s="17">
        <f t="shared" si="610"/>
        <v>0</v>
      </c>
      <c r="AF512" s="29"/>
      <c r="AG512" s="43">
        <f t="shared" si="612"/>
        <v>0</v>
      </c>
      <c r="AH512" s="17">
        <f t="shared" si="613"/>
        <v>5.1846153846153848</v>
      </c>
      <c r="AI512" s="17">
        <f t="shared" si="614"/>
        <v>5.1846153846153848</v>
      </c>
      <c r="AJ512" s="3">
        <f t="shared" si="608"/>
        <v>254</v>
      </c>
      <c r="AK512" s="3">
        <f t="shared" si="609"/>
        <v>200</v>
      </c>
      <c r="AL512" s="3"/>
      <c r="AN512" s="20">
        <f t="shared" si="594"/>
        <v>254.05</v>
      </c>
      <c r="AO512">
        <f t="shared" si="574"/>
        <v>2</v>
      </c>
      <c r="AP512">
        <f t="shared" si="575"/>
        <v>1</v>
      </c>
      <c r="AQ512">
        <f t="shared" si="576"/>
        <v>0</v>
      </c>
      <c r="AR512">
        <f t="shared" si="577"/>
        <v>0</v>
      </c>
      <c r="AS512">
        <f t="shared" si="578"/>
        <v>0</v>
      </c>
      <c r="AT512">
        <f t="shared" si="579"/>
        <v>4</v>
      </c>
      <c r="AU512">
        <f t="shared" si="580"/>
        <v>0</v>
      </c>
      <c r="AV512">
        <f t="shared" si="581"/>
        <v>0</v>
      </c>
      <c r="AW512">
        <f t="shared" si="582"/>
        <v>0</v>
      </c>
      <c r="AX512">
        <f t="shared" si="583"/>
        <v>2</v>
      </c>
      <c r="AY512">
        <f t="shared" si="584"/>
        <v>200.00000000004547</v>
      </c>
      <c r="AZ512" s="12">
        <f t="shared" si="595"/>
        <v>-0.375</v>
      </c>
      <c r="BA512" s="13">
        <f t="shared" si="607"/>
        <v>0</v>
      </c>
      <c r="BB512" s="13">
        <f t="shared" si="592"/>
        <v>0</v>
      </c>
      <c r="BC512" s="27">
        <v>0</v>
      </c>
      <c r="BD512" s="1">
        <f t="shared" si="596"/>
        <v>0</v>
      </c>
      <c r="BE512" s="20">
        <f t="shared" si="597"/>
        <v>241.73076923076923</v>
      </c>
    </row>
    <row r="513" spans="1:57" ht="36" customHeight="1" x14ac:dyDescent="0.65">
      <c r="A513" s="39">
        <v>507</v>
      </c>
      <c r="B513" s="2" t="s">
        <v>1287</v>
      </c>
      <c r="C513" s="36" t="s">
        <v>1307</v>
      </c>
      <c r="D513" s="47" t="s">
        <v>539</v>
      </c>
      <c r="E513" s="48" t="s">
        <v>438</v>
      </c>
      <c r="F513" s="46" t="str">
        <f>VLOOKUP(C513,'[1]2023.11'!$C$6:$X$1239,8,0)</f>
        <v>RORTH</v>
      </c>
      <c r="G513" s="46" t="str">
        <f>VLOOKUP(C513,'[1]2023.11'!$C$6:$X$1239,9,0)</f>
        <v>SREYLEAK</v>
      </c>
      <c r="H513" s="46" t="str">
        <f>VLOOKUP(C513,'[1]2023.11'!$C$6:$X$1239,14,0)</f>
        <v>F</v>
      </c>
      <c r="I513" s="78">
        <f>VLOOKUP(C513,'[1]2023.11'!$C$6:$X$1239,13,0)</f>
        <v>33147</v>
      </c>
      <c r="J513" s="46" t="str">
        <f>VLOOKUP(C513,'[1]2023.11'!$C$6:$X$1239,4,0)</f>
        <v>0962457143</v>
      </c>
      <c r="K513" s="46" t="str">
        <f>VLOOKUP(C513,'[1]2023.11'!$C$6:$X$1239,3,0)</f>
        <v>011111181</v>
      </c>
      <c r="L513" s="15">
        <v>44613</v>
      </c>
      <c r="M513" s="2">
        <f>$P$4-Q513-P513</f>
        <v>26</v>
      </c>
      <c r="N513" s="16">
        <v>22</v>
      </c>
      <c r="O513" s="2"/>
      <c r="P513" s="16"/>
      <c r="Q513" s="16"/>
      <c r="R513" s="2">
        <v>200</v>
      </c>
      <c r="S513" s="2">
        <v>0</v>
      </c>
      <c r="T513" s="2">
        <v>0</v>
      </c>
      <c r="U513" s="16"/>
      <c r="V513" s="2">
        <v>0</v>
      </c>
      <c r="W513" s="2">
        <f t="shared" si="611"/>
        <v>10</v>
      </c>
      <c r="X513" s="2">
        <f t="shared" si="600"/>
        <v>0</v>
      </c>
      <c r="Y513" s="17">
        <f t="shared" si="606"/>
        <v>31.73076923076923</v>
      </c>
      <c r="Z513" s="17">
        <f t="shared" si="591"/>
        <v>5.5</v>
      </c>
      <c r="AA513" s="17">
        <f t="shared" si="590"/>
        <v>5</v>
      </c>
      <c r="AB513" s="18">
        <v>7</v>
      </c>
      <c r="AC513" s="19">
        <f t="shared" si="573"/>
        <v>259.23076923076923</v>
      </c>
      <c r="AD513" s="17">
        <f t="shared" si="593"/>
        <v>0</v>
      </c>
      <c r="AE513" s="17">
        <f t="shared" si="610"/>
        <v>0</v>
      </c>
      <c r="AF513" s="29"/>
      <c r="AG513" s="43">
        <f t="shared" si="612"/>
        <v>0</v>
      </c>
      <c r="AH513" s="17">
        <f t="shared" si="613"/>
        <v>5.1846153846153848</v>
      </c>
      <c r="AI513" s="17">
        <f t="shared" si="614"/>
        <v>5.1846153846153848</v>
      </c>
      <c r="AJ513" s="3">
        <f t="shared" si="608"/>
        <v>254</v>
      </c>
      <c r="AK513" s="3">
        <f t="shared" si="609"/>
        <v>200</v>
      </c>
      <c r="AL513" s="3"/>
      <c r="AN513" s="20">
        <f t="shared" si="594"/>
        <v>254.05</v>
      </c>
      <c r="AO513">
        <f t="shared" si="574"/>
        <v>2</v>
      </c>
      <c r="AP513">
        <f t="shared" si="575"/>
        <v>1</v>
      </c>
      <c r="AQ513">
        <f t="shared" si="576"/>
        <v>0</v>
      </c>
      <c r="AR513">
        <f t="shared" si="577"/>
        <v>0</v>
      </c>
      <c r="AS513">
        <f t="shared" si="578"/>
        <v>0</v>
      </c>
      <c r="AT513">
        <f t="shared" si="579"/>
        <v>4</v>
      </c>
      <c r="AU513">
        <f t="shared" si="580"/>
        <v>0</v>
      </c>
      <c r="AV513">
        <f t="shared" si="581"/>
        <v>0</v>
      </c>
      <c r="AW513">
        <f t="shared" si="582"/>
        <v>0</v>
      </c>
      <c r="AX513">
        <f t="shared" si="583"/>
        <v>2</v>
      </c>
      <c r="AY513">
        <f t="shared" si="584"/>
        <v>200.00000000004547</v>
      </c>
      <c r="AZ513" s="12">
        <f t="shared" si="595"/>
        <v>-1.0972222222222223</v>
      </c>
      <c r="BA513" s="13">
        <f t="shared" si="607"/>
        <v>0</v>
      </c>
      <c r="BB513" s="13">
        <f t="shared" si="592"/>
        <v>0</v>
      </c>
      <c r="BC513" s="27">
        <v>0</v>
      </c>
      <c r="BD513" s="1">
        <f t="shared" si="596"/>
        <v>0</v>
      </c>
      <c r="BE513" s="20">
        <f t="shared" si="597"/>
        <v>241.73076923076923</v>
      </c>
    </row>
    <row r="514" spans="1:57" ht="36" customHeight="1" x14ac:dyDescent="0.65">
      <c r="A514" s="2">
        <v>508</v>
      </c>
      <c r="B514" s="2" t="s">
        <v>1287</v>
      </c>
      <c r="C514" s="44" t="s">
        <v>1308</v>
      </c>
      <c r="D514" s="47" t="s">
        <v>1309</v>
      </c>
      <c r="E514" s="48" t="s">
        <v>1310</v>
      </c>
      <c r="F514" s="46" t="str">
        <f>VLOOKUP(C514,'[1]2023.11'!$C$6:$X$1239,8,0)</f>
        <v>ROEURN</v>
      </c>
      <c r="G514" s="46" t="str">
        <f>VLOOKUP(C514,'[1]2023.11'!$C$6:$X$1239,9,0)</f>
        <v>SREYSROS</v>
      </c>
      <c r="H514" s="46" t="str">
        <f>VLOOKUP(C514,'[1]2023.11'!$C$6:$X$1239,14,0)</f>
        <v>F</v>
      </c>
      <c r="I514" s="78">
        <f>VLOOKUP(C514,'[1]2023.11'!$C$6:$X$1239,13,0)</f>
        <v>34648</v>
      </c>
      <c r="J514" s="46" t="str">
        <f>VLOOKUP(C514,'[1]2023.11'!$C$6:$X$1239,4,0)</f>
        <v>015711478</v>
      </c>
      <c r="K514" s="46" t="str">
        <f>VLOOKUP(C514,'[1]2023.11'!$C$6:$X$1239,3,0)</f>
        <v>190544623</v>
      </c>
      <c r="L514" s="15">
        <v>44228</v>
      </c>
      <c r="M514" s="2">
        <f>$P$4-Q514-P514</f>
        <v>26</v>
      </c>
      <c r="N514" s="16">
        <v>22</v>
      </c>
      <c r="O514" s="2"/>
      <c r="P514" s="16"/>
      <c r="Q514" s="16"/>
      <c r="R514" s="2">
        <v>200</v>
      </c>
      <c r="S514" s="2">
        <v>0</v>
      </c>
      <c r="T514" s="2">
        <v>2.5</v>
      </c>
      <c r="U514" s="16"/>
      <c r="V514" s="2">
        <v>0</v>
      </c>
      <c r="W514" s="2">
        <f t="shared" si="611"/>
        <v>10</v>
      </c>
      <c r="X514" s="2">
        <f t="shared" si="600"/>
        <v>0</v>
      </c>
      <c r="Y514" s="17">
        <f t="shared" si="606"/>
        <v>31.73076923076923</v>
      </c>
      <c r="Z514" s="17">
        <f t="shared" si="591"/>
        <v>5.5</v>
      </c>
      <c r="AA514" s="17">
        <f t="shared" si="590"/>
        <v>5</v>
      </c>
      <c r="AB514" s="18">
        <v>7</v>
      </c>
      <c r="AC514" s="19">
        <f t="shared" si="573"/>
        <v>261.73076923076923</v>
      </c>
      <c r="AD514" s="17">
        <f t="shared" si="593"/>
        <v>0</v>
      </c>
      <c r="AE514" s="17">
        <f t="shared" si="610"/>
        <v>0</v>
      </c>
      <c r="AF514" s="29"/>
      <c r="AG514" s="43">
        <f t="shared" si="612"/>
        <v>0</v>
      </c>
      <c r="AH514" s="17">
        <f t="shared" si="613"/>
        <v>5.2346153846153847</v>
      </c>
      <c r="AI514" s="17">
        <f t="shared" si="614"/>
        <v>5.2346153846153847</v>
      </c>
      <c r="AJ514" s="3">
        <f t="shared" si="608"/>
        <v>256</v>
      </c>
      <c r="AK514" s="3">
        <f t="shared" si="609"/>
        <v>2000</v>
      </c>
      <c r="AL514" s="3"/>
      <c r="AN514" s="20">
        <f t="shared" si="594"/>
        <v>256.5</v>
      </c>
      <c r="AO514">
        <f t="shared" si="574"/>
        <v>2</v>
      </c>
      <c r="AP514">
        <f t="shared" si="575"/>
        <v>1</v>
      </c>
      <c r="AQ514">
        <f t="shared" si="576"/>
        <v>0</v>
      </c>
      <c r="AR514">
        <f t="shared" si="577"/>
        <v>0</v>
      </c>
      <c r="AS514">
        <f t="shared" si="578"/>
        <v>1</v>
      </c>
      <c r="AT514">
        <f t="shared" si="579"/>
        <v>1</v>
      </c>
      <c r="AU514">
        <f t="shared" si="580"/>
        <v>1</v>
      </c>
      <c r="AV514">
        <f t="shared" si="581"/>
        <v>0</v>
      </c>
      <c r="AW514">
        <f t="shared" si="582"/>
        <v>0</v>
      </c>
      <c r="AX514">
        <f t="shared" si="583"/>
        <v>0</v>
      </c>
      <c r="AY514">
        <f t="shared" si="584"/>
        <v>2000</v>
      </c>
      <c r="AZ514" s="12">
        <f t="shared" si="595"/>
        <v>-4.1666666666666664E-2</v>
      </c>
      <c r="BA514" s="13">
        <f t="shared" si="607"/>
        <v>0</v>
      </c>
      <c r="BB514" s="13">
        <f t="shared" si="592"/>
        <v>0</v>
      </c>
      <c r="BC514" s="27">
        <v>0</v>
      </c>
      <c r="BD514" s="1">
        <f t="shared" si="596"/>
        <v>0</v>
      </c>
      <c r="BE514" s="20">
        <f t="shared" si="597"/>
        <v>244.23076923076923</v>
      </c>
    </row>
    <row r="515" spans="1:57" ht="36" customHeight="1" x14ac:dyDescent="0.65">
      <c r="A515" s="39">
        <v>509</v>
      </c>
      <c r="B515" s="2" t="s">
        <v>1287</v>
      </c>
      <c r="C515" s="44" t="s">
        <v>1311</v>
      </c>
      <c r="D515" s="47" t="s">
        <v>1312</v>
      </c>
      <c r="E515" s="48" t="s">
        <v>444</v>
      </c>
      <c r="F515" s="46" t="str">
        <f>VLOOKUP(C515,'[1]2023.11'!$C$6:$X$1239,8,0)</f>
        <v>PHAN</v>
      </c>
      <c r="G515" s="46" t="str">
        <f>VLOOKUP(C515,'[1]2023.11'!$C$6:$X$1239,9,0)</f>
        <v>VANNA</v>
      </c>
      <c r="H515" s="46" t="str">
        <f>VLOOKUP(C515,'[1]2023.11'!$C$6:$X$1239,14,0)</f>
        <v>F</v>
      </c>
      <c r="I515" s="78">
        <f>VLOOKUP(C515,'[1]2023.11'!$C$6:$X$1239,13,0)</f>
        <v>37322</v>
      </c>
      <c r="J515" s="46" t="str">
        <f>VLOOKUP(C515,'[1]2023.11'!$C$6:$X$1239,4,0)</f>
        <v>081855661</v>
      </c>
      <c r="K515" s="46" t="str">
        <f>VLOOKUP(C515,'[1]2023.11'!$C$6:$X$1239,3,0)</f>
        <v>021251708</v>
      </c>
      <c r="L515" s="15">
        <v>44719</v>
      </c>
      <c r="M515" s="2">
        <f t="shared" ref="M515:M549" si="616">$P$4-Q515-P515</f>
        <v>26</v>
      </c>
      <c r="N515" s="16">
        <v>22</v>
      </c>
      <c r="O515" s="2"/>
      <c r="P515" s="16"/>
      <c r="Q515" s="16"/>
      <c r="R515" s="2">
        <v>200</v>
      </c>
      <c r="S515" s="2">
        <v>0</v>
      </c>
      <c r="T515" s="2">
        <v>0</v>
      </c>
      <c r="U515" s="16"/>
      <c r="V515" s="2">
        <v>0</v>
      </c>
      <c r="W515" s="2">
        <f t="shared" si="611"/>
        <v>10</v>
      </c>
      <c r="X515" s="2">
        <f t="shared" si="600"/>
        <v>0</v>
      </c>
      <c r="Y515" s="17">
        <f t="shared" si="606"/>
        <v>31.73076923076923</v>
      </c>
      <c r="Z515" s="17">
        <f t="shared" si="591"/>
        <v>5.5</v>
      </c>
      <c r="AA515" s="17">
        <f t="shared" si="590"/>
        <v>5</v>
      </c>
      <c r="AB515" s="18">
        <v>7</v>
      </c>
      <c r="AC515" s="19">
        <f t="shared" si="573"/>
        <v>259.23076923076923</v>
      </c>
      <c r="AD515" s="17">
        <f t="shared" si="593"/>
        <v>0</v>
      </c>
      <c r="AE515" s="17">
        <f t="shared" si="610"/>
        <v>0</v>
      </c>
      <c r="AF515" s="29"/>
      <c r="AG515" s="43">
        <f t="shared" si="612"/>
        <v>0</v>
      </c>
      <c r="AH515" s="17">
        <f t="shared" si="613"/>
        <v>5.1846153846153848</v>
      </c>
      <c r="AI515" s="17">
        <f t="shared" si="614"/>
        <v>5.1846153846153848</v>
      </c>
      <c r="AJ515" s="3">
        <f t="shared" si="608"/>
        <v>254</v>
      </c>
      <c r="AK515" s="3">
        <f t="shared" si="609"/>
        <v>200</v>
      </c>
      <c r="AL515" s="3"/>
      <c r="AN515" s="20">
        <f t="shared" si="594"/>
        <v>254.05</v>
      </c>
      <c r="AO515">
        <f t="shared" si="574"/>
        <v>2</v>
      </c>
      <c r="AP515">
        <f t="shared" si="575"/>
        <v>1</v>
      </c>
      <c r="AQ515">
        <f t="shared" si="576"/>
        <v>0</v>
      </c>
      <c r="AR515">
        <f t="shared" si="577"/>
        <v>0</v>
      </c>
      <c r="AS515">
        <f t="shared" si="578"/>
        <v>0</v>
      </c>
      <c r="AT515">
        <f t="shared" si="579"/>
        <v>4</v>
      </c>
      <c r="AU515">
        <f t="shared" si="580"/>
        <v>0</v>
      </c>
      <c r="AV515">
        <f t="shared" si="581"/>
        <v>0</v>
      </c>
      <c r="AW515">
        <f t="shared" si="582"/>
        <v>0</v>
      </c>
      <c r="AX515">
        <f t="shared" si="583"/>
        <v>2</v>
      </c>
      <c r="AY515">
        <f t="shared" si="584"/>
        <v>200.00000000004547</v>
      </c>
      <c r="AZ515" s="12">
        <f t="shared" si="595"/>
        <v>-1.3916666666666666</v>
      </c>
      <c r="BA515" s="13">
        <f t="shared" si="607"/>
        <v>0</v>
      </c>
      <c r="BB515" s="13">
        <f t="shared" si="592"/>
        <v>0</v>
      </c>
      <c r="BC515" s="27">
        <v>0</v>
      </c>
      <c r="BD515" s="1">
        <f t="shared" si="596"/>
        <v>0</v>
      </c>
      <c r="BE515" s="20">
        <f t="shared" si="597"/>
        <v>241.73076923076923</v>
      </c>
    </row>
    <row r="516" spans="1:57" ht="36" customHeight="1" x14ac:dyDescent="0.65">
      <c r="A516" s="2">
        <v>510</v>
      </c>
      <c r="B516" s="2" t="s">
        <v>1287</v>
      </c>
      <c r="C516" s="36" t="s">
        <v>1313</v>
      </c>
      <c r="D516" s="47" t="s">
        <v>1314</v>
      </c>
      <c r="E516" s="48" t="s">
        <v>177</v>
      </c>
      <c r="F516" s="46" t="str">
        <f>VLOOKUP(C516,'[1]2023.11'!$C$6:$X$1239,8,0)</f>
        <v>TREN</v>
      </c>
      <c r="G516" s="46" t="str">
        <f>VLOOKUP(C516,'[1]2023.11'!$C$6:$X$1239,9,0)</f>
        <v>SREYDAV</v>
      </c>
      <c r="H516" s="46" t="str">
        <f>VLOOKUP(C516,'[1]2023.11'!$C$6:$X$1239,14,0)</f>
        <v>F</v>
      </c>
      <c r="I516" s="78">
        <f>VLOOKUP(C516,'[1]2023.11'!$C$6:$X$1239,13,0)</f>
        <v>37809</v>
      </c>
      <c r="J516" s="46" t="str">
        <f>VLOOKUP(C516,'[1]2023.11'!$C$6:$X$1239,4,0)</f>
        <v>081741468</v>
      </c>
      <c r="K516" s="46" t="str">
        <f>VLOOKUP(C516,'[1]2023.11'!$C$6:$X$1239,3,0)</f>
        <v>051711037</v>
      </c>
      <c r="L516" s="15">
        <v>44775</v>
      </c>
      <c r="M516" s="2">
        <f t="shared" si="616"/>
        <v>26</v>
      </c>
      <c r="N516" s="16">
        <v>24</v>
      </c>
      <c r="O516" s="2"/>
      <c r="P516" s="16"/>
      <c r="Q516" s="16"/>
      <c r="R516" s="2">
        <v>200</v>
      </c>
      <c r="S516" s="2">
        <v>0</v>
      </c>
      <c r="T516" s="2">
        <v>0</v>
      </c>
      <c r="U516" s="16"/>
      <c r="V516" s="2">
        <v>0</v>
      </c>
      <c r="W516" s="2">
        <f t="shared" si="611"/>
        <v>10</v>
      </c>
      <c r="X516" s="2">
        <f t="shared" si="600"/>
        <v>0</v>
      </c>
      <c r="Y516" s="17">
        <f t="shared" si="606"/>
        <v>34.615384615384613</v>
      </c>
      <c r="Z516" s="17">
        <f t="shared" si="591"/>
        <v>6</v>
      </c>
      <c r="AA516" s="17">
        <f t="shared" si="590"/>
        <v>5</v>
      </c>
      <c r="AB516" s="18">
        <v>7</v>
      </c>
      <c r="AC516" s="19">
        <f t="shared" ref="AC516:AC579" si="617">R516+S516+T516+U516+V516+W516+X516+Y516+Z516+AA516+AB516</f>
        <v>262.61538461538464</v>
      </c>
      <c r="AD516" s="17">
        <f t="shared" si="593"/>
        <v>0</v>
      </c>
      <c r="AE516" s="17">
        <f t="shared" si="610"/>
        <v>0</v>
      </c>
      <c r="AF516" s="29"/>
      <c r="AG516" s="43">
        <f t="shared" si="612"/>
        <v>0</v>
      </c>
      <c r="AH516" s="17">
        <f t="shared" si="613"/>
        <v>5.252307692307693</v>
      </c>
      <c r="AI516" s="17">
        <f t="shared" si="614"/>
        <v>5.252307692307693</v>
      </c>
      <c r="AJ516" s="3">
        <f t="shared" si="608"/>
        <v>257</v>
      </c>
      <c r="AK516" s="3">
        <f t="shared" si="609"/>
        <v>1400</v>
      </c>
      <c r="AL516" s="3"/>
      <c r="AN516" s="20">
        <f t="shared" si="594"/>
        <v>257.36</v>
      </c>
      <c r="AO516">
        <f t="shared" ref="AO516:AO579" si="618">INT(AN516/$AO$5)</f>
        <v>2</v>
      </c>
      <c r="AP516">
        <f t="shared" ref="AP516:AP579" si="619">INT((AN516-$AO$5*AO516)/50)</f>
        <v>1</v>
      </c>
      <c r="AQ516">
        <f t="shared" ref="AQ516:AQ579" si="620">INT((AN516-$AO$5*AO516-$AP$5*AP516)/20)</f>
        <v>0</v>
      </c>
      <c r="AR516">
        <f t="shared" ref="AR516:AR579" si="621">INT((AN516-$AO$5*AO516-$AP$5*AP516-$AQ$5*AQ516)/10)</f>
        <v>0</v>
      </c>
      <c r="AS516">
        <f t="shared" ref="AS516:AS579" si="622">INT((AN516-$AO$5*AO516-$AP$5*AP516-$AQ$5*AQ516-$AR$5*AR516)/5)</f>
        <v>1</v>
      </c>
      <c r="AT516">
        <f t="shared" ref="AT516:AT579" si="623">INT((AN516-$AO$5*AO516-$AP$5*AP516-$AQ$5*AQ516-$AR$5*AR516-$AS$5*AS516)/1)</f>
        <v>2</v>
      </c>
      <c r="AU516">
        <f t="shared" ref="AU516:AU579" si="624">INT(AY516/$AU$5)</f>
        <v>0</v>
      </c>
      <c r="AV516">
        <f t="shared" ref="AV516:AV579" si="625">INT((AY516-AU516*$AU$5)/1000)</f>
        <v>1</v>
      </c>
      <c r="AW516">
        <f t="shared" ref="AW516:AW579" si="626">INT((AY516-AU516*$AU$5-AV516*$AV$5)/500)</f>
        <v>0</v>
      </c>
      <c r="AX516">
        <f t="shared" ref="AX516:AX579" si="627">INT((AY516-AU516*$AU$5-AV516*$AV$5-AW516*$AW$5)/100)</f>
        <v>4</v>
      </c>
      <c r="AY516">
        <f t="shared" ref="AY516:AY579" si="628">(AN516-$AO$5*AO516-$AP$5*AP516-$AQ$5*AQ516-$AR$5*AR516-$AS$5*AS516-$AT$5*AT516)*4000</f>
        <v>1440.0000000000546</v>
      </c>
      <c r="AZ516" s="12">
        <f t="shared" si="595"/>
        <v>-1.5444444444444445</v>
      </c>
      <c r="BA516" s="13">
        <f t="shared" si="607"/>
        <v>0</v>
      </c>
      <c r="BB516" s="13">
        <f t="shared" si="592"/>
        <v>0</v>
      </c>
      <c r="BC516" s="27">
        <v>0</v>
      </c>
      <c r="BD516" s="1">
        <f t="shared" si="596"/>
        <v>0</v>
      </c>
      <c r="BE516" s="20">
        <f t="shared" si="597"/>
        <v>244.61538461538464</v>
      </c>
    </row>
    <row r="517" spans="1:57" ht="36" customHeight="1" x14ac:dyDescent="0.65">
      <c r="A517" s="39">
        <v>511</v>
      </c>
      <c r="B517" s="2" t="s">
        <v>1287</v>
      </c>
      <c r="C517" s="36" t="s">
        <v>1315</v>
      </c>
      <c r="D517" s="47" t="s">
        <v>89</v>
      </c>
      <c r="E517" s="48" t="s">
        <v>404</v>
      </c>
      <c r="F517" s="46" t="str">
        <f>VLOOKUP(C517,'[1]2023.11'!$C$6:$X$1239,8,0)</f>
        <v>BUT</v>
      </c>
      <c r="G517" s="46" t="str">
        <f>VLOOKUP(C517,'[1]2023.11'!$C$6:$X$1239,9,0)</f>
        <v>NET</v>
      </c>
      <c r="H517" s="46" t="str">
        <f>VLOOKUP(C517,'[1]2023.11'!$C$6:$X$1239,14,0)</f>
        <v>F</v>
      </c>
      <c r="I517" s="78">
        <f>VLOOKUP(C517,'[1]2023.11'!$C$6:$X$1239,13,0)</f>
        <v>36840</v>
      </c>
      <c r="J517" s="46" t="str">
        <f>VLOOKUP(C517,'[1]2023.11'!$C$6:$X$1239,4,0)</f>
        <v>015876092</v>
      </c>
      <c r="K517" s="46" t="str">
        <f>VLOOKUP(C517,'[1]2023.11'!$C$6:$X$1239,3,0)</f>
        <v>031017916</v>
      </c>
      <c r="L517" s="15">
        <v>44777</v>
      </c>
      <c r="M517" s="2">
        <f t="shared" si="616"/>
        <v>26</v>
      </c>
      <c r="N517" s="16">
        <v>22</v>
      </c>
      <c r="O517" s="2"/>
      <c r="P517" s="16"/>
      <c r="Q517" s="16"/>
      <c r="R517" s="2">
        <v>200</v>
      </c>
      <c r="S517" s="2">
        <v>0</v>
      </c>
      <c r="T517" s="2">
        <v>0</v>
      </c>
      <c r="U517" s="16"/>
      <c r="V517" s="2">
        <v>0</v>
      </c>
      <c r="W517" s="2">
        <f t="shared" si="611"/>
        <v>10</v>
      </c>
      <c r="X517" s="2">
        <f t="shared" si="600"/>
        <v>0</v>
      </c>
      <c r="Y517" s="17">
        <f t="shared" si="606"/>
        <v>31.73076923076923</v>
      </c>
      <c r="Z517" s="17">
        <f t="shared" si="591"/>
        <v>5.5</v>
      </c>
      <c r="AA517" s="17">
        <f t="shared" si="590"/>
        <v>5</v>
      </c>
      <c r="AB517" s="18">
        <v>7</v>
      </c>
      <c r="AC517" s="19">
        <f t="shared" si="617"/>
        <v>259.23076923076923</v>
      </c>
      <c r="AD517" s="17">
        <f t="shared" si="593"/>
        <v>0</v>
      </c>
      <c r="AE517" s="17">
        <f t="shared" si="610"/>
        <v>0</v>
      </c>
      <c r="AF517" s="29"/>
      <c r="AG517" s="43">
        <f t="shared" si="612"/>
        <v>0</v>
      </c>
      <c r="AH517" s="17">
        <f t="shared" si="613"/>
        <v>5.1846153846153848</v>
      </c>
      <c r="AI517" s="17">
        <f t="shared" si="614"/>
        <v>5.1846153846153848</v>
      </c>
      <c r="AJ517" s="3">
        <f t="shared" si="608"/>
        <v>254</v>
      </c>
      <c r="AK517" s="3">
        <f t="shared" si="609"/>
        <v>200</v>
      </c>
      <c r="AL517" s="3"/>
      <c r="AN517" s="20">
        <f t="shared" si="594"/>
        <v>254.05</v>
      </c>
      <c r="AO517">
        <f t="shared" si="618"/>
        <v>2</v>
      </c>
      <c r="AP517">
        <f t="shared" si="619"/>
        <v>1</v>
      </c>
      <c r="AQ517">
        <f t="shared" si="620"/>
        <v>0</v>
      </c>
      <c r="AR517">
        <f t="shared" si="621"/>
        <v>0</v>
      </c>
      <c r="AS517">
        <f t="shared" si="622"/>
        <v>0</v>
      </c>
      <c r="AT517">
        <f t="shared" si="623"/>
        <v>4</v>
      </c>
      <c r="AU517">
        <f t="shared" si="624"/>
        <v>0</v>
      </c>
      <c r="AV517">
        <f t="shared" si="625"/>
        <v>0</v>
      </c>
      <c r="AW517">
        <f t="shared" si="626"/>
        <v>0</v>
      </c>
      <c r="AX517">
        <f t="shared" si="627"/>
        <v>2</v>
      </c>
      <c r="AY517">
        <f t="shared" si="628"/>
        <v>200.00000000004547</v>
      </c>
      <c r="AZ517" s="12">
        <f t="shared" si="595"/>
        <v>-1.55</v>
      </c>
      <c r="BA517" s="13">
        <f t="shared" si="607"/>
        <v>0</v>
      </c>
      <c r="BB517" s="13">
        <f t="shared" si="592"/>
        <v>0</v>
      </c>
      <c r="BC517" s="27">
        <v>0</v>
      </c>
      <c r="BD517" s="1">
        <f t="shared" si="596"/>
        <v>0</v>
      </c>
      <c r="BE517" s="20">
        <f t="shared" si="597"/>
        <v>241.73076923076923</v>
      </c>
    </row>
    <row r="518" spans="1:57" ht="36" customHeight="1" x14ac:dyDescent="0.65">
      <c r="A518" s="2">
        <v>512</v>
      </c>
      <c r="B518" s="2" t="s">
        <v>1287</v>
      </c>
      <c r="C518" s="44" t="s">
        <v>1316</v>
      </c>
      <c r="D518" s="47" t="s">
        <v>967</v>
      </c>
      <c r="E518" s="48" t="s">
        <v>1317</v>
      </c>
      <c r="F518" s="46" t="str">
        <f>VLOOKUP(C518,'[1]2023.11'!$C$6:$X$1239,8,0)</f>
        <v>ROEUN</v>
      </c>
      <c r="G518" s="46" t="str">
        <f>VLOOKUP(C518,'[1]2023.11'!$C$6:$X$1239,9,0)</f>
        <v>CHANTATH</v>
      </c>
      <c r="H518" s="46" t="str">
        <f>VLOOKUP(C518,'[1]2023.11'!$C$6:$X$1239,14,0)</f>
        <v>F</v>
      </c>
      <c r="I518" s="78">
        <f>VLOOKUP(C518,'[1]2023.11'!$C$6:$X$1239,13,0)</f>
        <v>38353</v>
      </c>
      <c r="J518" s="46" t="str">
        <f>VLOOKUP(C518,'[1]2023.11'!$C$6:$X$1239,4,0)</f>
        <v>0718616371</v>
      </c>
      <c r="K518" s="46" t="str">
        <f>VLOOKUP(C518,'[1]2023.11'!$C$6:$X$1239,3,0)</f>
        <v>160554954</v>
      </c>
      <c r="L518" s="15">
        <v>44927</v>
      </c>
      <c r="M518" s="2">
        <f t="shared" si="616"/>
        <v>26</v>
      </c>
      <c r="N518" s="16">
        <v>22</v>
      </c>
      <c r="O518" s="2"/>
      <c r="P518" s="16"/>
      <c r="Q518" s="16"/>
      <c r="R518" s="2">
        <v>200</v>
      </c>
      <c r="S518" s="2">
        <v>0</v>
      </c>
      <c r="T518" s="2">
        <v>0</v>
      </c>
      <c r="U518" s="16"/>
      <c r="V518" s="2">
        <v>0</v>
      </c>
      <c r="W518" s="2">
        <f t="shared" si="611"/>
        <v>10</v>
      </c>
      <c r="X518" s="2">
        <f t="shared" si="600"/>
        <v>0</v>
      </c>
      <c r="Y518" s="17">
        <f t="shared" si="606"/>
        <v>31.73076923076923</v>
      </c>
      <c r="Z518" s="17">
        <f t="shared" si="591"/>
        <v>5.5</v>
      </c>
      <c r="AA518" s="17">
        <f t="shared" si="590"/>
        <v>5</v>
      </c>
      <c r="AB518" s="18">
        <v>7</v>
      </c>
      <c r="AC518" s="19">
        <f t="shared" si="617"/>
        <v>259.23076923076923</v>
      </c>
      <c r="AD518" s="17">
        <f t="shared" si="593"/>
        <v>0</v>
      </c>
      <c r="AE518" s="17">
        <f t="shared" si="610"/>
        <v>0</v>
      </c>
      <c r="AF518" s="29"/>
      <c r="AG518" s="43">
        <f t="shared" si="612"/>
        <v>0</v>
      </c>
      <c r="AH518" s="17">
        <f t="shared" si="613"/>
        <v>5.1846153846153848</v>
      </c>
      <c r="AI518" s="17">
        <f t="shared" si="614"/>
        <v>5.1846153846153848</v>
      </c>
      <c r="AJ518" s="3">
        <f t="shared" si="608"/>
        <v>254</v>
      </c>
      <c r="AK518" s="3">
        <f t="shared" si="609"/>
        <v>200</v>
      </c>
      <c r="AL518" s="3"/>
      <c r="AN518" s="20">
        <f t="shared" si="594"/>
        <v>254.05</v>
      </c>
      <c r="AO518">
        <f t="shared" si="618"/>
        <v>2</v>
      </c>
      <c r="AP518">
        <f t="shared" si="619"/>
        <v>1</v>
      </c>
      <c r="AQ518">
        <f t="shared" si="620"/>
        <v>0</v>
      </c>
      <c r="AR518">
        <f t="shared" si="621"/>
        <v>0</v>
      </c>
      <c r="AS518">
        <f t="shared" si="622"/>
        <v>0</v>
      </c>
      <c r="AT518">
        <f t="shared" si="623"/>
        <v>4</v>
      </c>
      <c r="AU518">
        <f t="shared" si="624"/>
        <v>0</v>
      </c>
      <c r="AV518">
        <f t="shared" si="625"/>
        <v>0</v>
      </c>
      <c r="AW518">
        <f t="shared" si="626"/>
        <v>0</v>
      </c>
      <c r="AX518">
        <f t="shared" si="627"/>
        <v>2</v>
      </c>
      <c r="AY518">
        <f t="shared" si="628"/>
        <v>200.00000000004547</v>
      </c>
      <c r="AZ518" s="12">
        <f t="shared" si="595"/>
        <v>-1.9583333333333333</v>
      </c>
      <c r="BA518" s="13">
        <f t="shared" si="607"/>
        <v>0</v>
      </c>
      <c r="BB518" s="13">
        <f t="shared" si="592"/>
        <v>0</v>
      </c>
      <c r="BC518" s="27">
        <v>0</v>
      </c>
      <c r="BD518" s="1">
        <f t="shared" si="596"/>
        <v>0</v>
      </c>
      <c r="BE518" s="20">
        <f t="shared" si="597"/>
        <v>241.73076923076923</v>
      </c>
    </row>
    <row r="519" spans="1:57" ht="36" customHeight="1" x14ac:dyDescent="0.65">
      <c r="A519" s="39">
        <v>513</v>
      </c>
      <c r="B519" s="2" t="s">
        <v>1287</v>
      </c>
      <c r="C519" s="44" t="s">
        <v>1318</v>
      </c>
      <c r="D519" s="47" t="s">
        <v>1319</v>
      </c>
      <c r="E519" s="48" t="s">
        <v>1320</v>
      </c>
      <c r="F519" s="46" t="str">
        <f>VLOOKUP(C519,'[1]2023.11'!$C$6:$X$1239,8,0)</f>
        <v>SEAK</v>
      </c>
      <c r="G519" s="46" t="str">
        <f>VLOOKUP(C519,'[1]2023.11'!$C$6:$X$1239,9,0)</f>
        <v>SOTHEARA</v>
      </c>
      <c r="H519" s="46" t="str">
        <f>VLOOKUP(C519,'[1]2023.11'!$C$6:$X$1239,14,0)</f>
        <v>F</v>
      </c>
      <c r="I519" s="78">
        <f>VLOOKUP(C519,'[1]2023.11'!$C$6:$X$1239,13,0)</f>
        <v>32976</v>
      </c>
      <c r="J519" s="46" t="str">
        <f>VLOOKUP(C519,'[1]2023.11'!$C$6:$X$1239,4,0)</f>
        <v>0884180826</v>
      </c>
      <c r="K519" s="46" t="str">
        <f>VLOOKUP(C519,'[1]2023.11'!$C$6:$X$1239,3,0)</f>
        <v>040263750</v>
      </c>
      <c r="L519" s="15">
        <v>44949</v>
      </c>
      <c r="M519" s="2">
        <f t="shared" si="616"/>
        <v>26</v>
      </c>
      <c r="N519" s="16">
        <v>22</v>
      </c>
      <c r="O519" s="2"/>
      <c r="P519" s="16"/>
      <c r="Q519" s="16"/>
      <c r="R519" s="2">
        <v>200</v>
      </c>
      <c r="S519" s="2">
        <v>0</v>
      </c>
      <c r="T519" s="2">
        <v>0</v>
      </c>
      <c r="U519" s="16"/>
      <c r="V519" s="2">
        <v>0</v>
      </c>
      <c r="W519" s="2">
        <f t="shared" si="611"/>
        <v>10</v>
      </c>
      <c r="X519" s="2">
        <f t="shared" si="600"/>
        <v>0</v>
      </c>
      <c r="Y519" s="17">
        <f t="shared" si="606"/>
        <v>31.73076923076923</v>
      </c>
      <c r="Z519" s="17">
        <f t="shared" si="591"/>
        <v>5.5</v>
      </c>
      <c r="AA519" s="17">
        <f t="shared" ref="AA519:AA528" si="629">5/$P$4*M519</f>
        <v>5</v>
      </c>
      <c r="AB519" s="18">
        <v>7</v>
      </c>
      <c r="AC519" s="19">
        <f t="shared" si="617"/>
        <v>259.23076923076923</v>
      </c>
      <c r="AD519" s="17">
        <f t="shared" si="593"/>
        <v>0</v>
      </c>
      <c r="AE519" s="17">
        <f t="shared" si="610"/>
        <v>0</v>
      </c>
      <c r="AF519" s="29"/>
      <c r="AG519" s="43">
        <f t="shared" si="612"/>
        <v>0</v>
      </c>
      <c r="AH519" s="17">
        <f t="shared" si="613"/>
        <v>5.1846153846153848</v>
      </c>
      <c r="AI519" s="17">
        <f t="shared" si="614"/>
        <v>5.1846153846153848</v>
      </c>
      <c r="AJ519" s="3">
        <f t="shared" si="608"/>
        <v>254</v>
      </c>
      <c r="AK519" s="3">
        <f t="shared" si="609"/>
        <v>200</v>
      </c>
      <c r="AL519" s="3"/>
      <c r="AN519" s="20">
        <f t="shared" si="594"/>
        <v>254.05</v>
      </c>
      <c r="AO519">
        <f t="shared" si="618"/>
        <v>2</v>
      </c>
      <c r="AP519">
        <f t="shared" si="619"/>
        <v>1</v>
      </c>
      <c r="AQ519">
        <f t="shared" si="620"/>
        <v>0</v>
      </c>
      <c r="AR519">
        <f t="shared" si="621"/>
        <v>0</v>
      </c>
      <c r="AS519">
        <f t="shared" si="622"/>
        <v>0</v>
      </c>
      <c r="AT519">
        <f t="shared" si="623"/>
        <v>4</v>
      </c>
      <c r="AU519">
        <f t="shared" si="624"/>
        <v>0</v>
      </c>
      <c r="AV519">
        <f t="shared" si="625"/>
        <v>0</v>
      </c>
      <c r="AW519">
        <f t="shared" si="626"/>
        <v>0</v>
      </c>
      <c r="AX519">
        <f t="shared" si="627"/>
        <v>2</v>
      </c>
      <c r="AY519">
        <f t="shared" si="628"/>
        <v>200.00000000004547</v>
      </c>
      <c r="AZ519" s="12">
        <f t="shared" si="595"/>
        <v>-2.0194444444444444</v>
      </c>
      <c r="BA519" s="13">
        <f t="shared" si="607"/>
        <v>0</v>
      </c>
      <c r="BB519" s="13">
        <f t="shared" si="592"/>
        <v>0</v>
      </c>
      <c r="BC519" s="27">
        <v>0</v>
      </c>
      <c r="BD519" s="1">
        <f t="shared" si="596"/>
        <v>0</v>
      </c>
      <c r="BE519" s="20">
        <f t="shared" si="597"/>
        <v>241.73076923076923</v>
      </c>
    </row>
    <row r="520" spans="1:57" ht="36" customHeight="1" x14ac:dyDescent="0.65">
      <c r="A520" s="2">
        <v>514</v>
      </c>
      <c r="B520" s="2" t="s">
        <v>1287</v>
      </c>
      <c r="C520" s="44" t="s">
        <v>1321</v>
      </c>
      <c r="D520" s="47" t="s">
        <v>1322</v>
      </c>
      <c r="E520" s="48" t="s">
        <v>1323</v>
      </c>
      <c r="F520" s="46" t="str">
        <f>VLOOKUP(C520,'[1]2023.11'!$C$6:$X$1239,8,0)</f>
        <v>KOY</v>
      </c>
      <c r="G520" s="46" t="str">
        <f>VLOOKUP(C520,'[1]2023.11'!$C$6:$X$1239,9,0)</f>
        <v>CHAKRIYA</v>
      </c>
      <c r="H520" s="46" t="str">
        <f>VLOOKUP(C520,'[1]2023.11'!$C$6:$X$1239,14,0)</f>
        <v>F</v>
      </c>
      <c r="I520" s="78">
        <f>VLOOKUP(C520,'[1]2023.11'!$C$6:$X$1239,13,0)</f>
        <v>33775</v>
      </c>
      <c r="J520" s="46" t="str">
        <f>VLOOKUP(C520,'[1]2023.11'!$C$6:$X$1239,4,0)</f>
        <v>010603078</v>
      </c>
      <c r="K520" s="46" t="str">
        <f>VLOOKUP(C520,'[1]2023.11'!$C$6:$X$1239,3,0)</f>
        <v>020848561</v>
      </c>
      <c r="L520" s="15">
        <v>44927</v>
      </c>
      <c r="M520" s="2">
        <f t="shared" si="616"/>
        <v>25</v>
      </c>
      <c r="N520" s="16">
        <v>22</v>
      </c>
      <c r="O520" s="2"/>
      <c r="P520" s="16"/>
      <c r="Q520" s="16">
        <v>1</v>
      </c>
      <c r="R520" s="2">
        <v>200</v>
      </c>
      <c r="S520" s="2">
        <v>0</v>
      </c>
      <c r="T520" s="2">
        <v>0</v>
      </c>
      <c r="U520" s="16"/>
      <c r="V520" s="2">
        <v>0</v>
      </c>
      <c r="W520" s="2">
        <f t="shared" si="611"/>
        <v>0</v>
      </c>
      <c r="X520" s="2">
        <f t="shared" si="600"/>
        <v>0</v>
      </c>
      <c r="Y520" s="17">
        <f t="shared" si="606"/>
        <v>31.73076923076923</v>
      </c>
      <c r="Z520" s="17">
        <f t="shared" ref="Z520:Z583" si="630">N520*1000/4000</f>
        <v>5.5</v>
      </c>
      <c r="AA520" s="17">
        <f t="shared" si="629"/>
        <v>4.8076923076923084</v>
      </c>
      <c r="AB520" s="18">
        <v>7</v>
      </c>
      <c r="AC520" s="19">
        <f t="shared" si="617"/>
        <v>249.03846153846155</v>
      </c>
      <c r="AD520" s="17">
        <f t="shared" si="593"/>
        <v>0</v>
      </c>
      <c r="AE520" s="17">
        <f t="shared" si="610"/>
        <v>7.6923076923076925</v>
      </c>
      <c r="AF520" s="29"/>
      <c r="AG520" s="43">
        <f t="shared" si="612"/>
        <v>0</v>
      </c>
      <c r="AH520" s="17">
        <f t="shared" si="613"/>
        <v>4.9807692307692308</v>
      </c>
      <c r="AI520" s="17">
        <f t="shared" si="614"/>
        <v>12.673076923076923</v>
      </c>
      <c r="AJ520" s="3">
        <f t="shared" si="608"/>
        <v>236</v>
      </c>
      <c r="AK520" s="3">
        <f t="shared" si="609"/>
        <v>1400</v>
      </c>
      <c r="AL520" s="3"/>
      <c r="AN520" s="20">
        <f t="shared" si="594"/>
        <v>236.37</v>
      </c>
      <c r="AO520">
        <f t="shared" si="618"/>
        <v>2</v>
      </c>
      <c r="AP520">
        <f t="shared" si="619"/>
        <v>0</v>
      </c>
      <c r="AQ520">
        <f t="shared" si="620"/>
        <v>1</v>
      </c>
      <c r="AR520">
        <f t="shared" si="621"/>
        <v>1</v>
      </c>
      <c r="AS520">
        <f t="shared" si="622"/>
        <v>1</v>
      </c>
      <c r="AT520">
        <f t="shared" si="623"/>
        <v>1</v>
      </c>
      <c r="AU520">
        <f t="shared" si="624"/>
        <v>0</v>
      </c>
      <c r="AV520">
        <f t="shared" si="625"/>
        <v>1</v>
      </c>
      <c r="AW520">
        <f t="shared" si="626"/>
        <v>0</v>
      </c>
      <c r="AX520">
        <f t="shared" si="627"/>
        <v>4</v>
      </c>
      <c r="AY520">
        <f t="shared" si="628"/>
        <v>1480.0000000000182</v>
      </c>
      <c r="AZ520" s="12">
        <f t="shared" si="595"/>
        <v>-1.9583333333333333</v>
      </c>
      <c r="BA520" s="13">
        <f t="shared" si="607"/>
        <v>0</v>
      </c>
      <c r="BB520" s="13">
        <f t="shared" si="592"/>
        <v>0</v>
      </c>
      <c r="BC520" s="27">
        <v>0</v>
      </c>
      <c r="BD520" s="1">
        <f t="shared" si="596"/>
        <v>0</v>
      </c>
      <c r="BE520" s="20">
        <f t="shared" si="597"/>
        <v>224.03846153846155</v>
      </c>
    </row>
    <row r="521" spans="1:57" ht="36" customHeight="1" x14ac:dyDescent="0.65">
      <c r="A521" s="39">
        <v>515</v>
      </c>
      <c r="B521" s="2" t="s">
        <v>1287</v>
      </c>
      <c r="C521" s="44" t="s">
        <v>1324</v>
      </c>
      <c r="D521" s="47" t="s">
        <v>1325</v>
      </c>
      <c r="E521" s="48" t="s">
        <v>566</v>
      </c>
      <c r="F521" s="46" t="str">
        <f>VLOOKUP(C521,'[1]2023.11'!$C$6:$X$1239,8,0)</f>
        <v>SETH</v>
      </c>
      <c r="G521" s="46" t="str">
        <f>VLOOKUP(C521,'[1]2023.11'!$C$6:$X$1239,9,0)</f>
        <v>RATANA</v>
      </c>
      <c r="H521" s="46" t="str">
        <f>VLOOKUP(C521,'[1]2023.11'!$C$6:$X$1239,14,0)</f>
        <v>F</v>
      </c>
      <c r="I521" s="78">
        <f>VLOOKUP(C521,'[1]2023.11'!$C$6:$X$1239,13,0)</f>
        <v>36629</v>
      </c>
      <c r="J521" s="46" t="str">
        <f>VLOOKUP(C521,'[1]2023.11'!$C$6:$X$1239,4,0)</f>
        <v>0963087862</v>
      </c>
      <c r="K521" s="46" t="str">
        <f>VLOOKUP(C521,'[1]2023.11'!$C$6:$X$1239,3,0)</f>
        <v>040497713</v>
      </c>
      <c r="L521" s="15">
        <v>45019</v>
      </c>
      <c r="M521" s="2">
        <f t="shared" si="616"/>
        <v>25</v>
      </c>
      <c r="N521" s="16">
        <v>20</v>
      </c>
      <c r="O521" s="2"/>
      <c r="P521" s="16"/>
      <c r="Q521" s="16">
        <v>1</v>
      </c>
      <c r="R521" s="2">
        <v>200</v>
      </c>
      <c r="S521" s="2">
        <v>0</v>
      </c>
      <c r="T521" s="2">
        <v>0</v>
      </c>
      <c r="U521" s="16"/>
      <c r="V521" s="2">
        <v>0</v>
      </c>
      <c r="W521" s="2">
        <f t="shared" si="611"/>
        <v>0</v>
      </c>
      <c r="X521" s="2">
        <f t="shared" si="600"/>
        <v>0</v>
      </c>
      <c r="Y521" s="17">
        <f t="shared" si="606"/>
        <v>28.846153846153847</v>
      </c>
      <c r="Z521" s="17">
        <f t="shared" si="630"/>
        <v>5</v>
      </c>
      <c r="AA521" s="17">
        <f t="shared" si="629"/>
        <v>4.8076923076923084</v>
      </c>
      <c r="AB521" s="18">
        <v>7</v>
      </c>
      <c r="AC521" s="19">
        <f t="shared" si="617"/>
        <v>245.65384615384616</v>
      </c>
      <c r="AD521" s="17">
        <f t="shared" si="593"/>
        <v>0</v>
      </c>
      <c r="AE521" s="17">
        <f t="shared" si="610"/>
        <v>7.6923076923076925</v>
      </c>
      <c r="AF521" s="29"/>
      <c r="AG521" s="43">
        <f t="shared" si="612"/>
        <v>0</v>
      </c>
      <c r="AH521" s="17">
        <f t="shared" si="613"/>
        <v>4.9130769230769236</v>
      </c>
      <c r="AI521" s="17">
        <f t="shared" si="614"/>
        <v>12.605384615384615</v>
      </c>
      <c r="AJ521" s="3">
        <f t="shared" si="608"/>
        <v>233</v>
      </c>
      <c r="AK521" s="3">
        <f t="shared" si="609"/>
        <v>200</v>
      </c>
      <c r="AL521" s="3"/>
      <c r="AN521" s="20">
        <f t="shared" si="594"/>
        <v>233.05</v>
      </c>
      <c r="AO521">
        <f t="shared" si="618"/>
        <v>2</v>
      </c>
      <c r="AP521">
        <f t="shared" si="619"/>
        <v>0</v>
      </c>
      <c r="AQ521">
        <f t="shared" si="620"/>
        <v>1</v>
      </c>
      <c r="AR521">
        <f t="shared" si="621"/>
        <v>1</v>
      </c>
      <c r="AS521">
        <f t="shared" si="622"/>
        <v>0</v>
      </c>
      <c r="AT521">
        <f t="shared" si="623"/>
        <v>3</v>
      </c>
      <c r="AU521">
        <f t="shared" si="624"/>
        <v>0</v>
      </c>
      <c r="AV521">
        <f t="shared" si="625"/>
        <v>0</v>
      </c>
      <c r="AW521">
        <f t="shared" si="626"/>
        <v>0</v>
      </c>
      <c r="AX521">
        <f t="shared" si="627"/>
        <v>2</v>
      </c>
      <c r="AY521">
        <f t="shared" si="628"/>
        <v>200.00000000004547</v>
      </c>
      <c r="AZ521" s="12">
        <f t="shared" si="595"/>
        <v>-2.213888888888889</v>
      </c>
      <c r="BA521" s="13">
        <f t="shared" si="607"/>
        <v>0</v>
      </c>
      <c r="BB521" s="13">
        <f t="shared" ref="BB521:BB584" si="631">IF(AZ521&lt;=3,0,IF(AZ521&lt;=4,4,IF(AZ521&lt;=5,5,IF(AZ521&lt;=6,6,IF(AZ521&lt;=7,7,IF(AZ521&lt;=8,8,IF(AZ521&lt;=9,9,10)))))))</f>
        <v>0</v>
      </c>
      <c r="BC521" s="27">
        <v>0</v>
      </c>
      <c r="BD521" s="1">
        <f t="shared" si="596"/>
        <v>0</v>
      </c>
      <c r="BE521" s="20">
        <f t="shared" si="597"/>
        <v>221.15384615384616</v>
      </c>
    </row>
    <row r="522" spans="1:57" ht="36" customHeight="1" x14ac:dyDescent="0.65">
      <c r="A522" s="2">
        <v>516</v>
      </c>
      <c r="B522" s="2" t="s">
        <v>1287</v>
      </c>
      <c r="C522" s="44" t="s">
        <v>1326</v>
      </c>
      <c r="D522" s="47" t="s">
        <v>246</v>
      </c>
      <c r="E522" s="48" t="s">
        <v>283</v>
      </c>
      <c r="F522" s="46" t="str">
        <f>VLOOKUP(C522,'[1]2023.11'!$C$6:$X$1239,8,0)</f>
        <v>NOEUN</v>
      </c>
      <c r="G522" s="46" t="str">
        <f>VLOOKUP(C522,'[1]2023.11'!$C$6:$X$1239,9,0)</f>
        <v>SOKCHEA</v>
      </c>
      <c r="H522" s="46" t="str">
        <f>VLOOKUP(C522,'[1]2023.11'!$C$6:$X$1239,14,0)</f>
        <v>F</v>
      </c>
      <c r="I522" s="78">
        <f>VLOOKUP(C522,'[1]2023.11'!$C$6:$X$1239,13,0)</f>
        <v>36617</v>
      </c>
      <c r="J522" s="46">
        <f>VLOOKUP(C522,'[1]2023.11'!$C$6:$X$1239,4,0)</f>
        <v>0</v>
      </c>
      <c r="K522" s="46" t="str">
        <f>VLOOKUP(C522,'[1]2023.11'!$C$6:$X$1239,3,0)</f>
        <v>062155186</v>
      </c>
      <c r="L522" s="15">
        <v>45055</v>
      </c>
      <c r="M522" s="2">
        <f t="shared" si="616"/>
        <v>26</v>
      </c>
      <c r="N522" s="16">
        <v>22</v>
      </c>
      <c r="O522" s="2"/>
      <c r="P522" s="16"/>
      <c r="Q522" s="16"/>
      <c r="R522" s="2">
        <v>200</v>
      </c>
      <c r="S522" s="2">
        <v>0</v>
      </c>
      <c r="T522" s="2">
        <v>0</v>
      </c>
      <c r="U522" s="16"/>
      <c r="V522" s="2">
        <v>0</v>
      </c>
      <c r="W522" s="2">
        <f t="shared" si="611"/>
        <v>10</v>
      </c>
      <c r="X522" s="2">
        <f t="shared" si="600"/>
        <v>0</v>
      </c>
      <c r="Y522" s="17">
        <f t="shared" si="606"/>
        <v>31.73076923076923</v>
      </c>
      <c r="Z522" s="17">
        <f t="shared" si="630"/>
        <v>5.5</v>
      </c>
      <c r="AA522" s="17">
        <f t="shared" si="629"/>
        <v>5</v>
      </c>
      <c r="AB522" s="18"/>
      <c r="AC522" s="19">
        <f t="shared" si="617"/>
        <v>252.23076923076923</v>
      </c>
      <c r="AD522" s="17">
        <f t="shared" ref="AD522:AD549" si="632">(R522+T522)/$P$4*P522</f>
        <v>0</v>
      </c>
      <c r="AE522" s="17">
        <f t="shared" si="610"/>
        <v>0</v>
      </c>
      <c r="AF522" s="29"/>
      <c r="AG522" s="43">
        <f t="shared" si="612"/>
        <v>0</v>
      </c>
      <c r="AH522" s="17">
        <f t="shared" si="613"/>
        <v>5.0446153846153843</v>
      </c>
      <c r="AI522" s="17">
        <f t="shared" si="614"/>
        <v>5.0446153846153843</v>
      </c>
      <c r="AJ522" s="3">
        <f t="shared" si="608"/>
        <v>247</v>
      </c>
      <c r="AK522" s="3">
        <f t="shared" si="609"/>
        <v>700</v>
      </c>
      <c r="AL522" s="3"/>
      <c r="AN522" s="20">
        <f t="shared" ref="AN522:AN585" si="633">ROUND( AC522-AI522,2)</f>
        <v>247.19</v>
      </c>
      <c r="AO522">
        <f t="shared" si="618"/>
        <v>2</v>
      </c>
      <c r="AP522">
        <f t="shared" si="619"/>
        <v>0</v>
      </c>
      <c r="AQ522">
        <f t="shared" si="620"/>
        <v>2</v>
      </c>
      <c r="AR522">
        <f t="shared" si="621"/>
        <v>0</v>
      </c>
      <c r="AS522">
        <f t="shared" si="622"/>
        <v>1</v>
      </c>
      <c r="AT522">
        <f t="shared" si="623"/>
        <v>2</v>
      </c>
      <c r="AU522">
        <f t="shared" si="624"/>
        <v>0</v>
      </c>
      <c r="AV522">
        <f t="shared" si="625"/>
        <v>0</v>
      </c>
      <c r="AW522">
        <f t="shared" si="626"/>
        <v>1</v>
      </c>
      <c r="AX522">
        <f t="shared" si="627"/>
        <v>2</v>
      </c>
      <c r="AY522">
        <f t="shared" si="628"/>
        <v>759.99999999999091</v>
      </c>
      <c r="AZ522" s="12">
        <f t="shared" ref="AZ522:AZ585" si="634">+DAYS360(L522,$P$3)/360</f>
        <v>-2.3138888888888891</v>
      </c>
      <c r="BA522" s="13">
        <f t="shared" si="607"/>
        <v>0</v>
      </c>
      <c r="BB522" s="13">
        <f t="shared" si="631"/>
        <v>0</v>
      </c>
      <c r="BC522" s="27">
        <v>0</v>
      </c>
      <c r="BD522" s="1">
        <f t="shared" ref="BD522:BD585" si="635">+BC522*150000/4000</f>
        <v>0</v>
      </c>
      <c r="BE522" s="20">
        <f t="shared" ref="BE522:BE585" si="636">AC522-AD522-AE522-Z522-AA522-AB522-BD522</f>
        <v>241.73076923076923</v>
      </c>
    </row>
    <row r="523" spans="1:57" ht="36" customHeight="1" x14ac:dyDescent="0.65">
      <c r="A523" s="39">
        <v>517</v>
      </c>
      <c r="B523" s="2" t="s">
        <v>1287</v>
      </c>
      <c r="C523" s="44" t="s">
        <v>1327</v>
      </c>
      <c r="D523" s="47" t="s">
        <v>1328</v>
      </c>
      <c r="E523" s="48" t="s">
        <v>921</v>
      </c>
      <c r="F523" s="46" t="str">
        <f>VLOOKUP(C523,'[1]2023.11'!$C$6:$X$1239,8,0)</f>
        <v>KUN</v>
      </c>
      <c r="G523" s="46" t="str">
        <f>VLOOKUP(C523,'[1]2023.11'!$C$6:$X$1239,9,0)</f>
        <v>MANIT</v>
      </c>
      <c r="H523" s="46" t="str">
        <f>VLOOKUP(C523,'[1]2023.11'!$C$6:$X$1239,14,0)</f>
        <v>F</v>
      </c>
      <c r="I523" s="78">
        <f>VLOOKUP(C523,'[1]2023.11'!$C$6:$X$1239,13,0)</f>
        <v>38481</v>
      </c>
      <c r="J523" s="46">
        <f>VLOOKUP(C523,'[1]2023.11'!$C$6:$X$1239,4,0)</f>
        <v>0</v>
      </c>
      <c r="K523" s="46" t="str">
        <f>VLOOKUP(C523,'[1]2023.11'!$C$6:$X$1239,3,0)</f>
        <v>021348855</v>
      </c>
      <c r="L523" s="15">
        <v>45078</v>
      </c>
      <c r="M523" s="2">
        <f t="shared" si="616"/>
        <v>26</v>
      </c>
      <c r="N523" s="16">
        <v>22</v>
      </c>
      <c r="O523" s="2"/>
      <c r="P523" s="16"/>
      <c r="Q523" s="16"/>
      <c r="R523" s="2">
        <v>200</v>
      </c>
      <c r="S523" s="2">
        <v>0</v>
      </c>
      <c r="T523" s="2">
        <v>0</v>
      </c>
      <c r="U523" s="16"/>
      <c r="V523" s="2">
        <v>0</v>
      </c>
      <c r="W523" s="2">
        <f t="shared" si="611"/>
        <v>10</v>
      </c>
      <c r="X523" s="2">
        <f t="shared" si="600"/>
        <v>0</v>
      </c>
      <c r="Y523" s="17">
        <f t="shared" si="606"/>
        <v>31.73076923076923</v>
      </c>
      <c r="Z523" s="17">
        <f t="shared" si="630"/>
        <v>5.5</v>
      </c>
      <c r="AA523" s="17">
        <f t="shared" si="629"/>
        <v>5</v>
      </c>
      <c r="AB523" s="18">
        <v>7</v>
      </c>
      <c r="AC523" s="19">
        <f t="shared" si="617"/>
        <v>259.23076923076923</v>
      </c>
      <c r="AD523" s="17">
        <f t="shared" si="632"/>
        <v>0</v>
      </c>
      <c r="AE523" s="17">
        <f t="shared" si="610"/>
        <v>0</v>
      </c>
      <c r="AF523" s="29"/>
      <c r="AG523" s="43">
        <f t="shared" si="612"/>
        <v>0</v>
      </c>
      <c r="AH523" s="17">
        <f t="shared" si="613"/>
        <v>5.1846153846153848</v>
      </c>
      <c r="AI523" s="17">
        <f t="shared" si="614"/>
        <v>5.1846153846153848</v>
      </c>
      <c r="AJ523" s="3">
        <f t="shared" si="608"/>
        <v>254</v>
      </c>
      <c r="AK523" s="3">
        <f t="shared" si="609"/>
        <v>200</v>
      </c>
      <c r="AL523" s="3"/>
      <c r="AN523" s="20">
        <f t="shared" si="633"/>
        <v>254.05</v>
      </c>
      <c r="AO523">
        <f t="shared" si="618"/>
        <v>2</v>
      </c>
      <c r="AP523">
        <f t="shared" si="619"/>
        <v>1</v>
      </c>
      <c r="AQ523">
        <f t="shared" si="620"/>
        <v>0</v>
      </c>
      <c r="AR523">
        <f t="shared" si="621"/>
        <v>0</v>
      </c>
      <c r="AS523">
        <f t="shared" si="622"/>
        <v>0</v>
      </c>
      <c r="AT523">
        <f t="shared" si="623"/>
        <v>4</v>
      </c>
      <c r="AU523">
        <f t="shared" si="624"/>
        <v>0</v>
      </c>
      <c r="AV523">
        <f t="shared" si="625"/>
        <v>0</v>
      </c>
      <c r="AW523">
        <f t="shared" si="626"/>
        <v>0</v>
      </c>
      <c r="AX523">
        <f t="shared" si="627"/>
        <v>2</v>
      </c>
      <c r="AY523">
        <f t="shared" si="628"/>
        <v>200.00000000004547</v>
      </c>
      <c r="AZ523" s="12">
        <f t="shared" si="634"/>
        <v>-2.375</v>
      </c>
      <c r="BA523" s="13">
        <f t="shared" si="607"/>
        <v>0</v>
      </c>
      <c r="BB523" s="13">
        <f t="shared" si="631"/>
        <v>0</v>
      </c>
      <c r="BC523" s="27">
        <v>0</v>
      </c>
      <c r="BD523" s="1">
        <f t="shared" si="635"/>
        <v>0</v>
      </c>
      <c r="BE523" s="20">
        <f t="shared" si="636"/>
        <v>241.73076923076923</v>
      </c>
    </row>
    <row r="524" spans="1:57" ht="31.5" customHeight="1" x14ac:dyDescent="0.65">
      <c r="A524" s="2">
        <v>518</v>
      </c>
      <c r="B524" s="2" t="s">
        <v>1287</v>
      </c>
      <c r="C524" s="37" t="s">
        <v>1329</v>
      </c>
      <c r="D524" s="47" t="s">
        <v>1330</v>
      </c>
      <c r="E524" s="48" t="s">
        <v>1331</v>
      </c>
      <c r="F524" s="46" t="str">
        <f>VLOOKUP(C524,'[1]2023.11'!$C$6:$X$1239,8,0)</f>
        <v>VA</v>
      </c>
      <c r="G524" s="46" t="str">
        <f>VLOOKUP(C524,'[1]2023.11'!$C$6:$X$1239,9,0)</f>
        <v>SOKHOEURN</v>
      </c>
      <c r="H524" s="46" t="str">
        <f>VLOOKUP(C524,'[1]2023.11'!$C$6:$X$1239,14,0)</f>
        <v>M</v>
      </c>
      <c r="I524" s="78">
        <f>VLOOKUP(C524,'[1]2023.11'!$C$6:$X$1239,13,0)</f>
        <v>33916</v>
      </c>
      <c r="J524" s="46">
        <f>VLOOKUP(C524,'[1]2023.11'!$C$6:$X$1239,4,0)</f>
        <v>0</v>
      </c>
      <c r="K524" s="46" t="str">
        <f>VLOOKUP(C524,'[1]2023.11'!$C$6:$X$1239,3,0)</f>
        <v>051582330</v>
      </c>
      <c r="L524" s="15">
        <v>44228</v>
      </c>
      <c r="M524" s="2">
        <f t="shared" si="616"/>
        <v>26</v>
      </c>
      <c r="N524" s="16">
        <v>22</v>
      </c>
      <c r="O524" s="2"/>
      <c r="P524" s="16"/>
      <c r="Q524" s="16"/>
      <c r="R524" s="2">
        <v>200</v>
      </c>
      <c r="S524" s="2">
        <v>0</v>
      </c>
      <c r="T524" s="2">
        <v>0</v>
      </c>
      <c r="U524" s="16"/>
      <c r="V524" s="2">
        <v>0</v>
      </c>
      <c r="W524" s="2">
        <f t="shared" si="611"/>
        <v>10</v>
      </c>
      <c r="X524" s="2">
        <f t="shared" si="600"/>
        <v>0</v>
      </c>
      <c r="Y524" s="17">
        <f t="shared" si="606"/>
        <v>31.73076923076923</v>
      </c>
      <c r="Z524" s="17">
        <f t="shared" si="630"/>
        <v>5.5</v>
      </c>
      <c r="AA524" s="17">
        <f t="shared" si="629"/>
        <v>5</v>
      </c>
      <c r="AB524" s="18">
        <v>7</v>
      </c>
      <c r="AC524" s="19">
        <f t="shared" si="617"/>
        <v>259.23076923076923</v>
      </c>
      <c r="AD524" s="17">
        <f t="shared" si="632"/>
        <v>0</v>
      </c>
      <c r="AE524" s="17">
        <f t="shared" si="610"/>
        <v>0</v>
      </c>
      <c r="AF524" s="29"/>
      <c r="AG524" s="43">
        <f t="shared" si="612"/>
        <v>0</v>
      </c>
      <c r="AH524" s="17">
        <f t="shared" si="613"/>
        <v>5.1846153846153848</v>
      </c>
      <c r="AI524" s="17">
        <f t="shared" si="614"/>
        <v>5.1846153846153848</v>
      </c>
      <c r="AJ524" s="3">
        <f t="shared" si="608"/>
        <v>254</v>
      </c>
      <c r="AK524" s="3">
        <f t="shared" si="609"/>
        <v>200</v>
      </c>
      <c r="AL524" s="3"/>
      <c r="AN524" s="20">
        <f t="shared" si="633"/>
        <v>254.05</v>
      </c>
      <c r="AO524">
        <f t="shared" si="618"/>
        <v>2</v>
      </c>
      <c r="AP524">
        <f t="shared" si="619"/>
        <v>1</v>
      </c>
      <c r="AQ524">
        <f t="shared" si="620"/>
        <v>0</v>
      </c>
      <c r="AR524">
        <f t="shared" si="621"/>
        <v>0</v>
      </c>
      <c r="AS524">
        <f t="shared" si="622"/>
        <v>0</v>
      </c>
      <c r="AT524">
        <f t="shared" si="623"/>
        <v>4</v>
      </c>
      <c r="AU524">
        <f t="shared" si="624"/>
        <v>0</v>
      </c>
      <c r="AV524">
        <f t="shared" si="625"/>
        <v>0</v>
      </c>
      <c r="AW524">
        <f t="shared" si="626"/>
        <v>0</v>
      </c>
      <c r="AX524">
        <f t="shared" si="627"/>
        <v>2</v>
      </c>
      <c r="AY524">
        <f t="shared" si="628"/>
        <v>200.00000000004547</v>
      </c>
      <c r="AZ524" s="12">
        <f t="shared" si="634"/>
        <v>-4.1666666666666664E-2</v>
      </c>
      <c r="BA524" s="13">
        <f t="shared" si="607"/>
        <v>0</v>
      </c>
      <c r="BB524" s="13">
        <f t="shared" si="631"/>
        <v>0</v>
      </c>
      <c r="BC524" s="27">
        <v>0</v>
      </c>
      <c r="BD524" s="1">
        <f t="shared" si="635"/>
        <v>0</v>
      </c>
      <c r="BE524" s="20">
        <f t="shared" si="636"/>
        <v>241.73076923076923</v>
      </c>
    </row>
    <row r="525" spans="1:57" ht="36" customHeight="1" x14ac:dyDescent="0.65">
      <c r="A525" s="39">
        <v>519</v>
      </c>
      <c r="B525" s="2" t="s">
        <v>1287</v>
      </c>
      <c r="C525" s="44" t="s">
        <v>1332</v>
      </c>
      <c r="D525" s="47" t="s">
        <v>1333</v>
      </c>
      <c r="E525" s="48" t="s">
        <v>1334</v>
      </c>
      <c r="F525" s="46" t="str">
        <f>VLOOKUP(C525,'[1]2023.11'!$C$6:$X$1239,8,0)</f>
        <v>KEU</v>
      </c>
      <c r="G525" s="46" t="str">
        <f>VLOOKUP(C525,'[1]2023.11'!$C$6:$X$1239,9,0)</f>
        <v>SOKHEY</v>
      </c>
      <c r="H525" s="46" t="str">
        <f>VLOOKUP(C525,'[1]2023.11'!$C$6:$X$1239,14,0)</f>
        <v>F</v>
      </c>
      <c r="I525" s="78">
        <f>VLOOKUP(C525,'[1]2023.11'!$C$6:$X$1239,13,0)</f>
        <v>37257</v>
      </c>
      <c r="J525" s="46" t="str">
        <f>VLOOKUP(C525,'[1]2023.11'!$C$6:$X$1239,4,0)</f>
        <v>085423274</v>
      </c>
      <c r="K525" s="46" t="str">
        <f>VLOOKUP(C525,'[1]2023.11'!$C$6:$X$1239,3,0)</f>
        <v>150957686</v>
      </c>
      <c r="L525" s="15">
        <v>45124</v>
      </c>
      <c r="M525" s="2">
        <f t="shared" si="616"/>
        <v>26</v>
      </c>
      <c r="N525" s="16">
        <v>22</v>
      </c>
      <c r="O525" s="2"/>
      <c r="P525" s="16"/>
      <c r="Q525" s="16"/>
      <c r="R525" s="2">
        <v>200</v>
      </c>
      <c r="S525" s="2">
        <v>0</v>
      </c>
      <c r="T525" s="2">
        <v>0</v>
      </c>
      <c r="U525" s="16"/>
      <c r="V525" s="2">
        <v>0</v>
      </c>
      <c r="W525" s="2">
        <f t="shared" si="611"/>
        <v>10</v>
      </c>
      <c r="X525" s="2">
        <f t="shared" si="600"/>
        <v>0</v>
      </c>
      <c r="Y525" s="17">
        <f t="shared" si="606"/>
        <v>31.73076923076923</v>
      </c>
      <c r="Z525" s="17">
        <f t="shared" si="630"/>
        <v>5.5</v>
      </c>
      <c r="AA525" s="17">
        <f t="shared" si="629"/>
        <v>5</v>
      </c>
      <c r="AB525" s="18">
        <v>7</v>
      </c>
      <c r="AC525" s="19">
        <f t="shared" si="617"/>
        <v>259.23076923076923</v>
      </c>
      <c r="AD525" s="17">
        <f t="shared" si="632"/>
        <v>0</v>
      </c>
      <c r="AE525" s="17">
        <f t="shared" si="610"/>
        <v>0</v>
      </c>
      <c r="AF525" s="29"/>
      <c r="AG525" s="43">
        <f t="shared" si="612"/>
        <v>0</v>
      </c>
      <c r="AH525" s="17">
        <f t="shared" si="613"/>
        <v>5.1846153846153848</v>
      </c>
      <c r="AI525" s="17">
        <f t="shared" si="614"/>
        <v>5.1846153846153848</v>
      </c>
      <c r="AJ525" s="3">
        <f t="shared" si="608"/>
        <v>254</v>
      </c>
      <c r="AK525" s="3">
        <f t="shared" si="609"/>
        <v>200</v>
      </c>
      <c r="AL525" s="3"/>
      <c r="AN525" s="20">
        <f t="shared" si="633"/>
        <v>254.05</v>
      </c>
      <c r="AO525">
        <f t="shared" si="618"/>
        <v>2</v>
      </c>
      <c r="AP525">
        <f t="shared" si="619"/>
        <v>1</v>
      </c>
      <c r="AQ525">
        <f t="shared" si="620"/>
        <v>0</v>
      </c>
      <c r="AR525">
        <f t="shared" si="621"/>
        <v>0</v>
      </c>
      <c r="AS525">
        <f t="shared" si="622"/>
        <v>0</v>
      </c>
      <c r="AT525">
        <f t="shared" si="623"/>
        <v>4</v>
      </c>
      <c r="AU525">
        <f t="shared" si="624"/>
        <v>0</v>
      </c>
      <c r="AV525">
        <f t="shared" si="625"/>
        <v>0</v>
      </c>
      <c r="AW525">
        <f t="shared" si="626"/>
        <v>0</v>
      </c>
      <c r="AX525">
        <f t="shared" si="627"/>
        <v>2</v>
      </c>
      <c r="AY525">
        <f t="shared" si="628"/>
        <v>200.00000000004547</v>
      </c>
      <c r="AZ525" s="12">
        <f t="shared" si="634"/>
        <v>-2.5027777777777778</v>
      </c>
      <c r="BA525" s="13">
        <f t="shared" si="607"/>
        <v>0</v>
      </c>
      <c r="BB525" s="13">
        <f t="shared" si="631"/>
        <v>0</v>
      </c>
      <c r="BC525" s="27">
        <v>0</v>
      </c>
      <c r="BD525" s="1">
        <f t="shared" si="635"/>
        <v>0</v>
      </c>
      <c r="BE525" s="20">
        <f t="shared" si="636"/>
        <v>241.73076923076923</v>
      </c>
    </row>
    <row r="526" spans="1:57" ht="36" customHeight="1" x14ac:dyDescent="0.65">
      <c r="A526" s="2">
        <v>520</v>
      </c>
      <c r="B526" s="2" t="s">
        <v>1287</v>
      </c>
      <c r="C526" s="44" t="s">
        <v>1335</v>
      </c>
      <c r="D526" s="47" t="s">
        <v>727</v>
      </c>
      <c r="E526" s="48" t="s">
        <v>749</v>
      </c>
      <c r="F526" s="46" t="str">
        <f>VLOOKUP(C526,'[1]2023.11'!$C$6:$X$1239,8,0)</f>
        <v>CHHE</v>
      </c>
      <c r="G526" s="46" t="str">
        <f>VLOOKUP(C526,'[1]2023.11'!$C$6:$X$1239,9,0)</f>
        <v>NAK</v>
      </c>
      <c r="H526" s="46" t="str">
        <f>VLOOKUP(C526,'[1]2023.11'!$C$6:$X$1239,14,0)</f>
        <v>F</v>
      </c>
      <c r="I526" s="78">
        <f>VLOOKUP(C526,'[1]2023.11'!$C$6:$X$1239,13,0)</f>
        <v>37443</v>
      </c>
      <c r="J526" s="46" t="e">
        <f>VLOOKUP(C526,'[1]2023.11'!$C$6:$X$1239,4,0)</f>
        <v>#N/A</v>
      </c>
      <c r="K526" s="46">
        <f>VLOOKUP(C526,'[1]2023.11'!$C$6:$X$1239,3,0)</f>
        <v>31049260</v>
      </c>
      <c r="L526" s="15">
        <v>45180</v>
      </c>
      <c r="M526" s="2">
        <f t="shared" si="616"/>
        <v>26</v>
      </c>
      <c r="N526" s="16">
        <v>22</v>
      </c>
      <c r="O526" s="2"/>
      <c r="P526" s="16"/>
      <c r="Q526" s="16"/>
      <c r="R526" s="2">
        <v>200</v>
      </c>
      <c r="S526" s="2">
        <v>0</v>
      </c>
      <c r="T526" s="2">
        <v>0</v>
      </c>
      <c r="U526" s="16"/>
      <c r="V526" s="2">
        <v>0</v>
      </c>
      <c r="W526" s="2">
        <f t="shared" si="611"/>
        <v>10</v>
      </c>
      <c r="X526" s="2">
        <f t="shared" si="600"/>
        <v>0</v>
      </c>
      <c r="Y526" s="17">
        <f t="shared" si="606"/>
        <v>31.73076923076923</v>
      </c>
      <c r="Z526" s="17">
        <f t="shared" si="630"/>
        <v>5.5</v>
      </c>
      <c r="AA526" s="17">
        <f t="shared" si="629"/>
        <v>5</v>
      </c>
      <c r="AB526" s="18">
        <v>7</v>
      </c>
      <c r="AC526" s="19">
        <f t="shared" si="617"/>
        <v>259.23076923076923</v>
      </c>
      <c r="AD526" s="17">
        <f t="shared" si="632"/>
        <v>0</v>
      </c>
      <c r="AE526" s="17">
        <f t="shared" si="610"/>
        <v>0</v>
      </c>
      <c r="AF526" s="29"/>
      <c r="AG526" s="43">
        <f t="shared" si="612"/>
        <v>0</v>
      </c>
      <c r="AH526" s="17">
        <f t="shared" si="613"/>
        <v>5.1846153846153848</v>
      </c>
      <c r="AI526" s="17">
        <f t="shared" si="614"/>
        <v>5.1846153846153848</v>
      </c>
      <c r="AJ526" s="3">
        <f t="shared" si="608"/>
        <v>254</v>
      </c>
      <c r="AK526" s="3">
        <f t="shared" si="609"/>
        <v>200</v>
      </c>
      <c r="AL526" s="3"/>
      <c r="AN526" s="20">
        <f t="shared" si="633"/>
        <v>254.05</v>
      </c>
      <c r="AO526">
        <f t="shared" si="618"/>
        <v>2</v>
      </c>
      <c r="AP526">
        <f t="shared" si="619"/>
        <v>1</v>
      </c>
      <c r="AQ526">
        <f t="shared" si="620"/>
        <v>0</v>
      </c>
      <c r="AR526">
        <f t="shared" si="621"/>
        <v>0</v>
      </c>
      <c r="AS526">
        <f t="shared" si="622"/>
        <v>0</v>
      </c>
      <c r="AT526">
        <f t="shared" si="623"/>
        <v>4</v>
      </c>
      <c r="AU526">
        <f t="shared" si="624"/>
        <v>0</v>
      </c>
      <c r="AV526">
        <f t="shared" si="625"/>
        <v>0</v>
      </c>
      <c r="AW526">
        <f t="shared" si="626"/>
        <v>0</v>
      </c>
      <c r="AX526">
        <f t="shared" si="627"/>
        <v>2</v>
      </c>
      <c r="AY526">
        <f t="shared" si="628"/>
        <v>200.00000000004547</v>
      </c>
      <c r="AZ526" s="12">
        <f t="shared" si="634"/>
        <v>-2.6527777777777777</v>
      </c>
      <c r="BA526" s="13">
        <f t="shared" si="607"/>
        <v>0</v>
      </c>
      <c r="BB526" s="13">
        <f t="shared" si="631"/>
        <v>0</v>
      </c>
      <c r="BC526" s="27">
        <v>0</v>
      </c>
      <c r="BD526" s="1">
        <f t="shared" si="635"/>
        <v>0</v>
      </c>
      <c r="BE526" s="20">
        <f t="shared" si="636"/>
        <v>241.73076923076923</v>
      </c>
    </row>
    <row r="527" spans="1:57" ht="35.25" customHeight="1" x14ac:dyDescent="0.65">
      <c r="A527" s="39">
        <v>521</v>
      </c>
      <c r="B527" s="2" t="s">
        <v>1336</v>
      </c>
      <c r="C527" s="44" t="s">
        <v>1337</v>
      </c>
      <c r="D527" s="47" t="s">
        <v>1338</v>
      </c>
      <c r="E527" s="48" t="s">
        <v>1339</v>
      </c>
      <c r="F527" s="46" t="str">
        <f>VLOOKUP(C527,'[1]2023.11'!$C$6:$X$1239,8,0)</f>
        <v>YIN</v>
      </c>
      <c r="G527" s="46" t="str">
        <f>VLOOKUP(C527,'[1]2023.11'!$C$6:$X$1239,9,0)</f>
        <v>ROMDUOL</v>
      </c>
      <c r="H527" s="46" t="str">
        <f>VLOOKUP(C527,'[1]2023.11'!$C$6:$X$1239,14,0)</f>
        <v>F</v>
      </c>
      <c r="I527" s="78">
        <f>VLOOKUP(C527,'[1]2023.11'!$C$6:$X$1239,13,0)</f>
        <v>35864</v>
      </c>
      <c r="J527" s="46" t="str">
        <f>VLOOKUP(C527,'[1]2023.11'!$C$6:$X$1239,4,0)</f>
        <v>0975653844</v>
      </c>
      <c r="K527" s="46">
        <f>VLOOKUP(C527,'[1]2023.11'!$C$6:$X$1239,3,0)</f>
        <v>250204577</v>
      </c>
      <c r="L527" s="15">
        <v>44228</v>
      </c>
      <c r="M527" s="2">
        <f t="shared" si="616"/>
        <v>26</v>
      </c>
      <c r="N527" s="16">
        <v>22</v>
      </c>
      <c r="O527" s="2"/>
      <c r="P527" s="16"/>
      <c r="Q527" s="16"/>
      <c r="R527" s="2">
        <v>200</v>
      </c>
      <c r="S527" s="2">
        <v>0</v>
      </c>
      <c r="T527" s="2">
        <v>2.5</v>
      </c>
      <c r="U527" s="16"/>
      <c r="V527" s="2">
        <v>0</v>
      </c>
      <c r="W527" s="2">
        <f>IF(AND($Q$4&lt;=M527,Q527&lt;0.01),10,IF(AND(M527&gt;=$Q$4-1,Q527&lt;0.01),5,0))</f>
        <v>10</v>
      </c>
      <c r="X527" s="2">
        <f t="shared" si="600"/>
        <v>0</v>
      </c>
      <c r="Y527" s="17">
        <f t="shared" si="606"/>
        <v>31.73076923076923</v>
      </c>
      <c r="Z527" s="17">
        <f t="shared" si="630"/>
        <v>5.5</v>
      </c>
      <c r="AA527" s="17">
        <f t="shared" si="629"/>
        <v>5</v>
      </c>
      <c r="AB527" s="18">
        <v>7</v>
      </c>
      <c r="AC527" s="19">
        <f t="shared" si="617"/>
        <v>261.73076923076923</v>
      </c>
      <c r="AD527" s="17">
        <f t="shared" si="632"/>
        <v>0</v>
      </c>
      <c r="AE527" s="17">
        <f t="shared" si="610"/>
        <v>0</v>
      </c>
      <c r="AF527" s="29"/>
      <c r="AG527" s="43">
        <f>IF(BE527&lt;=(1500000/4000),0,IF(BE527&lt;=(2000000/4000),(BE527-(1500000/4000))*5%,IF(BE527&lt;=(8500000/4000),(BE527-(2000000/4000))*10%+(25000/4000),IF(BE527&lt;=(12500000/4000),(BE527-(8500000/4000))*15%+(675000/4000),(BE527-(12500000/4000))*20%+(1275000/4000)))))</f>
        <v>0</v>
      </c>
      <c r="AH527" s="17">
        <f>IF((AC527*4000)&lt;=1200000,(AC527*2%),(1200000/4000*2%))</f>
        <v>5.2346153846153847</v>
      </c>
      <c r="AI527" s="17">
        <f>AD527+AE527+AF527+AG527+AH527</f>
        <v>5.2346153846153847</v>
      </c>
      <c r="AJ527" s="3">
        <f t="shared" si="608"/>
        <v>256</v>
      </c>
      <c r="AK527" s="3">
        <f t="shared" si="609"/>
        <v>2000</v>
      </c>
      <c r="AL527" s="3"/>
      <c r="AN527" s="20">
        <f t="shared" si="633"/>
        <v>256.5</v>
      </c>
      <c r="AO527">
        <f t="shared" si="618"/>
        <v>2</v>
      </c>
      <c r="AP527">
        <f t="shared" si="619"/>
        <v>1</v>
      </c>
      <c r="AQ527">
        <f t="shared" si="620"/>
        <v>0</v>
      </c>
      <c r="AR527">
        <f t="shared" si="621"/>
        <v>0</v>
      </c>
      <c r="AS527">
        <f t="shared" si="622"/>
        <v>1</v>
      </c>
      <c r="AT527">
        <f t="shared" si="623"/>
        <v>1</v>
      </c>
      <c r="AU527">
        <f t="shared" si="624"/>
        <v>1</v>
      </c>
      <c r="AV527">
        <f t="shared" si="625"/>
        <v>0</v>
      </c>
      <c r="AW527">
        <f t="shared" si="626"/>
        <v>0</v>
      </c>
      <c r="AX527">
        <f t="shared" si="627"/>
        <v>0</v>
      </c>
      <c r="AY527">
        <f t="shared" si="628"/>
        <v>2000</v>
      </c>
      <c r="AZ527" s="12">
        <f t="shared" si="634"/>
        <v>-4.1666666666666664E-2</v>
      </c>
      <c r="BA527" s="13">
        <f t="shared" si="607"/>
        <v>0</v>
      </c>
      <c r="BB527" s="13">
        <f t="shared" si="631"/>
        <v>0</v>
      </c>
      <c r="BC527" s="27">
        <v>0</v>
      </c>
      <c r="BD527" s="1">
        <f t="shared" si="635"/>
        <v>0</v>
      </c>
      <c r="BE527" s="20">
        <f t="shared" si="636"/>
        <v>244.23076923076923</v>
      </c>
    </row>
    <row r="528" spans="1:57" ht="35.25" customHeight="1" x14ac:dyDescent="0.65">
      <c r="A528" s="2">
        <v>522</v>
      </c>
      <c r="B528" s="2" t="s">
        <v>1336</v>
      </c>
      <c r="C528" s="44" t="s">
        <v>1340</v>
      </c>
      <c r="D528" s="47" t="s">
        <v>1341</v>
      </c>
      <c r="E528" s="48" t="s">
        <v>1342</v>
      </c>
      <c r="F528" s="46" t="str">
        <f>VLOOKUP(C528,'[1]2023.11'!$C$6:$X$1239,8,0)</f>
        <v>BO</v>
      </c>
      <c r="G528" s="46" t="str">
        <f>VLOOKUP(C528,'[1]2023.11'!$C$6:$X$1239,9,0)</f>
        <v>SREYENG</v>
      </c>
      <c r="H528" s="46" t="str">
        <f>VLOOKUP(C528,'[1]2023.11'!$C$6:$X$1239,14,0)</f>
        <v>F</v>
      </c>
      <c r="I528" s="78">
        <f>VLOOKUP(C528,'[1]2023.11'!$C$6:$X$1239,13,0)</f>
        <v>31143</v>
      </c>
      <c r="J528" s="46" t="str">
        <f>VLOOKUP(C528,'[1]2023.11'!$C$6:$X$1239,4,0)</f>
        <v>069514268</v>
      </c>
      <c r="K528" s="46" t="str">
        <f>VLOOKUP(C528,'[1]2023.11'!$C$6:$X$1239,3,0)</f>
        <v>021104933</v>
      </c>
      <c r="L528" s="15">
        <v>44228</v>
      </c>
      <c r="M528" s="2">
        <f t="shared" si="616"/>
        <v>26</v>
      </c>
      <c r="N528" s="16">
        <v>22</v>
      </c>
      <c r="O528" s="2"/>
      <c r="P528" s="16"/>
      <c r="Q528" s="16"/>
      <c r="R528" s="2">
        <v>200</v>
      </c>
      <c r="S528" s="2">
        <v>0</v>
      </c>
      <c r="T528" s="2">
        <v>1</v>
      </c>
      <c r="U528" s="16"/>
      <c r="V528" s="2">
        <v>0</v>
      </c>
      <c r="W528" s="2">
        <f t="shared" ref="W528:W537" si="637">IF(AND($Q$4&lt;=M528,Q528&lt;0.01),10,IF(AND(M528&gt;=$Q$4-1,Q528&lt;0.01),5,0))</f>
        <v>10</v>
      </c>
      <c r="X528" s="2">
        <f t="shared" si="600"/>
        <v>0</v>
      </c>
      <c r="Y528" s="17">
        <f t="shared" si="606"/>
        <v>31.73076923076923</v>
      </c>
      <c r="Z528" s="17">
        <f t="shared" si="630"/>
        <v>5.5</v>
      </c>
      <c r="AA528" s="17">
        <f t="shared" si="629"/>
        <v>5</v>
      </c>
      <c r="AB528" s="18">
        <v>7</v>
      </c>
      <c r="AC528" s="19">
        <f t="shared" si="617"/>
        <v>260.23076923076923</v>
      </c>
      <c r="AD528" s="17">
        <f t="shared" si="632"/>
        <v>0</v>
      </c>
      <c r="AE528" s="17">
        <f t="shared" si="610"/>
        <v>0</v>
      </c>
      <c r="AF528" s="29"/>
      <c r="AG528" s="43">
        <f t="shared" ref="AG528:AG537" si="638">IF(BE528&lt;=(1500000/4000),0,IF(BE528&lt;=(2000000/4000),(BE528-(1500000/4000))*5%,IF(BE528&lt;=(8500000/4000),(BE528-(2000000/4000))*10%+(25000/4000),IF(BE528&lt;=(12500000/4000),(BE528-(8500000/4000))*15%+(675000/4000),(BE528-(12500000/4000))*20%+(1275000/4000)))))</f>
        <v>0</v>
      </c>
      <c r="AH528" s="17">
        <f t="shared" ref="AH528:AH537" si="639">IF((AC528*4000)&lt;=1200000,(AC528*2%),(1200000/4000*2%))</f>
        <v>5.2046153846153844</v>
      </c>
      <c r="AI528" s="17">
        <f t="shared" ref="AI528:AI537" si="640">AD528+AE528+AF528+AG528+AH528</f>
        <v>5.2046153846153844</v>
      </c>
      <c r="AJ528" s="3">
        <f t="shared" si="608"/>
        <v>255</v>
      </c>
      <c r="AK528" s="3">
        <f t="shared" si="609"/>
        <v>100</v>
      </c>
      <c r="AL528" s="3"/>
      <c r="AN528" s="20">
        <f t="shared" si="633"/>
        <v>255.03</v>
      </c>
      <c r="AO528">
        <f t="shared" si="618"/>
        <v>2</v>
      </c>
      <c r="AP528">
        <f t="shared" si="619"/>
        <v>1</v>
      </c>
      <c r="AQ528">
        <f t="shared" si="620"/>
        <v>0</v>
      </c>
      <c r="AR528">
        <f t="shared" si="621"/>
        <v>0</v>
      </c>
      <c r="AS528">
        <f t="shared" si="622"/>
        <v>1</v>
      </c>
      <c r="AT528">
        <f t="shared" si="623"/>
        <v>0</v>
      </c>
      <c r="AU528">
        <f t="shared" si="624"/>
        <v>0</v>
      </c>
      <c r="AV528">
        <f t="shared" si="625"/>
        <v>0</v>
      </c>
      <c r="AW528">
        <f t="shared" si="626"/>
        <v>0</v>
      </c>
      <c r="AX528">
        <f t="shared" si="627"/>
        <v>1</v>
      </c>
      <c r="AY528">
        <f t="shared" si="628"/>
        <v>120.00000000000455</v>
      </c>
      <c r="AZ528" s="12">
        <f t="shared" si="634"/>
        <v>-4.1666666666666664E-2</v>
      </c>
      <c r="BA528" s="13">
        <f t="shared" si="607"/>
        <v>0</v>
      </c>
      <c r="BB528" s="13">
        <f t="shared" si="631"/>
        <v>0</v>
      </c>
      <c r="BC528" s="27">
        <v>0</v>
      </c>
      <c r="BD528" s="1">
        <f t="shared" si="635"/>
        <v>0</v>
      </c>
      <c r="BE528" s="20">
        <f t="shared" si="636"/>
        <v>242.73076923076923</v>
      </c>
    </row>
    <row r="529" spans="1:57" ht="35.25" customHeight="1" x14ac:dyDescent="0.65">
      <c r="A529" s="39">
        <v>523</v>
      </c>
      <c r="B529" s="2" t="s">
        <v>1336</v>
      </c>
      <c r="C529" s="44" t="s">
        <v>1343</v>
      </c>
      <c r="D529" s="47" t="s">
        <v>1344</v>
      </c>
      <c r="E529" s="48" t="s">
        <v>1345</v>
      </c>
      <c r="F529" s="46" t="str">
        <f>VLOOKUP(C529,'[1]2023.11'!$C$6:$X$1239,8,0)</f>
        <v>ANDEY</v>
      </c>
      <c r="G529" s="46" t="str">
        <f>VLOOKUP(C529,'[1]2023.11'!$C$6:$X$1239,9,0)</f>
        <v>CHENDA</v>
      </c>
      <c r="H529" s="46" t="str">
        <f>VLOOKUP(C529,'[1]2023.11'!$C$6:$X$1239,14,0)</f>
        <v>F</v>
      </c>
      <c r="I529" s="78">
        <f>VLOOKUP(C529,'[1]2023.11'!$C$6:$X$1239,13,0)</f>
        <v>34777</v>
      </c>
      <c r="J529" s="46" t="str">
        <f>VLOOKUP(C529,'[1]2023.11'!$C$6:$X$1239,4,0)</f>
        <v>0972931206</v>
      </c>
      <c r="K529" s="46" t="str">
        <f>VLOOKUP(C529,'[1]2023.11'!$C$6:$X$1239,3,0)</f>
        <v>070219438</v>
      </c>
      <c r="L529" s="15">
        <v>44228</v>
      </c>
      <c r="M529" s="2">
        <f t="shared" si="616"/>
        <v>24</v>
      </c>
      <c r="N529" s="16">
        <v>22</v>
      </c>
      <c r="O529" s="2"/>
      <c r="P529" s="16">
        <v>2</v>
      </c>
      <c r="Q529" s="16"/>
      <c r="R529" s="2">
        <v>200</v>
      </c>
      <c r="S529" s="2">
        <v>0</v>
      </c>
      <c r="T529" s="2">
        <v>0</v>
      </c>
      <c r="U529" s="16"/>
      <c r="V529" s="2">
        <v>0</v>
      </c>
      <c r="W529" s="2">
        <f t="shared" si="637"/>
        <v>0</v>
      </c>
      <c r="X529" s="2">
        <f t="shared" si="600"/>
        <v>0</v>
      </c>
      <c r="Y529" s="17">
        <f t="shared" si="606"/>
        <v>31.73076923076923</v>
      </c>
      <c r="Z529" s="17">
        <f t="shared" si="630"/>
        <v>5.5</v>
      </c>
      <c r="AA529" s="17">
        <v>4.38</v>
      </c>
      <c r="AB529" s="18">
        <v>7</v>
      </c>
      <c r="AC529" s="19">
        <f t="shared" si="617"/>
        <v>248.61076923076922</v>
      </c>
      <c r="AD529" s="17">
        <f t="shared" si="632"/>
        <v>15.384615384615385</v>
      </c>
      <c r="AE529" s="17">
        <f t="shared" si="610"/>
        <v>0</v>
      </c>
      <c r="AF529" s="29"/>
      <c r="AG529" s="43">
        <f t="shared" si="638"/>
        <v>0</v>
      </c>
      <c r="AH529" s="17">
        <f t="shared" si="639"/>
        <v>4.9722153846153843</v>
      </c>
      <c r="AI529" s="17">
        <f t="shared" si="640"/>
        <v>20.356830769230768</v>
      </c>
      <c r="AJ529" s="3">
        <f t="shared" si="608"/>
        <v>228</v>
      </c>
      <c r="AK529" s="3">
        <f t="shared" si="609"/>
        <v>1000</v>
      </c>
      <c r="AL529" s="3"/>
      <c r="AN529" s="20">
        <f t="shared" si="633"/>
        <v>228.25</v>
      </c>
      <c r="AO529">
        <f t="shared" si="618"/>
        <v>2</v>
      </c>
      <c r="AP529">
        <f t="shared" si="619"/>
        <v>0</v>
      </c>
      <c r="AQ529">
        <f t="shared" si="620"/>
        <v>1</v>
      </c>
      <c r="AR529">
        <f t="shared" si="621"/>
        <v>0</v>
      </c>
      <c r="AS529">
        <f t="shared" si="622"/>
        <v>1</v>
      </c>
      <c r="AT529">
        <f t="shared" si="623"/>
        <v>3</v>
      </c>
      <c r="AU529">
        <f t="shared" si="624"/>
        <v>0</v>
      </c>
      <c r="AV529">
        <f t="shared" si="625"/>
        <v>1</v>
      </c>
      <c r="AW529">
        <f t="shared" si="626"/>
        <v>0</v>
      </c>
      <c r="AX529">
        <f t="shared" si="627"/>
        <v>0</v>
      </c>
      <c r="AY529">
        <f t="shared" si="628"/>
        <v>1000</v>
      </c>
      <c r="AZ529" s="12">
        <f t="shared" si="634"/>
        <v>-4.1666666666666664E-2</v>
      </c>
      <c r="BA529" s="13">
        <f t="shared" si="607"/>
        <v>0</v>
      </c>
      <c r="BB529" s="13">
        <f t="shared" si="631"/>
        <v>0</v>
      </c>
      <c r="BC529" s="27">
        <v>0</v>
      </c>
      <c r="BD529" s="1">
        <f t="shared" si="635"/>
        <v>0</v>
      </c>
      <c r="BE529" s="20">
        <f t="shared" si="636"/>
        <v>216.34615384615384</v>
      </c>
    </row>
    <row r="530" spans="1:57" ht="35.25" customHeight="1" x14ac:dyDescent="0.65">
      <c r="A530" s="2">
        <v>524</v>
      </c>
      <c r="B530" s="2" t="s">
        <v>1336</v>
      </c>
      <c r="C530" s="44" t="s">
        <v>1346</v>
      </c>
      <c r="D530" s="47" t="s">
        <v>1312</v>
      </c>
      <c r="E530" s="48" t="s">
        <v>1347</v>
      </c>
      <c r="F530" s="46" t="str">
        <f>VLOOKUP(C530,'[1]2023.11'!$C$6:$X$1239,8,0)</f>
        <v>PHAN</v>
      </c>
      <c r="G530" s="46" t="str">
        <f>VLOOKUP(C530,'[1]2023.11'!$C$6:$X$1239,9,0)</f>
        <v>NOEY</v>
      </c>
      <c r="H530" s="46" t="str">
        <f>VLOOKUP(C530,'[1]2023.11'!$C$6:$X$1239,14,0)</f>
        <v>F</v>
      </c>
      <c r="I530" s="78">
        <f>VLOOKUP(C530,'[1]2023.11'!$C$6:$X$1239,13,0)</f>
        <v>31735</v>
      </c>
      <c r="J530" s="46" t="str">
        <f>VLOOKUP(C530,'[1]2023.11'!$C$6:$X$1239,4,0)</f>
        <v>0976427599</v>
      </c>
      <c r="K530" s="46" t="str">
        <f>VLOOKUP(C530,'[1]2023.11'!$C$6:$X$1239,3,0)</f>
        <v>061851432</v>
      </c>
      <c r="L530" s="15">
        <v>44228</v>
      </c>
      <c r="M530" s="2">
        <f t="shared" si="616"/>
        <v>26</v>
      </c>
      <c r="N530" s="16">
        <v>22</v>
      </c>
      <c r="O530" s="2"/>
      <c r="P530" s="16"/>
      <c r="Q530" s="16"/>
      <c r="R530" s="2">
        <v>200</v>
      </c>
      <c r="S530" s="2">
        <v>0</v>
      </c>
      <c r="T530" s="2">
        <v>2.5</v>
      </c>
      <c r="U530" s="16"/>
      <c r="V530" s="2">
        <v>0</v>
      </c>
      <c r="W530" s="2">
        <f t="shared" si="637"/>
        <v>10</v>
      </c>
      <c r="X530" s="2">
        <f t="shared" si="600"/>
        <v>0</v>
      </c>
      <c r="Y530" s="17">
        <f t="shared" si="606"/>
        <v>31.73076923076923</v>
      </c>
      <c r="Z530" s="17">
        <f t="shared" si="630"/>
        <v>5.5</v>
      </c>
      <c r="AA530" s="17">
        <f t="shared" ref="AA530:AA593" si="641">5/$P$4*M530</f>
        <v>5</v>
      </c>
      <c r="AB530" s="18">
        <v>7</v>
      </c>
      <c r="AC530" s="19">
        <f t="shared" si="617"/>
        <v>261.73076923076923</v>
      </c>
      <c r="AD530" s="17">
        <f t="shared" si="632"/>
        <v>0</v>
      </c>
      <c r="AE530" s="17">
        <f t="shared" si="610"/>
        <v>0</v>
      </c>
      <c r="AF530" s="29"/>
      <c r="AG530" s="43">
        <f t="shared" si="638"/>
        <v>0</v>
      </c>
      <c r="AH530" s="17">
        <f t="shared" si="639"/>
        <v>5.2346153846153847</v>
      </c>
      <c r="AI530" s="17">
        <f t="shared" si="640"/>
        <v>5.2346153846153847</v>
      </c>
      <c r="AJ530" s="3">
        <f t="shared" si="608"/>
        <v>256</v>
      </c>
      <c r="AK530" s="3">
        <f t="shared" si="609"/>
        <v>2000</v>
      </c>
      <c r="AL530" s="3"/>
      <c r="AN530" s="20">
        <f t="shared" si="633"/>
        <v>256.5</v>
      </c>
      <c r="AO530">
        <f t="shared" si="618"/>
        <v>2</v>
      </c>
      <c r="AP530">
        <f t="shared" si="619"/>
        <v>1</v>
      </c>
      <c r="AQ530">
        <f t="shared" si="620"/>
        <v>0</v>
      </c>
      <c r="AR530">
        <f t="shared" si="621"/>
        <v>0</v>
      </c>
      <c r="AS530">
        <f t="shared" si="622"/>
        <v>1</v>
      </c>
      <c r="AT530">
        <f t="shared" si="623"/>
        <v>1</v>
      </c>
      <c r="AU530">
        <f t="shared" si="624"/>
        <v>1</v>
      </c>
      <c r="AV530">
        <f t="shared" si="625"/>
        <v>0</v>
      </c>
      <c r="AW530">
        <f t="shared" si="626"/>
        <v>0</v>
      </c>
      <c r="AX530">
        <f t="shared" si="627"/>
        <v>0</v>
      </c>
      <c r="AY530">
        <f t="shared" si="628"/>
        <v>2000</v>
      </c>
      <c r="AZ530" s="12">
        <f t="shared" si="634"/>
        <v>-4.1666666666666664E-2</v>
      </c>
      <c r="BA530" s="13">
        <f t="shared" si="607"/>
        <v>0</v>
      </c>
      <c r="BB530" s="13">
        <f t="shared" si="631"/>
        <v>0</v>
      </c>
      <c r="BC530" s="27">
        <v>0</v>
      </c>
      <c r="BD530" s="1">
        <f t="shared" si="635"/>
        <v>0</v>
      </c>
      <c r="BE530" s="20">
        <f t="shared" si="636"/>
        <v>244.23076923076923</v>
      </c>
    </row>
    <row r="531" spans="1:57" ht="35.25" customHeight="1" x14ac:dyDescent="0.65">
      <c r="A531" s="39">
        <v>525</v>
      </c>
      <c r="B531" s="2" t="s">
        <v>1336</v>
      </c>
      <c r="C531" s="44" t="s">
        <v>1348</v>
      </c>
      <c r="D531" s="47" t="s">
        <v>1349</v>
      </c>
      <c r="E531" s="48" t="s">
        <v>167</v>
      </c>
      <c r="F531" s="46" t="str">
        <f>VLOOKUP(C531,'[1]2023.11'!$C$6:$X$1239,8,0)</f>
        <v>PEAT</v>
      </c>
      <c r="G531" s="46" t="str">
        <f>VLOOKUP(C531,'[1]2023.11'!$C$6:$X$1239,9,0)</f>
        <v>SREYMAO</v>
      </c>
      <c r="H531" s="46" t="str">
        <f>VLOOKUP(C531,'[1]2023.11'!$C$6:$X$1239,14,0)</f>
        <v>F</v>
      </c>
      <c r="I531" s="78">
        <f>VLOOKUP(C531,'[1]2023.11'!$C$6:$X$1239,13,0)</f>
        <v>32150</v>
      </c>
      <c r="J531" s="46" t="str">
        <f>VLOOKUP(C531,'[1]2023.11'!$C$6:$X$1239,4,0)</f>
        <v>09099904</v>
      </c>
      <c r="K531" s="46" t="str">
        <f>VLOOKUP(C531,'[1]2023.11'!$C$6:$X$1239,3,0)</f>
        <v>060911162</v>
      </c>
      <c r="L531" s="15">
        <v>44795</v>
      </c>
      <c r="M531" s="2">
        <f t="shared" si="616"/>
        <v>25</v>
      </c>
      <c r="N531" s="16">
        <v>22</v>
      </c>
      <c r="O531" s="2"/>
      <c r="P531" s="16"/>
      <c r="Q531" s="16">
        <v>1</v>
      </c>
      <c r="R531" s="2">
        <v>200</v>
      </c>
      <c r="S531" s="2">
        <v>0</v>
      </c>
      <c r="T531" s="2">
        <v>0</v>
      </c>
      <c r="U531" s="16"/>
      <c r="V531" s="2">
        <v>0</v>
      </c>
      <c r="W531" s="2">
        <f t="shared" si="637"/>
        <v>0</v>
      </c>
      <c r="X531" s="2">
        <f t="shared" si="600"/>
        <v>0</v>
      </c>
      <c r="Y531" s="17">
        <f t="shared" si="606"/>
        <v>31.73076923076923</v>
      </c>
      <c r="Z531" s="17">
        <f t="shared" si="630"/>
        <v>5.5</v>
      </c>
      <c r="AA531" s="17">
        <f t="shared" si="641"/>
        <v>4.8076923076923084</v>
      </c>
      <c r="AB531" s="18">
        <v>7</v>
      </c>
      <c r="AC531" s="19">
        <f t="shared" si="617"/>
        <v>249.03846153846155</v>
      </c>
      <c r="AD531" s="17">
        <f t="shared" si="632"/>
        <v>0</v>
      </c>
      <c r="AE531" s="17">
        <f t="shared" si="610"/>
        <v>7.6923076923076925</v>
      </c>
      <c r="AF531" s="29"/>
      <c r="AG531" s="43">
        <f t="shared" si="638"/>
        <v>0</v>
      </c>
      <c r="AH531" s="17">
        <f t="shared" si="639"/>
        <v>4.9807692307692308</v>
      </c>
      <c r="AI531" s="17">
        <f t="shared" si="640"/>
        <v>12.673076923076923</v>
      </c>
      <c r="AJ531" s="3">
        <f t="shared" si="608"/>
        <v>236</v>
      </c>
      <c r="AK531" s="3">
        <f t="shared" si="609"/>
        <v>1400</v>
      </c>
      <c r="AL531" s="3"/>
      <c r="AN531" s="20">
        <f t="shared" si="633"/>
        <v>236.37</v>
      </c>
      <c r="AO531">
        <f t="shared" si="618"/>
        <v>2</v>
      </c>
      <c r="AP531">
        <f t="shared" si="619"/>
        <v>0</v>
      </c>
      <c r="AQ531">
        <f t="shared" si="620"/>
        <v>1</v>
      </c>
      <c r="AR531">
        <f t="shared" si="621"/>
        <v>1</v>
      </c>
      <c r="AS531">
        <f t="shared" si="622"/>
        <v>1</v>
      </c>
      <c r="AT531">
        <f t="shared" si="623"/>
        <v>1</v>
      </c>
      <c r="AU531">
        <f t="shared" si="624"/>
        <v>0</v>
      </c>
      <c r="AV531">
        <f t="shared" si="625"/>
        <v>1</v>
      </c>
      <c r="AW531">
        <f t="shared" si="626"/>
        <v>0</v>
      </c>
      <c r="AX531">
        <f t="shared" si="627"/>
        <v>4</v>
      </c>
      <c r="AY531">
        <f t="shared" si="628"/>
        <v>1480.0000000000182</v>
      </c>
      <c r="AZ531" s="12">
        <f t="shared" si="634"/>
        <v>-1.6</v>
      </c>
      <c r="BA531" s="13">
        <f t="shared" si="607"/>
        <v>0</v>
      </c>
      <c r="BB531" s="13">
        <f t="shared" si="631"/>
        <v>0</v>
      </c>
      <c r="BC531" s="27">
        <v>0</v>
      </c>
      <c r="BD531" s="1">
        <f t="shared" si="635"/>
        <v>0</v>
      </c>
      <c r="BE531" s="20">
        <f t="shared" si="636"/>
        <v>224.03846153846155</v>
      </c>
    </row>
    <row r="532" spans="1:57" ht="35.25" customHeight="1" x14ac:dyDescent="0.65">
      <c r="A532" s="2">
        <v>526</v>
      </c>
      <c r="B532" s="2" t="s">
        <v>1336</v>
      </c>
      <c r="C532" s="44" t="s">
        <v>1350</v>
      </c>
      <c r="D532" s="47" t="s">
        <v>963</v>
      </c>
      <c r="E532" s="48" t="s">
        <v>244</v>
      </c>
      <c r="F532" s="46" t="str">
        <f>VLOOKUP(C532,'[1]2023.11'!$C$6:$X$1239,8,0)</f>
        <v>NGORN</v>
      </c>
      <c r="G532" s="46" t="str">
        <f>VLOOKUP(C532,'[1]2023.11'!$C$6:$X$1239,9,0)</f>
        <v>SREYNEANG</v>
      </c>
      <c r="H532" s="46" t="str">
        <f>VLOOKUP(C532,'[1]2023.11'!$C$6:$X$1239,14,0)</f>
        <v>F</v>
      </c>
      <c r="I532" s="78">
        <f>VLOOKUP(C532,'[1]2023.11'!$C$6:$X$1239,13,0)</f>
        <v>35506</v>
      </c>
      <c r="J532" s="46" t="str">
        <f>VLOOKUP(C532,'[1]2023.11'!$C$6:$X$1239,4,0)</f>
        <v>015923848</v>
      </c>
      <c r="K532" s="46" t="str">
        <f>VLOOKUP(C532,'[1]2023.11'!$C$6:$X$1239,3,0)</f>
        <v>101344967</v>
      </c>
      <c r="L532" s="15">
        <v>44837</v>
      </c>
      <c r="M532" s="2">
        <f t="shared" si="616"/>
        <v>26</v>
      </c>
      <c r="N532" s="16">
        <v>22</v>
      </c>
      <c r="O532" s="2"/>
      <c r="P532" s="16"/>
      <c r="Q532" s="16"/>
      <c r="R532" s="2">
        <v>200</v>
      </c>
      <c r="S532" s="2">
        <v>0</v>
      </c>
      <c r="T532" s="2">
        <v>0</v>
      </c>
      <c r="U532" s="16"/>
      <c r="V532" s="2">
        <v>0</v>
      </c>
      <c r="W532" s="2">
        <f t="shared" si="637"/>
        <v>10</v>
      </c>
      <c r="X532" s="2">
        <f t="shared" si="600"/>
        <v>0</v>
      </c>
      <c r="Y532" s="17">
        <f t="shared" si="606"/>
        <v>31.73076923076923</v>
      </c>
      <c r="Z532" s="17">
        <f t="shared" si="630"/>
        <v>5.5</v>
      </c>
      <c r="AA532" s="17">
        <f t="shared" si="641"/>
        <v>5</v>
      </c>
      <c r="AB532" s="18">
        <v>7</v>
      </c>
      <c r="AC532" s="19">
        <f t="shared" si="617"/>
        <v>259.23076923076923</v>
      </c>
      <c r="AD532" s="17">
        <f t="shared" si="632"/>
        <v>0</v>
      </c>
      <c r="AE532" s="17">
        <f t="shared" si="610"/>
        <v>0</v>
      </c>
      <c r="AF532" s="29"/>
      <c r="AG532" s="43">
        <f t="shared" si="638"/>
        <v>0</v>
      </c>
      <c r="AH532" s="17">
        <f t="shared" si="639"/>
        <v>5.1846153846153848</v>
      </c>
      <c r="AI532" s="17">
        <f t="shared" si="640"/>
        <v>5.1846153846153848</v>
      </c>
      <c r="AJ532" s="3">
        <f t="shared" si="608"/>
        <v>254</v>
      </c>
      <c r="AK532" s="3">
        <f t="shared" si="609"/>
        <v>200</v>
      </c>
      <c r="AL532" s="3"/>
      <c r="AN532" s="20">
        <f t="shared" si="633"/>
        <v>254.05</v>
      </c>
      <c r="AO532">
        <f t="shared" si="618"/>
        <v>2</v>
      </c>
      <c r="AP532">
        <f t="shared" si="619"/>
        <v>1</v>
      </c>
      <c r="AQ532">
        <f t="shared" si="620"/>
        <v>0</v>
      </c>
      <c r="AR532">
        <f t="shared" si="621"/>
        <v>0</v>
      </c>
      <c r="AS532">
        <f t="shared" si="622"/>
        <v>0</v>
      </c>
      <c r="AT532">
        <f t="shared" si="623"/>
        <v>4</v>
      </c>
      <c r="AU532">
        <f t="shared" si="624"/>
        <v>0</v>
      </c>
      <c r="AV532">
        <f t="shared" si="625"/>
        <v>0</v>
      </c>
      <c r="AW532">
        <f t="shared" si="626"/>
        <v>0</v>
      </c>
      <c r="AX532">
        <f t="shared" si="627"/>
        <v>2</v>
      </c>
      <c r="AY532">
        <f t="shared" si="628"/>
        <v>200.00000000004547</v>
      </c>
      <c r="AZ532" s="12">
        <f t="shared" si="634"/>
        <v>-1.7138888888888888</v>
      </c>
      <c r="BA532" s="13">
        <f t="shared" si="607"/>
        <v>0</v>
      </c>
      <c r="BB532" s="13">
        <f t="shared" si="631"/>
        <v>0</v>
      </c>
      <c r="BC532" s="27">
        <v>0</v>
      </c>
      <c r="BD532" s="1">
        <f t="shared" si="635"/>
        <v>0</v>
      </c>
      <c r="BE532" s="20">
        <f t="shared" si="636"/>
        <v>241.73076923076923</v>
      </c>
    </row>
    <row r="533" spans="1:57" ht="35.25" customHeight="1" x14ac:dyDescent="0.65">
      <c r="A533" s="39">
        <v>527</v>
      </c>
      <c r="B533" s="2" t="s">
        <v>1336</v>
      </c>
      <c r="C533" s="44" t="s">
        <v>1351</v>
      </c>
      <c r="D533" s="47" t="s">
        <v>1352</v>
      </c>
      <c r="E533" s="48" t="s">
        <v>1353</v>
      </c>
      <c r="F533" s="46" t="str">
        <f>VLOOKUP(C533,'[1]2023.11'!$C$6:$X$1239,8,0)</f>
        <v>KUON</v>
      </c>
      <c r="G533" s="46" t="str">
        <f>VLOOKUP(C533,'[1]2023.11'!$C$6:$X$1239,9,0)</f>
        <v>SAREM</v>
      </c>
      <c r="H533" s="46" t="str">
        <f>VLOOKUP(C533,'[1]2023.11'!$C$6:$X$1239,14,0)</f>
        <v>F</v>
      </c>
      <c r="I533" s="78">
        <f>VLOOKUP(C533,'[1]2023.11'!$C$6:$X$1239,13,0)</f>
        <v>37459</v>
      </c>
      <c r="J533" s="46" t="str">
        <f>VLOOKUP(C533,'[1]2023.11'!$C$6:$X$1239,4,0)</f>
        <v>0885974962</v>
      </c>
      <c r="K533" s="46" t="str">
        <f>VLOOKUP(C533,'[1]2023.11'!$C$6:$X$1239,3,0)</f>
        <v>150953393</v>
      </c>
      <c r="L533" s="15">
        <v>45041</v>
      </c>
      <c r="M533" s="2">
        <f t="shared" si="616"/>
        <v>26</v>
      </c>
      <c r="N533" s="16">
        <v>22</v>
      </c>
      <c r="O533" s="2"/>
      <c r="P533" s="16"/>
      <c r="Q533" s="16"/>
      <c r="R533" s="2">
        <v>200</v>
      </c>
      <c r="S533" s="2">
        <v>0</v>
      </c>
      <c r="T533" s="2">
        <v>0</v>
      </c>
      <c r="U533" s="16"/>
      <c r="V533" s="2">
        <v>0</v>
      </c>
      <c r="W533" s="2">
        <f t="shared" si="637"/>
        <v>10</v>
      </c>
      <c r="X533" s="2">
        <f t="shared" si="600"/>
        <v>0</v>
      </c>
      <c r="Y533" s="17">
        <f t="shared" si="606"/>
        <v>31.73076923076923</v>
      </c>
      <c r="Z533" s="17">
        <f t="shared" si="630"/>
        <v>5.5</v>
      </c>
      <c r="AA533" s="17">
        <f t="shared" si="641"/>
        <v>5</v>
      </c>
      <c r="AB533" s="18">
        <v>7</v>
      </c>
      <c r="AC533" s="19">
        <f t="shared" si="617"/>
        <v>259.23076923076923</v>
      </c>
      <c r="AD533" s="17">
        <f t="shared" si="632"/>
        <v>0</v>
      </c>
      <c r="AE533" s="17">
        <f t="shared" si="610"/>
        <v>0</v>
      </c>
      <c r="AF533" s="29"/>
      <c r="AG533" s="43">
        <f t="shared" si="638"/>
        <v>0</v>
      </c>
      <c r="AH533" s="17">
        <f t="shared" si="639"/>
        <v>5.1846153846153848</v>
      </c>
      <c r="AI533" s="17">
        <f t="shared" si="640"/>
        <v>5.1846153846153848</v>
      </c>
      <c r="AJ533" s="3">
        <f t="shared" si="608"/>
        <v>254</v>
      </c>
      <c r="AK533" s="3">
        <f t="shared" si="609"/>
        <v>200</v>
      </c>
      <c r="AL533" s="3"/>
      <c r="AN533" s="20">
        <f t="shared" si="633"/>
        <v>254.05</v>
      </c>
      <c r="AO533">
        <f t="shared" si="618"/>
        <v>2</v>
      </c>
      <c r="AP533">
        <f t="shared" si="619"/>
        <v>1</v>
      </c>
      <c r="AQ533">
        <f t="shared" si="620"/>
        <v>0</v>
      </c>
      <c r="AR533">
        <f t="shared" si="621"/>
        <v>0</v>
      </c>
      <c r="AS533">
        <f t="shared" si="622"/>
        <v>0</v>
      </c>
      <c r="AT533">
        <f t="shared" si="623"/>
        <v>4</v>
      </c>
      <c r="AU533">
        <f t="shared" si="624"/>
        <v>0</v>
      </c>
      <c r="AV533">
        <f t="shared" si="625"/>
        <v>0</v>
      </c>
      <c r="AW533">
        <f t="shared" si="626"/>
        <v>0</v>
      </c>
      <c r="AX533">
        <f t="shared" si="627"/>
        <v>2</v>
      </c>
      <c r="AY533">
        <f t="shared" si="628"/>
        <v>200.00000000004547</v>
      </c>
      <c r="AZ533" s="12">
        <f t="shared" si="634"/>
        <v>-2.2749999999999999</v>
      </c>
      <c r="BA533" s="13">
        <f t="shared" si="607"/>
        <v>0</v>
      </c>
      <c r="BB533" s="13">
        <f t="shared" si="631"/>
        <v>0</v>
      </c>
      <c r="BC533" s="27">
        <v>0</v>
      </c>
      <c r="BD533" s="1">
        <f t="shared" si="635"/>
        <v>0</v>
      </c>
      <c r="BE533" s="20">
        <f t="shared" si="636"/>
        <v>241.73076923076923</v>
      </c>
    </row>
    <row r="534" spans="1:57" ht="35.25" customHeight="1" x14ac:dyDescent="0.65">
      <c r="A534" s="2">
        <v>528</v>
      </c>
      <c r="B534" s="2" t="s">
        <v>1336</v>
      </c>
      <c r="C534" s="44" t="s">
        <v>1354</v>
      </c>
      <c r="D534" s="47" t="s">
        <v>1355</v>
      </c>
      <c r="E534" s="48" t="s">
        <v>725</v>
      </c>
      <c r="F534" s="46" t="str">
        <f>VLOOKUP(C534,'[1]2023.11'!$C$6:$X$1239,8,0)</f>
        <v>BUY</v>
      </c>
      <c r="G534" s="46" t="str">
        <f>VLOOKUP(C534,'[1]2023.11'!$C$6:$X$1239,9,0)</f>
        <v>SOKHEN</v>
      </c>
      <c r="H534" s="46" t="str">
        <f>VLOOKUP(C534,'[1]2023.11'!$C$6:$X$1239,14,0)</f>
        <v>F</v>
      </c>
      <c r="I534" s="78">
        <f>VLOOKUP(C534,'[1]2023.11'!$C$6:$X$1239,13,0)</f>
        <v>32674</v>
      </c>
      <c r="J534" s="46" t="e">
        <f>VLOOKUP(C534,'[1]2023.11'!$C$6:$X$1239,4,0)</f>
        <v>#N/A</v>
      </c>
      <c r="K534" s="46" t="str">
        <f>VLOOKUP(C534,'[1]2023.11'!$C$6:$X$1239,3,0)</f>
        <v>030867620</v>
      </c>
      <c r="L534" s="15">
        <v>45187</v>
      </c>
      <c r="M534" s="2">
        <f t="shared" si="616"/>
        <v>26</v>
      </c>
      <c r="N534" s="16">
        <v>22</v>
      </c>
      <c r="O534" s="2"/>
      <c r="P534" s="16"/>
      <c r="Q534" s="16"/>
      <c r="R534" s="2">
        <v>200</v>
      </c>
      <c r="S534" s="2">
        <v>0</v>
      </c>
      <c r="T534" s="2">
        <v>0</v>
      </c>
      <c r="U534" s="16"/>
      <c r="V534" s="2">
        <v>0</v>
      </c>
      <c r="W534" s="2">
        <f t="shared" si="637"/>
        <v>10</v>
      </c>
      <c r="X534" s="2">
        <f t="shared" si="600"/>
        <v>0</v>
      </c>
      <c r="Y534" s="17">
        <f t="shared" si="606"/>
        <v>31.73076923076923</v>
      </c>
      <c r="Z534" s="17">
        <f t="shared" si="630"/>
        <v>5.5</v>
      </c>
      <c r="AA534" s="17">
        <f t="shared" si="641"/>
        <v>5</v>
      </c>
      <c r="AB534" s="18">
        <v>7</v>
      </c>
      <c r="AC534" s="19">
        <f t="shared" si="617"/>
        <v>259.23076923076923</v>
      </c>
      <c r="AD534" s="17">
        <f t="shared" si="632"/>
        <v>0</v>
      </c>
      <c r="AE534" s="17">
        <f t="shared" si="610"/>
        <v>0</v>
      </c>
      <c r="AF534" s="29"/>
      <c r="AG534" s="43">
        <f t="shared" si="638"/>
        <v>0</v>
      </c>
      <c r="AH534" s="17">
        <f t="shared" si="639"/>
        <v>5.1846153846153848</v>
      </c>
      <c r="AI534" s="17">
        <f t="shared" si="640"/>
        <v>5.1846153846153848</v>
      </c>
      <c r="AJ534" s="3">
        <f t="shared" si="608"/>
        <v>254</v>
      </c>
      <c r="AK534" s="3">
        <f t="shared" si="609"/>
        <v>200</v>
      </c>
      <c r="AL534" s="3"/>
      <c r="AN534" s="20">
        <f t="shared" si="633"/>
        <v>254.05</v>
      </c>
      <c r="AO534">
        <f t="shared" si="618"/>
        <v>2</v>
      </c>
      <c r="AP534">
        <f t="shared" si="619"/>
        <v>1</v>
      </c>
      <c r="AQ534">
        <f t="shared" si="620"/>
        <v>0</v>
      </c>
      <c r="AR534">
        <f t="shared" si="621"/>
        <v>0</v>
      </c>
      <c r="AS534">
        <f t="shared" si="622"/>
        <v>0</v>
      </c>
      <c r="AT534">
        <f t="shared" si="623"/>
        <v>4</v>
      </c>
      <c r="AU534">
        <f t="shared" si="624"/>
        <v>0</v>
      </c>
      <c r="AV534">
        <f t="shared" si="625"/>
        <v>0</v>
      </c>
      <c r="AW534">
        <f t="shared" si="626"/>
        <v>0</v>
      </c>
      <c r="AX534">
        <f t="shared" si="627"/>
        <v>2</v>
      </c>
      <c r="AY534">
        <f t="shared" si="628"/>
        <v>200.00000000004547</v>
      </c>
      <c r="AZ534" s="12">
        <f t="shared" si="634"/>
        <v>-2.6722222222222221</v>
      </c>
      <c r="BA534" s="13">
        <f t="shared" si="607"/>
        <v>0</v>
      </c>
      <c r="BB534" s="13">
        <f t="shared" si="631"/>
        <v>0</v>
      </c>
      <c r="BC534" s="27">
        <v>0</v>
      </c>
      <c r="BD534" s="1">
        <f t="shared" si="635"/>
        <v>0</v>
      </c>
      <c r="BE534" s="20">
        <f t="shared" si="636"/>
        <v>241.73076923076923</v>
      </c>
    </row>
    <row r="535" spans="1:57" ht="35.25" customHeight="1" x14ac:dyDescent="0.65">
      <c r="A535" s="39">
        <v>529</v>
      </c>
      <c r="B535" s="2" t="s">
        <v>1336</v>
      </c>
      <c r="C535" s="44" t="s">
        <v>1356</v>
      </c>
      <c r="D535" s="47" t="s">
        <v>1357</v>
      </c>
      <c r="E535" s="48" t="s">
        <v>300</v>
      </c>
      <c r="F535" s="46" t="str">
        <f>VLOOKUP(C535,'[1]2023.11'!$C$6:$X$1239,8,0)</f>
        <v>BAN</v>
      </c>
      <c r="G535" s="46" t="str">
        <f>VLOOKUP(C535,'[1]2023.11'!$C$6:$X$1239,9,0)</f>
        <v>SREYPEOU</v>
      </c>
      <c r="H535" s="46" t="str">
        <f>VLOOKUP(C535,'[1]2023.11'!$C$6:$X$1239,14,0)</f>
        <v>F</v>
      </c>
      <c r="I535" s="78">
        <f>VLOOKUP(C535,'[1]2023.11'!$C$6:$X$1239,13,0)</f>
        <v>35099</v>
      </c>
      <c r="J535" s="46" t="e">
        <f>VLOOKUP(C535,'[1]2023.11'!$C$6:$X$1239,4,0)</f>
        <v>#N/A</v>
      </c>
      <c r="K535" s="46" t="str">
        <f>VLOOKUP(C535,'[1]2023.11'!$C$6:$X$1239,3,0)</f>
        <v>061529715</v>
      </c>
      <c r="L535" s="15">
        <v>45187</v>
      </c>
      <c r="M535" s="2">
        <f t="shared" si="616"/>
        <v>23</v>
      </c>
      <c r="N535" s="16">
        <v>18</v>
      </c>
      <c r="O535" s="2"/>
      <c r="P535" s="16"/>
      <c r="Q535" s="16">
        <v>3</v>
      </c>
      <c r="R535" s="2">
        <v>200</v>
      </c>
      <c r="S535" s="2">
        <v>0</v>
      </c>
      <c r="T535" s="2">
        <v>0</v>
      </c>
      <c r="U535" s="16"/>
      <c r="V535" s="2">
        <v>0</v>
      </c>
      <c r="W535" s="2">
        <f t="shared" si="637"/>
        <v>0</v>
      </c>
      <c r="X535" s="2">
        <f t="shared" si="600"/>
        <v>0</v>
      </c>
      <c r="Y535" s="17">
        <f t="shared" si="606"/>
        <v>25.96153846153846</v>
      </c>
      <c r="Z535" s="17">
        <f t="shared" si="630"/>
        <v>4.5</v>
      </c>
      <c r="AA535" s="17">
        <f t="shared" si="641"/>
        <v>4.4230769230769234</v>
      </c>
      <c r="AB535" s="18">
        <v>7</v>
      </c>
      <c r="AC535" s="19">
        <f t="shared" si="617"/>
        <v>241.88461538461539</v>
      </c>
      <c r="AD535" s="17">
        <f t="shared" si="632"/>
        <v>0</v>
      </c>
      <c r="AE535" s="17">
        <f t="shared" si="610"/>
        <v>23.076923076923077</v>
      </c>
      <c r="AF535" s="29"/>
      <c r="AG535" s="43">
        <f t="shared" si="638"/>
        <v>0</v>
      </c>
      <c r="AH535" s="17">
        <f t="shared" si="639"/>
        <v>4.8376923076923077</v>
      </c>
      <c r="AI535" s="17">
        <f t="shared" si="640"/>
        <v>27.914615384615384</v>
      </c>
      <c r="AJ535" s="3">
        <f t="shared" si="608"/>
        <v>213</v>
      </c>
      <c r="AK535" s="3">
        <f t="shared" si="609"/>
        <v>3800</v>
      </c>
      <c r="AL535" s="3"/>
      <c r="AN535" s="20">
        <f t="shared" si="633"/>
        <v>213.97</v>
      </c>
      <c r="AO535">
        <f t="shared" si="618"/>
        <v>2</v>
      </c>
      <c r="AP535">
        <f t="shared" si="619"/>
        <v>0</v>
      </c>
      <c r="AQ535">
        <f t="shared" si="620"/>
        <v>0</v>
      </c>
      <c r="AR535">
        <f t="shared" si="621"/>
        <v>1</v>
      </c>
      <c r="AS535">
        <f t="shared" si="622"/>
        <v>0</v>
      </c>
      <c r="AT535">
        <f t="shared" si="623"/>
        <v>3</v>
      </c>
      <c r="AU535">
        <f t="shared" si="624"/>
        <v>1</v>
      </c>
      <c r="AV535">
        <f t="shared" si="625"/>
        <v>1</v>
      </c>
      <c r="AW535">
        <f t="shared" si="626"/>
        <v>1</v>
      </c>
      <c r="AX535">
        <f t="shared" si="627"/>
        <v>3</v>
      </c>
      <c r="AY535">
        <f t="shared" si="628"/>
        <v>3879.9999999999955</v>
      </c>
      <c r="AZ535" s="12">
        <f t="shared" si="634"/>
        <v>-2.6722222222222221</v>
      </c>
      <c r="BA535" s="13">
        <f t="shared" si="607"/>
        <v>0</v>
      </c>
      <c r="BB535" s="13">
        <f t="shared" si="631"/>
        <v>0</v>
      </c>
      <c r="BC535" s="27">
        <v>0</v>
      </c>
      <c r="BD535" s="1">
        <f t="shared" si="635"/>
        <v>0</v>
      </c>
      <c r="BE535" s="20">
        <f t="shared" si="636"/>
        <v>202.88461538461539</v>
      </c>
    </row>
    <row r="536" spans="1:57" ht="35.25" customHeight="1" x14ac:dyDescent="0.65">
      <c r="A536" s="2">
        <v>530</v>
      </c>
      <c r="B536" s="2" t="s">
        <v>1336</v>
      </c>
      <c r="C536" s="37" t="s">
        <v>1358</v>
      </c>
      <c r="D536" s="47" t="s">
        <v>577</v>
      </c>
      <c r="E536" s="48" t="s">
        <v>1359</v>
      </c>
      <c r="F536" s="46" t="str">
        <f>VLOOKUP(C536,'[1]2023.11'!$C$6:$X$1239,8,0)</f>
        <v>THOEUN</v>
      </c>
      <c r="G536" s="46" t="str">
        <f>VLOOKUP(C536,'[1]2023.11'!$C$6:$X$1239,9,0)</f>
        <v>SINOEUN</v>
      </c>
      <c r="H536" s="46" t="str">
        <f>VLOOKUP(C536,'[1]2023.11'!$C$6:$X$1239,14,0)</f>
        <v>F</v>
      </c>
      <c r="I536" s="78">
        <f>VLOOKUP(C536,'[1]2023.11'!$C$6:$X$1239,13,0)</f>
        <v>34678</v>
      </c>
      <c r="J536" s="46" t="e">
        <f>VLOOKUP(C536,'[1]2023.11'!$C$6:$X$1239,4,0)</f>
        <v>#N/A</v>
      </c>
      <c r="K536" s="46" t="str">
        <f>VLOOKUP(C536,'[1]2023.11'!$C$6:$X$1239,3,0)</f>
        <v>021293098</v>
      </c>
      <c r="L536" s="15">
        <v>45187</v>
      </c>
      <c r="M536" s="2">
        <f t="shared" si="616"/>
        <v>26</v>
      </c>
      <c r="N536" s="16">
        <v>22</v>
      </c>
      <c r="O536" s="2"/>
      <c r="P536" s="16"/>
      <c r="Q536" s="16"/>
      <c r="R536" s="2">
        <v>200</v>
      </c>
      <c r="S536" s="2">
        <v>0</v>
      </c>
      <c r="T536" s="2">
        <v>0</v>
      </c>
      <c r="U536" s="16"/>
      <c r="V536" s="2">
        <v>0</v>
      </c>
      <c r="W536" s="2">
        <f t="shared" si="637"/>
        <v>10</v>
      </c>
      <c r="X536" s="2">
        <f t="shared" si="600"/>
        <v>0</v>
      </c>
      <c r="Y536" s="17">
        <f>(((R536/26/8)*1.5)*N536)+(((R536/26)*2)*O536)</f>
        <v>31.73076923076923</v>
      </c>
      <c r="Z536" s="17">
        <f t="shared" si="630"/>
        <v>5.5</v>
      </c>
      <c r="AA536" s="17">
        <f t="shared" si="641"/>
        <v>5</v>
      </c>
      <c r="AB536" s="18">
        <v>7</v>
      </c>
      <c r="AC536" s="19">
        <f t="shared" si="617"/>
        <v>259.23076923076923</v>
      </c>
      <c r="AD536" s="17">
        <f t="shared" si="632"/>
        <v>0</v>
      </c>
      <c r="AE536" s="17">
        <f t="shared" si="610"/>
        <v>0</v>
      </c>
      <c r="AF536" s="29"/>
      <c r="AG536" s="43">
        <f t="shared" si="638"/>
        <v>0</v>
      </c>
      <c r="AH536" s="17">
        <f t="shared" si="639"/>
        <v>5.1846153846153848</v>
      </c>
      <c r="AI536" s="17">
        <f t="shared" si="640"/>
        <v>5.1846153846153848</v>
      </c>
      <c r="AJ536" s="3">
        <f t="shared" si="608"/>
        <v>254</v>
      </c>
      <c r="AK536" s="3">
        <f t="shared" si="609"/>
        <v>200</v>
      </c>
      <c r="AL536" s="3"/>
      <c r="AN536" s="20">
        <f t="shared" si="633"/>
        <v>254.05</v>
      </c>
      <c r="AO536">
        <f t="shared" si="618"/>
        <v>2</v>
      </c>
      <c r="AP536">
        <f t="shared" si="619"/>
        <v>1</v>
      </c>
      <c r="AQ536">
        <f t="shared" si="620"/>
        <v>0</v>
      </c>
      <c r="AR536">
        <f t="shared" si="621"/>
        <v>0</v>
      </c>
      <c r="AS536">
        <f t="shared" si="622"/>
        <v>0</v>
      </c>
      <c r="AT536">
        <f t="shared" si="623"/>
        <v>4</v>
      </c>
      <c r="AU536">
        <f t="shared" si="624"/>
        <v>0</v>
      </c>
      <c r="AV536">
        <f t="shared" si="625"/>
        <v>0</v>
      </c>
      <c r="AW536">
        <f t="shared" si="626"/>
        <v>0</v>
      </c>
      <c r="AX536">
        <f t="shared" si="627"/>
        <v>2</v>
      </c>
      <c r="AY536">
        <f t="shared" si="628"/>
        <v>200.00000000004547</v>
      </c>
      <c r="AZ536" s="12">
        <f t="shared" si="634"/>
        <v>-2.6722222222222221</v>
      </c>
      <c r="BA536" s="13">
        <f t="shared" si="607"/>
        <v>0</v>
      </c>
      <c r="BB536" s="13">
        <f t="shared" si="631"/>
        <v>0</v>
      </c>
      <c r="BC536" s="27">
        <v>0</v>
      </c>
      <c r="BD536" s="1">
        <f t="shared" si="635"/>
        <v>0</v>
      </c>
      <c r="BE536" s="20">
        <f t="shared" si="636"/>
        <v>241.73076923076923</v>
      </c>
    </row>
    <row r="537" spans="1:57" ht="35.25" customHeight="1" x14ac:dyDescent="0.65">
      <c r="A537" s="39">
        <v>531</v>
      </c>
      <c r="B537" s="2" t="s">
        <v>1336</v>
      </c>
      <c r="C537" s="44" t="s">
        <v>1360</v>
      </c>
      <c r="D537" s="47" t="s">
        <v>282</v>
      </c>
      <c r="E537" s="48" t="s">
        <v>420</v>
      </c>
      <c r="F537" s="46" t="str">
        <f>VLOOKUP(C537,'[1]2023.11'!$C$6:$X$1239,8,0)</f>
        <v>LEAK</v>
      </c>
      <c r="G537" s="46" t="str">
        <f>VLOOKUP(C537,'[1]2023.11'!$C$6:$X$1239,9,0)</f>
        <v>PHEA</v>
      </c>
      <c r="H537" s="46" t="str">
        <f>VLOOKUP(C537,'[1]2023.11'!$C$6:$X$1239,14,0)</f>
        <v>F</v>
      </c>
      <c r="I537" s="78">
        <f>VLOOKUP(C537,'[1]2023.11'!$C$6:$X$1239,13,0)</f>
        <v>34037</v>
      </c>
      <c r="J537" s="46" t="e">
        <f>VLOOKUP(C537,'[1]2023.11'!$C$6:$X$1239,4,0)</f>
        <v>#N/A</v>
      </c>
      <c r="K537" s="46" t="str">
        <f>VLOOKUP(C537,'[1]2023.11'!$C$6:$X$1239,3,0)</f>
        <v>051074111</v>
      </c>
      <c r="L537" s="15">
        <v>45217</v>
      </c>
      <c r="M537" s="2">
        <f t="shared" si="616"/>
        <v>26</v>
      </c>
      <c r="N537" s="16">
        <v>22</v>
      </c>
      <c r="O537" s="2"/>
      <c r="P537" s="16"/>
      <c r="Q537" s="16"/>
      <c r="R537" s="2">
        <v>198</v>
      </c>
      <c r="S537" s="2">
        <v>0</v>
      </c>
      <c r="T537" s="2">
        <v>0</v>
      </c>
      <c r="U537" s="16"/>
      <c r="V537" s="2">
        <v>0</v>
      </c>
      <c r="W537" s="2">
        <f t="shared" si="637"/>
        <v>10</v>
      </c>
      <c r="X537" s="2">
        <f t="shared" si="600"/>
        <v>0</v>
      </c>
      <c r="Y537" s="17">
        <f>(((R537/26/8)*1.5)*N537)+(((R537/26)*2)*O537)</f>
        <v>31.41346153846154</v>
      </c>
      <c r="Z537" s="17">
        <f t="shared" si="630"/>
        <v>5.5</v>
      </c>
      <c r="AA537" s="17">
        <f t="shared" si="641"/>
        <v>5</v>
      </c>
      <c r="AB537" s="18">
        <v>7</v>
      </c>
      <c r="AC537" s="19">
        <f t="shared" si="617"/>
        <v>256.91346153846155</v>
      </c>
      <c r="AD537" s="17">
        <f t="shared" si="632"/>
        <v>0</v>
      </c>
      <c r="AE537" s="17">
        <f t="shared" si="610"/>
        <v>0</v>
      </c>
      <c r="AF537" s="29"/>
      <c r="AG537" s="43">
        <f t="shared" si="638"/>
        <v>0</v>
      </c>
      <c r="AH537" s="17">
        <f t="shared" si="639"/>
        <v>5.1382692307692315</v>
      </c>
      <c r="AI537" s="17">
        <f t="shared" si="640"/>
        <v>5.1382692307692315</v>
      </c>
      <c r="AJ537" s="3">
        <f t="shared" si="608"/>
        <v>251</v>
      </c>
      <c r="AK537" s="3">
        <f t="shared" si="609"/>
        <v>3100</v>
      </c>
      <c r="AL537" s="3"/>
      <c r="AN537" s="20">
        <f t="shared" si="633"/>
        <v>251.78</v>
      </c>
      <c r="AO537">
        <f t="shared" si="618"/>
        <v>2</v>
      </c>
      <c r="AP537">
        <f t="shared" si="619"/>
        <v>1</v>
      </c>
      <c r="AQ537">
        <f t="shared" si="620"/>
        <v>0</v>
      </c>
      <c r="AR537">
        <f t="shared" si="621"/>
        <v>0</v>
      </c>
      <c r="AS537">
        <f t="shared" si="622"/>
        <v>0</v>
      </c>
      <c r="AT537">
        <f t="shared" si="623"/>
        <v>1</v>
      </c>
      <c r="AU537">
        <f t="shared" si="624"/>
        <v>1</v>
      </c>
      <c r="AV537">
        <f t="shared" si="625"/>
        <v>1</v>
      </c>
      <c r="AW537">
        <f t="shared" si="626"/>
        <v>0</v>
      </c>
      <c r="AX537">
        <f t="shared" si="627"/>
        <v>1</v>
      </c>
      <c r="AY537">
        <f t="shared" si="628"/>
        <v>3120.0000000000045</v>
      </c>
      <c r="AZ537" s="12">
        <f t="shared" si="634"/>
        <v>-2.7555555555555555</v>
      </c>
      <c r="BA537" s="13">
        <f t="shared" si="607"/>
        <v>0</v>
      </c>
      <c r="BB537" s="13">
        <f t="shared" si="631"/>
        <v>0</v>
      </c>
      <c r="BC537" s="27">
        <v>0</v>
      </c>
      <c r="BD537" s="1">
        <f t="shared" si="635"/>
        <v>0</v>
      </c>
      <c r="BE537" s="20">
        <f t="shared" si="636"/>
        <v>239.41346153846155</v>
      </c>
    </row>
    <row r="538" spans="1:57" ht="36.75" customHeight="1" x14ac:dyDescent="0.65">
      <c r="A538" s="2">
        <v>532</v>
      </c>
      <c r="B538" s="2" t="s">
        <v>1361</v>
      </c>
      <c r="C538" s="44" t="s">
        <v>1362</v>
      </c>
      <c r="D538" s="47" t="s">
        <v>1363</v>
      </c>
      <c r="E538" s="48" t="s">
        <v>1364</v>
      </c>
      <c r="F538" s="46" t="str">
        <f>VLOOKUP(C538,'[1]2023.11'!$C$6:$X$1239,8,0)</f>
        <v>RERM</v>
      </c>
      <c r="G538" s="46" t="str">
        <f>VLOOKUP(C538,'[1]2023.11'!$C$6:$X$1239,9,0)</f>
        <v>SAKUM</v>
      </c>
      <c r="H538" s="46" t="str">
        <f>VLOOKUP(C538,'[1]2023.11'!$C$6:$X$1239,14,0)</f>
        <v>F</v>
      </c>
      <c r="I538" s="78">
        <f>VLOOKUP(C538,'[1]2023.11'!$C$6:$X$1239,13,0)</f>
        <v>35424</v>
      </c>
      <c r="J538" s="46" t="str">
        <f>VLOOKUP(C538,'[1]2023.11'!$C$6:$X$1239,4,0)</f>
        <v>067509579</v>
      </c>
      <c r="K538" s="46" t="str">
        <f>VLOOKUP(C538,'[1]2023.11'!$C$6:$X$1239,3,0)</f>
        <v>050827270</v>
      </c>
      <c r="L538" s="15">
        <v>44228</v>
      </c>
      <c r="M538" s="2">
        <f t="shared" si="616"/>
        <v>26</v>
      </c>
      <c r="N538" s="16">
        <v>24</v>
      </c>
      <c r="O538" s="2"/>
      <c r="P538" s="16"/>
      <c r="Q538" s="16"/>
      <c r="R538" s="2">
        <v>200</v>
      </c>
      <c r="S538" s="2">
        <v>0</v>
      </c>
      <c r="T538" s="2">
        <v>1</v>
      </c>
      <c r="U538" s="16"/>
      <c r="V538" s="2">
        <v>0</v>
      </c>
      <c r="W538" s="2">
        <f>IF(AND($Q$4&lt;=M538,Q538&lt;0.01),10,IF(AND(M538&gt;=$Q$4-1,Q538&lt;0.01),5,0))</f>
        <v>10</v>
      </c>
      <c r="X538" s="2">
        <f t="shared" si="600"/>
        <v>0</v>
      </c>
      <c r="Y538" s="17">
        <f t="shared" ref="Y538:Y601" si="642">(((R538/26/8)*1.5)*N538)+(((R538/26)*2)*O538)</f>
        <v>34.615384615384613</v>
      </c>
      <c r="Z538" s="17">
        <f t="shared" si="630"/>
        <v>6</v>
      </c>
      <c r="AA538" s="17">
        <f t="shared" si="641"/>
        <v>5</v>
      </c>
      <c r="AB538" s="18">
        <v>7</v>
      </c>
      <c r="AC538" s="19">
        <f t="shared" si="617"/>
        <v>263.61538461538464</v>
      </c>
      <c r="AD538" s="17">
        <f t="shared" si="632"/>
        <v>0</v>
      </c>
      <c r="AE538" s="17">
        <f t="shared" si="610"/>
        <v>0</v>
      </c>
      <c r="AF538" s="29"/>
      <c r="AG538" s="43">
        <f>IF(BE538&lt;=(1500000/4000),0,IF(BE538&lt;=(2000000/4000),(BE538-(1500000/4000))*5%,IF(BE538&lt;=(8500000/4000),(BE538-(2000000/4000))*10%+(25000/4000),IF(BE538&lt;=(12500000/4000),(BE538-(8500000/4000))*15%+(675000/4000),(BE538-(12500000/4000))*20%+(1275000/4000)))))</f>
        <v>0</v>
      </c>
      <c r="AH538" s="17">
        <f>IF((AC538*4000)&lt;=1200000,(AC538*2%),(1200000/4000*2%))</f>
        <v>5.2723076923076926</v>
      </c>
      <c r="AI538" s="17">
        <f>AD538+AE538+AF538+AG538+AH538</f>
        <v>5.2723076923076926</v>
      </c>
      <c r="AJ538" s="3">
        <f t="shared" si="608"/>
        <v>258</v>
      </c>
      <c r="AK538" s="3">
        <f t="shared" si="609"/>
        <v>1300</v>
      </c>
      <c r="AL538" s="3"/>
      <c r="AN538" s="20">
        <f t="shared" si="633"/>
        <v>258.33999999999997</v>
      </c>
      <c r="AO538">
        <f t="shared" si="618"/>
        <v>2</v>
      </c>
      <c r="AP538">
        <f t="shared" si="619"/>
        <v>1</v>
      </c>
      <c r="AQ538">
        <f t="shared" si="620"/>
        <v>0</v>
      </c>
      <c r="AR538">
        <f t="shared" si="621"/>
        <v>0</v>
      </c>
      <c r="AS538">
        <f t="shared" si="622"/>
        <v>1</v>
      </c>
      <c r="AT538">
        <f t="shared" si="623"/>
        <v>3</v>
      </c>
      <c r="AU538">
        <f t="shared" si="624"/>
        <v>0</v>
      </c>
      <c r="AV538">
        <f t="shared" si="625"/>
        <v>1</v>
      </c>
      <c r="AW538">
        <f t="shared" si="626"/>
        <v>0</v>
      </c>
      <c r="AX538">
        <f t="shared" si="627"/>
        <v>3</v>
      </c>
      <c r="AY538">
        <f t="shared" si="628"/>
        <v>1359.9999999999</v>
      </c>
      <c r="AZ538" s="12">
        <f t="shared" si="634"/>
        <v>-4.1666666666666664E-2</v>
      </c>
      <c r="BA538" s="13">
        <f t="shared" si="607"/>
        <v>0</v>
      </c>
      <c r="BB538" s="13">
        <f t="shared" si="631"/>
        <v>0</v>
      </c>
      <c r="BC538" s="27">
        <v>0</v>
      </c>
      <c r="BD538" s="1">
        <f t="shared" si="635"/>
        <v>0</v>
      </c>
      <c r="BE538" s="20">
        <f t="shared" si="636"/>
        <v>245.61538461538464</v>
      </c>
    </row>
    <row r="539" spans="1:57" ht="36.75" customHeight="1" x14ac:dyDescent="0.8">
      <c r="A539" s="39">
        <v>533</v>
      </c>
      <c r="B539" s="2" t="s">
        <v>1361</v>
      </c>
      <c r="C539" s="44" t="s">
        <v>1365</v>
      </c>
      <c r="D539" s="40" t="s">
        <v>949</v>
      </c>
      <c r="E539" s="40" t="s">
        <v>262</v>
      </c>
      <c r="F539" s="46" t="str">
        <f>VLOOKUP(C539,'[1]2023.11'!$C$6:$X$1239,8,0)</f>
        <v>CHHUN</v>
      </c>
      <c r="G539" s="46" t="str">
        <f>VLOOKUP(C539,'[1]2023.11'!$C$6:$X$1239,9,0)</f>
        <v>CHANNY</v>
      </c>
      <c r="H539" s="46" t="str">
        <f>VLOOKUP(C539,'[1]2023.11'!$C$6:$X$1239,14,0)</f>
        <v>F</v>
      </c>
      <c r="I539" s="78">
        <f>VLOOKUP(C539,'[1]2023.11'!$C$6:$X$1239,13,0)</f>
        <v>36315</v>
      </c>
      <c r="J539" s="46" t="str">
        <f>VLOOKUP(C539,'[1]2023.11'!$C$6:$X$1239,4,0)</f>
        <v>0974645040</v>
      </c>
      <c r="K539" s="46" t="str">
        <f>VLOOKUP(C539,'[1]2023.11'!$C$6:$X$1239,3,0)</f>
        <v>110558804</v>
      </c>
      <c r="L539" s="15">
        <v>44228</v>
      </c>
      <c r="M539" s="2">
        <f t="shared" si="616"/>
        <v>26</v>
      </c>
      <c r="N539" s="16">
        <v>26</v>
      </c>
      <c r="O539" s="2"/>
      <c r="P539" s="16"/>
      <c r="Q539" s="16"/>
      <c r="R539" s="2">
        <v>200</v>
      </c>
      <c r="S539" s="2">
        <v>0</v>
      </c>
      <c r="T539" s="2">
        <v>0</v>
      </c>
      <c r="U539" s="16"/>
      <c r="V539" s="2">
        <v>0</v>
      </c>
      <c r="W539" s="2">
        <f t="shared" ref="W539:W602" si="643">IF(AND($Q$4&lt;=M539,Q539&lt;0.01),10,IF(AND(M539&gt;=$Q$4-1,Q539&lt;0.01),5,0))</f>
        <v>10</v>
      </c>
      <c r="X539" s="2">
        <f t="shared" si="600"/>
        <v>0</v>
      </c>
      <c r="Y539" s="17">
        <f t="shared" si="642"/>
        <v>37.5</v>
      </c>
      <c r="Z539" s="17">
        <f t="shared" si="630"/>
        <v>6.5</v>
      </c>
      <c r="AA539" s="17">
        <f t="shared" si="641"/>
        <v>5</v>
      </c>
      <c r="AB539" s="18"/>
      <c r="AC539" s="19">
        <f t="shared" si="617"/>
        <v>259</v>
      </c>
      <c r="AD539" s="17">
        <f t="shared" si="632"/>
        <v>0</v>
      </c>
      <c r="AE539" s="17">
        <f t="shared" si="610"/>
        <v>0</v>
      </c>
      <c r="AF539" s="29"/>
      <c r="AG539" s="43">
        <f t="shared" ref="AG539:AG559" si="644">IF(BE539&lt;=(1500000/4000),0,IF(BE539&lt;=(2000000/4000),(BE539-(1500000/4000))*5%,IF(BE539&lt;=(8500000/4000),(BE539-(2000000/4000))*10%+(25000/4000),IF(BE539&lt;=(12500000/4000),(BE539-(8500000/4000))*15%+(675000/4000),(BE539-(12500000/4000))*20%+(1275000/4000)))))</f>
        <v>0</v>
      </c>
      <c r="AH539" s="17">
        <f t="shared" ref="AH539:AH559" si="645">IF((AC539*4000)&lt;=1200000,(AC539*2%),(1200000/4000*2%))</f>
        <v>5.18</v>
      </c>
      <c r="AI539" s="17">
        <f t="shared" ref="AI539:AI559" si="646">AD539+AE539+AF539+AG539+AH539</f>
        <v>5.18</v>
      </c>
      <c r="AJ539" s="3">
        <f t="shared" si="608"/>
        <v>253</v>
      </c>
      <c r="AK539" s="3">
        <f t="shared" si="609"/>
        <v>3200</v>
      </c>
      <c r="AL539" s="3"/>
      <c r="AN539" s="20">
        <f t="shared" si="633"/>
        <v>253.82</v>
      </c>
      <c r="AO539">
        <f t="shared" si="618"/>
        <v>2</v>
      </c>
      <c r="AP539">
        <f t="shared" si="619"/>
        <v>1</v>
      </c>
      <c r="AQ539">
        <f t="shared" si="620"/>
        <v>0</v>
      </c>
      <c r="AR539">
        <f t="shared" si="621"/>
        <v>0</v>
      </c>
      <c r="AS539">
        <f t="shared" si="622"/>
        <v>0</v>
      </c>
      <c r="AT539">
        <f t="shared" si="623"/>
        <v>3</v>
      </c>
      <c r="AU539">
        <f t="shared" si="624"/>
        <v>1</v>
      </c>
      <c r="AV539">
        <f t="shared" si="625"/>
        <v>1</v>
      </c>
      <c r="AW539">
        <f t="shared" si="626"/>
        <v>0</v>
      </c>
      <c r="AX539">
        <f t="shared" si="627"/>
        <v>2</v>
      </c>
      <c r="AY539">
        <f t="shared" si="628"/>
        <v>3279.9999999999727</v>
      </c>
      <c r="AZ539" s="12">
        <f t="shared" si="634"/>
        <v>-4.1666666666666664E-2</v>
      </c>
      <c r="BA539" s="13">
        <f t="shared" si="607"/>
        <v>0</v>
      </c>
      <c r="BB539" s="13">
        <f t="shared" si="631"/>
        <v>0</v>
      </c>
      <c r="BC539" s="27">
        <v>0</v>
      </c>
      <c r="BD539" s="1">
        <f t="shared" si="635"/>
        <v>0</v>
      </c>
      <c r="BE539" s="20">
        <f t="shared" si="636"/>
        <v>247.5</v>
      </c>
    </row>
    <row r="540" spans="1:57" ht="36.75" customHeight="1" x14ac:dyDescent="0.65">
      <c r="A540" s="2">
        <v>534</v>
      </c>
      <c r="B540" s="2" t="s">
        <v>1361</v>
      </c>
      <c r="C540" s="44" t="s">
        <v>1366</v>
      </c>
      <c r="D540" s="47" t="s">
        <v>1367</v>
      </c>
      <c r="E540" s="48" t="s">
        <v>1368</v>
      </c>
      <c r="F540" s="46" t="str">
        <f>VLOOKUP(C540,'[1]2023.11'!$C$6:$X$1239,8,0)</f>
        <v>SANN</v>
      </c>
      <c r="G540" s="46" t="str">
        <f>VLOOKUP(C540,'[1]2023.11'!$C$6:$X$1239,9,0)</f>
        <v>HEA</v>
      </c>
      <c r="H540" s="46" t="str">
        <f>VLOOKUP(C540,'[1]2023.11'!$C$6:$X$1239,14,0)</f>
        <v>F</v>
      </c>
      <c r="I540" s="78">
        <f>VLOOKUP(C540,'[1]2023.11'!$C$6:$X$1239,13,0)</f>
        <v>31837</v>
      </c>
      <c r="J540" s="46" t="str">
        <f>VLOOKUP(C540,'[1]2023.11'!$C$6:$X$1239,4,0)</f>
        <v>0964901793</v>
      </c>
      <c r="K540" s="46" t="str">
        <f>VLOOKUP(C540,'[1]2023.11'!$C$6:$X$1239,3,0)</f>
        <v>​160281835</v>
      </c>
      <c r="L540" s="15">
        <v>44228</v>
      </c>
      <c r="M540" s="2">
        <f t="shared" si="616"/>
        <v>26</v>
      </c>
      <c r="N540" s="16">
        <v>26</v>
      </c>
      <c r="O540" s="2"/>
      <c r="P540" s="16"/>
      <c r="Q540" s="16"/>
      <c r="R540" s="2">
        <v>200</v>
      </c>
      <c r="S540" s="2">
        <v>0</v>
      </c>
      <c r="T540" s="2">
        <v>1</v>
      </c>
      <c r="U540" s="16"/>
      <c r="V540" s="2">
        <v>0</v>
      </c>
      <c r="W540" s="2">
        <f t="shared" si="643"/>
        <v>10</v>
      </c>
      <c r="X540" s="2">
        <f t="shared" si="600"/>
        <v>0</v>
      </c>
      <c r="Y540" s="17">
        <f t="shared" si="642"/>
        <v>37.5</v>
      </c>
      <c r="Z540" s="17">
        <f t="shared" si="630"/>
        <v>6.5</v>
      </c>
      <c r="AA540" s="17">
        <f t="shared" si="641"/>
        <v>5</v>
      </c>
      <c r="AB540" s="18">
        <v>7</v>
      </c>
      <c r="AC540" s="19">
        <f t="shared" si="617"/>
        <v>267</v>
      </c>
      <c r="AD540" s="17">
        <f t="shared" si="632"/>
        <v>0</v>
      </c>
      <c r="AE540" s="17">
        <f t="shared" si="610"/>
        <v>0</v>
      </c>
      <c r="AF540" s="29"/>
      <c r="AG540" s="43">
        <f t="shared" si="644"/>
        <v>0</v>
      </c>
      <c r="AH540" s="17">
        <f t="shared" si="645"/>
        <v>5.34</v>
      </c>
      <c r="AI540" s="17">
        <f t="shared" si="646"/>
        <v>5.34</v>
      </c>
      <c r="AJ540" s="3">
        <f t="shared" si="608"/>
        <v>261</v>
      </c>
      <c r="AK540" s="3">
        <f t="shared" si="609"/>
        <v>2600</v>
      </c>
      <c r="AL540" s="3"/>
      <c r="AN540" s="20">
        <f t="shared" si="633"/>
        <v>261.66000000000003</v>
      </c>
      <c r="AO540">
        <f t="shared" si="618"/>
        <v>2</v>
      </c>
      <c r="AP540">
        <f t="shared" si="619"/>
        <v>1</v>
      </c>
      <c r="AQ540">
        <f t="shared" si="620"/>
        <v>0</v>
      </c>
      <c r="AR540">
        <f t="shared" si="621"/>
        <v>1</v>
      </c>
      <c r="AS540">
        <f t="shared" si="622"/>
        <v>0</v>
      </c>
      <c r="AT540">
        <f t="shared" si="623"/>
        <v>1</v>
      </c>
      <c r="AU540">
        <f t="shared" si="624"/>
        <v>1</v>
      </c>
      <c r="AV540">
        <f t="shared" si="625"/>
        <v>0</v>
      </c>
      <c r="AW540">
        <f t="shared" si="626"/>
        <v>1</v>
      </c>
      <c r="AX540">
        <f t="shared" si="627"/>
        <v>1</v>
      </c>
      <c r="AY540">
        <f t="shared" si="628"/>
        <v>2640.0000000001</v>
      </c>
      <c r="AZ540" s="12">
        <f t="shared" si="634"/>
        <v>-4.1666666666666664E-2</v>
      </c>
      <c r="BA540" s="13">
        <f t="shared" si="607"/>
        <v>0</v>
      </c>
      <c r="BB540" s="13">
        <f t="shared" si="631"/>
        <v>0</v>
      </c>
      <c r="BC540" s="27">
        <v>0</v>
      </c>
      <c r="BD540" s="1">
        <f t="shared" si="635"/>
        <v>0</v>
      </c>
      <c r="BE540" s="20">
        <f t="shared" si="636"/>
        <v>248.5</v>
      </c>
    </row>
    <row r="541" spans="1:57" ht="36.75" customHeight="1" x14ac:dyDescent="0.8">
      <c r="A541" s="39">
        <v>535</v>
      </c>
      <c r="B541" s="2" t="s">
        <v>1361</v>
      </c>
      <c r="C541" s="44" t="s">
        <v>1369</v>
      </c>
      <c r="D541" s="40" t="s">
        <v>463</v>
      </c>
      <c r="E541" s="40" t="s">
        <v>1370</v>
      </c>
      <c r="F541" s="46" t="str">
        <f>VLOOKUP(C541,'[1]2023.11'!$C$6:$X$1239,8,0)</f>
        <v>PHALLY</v>
      </c>
      <c r="G541" s="46" t="str">
        <f>VLOOKUP(C541,'[1]2023.11'!$C$6:$X$1239,9,0)</f>
        <v>PHANY</v>
      </c>
      <c r="H541" s="46" t="str">
        <f>VLOOKUP(C541,'[1]2023.11'!$C$6:$X$1239,14,0)</f>
        <v>F</v>
      </c>
      <c r="I541" s="78">
        <f>VLOOKUP(C541,'[1]2023.11'!$C$6:$X$1239,13,0)</f>
        <v>30462</v>
      </c>
      <c r="J541" s="46" t="str">
        <f>VLOOKUP(C541,'[1]2023.11'!$C$6:$X$1239,4,0)</f>
        <v>0882686697</v>
      </c>
      <c r="K541" s="46" t="str">
        <f>VLOOKUP(C541,'[1]2023.11'!$C$6:$X$1239,3,0)</f>
        <v>051074206</v>
      </c>
      <c r="L541" s="15">
        <v>44228</v>
      </c>
      <c r="M541" s="2">
        <f t="shared" si="616"/>
        <v>26</v>
      </c>
      <c r="N541" s="16">
        <v>24</v>
      </c>
      <c r="O541" s="2"/>
      <c r="P541" s="16"/>
      <c r="Q541" s="16"/>
      <c r="R541" s="2">
        <v>200</v>
      </c>
      <c r="S541" s="2">
        <v>0</v>
      </c>
      <c r="T541" s="2">
        <v>0</v>
      </c>
      <c r="U541" s="16"/>
      <c r="V541" s="2">
        <v>0</v>
      </c>
      <c r="W541" s="2">
        <f t="shared" si="643"/>
        <v>10</v>
      </c>
      <c r="X541" s="2">
        <f t="shared" si="600"/>
        <v>0</v>
      </c>
      <c r="Y541" s="17">
        <f t="shared" si="642"/>
        <v>34.615384615384613</v>
      </c>
      <c r="Z541" s="17">
        <f t="shared" si="630"/>
        <v>6</v>
      </c>
      <c r="AA541" s="17">
        <f t="shared" si="641"/>
        <v>5</v>
      </c>
      <c r="AB541" s="18">
        <v>7</v>
      </c>
      <c r="AC541" s="19">
        <f t="shared" si="617"/>
        <v>262.61538461538464</v>
      </c>
      <c r="AD541" s="17">
        <f t="shared" si="632"/>
        <v>0</v>
      </c>
      <c r="AE541" s="17">
        <f t="shared" si="610"/>
        <v>0</v>
      </c>
      <c r="AF541" s="29"/>
      <c r="AG541" s="43">
        <f t="shared" si="644"/>
        <v>0</v>
      </c>
      <c r="AH541" s="17">
        <f t="shared" si="645"/>
        <v>5.252307692307693</v>
      </c>
      <c r="AI541" s="17">
        <f t="shared" si="646"/>
        <v>5.252307692307693</v>
      </c>
      <c r="AJ541" s="3">
        <f t="shared" si="608"/>
        <v>257</v>
      </c>
      <c r="AK541" s="3">
        <f t="shared" si="609"/>
        <v>1400</v>
      </c>
      <c r="AL541" s="3"/>
      <c r="AN541" s="20">
        <f t="shared" si="633"/>
        <v>257.36</v>
      </c>
      <c r="AO541">
        <f t="shared" si="618"/>
        <v>2</v>
      </c>
      <c r="AP541">
        <f t="shared" si="619"/>
        <v>1</v>
      </c>
      <c r="AQ541">
        <f t="shared" si="620"/>
        <v>0</v>
      </c>
      <c r="AR541">
        <f t="shared" si="621"/>
        <v>0</v>
      </c>
      <c r="AS541">
        <f t="shared" si="622"/>
        <v>1</v>
      </c>
      <c r="AT541">
        <f t="shared" si="623"/>
        <v>2</v>
      </c>
      <c r="AU541">
        <f t="shared" si="624"/>
        <v>0</v>
      </c>
      <c r="AV541">
        <f t="shared" si="625"/>
        <v>1</v>
      </c>
      <c r="AW541">
        <f t="shared" si="626"/>
        <v>0</v>
      </c>
      <c r="AX541">
        <f t="shared" si="627"/>
        <v>4</v>
      </c>
      <c r="AY541">
        <f t="shared" si="628"/>
        <v>1440.0000000000546</v>
      </c>
      <c r="AZ541" s="12">
        <f t="shared" si="634"/>
        <v>-4.1666666666666664E-2</v>
      </c>
      <c r="BA541" s="13">
        <f t="shared" si="607"/>
        <v>0</v>
      </c>
      <c r="BB541" s="13">
        <f t="shared" si="631"/>
        <v>0</v>
      </c>
      <c r="BC541" s="27">
        <v>0</v>
      </c>
      <c r="BD541" s="1">
        <f t="shared" si="635"/>
        <v>0</v>
      </c>
      <c r="BE541" s="20">
        <f t="shared" si="636"/>
        <v>244.61538461538464</v>
      </c>
    </row>
    <row r="542" spans="1:57" ht="36.75" customHeight="1" x14ac:dyDescent="0.65">
      <c r="A542" s="2">
        <v>536</v>
      </c>
      <c r="B542" s="2" t="s">
        <v>1361</v>
      </c>
      <c r="C542" s="44" t="s">
        <v>1371</v>
      </c>
      <c r="D542" s="47" t="s">
        <v>1372</v>
      </c>
      <c r="E542" s="48" t="s">
        <v>816</v>
      </c>
      <c r="F542" s="46" t="str">
        <f>VLOOKUP(C542,'[1]2023.11'!$C$6:$X$1239,8,0)</f>
        <v>HONG</v>
      </c>
      <c r="G542" s="46" t="str">
        <f>VLOOKUP(C542,'[1]2023.11'!$C$6:$X$1239,9,0)</f>
        <v>SOKKHEA</v>
      </c>
      <c r="H542" s="46" t="str">
        <f>VLOOKUP(C542,'[1]2023.11'!$C$6:$X$1239,14,0)</f>
        <v>F</v>
      </c>
      <c r="I542" s="78">
        <f>VLOOKUP(C542,'[1]2023.11'!$C$6:$X$1239,13,0)</f>
        <v>36817</v>
      </c>
      <c r="J542" s="46" t="str">
        <f>VLOOKUP(C542,'[1]2023.11'!$C$6:$X$1239,4,0)</f>
        <v>0967789189</v>
      </c>
      <c r="K542" s="46" t="str">
        <f>VLOOKUP(C542,'[1]2023.11'!$C$6:$X$1239,3,0)</f>
        <v>040492655</v>
      </c>
      <c r="L542" s="15">
        <v>44228</v>
      </c>
      <c r="M542" s="2">
        <f t="shared" si="616"/>
        <v>26</v>
      </c>
      <c r="N542" s="16">
        <v>26</v>
      </c>
      <c r="O542" s="2"/>
      <c r="P542" s="16"/>
      <c r="Q542" s="16"/>
      <c r="R542" s="2">
        <v>200</v>
      </c>
      <c r="S542" s="2">
        <v>0</v>
      </c>
      <c r="T542" s="2">
        <v>0</v>
      </c>
      <c r="U542" s="16"/>
      <c r="V542" s="2">
        <v>0</v>
      </c>
      <c r="W542" s="2">
        <f t="shared" si="643"/>
        <v>10</v>
      </c>
      <c r="X542" s="2">
        <f t="shared" si="600"/>
        <v>0</v>
      </c>
      <c r="Y542" s="17">
        <f t="shared" si="642"/>
        <v>37.5</v>
      </c>
      <c r="Z542" s="17">
        <f t="shared" si="630"/>
        <v>6.5</v>
      </c>
      <c r="AA542" s="17">
        <f t="shared" si="641"/>
        <v>5</v>
      </c>
      <c r="AB542" s="18">
        <v>7</v>
      </c>
      <c r="AC542" s="19">
        <f t="shared" si="617"/>
        <v>266</v>
      </c>
      <c r="AD542" s="17">
        <f t="shared" si="632"/>
        <v>0</v>
      </c>
      <c r="AE542" s="17">
        <f t="shared" si="610"/>
        <v>0</v>
      </c>
      <c r="AF542" s="29"/>
      <c r="AG542" s="43">
        <f t="shared" si="644"/>
        <v>0</v>
      </c>
      <c r="AH542" s="17">
        <f t="shared" si="645"/>
        <v>5.32</v>
      </c>
      <c r="AI542" s="17">
        <f t="shared" si="646"/>
        <v>5.32</v>
      </c>
      <c r="AJ542" s="3">
        <f t="shared" si="608"/>
        <v>260</v>
      </c>
      <c r="AK542" s="3">
        <f t="shared" si="609"/>
        <v>2700</v>
      </c>
      <c r="AL542" s="3"/>
      <c r="AN542" s="20">
        <f t="shared" si="633"/>
        <v>260.68</v>
      </c>
      <c r="AO542">
        <f t="shared" si="618"/>
        <v>2</v>
      </c>
      <c r="AP542">
        <f t="shared" si="619"/>
        <v>1</v>
      </c>
      <c r="AQ542">
        <f t="shared" si="620"/>
        <v>0</v>
      </c>
      <c r="AR542">
        <f t="shared" si="621"/>
        <v>1</v>
      </c>
      <c r="AS542">
        <f t="shared" si="622"/>
        <v>0</v>
      </c>
      <c r="AT542">
        <f t="shared" si="623"/>
        <v>0</v>
      </c>
      <c r="AU542">
        <f t="shared" si="624"/>
        <v>1</v>
      </c>
      <c r="AV542">
        <f t="shared" si="625"/>
        <v>0</v>
      </c>
      <c r="AW542">
        <f t="shared" si="626"/>
        <v>1</v>
      </c>
      <c r="AX542">
        <f t="shared" si="627"/>
        <v>2</v>
      </c>
      <c r="AY542">
        <f t="shared" si="628"/>
        <v>2720.0000000000273</v>
      </c>
      <c r="AZ542" s="12">
        <f t="shared" si="634"/>
        <v>-4.1666666666666664E-2</v>
      </c>
      <c r="BA542" s="13">
        <f t="shared" si="607"/>
        <v>0</v>
      </c>
      <c r="BB542" s="13">
        <f t="shared" si="631"/>
        <v>0</v>
      </c>
      <c r="BC542" s="27">
        <v>0</v>
      </c>
      <c r="BD542" s="1">
        <f t="shared" si="635"/>
        <v>0</v>
      </c>
      <c r="BE542" s="20">
        <f t="shared" si="636"/>
        <v>247.5</v>
      </c>
    </row>
    <row r="543" spans="1:57" ht="36.75" customHeight="1" x14ac:dyDescent="0.65">
      <c r="A543" s="39">
        <v>537</v>
      </c>
      <c r="B543" s="2" t="s">
        <v>1361</v>
      </c>
      <c r="C543" s="44" t="s">
        <v>1373</v>
      </c>
      <c r="D543" s="47" t="s">
        <v>204</v>
      </c>
      <c r="E543" s="48" t="s">
        <v>1363</v>
      </c>
      <c r="F543" s="46" t="str">
        <f>VLOOKUP(C543,'[1]2023.11'!$C$6:$X$1239,8,0)</f>
        <v>THI</v>
      </c>
      <c r="G543" s="46" t="str">
        <f>VLOOKUP(C543,'[1]2023.11'!$C$6:$X$1239,9,0)</f>
        <v>RIEM</v>
      </c>
      <c r="H543" s="46" t="str">
        <f>VLOOKUP(C543,'[1]2023.11'!$C$6:$X$1239,14,0)</f>
        <v>F</v>
      </c>
      <c r="I543" s="78">
        <f>VLOOKUP(C543,'[1]2023.11'!$C$6:$X$1239,13,0)</f>
        <v>34216</v>
      </c>
      <c r="J543" s="46" t="str">
        <f>VLOOKUP(C543,'[1]2023.11'!$C$6:$X$1239,4,0)</f>
        <v>070899394</v>
      </c>
      <c r="K543" s="46" t="str">
        <f>VLOOKUP(C543,'[1]2023.11'!$C$6:$X$1239,3,0)</f>
        <v>050839763</v>
      </c>
      <c r="L543" s="15">
        <v>44228</v>
      </c>
      <c r="M543" s="2">
        <f t="shared" si="616"/>
        <v>26</v>
      </c>
      <c r="N543" s="16">
        <v>24</v>
      </c>
      <c r="O543" s="2"/>
      <c r="P543" s="16"/>
      <c r="Q543" s="16"/>
      <c r="R543" s="2">
        <v>200</v>
      </c>
      <c r="S543" s="2">
        <v>0</v>
      </c>
      <c r="T543" s="2">
        <v>0</v>
      </c>
      <c r="U543" s="16"/>
      <c r="V543" s="2">
        <v>0</v>
      </c>
      <c r="W543" s="2">
        <f t="shared" si="643"/>
        <v>10</v>
      </c>
      <c r="X543" s="2">
        <f t="shared" si="600"/>
        <v>0</v>
      </c>
      <c r="Y543" s="17">
        <f t="shared" si="642"/>
        <v>34.615384615384613</v>
      </c>
      <c r="Z543" s="17">
        <f t="shared" si="630"/>
        <v>6</v>
      </c>
      <c r="AA543" s="17">
        <f t="shared" si="641"/>
        <v>5</v>
      </c>
      <c r="AB543" s="18">
        <v>7</v>
      </c>
      <c r="AC543" s="19">
        <f t="shared" si="617"/>
        <v>262.61538461538464</v>
      </c>
      <c r="AD543" s="17">
        <f t="shared" si="632"/>
        <v>0</v>
      </c>
      <c r="AE543" s="17">
        <f t="shared" si="610"/>
        <v>0</v>
      </c>
      <c r="AF543" s="29"/>
      <c r="AG543" s="43">
        <f t="shared" si="644"/>
        <v>0</v>
      </c>
      <c r="AH543" s="17">
        <f t="shared" si="645"/>
        <v>5.252307692307693</v>
      </c>
      <c r="AI543" s="17">
        <f t="shared" si="646"/>
        <v>5.252307692307693</v>
      </c>
      <c r="AJ543" s="3">
        <f t="shared" si="608"/>
        <v>257</v>
      </c>
      <c r="AK543" s="3">
        <f t="shared" si="609"/>
        <v>1400</v>
      </c>
      <c r="AL543" s="3"/>
      <c r="AN543" s="20">
        <f t="shared" si="633"/>
        <v>257.36</v>
      </c>
      <c r="AO543">
        <f t="shared" si="618"/>
        <v>2</v>
      </c>
      <c r="AP543">
        <f t="shared" si="619"/>
        <v>1</v>
      </c>
      <c r="AQ543">
        <f t="shared" si="620"/>
        <v>0</v>
      </c>
      <c r="AR543">
        <f t="shared" si="621"/>
        <v>0</v>
      </c>
      <c r="AS543">
        <f t="shared" si="622"/>
        <v>1</v>
      </c>
      <c r="AT543">
        <f t="shared" si="623"/>
        <v>2</v>
      </c>
      <c r="AU543">
        <f t="shared" si="624"/>
        <v>0</v>
      </c>
      <c r="AV543">
        <f t="shared" si="625"/>
        <v>1</v>
      </c>
      <c r="AW543">
        <f t="shared" si="626"/>
        <v>0</v>
      </c>
      <c r="AX543">
        <f t="shared" si="627"/>
        <v>4</v>
      </c>
      <c r="AY543">
        <f t="shared" si="628"/>
        <v>1440.0000000000546</v>
      </c>
      <c r="AZ543" s="12">
        <f t="shared" si="634"/>
        <v>-4.1666666666666664E-2</v>
      </c>
      <c r="BA543" s="13">
        <f t="shared" si="607"/>
        <v>0</v>
      </c>
      <c r="BB543" s="13">
        <f t="shared" si="631"/>
        <v>0</v>
      </c>
      <c r="BC543" s="27">
        <v>0</v>
      </c>
      <c r="BD543" s="1">
        <f t="shared" si="635"/>
        <v>0</v>
      </c>
      <c r="BE543" s="20">
        <f t="shared" si="636"/>
        <v>244.61538461538464</v>
      </c>
    </row>
    <row r="544" spans="1:57" ht="36.75" customHeight="1" x14ac:dyDescent="0.65">
      <c r="A544" s="2">
        <v>538</v>
      </c>
      <c r="B544" s="2" t="s">
        <v>1361</v>
      </c>
      <c r="C544" s="44" t="s">
        <v>1374</v>
      </c>
      <c r="D544" s="47" t="s">
        <v>595</v>
      </c>
      <c r="E544" s="48" t="s">
        <v>838</v>
      </c>
      <c r="F544" s="46" t="str">
        <f>VLOOKUP(C544,'[1]2023.11'!$C$6:$X$1239,8,0)</f>
        <v>PHORN</v>
      </c>
      <c r="G544" s="46" t="str">
        <f>VLOOKUP(C544,'[1]2023.11'!$C$6:$X$1239,9,0)</f>
        <v>SAMUTH</v>
      </c>
      <c r="H544" s="46" t="str">
        <f>VLOOKUP(C544,'[1]2023.11'!$C$6:$X$1239,14,0)</f>
        <v>F</v>
      </c>
      <c r="I544" s="78">
        <f>VLOOKUP(C544,'[1]2023.11'!$C$6:$X$1239,13,0)</f>
        <v>34005</v>
      </c>
      <c r="J544" s="46" t="str">
        <f>VLOOKUP(C544,'[1]2023.11'!$C$6:$X$1239,4,0)</f>
        <v>0978843048</v>
      </c>
      <c r="K544" s="46" t="str">
        <f>VLOOKUP(C544,'[1]2023.11'!$C$6:$X$1239,3,0)</f>
        <v>050860851</v>
      </c>
      <c r="L544" s="15">
        <v>44228</v>
      </c>
      <c r="M544" s="2">
        <f t="shared" si="616"/>
        <v>26</v>
      </c>
      <c r="N544" s="16">
        <v>24</v>
      </c>
      <c r="O544" s="2"/>
      <c r="P544" s="16"/>
      <c r="Q544" s="16"/>
      <c r="R544" s="2">
        <v>200</v>
      </c>
      <c r="S544" s="2">
        <v>0</v>
      </c>
      <c r="T544" s="2">
        <v>11</v>
      </c>
      <c r="U544" s="16"/>
      <c r="V544" s="2">
        <v>0</v>
      </c>
      <c r="W544" s="2">
        <f t="shared" si="643"/>
        <v>10</v>
      </c>
      <c r="X544" s="2">
        <f t="shared" si="600"/>
        <v>0</v>
      </c>
      <c r="Y544" s="17">
        <f t="shared" si="642"/>
        <v>34.615384615384613</v>
      </c>
      <c r="Z544" s="17">
        <f t="shared" si="630"/>
        <v>6</v>
      </c>
      <c r="AA544" s="17">
        <f t="shared" si="641"/>
        <v>5</v>
      </c>
      <c r="AB544" s="18">
        <v>7</v>
      </c>
      <c r="AC544" s="19">
        <f t="shared" si="617"/>
        <v>273.61538461538464</v>
      </c>
      <c r="AD544" s="17">
        <f t="shared" si="632"/>
        <v>0</v>
      </c>
      <c r="AE544" s="17">
        <f t="shared" si="610"/>
        <v>0</v>
      </c>
      <c r="AF544" s="29"/>
      <c r="AG544" s="43">
        <f t="shared" si="644"/>
        <v>0</v>
      </c>
      <c r="AH544" s="17">
        <f t="shared" si="645"/>
        <v>5.4723076923076928</v>
      </c>
      <c r="AI544" s="17">
        <f t="shared" si="646"/>
        <v>5.4723076923076928</v>
      </c>
      <c r="AJ544" s="3">
        <f t="shared" si="608"/>
        <v>268</v>
      </c>
      <c r="AK544" s="3">
        <f t="shared" si="609"/>
        <v>500</v>
      </c>
      <c r="AL544" s="3"/>
      <c r="AN544" s="20">
        <f t="shared" si="633"/>
        <v>268.14</v>
      </c>
      <c r="AO544">
        <f t="shared" si="618"/>
        <v>2</v>
      </c>
      <c r="AP544">
        <f t="shared" si="619"/>
        <v>1</v>
      </c>
      <c r="AQ544">
        <f t="shared" si="620"/>
        <v>0</v>
      </c>
      <c r="AR544">
        <f t="shared" si="621"/>
        <v>1</v>
      </c>
      <c r="AS544">
        <f t="shared" si="622"/>
        <v>1</v>
      </c>
      <c r="AT544">
        <f t="shared" si="623"/>
        <v>3</v>
      </c>
      <c r="AU544">
        <f t="shared" si="624"/>
        <v>0</v>
      </c>
      <c r="AV544">
        <f t="shared" si="625"/>
        <v>0</v>
      </c>
      <c r="AW544">
        <f t="shared" si="626"/>
        <v>1</v>
      </c>
      <c r="AX544">
        <f t="shared" si="627"/>
        <v>0</v>
      </c>
      <c r="AY544">
        <f t="shared" si="628"/>
        <v>559.99999999994543</v>
      </c>
      <c r="AZ544" s="12">
        <f t="shared" si="634"/>
        <v>-4.1666666666666664E-2</v>
      </c>
      <c r="BA544" s="13">
        <f t="shared" si="607"/>
        <v>0</v>
      </c>
      <c r="BB544" s="13">
        <f t="shared" si="631"/>
        <v>0</v>
      </c>
      <c r="BC544" s="27">
        <v>0</v>
      </c>
      <c r="BD544" s="1">
        <f t="shared" si="635"/>
        <v>0</v>
      </c>
      <c r="BE544" s="20">
        <f t="shared" si="636"/>
        <v>255.61538461538464</v>
      </c>
    </row>
    <row r="545" spans="1:57" ht="36.75" customHeight="1" x14ac:dyDescent="0.65">
      <c r="A545" s="39">
        <v>539</v>
      </c>
      <c r="B545" s="2" t="s">
        <v>1361</v>
      </c>
      <c r="C545" s="44" t="s">
        <v>1375</v>
      </c>
      <c r="D545" s="47" t="s">
        <v>556</v>
      </c>
      <c r="E545" s="48" t="s">
        <v>846</v>
      </c>
      <c r="F545" s="46" t="str">
        <f>VLOOKUP(C545,'[1]2023.11'!$C$6:$X$1239,8,0)</f>
        <v>SORN</v>
      </c>
      <c r="G545" s="46" t="str">
        <f>VLOOKUP(C545,'[1]2023.11'!$C$6:$X$1239,9,0)</f>
        <v>KIM</v>
      </c>
      <c r="H545" s="46" t="str">
        <f>VLOOKUP(C545,'[1]2023.11'!$C$6:$X$1239,14,0)</f>
        <v>F</v>
      </c>
      <c r="I545" s="78">
        <f>VLOOKUP(C545,'[1]2023.11'!$C$6:$X$1239,13,0)</f>
        <v>35554</v>
      </c>
      <c r="J545" s="46" t="str">
        <f>VLOOKUP(C545,'[1]2023.11'!$C$6:$X$1239,4,0)</f>
        <v>070973900</v>
      </c>
      <c r="K545" s="46" t="str">
        <f>VLOOKUP(C545,'[1]2023.11'!$C$6:$X$1239,3,0)</f>
        <v>010866467</v>
      </c>
      <c r="L545" s="15">
        <v>44331</v>
      </c>
      <c r="M545" s="2">
        <f t="shared" si="616"/>
        <v>24.625</v>
      </c>
      <c r="N545" s="16">
        <v>24</v>
      </c>
      <c r="O545" s="2"/>
      <c r="P545" s="16">
        <v>1.375</v>
      </c>
      <c r="Q545" s="16"/>
      <c r="R545" s="2">
        <v>200</v>
      </c>
      <c r="S545" s="2">
        <v>0</v>
      </c>
      <c r="T545" s="2">
        <v>0</v>
      </c>
      <c r="U545" s="16"/>
      <c r="V545" s="2">
        <v>0</v>
      </c>
      <c r="W545" s="2">
        <f t="shared" si="643"/>
        <v>0</v>
      </c>
      <c r="X545" s="2">
        <f t="shared" si="600"/>
        <v>0</v>
      </c>
      <c r="Y545" s="17">
        <f t="shared" si="642"/>
        <v>34.615384615384613</v>
      </c>
      <c r="Z545" s="17">
        <f t="shared" si="630"/>
        <v>6</v>
      </c>
      <c r="AA545" s="17">
        <f t="shared" si="641"/>
        <v>4.7355769230769234</v>
      </c>
      <c r="AB545" s="18">
        <v>7</v>
      </c>
      <c r="AC545" s="19">
        <f t="shared" si="617"/>
        <v>252.35096153846155</v>
      </c>
      <c r="AD545" s="17">
        <f t="shared" si="632"/>
        <v>10.576923076923077</v>
      </c>
      <c r="AE545" s="17">
        <f t="shared" si="610"/>
        <v>0</v>
      </c>
      <c r="AF545" s="29"/>
      <c r="AG545" s="43">
        <f t="shared" si="644"/>
        <v>0</v>
      </c>
      <c r="AH545" s="17">
        <f t="shared" si="645"/>
        <v>5.047019230769231</v>
      </c>
      <c r="AI545" s="17">
        <f t="shared" si="646"/>
        <v>15.623942307692307</v>
      </c>
      <c r="AJ545" s="3">
        <f t="shared" si="608"/>
        <v>236</v>
      </c>
      <c r="AK545" s="3">
        <f t="shared" si="609"/>
        <v>2900</v>
      </c>
      <c r="AL545" s="3"/>
      <c r="AN545" s="20">
        <f t="shared" si="633"/>
        <v>236.73</v>
      </c>
      <c r="AO545">
        <f t="shared" si="618"/>
        <v>2</v>
      </c>
      <c r="AP545">
        <f t="shared" si="619"/>
        <v>0</v>
      </c>
      <c r="AQ545">
        <f t="shared" si="620"/>
        <v>1</v>
      </c>
      <c r="AR545">
        <f t="shared" si="621"/>
        <v>1</v>
      </c>
      <c r="AS545">
        <f t="shared" si="622"/>
        <v>1</v>
      </c>
      <c r="AT545">
        <f t="shared" si="623"/>
        <v>1</v>
      </c>
      <c r="AU545">
        <f t="shared" si="624"/>
        <v>1</v>
      </c>
      <c r="AV545">
        <f t="shared" si="625"/>
        <v>0</v>
      </c>
      <c r="AW545">
        <f t="shared" si="626"/>
        <v>1</v>
      </c>
      <c r="AX545">
        <f t="shared" si="627"/>
        <v>4</v>
      </c>
      <c r="AY545">
        <f t="shared" si="628"/>
        <v>2919.9999999999591</v>
      </c>
      <c r="AZ545" s="12">
        <f t="shared" si="634"/>
        <v>-0.33055555555555555</v>
      </c>
      <c r="BA545" s="13">
        <f t="shared" si="607"/>
        <v>0</v>
      </c>
      <c r="BB545" s="13">
        <f t="shared" si="631"/>
        <v>0</v>
      </c>
      <c r="BC545" s="27">
        <v>0</v>
      </c>
      <c r="BD545" s="1">
        <f t="shared" si="635"/>
        <v>0</v>
      </c>
      <c r="BE545" s="20">
        <f t="shared" si="636"/>
        <v>224.03846153846155</v>
      </c>
    </row>
    <row r="546" spans="1:57" ht="36.75" customHeight="1" x14ac:dyDescent="0.65">
      <c r="A546" s="2">
        <v>540</v>
      </c>
      <c r="B546" s="2" t="s">
        <v>1361</v>
      </c>
      <c r="C546" s="44" t="s">
        <v>1376</v>
      </c>
      <c r="D546" s="47" t="s">
        <v>1272</v>
      </c>
      <c r="E546" s="48" t="s">
        <v>1377</v>
      </c>
      <c r="F546" s="46" t="str">
        <f>VLOOKUP(C546,'[1]2023.11'!$C$6:$X$1239,8,0)</f>
        <v>KHOEUN</v>
      </c>
      <c r="G546" s="46" t="str">
        <f>VLOOKUP(C546,'[1]2023.11'!$C$6:$X$1239,9,0)</f>
        <v>SARY</v>
      </c>
      <c r="H546" s="46" t="str">
        <f>VLOOKUP(C546,'[1]2023.11'!$C$6:$X$1239,14,0)</f>
        <v>F</v>
      </c>
      <c r="I546" s="78">
        <f>VLOOKUP(C546,'[1]2023.11'!$C$6:$X$1239,13,0)</f>
        <v>28723</v>
      </c>
      <c r="J546" s="46" t="str">
        <f>VLOOKUP(C546,'[1]2023.11'!$C$6:$X$1239,4,0)</f>
        <v>067232261</v>
      </c>
      <c r="K546" s="46" t="str">
        <f>VLOOKUP(C546,'[1]2023.11'!$C$6:$X$1239,3,0)</f>
        <v>011105224</v>
      </c>
      <c r="L546" s="15">
        <v>44372</v>
      </c>
      <c r="M546" s="2">
        <f t="shared" si="616"/>
        <v>26</v>
      </c>
      <c r="N546" s="16">
        <v>24</v>
      </c>
      <c r="O546" s="2"/>
      <c r="P546" s="16"/>
      <c r="Q546" s="16"/>
      <c r="R546" s="2">
        <v>200</v>
      </c>
      <c r="S546" s="2">
        <v>0</v>
      </c>
      <c r="T546" s="2">
        <v>0</v>
      </c>
      <c r="U546" s="16"/>
      <c r="V546" s="2">
        <v>0</v>
      </c>
      <c r="W546" s="2">
        <f t="shared" si="643"/>
        <v>10</v>
      </c>
      <c r="X546" s="2">
        <f t="shared" si="600"/>
        <v>0</v>
      </c>
      <c r="Y546" s="17">
        <f t="shared" si="642"/>
        <v>34.615384615384613</v>
      </c>
      <c r="Z546" s="17">
        <f t="shared" si="630"/>
        <v>6</v>
      </c>
      <c r="AA546" s="17">
        <f t="shared" si="641"/>
        <v>5</v>
      </c>
      <c r="AB546" s="18">
        <v>7</v>
      </c>
      <c r="AC546" s="19">
        <f t="shared" si="617"/>
        <v>262.61538461538464</v>
      </c>
      <c r="AD546" s="17">
        <f t="shared" si="632"/>
        <v>0</v>
      </c>
      <c r="AE546" s="17">
        <f t="shared" si="610"/>
        <v>0</v>
      </c>
      <c r="AF546" s="29"/>
      <c r="AG546" s="43">
        <f t="shared" si="644"/>
        <v>0</v>
      </c>
      <c r="AH546" s="17">
        <f t="shared" si="645"/>
        <v>5.252307692307693</v>
      </c>
      <c r="AI546" s="17">
        <f t="shared" si="646"/>
        <v>5.252307692307693</v>
      </c>
      <c r="AJ546" s="3">
        <f t="shared" si="608"/>
        <v>257</v>
      </c>
      <c r="AK546" s="3">
        <f t="shared" si="609"/>
        <v>1400</v>
      </c>
      <c r="AL546" s="3"/>
      <c r="AN546" s="20">
        <f t="shared" si="633"/>
        <v>257.36</v>
      </c>
      <c r="AO546">
        <f t="shared" si="618"/>
        <v>2</v>
      </c>
      <c r="AP546">
        <f t="shared" si="619"/>
        <v>1</v>
      </c>
      <c r="AQ546">
        <f t="shared" si="620"/>
        <v>0</v>
      </c>
      <c r="AR546">
        <f t="shared" si="621"/>
        <v>0</v>
      </c>
      <c r="AS546">
        <f t="shared" si="622"/>
        <v>1</v>
      </c>
      <c r="AT546">
        <f t="shared" si="623"/>
        <v>2</v>
      </c>
      <c r="AU546">
        <f t="shared" si="624"/>
        <v>0</v>
      </c>
      <c r="AV546">
        <f t="shared" si="625"/>
        <v>1</v>
      </c>
      <c r="AW546">
        <f t="shared" si="626"/>
        <v>0</v>
      </c>
      <c r="AX546">
        <f t="shared" si="627"/>
        <v>4</v>
      </c>
      <c r="AY546">
        <f t="shared" si="628"/>
        <v>1440.0000000000546</v>
      </c>
      <c r="AZ546" s="12">
        <f t="shared" si="634"/>
        <v>-0.44166666666666665</v>
      </c>
      <c r="BA546" s="13">
        <f t="shared" si="607"/>
        <v>0</v>
      </c>
      <c r="BB546" s="13">
        <f t="shared" si="631"/>
        <v>0</v>
      </c>
      <c r="BC546" s="27">
        <v>0</v>
      </c>
      <c r="BD546" s="1">
        <f t="shared" si="635"/>
        <v>0</v>
      </c>
      <c r="BE546" s="20">
        <f t="shared" si="636"/>
        <v>244.61538461538464</v>
      </c>
    </row>
    <row r="547" spans="1:57" ht="36.75" customHeight="1" x14ac:dyDescent="0.65">
      <c r="A547" s="39">
        <v>541</v>
      </c>
      <c r="B547" s="2" t="s">
        <v>1361</v>
      </c>
      <c r="C547" s="36" t="s">
        <v>1378</v>
      </c>
      <c r="D547" s="47" t="s">
        <v>1379</v>
      </c>
      <c r="E547" s="48" t="s">
        <v>192</v>
      </c>
      <c r="F547" s="46" t="str">
        <f>VLOOKUP(C547,'[1]2023.11'!$C$6:$X$1239,8,0)</f>
        <v>TES</v>
      </c>
      <c r="G547" s="46" t="str">
        <f>VLOOKUP(C547,'[1]2023.11'!$C$6:$X$1239,9,0)</f>
        <v>VA</v>
      </c>
      <c r="H547" s="46" t="str">
        <f>VLOOKUP(C547,'[1]2023.11'!$C$6:$X$1239,14,0)</f>
        <v>M</v>
      </c>
      <c r="I547" s="78">
        <f>VLOOKUP(C547,'[1]2023.11'!$C$6:$X$1239,13,0)</f>
        <v>33188</v>
      </c>
      <c r="J547" s="46" t="str">
        <f>VLOOKUP(C547,'[1]2023.11'!$C$6:$X$1239,4,0)</f>
        <v>010677136</v>
      </c>
      <c r="K547" s="46" t="str">
        <f>VLOOKUP(C547,'[1]2023.11'!$C$6:$X$1239,3,0)</f>
        <v>050813299</v>
      </c>
      <c r="L547" s="15">
        <v>44564</v>
      </c>
      <c r="M547" s="2">
        <f t="shared" si="616"/>
        <v>25</v>
      </c>
      <c r="N547" s="16">
        <v>22</v>
      </c>
      <c r="O547" s="2"/>
      <c r="P547" s="16"/>
      <c r="Q547" s="16">
        <v>1</v>
      </c>
      <c r="R547" s="2">
        <v>200</v>
      </c>
      <c r="S547" s="2">
        <v>0</v>
      </c>
      <c r="T547" s="2">
        <v>0</v>
      </c>
      <c r="U547" s="16"/>
      <c r="V547" s="2">
        <v>0</v>
      </c>
      <c r="W547" s="2">
        <f t="shared" si="643"/>
        <v>0</v>
      </c>
      <c r="X547" s="2">
        <f t="shared" si="600"/>
        <v>0</v>
      </c>
      <c r="Y547" s="17">
        <f t="shared" si="642"/>
        <v>31.73076923076923</v>
      </c>
      <c r="Z547" s="17">
        <f t="shared" si="630"/>
        <v>5.5</v>
      </c>
      <c r="AA547" s="17">
        <f t="shared" si="641"/>
        <v>4.8076923076923084</v>
      </c>
      <c r="AB547" s="18">
        <v>7</v>
      </c>
      <c r="AC547" s="19">
        <f t="shared" si="617"/>
        <v>249.03846153846155</v>
      </c>
      <c r="AD547" s="17">
        <f t="shared" si="632"/>
        <v>0</v>
      </c>
      <c r="AE547" s="17">
        <f t="shared" si="610"/>
        <v>7.6923076923076925</v>
      </c>
      <c r="AF547" s="29"/>
      <c r="AG547" s="43">
        <f t="shared" si="644"/>
        <v>0</v>
      </c>
      <c r="AH547" s="17">
        <f t="shared" si="645"/>
        <v>4.9807692307692308</v>
      </c>
      <c r="AI547" s="17">
        <f t="shared" si="646"/>
        <v>12.673076923076923</v>
      </c>
      <c r="AJ547" s="3">
        <f t="shared" si="608"/>
        <v>236</v>
      </c>
      <c r="AK547" s="3">
        <f t="shared" si="609"/>
        <v>1400</v>
      </c>
      <c r="AL547" s="3"/>
      <c r="AN547" s="20">
        <f t="shared" si="633"/>
        <v>236.37</v>
      </c>
      <c r="AO547">
        <f t="shared" si="618"/>
        <v>2</v>
      </c>
      <c r="AP547">
        <f t="shared" si="619"/>
        <v>0</v>
      </c>
      <c r="AQ547">
        <f t="shared" si="620"/>
        <v>1</v>
      </c>
      <c r="AR547">
        <f t="shared" si="621"/>
        <v>1</v>
      </c>
      <c r="AS547">
        <f t="shared" si="622"/>
        <v>1</v>
      </c>
      <c r="AT547">
        <f t="shared" si="623"/>
        <v>1</v>
      </c>
      <c r="AU547">
        <f t="shared" si="624"/>
        <v>0</v>
      </c>
      <c r="AV547">
        <f t="shared" si="625"/>
        <v>1</v>
      </c>
      <c r="AW547">
        <f t="shared" si="626"/>
        <v>0</v>
      </c>
      <c r="AX547">
        <f t="shared" si="627"/>
        <v>4</v>
      </c>
      <c r="AY547">
        <f t="shared" si="628"/>
        <v>1480.0000000000182</v>
      </c>
      <c r="AZ547" s="12">
        <f t="shared" si="634"/>
        <v>-0.96388888888888891</v>
      </c>
      <c r="BA547" s="13">
        <f t="shared" si="607"/>
        <v>0</v>
      </c>
      <c r="BB547" s="13">
        <f t="shared" si="631"/>
        <v>0</v>
      </c>
      <c r="BC547" s="27">
        <v>0</v>
      </c>
      <c r="BD547" s="1">
        <f t="shared" si="635"/>
        <v>0</v>
      </c>
      <c r="BE547" s="20">
        <f t="shared" si="636"/>
        <v>224.03846153846155</v>
      </c>
    </row>
    <row r="548" spans="1:57" ht="36.75" customHeight="1" x14ac:dyDescent="0.65">
      <c r="A548" s="2">
        <v>542</v>
      </c>
      <c r="B548" s="2" t="s">
        <v>1361</v>
      </c>
      <c r="C548" s="44" t="s">
        <v>1380</v>
      </c>
      <c r="D548" s="47" t="s">
        <v>969</v>
      </c>
      <c r="E548" s="48" t="s">
        <v>1381</v>
      </c>
      <c r="F548" s="46" t="str">
        <f>VLOOKUP(C548,'[1]2023.11'!$C$6:$X$1239,8,0)</f>
        <v>SAR</v>
      </c>
      <c r="G548" s="46" t="str">
        <f>VLOOKUP(C548,'[1]2023.11'!$C$6:$X$1239,9,0)</f>
        <v>PUTHEA</v>
      </c>
      <c r="H548" s="46" t="str">
        <f>VLOOKUP(C548,'[1]2023.11'!$C$6:$X$1239,14,0)</f>
        <v>M</v>
      </c>
      <c r="I548" s="78">
        <f>VLOOKUP(C548,'[1]2023.11'!$C$6:$X$1239,13,0)</f>
        <v>36041</v>
      </c>
      <c r="J548" s="46" t="str">
        <f>VLOOKUP(C548,'[1]2023.11'!$C$6:$X$1239,4,0)</f>
        <v>0889225378</v>
      </c>
      <c r="K548" s="46" t="str">
        <f>VLOOKUP(C548,'[1]2023.11'!$C$6:$X$1239,3,0)</f>
        <v>160464185</v>
      </c>
      <c r="L548" s="15">
        <v>44564</v>
      </c>
      <c r="M548" s="2">
        <f t="shared" si="616"/>
        <v>26</v>
      </c>
      <c r="N548" s="16">
        <v>24</v>
      </c>
      <c r="O548" s="2"/>
      <c r="P548" s="16"/>
      <c r="Q548" s="16"/>
      <c r="R548" s="2">
        <v>200</v>
      </c>
      <c r="S548" s="2">
        <v>0</v>
      </c>
      <c r="T548" s="2">
        <v>0</v>
      </c>
      <c r="U548" s="16"/>
      <c r="V548" s="2">
        <v>0</v>
      </c>
      <c r="W548" s="2">
        <f t="shared" si="643"/>
        <v>10</v>
      </c>
      <c r="X548" s="2">
        <f t="shared" si="600"/>
        <v>0</v>
      </c>
      <c r="Y548" s="17">
        <f t="shared" si="642"/>
        <v>34.615384615384613</v>
      </c>
      <c r="Z548" s="17">
        <f t="shared" si="630"/>
        <v>6</v>
      </c>
      <c r="AA548" s="17">
        <f t="shared" si="641"/>
        <v>5</v>
      </c>
      <c r="AB548" s="18">
        <v>7</v>
      </c>
      <c r="AC548" s="19">
        <f t="shared" si="617"/>
        <v>262.61538461538464</v>
      </c>
      <c r="AD548" s="17">
        <f t="shared" si="632"/>
        <v>0</v>
      </c>
      <c r="AE548" s="17">
        <f t="shared" si="610"/>
        <v>0</v>
      </c>
      <c r="AF548" s="29"/>
      <c r="AG548" s="43">
        <f t="shared" si="644"/>
        <v>0</v>
      </c>
      <c r="AH548" s="17">
        <f t="shared" si="645"/>
        <v>5.252307692307693</v>
      </c>
      <c r="AI548" s="17">
        <f t="shared" si="646"/>
        <v>5.252307692307693</v>
      </c>
      <c r="AJ548" s="3">
        <f t="shared" si="608"/>
        <v>257</v>
      </c>
      <c r="AK548" s="3">
        <f t="shared" si="609"/>
        <v>1400</v>
      </c>
      <c r="AL548" s="3"/>
      <c r="AN548" s="20">
        <f t="shared" si="633"/>
        <v>257.36</v>
      </c>
      <c r="AO548">
        <f t="shared" si="618"/>
        <v>2</v>
      </c>
      <c r="AP548">
        <f t="shared" si="619"/>
        <v>1</v>
      </c>
      <c r="AQ548">
        <f t="shared" si="620"/>
        <v>0</v>
      </c>
      <c r="AR548">
        <f t="shared" si="621"/>
        <v>0</v>
      </c>
      <c r="AS548">
        <f t="shared" si="622"/>
        <v>1</v>
      </c>
      <c r="AT548">
        <f t="shared" si="623"/>
        <v>2</v>
      </c>
      <c r="AU548">
        <f t="shared" si="624"/>
        <v>0</v>
      </c>
      <c r="AV548">
        <f t="shared" si="625"/>
        <v>1</v>
      </c>
      <c r="AW548">
        <f t="shared" si="626"/>
        <v>0</v>
      </c>
      <c r="AX548">
        <f t="shared" si="627"/>
        <v>4</v>
      </c>
      <c r="AY548">
        <f t="shared" si="628"/>
        <v>1440.0000000000546</v>
      </c>
      <c r="AZ548" s="12">
        <f t="shared" si="634"/>
        <v>-0.96388888888888891</v>
      </c>
      <c r="BA548" s="13">
        <f t="shared" si="607"/>
        <v>0</v>
      </c>
      <c r="BB548" s="13">
        <f t="shared" si="631"/>
        <v>0</v>
      </c>
      <c r="BC548" s="27">
        <v>0</v>
      </c>
      <c r="BD548" s="1">
        <f t="shared" si="635"/>
        <v>0</v>
      </c>
      <c r="BE548" s="20">
        <f t="shared" si="636"/>
        <v>244.61538461538464</v>
      </c>
    </row>
    <row r="549" spans="1:57" ht="36.75" customHeight="1" x14ac:dyDescent="0.65">
      <c r="A549" s="39">
        <v>543</v>
      </c>
      <c r="B549" s="2" t="s">
        <v>1361</v>
      </c>
      <c r="C549" s="44" t="s">
        <v>1382</v>
      </c>
      <c r="D549" s="47" t="s">
        <v>249</v>
      </c>
      <c r="E549" s="48" t="s">
        <v>1383</v>
      </c>
      <c r="F549" s="46" t="str">
        <f>VLOOKUP(C549,'[1]2023.11'!$C$6:$X$1239,8,0)</f>
        <v>CHIM</v>
      </c>
      <c r="G549" s="46" t="str">
        <f>VLOOKUP(C549,'[1]2023.11'!$C$6:$X$1239,9,0)</f>
        <v>PHUN</v>
      </c>
      <c r="H549" s="46" t="str">
        <f>VLOOKUP(C549,'[1]2023.11'!$C$6:$X$1239,14,0)</f>
        <v>M</v>
      </c>
      <c r="I549" s="78">
        <f>VLOOKUP(C549,'[1]2023.11'!$C$6:$X$1239,13,0)</f>
        <v>36206</v>
      </c>
      <c r="J549" s="46" t="str">
        <f>VLOOKUP(C549,'[1]2023.11'!$C$6:$X$1239,4,0)</f>
        <v>0964126002</v>
      </c>
      <c r="K549" s="46" t="str">
        <f>VLOOKUP(C549,'[1]2023.11'!$C$6:$X$1239,3,0)</f>
        <v>051215102</v>
      </c>
      <c r="L549" s="15">
        <v>44564</v>
      </c>
      <c r="M549" s="2">
        <f t="shared" si="616"/>
        <v>26</v>
      </c>
      <c r="N549" s="16">
        <v>22</v>
      </c>
      <c r="O549" s="2"/>
      <c r="P549" s="16"/>
      <c r="Q549" s="16"/>
      <c r="R549" s="2">
        <v>200</v>
      </c>
      <c r="S549" s="2">
        <v>0</v>
      </c>
      <c r="T549" s="2">
        <v>0</v>
      </c>
      <c r="U549" s="16"/>
      <c r="V549" s="2">
        <v>0</v>
      </c>
      <c r="W549" s="2">
        <f t="shared" si="643"/>
        <v>10</v>
      </c>
      <c r="X549" s="2">
        <f t="shared" si="600"/>
        <v>0</v>
      </c>
      <c r="Y549" s="17">
        <f t="shared" si="642"/>
        <v>31.73076923076923</v>
      </c>
      <c r="Z549" s="17">
        <f t="shared" si="630"/>
        <v>5.5</v>
      </c>
      <c r="AA549" s="17">
        <f t="shared" si="641"/>
        <v>5</v>
      </c>
      <c r="AB549" s="18">
        <v>7</v>
      </c>
      <c r="AC549" s="19">
        <f t="shared" si="617"/>
        <v>259.23076923076923</v>
      </c>
      <c r="AD549" s="17">
        <f t="shared" si="632"/>
        <v>0</v>
      </c>
      <c r="AE549" s="17">
        <f t="shared" si="610"/>
        <v>0</v>
      </c>
      <c r="AF549" s="29"/>
      <c r="AG549" s="43">
        <f t="shared" si="644"/>
        <v>0</v>
      </c>
      <c r="AH549" s="17">
        <f t="shared" si="645"/>
        <v>5.1846153846153848</v>
      </c>
      <c r="AI549" s="17">
        <f t="shared" si="646"/>
        <v>5.1846153846153848</v>
      </c>
      <c r="AJ549" s="3">
        <f t="shared" si="608"/>
        <v>254</v>
      </c>
      <c r="AK549" s="3">
        <f t="shared" si="609"/>
        <v>200</v>
      </c>
      <c r="AL549" s="3"/>
      <c r="AN549" s="20">
        <f t="shared" si="633"/>
        <v>254.05</v>
      </c>
      <c r="AO549">
        <f t="shared" si="618"/>
        <v>2</v>
      </c>
      <c r="AP549">
        <f t="shared" si="619"/>
        <v>1</v>
      </c>
      <c r="AQ549">
        <f t="shared" si="620"/>
        <v>0</v>
      </c>
      <c r="AR549">
        <f t="shared" si="621"/>
        <v>0</v>
      </c>
      <c r="AS549">
        <f t="shared" si="622"/>
        <v>0</v>
      </c>
      <c r="AT549">
        <f t="shared" si="623"/>
        <v>4</v>
      </c>
      <c r="AU549">
        <f t="shared" si="624"/>
        <v>0</v>
      </c>
      <c r="AV549">
        <f t="shared" si="625"/>
        <v>0</v>
      </c>
      <c r="AW549">
        <f t="shared" si="626"/>
        <v>0</v>
      </c>
      <c r="AX549">
        <f t="shared" si="627"/>
        <v>2</v>
      </c>
      <c r="AY549">
        <f t="shared" si="628"/>
        <v>200.00000000004547</v>
      </c>
      <c r="AZ549" s="12">
        <f t="shared" si="634"/>
        <v>-0.96388888888888891</v>
      </c>
      <c r="BA549" s="13">
        <f t="shared" si="607"/>
        <v>0</v>
      </c>
      <c r="BB549" s="13">
        <f t="shared" si="631"/>
        <v>0</v>
      </c>
      <c r="BC549" s="27">
        <v>0</v>
      </c>
      <c r="BD549" s="1">
        <f t="shared" si="635"/>
        <v>0</v>
      </c>
      <c r="BE549" s="20">
        <f t="shared" si="636"/>
        <v>241.73076923076923</v>
      </c>
    </row>
    <row r="550" spans="1:57" ht="36.75" customHeight="1" x14ac:dyDescent="0.65">
      <c r="A550" s="2">
        <v>544</v>
      </c>
      <c r="B550" s="2" t="s">
        <v>1361</v>
      </c>
      <c r="C550" s="44" t="s">
        <v>1384</v>
      </c>
      <c r="D550" s="47" t="s">
        <v>1385</v>
      </c>
      <c r="E550" s="48" t="s">
        <v>1370</v>
      </c>
      <c r="F550" s="46" t="str">
        <f>VLOOKUP(C550,'[1]2023.11'!$C$6:$X$1239,8,0)</f>
        <v>PHALLY</v>
      </c>
      <c r="G550" s="46" t="str">
        <f>VLOOKUP(C550,'[1]2023.11'!$C$6:$X$1239,9,0)</f>
        <v>SOKRY</v>
      </c>
      <c r="H550" s="46" t="str">
        <f>VLOOKUP(C550,'[1]2023.11'!$C$6:$X$1239,14,0)</f>
        <v>M</v>
      </c>
      <c r="I550" s="78">
        <f>VLOOKUP(C550,'[1]2023.11'!$C$6:$X$1239,13,0)</f>
        <v>32549</v>
      </c>
      <c r="J550" s="46" t="str">
        <f>VLOOKUP(C550,'[1]2023.11'!$C$6:$X$1239,4,0)</f>
        <v>016543453</v>
      </c>
      <c r="K550" s="46" t="str">
        <f>VLOOKUP(C550,'[1]2023.11'!$C$6:$X$1239,3,0)</f>
        <v>090866185</v>
      </c>
      <c r="L550" s="15">
        <v>44564</v>
      </c>
      <c r="M550" s="2">
        <f>$P$4-Q550-P550</f>
        <v>26</v>
      </c>
      <c r="N550" s="16">
        <v>22</v>
      </c>
      <c r="O550" s="2"/>
      <c r="P550" s="16"/>
      <c r="Q550" s="16"/>
      <c r="R550" s="2">
        <v>200</v>
      </c>
      <c r="S550" s="2">
        <v>0</v>
      </c>
      <c r="T550" s="2">
        <v>0</v>
      </c>
      <c r="U550" s="16"/>
      <c r="V550" s="2">
        <v>0</v>
      </c>
      <c r="W550" s="2">
        <f t="shared" si="643"/>
        <v>10</v>
      </c>
      <c r="X550" s="2">
        <f t="shared" si="600"/>
        <v>0</v>
      </c>
      <c r="Y550" s="17">
        <f t="shared" si="642"/>
        <v>31.73076923076923</v>
      </c>
      <c r="Z550" s="17">
        <f t="shared" si="630"/>
        <v>5.5</v>
      </c>
      <c r="AA550" s="17">
        <f t="shared" si="641"/>
        <v>5</v>
      </c>
      <c r="AB550" s="18">
        <v>7</v>
      </c>
      <c r="AC550" s="19">
        <f t="shared" si="617"/>
        <v>259.23076923076923</v>
      </c>
      <c r="AD550" s="17">
        <f>(R550+T550)/$P$4*P550</f>
        <v>0</v>
      </c>
      <c r="AE550" s="17">
        <f>(R550+T550)/$P$4*Q550</f>
        <v>0</v>
      </c>
      <c r="AF550" s="29"/>
      <c r="AG550" s="43">
        <f t="shared" si="644"/>
        <v>0</v>
      </c>
      <c r="AH550" s="17">
        <f t="shared" si="645"/>
        <v>5.1846153846153848</v>
      </c>
      <c r="AI550" s="17">
        <f t="shared" si="646"/>
        <v>5.1846153846153848</v>
      </c>
      <c r="AJ550" s="3">
        <f t="shared" si="608"/>
        <v>254</v>
      </c>
      <c r="AK550" s="3">
        <f t="shared" si="609"/>
        <v>200</v>
      </c>
      <c r="AL550" s="3"/>
      <c r="AN550" s="20">
        <f t="shared" si="633"/>
        <v>254.05</v>
      </c>
      <c r="AO550">
        <f t="shared" si="618"/>
        <v>2</v>
      </c>
      <c r="AP550">
        <f t="shared" si="619"/>
        <v>1</v>
      </c>
      <c r="AQ550">
        <f t="shared" si="620"/>
        <v>0</v>
      </c>
      <c r="AR550">
        <f t="shared" si="621"/>
        <v>0</v>
      </c>
      <c r="AS550">
        <f t="shared" si="622"/>
        <v>0</v>
      </c>
      <c r="AT550">
        <f t="shared" si="623"/>
        <v>4</v>
      </c>
      <c r="AU550">
        <f t="shared" si="624"/>
        <v>0</v>
      </c>
      <c r="AV550">
        <f t="shared" si="625"/>
        <v>0</v>
      </c>
      <c r="AW550">
        <f t="shared" si="626"/>
        <v>0</v>
      </c>
      <c r="AX550">
        <f t="shared" si="627"/>
        <v>2</v>
      </c>
      <c r="AY550">
        <f t="shared" si="628"/>
        <v>200.00000000004547</v>
      </c>
      <c r="AZ550" s="12">
        <f t="shared" si="634"/>
        <v>-0.96388888888888891</v>
      </c>
      <c r="BA550" s="13">
        <f t="shared" si="607"/>
        <v>0</v>
      </c>
      <c r="BB550" s="13">
        <f t="shared" si="631"/>
        <v>0</v>
      </c>
      <c r="BC550" s="27">
        <v>0</v>
      </c>
      <c r="BD550" s="1">
        <f t="shared" si="635"/>
        <v>0</v>
      </c>
      <c r="BE550" s="20">
        <f t="shared" si="636"/>
        <v>241.73076923076923</v>
      </c>
    </row>
    <row r="551" spans="1:57" ht="36.75" customHeight="1" x14ac:dyDescent="0.65">
      <c r="A551" s="39">
        <v>545</v>
      </c>
      <c r="B551" s="2" t="s">
        <v>1361</v>
      </c>
      <c r="C551" s="44" t="s">
        <v>1386</v>
      </c>
      <c r="D551" s="47" t="s">
        <v>1387</v>
      </c>
      <c r="E551" s="48" t="s">
        <v>1388</v>
      </c>
      <c r="F551" s="46" t="str">
        <f>VLOOKUP(C551,'[1]2023.11'!$C$6:$X$1239,8,0)</f>
        <v>PON</v>
      </c>
      <c r="G551" s="46" t="str">
        <f>VLOOKUP(C551,'[1]2023.11'!$C$6:$X$1239,9,0)</f>
        <v>CHANNY</v>
      </c>
      <c r="H551" s="46" t="str">
        <f>VLOOKUP(C551,'[1]2023.11'!$C$6:$X$1239,14,0)</f>
        <v>F</v>
      </c>
      <c r="I551" s="78">
        <f>VLOOKUP(C551,'[1]2023.11'!$C$6:$X$1239,13,0)</f>
        <v>36289</v>
      </c>
      <c r="J551" s="46" t="str">
        <f>VLOOKUP(C551,'[1]2023.11'!$C$6:$X$1239,4,0)</f>
        <v>0962918788</v>
      </c>
      <c r="K551" s="46" t="str">
        <f>VLOOKUP(C551,'[1]2023.11'!$C$6:$X$1239,3,0)</f>
        <v>021173379</v>
      </c>
      <c r="L551" s="15">
        <v>44645</v>
      </c>
      <c r="M551" s="2">
        <f>$P$4-Q551-P551</f>
        <v>25</v>
      </c>
      <c r="N551" s="16">
        <v>24</v>
      </c>
      <c r="O551" s="2"/>
      <c r="P551" s="16"/>
      <c r="Q551" s="16">
        <v>1</v>
      </c>
      <c r="R551" s="2">
        <v>200</v>
      </c>
      <c r="S551" s="2">
        <v>0</v>
      </c>
      <c r="T551" s="2">
        <v>0</v>
      </c>
      <c r="U551" s="16"/>
      <c r="V551" s="2">
        <v>0</v>
      </c>
      <c r="W551" s="2">
        <f t="shared" si="643"/>
        <v>0</v>
      </c>
      <c r="X551" s="2">
        <f t="shared" si="600"/>
        <v>0</v>
      </c>
      <c r="Y551" s="17">
        <f t="shared" si="642"/>
        <v>34.615384615384613</v>
      </c>
      <c r="Z551" s="17">
        <f t="shared" si="630"/>
        <v>6</v>
      </c>
      <c r="AA551" s="17">
        <f t="shared" si="641"/>
        <v>4.8076923076923084</v>
      </c>
      <c r="AB551" s="18">
        <v>7</v>
      </c>
      <c r="AC551" s="19">
        <f t="shared" si="617"/>
        <v>252.42307692307693</v>
      </c>
      <c r="AD551" s="17">
        <f>(R551+T551)/$P$4*P551</f>
        <v>0</v>
      </c>
      <c r="AE551" s="17">
        <f>(R551+T551)/$P$4*Q551</f>
        <v>7.6923076923076925</v>
      </c>
      <c r="AF551" s="29"/>
      <c r="AG551" s="43">
        <f t="shared" si="644"/>
        <v>0</v>
      </c>
      <c r="AH551" s="17">
        <f t="shared" si="645"/>
        <v>5.048461538461539</v>
      </c>
      <c r="AI551" s="17">
        <f t="shared" si="646"/>
        <v>12.740769230769232</v>
      </c>
      <c r="AJ551" s="3">
        <f t="shared" si="608"/>
        <v>239</v>
      </c>
      <c r="AK551" s="3">
        <f t="shared" si="609"/>
        <v>2700</v>
      </c>
      <c r="AL551" s="3"/>
      <c r="AN551" s="20">
        <f t="shared" si="633"/>
        <v>239.68</v>
      </c>
      <c r="AO551">
        <f t="shared" si="618"/>
        <v>2</v>
      </c>
      <c r="AP551">
        <f t="shared" si="619"/>
        <v>0</v>
      </c>
      <c r="AQ551">
        <f t="shared" si="620"/>
        <v>1</v>
      </c>
      <c r="AR551">
        <f t="shared" si="621"/>
        <v>1</v>
      </c>
      <c r="AS551">
        <f t="shared" si="622"/>
        <v>1</v>
      </c>
      <c r="AT551">
        <f t="shared" si="623"/>
        <v>4</v>
      </c>
      <c r="AU551">
        <f t="shared" si="624"/>
        <v>1</v>
      </c>
      <c r="AV551">
        <f t="shared" si="625"/>
        <v>0</v>
      </c>
      <c r="AW551">
        <f t="shared" si="626"/>
        <v>1</v>
      </c>
      <c r="AX551">
        <f t="shared" si="627"/>
        <v>2</v>
      </c>
      <c r="AY551">
        <f t="shared" si="628"/>
        <v>2720.0000000000273</v>
      </c>
      <c r="AZ551" s="12">
        <f t="shared" si="634"/>
        <v>-1.1916666666666667</v>
      </c>
      <c r="BA551" s="13">
        <f t="shared" si="607"/>
        <v>0</v>
      </c>
      <c r="BB551" s="13">
        <f t="shared" si="631"/>
        <v>0</v>
      </c>
      <c r="BC551" s="27">
        <v>0</v>
      </c>
      <c r="BD551" s="1">
        <f t="shared" si="635"/>
        <v>0</v>
      </c>
      <c r="BE551" s="20">
        <f t="shared" si="636"/>
        <v>226.92307692307693</v>
      </c>
    </row>
    <row r="552" spans="1:57" ht="36.75" customHeight="1" x14ac:dyDescent="0.65">
      <c r="A552" s="2">
        <v>546</v>
      </c>
      <c r="B552" s="2" t="s">
        <v>1361</v>
      </c>
      <c r="C552" s="44" t="s">
        <v>1389</v>
      </c>
      <c r="D552" s="47" t="s">
        <v>1390</v>
      </c>
      <c r="E552" s="48" t="s">
        <v>1391</v>
      </c>
      <c r="F552" s="46" t="str">
        <f>VLOOKUP(C552,'[1]2023.11'!$C$6:$X$1239,8,0)</f>
        <v>SEOUN</v>
      </c>
      <c r="G552" s="46" t="str">
        <f>VLOOKUP(C552,'[1]2023.11'!$C$6:$X$1239,9,0)</f>
        <v>TANGIM</v>
      </c>
      <c r="H552" s="46" t="str">
        <f>VLOOKUP(C552,'[1]2023.11'!$C$6:$X$1239,14,0)</f>
        <v>F</v>
      </c>
      <c r="I552" s="78">
        <f>VLOOKUP(C552,'[1]2023.11'!$C$6:$X$1239,13,0)</f>
        <v>37090</v>
      </c>
      <c r="J552" s="46" t="str">
        <f>VLOOKUP(C552,'[1]2023.11'!$C$6:$X$1239,4,0)</f>
        <v>0965010716</v>
      </c>
      <c r="K552" s="46" t="str">
        <f>VLOOKUP(C552,'[1]2023.11'!$C$6:$X$1239,3,0)</f>
        <v>021251723</v>
      </c>
      <c r="L552" s="15">
        <v>44645</v>
      </c>
      <c r="M552" s="2">
        <f>$P$4-Q552-P552</f>
        <v>26</v>
      </c>
      <c r="N552" s="16">
        <v>24</v>
      </c>
      <c r="O552" s="2"/>
      <c r="P552" s="16"/>
      <c r="Q552" s="16"/>
      <c r="R552" s="2">
        <v>200</v>
      </c>
      <c r="S552" s="2">
        <v>0</v>
      </c>
      <c r="T552" s="2">
        <v>0</v>
      </c>
      <c r="U552" s="16"/>
      <c r="V552" s="2">
        <v>0</v>
      </c>
      <c r="W552" s="2">
        <f t="shared" si="643"/>
        <v>10</v>
      </c>
      <c r="X552" s="2">
        <f t="shared" si="600"/>
        <v>0</v>
      </c>
      <c r="Y552" s="17">
        <f t="shared" si="642"/>
        <v>34.615384615384613</v>
      </c>
      <c r="Z552" s="17">
        <f t="shared" si="630"/>
        <v>6</v>
      </c>
      <c r="AA552" s="17">
        <f t="shared" si="641"/>
        <v>5</v>
      </c>
      <c r="AB552" s="18">
        <v>7</v>
      </c>
      <c r="AC552" s="19">
        <f t="shared" si="617"/>
        <v>262.61538461538464</v>
      </c>
      <c r="AD552" s="17">
        <f>(R552+T552)/$P$4*P552</f>
        <v>0</v>
      </c>
      <c r="AE552" s="17">
        <f>(R552+T552)/$P$4*Q552</f>
        <v>0</v>
      </c>
      <c r="AF552" s="29"/>
      <c r="AG552" s="43">
        <f t="shared" si="644"/>
        <v>0</v>
      </c>
      <c r="AH552" s="17">
        <f t="shared" si="645"/>
        <v>5.252307692307693</v>
      </c>
      <c r="AI552" s="17">
        <f t="shared" si="646"/>
        <v>5.252307692307693</v>
      </c>
      <c r="AJ552" s="3">
        <f t="shared" si="608"/>
        <v>257</v>
      </c>
      <c r="AK552" s="3">
        <f t="shared" si="609"/>
        <v>1400</v>
      </c>
      <c r="AL552" s="3"/>
      <c r="AN552" s="20">
        <f t="shared" si="633"/>
        <v>257.36</v>
      </c>
      <c r="AO552">
        <f t="shared" si="618"/>
        <v>2</v>
      </c>
      <c r="AP552">
        <f t="shared" si="619"/>
        <v>1</v>
      </c>
      <c r="AQ552">
        <f t="shared" si="620"/>
        <v>0</v>
      </c>
      <c r="AR552">
        <f t="shared" si="621"/>
        <v>0</v>
      </c>
      <c r="AS552">
        <f t="shared" si="622"/>
        <v>1</v>
      </c>
      <c r="AT552">
        <f t="shared" si="623"/>
        <v>2</v>
      </c>
      <c r="AU552">
        <f t="shared" si="624"/>
        <v>0</v>
      </c>
      <c r="AV552">
        <f t="shared" si="625"/>
        <v>1</v>
      </c>
      <c r="AW552">
        <f t="shared" si="626"/>
        <v>0</v>
      </c>
      <c r="AX552">
        <f t="shared" si="627"/>
        <v>4</v>
      </c>
      <c r="AY552">
        <f t="shared" si="628"/>
        <v>1440.0000000000546</v>
      </c>
      <c r="AZ552" s="12">
        <f t="shared" si="634"/>
        <v>-1.1916666666666667</v>
      </c>
      <c r="BA552" s="13">
        <f t="shared" si="607"/>
        <v>0</v>
      </c>
      <c r="BB552" s="13">
        <f t="shared" si="631"/>
        <v>0</v>
      </c>
      <c r="BC552" s="27">
        <v>0</v>
      </c>
      <c r="BD552" s="1">
        <f t="shared" si="635"/>
        <v>0</v>
      </c>
      <c r="BE552" s="20">
        <f t="shared" si="636"/>
        <v>244.61538461538464</v>
      </c>
    </row>
    <row r="553" spans="1:57" ht="36.75" customHeight="1" x14ac:dyDescent="0.65">
      <c r="A553" s="39">
        <v>547</v>
      </c>
      <c r="B553" s="2" t="s">
        <v>1361</v>
      </c>
      <c r="C553" s="44" t="s">
        <v>1392</v>
      </c>
      <c r="D553" s="47" t="s">
        <v>1393</v>
      </c>
      <c r="E553" s="48" t="s">
        <v>1394</v>
      </c>
      <c r="F553" s="46" t="str">
        <f>VLOOKUP(C553,'[1]2023.11'!$C$6:$X$1239,8,0)</f>
        <v>THOR</v>
      </c>
      <c r="G553" s="46" t="str">
        <f>VLOOKUP(C553,'[1]2023.11'!$C$6:$X$1239,9,0)</f>
        <v>YAN</v>
      </c>
      <c r="H553" s="46" t="str">
        <f>VLOOKUP(C553,'[1]2023.11'!$C$6:$X$1239,14,0)</f>
        <v>F</v>
      </c>
      <c r="I553" s="78">
        <f>VLOOKUP(C553,'[1]2023.11'!$C$6:$X$1239,13,0)</f>
        <v>38117</v>
      </c>
      <c r="J553" s="46" t="str">
        <f>VLOOKUP(C553,'[1]2023.11'!$C$6:$X$1239,4,0)</f>
        <v>016470092</v>
      </c>
      <c r="K553" s="46" t="str">
        <f>VLOOKUP(C553,'[1]2023.11'!$C$6:$X$1239,3,0)</f>
        <v>051657185</v>
      </c>
      <c r="L553" s="15">
        <v>44774</v>
      </c>
      <c r="M553" s="2">
        <f t="shared" ref="M553:M558" si="647">$P$4-Q553-P553</f>
        <v>25.375</v>
      </c>
      <c r="N553" s="16">
        <v>24</v>
      </c>
      <c r="O553" s="2"/>
      <c r="P553" s="16"/>
      <c r="Q553" s="16">
        <v>0.625</v>
      </c>
      <c r="R553" s="2">
        <v>200</v>
      </c>
      <c r="S553" s="2">
        <v>0</v>
      </c>
      <c r="T553" s="2">
        <v>0</v>
      </c>
      <c r="U553" s="16"/>
      <c r="V553" s="2">
        <v>0</v>
      </c>
      <c r="W553" s="2">
        <f t="shared" si="643"/>
        <v>0</v>
      </c>
      <c r="X553" s="2">
        <f t="shared" si="600"/>
        <v>0</v>
      </c>
      <c r="Y553" s="17">
        <f t="shared" si="642"/>
        <v>34.615384615384613</v>
      </c>
      <c r="Z553" s="17">
        <f t="shared" si="630"/>
        <v>6</v>
      </c>
      <c r="AA553" s="17">
        <f t="shared" si="641"/>
        <v>4.8798076923076925</v>
      </c>
      <c r="AB553" s="18">
        <v>7</v>
      </c>
      <c r="AC553" s="19">
        <f t="shared" si="617"/>
        <v>252.49519230769229</v>
      </c>
      <c r="AD553" s="17">
        <f t="shared" ref="AD553:AD558" si="648">(R553+T553)/$P$4*P553</f>
        <v>0</v>
      </c>
      <c r="AE553" s="17">
        <f t="shared" ref="AE553:AE558" si="649">(R553+T553)/$P$4*Q553</f>
        <v>4.8076923076923075</v>
      </c>
      <c r="AF553" s="29"/>
      <c r="AG553" s="43">
        <f t="shared" si="644"/>
        <v>0</v>
      </c>
      <c r="AH553" s="17">
        <f t="shared" si="645"/>
        <v>5.0499038461538461</v>
      </c>
      <c r="AI553" s="17">
        <f t="shared" si="646"/>
        <v>9.8575961538461527</v>
      </c>
      <c r="AJ553" s="3">
        <f t="shared" si="608"/>
        <v>242</v>
      </c>
      <c r="AK553" s="3">
        <f t="shared" si="609"/>
        <v>2500</v>
      </c>
      <c r="AL553" s="3"/>
      <c r="AN553" s="20">
        <f t="shared" si="633"/>
        <v>242.64</v>
      </c>
      <c r="AO553">
        <f t="shared" si="618"/>
        <v>2</v>
      </c>
      <c r="AP553">
        <f t="shared" si="619"/>
        <v>0</v>
      </c>
      <c r="AQ553">
        <f t="shared" si="620"/>
        <v>2</v>
      </c>
      <c r="AR553">
        <f t="shared" si="621"/>
        <v>0</v>
      </c>
      <c r="AS553">
        <f t="shared" si="622"/>
        <v>0</v>
      </c>
      <c r="AT553">
        <f t="shared" si="623"/>
        <v>2</v>
      </c>
      <c r="AU553">
        <f t="shared" si="624"/>
        <v>1</v>
      </c>
      <c r="AV553">
        <f t="shared" si="625"/>
        <v>0</v>
      </c>
      <c r="AW553">
        <f t="shared" si="626"/>
        <v>1</v>
      </c>
      <c r="AX553">
        <f t="shared" si="627"/>
        <v>0</v>
      </c>
      <c r="AY553">
        <f t="shared" si="628"/>
        <v>2559.9999999999454</v>
      </c>
      <c r="AZ553" s="12">
        <f t="shared" si="634"/>
        <v>-1.5416666666666667</v>
      </c>
      <c r="BA553" s="13">
        <f t="shared" si="607"/>
        <v>0</v>
      </c>
      <c r="BB553" s="13">
        <f t="shared" si="631"/>
        <v>0</v>
      </c>
      <c r="BC553" s="27">
        <v>0</v>
      </c>
      <c r="BD553" s="1">
        <f t="shared" si="635"/>
        <v>0</v>
      </c>
      <c r="BE553" s="20">
        <f t="shared" si="636"/>
        <v>229.80769230769229</v>
      </c>
    </row>
    <row r="554" spans="1:57" ht="36.75" customHeight="1" x14ac:dyDescent="0.65">
      <c r="A554" s="2">
        <v>548</v>
      </c>
      <c r="B554" s="2" t="s">
        <v>1361</v>
      </c>
      <c r="C554" s="44" t="s">
        <v>1395</v>
      </c>
      <c r="D554" s="47" t="s">
        <v>1396</v>
      </c>
      <c r="E554" s="48" t="s">
        <v>1397</v>
      </c>
      <c r="F554" s="46" t="str">
        <f>VLOOKUP(C554,'[1]2023.11'!$C$6:$X$1239,8,0)</f>
        <v>PHEN</v>
      </c>
      <c r="G554" s="46" t="str">
        <f>VLOOKUP(C554,'[1]2023.11'!$C$6:$X$1239,9,0)</f>
        <v>SOKHENG</v>
      </c>
      <c r="H554" s="46" t="str">
        <f>VLOOKUP(C554,'[1]2023.11'!$C$6:$X$1239,14,0)</f>
        <v>F</v>
      </c>
      <c r="I554" s="78">
        <f>VLOOKUP(C554,'[1]2023.11'!$C$6:$X$1239,13,0)</f>
        <v>34800</v>
      </c>
      <c r="J554" s="46" t="str">
        <f>VLOOKUP(C554,'[1]2023.11'!$C$6:$X$1239,4,0)</f>
        <v>067810583</v>
      </c>
      <c r="K554" s="46" t="str">
        <f>VLOOKUP(C554,'[1]2023.11'!$C$6:$X$1239,3,0)</f>
        <v>160294896</v>
      </c>
      <c r="L554" s="15">
        <v>45036</v>
      </c>
      <c r="M554" s="2">
        <f t="shared" si="647"/>
        <v>26</v>
      </c>
      <c r="N554" s="16">
        <v>24</v>
      </c>
      <c r="O554" s="2"/>
      <c r="P554" s="16"/>
      <c r="Q554" s="16"/>
      <c r="R554" s="2">
        <v>200</v>
      </c>
      <c r="S554" s="2">
        <v>0</v>
      </c>
      <c r="T554" s="2">
        <v>0</v>
      </c>
      <c r="U554" s="16"/>
      <c r="V554" s="2">
        <v>0</v>
      </c>
      <c r="W554" s="2">
        <f t="shared" si="643"/>
        <v>10</v>
      </c>
      <c r="X554" s="2">
        <f t="shared" si="600"/>
        <v>0</v>
      </c>
      <c r="Y554" s="17">
        <f t="shared" si="642"/>
        <v>34.615384615384613</v>
      </c>
      <c r="Z554" s="17">
        <f t="shared" si="630"/>
        <v>6</v>
      </c>
      <c r="AA554" s="17">
        <f t="shared" si="641"/>
        <v>5</v>
      </c>
      <c r="AB554" s="18">
        <v>7</v>
      </c>
      <c r="AC554" s="19">
        <f t="shared" si="617"/>
        <v>262.61538461538464</v>
      </c>
      <c r="AD554" s="17">
        <f t="shared" si="648"/>
        <v>0</v>
      </c>
      <c r="AE554" s="17">
        <f t="shared" si="649"/>
        <v>0</v>
      </c>
      <c r="AF554" s="29"/>
      <c r="AG554" s="43">
        <f t="shared" si="644"/>
        <v>0</v>
      </c>
      <c r="AH554" s="17">
        <f t="shared" si="645"/>
        <v>5.252307692307693</v>
      </c>
      <c r="AI554" s="17">
        <f t="shared" si="646"/>
        <v>5.252307692307693</v>
      </c>
      <c r="AJ554" s="3">
        <f t="shared" si="608"/>
        <v>257</v>
      </c>
      <c r="AK554" s="3">
        <f t="shared" si="609"/>
        <v>1400</v>
      </c>
      <c r="AL554" s="3"/>
      <c r="AN554" s="20">
        <f t="shared" si="633"/>
        <v>257.36</v>
      </c>
      <c r="AO554">
        <f t="shared" si="618"/>
        <v>2</v>
      </c>
      <c r="AP554">
        <f t="shared" si="619"/>
        <v>1</v>
      </c>
      <c r="AQ554">
        <f t="shared" si="620"/>
        <v>0</v>
      </c>
      <c r="AR554">
        <f t="shared" si="621"/>
        <v>0</v>
      </c>
      <c r="AS554">
        <f t="shared" si="622"/>
        <v>1</v>
      </c>
      <c r="AT554">
        <f t="shared" si="623"/>
        <v>2</v>
      </c>
      <c r="AU554">
        <f t="shared" si="624"/>
        <v>0</v>
      </c>
      <c r="AV554">
        <f t="shared" si="625"/>
        <v>1</v>
      </c>
      <c r="AW554">
        <f t="shared" si="626"/>
        <v>0</v>
      </c>
      <c r="AX554">
        <f t="shared" si="627"/>
        <v>4</v>
      </c>
      <c r="AY554">
        <f t="shared" si="628"/>
        <v>1440.0000000000546</v>
      </c>
      <c r="AZ554" s="12">
        <f t="shared" si="634"/>
        <v>-2.2611111111111111</v>
      </c>
      <c r="BA554" s="13">
        <f t="shared" si="607"/>
        <v>0</v>
      </c>
      <c r="BB554" s="13">
        <f t="shared" si="631"/>
        <v>0</v>
      </c>
      <c r="BC554" s="27">
        <v>0</v>
      </c>
      <c r="BD554" s="1">
        <f t="shared" si="635"/>
        <v>0</v>
      </c>
      <c r="BE554" s="20">
        <f t="shared" si="636"/>
        <v>244.61538461538464</v>
      </c>
    </row>
    <row r="555" spans="1:57" ht="36.75" customHeight="1" x14ac:dyDescent="0.65">
      <c r="A555" s="39">
        <v>549</v>
      </c>
      <c r="B555" s="2" t="s">
        <v>1361</v>
      </c>
      <c r="C555" s="44" t="s">
        <v>1398</v>
      </c>
      <c r="D555" s="47" t="s">
        <v>601</v>
      </c>
      <c r="E555" s="48" t="s">
        <v>1399</v>
      </c>
      <c r="F555" s="46" t="str">
        <f>VLOOKUP(C555,'[1]2023.11'!$C$6:$X$1239,8,0)</f>
        <v>SOEURN</v>
      </c>
      <c r="G555" s="46" t="str">
        <f>VLOOKUP(C555,'[1]2023.11'!$C$6:$X$1239,9,0)</f>
        <v>CHANTHA</v>
      </c>
      <c r="H555" s="46" t="str">
        <f>VLOOKUP(C555,'[1]2023.11'!$C$6:$X$1239,14,0)</f>
        <v>F</v>
      </c>
      <c r="I555" s="78">
        <f>VLOOKUP(C555,'[1]2023.11'!$C$6:$X$1239,13,0)</f>
        <v>34442</v>
      </c>
      <c r="J555" s="46" t="str">
        <f>VLOOKUP(C555,'[1]2023.11'!$C$6:$X$1239,4,0)</f>
        <v>0976549251</v>
      </c>
      <c r="K555" s="46" t="str">
        <f>VLOOKUP(C555,'[1]2023.11'!$C$6:$X$1239,3,0)</f>
        <v>160294939</v>
      </c>
      <c r="L555" s="15">
        <v>45036</v>
      </c>
      <c r="M555" s="2">
        <f t="shared" si="647"/>
        <v>26</v>
      </c>
      <c r="N555" s="16">
        <v>24</v>
      </c>
      <c r="O555" s="2"/>
      <c r="P555" s="16"/>
      <c r="Q555" s="16"/>
      <c r="R555" s="2">
        <v>200</v>
      </c>
      <c r="S555" s="2">
        <v>0</v>
      </c>
      <c r="T555" s="2">
        <v>0</v>
      </c>
      <c r="U555" s="16"/>
      <c r="V555" s="2">
        <v>0</v>
      </c>
      <c r="W555" s="2">
        <f t="shared" si="643"/>
        <v>10</v>
      </c>
      <c r="X555" s="2">
        <f t="shared" ref="X555:X598" si="650">IF(AZ555&lt;=8,BA555,BB555)</f>
        <v>0</v>
      </c>
      <c r="Y555" s="17">
        <f t="shared" si="642"/>
        <v>34.615384615384613</v>
      </c>
      <c r="Z555" s="17">
        <f t="shared" si="630"/>
        <v>6</v>
      </c>
      <c r="AA555" s="17">
        <f t="shared" si="641"/>
        <v>5</v>
      </c>
      <c r="AB555" s="18">
        <v>7</v>
      </c>
      <c r="AC555" s="19">
        <f t="shared" si="617"/>
        <v>262.61538461538464</v>
      </c>
      <c r="AD555" s="17">
        <f t="shared" si="648"/>
        <v>0</v>
      </c>
      <c r="AE555" s="17">
        <f t="shared" si="649"/>
        <v>0</v>
      </c>
      <c r="AF555" s="29"/>
      <c r="AG555" s="43">
        <f t="shared" si="644"/>
        <v>0</v>
      </c>
      <c r="AH555" s="17">
        <f t="shared" si="645"/>
        <v>5.252307692307693</v>
      </c>
      <c r="AI555" s="17">
        <f t="shared" si="646"/>
        <v>5.252307692307693</v>
      </c>
      <c r="AJ555" s="3">
        <f t="shared" si="608"/>
        <v>257</v>
      </c>
      <c r="AK555" s="3">
        <f t="shared" si="609"/>
        <v>1400</v>
      </c>
      <c r="AL555" s="3"/>
      <c r="AN555" s="20">
        <f t="shared" si="633"/>
        <v>257.36</v>
      </c>
      <c r="AO555">
        <f t="shared" si="618"/>
        <v>2</v>
      </c>
      <c r="AP555">
        <f t="shared" si="619"/>
        <v>1</v>
      </c>
      <c r="AQ555">
        <f t="shared" si="620"/>
        <v>0</v>
      </c>
      <c r="AR555">
        <f t="shared" si="621"/>
        <v>0</v>
      </c>
      <c r="AS555">
        <f t="shared" si="622"/>
        <v>1</v>
      </c>
      <c r="AT555">
        <f t="shared" si="623"/>
        <v>2</v>
      </c>
      <c r="AU555">
        <f t="shared" si="624"/>
        <v>0</v>
      </c>
      <c r="AV555">
        <f t="shared" si="625"/>
        <v>1</v>
      </c>
      <c r="AW555">
        <f t="shared" si="626"/>
        <v>0</v>
      </c>
      <c r="AX555">
        <f t="shared" si="627"/>
        <v>4</v>
      </c>
      <c r="AY555">
        <f t="shared" si="628"/>
        <v>1440.0000000000546</v>
      </c>
      <c r="AZ555" s="12">
        <f t="shared" si="634"/>
        <v>-2.2611111111111111</v>
      </c>
      <c r="BA555" s="13">
        <f t="shared" si="607"/>
        <v>0</v>
      </c>
      <c r="BB555" s="13">
        <f t="shared" si="631"/>
        <v>0</v>
      </c>
      <c r="BC555" s="27">
        <v>0</v>
      </c>
      <c r="BD555" s="1">
        <f t="shared" si="635"/>
        <v>0</v>
      </c>
      <c r="BE555" s="20">
        <f t="shared" si="636"/>
        <v>244.61538461538464</v>
      </c>
    </row>
    <row r="556" spans="1:57" ht="36.75" customHeight="1" x14ac:dyDescent="0.65">
      <c r="A556" s="2">
        <v>550</v>
      </c>
      <c r="B556" s="2" t="s">
        <v>1361</v>
      </c>
      <c r="C556" s="44" t="s">
        <v>1400</v>
      </c>
      <c r="D556" s="47" t="s">
        <v>334</v>
      </c>
      <c r="E556" s="48" t="s">
        <v>1401</v>
      </c>
      <c r="F556" s="46" t="str">
        <f>VLOOKUP(C556,'[1]2023.11'!$C$6:$X$1239,8,0)</f>
        <v>THOL</v>
      </c>
      <c r="G556" s="46" t="str">
        <f>VLOOKUP(C556,'[1]2023.11'!$C$6:$X$1239,9,0)</f>
        <v>NIT</v>
      </c>
      <c r="H556" s="46" t="str">
        <f>VLOOKUP(C556,'[1]2023.11'!$C$6:$X$1239,14,0)</f>
        <v>F</v>
      </c>
      <c r="I556" s="78">
        <f>VLOOKUP(C556,'[1]2023.11'!$C$6:$X$1239,13,0)</f>
        <v>38496</v>
      </c>
      <c r="J556" s="46">
        <f>VLOOKUP(C556,'[1]2023.11'!$C$6:$X$1239,4,0)</f>
        <v>0</v>
      </c>
      <c r="K556" s="46" t="str">
        <f>VLOOKUP(C556,'[1]2023.11'!$C$6:$X$1239,3,0)</f>
        <v>031102337</v>
      </c>
      <c r="L556" s="15">
        <v>45139</v>
      </c>
      <c r="M556" s="2">
        <f t="shared" si="647"/>
        <v>26</v>
      </c>
      <c r="N556" s="16">
        <v>26</v>
      </c>
      <c r="O556" s="2"/>
      <c r="P556" s="16"/>
      <c r="Q556" s="16"/>
      <c r="R556" s="2">
        <v>200</v>
      </c>
      <c r="S556" s="2">
        <v>0</v>
      </c>
      <c r="T556" s="2">
        <v>0</v>
      </c>
      <c r="U556" s="16"/>
      <c r="V556" s="2">
        <v>0</v>
      </c>
      <c r="W556" s="2">
        <f t="shared" si="643"/>
        <v>10</v>
      </c>
      <c r="X556" s="2">
        <f t="shared" si="650"/>
        <v>0</v>
      </c>
      <c r="Y556" s="17">
        <f t="shared" si="642"/>
        <v>37.5</v>
      </c>
      <c r="Z556" s="17">
        <f t="shared" si="630"/>
        <v>6.5</v>
      </c>
      <c r="AA556" s="17">
        <f t="shared" si="641"/>
        <v>5</v>
      </c>
      <c r="AB556" s="18">
        <v>7</v>
      </c>
      <c r="AC556" s="19">
        <f t="shared" si="617"/>
        <v>266</v>
      </c>
      <c r="AD556" s="17">
        <f t="shared" si="648"/>
        <v>0</v>
      </c>
      <c r="AE556" s="17">
        <f t="shared" si="649"/>
        <v>0</v>
      </c>
      <c r="AF556" s="29"/>
      <c r="AG556" s="43">
        <f t="shared" si="644"/>
        <v>0</v>
      </c>
      <c r="AH556" s="17">
        <f t="shared" si="645"/>
        <v>5.32</v>
      </c>
      <c r="AI556" s="17">
        <f t="shared" si="646"/>
        <v>5.32</v>
      </c>
      <c r="AJ556" s="3">
        <f t="shared" si="608"/>
        <v>260</v>
      </c>
      <c r="AK556" s="3">
        <f t="shared" si="609"/>
        <v>2700</v>
      </c>
      <c r="AL556" s="3"/>
      <c r="AN556" s="20">
        <f t="shared" si="633"/>
        <v>260.68</v>
      </c>
      <c r="AO556">
        <f t="shared" si="618"/>
        <v>2</v>
      </c>
      <c r="AP556">
        <f t="shared" si="619"/>
        <v>1</v>
      </c>
      <c r="AQ556">
        <f t="shared" si="620"/>
        <v>0</v>
      </c>
      <c r="AR556">
        <f t="shared" si="621"/>
        <v>1</v>
      </c>
      <c r="AS556">
        <f t="shared" si="622"/>
        <v>0</v>
      </c>
      <c r="AT556">
        <f t="shared" si="623"/>
        <v>0</v>
      </c>
      <c r="AU556">
        <f t="shared" si="624"/>
        <v>1</v>
      </c>
      <c r="AV556">
        <f t="shared" si="625"/>
        <v>0</v>
      </c>
      <c r="AW556">
        <f t="shared" si="626"/>
        <v>1</v>
      </c>
      <c r="AX556">
        <f t="shared" si="627"/>
        <v>2</v>
      </c>
      <c r="AY556">
        <f t="shared" si="628"/>
        <v>2720.0000000000273</v>
      </c>
      <c r="AZ556" s="12">
        <f t="shared" si="634"/>
        <v>-2.5416666666666665</v>
      </c>
      <c r="BA556" s="13">
        <f t="shared" si="607"/>
        <v>0</v>
      </c>
      <c r="BB556" s="13">
        <f t="shared" si="631"/>
        <v>0</v>
      </c>
      <c r="BC556" s="27">
        <v>0</v>
      </c>
      <c r="BD556" s="1">
        <f t="shared" si="635"/>
        <v>0</v>
      </c>
      <c r="BE556" s="20">
        <f t="shared" si="636"/>
        <v>247.5</v>
      </c>
    </row>
    <row r="557" spans="1:57" ht="36.75" customHeight="1" x14ac:dyDescent="0.65">
      <c r="A557" s="39">
        <v>551</v>
      </c>
      <c r="B557" s="2" t="s">
        <v>1361</v>
      </c>
      <c r="C557" s="36" t="s">
        <v>1402</v>
      </c>
      <c r="D557" s="47" t="s">
        <v>1403</v>
      </c>
      <c r="E557" s="48" t="s">
        <v>1306</v>
      </c>
      <c r="F557" s="46" t="str">
        <f>VLOOKUP(C557,'[1]2023.11'!$C$6:$X$1239,8,0)</f>
        <v>MAO</v>
      </c>
      <c r="G557" s="46" t="str">
        <f>VLOOKUP(C557,'[1]2023.11'!$C$6:$X$1239,9,0)</f>
        <v>THOU</v>
      </c>
      <c r="H557" s="46" t="str">
        <f>VLOOKUP(C557,'[1]2023.11'!$C$6:$X$1239,14,0)</f>
        <v>F</v>
      </c>
      <c r="I557" s="78">
        <f>VLOOKUP(C557,'[1]2023.11'!$C$6:$X$1239,13,0)</f>
        <v>34866</v>
      </c>
      <c r="J557" s="46" t="e">
        <f>VLOOKUP(C557,'[1]2023.11'!$C$6:$X$1239,4,0)</f>
        <v>#N/A</v>
      </c>
      <c r="K557" s="46" t="str">
        <f>VLOOKUP(C557,'[1]2023.11'!$C$6:$X$1239,3,0)</f>
        <v>110456024</v>
      </c>
      <c r="L557" s="15">
        <v>45156</v>
      </c>
      <c r="M557" s="2">
        <f t="shared" si="647"/>
        <v>25.625</v>
      </c>
      <c r="N557" s="16">
        <v>24</v>
      </c>
      <c r="O557" s="2"/>
      <c r="P557" s="16">
        <v>0.375</v>
      </c>
      <c r="Q557" s="16"/>
      <c r="R557" s="2">
        <v>200</v>
      </c>
      <c r="S557" s="2">
        <v>0</v>
      </c>
      <c r="T557" s="2">
        <v>0</v>
      </c>
      <c r="U557" s="16"/>
      <c r="V557" s="2">
        <v>0</v>
      </c>
      <c r="W557" s="2">
        <f t="shared" si="643"/>
        <v>5</v>
      </c>
      <c r="X557" s="2">
        <f t="shared" si="650"/>
        <v>0</v>
      </c>
      <c r="Y557" s="17">
        <f t="shared" si="642"/>
        <v>34.615384615384613</v>
      </c>
      <c r="Z557" s="17">
        <f t="shared" si="630"/>
        <v>6</v>
      </c>
      <c r="AA557" s="17">
        <f t="shared" si="641"/>
        <v>4.9278846153846159</v>
      </c>
      <c r="AB557" s="18">
        <v>7</v>
      </c>
      <c r="AC557" s="19">
        <f t="shared" si="617"/>
        <v>257.54326923076923</v>
      </c>
      <c r="AD557" s="17">
        <f t="shared" si="648"/>
        <v>2.8846153846153846</v>
      </c>
      <c r="AE557" s="17">
        <f t="shared" si="649"/>
        <v>0</v>
      </c>
      <c r="AF557" s="29"/>
      <c r="AG557" s="43">
        <f t="shared" si="644"/>
        <v>0</v>
      </c>
      <c r="AH557" s="17">
        <f t="shared" si="645"/>
        <v>5.1508653846153845</v>
      </c>
      <c r="AI557" s="17">
        <f t="shared" si="646"/>
        <v>8.0354807692307695</v>
      </c>
      <c r="AJ557" s="3">
        <f t="shared" si="608"/>
        <v>249</v>
      </c>
      <c r="AK557" s="3">
        <f t="shared" si="609"/>
        <v>2000</v>
      </c>
      <c r="AL557" s="3"/>
      <c r="AN557" s="20">
        <f t="shared" si="633"/>
        <v>249.51</v>
      </c>
      <c r="AO557">
        <f t="shared" si="618"/>
        <v>2</v>
      </c>
      <c r="AP557">
        <f t="shared" si="619"/>
        <v>0</v>
      </c>
      <c r="AQ557">
        <f t="shared" si="620"/>
        <v>2</v>
      </c>
      <c r="AR557">
        <f t="shared" si="621"/>
        <v>0</v>
      </c>
      <c r="AS557">
        <f t="shared" si="622"/>
        <v>1</v>
      </c>
      <c r="AT557">
        <f t="shared" si="623"/>
        <v>4</v>
      </c>
      <c r="AU557">
        <f t="shared" si="624"/>
        <v>1</v>
      </c>
      <c r="AV557">
        <f t="shared" si="625"/>
        <v>0</v>
      </c>
      <c r="AW557">
        <f t="shared" si="626"/>
        <v>0</v>
      </c>
      <c r="AX557">
        <f t="shared" si="627"/>
        <v>0</v>
      </c>
      <c r="AY557">
        <f t="shared" si="628"/>
        <v>2039.9999999999636</v>
      </c>
      <c r="AZ557" s="12">
        <f t="shared" si="634"/>
        <v>-2.588888888888889</v>
      </c>
      <c r="BA557" s="13">
        <f t="shared" si="607"/>
        <v>0</v>
      </c>
      <c r="BB557" s="13">
        <f t="shared" si="631"/>
        <v>0</v>
      </c>
      <c r="BC557" s="27">
        <v>0</v>
      </c>
      <c r="BD557" s="1">
        <f t="shared" si="635"/>
        <v>0</v>
      </c>
      <c r="BE557" s="20">
        <f t="shared" si="636"/>
        <v>236.73076923076923</v>
      </c>
    </row>
    <row r="558" spans="1:57" ht="36.75" customHeight="1" x14ac:dyDescent="0.65">
      <c r="A558" s="2">
        <v>552</v>
      </c>
      <c r="B558" s="2" t="s">
        <v>1361</v>
      </c>
      <c r="C558" s="44" t="s">
        <v>1404</v>
      </c>
      <c r="D558" s="47" t="s">
        <v>522</v>
      </c>
      <c r="E558" s="48" t="s">
        <v>578</v>
      </c>
      <c r="F558" s="46" t="str">
        <f>VLOOKUP(C558,'[1]2023.11'!$C$6:$X$1239,8,0)</f>
        <v>SOK</v>
      </c>
      <c r="G558" s="46" t="str">
        <f>VLOOKUP(C558,'[1]2023.11'!$C$6:$X$1239,9,0)</f>
        <v>THEARY</v>
      </c>
      <c r="H558" s="46" t="str">
        <f>VLOOKUP(C558,'[1]2023.11'!$C$6:$X$1239,14,0)</f>
        <v>F</v>
      </c>
      <c r="I558" s="78">
        <f>VLOOKUP(C558,'[1]2023.11'!$C$6:$X$1239,13,0)</f>
        <v>38637</v>
      </c>
      <c r="J558" s="46" t="e">
        <f>VLOOKUP(C558,'[1]2023.11'!$C$6:$X$1239,4,0)</f>
        <v>#N/A</v>
      </c>
      <c r="K558" s="46" t="str">
        <f>VLOOKUP(C558,'[1]2023.11'!$C$6:$X$1239,3,0)</f>
        <v>181019301</v>
      </c>
      <c r="L558" s="15">
        <v>45217</v>
      </c>
      <c r="M558" s="2">
        <f t="shared" si="647"/>
        <v>26</v>
      </c>
      <c r="N558" s="16">
        <v>24</v>
      </c>
      <c r="O558" s="2"/>
      <c r="P558" s="16"/>
      <c r="Q558" s="16"/>
      <c r="R558" s="2">
        <v>198</v>
      </c>
      <c r="S558" s="2">
        <v>0</v>
      </c>
      <c r="T558" s="2">
        <v>0</v>
      </c>
      <c r="U558" s="16"/>
      <c r="V558" s="2">
        <v>0</v>
      </c>
      <c r="W558" s="2">
        <f t="shared" si="643"/>
        <v>10</v>
      </c>
      <c r="X558" s="2">
        <f t="shared" si="650"/>
        <v>0</v>
      </c>
      <c r="Y558" s="17">
        <f t="shared" si="642"/>
        <v>34.269230769230774</v>
      </c>
      <c r="Z558" s="17">
        <f t="shared" si="630"/>
        <v>6</v>
      </c>
      <c r="AA558" s="17">
        <f t="shared" si="641"/>
        <v>5</v>
      </c>
      <c r="AB558" s="18">
        <v>7</v>
      </c>
      <c r="AC558" s="19">
        <f t="shared" si="617"/>
        <v>260.26923076923077</v>
      </c>
      <c r="AD558" s="17">
        <f t="shared" si="648"/>
        <v>0</v>
      </c>
      <c r="AE558" s="17">
        <f t="shared" si="649"/>
        <v>0</v>
      </c>
      <c r="AF558" s="29"/>
      <c r="AG558" s="43">
        <f t="shared" si="644"/>
        <v>0</v>
      </c>
      <c r="AH558" s="17">
        <f t="shared" si="645"/>
        <v>5.2053846153846157</v>
      </c>
      <c r="AI558" s="17">
        <f t="shared" si="646"/>
        <v>5.2053846153846157</v>
      </c>
      <c r="AJ558" s="3">
        <f t="shared" si="608"/>
        <v>255</v>
      </c>
      <c r="AK558" s="3">
        <f t="shared" si="609"/>
        <v>200</v>
      </c>
      <c r="AL558" s="3"/>
      <c r="AN558" s="20">
        <f t="shared" si="633"/>
        <v>255.06</v>
      </c>
      <c r="AO558">
        <f t="shared" si="618"/>
        <v>2</v>
      </c>
      <c r="AP558">
        <f t="shared" si="619"/>
        <v>1</v>
      </c>
      <c r="AQ558">
        <f t="shared" si="620"/>
        <v>0</v>
      </c>
      <c r="AR558">
        <f t="shared" si="621"/>
        <v>0</v>
      </c>
      <c r="AS558">
        <f t="shared" si="622"/>
        <v>1</v>
      </c>
      <c r="AT558">
        <f t="shared" si="623"/>
        <v>0</v>
      </c>
      <c r="AU558">
        <f t="shared" si="624"/>
        <v>0</v>
      </c>
      <c r="AV558">
        <f t="shared" si="625"/>
        <v>0</v>
      </c>
      <c r="AW558">
        <f t="shared" si="626"/>
        <v>0</v>
      </c>
      <c r="AX558">
        <f t="shared" si="627"/>
        <v>2</v>
      </c>
      <c r="AY558">
        <f t="shared" si="628"/>
        <v>240.00000000000909</v>
      </c>
      <c r="AZ558" s="12">
        <f t="shared" si="634"/>
        <v>-2.7555555555555555</v>
      </c>
      <c r="BA558" s="13">
        <f t="shared" si="607"/>
        <v>0</v>
      </c>
      <c r="BB558" s="13">
        <f t="shared" si="631"/>
        <v>0</v>
      </c>
      <c r="BC558" s="27">
        <v>0</v>
      </c>
      <c r="BD558" s="1">
        <f t="shared" si="635"/>
        <v>0</v>
      </c>
      <c r="BE558" s="20">
        <f t="shared" si="636"/>
        <v>242.26923076923077</v>
      </c>
    </row>
    <row r="559" spans="1:57" ht="36.75" customHeight="1" x14ac:dyDescent="0.65">
      <c r="A559" s="39">
        <v>553</v>
      </c>
      <c r="B559" s="2" t="s">
        <v>1361</v>
      </c>
      <c r="C559" s="44" t="s">
        <v>1405</v>
      </c>
      <c r="D559" s="47" t="s">
        <v>577</v>
      </c>
      <c r="E559" s="48" t="s">
        <v>1406</v>
      </c>
      <c r="F559" s="46" t="str">
        <f>VLOOKUP(C559,'[1]2023.11'!$C$6:$X$1239,8,0)</f>
        <v>THOEURN</v>
      </c>
      <c r="G559" s="46" t="str">
        <f>VLOOKUP(C559,'[1]2023.11'!$C$6:$X$1239,9,0)</f>
        <v>DANY</v>
      </c>
      <c r="H559" s="46" t="str">
        <f>VLOOKUP(C559,'[1]2023.11'!$C$6:$X$1239,14,0)</f>
        <v>F</v>
      </c>
      <c r="I559" s="78">
        <f>VLOOKUP(C559,'[1]2023.11'!$C$6:$X$1239,13,0)</f>
        <v>34856</v>
      </c>
      <c r="J559" s="46" t="e">
        <f>VLOOKUP(C559,'[1]2023.11'!$C$6:$X$1239,4,0)</f>
        <v>#N/A</v>
      </c>
      <c r="K559" s="46" t="str">
        <f>VLOOKUP(C559,'[1]2023.11'!$C$6:$X$1239,3,0)</f>
        <v>030481858</v>
      </c>
      <c r="L559" s="15">
        <v>45223</v>
      </c>
      <c r="M559" s="2">
        <f>$P$4-Q559-P559</f>
        <v>26</v>
      </c>
      <c r="N559" s="16">
        <v>28</v>
      </c>
      <c r="O559" s="2"/>
      <c r="P559" s="16"/>
      <c r="Q559" s="16"/>
      <c r="R559" s="2">
        <v>198</v>
      </c>
      <c r="S559" s="2">
        <v>0</v>
      </c>
      <c r="T559" s="2">
        <v>0</v>
      </c>
      <c r="U559" s="16"/>
      <c r="V559" s="2">
        <v>0</v>
      </c>
      <c r="W559" s="2">
        <f t="shared" si="643"/>
        <v>10</v>
      </c>
      <c r="X559" s="2">
        <f t="shared" si="650"/>
        <v>0</v>
      </c>
      <c r="Y559" s="17">
        <f t="shared" si="642"/>
        <v>39.980769230769234</v>
      </c>
      <c r="Z559" s="17">
        <f t="shared" si="630"/>
        <v>7</v>
      </c>
      <c r="AA559" s="17">
        <f t="shared" si="641"/>
        <v>5</v>
      </c>
      <c r="AB559" s="18">
        <v>7</v>
      </c>
      <c r="AC559" s="19">
        <f t="shared" si="617"/>
        <v>266.98076923076923</v>
      </c>
      <c r="AD559" s="17">
        <f>(R559+T559)/$P$4*P559</f>
        <v>0</v>
      </c>
      <c r="AE559" s="17">
        <f>(R559+T559)/$P$4*Q559</f>
        <v>0</v>
      </c>
      <c r="AF559" s="29"/>
      <c r="AG559" s="43">
        <f t="shared" si="644"/>
        <v>0</v>
      </c>
      <c r="AH559" s="17">
        <f t="shared" si="645"/>
        <v>5.3396153846153842</v>
      </c>
      <c r="AI559" s="17">
        <f t="shared" si="646"/>
        <v>5.3396153846153842</v>
      </c>
      <c r="AJ559" s="3">
        <f t="shared" si="608"/>
        <v>261</v>
      </c>
      <c r="AK559" s="3">
        <f t="shared" si="609"/>
        <v>2500</v>
      </c>
      <c r="AL559" s="3"/>
      <c r="AN559" s="20">
        <f t="shared" si="633"/>
        <v>261.64</v>
      </c>
      <c r="AO559">
        <f t="shared" si="618"/>
        <v>2</v>
      </c>
      <c r="AP559">
        <f t="shared" si="619"/>
        <v>1</v>
      </c>
      <c r="AQ559">
        <f t="shared" si="620"/>
        <v>0</v>
      </c>
      <c r="AR559">
        <f t="shared" si="621"/>
        <v>1</v>
      </c>
      <c r="AS559">
        <f t="shared" si="622"/>
        <v>0</v>
      </c>
      <c r="AT559">
        <f t="shared" si="623"/>
        <v>1</v>
      </c>
      <c r="AU559">
        <f t="shared" si="624"/>
        <v>1</v>
      </c>
      <c r="AV559">
        <f t="shared" si="625"/>
        <v>0</v>
      </c>
      <c r="AW559">
        <f t="shared" si="626"/>
        <v>1</v>
      </c>
      <c r="AX559">
        <f t="shared" si="627"/>
        <v>0</v>
      </c>
      <c r="AY559">
        <f t="shared" si="628"/>
        <v>2559.9999999999454</v>
      </c>
      <c r="AZ559" s="12">
        <f t="shared" si="634"/>
        <v>-2.7722222222222221</v>
      </c>
      <c r="BA559" s="13">
        <f t="shared" si="607"/>
        <v>0</v>
      </c>
      <c r="BB559" s="13">
        <f t="shared" si="631"/>
        <v>0</v>
      </c>
      <c r="BC559" s="27">
        <v>0</v>
      </c>
      <c r="BD559" s="1">
        <f t="shared" si="635"/>
        <v>0</v>
      </c>
      <c r="BE559" s="20">
        <f t="shared" si="636"/>
        <v>247.98076923076923</v>
      </c>
    </row>
    <row r="560" spans="1:57" ht="36" customHeight="1" x14ac:dyDescent="0.65">
      <c r="A560" s="2">
        <v>554</v>
      </c>
      <c r="B560" s="2" t="s">
        <v>1407</v>
      </c>
      <c r="C560" s="44" t="s">
        <v>1408</v>
      </c>
      <c r="D560" s="47" t="s">
        <v>490</v>
      </c>
      <c r="E560" s="48" t="s">
        <v>1409</v>
      </c>
      <c r="F560" s="46" t="str">
        <f>VLOOKUP(C560,'[1]2023.11'!$C$6:$X$1239,8,0)</f>
        <v>RY</v>
      </c>
      <c r="G560" s="46" t="str">
        <f>VLOOKUP(C560,'[1]2023.11'!$C$6:$X$1239,9,0)</f>
        <v>SOKNEANG</v>
      </c>
      <c r="H560" s="46" t="str">
        <f>VLOOKUP(C560,'[1]2023.11'!$C$6:$X$1239,14,0)</f>
        <v>F</v>
      </c>
      <c r="I560" s="78">
        <f>VLOOKUP(C560,'[1]2023.11'!$C$6:$X$1239,13,0)</f>
        <v>35221</v>
      </c>
      <c r="J560" s="46" t="str">
        <f>VLOOKUP(C560,'[1]2023.11'!$C$6:$X$1239,4,0)</f>
        <v>016808594</v>
      </c>
      <c r="K560" s="46" t="str">
        <f>VLOOKUP(C560,'[1]2023.11'!$C$6:$X$1239,3,0)</f>
        <v>030481856</v>
      </c>
      <c r="L560" s="15">
        <v>44228</v>
      </c>
      <c r="M560" s="2">
        <f t="shared" ref="M560:M623" si="651">$P$4-Q560-P560</f>
        <v>26</v>
      </c>
      <c r="N560" s="16">
        <v>26</v>
      </c>
      <c r="O560" s="2"/>
      <c r="P560" s="16"/>
      <c r="Q560" s="16"/>
      <c r="R560" s="2">
        <v>200</v>
      </c>
      <c r="S560" s="2">
        <v>0</v>
      </c>
      <c r="T560" s="2">
        <v>4.5</v>
      </c>
      <c r="U560" s="16"/>
      <c r="V560" s="2">
        <v>0</v>
      </c>
      <c r="W560" s="2">
        <f t="shared" si="643"/>
        <v>10</v>
      </c>
      <c r="X560" s="2">
        <f t="shared" si="650"/>
        <v>0</v>
      </c>
      <c r="Y560" s="17">
        <f t="shared" si="642"/>
        <v>37.5</v>
      </c>
      <c r="Z560" s="17">
        <f t="shared" si="630"/>
        <v>6.5</v>
      </c>
      <c r="AA560" s="17">
        <f t="shared" si="641"/>
        <v>5</v>
      </c>
      <c r="AB560" s="18">
        <v>7</v>
      </c>
      <c r="AC560" s="19">
        <f t="shared" si="617"/>
        <v>270.5</v>
      </c>
      <c r="AD560" s="17">
        <f t="shared" ref="AD560:AD623" si="652">(R560+T560)/$P$4*P560</f>
        <v>0</v>
      </c>
      <c r="AE560" s="17">
        <f t="shared" ref="AE560:AE623" si="653">(R560+T560)/$P$4*Q560</f>
        <v>0</v>
      </c>
      <c r="AF560" s="29"/>
      <c r="AG560" s="43">
        <f>IF(BE560&lt;=(1500000/4000),0,IF(BE560&lt;=(2000000/4000),(BE560-(1500000/4000))*5%,IF(BE560&lt;=(8500000/4000),(BE560-(2000000/4000))*10%+(25000/4000),IF(BE560&lt;=(12500000/4000),(BE560-(8500000/4000))*15%+(675000/4000),(BE560-(12500000/4000))*20%+(1275000/4000)))))</f>
        <v>0</v>
      </c>
      <c r="AH560" s="17">
        <f>IF((AC560*4000)&lt;=1200000,(AC560*2%),(1200000/4000*2%))</f>
        <v>5.41</v>
      </c>
      <c r="AI560" s="17">
        <f>AD560+AE560+AF560+AG560+AH560</f>
        <v>5.41</v>
      </c>
      <c r="AJ560" s="3">
        <f t="shared" si="608"/>
        <v>265</v>
      </c>
      <c r="AK560" s="3">
        <f t="shared" si="609"/>
        <v>300</v>
      </c>
      <c r="AL560" s="3"/>
      <c r="AN560" s="20">
        <f t="shared" si="633"/>
        <v>265.08999999999997</v>
      </c>
      <c r="AO560">
        <f t="shared" si="618"/>
        <v>2</v>
      </c>
      <c r="AP560">
        <f t="shared" si="619"/>
        <v>1</v>
      </c>
      <c r="AQ560">
        <f t="shared" si="620"/>
        <v>0</v>
      </c>
      <c r="AR560">
        <f t="shared" si="621"/>
        <v>1</v>
      </c>
      <c r="AS560">
        <f t="shared" si="622"/>
        <v>1</v>
      </c>
      <c r="AT560">
        <f t="shared" si="623"/>
        <v>0</v>
      </c>
      <c r="AU560">
        <f t="shared" si="624"/>
        <v>0</v>
      </c>
      <c r="AV560">
        <f t="shared" si="625"/>
        <v>0</v>
      </c>
      <c r="AW560">
        <f t="shared" si="626"/>
        <v>0</v>
      </c>
      <c r="AX560">
        <f t="shared" si="627"/>
        <v>3</v>
      </c>
      <c r="AY560">
        <f t="shared" si="628"/>
        <v>359.99999999989996</v>
      </c>
      <c r="AZ560" s="12">
        <f t="shared" si="634"/>
        <v>-4.1666666666666664E-2</v>
      </c>
      <c r="BA560" s="13">
        <f t="shared" ref="BA560:BA623" si="654">IF(AZ560&lt;=1,0,IF(AZ560&lt;=2,2,IF(AZ560&lt;=3,3,IF(AZ560&lt;=4,4,IF(AZ560&lt;=5,5,IF(AZ560&lt;=6,6,IF(AZ560&lt;=7,7,IF(AZ560&lt;=8,8,10))))))))</f>
        <v>0</v>
      </c>
      <c r="BB560" s="13">
        <f t="shared" si="631"/>
        <v>0</v>
      </c>
      <c r="BC560" s="27">
        <v>0</v>
      </c>
      <c r="BD560" s="1">
        <f t="shared" si="635"/>
        <v>0</v>
      </c>
      <c r="BE560" s="20">
        <f t="shared" si="636"/>
        <v>252</v>
      </c>
    </row>
    <row r="561" spans="1:57" ht="36" customHeight="1" x14ac:dyDescent="0.65">
      <c r="A561" s="39">
        <v>555</v>
      </c>
      <c r="B561" s="2" t="s">
        <v>1407</v>
      </c>
      <c r="C561" s="44" t="s">
        <v>1410</v>
      </c>
      <c r="D561" s="47" t="s">
        <v>1411</v>
      </c>
      <c r="E561" s="48" t="s">
        <v>1238</v>
      </c>
      <c r="F561" s="46" t="str">
        <f>VLOOKUP(C561,'[1]2023.11'!$C$6:$X$1239,8,0)</f>
        <v>SIM</v>
      </c>
      <c r="G561" s="46" t="str">
        <f>VLOOKUP(C561,'[1]2023.11'!$C$6:$X$1239,9,0)</f>
        <v>RET</v>
      </c>
      <c r="H561" s="46" t="str">
        <f>VLOOKUP(C561,'[1]2023.11'!$C$6:$X$1239,14,0)</f>
        <v>F</v>
      </c>
      <c r="I561" s="78">
        <f>VLOOKUP(C561,'[1]2023.11'!$C$6:$X$1239,13,0)</f>
        <v>33880</v>
      </c>
      <c r="J561" s="46" t="str">
        <f>VLOOKUP(C561,'[1]2023.11'!$C$6:$X$1239,4,0)</f>
        <v>0965104637</v>
      </c>
      <c r="K561" s="46" t="str">
        <f>VLOOKUP(C561,'[1]2023.11'!$C$6:$X$1239,3,0)</f>
        <v>050803404</v>
      </c>
      <c r="L561" s="15">
        <v>44389</v>
      </c>
      <c r="M561" s="2">
        <f t="shared" si="651"/>
        <v>25</v>
      </c>
      <c r="N561" s="16">
        <v>26</v>
      </c>
      <c r="O561" s="2"/>
      <c r="P561" s="16"/>
      <c r="Q561" s="16">
        <v>1</v>
      </c>
      <c r="R561" s="2">
        <v>200</v>
      </c>
      <c r="S561" s="2">
        <v>0</v>
      </c>
      <c r="T561" s="2">
        <v>4.5</v>
      </c>
      <c r="U561" s="16"/>
      <c r="V561" s="2">
        <v>0</v>
      </c>
      <c r="W561" s="2">
        <f t="shared" si="643"/>
        <v>0</v>
      </c>
      <c r="X561" s="2">
        <f t="shared" si="650"/>
        <v>0</v>
      </c>
      <c r="Y561" s="17">
        <f t="shared" si="642"/>
        <v>37.5</v>
      </c>
      <c r="Z561" s="17">
        <f t="shared" si="630"/>
        <v>6.5</v>
      </c>
      <c r="AA561" s="17">
        <f t="shared" si="641"/>
        <v>4.8076923076923084</v>
      </c>
      <c r="AB561" s="18">
        <v>7</v>
      </c>
      <c r="AC561" s="19">
        <f t="shared" si="617"/>
        <v>260.30769230769232</v>
      </c>
      <c r="AD561" s="17">
        <f t="shared" si="652"/>
        <v>0</v>
      </c>
      <c r="AE561" s="17">
        <f t="shared" si="653"/>
        <v>7.865384615384615</v>
      </c>
      <c r="AF561" s="29"/>
      <c r="AG561" s="43">
        <f t="shared" ref="AG561:AG609" si="655">IF(BE561&lt;=(1500000/4000),0,IF(BE561&lt;=(2000000/4000),(BE561-(1500000/4000))*5%,IF(BE561&lt;=(8500000/4000),(BE561-(2000000/4000))*10%+(25000/4000),IF(BE561&lt;=(12500000/4000),(BE561-(8500000/4000))*15%+(675000/4000),(BE561-(12500000/4000))*20%+(1275000/4000)))))</f>
        <v>0</v>
      </c>
      <c r="AH561" s="17">
        <f t="shared" ref="AH561:AH609" si="656">IF((AC561*4000)&lt;=1200000,(AC561*2%),(1200000/4000*2%))</f>
        <v>5.2061538461538461</v>
      </c>
      <c r="AI561" s="17">
        <f t="shared" ref="AI561:AI609" si="657">AD561+AE561+AF561+AG561+AH561</f>
        <v>13.071538461538461</v>
      </c>
      <c r="AJ561" s="3">
        <f t="shared" si="608"/>
        <v>247</v>
      </c>
      <c r="AK561" s="3">
        <f t="shared" si="609"/>
        <v>900</v>
      </c>
      <c r="AL561" s="3"/>
      <c r="AN561" s="20">
        <f t="shared" si="633"/>
        <v>247.24</v>
      </c>
      <c r="AO561">
        <f t="shared" si="618"/>
        <v>2</v>
      </c>
      <c r="AP561">
        <f t="shared" si="619"/>
        <v>0</v>
      </c>
      <c r="AQ561">
        <f t="shared" si="620"/>
        <v>2</v>
      </c>
      <c r="AR561">
        <f t="shared" si="621"/>
        <v>0</v>
      </c>
      <c r="AS561">
        <f t="shared" si="622"/>
        <v>1</v>
      </c>
      <c r="AT561">
        <f t="shared" si="623"/>
        <v>2</v>
      </c>
      <c r="AU561">
        <f t="shared" si="624"/>
        <v>0</v>
      </c>
      <c r="AV561">
        <f t="shared" si="625"/>
        <v>0</v>
      </c>
      <c r="AW561">
        <f t="shared" si="626"/>
        <v>1</v>
      </c>
      <c r="AX561">
        <f t="shared" si="627"/>
        <v>4</v>
      </c>
      <c r="AY561">
        <f t="shared" si="628"/>
        <v>960.00000000003638</v>
      </c>
      <c r="AZ561" s="12">
        <f t="shared" si="634"/>
        <v>-0.48888888888888887</v>
      </c>
      <c r="BA561" s="13">
        <f t="shared" si="654"/>
        <v>0</v>
      </c>
      <c r="BB561" s="13">
        <f t="shared" si="631"/>
        <v>0</v>
      </c>
      <c r="BC561" s="27">
        <v>0</v>
      </c>
      <c r="BD561" s="1">
        <f t="shared" si="635"/>
        <v>0</v>
      </c>
      <c r="BE561" s="20">
        <f t="shared" si="636"/>
        <v>234.13461538461539</v>
      </c>
    </row>
    <row r="562" spans="1:57" ht="36" customHeight="1" x14ac:dyDescent="0.65">
      <c r="A562" s="2">
        <v>556</v>
      </c>
      <c r="B562" s="2" t="s">
        <v>1407</v>
      </c>
      <c r="C562" s="44" t="s">
        <v>1412</v>
      </c>
      <c r="D562" s="47" t="s">
        <v>1413</v>
      </c>
      <c r="E562" s="48" t="s">
        <v>1414</v>
      </c>
      <c r="F562" s="46" t="str">
        <f>VLOOKUP(C562,'[1]2023.11'!$C$6:$X$1239,8,0)</f>
        <v>HUOY</v>
      </c>
      <c r="G562" s="46" t="str">
        <f>VLOOKUP(C562,'[1]2023.11'!$C$6:$X$1239,9,0)</f>
        <v>HEAB</v>
      </c>
      <c r="H562" s="46" t="str">
        <f>VLOOKUP(C562,'[1]2023.11'!$C$6:$X$1239,14,0)</f>
        <v>F</v>
      </c>
      <c r="I562" s="78">
        <f>VLOOKUP(C562,'[1]2023.11'!$C$6:$X$1239,13,0)</f>
        <v>32917</v>
      </c>
      <c r="J562" s="46" t="str">
        <f>VLOOKUP(C562,'[1]2023.11'!$C$6:$X$1239,4,0)</f>
        <v>0972184164</v>
      </c>
      <c r="K562" s="46" t="str">
        <f>VLOOKUP(C562,'[1]2023.11'!$C$6:$X$1239,3,0)</f>
        <v>051138973</v>
      </c>
      <c r="L562" s="15">
        <v>44228</v>
      </c>
      <c r="M562" s="2">
        <f t="shared" si="651"/>
        <v>26</v>
      </c>
      <c r="N562" s="16">
        <v>24</v>
      </c>
      <c r="O562" s="2"/>
      <c r="P562" s="16"/>
      <c r="Q562" s="16"/>
      <c r="R562" s="2">
        <v>200</v>
      </c>
      <c r="S562" s="2">
        <v>0</v>
      </c>
      <c r="T562" s="2">
        <v>1.5</v>
      </c>
      <c r="U562" s="16"/>
      <c r="V562" s="2">
        <v>0</v>
      </c>
      <c r="W562" s="2">
        <f t="shared" si="643"/>
        <v>10</v>
      </c>
      <c r="X562" s="2">
        <f t="shared" si="650"/>
        <v>0</v>
      </c>
      <c r="Y562" s="17">
        <f t="shared" si="642"/>
        <v>34.615384615384613</v>
      </c>
      <c r="Z562" s="17">
        <f t="shared" si="630"/>
        <v>6</v>
      </c>
      <c r="AA562" s="17">
        <f t="shared" si="641"/>
        <v>5</v>
      </c>
      <c r="AB562" s="18">
        <v>7</v>
      </c>
      <c r="AC562" s="19">
        <f t="shared" si="617"/>
        <v>264.11538461538464</v>
      </c>
      <c r="AD562" s="17">
        <f t="shared" si="652"/>
        <v>0</v>
      </c>
      <c r="AE562" s="17">
        <f t="shared" si="653"/>
        <v>0</v>
      </c>
      <c r="AF562" s="29"/>
      <c r="AG562" s="43">
        <f t="shared" si="655"/>
        <v>0</v>
      </c>
      <c r="AH562" s="17">
        <f t="shared" si="656"/>
        <v>5.2823076923076933</v>
      </c>
      <c r="AI562" s="17">
        <f t="shared" si="657"/>
        <v>5.2823076923076933</v>
      </c>
      <c r="AJ562" s="3">
        <f t="shared" si="608"/>
        <v>258</v>
      </c>
      <c r="AK562" s="3">
        <f t="shared" si="609"/>
        <v>3300</v>
      </c>
      <c r="AL562" s="3"/>
      <c r="AN562" s="20">
        <f t="shared" si="633"/>
        <v>258.83</v>
      </c>
      <c r="AO562">
        <f t="shared" si="618"/>
        <v>2</v>
      </c>
      <c r="AP562">
        <f t="shared" si="619"/>
        <v>1</v>
      </c>
      <c r="AQ562">
        <f t="shared" si="620"/>
        <v>0</v>
      </c>
      <c r="AR562">
        <f t="shared" si="621"/>
        <v>0</v>
      </c>
      <c r="AS562">
        <f t="shared" si="622"/>
        <v>1</v>
      </c>
      <c r="AT562">
        <f t="shared" si="623"/>
        <v>3</v>
      </c>
      <c r="AU562">
        <f t="shared" si="624"/>
        <v>1</v>
      </c>
      <c r="AV562">
        <f t="shared" si="625"/>
        <v>1</v>
      </c>
      <c r="AW562">
        <f t="shared" si="626"/>
        <v>0</v>
      </c>
      <c r="AX562">
        <f t="shared" si="627"/>
        <v>3</v>
      </c>
      <c r="AY562">
        <f t="shared" si="628"/>
        <v>3319.9999999999363</v>
      </c>
      <c r="AZ562" s="12">
        <f t="shared" si="634"/>
        <v>-4.1666666666666664E-2</v>
      </c>
      <c r="BA562" s="13">
        <f t="shared" si="654"/>
        <v>0</v>
      </c>
      <c r="BB562" s="13">
        <f t="shared" si="631"/>
        <v>0</v>
      </c>
      <c r="BC562" s="27">
        <v>0</v>
      </c>
      <c r="BD562" s="1">
        <f t="shared" si="635"/>
        <v>0</v>
      </c>
      <c r="BE562" s="20">
        <f t="shared" si="636"/>
        <v>246.11538461538464</v>
      </c>
    </row>
    <row r="563" spans="1:57" ht="36" customHeight="1" x14ac:dyDescent="0.65">
      <c r="A563" s="39">
        <v>557</v>
      </c>
      <c r="B563" s="2" t="s">
        <v>1407</v>
      </c>
      <c r="C563" s="44" t="s">
        <v>1415</v>
      </c>
      <c r="D563" s="47" t="s">
        <v>264</v>
      </c>
      <c r="E563" s="48" t="s">
        <v>970</v>
      </c>
      <c r="F563" s="46" t="str">
        <f>VLOOKUP(C563,'[1]2023.11'!$C$6:$X$1239,8,0)</f>
        <v>SORY</v>
      </c>
      <c r="G563" s="46" t="str">
        <f>VLOOKUP(C563,'[1]2023.11'!$C$6:$X$1239,9,0)</f>
        <v>SEAN</v>
      </c>
      <c r="H563" s="46" t="str">
        <f>VLOOKUP(C563,'[1]2023.11'!$C$6:$X$1239,14,0)</f>
        <v>F</v>
      </c>
      <c r="I563" s="78">
        <f>VLOOKUP(C563,'[1]2023.11'!$C$6:$X$1239,13,0)</f>
        <v>36712</v>
      </c>
      <c r="J563" s="46" t="str">
        <f>VLOOKUP(C563,'[1]2023.11'!$C$6:$X$1239,4,0)</f>
        <v>0886269981</v>
      </c>
      <c r="K563" s="46" t="str">
        <f>VLOOKUP(C563,'[1]2023.11'!$C$6:$X$1239,3,0)</f>
        <v>150935996</v>
      </c>
      <c r="L563" s="15">
        <v>44228</v>
      </c>
      <c r="M563" s="2">
        <f t="shared" si="651"/>
        <v>26</v>
      </c>
      <c r="N563" s="16">
        <v>24</v>
      </c>
      <c r="O563" s="2"/>
      <c r="P563" s="16"/>
      <c r="Q563" s="16"/>
      <c r="R563" s="2">
        <v>200</v>
      </c>
      <c r="S563" s="2">
        <v>0</v>
      </c>
      <c r="T563" s="2">
        <v>0</v>
      </c>
      <c r="U563" s="16"/>
      <c r="V563" s="2">
        <v>0</v>
      </c>
      <c r="W563" s="2">
        <f t="shared" si="643"/>
        <v>10</v>
      </c>
      <c r="X563" s="2">
        <f t="shared" si="650"/>
        <v>0</v>
      </c>
      <c r="Y563" s="17">
        <f t="shared" si="642"/>
        <v>34.615384615384613</v>
      </c>
      <c r="Z563" s="17">
        <f t="shared" si="630"/>
        <v>6</v>
      </c>
      <c r="AA563" s="17">
        <f t="shared" si="641"/>
        <v>5</v>
      </c>
      <c r="AB563" s="18">
        <v>7</v>
      </c>
      <c r="AC563" s="19">
        <f t="shared" si="617"/>
        <v>262.61538461538464</v>
      </c>
      <c r="AD563" s="17">
        <f t="shared" si="652"/>
        <v>0</v>
      </c>
      <c r="AE563" s="17">
        <f t="shared" si="653"/>
        <v>0</v>
      </c>
      <c r="AF563" s="29"/>
      <c r="AG563" s="43">
        <f t="shared" si="655"/>
        <v>0</v>
      </c>
      <c r="AH563" s="17">
        <f t="shared" si="656"/>
        <v>5.252307692307693</v>
      </c>
      <c r="AI563" s="17">
        <f t="shared" si="657"/>
        <v>5.252307692307693</v>
      </c>
      <c r="AJ563" s="3">
        <f t="shared" si="608"/>
        <v>257</v>
      </c>
      <c r="AK563" s="3">
        <f t="shared" si="609"/>
        <v>1400</v>
      </c>
      <c r="AL563" s="3"/>
      <c r="AN563" s="20">
        <f t="shared" si="633"/>
        <v>257.36</v>
      </c>
      <c r="AO563">
        <f t="shared" si="618"/>
        <v>2</v>
      </c>
      <c r="AP563">
        <f t="shared" si="619"/>
        <v>1</v>
      </c>
      <c r="AQ563">
        <f t="shared" si="620"/>
        <v>0</v>
      </c>
      <c r="AR563">
        <f t="shared" si="621"/>
        <v>0</v>
      </c>
      <c r="AS563">
        <f t="shared" si="622"/>
        <v>1</v>
      </c>
      <c r="AT563">
        <f t="shared" si="623"/>
        <v>2</v>
      </c>
      <c r="AU563">
        <f t="shared" si="624"/>
        <v>0</v>
      </c>
      <c r="AV563">
        <f t="shared" si="625"/>
        <v>1</v>
      </c>
      <c r="AW563">
        <f t="shared" si="626"/>
        <v>0</v>
      </c>
      <c r="AX563">
        <f t="shared" si="627"/>
        <v>4</v>
      </c>
      <c r="AY563">
        <f t="shared" si="628"/>
        <v>1440.0000000000546</v>
      </c>
      <c r="AZ563" s="12">
        <f t="shared" si="634"/>
        <v>-4.1666666666666664E-2</v>
      </c>
      <c r="BA563" s="13">
        <f t="shared" si="654"/>
        <v>0</v>
      </c>
      <c r="BB563" s="13">
        <f t="shared" si="631"/>
        <v>0</v>
      </c>
      <c r="BC563" s="27">
        <v>0</v>
      </c>
      <c r="BD563" s="1">
        <f t="shared" si="635"/>
        <v>0</v>
      </c>
      <c r="BE563" s="20">
        <f t="shared" si="636"/>
        <v>244.61538461538464</v>
      </c>
    </row>
    <row r="564" spans="1:57" ht="36" customHeight="1" x14ac:dyDescent="0.65">
      <c r="A564" s="2">
        <v>558</v>
      </c>
      <c r="B564" s="2" t="s">
        <v>1407</v>
      </c>
      <c r="C564" s="44" t="s">
        <v>1416</v>
      </c>
      <c r="D564" s="47" t="s">
        <v>231</v>
      </c>
      <c r="E564" s="48" t="s">
        <v>1417</v>
      </c>
      <c r="F564" s="46" t="str">
        <f>VLOOKUP(C564,'[1]2023.11'!$C$6:$X$1239,8,0)</f>
        <v>HENG</v>
      </c>
      <c r="G564" s="46" t="str">
        <f>VLOOKUP(C564,'[1]2023.11'!$C$6:$X$1239,9,0)</f>
        <v>KAKVEY</v>
      </c>
      <c r="H564" s="46" t="str">
        <f>VLOOKUP(C564,'[1]2023.11'!$C$6:$X$1239,14,0)</f>
        <v>F</v>
      </c>
      <c r="I564" s="78">
        <f>VLOOKUP(C564,'[1]2023.11'!$C$6:$X$1239,13,0)</f>
        <v>33404</v>
      </c>
      <c r="J564" s="46" t="str">
        <f>VLOOKUP(C564,'[1]2023.11'!$C$6:$X$1239,4,0)</f>
        <v>016866843</v>
      </c>
      <c r="K564" s="46" t="str">
        <f>VLOOKUP(C564,'[1]2023.11'!$C$6:$X$1239,3,0)</f>
        <v>030638523</v>
      </c>
      <c r="L564" s="15">
        <v>44228</v>
      </c>
      <c r="M564" s="2">
        <f t="shared" si="651"/>
        <v>26</v>
      </c>
      <c r="N564" s="16">
        <v>24</v>
      </c>
      <c r="O564" s="2"/>
      <c r="P564" s="16"/>
      <c r="Q564" s="16"/>
      <c r="R564" s="2">
        <v>210</v>
      </c>
      <c r="S564" s="2">
        <v>15</v>
      </c>
      <c r="T564" s="2">
        <v>24.5</v>
      </c>
      <c r="U564" s="16"/>
      <c r="V564" s="2">
        <v>0</v>
      </c>
      <c r="W564" s="2">
        <f t="shared" si="643"/>
        <v>10</v>
      </c>
      <c r="X564" s="2">
        <f t="shared" si="650"/>
        <v>0</v>
      </c>
      <c r="Y564" s="17">
        <f t="shared" si="642"/>
        <v>36.346153846153847</v>
      </c>
      <c r="Z564" s="17">
        <f t="shared" si="630"/>
        <v>6</v>
      </c>
      <c r="AA564" s="17">
        <f t="shared" si="641"/>
        <v>5</v>
      </c>
      <c r="AB564" s="18">
        <v>7</v>
      </c>
      <c r="AC564" s="19">
        <f t="shared" si="617"/>
        <v>313.84615384615387</v>
      </c>
      <c r="AD564" s="17">
        <f t="shared" si="652"/>
        <v>0</v>
      </c>
      <c r="AE564" s="17">
        <f t="shared" si="653"/>
        <v>0</v>
      </c>
      <c r="AF564" s="29"/>
      <c r="AG564" s="43">
        <f t="shared" si="655"/>
        <v>0</v>
      </c>
      <c r="AH564" s="17">
        <f t="shared" si="656"/>
        <v>6</v>
      </c>
      <c r="AI564" s="17">
        <f t="shared" si="657"/>
        <v>6</v>
      </c>
      <c r="AJ564" s="3">
        <f t="shared" ref="AJ564:AJ627" si="658">(AO564*$AO$5+AP564*$AP$5+AQ564*$AQ$5+AR564*$AR$5+AS564*$AS$5+AT564*$AT$5)</f>
        <v>307</v>
      </c>
      <c r="AK564" s="3">
        <f t="shared" ref="AK564:AK627" si="659">(AU564*$AU$5+AV564*$AV$5+AW564*$AW$5+AX564*$AX$5)</f>
        <v>3400</v>
      </c>
      <c r="AL564" s="3"/>
      <c r="AN564" s="20">
        <f t="shared" si="633"/>
        <v>307.85000000000002</v>
      </c>
      <c r="AO564">
        <f t="shared" si="618"/>
        <v>3</v>
      </c>
      <c r="AP564">
        <f t="shared" si="619"/>
        <v>0</v>
      </c>
      <c r="AQ564">
        <f t="shared" si="620"/>
        <v>0</v>
      </c>
      <c r="AR564">
        <f t="shared" si="621"/>
        <v>0</v>
      </c>
      <c r="AS564">
        <f t="shared" si="622"/>
        <v>1</v>
      </c>
      <c r="AT564">
        <f t="shared" si="623"/>
        <v>2</v>
      </c>
      <c r="AU564">
        <f t="shared" si="624"/>
        <v>1</v>
      </c>
      <c r="AV564">
        <f t="shared" si="625"/>
        <v>1</v>
      </c>
      <c r="AW564">
        <f t="shared" si="626"/>
        <v>0</v>
      </c>
      <c r="AX564">
        <f t="shared" si="627"/>
        <v>4</v>
      </c>
      <c r="AY564">
        <f t="shared" si="628"/>
        <v>3400.0000000000909</v>
      </c>
      <c r="AZ564" s="12">
        <f t="shared" si="634"/>
        <v>-4.1666666666666664E-2</v>
      </c>
      <c r="BA564" s="13">
        <f t="shared" si="654"/>
        <v>0</v>
      </c>
      <c r="BB564" s="13">
        <f t="shared" si="631"/>
        <v>0</v>
      </c>
      <c r="BC564" s="27">
        <v>0</v>
      </c>
      <c r="BD564" s="1">
        <f t="shared" si="635"/>
        <v>0</v>
      </c>
      <c r="BE564" s="20">
        <f t="shared" si="636"/>
        <v>295.84615384615387</v>
      </c>
    </row>
    <row r="565" spans="1:57" ht="36" customHeight="1" x14ac:dyDescent="0.8">
      <c r="A565" s="39">
        <v>559</v>
      </c>
      <c r="B565" s="2" t="s">
        <v>1407</v>
      </c>
      <c r="C565" s="44" t="s">
        <v>1418</v>
      </c>
      <c r="D565" s="40" t="s">
        <v>1419</v>
      </c>
      <c r="E565" s="40" t="s">
        <v>1420</v>
      </c>
      <c r="F565" s="46" t="str">
        <f>VLOOKUP(C565,'[1]2023.11'!$C$6:$X$1239,8,0)</f>
        <v>SEN</v>
      </c>
      <c r="G565" s="46" t="str">
        <f>VLOOKUP(C565,'[1]2023.11'!$C$6:$X$1239,9,0)</f>
        <v>NUON</v>
      </c>
      <c r="H565" s="46" t="str">
        <f>VLOOKUP(C565,'[1]2023.11'!$C$6:$X$1239,14,0)</f>
        <v>F</v>
      </c>
      <c r="I565" s="78">
        <f>VLOOKUP(C565,'[1]2023.11'!$C$6:$X$1239,13,0)</f>
        <v>36046</v>
      </c>
      <c r="J565" s="46" t="str">
        <f>VLOOKUP(C565,'[1]2023.11'!$C$6:$X$1239,4,0)</f>
        <v>0979324161</v>
      </c>
      <c r="K565" s="46">
        <f>VLOOKUP(C565,'[1]2023.11'!$C$6:$X$1239,3,0)</f>
        <v>160376896</v>
      </c>
      <c r="L565" s="15">
        <v>44228</v>
      </c>
      <c r="M565" s="2">
        <f t="shared" si="651"/>
        <v>26</v>
      </c>
      <c r="N565" s="16">
        <v>24</v>
      </c>
      <c r="O565" s="2"/>
      <c r="P565" s="16"/>
      <c r="Q565" s="16"/>
      <c r="R565" s="2">
        <v>200</v>
      </c>
      <c r="S565" s="2">
        <v>0</v>
      </c>
      <c r="T565" s="2">
        <v>10.5</v>
      </c>
      <c r="U565" s="16"/>
      <c r="V565" s="2">
        <v>0</v>
      </c>
      <c r="W565" s="2">
        <f t="shared" si="643"/>
        <v>10</v>
      </c>
      <c r="X565" s="2">
        <f t="shared" si="650"/>
        <v>0</v>
      </c>
      <c r="Y565" s="17">
        <f t="shared" si="642"/>
        <v>34.615384615384613</v>
      </c>
      <c r="Z565" s="17">
        <f t="shared" si="630"/>
        <v>6</v>
      </c>
      <c r="AA565" s="17">
        <f t="shared" si="641"/>
        <v>5</v>
      </c>
      <c r="AB565" s="18">
        <v>7</v>
      </c>
      <c r="AC565" s="19">
        <f t="shared" si="617"/>
        <v>273.11538461538464</v>
      </c>
      <c r="AD565" s="17">
        <f t="shared" si="652"/>
        <v>0</v>
      </c>
      <c r="AE565" s="17">
        <f t="shared" si="653"/>
        <v>0</v>
      </c>
      <c r="AF565" s="29"/>
      <c r="AG565" s="43">
        <f t="shared" si="655"/>
        <v>0</v>
      </c>
      <c r="AH565" s="17">
        <f t="shared" si="656"/>
        <v>5.462307692307693</v>
      </c>
      <c r="AI565" s="17">
        <f t="shared" si="657"/>
        <v>5.462307692307693</v>
      </c>
      <c r="AJ565" s="3">
        <f t="shared" si="658"/>
        <v>267</v>
      </c>
      <c r="AK565" s="3">
        <f t="shared" si="659"/>
        <v>2500</v>
      </c>
      <c r="AL565" s="3"/>
      <c r="AN565" s="20">
        <f t="shared" si="633"/>
        <v>267.64999999999998</v>
      </c>
      <c r="AO565">
        <f t="shared" si="618"/>
        <v>2</v>
      </c>
      <c r="AP565">
        <f t="shared" si="619"/>
        <v>1</v>
      </c>
      <c r="AQ565">
        <f t="shared" si="620"/>
        <v>0</v>
      </c>
      <c r="AR565">
        <f t="shared" si="621"/>
        <v>1</v>
      </c>
      <c r="AS565">
        <f t="shared" si="622"/>
        <v>1</v>
      </c>
      <c r="AT565">
        <f t="shared" si="623"/>
        <v>2</v>
      </c>
      <c r="AU565">
        <f t="shared" si="624"/>
        <v>1</v>
      </c>
      <c r="AV565">
        <f t="shared" si="625"/>
        <v>0</v>
      </c>
      <c r="AW565">
        <f t="shared" si="626"/>
        <v>1</v>
      </c>
      <c r="AX565">
        <f t="shared" si="627"/>
        <v>0</v>
      </c>
      <c r="AY565">
        <f t="shared" si="628"/>
        <v>2599.9999999999091</v>
      </c>
      <c r="AZ565" s="12">
        <f t="shared" si="634"/>
        <v>-4.1666666666666664E-2</v>
      </c>
      <c r="BA565" s="13">
        <f t="shared" si="654"/>
        <v>0</v>
      </c>
      <c r="BB565" s="13">
        <f t="shared" si="631"/>
        <v>0</v>
      </c>
      <c r="BC565" s="27">
        <v>0</v>
      </c>
      <c r="BD565" s="1">
        <f t="shared" si="635"/>
        <v>0</v>
      </c>
      <c r="BE565" s="20">
        <f t="shared" si="636"/>
        <v>255.11538461538464</v>
      </c>
    </row>
    <row r="566" spans="1:57" ht="36" customHeight="1" x14ac:dyDescent="0.65">
      <c r="A566" s="2">
        <v>560</v>
      </c>
      <c r="B566" s="2" t="s">
        <v>1407</v>
      </c>
      <c r="C566" s="44" t="s">
        <v>1421</v>
      </c>
      <c r="D566" s="47" t="s">
        <v>1277</v>
      </c>
      <c r="E566" s="48" t="s">
        <v>1422</v>
      </c>
      <c r="F566" s="46" t="str">
        <f>VLOOKUP(C566,'[1]2023.11'!$C$6:$X$1239,8,0)</f>
        <v>SUM</v>
      </c>
      <c r="G566" s="46" t="str">
        <f>VLOOKUP(C566,'[1]2023.11'!$C$6:$X$1239,9,0)</f>
        <v>MANY</v>
      </c>
      <c r="H566" s="46" t="str">
        <f>VLOOKUP(C566,'[1]2023.11'!$C$6:$X$1239,14,0)</f>
        <v>F</v>
      </c>
      <c r="I566" s="78">
        <f>VLOOKUP(C566,'[1]2023.11'!$C$6:$X$1239,13,0)</f>
        <v>36548</v>
      </c>
      <c r="J566" s="46" t="str">
        <f>VLOOKUP(C566,'[1]2023.11'!$C$6:$X$1239,4,0)</f>
        <v>0974293363</v>
      </c>
      <c r="K566" s="46" t="str">
        <f>VLOOKUP(C566,'[1]2023.11'!$C$6:$X$1239,3,0)</f>
        <v>090882115</v>
      </c>
      <c r="L566" s="15">
        <v>44228</v>
      </c>
      <c r="M566" s="2">
        <f t="shared" si="651"/>
        <v>26</v>
      </c>
      <c r="N566" s="16">
        <v>24</v>
      </c>
      <c r="O566" s="2"/>
      <c r="P566" s="16"/>
      <c r="Q566" s="16"/>
      <c r="R566" s="2">
        <v>200</v>
      </c>
      <c r="S566" s="2">
        <v>0</v>
      </c>
      <c r="T566" s="2">
        <v>0</v>
      </c>
      <c r="U566" s="16"/>
      <c r="V566" s="2">
        <v>0</v>
      </c>
      <c r="W566" s="2">
        <f t="shared" si="643"/>
        <v>10</v>
      </c>
      <c r="X566" s="2">
        <f t="shared" si="650"/>
        <v>0</v>
      </c>
      <c r="Y566" s="17">
        <f t="shared" si="642"/>
        <v>34.615384615384613</v>
      </c>
      <c r="Z566" s="17">
        <f t="shared" si="630"/>
        <v>6</v>
      </c>
      <c r="AA566" s="17">
        <f t="shared" si="641"/>
        <v>5</v>
      </c>
      <c r="AB566" s="18">
        <v>7</v>
      </c>
      <c r="AC566" s="19">
        <f t="shared" si="617"/>
        <v>262.61538461538464</v>
      </c>
      <c r="AD566" s="17">
        <f t="shared" si="652"/>
        <v>0</v>
      </c>
      <c r="AE566" s="17">
        <f t="shared" si="653"/>
        <v>0</v>
      </c>
      <c r="AF566" s="29"/>
      <c r="AG566" s="43">
        <f t="shared" si="655"/>
        <v>0</v>
      </c>
      <c r="AH566" s="17">
        <f t="shared" si="656"/>
        <v>5.252307692307693</v>
      </c>
      <c r="AI566" s="17">
        <f t="shared" si="657"/>
        <v>5.252307692307693</v>
      </c>
      <c r="AJ566" s="3">
        <f t="shared" si="658"/>
        <v>257</v>
      </c>
      <c r="AK566" s="3">
        <f t="shared" si="659"/>
        <v>1400</v>
      </c>
      <c r="AL566" s="3"/>
      <c r="AN566" s="20">
        <f t="shared" si="633"/>
        <v>257.36</v>
      </c>
      <c r="AO566">
        <f t="shared" si="618"/>
        <v>2</v>
      </c>
      <c r="AP566">
        <f t="shared" si="619"/>
        <v>1</v>
      </c>
      <c r="AQ566">
        <f t="shared" si="620"/>
        <v>0</v>
      </c>
      <c r="AR566">
        <f t="shared" si="621"/>
        <v>0</v>
      </c>
      <c r="AS566">
        <f t="shared" si="622"/>
        <v>1</v>
      </c>
      <c r="AT566">
        <f t="shared" si="623"/>
        <v>2</v>
      </c>
      <c r="AU566">
        <f t="shared" si="624"/>
        <v>0</v>
      </c>
      <c r="AV566">
        <f t="shared" si="625"/>
        <v>1</v>
      </c>
      <c r="AW566">
        <f t="shared" si="626"/>
        <v>0</v>
      </c>
      <c r="AX566">
        <f t="shared" si="627"/>
        <v>4</v>
      </c>
      <c r="AY566">
        <f t="shared" si="628"/>
        <v>1440.0000000000546</v>
      </c>
      <c r="AZ566" s="12">
        <f t="shared" si="634"/>
        <v>-4.1666666666666664E-2</v>
      </c>
      <c r="BA566" s="13">
        <f t="shared" si="654"/>
        <v>0</v>
      </c>
      <c r="BB566" s="13">
        <f t="shared" si="631"/>
        <v>0</v>
      </c>
      <c r="BC566" s="27">
        <v>0</v>
      </c>
      <c r="BD566" s="1">
        <f t="shared" si="635"/>
        <v>0</v>
      </c>
      <c r="BE566" s="20">
        <f t="shared" si="636"/>
        <v>244.61538461538464</v>
      </c>
    </row>
    <row r="567" spans="1:57" ht="36" customHeight="1" x14ac:dyDescent="0.65">
      <c r="A567" s="39">
        <v>561</v>
      </c>
      <c r="B567" s="2" t="s">
        <v>1407</v>
      </c>
      <c r="C567" s="44" t="s">
        <v>1423</v>
      </c>
      <c r="D567" s="47" t="s">
        <v>1424</v>
      </c>
      <c r="E567" s="48" t="s">
        <v>1425</v>
      </c>
      <c r="F567" s="46" t="str">
        <f>VLOOKUP(C567,'[1]2023.11'!$C$6:$X$1239,8,0)</f>
        <v>CHHUN</v>
      </c>
      <c r="G567" s="46" t="str">
        <f>VLOOKUP(C567,'[1]2023.11'!$C$6:$X$1239,9,0)</f>
        <v>SREYPHO</v>
      </c>
      <c r="H567" s="46" t="str">
        <f>VLOOKUP(C567,'[1]2023.11'!$C$6:$X$1239,14,0)</f>
        <v>F</v>
      </c>
      <c r="I567" s="78">
        <f>VLOOKUP(C567,'[1]2023.11'!$C$6:$X$1239,13,0)</f>
        <v>36262</v>
      </c>
      <c r="J567" s="46" t="str">
        <f>VLOOKUP(C567,'[1]2023.11'!$C$6:$X$1239,4,0)</f>
        <v>0972684071</v>
      </c>
      <c r="K567" s="46" t="str">
        <f>VLOOKUP(C567,'[1]2023.11'!$C$6:$X$1239,3,0)</f>
        <v>110558803</v>
      </c>
      <c r="L567" s="15">
        <v>44670</v>
      </c>
      <c r="M567" s="2">
        <f t="shared" si="651"/>
        <v>26</v>
      </c>
      <c r="N567" s="16">
        <v>24</v>
      </c>
      <c r="O567" s="2"/>
      <c r="P567" s="16"/>
      <c r="Q567" s="16"/>
      <c r="R567" s="2">
        <v>200</v>
      </c>
      <c r="S567" s="2">
        <v>0</v>
      </c>
      <c r="T567" s="2">
        <v>0</v>
      </c>
      <c r="U567" s="16"/>
      <c r="V567" s="2">
        <v>0</v>
      </c>
      <c r="W567" s="2">
        <f t="shared" si="643"/>
        <v>10</v>
      </c>
      <c r="X567" s="2">
        <f t="shared" si="650"/>
        <v>0</v>
      </c>
      <c r="Y567" s="17">
        <f t="shared" si="642"/>
        <v>34.615384615384613</v>
      </c>
      <c r="Z567" s="17">
        <f t="shared" si="630"/>
        <v>6</v>
      </c>
      <c r="AA567" s="17">
        <f t="shared" si="641"/>
        <v>5</v>
      </c>
      <c r="AB567" s="18"/>
      <c r="AC567" s="19">
        <f t="shared" si="617"/>
        <v>255.61538461538461</v>
      </c>
      <c r="AD567" s="17">
        <f t="shared" si="652"/>
        <v>0</v>
      </c>
      <c r="AE567" s="17">
        <f t="shared" si="653"/>
        <v>0</v>
      </c>
      <c r="AF567" s="29"/>
      <c r="AG567" s="43">
        <f t="shared" si="655"/>
        <v>0</v>
      </c>
      <c r="AH567" s="17">
        <f t="shared" si="656"/>
        <v>5.1123076923076924</v>
      </c>
      <c r="AI567" s="17">
        <f t="shared" si="657"/>
        <v>5.1123076923076924</v>
      </c>
      <c r="AJ567" s="3">
        <f t="shared" si="658"/>
        <v>250</v>
      </c>
      <c r="AK567" s="3">
        <f t="shared" si="659"/>
        <v>2000</v>
      </c>
      <c r="AL567" s="3"/>
      <c r="AN567" s="20">
        <f t="shared" si="633"/>
        <v>250.5</v>
      </c>
      <c r="AO567">
        <f t="shared" si="618"/>
        <v>2</v>
      </c>
      <c r="AP567">
        <f t="shared" si="619"/>
        <v>1</v>
      </c>
      <c r="AQ567">
        <f t="shared" si="620"/>
        <v>0</v>
      </c>
      <c r="AR567">
        <f t="shared" si="621"/>
        <v>0</v>
      </c>
      <c r="AS567">
        <f t="shared" si="622"/>
        <v>0</v>
      </c>
      <c r="AT567">
        <f t="shared" si="623"/>
        <v>0</v>
      </c>
      <c r="AU567">
        <f t="shared" si="624"/>
        <v>1</v>
      </c>
      <c r="AV567">
        <f t="shared" si="625"/>
        <v>0</v>
      </c>
      <c r="AW567">
        <f t="shared" si="626"/>
        <v>0</v>
      </c>
      <c r="AX567">
        <f t="shared" si="627"/>
        <v>0</v>
      </c>
      <c r="AY567">
        <f t="shared" si="628"/>
        <v>2000</v>
      </c>
      <c r="AZ567" s="12">
        <f t="shared" si="634"/>
        <v>-1.2583333333333333</v>
      </c>
      <c r="BA567" s="13">
        <f t="shared" si="654"/>
        <v>0</v>
      </c>
      <c r="BB567" s="13">
        <f t="shared" si="631"/>
        <v>0</v>
      </c>
      <c r="BC567" s="27">
        <v>0</v>
      </c>
      <c r="BD567" s="1">
        <f t="shared" si="635"/>
        <v>0</v>
      </c>
      <c r="BE567" s="20">
        <f t="shared" si="636"/>
        <v>244.61538461538461</v>
      </c>
    </row>
    <row r="568" spans="1:57" ht="36" customHeight="1" x14ac:dyDescent="0.65">
      <c r="A568" s="2">
        <v>562</v>
      </c>
      <c r="B568" s="2" t="s">
        <v>1407</v>
      </c>
      <c r="C568" s="44" t="s">
        <v>1426</v>
      </c>
      <c r="D568" s="47" t="s">
        <v>185</v>
      </c>
      <c r="E568" s="48" t="s">
        <v>167</v>
      </c>
      <c r="F568" s="46" t="str">
        <f>VLOOKUP(C568,'[1]2023.11'!$C$6:$X$1239,8,0)</f>
        <v>SAN</v>
      </c>
      <c r="G568" s="46" t="str">
        <f>VLOOKUP(C568,'[1]2023.11'!$C$6:$X$1239,9,0)</f>
        <v>SREYMAO</v>
      </c>
      <c r="H568" s="46" t="str">
        <f>VLOOKUP(C568,'[1]2023.11'!$C$6:$X$1239,14,0)</f>
        <v>F</v>
      </c>
      <c r="I568" s="78">
        <f>VLOOKUP(C568,'[1]2023.11'!$C$6:$X$1239,13,0)</f>
        <v>35949</v>
      </c>
      <c r="J568" s="46" t="str">
        <f>VLOOKUP(C568,'[1]2023.11'!$C$6:$X$1239,4,0)</f>
        <v>070616473</v>
      </c>
      <c r="K568" s="46" t="str">
        <f>VLOOKUP(C568,'[1]2023.11'!$C$6:$X$1239,3,0)</f>
        <v>021017212</v>
      </c>
      <c r="L568" s="15">
        <v>44726</v>
      </c>
      <c r="M568" s="2">
        <f t="shared" si="651"/>
        <v>26</v>
      </c>
      <c r="N568" s="16">
        <v>24</v>
      </c>
      <c r="O568" s="2"/>
      <c r="P568" s="16"/>
      <c r="Q568" s="16"/>
      <c r="R568" s="2">
        <v>200</v>
      </c>
      <c r="S568" s="2">
        <v>0</v>
      </c>
      <c r="T568" s="2">
        <v>0</v>
      </c>
      <c r="U568" s="16"/>
      <c r="V568" s="2">
        <v>0</v>
      </c>
      <c r="W568" s="2">
        <f t="shared" si="643"/>
        <v>10</v>
      </c>
      <c r="X568" s="2">
        <f t="shared" si="650"/>
        <v>0</v>
      </c>
      <c r="Y568" s="17">
        <f t="shared" si="642"/>
        <v>34.615384615384613</v>
      </c>
      <c r="Z568" s="17">
        <f t="shared" si="630"/>
        <v>6</v>
      </c>
      <c r="AA568" s="17">
        <f t="shared" si="641"/>
        <v>5</v>
      </c>
      <c r="AB568" s="18">
        <v>7</v>
      </c>
      <c r="AC568" s="19">
        <f t="shared" si="617"/>
        <v>262.61538461538464</v>
      </c>
      <c r="AD568" s="17">
        <f t="shared" si="652"/>
        <v>0</v>
      </c>
      <c r="AE568" s="17">
        <f t="shared" si="653"/>
        <v>0</v>
      </c>
      <c r="AF568" s="29"/>
      <c r="AG568" s="43">
        <f t="shared" si="655"/>
        <v>0</v>
      </c>
      <c r="AH568" s="17">
        <f t="shared" si="656"/>
        <v>5.252307692307693</v>
      </c>
      <c r="AI568" s="17">
        <f t="shared" si="657"/>
        <v>5.252307692307693</v>
      </c>
      <c r="AJ568" s="3">
        <f t="shared" si="658"/>
        <v>257</v>
      </c>
      <c r="AK568" s="3">
        <f t="shared" si="659"/>
        <v>1400</v>
      </c>
      <c r="AL568" s="3"/>
      <c r="AN568" s="20">
        <f t="shared" si="633"/>
        <v>257.36</v>
      </c>
      <c r="AO568">
        <f t="shared" si="618"/>
        <v>2</v>
      </c>
      <c r="AP568">
        <f t="shared" si="619"/>
        <v>1</v>
      </c>
      <c r="AQ568">
        <f t="shared" si="620"/>
        <v>0</v>
      </c>
      <c r="AR568">
        <f t="shared" si="621"/>
        <v>0</v>
      </c>
      <c r="AS568">
        <f t="shared" si="622"/>
        <v>1</v>
      </c>
      <c r="AT568">
        <f t="shared" si="623"/>
        <v>2</v>
      </c>
      <c r="AU568">
        <f t="shared" si="624"/>
        <v>0</v>
      </c>
      <c r="AV568">
        <f t="shared" si="625"/>
        <v>1</v>
      </c>
      <c r="AW568">
        <f t="shared" si="626"/>
        <v>0</v>
      </c>
      <c r="AX568">
        <f t="shared" si="627"/>
        <v>4</v>
      </c>
      <c r="AY568">
        <f t="shared" si="628"/>
        <v>1440.0000000000546</v>
      </c>
      <c r="AZ568" s="12">
        <f t="shared" si="634"/>
        <v>-1.4111111111111112</v>
      </c>
      <c r="BA568" s="13">
        <f t="shared" si="654"/>
        <v>0</v>
      </c>
      <c r="BB568" s="13">
        <f t="shared" si="631"/>
        <v>0</v>
      </c>
      <c r="BC568" s="27">
        <v>0</v>
      </c>
      <c r="BD568" s="1">
        <f t="shared" si="635"/>
        <v>0</v>
      </c>
      <c r="BE568" s="20">
        <f t="shared" si="636"/>
        <v>244.61538461538464</v>
      </c>
    </row>
    <row r="569" spans="1:57" ht="36" customHeight="1" x14ac:dyDescent="0.65">
      <c r="A569" s="39">
        <v>563</v>
      </c>
      <c r="B569" s="2" t="s">
        <v>1407</v>
      </c>
      <c r="C569" s="44" t="s">
        <v>1427</v>
      </c>
      <c r="D569" s="47" t="s">
        <v>1428</v>
      </c>
      <c r="E569" s="48" t="s">
        <v>1429</v>
      </c>
      <c r="F569" s="46" t="str">
        <f>VLOOKUP(C569,'[1]2023.11'!$C$6:$X$1239,8,0)</f>
        <v>LENG</v>
      </c>
      <c r="G569" s="46" t="str">
        <f>VLOOKUP(C569,'[1]2023.11'!$C$6:$X$1239,9,0)</f>
        <v>SOKLA</v>
      </c>
      <c r="H569" s="46" t="str">
        <f>VLOOKUP(C569,'[1]2023.11'!$C$6:$X$1239,14,0)</f>
        <v>F</v>
      </c>
      <c r="I569" s="78">
        <f>VLOOKUP(C569,'[1]2023.11'!$C$6:$X$1239,13,0)</f>
        <v>34508</v>
      </c>
      <c r="J569" s="46" t="str">
        <f>VLOOKUP(C569,'[1]2023.11'!$C$6:$X$1239,4,0)</f>
        <v>0978708524</v>
      </c>
      <c r="K569" s="46" t="str">
        <f>VLOOKUP(C569,'[1]2023.11'!$C$6:$X$1239,3,0)</f>
        <v>160346205</v>
      </c>
      <c r="L569" s="15">
        <v>44726</v>
      </c>
      <c r="M569" s="2">
        <f t="shared" si="651"/>
        <v>26</v>
      </c>
      <c r="N569" s="16">
        <v>30</v>
      </c>
      <c r="O569" s="2"/>
      <c r="P569" s="16"/>
      <c r="Q569" s="16"/>
      <c r="R569" s="2">
        <v>200</v>
      </c>
      <c r="S569" s="2">
        <v>0</v>
      </c>
      <c r="T569" s="2">
        <v>0</v>
      </c>
      <c r="U569" s="16"/>
      <c r="V569" s="2">
        <v>0</v>
      </c>
      <c r="W569" s="2">
        <f t="shared" si="643"/>
        <v>10</v>
      </c>
      <c r="X569" s="2">
        <f t="shared" si="650"/>
        <v>0</v>
      </c>
      <c r="Y569" s="17">
        <f t="shared" si="642"/>
        <v>43.269230769230766</v>
      </c>
      <c r="Z569" s="17">
        <f t="shared" si="630"/>
        <v>7.5</v>
      </c>
      <c r="AA569" s="17">
        <f t="shared" si="641"/>
        <v>5</v>
      </c>
      <c r="AB569" s="18">
        <v>7</v>
      </c>
      <c r="AC569" s="19">
        <f t="shared" si="617"/>
        <v>272.76923076923077</v>
      </c>
      <c r="AD569" s="17">
        <f t="shared" si="652"/>
        <v>0</v>
      </c>
      <c r="AE569" s="17">
        <f t="shared" si="653"/>
        <v>0</v>
      </c>
      <c r="AF569" s="29"/>
      <c r="AG569" s="43">
        <f t="shared" si="655"/>
        <v>0</v>
      </c>
      <c r="AH569" s="17">
        <f t="shared" si="656"/>
        <v>5.4553846153846157</v>
      </c>
      <c r="AI569" s="17">
        <f t="shared" si="657"/>
        <v>5.4553846153846157</v>
      </c>
      <c r="AJ569" s="3">
        <f t="shared" si="658"/>
        <v>267</v>
      </c>
      <c r="AK569" s="3">
        <f t="shared" si="659"/>
        <v>1200</v>
      </c>
      <c r="AL569" s="3"/>
      <c r="AN569" s="20">
        <f t="shared" si="633"/>
        <v>267.31</v>
      </c>
      <c r="AO569">
        <f t="shared" si="618"/>
        <v>2</v>
      </c>
      <c r="AP569">
        <f t="shared" si="619"/>
        <v>1</v>
      </c>
      <c r="AQ569">
        <f t="shared" si="620"/>
        <v>0</v>
      </c>
      <c r="AR569">
        <f t="shared" si="621"/>
        <v>1</v>
      </c>
      <c r="AS569">
        <f t="shared" si="622"/>
        <v>1</v>
      </c>
      <c r="AT569">
        <f t="shared" si="623"/>
        <v>2</v>
      </c>
      <c r="AU569">
        <f t="shared" si="624"/>
        <v>0</v>
      </c>
      <c r="AV569">
        <f t="shared" si="625"/>
        <v>1</v>
      </c>
      <c r="AW569">
        <f t="shared" si="626"/>
        <v>0</v>
      </c>
      <c r="AX569">
        <f t="shared" si="627"/>
        <v>2</v>
      </c>
      <c r="AY569">
        <f t="shared" si="628"/>
        <v>1240.0000000000091</v>
      </c>
      <c r="AZ569" s="12">
        <f t="shared" si="634"/>
        <v>-1.4111111111111112</v>
      </c>
      <c r="BA569" s="13">
        <f t="shared" si="654"/>
        <v>0</v>
      </c>
      <c r="BB569" s="13">
        <f t="shared" si="631"/>
        <v>0</v>
      </c>
      <c r="BC569" s="27">
        <v>0</v>
      </c>
      <c r="BD569" s="1">
        <f t="shared" si="635"/>
        <v>0</v>
      </c>
      <c r="BE569" s="20">
        <f t="shared" si="636"/>
        <v>253.26923076923077</v>
      </c>
    </row>
    <row r="570" spans="1:57" ht="36" customHeight="1" x14ac:dyDescent="0.65">
      <c r="A570" s="2">
        <v>564</v>
      </c>
      <c r="B570" s="2" t="s">
        <v>1407</v>
      </c>
      <c r="C570" s="44" t="s">
        <v>1430</v>
      </c>
      <c r="D570" s="47" t="s">
        <v>1431</v>
      </c>
      <c r="E570" s="48" t="s">
        <v>184</v>
      </c>
      <c r="F570" s="46" t="str">
        <f>VLOOKUP(C570,'[1]2023.11'!$C$6:$X$1239,8,0)</f>
        <v>YON</v>
      </c>
      <c r="G570" s="46" t="str">
        <f>VLOOKUP(C570,'[1]2023.11'!$C$6:$X$1239,9,0)</f>
        <v>SOPHEAP</v>
      </c>
      <c r="H570" s="46" t="str">
        <f>VLOOKUP(C570,'[1]2023.11'!$C$6:$X$1239,14,0)</f>
        <v>F</v>
      </c>
      <c r="I570" s="78">
        <f>VLOOKUP(C570,'[1]2023.11'!$C$6:$X$1239,13,0)</f>
        <v>36442</v>
      </c>
      <c r="J570" s="46" t="str">
        <f>VLOOKUP(C570,'[1]2023.11'!$C$6:$X$1239,4,0)</f>
        <v>0963163055</v>
      </c>
      <c r="K570" s="46" t="str">
        <f>VLOOKUP(C570,'[1]2023.11'!$C$6:$X$1239,3,0)</f>
        <v>040439507</v>
      </c>
      <c r="L570" s="15">
        <v>44767</v>
      </c>
      <c r="M570" s="2">
        <f t="shared" si="651"/>
        <v>26</v>
      </c>
      <c r="N570" s="16">
        <v>28</v>
      </c>
      <c r="O570" s="2"/>
      <c r="P570" s="16"/>
      <c r="Q570" s="16"/>
      <c r="R570" s="2">
        <v>200</v>
      </c>
      <c r="S570" s="2">
        <v>0</v>
      </c>
      <c r="T570" s="2">
        <v>7.5</v>
      </c>
      <c r="U570" s="16"/>
      <c r="V570" s="2">
        <v>0</v>
      </c>
      <c r="W570" s="2">
        <f t="shared" si="643"/>
        <v>10</v>
      </c>
      <c r="X570" s="2">
        <f t="shared" si="650"/>
        <v>0</v>
      </c>
      <c r="Y570" s="17">
        <f t="shared" si="642"/>
        <v>40.384615384615387</v>
      </c>
      <c r="Z570" s="17">
        <f t="shared" si="630"/>
        <v>7</v>
      </c>
      <c r="AA570" s="17">
        <f t="shared" si="641"/>
        <v>5</v>
      </c>
      <c r="AB570" s="18">
        <v>7</v>
      </c>
      <c r="AC570" s="19">
        <f t="shared" si="617"/>
        <v>276.88461538461536</v>
      </c>
      <c r="AD570" s="17">
        <f t="shared" si="652"/>
        <v>0</v>
      </c>
      <c r="AE570" s="17">
        <f t="shared" si="653"/>
        <v>0</v>
      </c>
      <c r="AF570" s="29"/>
      <c r="AG570" s="43">
        <f t="shared" si="655"/>
        <v>0</v>
      </c>
      <c r="AH570" s="17">
        <f t="shared" si="656"/>
        <v>5.537692307692307</v>
      </c>
      <c r="AI570" s="17">
        <f t="shared" si="657"/>
        <v>5.537692307692307</v>
      </c>
      <c r="AJ570" s="3">
        <f t="shared" si="658"/>
        <v>271</v>
      </c>
      <c r="AK570" s="3">
        <f t="shared" si="659"/>
        <v>1400</v>
      </c>
      <c r="AL570" s="3"/>
      <c r="AN570" s="20">
        <f t="shared" si="633"/>
        <v>271.35000000000002</v>
      </c>
      <c r="AO570">
        <f t="shared" si="618"/>
        <v>2</v>
      </c>
      <c r="AP570">
        <f t="shared" si="619"/>
        <v>1</v>
      </c>
      <c r="AQ570">
        <f t="shared" si="620"/>
        <v>1</v>
      </c>
      <c r="AR570">
        <f t="shared" si="621"/>
        <v>0</v>
      </c>
      <c r="AS570">
        <f t="shared" si="622"/>
        <v>0</v>
      </c>
      <c r="AT570">
        <f t="shared" si="623"/>
        <v>1</v>
      </c>
      <c r="AU570">
        <f t="shared" si="624"/>
        <v>0</v>
      </c>
      <c r="AV570">
        <f t="shared" si="625"/>
        <v>1</v>
      </c>
      <c r="AW570">
        <f t="shared" si="626"/>
        <v>0</v>
      </c>
      <c r="AX570">
        <f t="shared" si="627"/>
        <v>4</v>
      </c>
      <c r="AY570">
        <f t="shared" si="628"/>
        <v>1400.0000000000909</v>
      </c>
      <c r="AZ570" s="12">
        <f t="shared" si="634"/>
        <v>-1.5249999999999999</v>
      </c>
      <c r="BA570" s="13">
        <f t="shared" si="654"/>
        <v>0</v>
      </c>
      <c r="BB570" s="13">
        <f t="shared" si="631"/>
        <v>0</v>
      </c>
      <c r="BC570" s="27">
        <v>0</v>
      </c>
      <c r="BD570" s="1">
        <f t="shared" si="635"/>
        <v>0</v>
      </c>
      <c r="BE570" s="20">
        <f t="shared" si="636"/>
        <v>257.88461538461536</v>
      </c>
    </row>
    <row r="571" spans="1:57" ht="36" customHeight="1" x14ac:dyDescent="0.65">
      <c r="A571" s="39">
        <v>565</v>
      </c>
      <c r="B571" s="2" t="s">
        <v>1407</v>
      </c>
      <c r="C571" s="44" t="s">
        <v>1432</v>
      </c>
      <c r="D571" s="47" t="s">
        <v>1433</v>
      </c>
      <c r="E571" s="48" t="s">
        <v>184</v>
      </c>
      <c r="F571" s="46" t="str">
        <f>VLOOKUP(C571,'[1]2023.11'!$C$6:$X$1239,8,0)</f>
        <v>CHHUN</v>
      </c>
      <c r="G571" s="46" t="str">
        <f>VLOOKUP(C571,'[1]2023.11'!$C$6:$X$1239,9,0)</f>
        <v>SOPHEAP</v>
      </c>
      <c r="H571" s="46" t="str">
        <f>VLOOKUP(C571,'[1]2023.11'!$C$6:$X$1239,14,0)</f>
        <v>F</v>
      </c>
      <c r="I571" s="78">
        <f>VLOOKUP(C571,'[1]2023.11'!$C$6:$X$1239,13,0)</f>
        <v>32217</v>
      </c>
      <c r="J571" s="46" t="str">
        <f>VLOOKUP(C571,'[1]2023.11'!$C$6:$X$1239,4,0)</f>
        <v>0966202820</v>
      </c>
      <c r="K571" s="46" t="str">
        <f>VLOOKUP(C571,'[1]2023.11'!$C$6:$X$1239,3,0)</f>
        <v>051631318</v>
      </c>
      <c r="L571" s="15">
        <v>44788</v>
      </c>
      <c r="M571" s="2">
        <f t="shared" si="651"/>
        <v>26</v>
      </c>
      <c r="N571" s="16">
        <v>24</v>
      </c>
      <c r="O571" s="2"/>
      <c r="P571" s="16"/>
      <c r="Q571" s="16"/>
      <c r="R571" s="2">
        <v>200</v>
      </c>
      <c r="S571" s="2">
        <v>0</v>
      </c>
      <c r="T571" s="2">
        <v>0</v>
      </c>
      <c r="U571" s="16"/>
      <c r="V571" s="2">
        <v>0</v>
      </c>
      <c r="W571" s="2">
        <f t="shared" si="643"/>
        <v>10</v>
      </c>
      <c r="X571" s="2">
        <f t="shared" si="650"/>
        <v>0</v>
      </c>
      <c r="Y571" s="17">
        <f t="shared" si="642"/>
        <v>34.615384615384613</v>
      </c>
      <c r="Z571" s="17">
        <f t="shared" si="630"/>
        <v>6</v>
      </c>
      <c r="AA571" s="17">
        <f t="shared" si="641"/>
        <v>5</v>
      </c>
      <c r="AB571" s="18">
        <v>7</v>
      </c>
      <c r="AC571" s="19">
        <f t="shared" si="617"/>
        <v>262.61538461538464</v>
      </c>
      <c r="AD571" s="17">
        <f t="shared" si="652"/>
        <v>0</v>
      </c>
      <c r="AE571" s="17">
        <f t="shared" si="653"/>
        <v>0</v>
      </c>
      <c r="AF571" s="29"/>
      <c r="AG571" s="43">
        <f t="shared" si="655"/>
        <v>0</v>
      </c>
      <c r="AH571" s="17">
        <f t="shared" si="656"/>
        <v>5.252307692307693</v>
      </c>
      <c r="AI571" s="17">
        <f t="shared" si="657"/>
        <v>5.252307692307693</v>
      </c>
      <c r="AJ571" s="3">
        <f t="shared" si="658"/>
        <v>257</v>
      </c>
      <c r="AK571" s="3">
        <f t="shared" si="659"/>
        <v>1400</v>
      </c>
      <c r="AL571" s="3"/>
      <c r="AN571" s="20">
        <f t="shared" si="633"/>
        <v>257.36</v>
      </c>
      <c r="AO571">
        <f t="shared" si="618"/>
        <v>2</v>
      </c>
      <c r="AP571">
        <f t="shared" si="619"/>
        <v>1</v>
      </c>
      <c r="AQ571">
        <f t="shared" si="620"/>
        <v>0</v>
      </c>
      <c r="AR571">
        <f t="shared" si="621"/>
        <v>0</v>
      </c>
      <c r="AS571">
        <f t="shared" si="622"/>
        <v>1</v>
      </c>
      <c r="AT571">
        <f t="shared" si="623"/>
        <v>2</v>
      </c>
      <c r="AU571">
        <f t="shared" si="624"/>
        <v>0</v>
      </c>
      <c r="AV571">
        <f t="shared" si="625"/>
        <v>1</v>
      </c>
      <c r="AW571">
        <f t="shared" si="626"/>
        <v>0</v>
      </c>
      <c r="AX571">
        <f t="shared" si="627"/>
        <v>4</v>
      </c>
      <c r="AY571">
        <f t="shared" si="628"/>
        <v>1440.0000000000546</v>
      </c>
      <c r="AZ571" s="12">
        <f t="shared" si="634"/>
        <v>-1.5805555555555555</v>
      </c>
      <c r="BA571" s="13">
        <f t="shared" si="654"/>
        <v>0</v>
      </c>
      <c r="BB571" s="13">
        <f t="shared" si="631"/>
        <v>0</v>
      </c>
      <c r="BC571" s="27">
        <v>0</v>
      </c>
      <c r="BD571" s="1">
        <f t="shared" si="635"/>
        <v>0</v>
      </c>
      <c r="BE571" s="20">
        <f t="shared" si="636"/>
        <v>244.61538461538464</v>
      </c>
    </row>
    <row r="572" spans="1:57" ht="36" customHeight="1" x14ac:dyDescent="0.65">
      <c r="A572" s="2">
        <v>566</v>
      </c>
      <c r="B572" s="2" t="s">
        <v>1407</v>
      </c>
      <c r="C572" s="44" t="s">
        <v>1434</v>
      </c>
      <c r="D572" s="47" t="s">
        <v>318</v>
      </c>
      <c r="E572" s="48" t="s">
        <v>1435</v>
      </c>
      <c r="F572" s="46" t="str">
        <f>VLOOKUP(C572,'[1]2023.11'!$C$6:$X$1239,8,0)</f>
        <v>OEN</v>
      </c>
      <c r="G572" s="46" t="str">
        <f>VLOOKUP(C572,'[1]2023.11'!$C$6:$X$1239,9,0)</f>
        <v>NESAL</v>
      </c>
      <c r="H572" s="46" t="str">
        <f>VLOOKUP(C572,'[1]2023.11'!$C$6:$X$1239,14,0)</f>
        <v>F</v>
      </c>
      <c r="I572" s="78">
        <f>VLOOKUP(C572,'[1]2023.11'!$C$6:$X$1239,13,0)</f>
        <v>36222</v>
      </c>
      <c r="J572" s="46" t="str">
        <f>VLOOKUP(C572,'[1]2023.11'!$C$6:$X$1239,4,0)</f>
        <v>0967137620</v>
      </c>
      <c r="K572" s="46" t="str">
        <f>VLOOKUP(C572,'[1]2023.11'!$C$6:$X$1239,3,0)</f>
        <v>021099794</v>
      </c>
      <c r="L572" s="15">
        <v>44837</v>
      </c>
      <c r="M572" s="2">
        <f t="shared" si="651"/>
        <v>24</v>
      </c>
      <c r="N572" s="16">
        <v>22</v>
      </c>
      <c r="O572" s="2"/>
      <c r="P572" s="16"/>
      <c r="Q572" s="16">
        <v>2</v>
      </c>
      <c r="R572" s="2">
        <v>200</v>
      </c>
      <c r="S572" s="2">
        <v>0</v>
      </c>
      <c r="T572" s="2">
        <v>0</v>
      </c>
      <c r="U572" s="16"/>
      <c r="V572" s="2">
        <v>0</v>
      </c>
      <c r="W572" s="2">
        <f t="shared" si="643"/>
        <v>0</v>
      </c>
      <c r="X572" s="2">
        <f t="shared" si="650"/>
        <v>0</v>
      </c>
      <c r="Y572" s="17">
        <f t="shared" si="642"/>
        <v>31.73076923076923</v>
      </c>
      <c r="Z572" s="17">
        <f t="shared" si="630"/>
        <v>5.5</v>
      </c>
      <c r="AA572" s="17">
        <f t="shared" si="641"/>
        <v>4.6153846153846159</v>
      </c>
      <c r="AB572" s="18">
        <v>7</v>
      </c>
      <c r="AC572" s="19">
        <f t="shared" si="617"/>
        <v>248.84615384615384</v>
      </c>
      <c r="AD572" s="17">
        <f t="shared" si="652"/>
        <v>0</v>
      </c>
      <c r="AE572" s="17">
        <f t="shared" si="653"/>
        <v>15.384615384615385</v>
      </c>
      <c r="AF572" s="29"/>
      <c r="AG572" s="43">
        <f t="shared" si="655"/>
        <v>0</v>
      </c>
      <c r="AH572" s="17">
        <f t="shared" si="656"/>
        <v>4.976923076923077</v>
      </c>
      <c r="AI572" s="17">
        <f t="shared" si="657"/>
        <v>20.361538461538462</v>
      </c>
      <c r="AJ572" s="3">
        <f t="shared" si="658"/>
        <v>228</v>
      </c>
      <c r="AK572" s="3">
        <f t="shared" si="659"/>
        <v>1900</v>
      </c>
      <c r="AL572" s="3"/>
      <c r="AN572" s="20">
        <f t="shared" si="633"/>
        <v>228.48</v>
      </c>
      <c r="AO572">
        <f t="shared" si="618"/>
        <v>2</v>
      </c>
      <c r="AP572">
        <f t="shared" si="619"/>
        <v>0</v>
      </c>
      <c r="AQ572">
        <f t="shared" si="620"/>
        <v>1</v>
      </c>
      <c r="AR572">
        <f t="shared" si="621"/>
        <v>0</v>
      </c>
      <c r="AS572">
        <f t="shared" si="622"/>
        <v>1</v>
      </c>
      <c r="AT572">
        <f t="shared" si="623"/>
        <v>3</v>
      </c>
      <c r="AU572">
        <f t="shared" si="624"/>
        <v>0</v>
      </c>
      <c r="AV572">
        <f t="shared" si="625"/>
        <v>1</v>
      </c>
      <c r="AW572">
        <f t="shared" si="626"/>
        <v>1</v>
      </c>
      <c r="AX572">
        <f t="shared" si="627"/>
        <v>4</v>
      </c>
      <c r="AY572">
        <f t="shared" si="628"/>
        <v>1919.9999999999591</v>
      </c>
      <c r="AZ572" s="12">
        <f t="shared" si="634"/>
        <v>-1.7138888888888888</v>
      </c>
      <c r="BA572" s="13">
        <f t="shared" si="654"/>
        <v>0</v>
      </c>
      <c r="BB572" s="13">
        <f t="shared" si="631"/>
        <v>0</v>
      </c>
      <c r="BC572" s="27">
        <v>0</v>
      </c>
      <c r="BD572" s="1">
        <f t="shared" si="635"/>
        <v>0</v>
      </c>
      <c r="BE572" s="20">
        <f t="shared" si="636"/>
        <v>216.34615384615384</v>
      </c>
    </row>
    <row r="573" spans="1:57" ht="36" customHeight="1" x14ac:dyDescent="0.65">
      <c r="A573" s="39">
        <v>567</v>
      </c>
      <c r="B573" s="2" t="s">
        <v>1407</v>
      </c>
      <c r="C573" s="44" t="s">
        <v>1436</v>
      </c>
      <c r="D573" s="47" t="s">
        <v>264</v>
      </c>
      <c r="E573" s="48" t="s">
        <v>185</v>
      </c>
      <c r="F573" s="46" t="str">
        <f>VLOOKUP(C573,'[1]2023.11'!$C$6:$X$1239,8,0)</f>
        <v>SOY</v>
      </c>
      <c r="G573" s="46" t="str">
        <f>VLOOKUP(C573,'[1]2023.11'!$C$6:$X$1239,9,0)</f>
        <v>SAN</v>
      </c>
      <c r="H573" s="46" t="str">
        <f>VLOOKUP(C573,'[1]2023.11'!$C$6:$X$1239,14,0)</f>
        <v>F</v>
      </c>
      <c r="I573" s="78">
        <f>VLOOKUP(C573,'[1]2023.11'!$C$6:$X$1239,13,0)</f>
        <v>36320</v>
      </c>
      <c r="J573" s="46" t="str">
        <f>VLOOKUP(C573,'[1]2023.11'!$C$6:$X$1239,4,0)</f>
        <v>0889272301</v>
      </c>
      <c r="K573" s="46" t="str">
        <f>VLOOKUP(C573,'[1]2023.11'!$C$6:$X$1239,3,0)</f>
        <v>150902509</v>
      </c>
      <c r="L573" s="15">
        <v>44845</v>
      </c>
      <c r="M573" s="2">
        <f t="shared" si="651"/>
        <v>26</v>
      </c>
      <c r="N573" s="16">
        <v>24</v>
      </c>
      <c r="O573" s="2"/>
      <c r="P573" s="16"/>
      <c r="Q573" s="16"/>
      <c r="R573" s="2">
        <v>200</v>
      </c>
      <c r="S573" s="2">
        <v>0</v>
      </c>
      <c r="T573" s="2">
        <v>0</v>
      </c>
      <c r="U573" s="16"/>
      <c r="V573" s="2">
        <v>0</v>
      </c>
      <c r="W573" s="2">
        <f t="shared" si="643"/>
        <v>10</v>
      </c>
      <c r="X573" s="2">
        <f t="shared" si="650"/>
        <v>0</v>
      </c>
      <c r="Y573" s="17">
        <f t="shared" si="642"/>
        <v>34.615384615384613</v>
      </c>
      <c r="Z573" s="17">
        <f t="shared" si="630"/>
        <v>6</v>
      </c>
      <c r="AA573" s="17">
        <f t="shared" si="641"/>
        <v>5</v>
      </c>
      <c r="AB573" s="18">
        <v>7</v>
      </c>
      <c r="AC573" s="19">
        <f t="shared" si="617"/>
        <v>262.61538461538464</v>
      </c>
      <c r="AD573" s="17">
        <f t="shared" si="652"/>
        <v>0</v>
      </c>
      <c r="AE573" s="17">
        <f t="shared" si="653"/>
        <v>0</v>
      </c>
      <c r="AF573" s="29"/>
      <c r="AG573" s="43">
        <f t="shared" si="655"/>
        <v>0</v>
      </c>
      <c r="AH573" s="17">
        <f t="shared" si="656"/>
        <v>5.252307692307693</v>
      </c>
      <c r="AI573" s="17">
        <f t="shared" si="657"/>
        <v>5.252307692307693</v>
      </c>
      <c r="AJ573" s="3">
        <f t="shared" si="658"/>
        <v>257</v>
      </c>
      <c r="AK573" s="3">
        <f t="shared" si="659"/>
        <v>1400</v>
      </c>
      <c r="AL573" s="3"/>
      <c r="AN573" s="20">
        <f t="shared" si="633"/>
        <v>257.36</v>
      </c>
      <c r="AO573">
        <f t="shared" si="618"/>
        <v>2</v>
      </c>
      <c r="AP573">
        <f t="shared" si="619"/>
        <v>1</v>
      </c>
      <c r="AQ573">
        <f t="shared" si="620"/>
        <v>0</v>
      </c>
      <c r="AR573">
        <f t="shared" si="621"/>
        <v>0</v>
      </c>
      <c r="AS573">
        <f t="shared" si="622"/>
        <v>1</v>
      </c>
      <c r="AT573">
        <f t="shared" si="623"/>
        <v>2</v>
      </c>
      <c r="AU573">
        <f t="shared" si="624"/>
        <v>0</v>
      </c>
      <c r="AV573">
        <f t="shared" si="625"/>
        <v>1</v>
      </c>
      <c r="AW573">
        <f t="shared" si="626"/>
        <v>0</v>
      </c>
      <c r="AX573">
        <f t="shared" si="627"/>
        <v>4</v>
      </c>
      <c r="AY573">
        <f t="shared" si="628"/>
        <v>1440.0000000000546</v>
      </c>
      <c r="AZ573" s="12">
        <f t="shared" si="634"/>
        <v>-1.7361111111111112</v>
      </c>
      <c r="BA573" s="13">
        <f t="shared" si="654"/>
        <v>0</v>
      </c>
      <c r="BB573" s="13">
        <f t="shared" si="631"/>
        <v>0</v>
      </c>
      <c r="BC573" s="27">
        <v>0</v>
      </c>
      <c r="BD573" s="1">
        <f t="shared" si="635"/>
        <v>0</v>
      </c>
      <c r="BE573" s="20">
        <f t="shared" si="636"/>
        <v>244.61538461538464</v>
      </c>
    </row>
    <row r="574" spans="1:57" ht="36" customHeight="1" x14ac:dyDescent="0.65">
      <c r="A574" s="2">
        <v>568</v>
      </c>
      <c r="B574" s="2" t="s">
        <v>1407</v>
      </c>
      <c r="C574" s="44" t="s">
        <v>1437</v>
      </c>
      <c r="D574" s="47" t="s">
        <v>89</v>
      </c>
      <c r="E574" s="48" t="s">
        <v>1438</v>
      </c>
      <c r="F574" s="46" t="str">
        <f>VLOOKUP(C574,'[1]2023.11'!$C$6:$X$1239,8,0)</f>
        <v>BUT</v>
      </c>
      <c r="G574" s="46" t="str">
        <f>VLOOKUP(C574,'[1]2023.11'!$C$6:$X$1239,9,0)</f>
        <v>CHAMREUN</v>
      </c>
      <c r="H574" s="46" t="str">
        <f>VLOOKUP(C574,'[1]2023.11'!$C$6:$X$1239,14,0)</f>
        <v>F</v>
      </c>
      <c r="I574" s="78">
        <f>VLOOKUP(C574,'[1]2023.11'!$C$6:$X$1239,13,0)</f>
        <v>30438</v>
      </c>
      <c r="J574" s="46" t="str">
        <f>VLOOKUP(C574,'[1]2023.11'!$C$6:$X$1239,4,0)</f>
        <v>070784907</v>
      </c>
      <c r="K574" s="46" t="str">
        <f>VLOOKUP(C574,'[1]2023.11'!$C$6:$X$1239,3,0)</f>
        <v>020371746</v>
      </c>
      <c r="L574" s="15">
        <v>44986</v>
      </c>
      <c r="M574" s="2">
        <f t="shared" si="651"/>
        <v>24.625</v>
      </c>
      <c r="N574" s="16">
        <v>20</v>
      </c>
      <c r="O574" s="2"/>
      <c r="P574" s="16"/>
      <c r="Q574" s="16">
        <v>1.375</v>
      </c>
      <c r="R574" s="2">
        <v>200</v>
      </c>
      <c r="S574" s="2">
        <v>0</v>
      </c>
      <c r="T574" s="2">
        <v>0</v>
      </c>
      <c r="U574" s="16"/>
      <c r="V574" s="2">
        <v>0</v>
      </c>
      <c r="W574" s="2">
        <f t="shared" si="643"/>
        <v>0</v>
      </c>
      <c r="X574" s="2">
        <f t="shared" si="650"/>
        <v>0</v>
      </c>
      <c r="Y574" s="17">
        <f t="shared" si="642"/>
        <v>28.846153846153847</v>
      </c>
      <c r="Z574" s="17">
        <f t="shared" si="630"/>
        <v>5</v>
      </c>
      <c r="AA574" s="17">
        <f t="shared" si="641"/>
        <v>4.7355769230769234</v>
      </c>
      <c r="AB574" s="18">
        <v>7</v>
      </c>
      <c r="AC574" s="19">
        <f t="shared" si="617"/>
        <v>245.58173076923077</v>
      </c>
      <c r="AD574" s="17">
        <f t="shared" si="652"/>
        <v>0</v>
      </c>
      <c r="AE574" s="17">
        <f t="shared" si="653"/>
        <v>10.576923076923077</v>
      </c>
      <c r="AF574" s="29"/>
      <c r="AG574" s="43">
        <f t="shared" si="655"/>
        <v>0</v>
      </c>
      <c r="AH574" s="17">
        <f t="shared" si="656"/>
        <v>4.9116346153846155</v>
      </c>
      <c r="AI574" s="17">
        <f t="shared" si="657"/>
        <v>15.488557692307692</v>
      </c>
      <c r="AJ574" s="3">
        <f t="shared" si="658"/>
        <v>230</v>
      </c>
      <c r="AK574" s="3">
        <f t="shared" si="659"/>
        <v>300</v>
      </c>
      <c r="AL574" s="3"/>
      <c r="AN574" s="20">
        <f t="shared" si="633"/>
        <v>230.09</v>
      </c>
      <c r="AO574">
        <f t="shared" si="618"/>
        <v>2</v>
      </c>
      <c r="AP574">
        <f t="shared" si="619"/>
        <v>0</v>
      </c>
      <c r="AQ574">
        <f t="shared" si="620"/>
        <v>1</v>
      </c>
      <c r="AR574">
        <f t="shared" si="621"/>
        <v>1</v>
      </c>
      <c r="AS574">
        <f t="shared" si="622"/>
        <v>0</v>
      </c>
      <c r="AT574">
        <f t="shared" si="623"/>
        <v>0</v>
      </c>
      <c r="AU574">
        <f t="shared" si="624"/>
        <v>0</v>
      </c>
      <c r="AV574">
        <f t="shared" si="625"/>
        <v>0</v>
      </c>
      <c r="AW574">
        <f t="shared" si="626"/>
        <v>0</v>
      </c>
      <c r="AX574">
        <f t="shared" si="627"/>
        <v>3</v>
      </c>
      <c r="AY574">
        <f t="shared" si="628"/>
        <v>360.00000000001364</v>
      </c>
      <c r="AZ574" s="12">
        <f t="shared" si="634"/>
        <v>-2.125</v>
      </c>
      <c r="BA574" s="13">
        <f t="shared" si="654"/>
        <v>0</v>
      </c>
      <c r="BB574" s="13">
        <f t="shared" si="631"/>
        <v>0</v>
      </c>
      <c r="BC574" s="27">
        <v>0</v>
      </c>
      <c r="BD574" s="1">
        <f t="shared" si="635"/>
        <v>0</v>
      </c>
      <c r="BE574" s="20">
        <f t="shared" si="636"/>
        <v>218.26923076923077</v>
      </c>
    </row>
    <row r="575" spans="1:57" ht="36" customHeight="1" x14ac:dyDescent="0.65">
      <c r="A575" s="39">
        <v>569</v>
      </c>
      <c r="B575" s="2" t="s">
        <v>1407</v>
      </c>
      <c r="C575" s="44" t="s">
        <v>1439</v>
      </c>
      <c r="D575" s="47" t="s">
        <v>1440</v>
      </c>
      <c r="E575" s="48" t="s">
        <v>1441</v>
      </c>
      <c r="F575" s="46" t="str">
        <f>VLOOKUP(C575,'[1]2023.11'!$C$6:$X$1239,8,0)</f>
        <v>SUT</v>
      </c>
      <c r="G575" s="46" t="str">
        <f>VLOOKUP(C575,'[1]2023.11'!$C$6:$X$1239,9,0)</f>
        <v>HIM</v>
      </c>
      <c r="H575" s="46" t="str">
        <f>VLOOKUP(C575,'[1]2023.11'!$C$6:$X$1239,14,0)</f>
        <v>F</v>
      </c>
      <c r="I575" s="78">
        <f>VLOOKUP(C575,'[1]2023.11'!$C$6:$X$1239,13,0)</f>
        <v>29438</v>
      </c>
      <c r="J575" s="46" t="str">
        <f>VLOOKUP(C575,'[1]2023.11'!$C$6:$X$1239,4,0)</f>
        <v>085637059</v>
      </c>
      <c r="K575" s="46" t="str">
        <f>VLOOKUP(C575,'[1]2023.11'!$C$6:$X$1239,3,0)</f>
        <v>051043180</v>
      </c>
      <c r="L575" s="15">
        <v>44987</v>
      </c>
      <c r="M575" s="2">
        <f t="shared" si="651"/>
        <v>26</v>
      </c>
      <c r="N575" s="16">
        <v>24</v>
      </c>
      <c r="O575" s="2"/>
      <c r="P575" s="16"/>
      <c r="Q575" s="16"/>
      <c r="R575" s="2">
        <v>200</v>
      </c>
      <c r="S575" s="2">
        <v>0</v>
      </c>
      <c r="T575" s="2">
        <v>0</v>
      </c>
      <c r="U575" s="16"/>
      <c r="V575" s="2">
        <v>0</v>
      </c>
      <c r="W575" s="2">
        <f t="shared" si="643"/>
        <v>10</v>
      </c>
      <c r="X575" s="2">
        <f t="shared" si="650"/>
        <v>0</v>
      </c>
      <c r="Y575" s="17">
        <f t="shared" si="642"/>
        <v>34.615384615384613</v>
      </c>
      <c r="Z575" s="17">
        <f t="shared" si="630"/>
        <v>6</v>
      </c>
      <c r="AA575" s="17">
        <f t="shared" si="641"/>
        <v>5</v>
      </c>
      <c r="AB575" s="18">
        <v>7</v>
      </c>
      <c r="AC575" s="19">
        <f t="shared" si="617"/>
        <v>262.61538461538464</v>
      </c>
      <c r="AD575" s="17">
        <f t="shared" si="652"/>
        <v>0</v>
      </c>
      <c r="AE575" s="17">
        <f t="shared" si="653"/>
        <v>0</v>
      </c>
      <c r="AF575" s="29"/>
      <c r="AG575" s="43">
        <f t="shared" si="655"/>
        <v>0</v>
      </c>
      <c r="AH575" s="17">
        <f t="shared" si="656"/>
        <v>5.252307692307693</v>
      </c>
      <c r="AI575" s="17">
        <f t="shared" si="657"/>
        <v>5.252307692307693</v>
      </c>
      <c r="AJ575" s="3">
        <f t="shared" si="658"/>
        <v>257</v>
      </c>
      <c r="AK575" s="3">
        <f t="shared" si="659"/>
        <v>1400</v>
      </c>
      <c r="AL575" s="3"/>
      <c r="AN575" s="20">
        <f t="shared" si="633"/>
        <v>257.36</v>
      </c>
      <c r="AO575">
        <f t="shared" si="618"/>
        <v>2</v>
      </c>
      <c r="AP575">
        <f t="shared" si="619"/>
        <v>1</v>
      </c>
      <c r="AQ575">
        <f t="shared" si="620"/>
        <v>0</v>
      </c>
      <c r="AR575">
        <f t="shared" si="621"/>
        <v>0</v>
      </c>
      <c r="AS575">
        <f t="shared" si="622"/>
        <v>1</v>
      </c>
      <c r="AT575">
        <f t="shared" si="623"/>
        <v>2</v>
      </c>
      <c r="AU575">
        <f t="shared" si="624"/>
        <v>0</v>
      </c>
      <c r="AV575">
        <f t="shared" si="625"/>
        <v>1</v>
      </c>
      <c r="AW575">
        <f t="shared" si="626"/>
        <v>0</v>
      </c>
      <c r="AX575">
        <f t="shared" si="627"/>
        <v>4</v>
      </c>
      <c r="AY575">
        <f t="shared" si="628"/>
        <v>1440.0000000000546</v>
      </c>
      <c r="AZ575" s="12">
        <f t="shared" si="634"/>
        <v>-2.1277777777777778</v>
      </c>
      <c r="BA575" s="13">
        <f t="shared" si="654"/>
        <v>0</v>
      </c>
      <c r="BB575" s="13">
        <f t="shared" si="631"/>
        <v>0</v>
      </c>
      <c r="BC575" s="27">
        <v>0</v>
      </c>
      <c r="BD575" s="1">
        <f t="shared" si="635"/>
        <v>0</v>
      </c>
      <c r="BE575" s="20">
        <f t="shared" si="636"/>
        <v>244.61538461538464</v>
      </c>
    </row>
    <row r="576" spans="1:57" ht="36" customHeight="1" x14ac:dyDescent="0.65">
      <c r="A576" s="2">
        <v>570</v>
      </c>
      <c r="B576" s="2" t="s">
        <v>1407</v>
      </c>
      <c r="C576" s="44" t="s">
        <v>1442</v>
      </c>
      <c r="D576" s="47" t="s">
        <v>1284</v>
      </c>
      <c r="E576" s="48" t="s">
        <v>678</v>
      </c>
      <c r="F576" s="46" t="str">
        <f>VLOOKUP(C576,'[1]2023.11'!$C$6:$X$1239,8,0)</f>
        <v>KEN</v>
      </c>
      <c r="G576" s="46" t="str">
        <f>VLOOKUP(C576,'[1]2023.11'!$C$6:$X$1239,9,0)</f>
        <v>SREYNICH</v>
      </c>
      <c r="H576" s="46" t="str">
        <f>VLOOKUP(C576,'[1]2023.11'!$C$6:$X$1239,14,0)</f>
        <v>F</v>
      </c>
      <c r="I576" s="78">
        <f>VLOOKUP(C576,'[1]2023.11'!$C$6:$X$1239,13,0)</f>
        <v>35735</v>
      </c>
      <c r="J576" s="46" t="str">
        <f>VLOOKUP(C576,'[1]2023.11'!$C$6:$X$1239,4,0)</f>
        <v>066965027</v>
      </c>
      <c r="K576" s="46" t="str">
        <f>VLOOKUP(C576,'[1]2023.11'!$C$6:$X$1239,3,0)</f>
        <v>150675555</v>
      </c>
      <c r="L576" s="15">
        <v>44991</v>
      </c>
      <c r="M576" s="2">
        <f t="shared" si="651"/>
        <v>26</v>
      </c>
      <c r="N576" s="16">
        <v>24</v>
      </c>
      <c r="O576" s="2"/>
      <c r="P576" s="16"/>
      <c r="Q576" s="16"/>
      <c r="R576" s="2">
        <v>200</v>
      </c>
      <c r="S576" s="2">
        <v>0</v>
      </c>
      <c r="T576" s="2">
        <v>0</v>
      </c>
      <c r="U576" s="16"/>
      <c r="V576" s="2">
        <v>0</v>
      </c>
      <c r="W576" s="2">
        <f t="shared" si="643"/>
        <v>10</v>
      </c>
      <c r="X576" s="2">
        <f t="shared" si="650"/>
        <v>0</v>
      </c>
      <c r="Y576" s="17">
        <f t="shared" si="642"/>
        <v>34.615384615384613</v>
      </c>
      <c r="Z576" s="17">
        <f t="shared" si="630"/>
        <v>6</v>
      </c>
      <c r="AA576" s="17">
        <f t="shared" si="641"/>
        <v>5</v>
      </c>
      <c r="AB576" s="18">
        <v>7</v>
      </c>
      <c r="AC576" s="19">
        <f t="shared" si="617"/>
        <v>262.61538461538464</v>
      </c>
      <c r="AD576" s="17">
        <f t="shared" si="652"/>
        <v>0</v>
      </c>
      <c r="AE576" s="17">
        <f t="shared" si="653"/>
        <v>0</v>
      </c>
      <c r="AF576" s="29"/>
      <c r="AG576" s="43">
        <f t="shared" si="655"/>
        <v>0</v>
      </c>
      <c r="AH576" s="17">
        <f t="shared" si="656"/>
        <v>5.252307692307693</v>
      </c>
      <c r="AI576" s="17">
        <f t="shared" si="657"/>
        <v>5.252307692307693</v>
      </c>
      <c r="AJ576" s="3">
        <f t="shared" si="658"/>
        <v>257</v>
      </c>
      <c r="AK576" s="3">
        <f t="shared" si="659"/>
        <v>1400</v>
      </c>
      <c r="AL576" s="3"/>
      <c r="AN576" s="20">
        <f t="shared" si="633"/>
        <v>257.36</v>
      </c>
      <c r="AO576">
        <f t="shared" si="618"/>
        <v>2</v>
      </c>
      <c r="AP576">
        <f t="shared" si="619"/>
        <v>1</v>
      </c>
      <c r="AQ576">
        <f t="shared" si="620"/>
        <v>0</v>
      </c>
      <c r="AR576">
        <f t="shared" si="621"/>
        <v>0</v>
      </c>
      <c r="AS576">
        <f t="shared" si="622"/>
        <v>1</v>
      </c>
      <c r="AT576">
        <f t="shared" si="623"/>
        <v>2</v>
      </c>
      <c r="AU576">
        <f t="shared" si="624"/>
        <v>0</v>
      </c>
      <c r="AV576">
        <f t="shared" si="625"/>
        <v>1</v>
      </c>
      <c r="AW576">
        <f t="shared" si="626"/>
        <v>0</v>
      </c>
      <c r="AX576">
        <f t="shared" si="627"/>
        <v>4</v>
      </c>
      <c r="AY576">
        <f t="shared" si="628"/>
        <v>1440.0000000000546</v>
      </c>
      <c r="AZ576" s="12">
        <f t="shared" si="634"/>
        <v>-2.1388888888888888</v>
      </c>
      <c r="BA576" s="13">
        <f t="shared" si="654"/>
        <v>0</v>
      </c>
      <c r="BB576" s="13">
        <f t="shared" si="631"/>
        <v>0</v>
      </c>
      <c r="BC576" s="27">
        <v>0</v>
      </c>
      <c r="BD576" s="1">
        <f t="shared" si="635"/>
        <v>0</v>
      </c>
      <c r="BE576" s="20">
        <f t="shared" si="636"/>
        <v>244.61538461538464</v>
      </c>
    </row>
    <row r="577" spans="1:57" ht="36" customHeight="1" x14ac:dyDescent="0.65">
      <c r="A577" s="39">
        <v>571</v>
      </c>
      <c r="B577" s="2" t="s">
        <v>1407</v>
      </c>
      <c r="C577" s="44" t="s">
        <v>1443</v>
      </c>
      <c r="D577" s="47" t="s">
        <v>117</v>
      </c>
      <c r="E577" s="48" t="s">
        <v>1444</v>
      </c>
      <c r="F577" s="46" t="str">
        <f>VLOOKUP(C577,'[1]2023.11'!$C$6:$X$1239,8,0)</f>
        <v>MAO</v>
      </c>
      <c r="G577" s="46" t="str">
        <f>VLOOKUP(C577,'[1]2023.11'!$C$6:$X$1239,9,0)</f>
        <v>LIDA</v>
      </c>
      <c r="H577" s="46" t="str">
        <f>VLOOKUP(C577,'[1]2023.11'!$C$6:$X$1239,14,0)</f>
        <v>F</v>
      </c>
      <c r="I577" s="78">
        <f>VLOOKUP(C577,'[1]2023.11'!$C$6:$X$1239,13,0)</f>
        <v>32266</v>
      </c>
      <c r="J577" s="46" t="str">
        <f>VLOOKUP(C577,'[1]2023.11'!$C$6:$X$1239,4,0)</f>
        <v>099716050</v>
      </c>
      <c r="K577" s="46" t="str">
        <f>VLOOKUP(C577,'[1]2023.11'!$C$6:$X$1239,3,0)</f>
        <v>101051444</v>
      </c>
      <c r="L577" s="15">
        <v>45035</v>
      </c>
      <c r="M577" s="2">
        <f t="shared" si="651"/>
        <v>26</v>
      </c>
      <c r="N577" s="16">
        <v>24</v>
      </c>
      <c r="O577" s="2"/>
      <c r="P577" s="16"/>
      <c r="Q577" s="16"/>
      <c r="R577" s="2">
        <v>200</v>
      </c>
      <c r="S577" s="2">
        <v>0</v>
      </c>
      <c r="T577" s="2">
        <v>0</v>
      </c>
      <c r="U577" s="16"/>
      <c r="V577" s="2">
        <v>0</v>
      </c>
      <c r="W577" s="2">
        <f t="shared" si="643"/>
        <v>10</v>
      </c>
      <c r="X577" s="2">
        <f t="shared" si="650"/>
        <v>0</v>
      </c>
      <c r="Y577" s="17">
        <f t="shared" si="642"/>
        <v>34.615384615384613</v>
      </c>
      <c r="Z577" s="17">
        <f t="shared" si="630"/>
        <v>6</v>
      </c>
      <c r="AA577" s="17">
        <f t="shared" si="641"/>
        <v>5</v>
      </c>
      <c r="AB577" s="18">
        <v>7</v>
      </c>
      <c r="AC577" s="19">
        <f t="shared" si="617"/>
        <v>262.61538461538464</v>
      </c>
      <c r="AD577" s="17">
        <f t="shared" si="652"/>
        <v>0</v>
      </c>
      <c r="AE577" s="17">
        <f t="shared" si="653"/>
        <v>0</v>
      </c>
      <c r="AF577" s="29"/>
      <c r="AG577" s="43">
        <f t="shared" si="655"/>
        <v>0</v>
      </c>
      <c r="AH577" s="17">
        <f t="shared" si="656"/>
        <v>5.252307692307693</v>
      </c>
      <c r="AI577" s="17">
        <f t="shared" si="657"/>
        <v>5.252307692307693</v>
      </c>
      <c r="AJ577" s="3">
        <f t="shared" si="658"/>
        <v>257</v>
      </c>
      <c r="AK577" s="3">
        <f t="shared" si="659"/>
        <v>1400</v>
      </c>
      <c r="AL577" s="3"/>
      <c r="AN577" s="20">
        <f t="shared" si="633"/>
        <v>257.36</v>
      </c>
      <c r="AO577">
        <f t="shared" si="618"/>
        <v>2</v>
      </c>
      <c r="AP577">
        <f t="shared" si="619"/>
        <v>1</v>
      </c>
      <c r="AQ577">
        <f t="shared" si="620"/>
        <v>0</v>
      </c>
      <c r="AR577">
        <f t="shared" si="621"/>
        <v>0</v>
      </c>
      <c r="AS577">
        <f t="shared" si="622"/>
        <v>1</v>
      </c>
      <c r="AT577">
        <f t="shared" si="623"/>
        <v>2</v>
      </c>
      <c r="AU577">
        <f t="shared" si="624"/>
        <v>0</v>
      </c>
      <c r="AV577">
        <f t="shared" si="625"/>
        <v>1</v>
      </c>
      <c r="AW577">
        <f t="shared" si="626"/>
        <v>0</v>
      </c>
      <c r="AX577">
        <f t="shared" si="627"/>
        <v>4</v>
      </c>
      <c r="AY577">
        <f t="shared" si="628"/>
        <v>1440.0000000000546</v>
      </c>
      <c r="AZ577" s="12">
        <f t="shared" si="634"/>
        <v>-2.2583333333333333</v>
      </c>
      <c r="BA577" s="13">
        <f t="shared" si="654"/>
        <v>0</v>
      </c>
      <c r="BB577" s="13">
        <f t="shared" si="631"/>
        <v>0</v>
      </c>
      <c r="BC577" s="27">
        <v>0</v>
      </c>
      <c r="BD577" s="1">
        <f t="shared" si="635"/>
        <v>0</v>
      </c>
      <c r="BE577" s="20">
        <f t="shared" si="636"/>
        <v>244.61538461538464</v>
      </c>
    </row>
    <row r="578" spans="1:57" ht="36" customHeight="1" x14ac:dyDescent="0.65">
      <c r="A578" s="2">
        <v>572</v>
      </c>
      <c r="B578" s="2" t="s">
        <v>1407</v>
      </c>
      <c r="C578" s="44" t="s">
        <v>1445</v>
      </c>
      <c r="D578" s="47" t="s">
        <v>1446</v>
      </c>
      <c r="E578" s="48" t="s">
        <v>1447</v>
      </c>
      <c r="F578" s="46" t="str">
        <f>VLOOKUP(C578,'[1]2023.11'!$C$6:$X$1239,8,0)</f>
        <v>CHHAY</v>
      </c>
      <c r="G578" s="46" t="str">
        <f>VLOOKUP(C578,'[1]2023.11'!$C$6:$X$1239,9,0)</f>
        <v>SOMEANG</v>
      </c>
      <c r="H578" s="46" t="str">
        <f>VLOOKUP(C578,'[1]2023.11'!$C$6:$X$1239,14,0)</f>
        <v>F</v>
      </c>
      <c r="I578" s="78">
        <f>VLOOKUP(C578,'[1]2023.11'!$C$6:$X$1239,13,0)</f>
        <v>37263</v>
      </c>
      <c r="J578" s="46" t="str">
        <f>VLOOKUP(C578,'[1]2023.11'!$C$6:$X$1239,4,0)</f>
        <v>085605889</v>
      </c>
      <c r="K578" s="46" t="str">
        <f>VLOOKUP(C578,'[1]2023.11'!$C$6:$X$1239,3,0)</f>
        <v>040593020</v>
      </c>
      <c r="L578" s="15">
        <v>45048</v>
      </c>
      <c r="M578" s="2">
        <f t="shared" si="651"/>
        <v>26</v>
      </c>
      <c r="N578" s="16">
        <v>24</v>
      </c>
      <c r="O578" s="2"/>
      <c r="P578" s="16"/>
      <c r="Q578" s="16"/>
      <c r="R578" s="2">
        <v>200</v>
      </c>
      <c r="S578" s="2">
        <v>0</v>
      </c>
      <c r="T578" s="2">
        <v>0</v>
      </c>
      <c r="U578" s="16"/>
      <c r="V578" s="2">
        <v>0</v>
      </c>
      <c r="W578" s="2">
        <f t="shared" si="643"/>
        <v>10</v>
      </c>
      <c r="X578" s="2">
        <f t="shared" si="650"/>
        <v>0</v>
      </c>
      <c r="Y578" s="17">
        <f t="shared" si="642"/>
        <v>34.615384615384613</v>
      </c>
      <c r="Z578" s="17">
        <f t="shared" si="630"/>
        <v>6</v>
      </c>
      <c r="AA578" s="17">
        <f t="shared" si="641"/>
        <v>5</v>
      </c>
      <c r="AB578" s="18">
        <v>7</v>
      </c>
      <c r="AC578" s="19">
        <f t="shared" si="617"/>
        <v>262.61538461538464</v>
      </c>
      <c r="AD578" s="17">
        <f t="shared" si="652"/>
        <v>0</v>
      </c>
      <c r="AE578" s="17">
        <f t="shared" si="653"/>
        <v>0</v>
      </c>
      <c r="AF578" s="29"/>
      <c r="AG578" s="43">
        <f t="shared" si="655"/>
        <v>0</v>
      </c>
      <c r="AH578" s="17">
        <f t="shared" si="656"/>
        <v>5.252307692307693</v>
      </c>
      <c r="AI578" s="17">
        <f t="shared" si="657"/>
        <v>5.252307692307693</v>
      </c>
      <c r="AJ578" s="3">
        <f t="shared" si="658"/>
        <v>257</v>
      </c>
      <c r="AK578" s="3">
        <f t="shared" si="659"/>
        <v>1400</v>
      </c>
      <c r="AL578" s="3"/>
      <c r="AN578" s="20">
        <f t="shared" si="633"/>
        <v>257.36</v>
      </c>
      <c r="AO578">
        <f t="shared" si="618"/>
        <v>2</v>
      </c>
      <c r="AP578">
        <f t="shared" si="619"/>
        <v>1</v>
      </c>
      <c r="AQ578">
        <f t="shared" si="620"/>
        <v>0</v>
      </c>
      <c r="AR578">
        <f t="shared" si="621"/>
        <v>0</v>
      </c>
      <c r="AS578">
        <f t="shared" si="622"/>
        <v>1</v>
      </c>
      <c r="AT578">
        <f t="shared" si="623"/>
        <v>2</v>
      </c>
      <c r="AU578">
        <f t="shared" si="624"/>
        <v>0</v>
      </c>
      <c r="AV578">
        <f t="shared" si="625"/>
        <v>1</v>
      </c>
      <c r="AW578">
        <f t="shared" si="626"/>
        <v>0</v>
      </c>
      <c r="AX578">
        <f t="shared" si="627"/>
        <v>4</v>
      </c>
      <c r="AY578">
        <f t="shared" si="628"/>
        <v>1440.0000000000546</v>
      </c>
      <c r="AZ578" s="12">
        <f t="shared" si="634"/>
        <v>-2.2944444444444443</v>
      </c>
      <c r="BA578" s="13">
        <f t="shared" si="654"/>
        <v>0</v>
      </c>
      <c r="BB578" s="13">
        <f t="shared" si="631"/>
        <v>0</v>
      </c>
      <c r="BC578" s="27">
        <v>0</v>
      </c>
      <c r="BD578" s="1">
        <f t="shared" si="635"/>
        <v>0</v>
      </c>
      <c r="BE578" s="20">
        <f t="shared" si="636"/>
        <v>244.61538461538464</v>
      </c>
    </row>
    <row r="579" spans="1:57" ht="36" customHeight="1" x14ac:dyDescent="0.65">
      <c r="A579" s="39">
        <v>573</v>
      </c>
      <c r="B579" s="2" t="s">
        <v>1407</v>
      </c>
      <c r="C579" s="36" t="s">
        <v>1448</v>
      </c>
      <c r="D579" s="47" t="s">
        <v>1026</v>
      </c>
      <c r="E579" s="48" t="s">
        <v>1449</v>
      </c>
      <c r="F579" s="46" t="str">
        <f>VLOOKUP(C579,'[1]2023.11'!$C$6:$X$1239,8,0)</f>
        <v>NAI</v>
      </c>
      <c r="G579" s="46" t="str">
        <f>VLOOKUP(C579,'[1]2023.11'!$C$6:$X$1239,9,0)</f>
        <v>JURY</v>
      </c>
      <c r="H579" s="46" t="str">
        <f>VLOOKUP(C579,'[1]2023.11'!$C$6:$X$1239,14,0)</f>
        <v>F</v>
      </c>
      <c r="I579" s="78">
        <f>VLOOKUP(C579,'[1]2023.11'!$C$6:$X$1239,13,0)</f>
        <v>33311</v>
      </c>
      <c r="J579" s="46" t="e">
        <f>VLOOKUP(C579,'[1]2023.11'!$C$6:$X$1239,4,0)</f>
        <v>#N/A</v>
      </c>
      <c r="K579" s="46" t="str">
        <f>VLOOKUP(C579,'[1]2023.11'!$C$6:$X$1239,3,0)</f>
        <v>030553313</v>
      </c>
      <c r="L579" s="15">
        <v>45168</v>
      </c>
      <c r="M579" s="2">
        <f t="shared" si="651"/>
        <v>25</v>
      </c>
      <c r="N579" s="16">
        <v>24</v>
      </c>
      <c r="O579" s="2"/>
      <c r="P579" s="16"/>
      <c r="Q579" s="16">
        <v>1</v>
      </c>
      <c r="R579" s="2">
        <v>200</v>
      </c>
      <c r="S579" s="2">
        <v>0</v>
      </c>
      <c r="T579" s="2">
        <v>0</v>
      </c>
      <c r="U579" s="16"/>
      <c r="V579" s="2">
        <v>0</v>
      </c>
      <c r="W579" s="2">
        <f t="shared" si="643"/>
        <v>0</v>
      </c>
      <c r="X579" s="2">
        <f t="shared" si="650"/>
        <v>0</v>
      </c>
      <c r="Y579" s="17">
        <f t="shared" si="642"/>
        <v>34.615384615384613</v>
      </c>
      <c r="Z579" s="17">
        <f t="shared" si="630"/>
        <v>6</v>
      </c>
      <c r="AA579" s="17">
        <f t="shared" si="641"/>
        <v>4.8076923076923084</v>
      </c>
      <c r="AB579" s="18">
        <v>7</v>
      </c>
      <c r="AC579" s="19">
        <f t="shared" si="617"/>
        <v>252.42307692307693</v>
      </c>
      <c r="AD579" s="17">
        <f t="shared" si="652"/>
        <v>0</v>
      </c>
      <c r="AE579" s="17">
        <f t="shared" si="653"/>
        <v>7.6923076923076925</v>
      </c>
      <c r="AF579" s="29"/>
      <c r="AG579" s="43">
        <f t="shared" si="655"/>
        <v>0</v>
      </c>
      <c r="AH579" s="17">
        <f t="shared" si="656"/>
        <v>5.048461538461539</v>
      </c>
      <c r="AI579" s="17">
        <f t="shared" si="657"/>
        <v>12.740769230769232</v>
      </c>
      <c r="AJ579" s="3">
        <f t="shared" si="658"/>
        <v>239</v>
      </c>
      <c r="AK579" s="3">
        <f t="shared" si="659"/>
        <v>2700</v>
      </c>
      <c r="AL579" s="3"/>
      <c r="AN579" s="20">
        <f t="shared" si="633"/>
        <v>239.68</v>
      </c>
      <c r="AO579">
        <f t="shared" si="618"/>
        <v>2</v>
      </c>
      <c r="AP579">
        <f t="shared" si="619"/>
        <v>0</v>
      </c>
      <c r="AQ579">
        <f t="shared" si="620"/>
        <v>1</v>
      </c>
      <c r="AR579">
        <f t="shared" si="621"/>
        <v>1</v>
      </c>
      <c r="AS579">
        <f t="shared" si="622"/>
        <v>1</v>
      </c>
      <c r="AT579">
        <f t="shared" si="623"/>
        <v>4</v>
      </c>
      <c r="AU579">
        <f t="shared" si="624"/>
        <v>1</v>
      </c>
      <c r="AV579">
        <f t="shared" si="625"/>
        <v>0</v>
      </c>
      <c r="AW579">
        <f t="shared" si="626"/>
        <v>1</v>
      </c>
      <c r="AX579">
        <f t="shared" si="627"/>
        <v>2</v>
      </c>
      <c r="AY579">
        <f t="shared" si="628"/>
        <v>2720.0000000000273</v>
      </c>
      <c r="AZ579" s="12">
        <f t="shared" si="634"/>
        <v>-2.6222222222222222</v>
      </c>
      <c r="BA579" s="13">
        <f t="shared" si="654"/>
        <v>0</v>
      </c>
      <c r="BB579" s="13">
        <f t="shared" si="631"/>
        <v>0</v>
      </c>
      <c r="BC579" s="27">
        <v>0</v>
      </c>
      <c r="BD579" s="1">
        <f t="shared" si="635"/>
        <v>0</v>
      </c>
      <c r="BE579" s="20">
        <f t="shared" si="636"/>
        <v>226.92307692307693</v>
      </c>
    </row>
    <row r="580" spans="1:57" ht="36" customHeight="1" x14ac:dyDescent="0.65">
      <c r="A580" s="2">
        <v>574</v>
      </c>
      <c r="B580" s="2" t="s">
        <v>1407</v>
      </c>
      <c r="C580" s="44" t="s">
        <v>1450</v>
      </c>
      <c r="D580" s="47" t="s">
        <v>1451</v>
      </c>
      <c r="E580" s="48" t="s">
        <v>1452</v>
      </c>
      <c r="F580" s="46" t="str">
        <f>VLOOKUP(C580,'[1]2023.11'!$C$6:$X$1239,8,0)</f>
        <v>SEAB</v>
      </c>
      <c r="G580" s="46" t="str">
        <f>VLOOKUP(C580,'[1]2023.11'!$C$6:$X$1239,9,0)</f>
        <v>SREYTY</v>
      </c>
      <c r="H580" s="46" t="str">
        <f>VLOOKUP(C580,'[1]2023.11'!$C$6:$X$1239,14,0)</f>
        <v>F</v>
      </c>
      <c r="I580" s="78">
        <f>VLOOKUP(C580,'[1]2023.11'!$C$6:$X$1239,13,0)</f>
        <v>35985</v>
      </c>
      <c r="J580" s="46" t="e">
        <f>VLOOKUP(C580,'[1]2023.11'!$C$6:$X$1239,4,0)</f>
        <v>#N/A</v>
      </c>
      <c r="K580" s="46" t="str">
        <f>VLOOKUP(C580,'[1]2023.11'!$C$6:$X$1239,3,0)</f>
        <v>021176005</v>
      </c>
      <c r="L580" s="15">
        <v>45217</v>
      </c>
      <c r="M580" s="2">
        <f t="shared" si="651"/>
        <v>23.625</v>
      </c>
      <c r="N580" s="16">
        <v>20</v>
      </c>
      <c r="O580" s="2"/>
      <c r="P580" s="16"/>
      <c r="Q580" s="16">
        <v>2.375</v>
      </c>
      <c r="R580" s="2">
        <v>198</v>
      </c>
      <c r="S580" s="2">
        <v>0</v>
      </c>
      <c r="T580" s="2">
        <v>0</v>
      </c>
      <c r="U580" s="16"/>
      <c r="V580" s="2">
        <v>0</v>
      </c>
      <c r="W580" s="2">
        <f t="shared" si="643"/>
        <v>0</v>
      </c>
      <c r="X580" s="2">
        <f t="shared" si="650"/>
        <v>0</v>
      </c>
      <c r="Y580" s="17">
        <f t="shared" si="642"/>
        <v>28.557692307692307</v>
      </c>
      <c r="Z580" s="17">
        <f t="shared" si="630"/>
        <v>5</v>
      </c>
      <c r="AA580" s="17">
        <f t="shared" si="641"/>
        <v>4.5432692307692308</v>
      </c>
      <c r="AB580" s="18"/>
      <c r="AC580" s="19">
        <f t="shared" ref="AC580:AC643" si="660">R580+S580+T580+U580+V580+W580+X580+Y580+Z580+AA580+AB580</f>
        <v>236.10096153846155</v>
      </c>
      <c r="AD580" s="17">
        <f t="shared" si="652"/>
        <v>0</v>
      </c>
      <c r="AE580" s="17">
        <f t="shared" si="653"/>
        <v>18.08653846153846</v>
      </c>
      <c r="AF580" s="29"/>
      <c r="AG580" s="43">
        <f t="shared" si="655"/>
        <v>0</v>
      </c>
      <c r="AH580" s="17">
        <f t="shared" si="656"/>
        <v>4.7220192307692308</v>
      </c>
      <c r="AI580" s="17">
        <f t="shared" si="657"/>
        <v>22.808557692307691</v>
      </c>
      <c r="AJ580" s="3">
        <f t="shared" si="658"/>
        <v>213</v>
      </c>
      <c r="AK580" s="3">
        <f t="shared" si="659"/>
        <v>1100</v>
      </c>
      <c r="AL580" s="3"/>
      <c r="AN580" s="20">
        <f t="shared" si="633"/>
        <v>213.29</v>
      </c>
      <c r="AO580">
        <f t="shared" ref="AO580:AO643" si="661">INT(AN580/$AO$5)</f>
        <v>2</v>
      </c>
      <c r="AP580">
        <f t="shared" ref="AP580:AP643" si="662">INT((AN580-$AO$5*AO580)/50)</f>
        <v>0</v>
      </c>
      <c r="AQ580">
        <f t="shared" ref="AQ580:AQ643" si="663">INT((AN580-$AO$5*AO580-$AP$5*AP580)/20)</f>
        <v>0</v>
      </c>
      <c r="AR580">
        <f t="shared" ref="AR580:AR643" si="664">INT((AN580-$AO$5*AO580-$AP$5*AP580-$AQ$5*AQ580)/10)</f>
        <v>1</v>
      </c>
      <c r="AS580">
        <f t="shared" ref="AS580:AS643" si="665">INT((AN580-$AO$5*AO580-$AP$5*AP580-$AQ$5*AQ580-$AR$5*AR580)/5)</f>
        <v>0</v>
      </c>
      <c r="AT580">
        <f t="shared" ref="AT580:AT643" si="666">INT((AN580-$AO$5*AO580-$AP$5*AP580-$AQ$5*AQ580-$AR$5*AR580-$AS$5*AS580)/1)</f>
        <v>3</v>
      </c>
      <c r="AU580">
        <f t="shared" ref="AU580:AU643" si="667">INT(AY580/$AU$5)</f>
        <v>0</v>
      </c>
      <c r="AV580">
        <f t="shared" ref="AV580:AV643" si="668">INT((AY580-AU580*$AU$5)/1000)</f>
        <v>1</v>
      </c>
      <c r="AW580">
        <f t="shared" ref="AW580:AW643" si="669">INT((AY580-AU580*$AU$5-AV580*$AV$5)/500)</f>
        <v>0</v>
      </c>
      <c r="AX580">
        <f t="shared" ref="AX580:AX643" si="670">INT((AY580-AU580*$AU$5-AV580*$AV$5-AW580*$AW$5)/100)</f>
        <v>1</v>
      </c>
      <c r="AY580">
        <f t="shared" ref="AY580:AY643" si="671">(AN580-$AO$5*AO580-$AP$5*AP580-$AQ$5*AQ580-$AR$5*AR580-$AS$5*AS580-$AT$5*AT580)*4000</f>
        <v>1159.9999999999682</v>
      </c>
      <c r="AZ580" s="12">
        <f t="shared" si="634"/>
        <v>-2.7555555555555555</v>
      </c>
      <c r="BA580" s="13">
        <f t="shared" si="654"/>
        <v>0</v>
      </c>
      <c r="BB580" s="13">
        <f t="shared" si="631"/>
        <v>0</v>
      </c>
      <c r="BC580" s="27">
        <v>0</v>
      </c>
      <c r="BD580" s="1">
        <f t="shared" si="635"/>
        <v>0</v>
      </c>
      <c r="BE580" s="20">
        <f t="shared" si="636"/>
        <v>208.47115384615387</v>
      </c>
    </row>
    <row r="581" spans="1:57" ht="36" customHeight="1" x14ac:dyDescent="0.65">
      <c r="A581" s="39">
        <v>575</v>
      </c>
      <c r="B581" s="2" t="s">
        <v>1407</v>
      </c>
      <c r="C581" s="44" t="s">
        <v>1453</v>
      </c>
      <c r="D581" s="47" t="s">
        <v>1238</v>
      </c>
      <c r="E581" s="48" t="s">
        <v>1454</v>
      </c>
      <c r="F581" s="46" t="str">
        <f>VLOOKUP(C581,'[1]2023.11'!$C$6:$X$1239,8,0)</f>
        <v>RET</v>
      </c>
      <c r="G581" s="46" t="str">
        <f>VLOOKUP(C581,'[1]2023.11'!$C$6:$X$1239,9,0)</f>
        <v>NOY</v>
      </c>
      <c r="H581" s="46" t="str">
        <f>VLOOKUP(C581,'[1]2023.11'!$C$6:$X$1239,14,0)</f>
        <v>F</v>
      </c>
      <c r="I581" s="78">
        <f>VLOOKUP(C581,'[1]2023.11'!$C$6:$X$1239,13,0)</f>
        <v>38250</v>
      </c>
      <c r="J581" s="46" t="e">
        <f>VLOOKUP(C581,'[1]2023.11'!$C$6:$X$1239,4,0)</f>
        <v>#N/A</v>
      </c>
      <c r="K581" s="46" t="str">
        <f>VLOOKUP(C581,'[1]2023.11'!$C$6:$X$1239,3,0)</f>
        <v>171256718</v>
      </c>
      <c r="L581" s="15">
        <v>45218</v>
      </c>
      <c r="M581" s="2">
        <f t="shared" si="651"/>
        <v>26</v>
      </c>
      <c r="N581" s="16">
        <v>22</v>
      </c>
      <c r="O581" s="2"/>
      <c r="P581" s="16"/>
      <c r="Q581" s="16"/>
      <c r="R581" s="2">
        <v>198</v>
      </c>
      <c r="S581" s="2">
        <v>0</v>
      </c>
      <c r="T581" s="2">
        <v>0</v>
      </c>
      <c r="U581" s="16"/>
      <c r="V581" s="2">
        <v>0</v>
      </c>
      <c r="W581" s="2">
        <f t="shared" si="643"/>
        <v>10</v>
      </c>
      <c r="X581" s="2">
        <f t="shared" si="650"/>
        <v>0</v>
      </c>
      <c r="Y581" s="17">
        <f t="shared" si="642"/>
        <v>31.41346153846154</v>
      </c>
      <c r="Z581" s="17">
        <f t="shared" si="630"/>
        <v>5.5</v>
      </c>
      <c r="AA581" s="17">
        <f t="shared" si="641"/>
        <v>5</v>
      </c>
      <c r="AB581" s="18"/>
      <c r="AC581" s="19">
        <f t="shared" si="660"/>
        <v>249.91346153846155</v>
      </c>
      <c r="AD581" s="17">
        <f t="shared" si="652"/>
        <v>0</v>
      </c>
      <c r="AE581" s="17">
        <f t="shared" si="653"/>
        <v>0</v>
      </c>
      <c r="AF581" s="29"/>
      <c r="AG581" s="43">
        <f t="shared" si="655"/>
        <v>0</v>
      </c>
      <c r="AH581" s="17">
        <f t="shared" si="656"/>
        <v>4.9982692307692309</v>
      </c>
      <c r="AI581" s="17">
        <f t="shared" si="657"/>
        <v>4.9982692307692309</v>
      </c>
      <c r="AJ581" s="3">
        <f t="shared" si="658"/>
        <v>244</v>
      </c>
      <c r="AK581" s="3">
        <f t="shared" si="659"/>
        <v>3600</v>
      </c>
      <c r="AL581" s="3"/>
      <c r="AN581" s="20">
        <f t="shared" si="633"/>
        <v>244.92</v>
      </c>
      <c r="AO581">
        <f t="shared" si="661"/>
        <v>2</v>
      </c>
      <c r="AP581">
        <f t="shared" si="662"/>
        <v>0</v>
      </c>
      <c r="AQ581">
        <f t="shared" si="663"/>
        <v>2</v>
      </c>
      <c r="AR581">
        <f t="shared" si="664"/>
        <v>0</v>
      </c>
      <c r="AS581">
        <f t="shared" si="665"/>
        <v>0</v>
      </c>
      <c r="AT581">
        <f t="shared" si="666"/>
        <v>4</v>
      </c>
      <c r="AU581">
        <f t="shared" si="667"/>
        <v>1</v>
      </c>
      <c r="AV581">
        <f t="shared" si="668"/>
        <v>1</v>
      </c>
      <c r="AW581">
        <f t="shared" si="669"/>
        <v>1</v>
      </c>
      <c r="AX581">
        <f t="shared" si="670"/>
        <v>1</v>
      </c>
      <c r="AY581">
        <f t="shared" si="671"/>
        <v>3679.99999999995</v>
      </c>
      <c r="AZ581" s="12">
        <f t="shared" si="634"/>
        <v>-2.7583333333333333</v>
      </c>
      <c r="BA581" s="13">
        <f t="shared" si="654"/>
        <v>0</v>
      </c>
      <c r="BB581" s="13">
        <f t="shared" si="631"/>
        <v>0</v>
      </c>
      <c r="BC581" s="27">
        <v>0</v>
      </c>
      <c r="BD581" s="1">
        <f t="shared" si="635"/>
        <v>0</v>
      </c>
      <c r="BE581" s="20">
        <f t="shared" si="636"/>
        <v>239.41346153846155</v>
      </c>
    </row>
    <row r="582" spans="1:57" ht="35.25" customHeight="1" x14ac:dyDescent="0.65">
      <c r="A582" s="2">
        <v>576</v>
      </c>
      <c r="B582" s="2" t="s">
        <v>1455</v>
      </c>
      <c r="C582" s="44" t="s">
        <v>1456</v>
      </c>
      <c r="D582" s="47" t="s">
        <v>1457</v>
      </c>
      <c r="E582" s="48" t="s">
        <v>1458</v>
      </c>
      <c r="F582" s="46" t="str">
        <f>VLOOKUP(C582,'[1]2023.11'!$C$6:$X$1239,8,0)</f>
        <v>PAT</v>
      </c>
      <c r="G582" s="46" t="str">
        <f>VLOOKUP(C582,'[1]2023.11'!$C$6:$X$1239,9,0)</f>
        <v>SOKHUN</v>
      </c>
      <c r="H582" s="46" t="str">
        <f>VLOOKUP(C582,'[1]2023.11'!$C$6:$X$1239,14,0)</f>
        <v>F</v>
      </c>
      <c r="I582" s="78">
        <f>VLOOKUP(C582,'[1]2023.11'!$C$6:$X$1239,13,0)</f>
        <v>30864</v>
      </c>
      <c r="J582" s="46" t="str">
        <f>VLOOKUP(C582,'[1]2023.11'!$C$6:$X$1239,4,0)</f>
        <v>0979225449</v>
      </c>
      <c r="K582" s="46">
        <f>VLOOKUP(C582,'[1]2023.11'!$C$6:$X$1239,3,0)</f>
        <v>150563730</v>
      </c>
      <c r="L582" s="15">
        <v>44228</v>
      </c>
      <c r="M582" s="2">
        <f t="shared" si="651"/>
        <v>26</v>
      </c>
      <c r="N582" s="16">
        <v>24</v>
      </c>
      <c r="O582" s="2"/>
      <c r="P582" s="16"/>
      <c r="Q582" s="16"/>
      <c r="R582" s="2">
        <v>200</v>
      </c>
      <c r="S582" s="2">
        <v>0</v>
      </c>
      <c r="T582" s="2">
        <v>0</v>
      </c>
      <c r="U582" s="16"/>
      <c r="V582" s="2">
        <v>0</v>
      </c>
      <c r="W582" s="2">
        <f t="shared" si="643"/>
        <v>10</v>
      </c>
      <c r="X582" s="2">
        <f t="shared" si="650"/>
        <v>0</v>
      </c>
      <c r="Y582" s="17">
        <f t="shared" si="642"/>
        <v>34.615384615384613</v>
      </c>
      <c r="Z582" s="17">
        <f t="shared" si="630"/>
        <v>6</v>
      </c>
      <c r="AA582" s="17">
        <f t="shared" si="641"/>
        <v>5</v>
      </c>
      <c r="AB582" s="18">
        <v>7</v>
      </c>
      <c r="AC582" s="19">
        <f t="shared" si="660"/>
        <v>262.61538461538464</v>
      </c>
      <c r="AD582" s="17">
        <f t="shared" si="652"/>
        <v>0</v>
      </c>
      <c r="AE582" s="17">
        <f t="shared" si="653"/>
        <v>0</v>
      </c>
      <c r="AF582" s="29"/>
      <c r="AG582" s="43">
        <f t="shared" si="655"/>
        <v>0</v>
      </c>
      <c r="AH582" s="17">
        <f t="shared" si="656"/>
        <v>5.252307692307693</v>
      </c>
      <c r="AI582" s="17">
        <f t="shared" si="657"/>
        <v>5.252307692307693</v>
      </c>
      <c r="AJ582" s="3">
        <f t="shared" si="658"/>
        <v>257</v>
      </c>
      <c r="AK582" s="3">
        <f t="shared" si="659"/>
        <v>1400</v>
      </c>
      <c r="AL582" s="3"/>
      <c r="AN582" s="20">
        <f t="shared" si="633"/>
        <v>257.36</v>
      </c>
      <c r="AO582">
        <f t="shared" si="661"/>
        <v>2</v>
      </c>
      <c r="AP582">
        <f t="shared" si="662"/>
        <v>1</v>
      </c>
      <c r="AQ582">
        <f t="shared" si="663"/>
        <v>0</v>
      </c>
      <c r="AR582">
        <f t="shared" si="664"/>
        <v>0</v>
      </c>
      <c r="AS582">
        <f t="shared" si="665"/>
        <v>1</v>
      </c>
      <c r="AT582">
        <f t="shared" si="666"/>
        <v>2</v>
      </c>
      <c r="AU582">
        <f t="shared" si="667"/>
        <v>0</v>
      </c>
      <c r="AV582">
        <f t="shared" si="668"/>
        <v>1</v>
      </c>
      <c r="AW582">
        <f t="shared" si="669"/>
        <v>0</v>
      </c>
      <c r="AX582">
        <f t="shared" si="670"/>
        <v>4</v>
      </c>
      <c r="AY582">
        <f t="shared" si="671"/>
        <v>1440.0000000000546</v>
      </c>
      <c r="AZ582" s="12">
        <f t="shared" si="634"/>
        <v>-4.1666666666666664E-2</v>
      </c>
      <c r="BA582" s="13">
        <f t="shared" si="654"/>
        <v>0</v>
      </c>
      <c r="BB582" s="13">
        <f t="shared" si="631"/>
        <v>0</v>
      </c>
      <c r="BC582" s="27">
        <v>0</v>
      </c>
      <c r="BD582" s="1">
        <f t="shared" si="635"/>
        <v>0</v>
      </c>
      <c r="BE582" s="20">
        <f t="shared" si="636"/>
        <v>244.61538461538464</v>
      </c>
    </row>
    <row r="583" spans="1:57" ht="35.25" customHeight="1" x14ac:dyDescent="0.65">
      <c r="A583" s="39">
        <v>577</v>
      </c>
      <c r="B583" s="2" t="s">
        <v>1455</v>
      </c>
      <c r="C583" s="44" t="s">
        <v>1459</v>
      </c>
      <c r="D583" s="47" t="s">
        <v>92</v>
      </c>
      <c r="E583" s="48" t="s">
        <v>1460</v>
      </c>
      <c r="F583" s="46" t="str">
        <f>VLOOKUP(C583,'[1]2023.11'!$C$6:$X$1239,8,0)</f>
        <v>SAM</v>
      </c>
      <c r="G583" s="46" t="str">
        <f>VLOOKUP(C583,'[1]2023.11'!$C$6:$X$1239,9,0)</f>
        <v>VUTHY</v>
      </c>
      <c r="H583" s="46" t="str">
        <f>VLOOKUP(C583,'[1]2023.11'!$C$6:$X$1239,14,0)</f>
        <v>M</v>
      </c>
      <c r="I583" s="78">
        <f>VLOOKUP(C583,'[1]2023.11'!$C$6:$X$1239,13,0)</f>
        <v>31779</v>
      </c>
      <c r="J583" s="46" t="str">
        <f>VLOOKUP(C583,'[1]2023.11'!$C$6:$X$1239,4,0)</f>
        <v>0977993990</v>
      </c>
      <c r="K583" s="46">
        <f>VLOOKUP(C583,'[1]2023.11'!$C$6:$X$1239,3,0)</f>
        <v>100953007</v>
      </c>
      <c r="L583" s="15">
        <v>44228</v>
      </c>
      <c r="M583" s="2">
        <f t="shared" si="651"/>
        <v>26</v>
      </c>
      <c r="N583" s="16">
        <v>24</v>
      </c>
      <c r="O583" s="2"/>
      <c r="P583" s="16"/>
      <c r="Q583" s="16"/>
      <c r="R583" s="2">
        <v>200</v>
      </c>
      <c r="S583" s="2">
        <v>0</v>
      </c>
      <c r="T583" s="2">
        <v>0</v>
      </c>
      <c r="U583" s="16"/>
      <c r="V583" s="2">
        <v>0</v>
      </c>
      <c r="W583" s="2">
        <f t="shared" si="643"/>
        <v>10</v>
      </c>
      <c r="X583" s="2">
        <f t="shared" si="650"/>
        <v>0</v>
      </c>
      <c r="Y583" s="17">
        <f t="shared" si="642"/>
        <v>34.615384615384613</v>
      </c>
      <c r="Z583" s="17">
        <f t="shared" si="630"/>
        <v>6</v>
      </c>
      <c r="AA583" s="17">
        <f t="shared" si="641"/>
        <v>5</v>
      </c>
      <c r="AB583" s="18">
        <v>7</v>
      </c>
      <c r="AC583" s="19">
        <f t="shared" si="660"/>
        <v>262.61538461538464</v>
      </c>
      <c r="AD583" s="17">
        <f t="shared" si="652"/>
        <v>0</v>
      </c>
      <c r="AE583" s="17">
        <f t="shared" si="653"/>
        <v>0</v>
      </c>
      <c r="AF583" s="29"/>
      <c r="AG583" s="43">
        <f t="shared" si="655"/>
        <v>0</v>
      </c>
      <c r="AH583" s="17">
        <f t="shared" si="656"/>
        <v>5.252307692307693</v>
      </c>
      <c r="AI583" s="17">
        <f t="shared" si="657"/>
        <v>5.252307692307693</v>
      </c>
      <c r="AJ583" s="3">
        <f t="shared" si="658"/>
        <v>257</v>
      </c>
      <c r="AK583" s="3">
        <f t="shared" si="659"/>
        <v>1400</v>
      </c>
      <c r="AL583" s="3"/>
      <c r="AN583" s="20">
        <f t="shared" si="633"/>
        <v>257.36</v>
      </c>
      <c r="AO583">
        <f t="shared" si="661"/>
        <v>2</v>
      </c>
      <c r="AP583">
        <f t="shared" si="662"/>
        <v>1</v>
      </c>
      <c r="AQ583">
        <f t="shared" si="663"/>
        <v>0</v>
      </c>
      <c r="AR583">
        <f t="shared" si="664"/>
        <v>0</v>
      </c>
      <c r="AS583">
        <f t="shared" si="665"/>
        <v>1</v>
      </c>
      <c r="AT583">
        <f t="shared" si="666"/>
        <v>2</v>
      </c>
      <c r="AU583">
        <f t="shared" si="667"/>
        <v>0</v>
      </c>
      <c r="AV583">
        <f t="shared" si="668"/>
        <v>1</v>
      </c>
      <c r="AW583">
        <f t="shared" si="669"/>
        <v>0</v>
      </c>
      <c r="AX583">
        <f t="shared" si="670"/>
        <v>4</v>
      </c>
      <c r="AY583">
        <f t="shared" si="671"/>
        <v>1440.0000000000546</v>
      </c>
      <c r="AZ583" s="12">
        <f t="shared" si="634"/>
        <v>-4.1666666666666664E-2</v>
      </c>
      <c r="BA583" s="13">
        <f t="shared" si="654"/>
        <v>0</v>
      </c>
      <c r="BB583" s="13">
        <f t="shared" si="631"/>
        <v>0</v>
      </c>
      <c r="BC583" s="27">
        <v>0</v>
      </c>
      <c r="BD583" s="1">
        <f t="shared" si="635"/>
        <v>0</v>
      </c>
      <c r="BE583" s="20">
        <f t="shared" si="636"/>
        <v>244.61538461538464</v>
      </c>
    </row>
    <row r="584" spans="1:57" ht="35.25" customHeight="1" x14ac:dyDescent="0.65">
      <c r="A584" s="2">
        <v>578</v>
      </c>
      <c r="B584" s="2" t="s">
        <v>1455</v>
      </c>
      <c r="C584" s="44" t="s">
        <v>1461</v>
      </c>
      <c r="D584" s="47" t="s">
        <v>1462</v>
      </c>
      <c r="E584" s="48" t="s">
        <v>1463</v>
      </c>
      <c r="F584" s="46" t="str">
        <f>VLOOKUP(C584,'[1]2023.11'!$C$6:$X$1239,8,0)</f>
        <v>YONG</v>
      </c>
      <c r="G584" s="46" t="str">
        <f>VLOOKUP(C584,'[1]2023.11'!$C$6:$X$1239,9,0)</f>
        <v>YEANNY</v>
      </c>
      <c r="H584" s="46" t="str">
        <f>VLOOKUP(C584,'[1]2023.11'!$C$6:$X$1239,14,0)</f>
        <v>F</v>
      </c>
      <c r="I584" s="78">
        <f>VLOOKUP(C584,'[1]2023.11'!$C$6:$X$1239,13,0)</f>
        <v>30640</v>
      </c>
      <c r="J584" s="46" t="str">
        <f>VLOOKUP(C584,'[1]2023.11'!$C$6:$X$1239,4,0)</f>
        <v>016902384</v>
      </c>
      <c r="K584" s="46" t="str">
        <f>VLOOKUP(C584,'[1]2023.11'!$C$6:$X$1239,3,0)</f>
        <v>110666832</v>
      </c>
      <c r="L584" s="15">
        <v>44228</v>
      </c>
      <c r="M584" s="2">
        <f t="shared" si="651"/>
        <v>26</v>
      </c>
      <c r="N584" s="16">
        <v>26</v>
      </c>
      <c r="O584" s="2"/>
      <c r="P584" s="16"/>
      <c r="Q584" s="16"/>
      <c r="R584" s="2">
        <v>210</v>
      </c>
      <c r="S584" s="2">
        <v>15</v>
      </c>
      <c r="T584" s="2">
        <v>20</v>
      </c>
      <c r="U584" s="16"/>
      <c r="V584" s="2">
        <v>0</v>
      </c>
      <c r="W584" s="2">
        <f t="shared" si="643"/>
        <v>10</v>
      </c>
      <c r="X584" s="2">
        <f t="shared" si="650"/>
        <v>0</v>
      </c>
      <c r="Y584" s="17">
        <f t="shared" si="642"/>
        <v>39.375</v>
      </c>
      <c r="Z584" s="17">
        <f t="shared" ref="Z584:Z647" si="672">N584*1000/4000</f>
        <v>6.5</v>
      </c>
      <c r="AA584" s="17">
        <f t="shared" si="641"/>
        <v>5</v>
      </c>
      <c r="AB584" s="18">
        <v>7</v>
      </c>
      <c r="AC584" s="19">
        <f t="shared" si="660"/>
        <v>312.875</v>
      </c>
      <c r="AD584" s="17">
        <f t="shared" si="652"/>
        <v>0</v>
      </c>
      <c r="AE584" s="17">
        <f t="shared" si="653"/>
        <v>0</v>
      </c>
      <c r="AF584" s="29"/>
      <c r="AG584" s="43">
        <f t="shared" si="655"/>
        <v>0</v>
      </c>
      <c r="AH584" s="17">
        <f t="shared" si="656"/>
        <v>6</v>
      </c>
      <c r="AI584" s="17">
        <f t="shared" si="657"/>
        <v>6</v>
      </c>
      <c r="AJ584" s="3">
        <f t="shared" si="658"/>
        <v>306</v>
      </c>
      <c r="AK584" s="3">
        <f t="shared" si="659"/>
        <v>3500</v>
      </c>
      <c r="AL584" s="3"/>
      <c r="AN584" s="20">
        <f t="shared" si="633"/>
        <v>306.88</v>
      </c>
      <c r="AO584">
        <f t="shared" si="661"/>
        <v>3</v>
      </c>
      <c r="AP584">
        <f t="shared" si="662"/>
        <v>0</v>
      </c>
      <c r="AQ584">
        <f t="shared" si="663"/>
        <v>0</v>
      </c>
      <c r="AR584">
        <f t="shared" si="664"/>
        <v>0</v>
      </c>
      <c r="AS584">
        <f t="shared" si="665"/>
        <v>1</v>
      </c>
      <c r="AT584">
        <f t="shared" si="666"/>
        <v>1</v>
      </c>
      <c r="AU584">
        <f t="shared" si="667"/>
        <v>1</v>
      </c>
      <c r="AV584">
        <f t="shared" si="668"/>
        <v>1</v>
      </c>
      <c r="AW584">
        <f t="shared" si="669"/>
        <v>1</v>
      </c>
      <c r="AX584">
        <f t="shared" si="670"/>
        <v>0</v>
      </c>
      <c r="AY584">
        <f t="shared" si="671"/>
        <v>3519.9999999999818</v>
      </c>
      <c r="AZ584" s="12">
        <f t="shared" si="634"/>
        <v>-4.1666666666666664E-2</v>
      </c>
      <c r="BA584" s="13">
        <f t="shared" si="654"/>
        <v>0</v>
      </c>
      <c r="BB584" s="13">
        <f t="shared" si="631"/>
        <v>0</v>
      </c>
      <c r="BC584" s="27">
        <v>0</v>
      </c>
      <c r="BD584" s="1">
        <f t="shared" si="635"/>
        <v>0</v>
      </c>
      <c r="BE584" s="20">
        <f t="shared" si="636"/>
        <v>294.375</v>
      </c>
    </row>
    <row r="585" spans="1:57" ht="35.25" customHeight="1" x14ac:dyDescent="0.65">
      <c r="A585" s="39">
        <v>579</v>
      </c>
      <c r="B585" s="2" t="s">
        <v>1455</v>
      </c>
      <c r="C585" s="44" t="s">
        <v>1464</v>
      </c>
      <c r="D585" s="47" t="s">
        <v>1465</v>
      </c>
      <c r="E585" s="48" t="s">
        <v>167</v>
      </c>
      <c r="F585" s="46" t="str">
        <f>VLOOKUP(C585,'[1]2023.11'!$C$6:$X$1239,8,0)</f>
        <v>VONG</v>
      </c>
      <c r="G585" s="46" t="str">
        <f>VLOOKUP(C585,'[1]2023.11'!$C$6:$X$1239,9,0)</f>
        <v>SREYMAO</v>
      </c>
      <c r="H585" s="46" t="str">
        <f>VLOOKUP(C585,'[1]2023.11'!$C$6:$X$1239,14,0)</f>
        <v>F</v>
      </c>
      <c r="I585" s="78">
        <f>VLOOKUP(C585,'[1]2023.11'!$C$6:$X$1239,13,0)</f>
        <v>38162</v>
      </c>
      <c r="J585" s="46" t="str">
        <f>VLOOKUP(C585,'[1]2023.11'!$C$6:$X$1239,4,0)</f>
        <v>0964812931</v>
      </c>
      <c r="K585" s="46" t="str">
        <f>VLOOKUP(C585,'[1]2023.11'!$C$6:$X$1239,3,0)</f>
        <v>021309713</v>
      </c>
      <c r="L585" s="15">
        <v>44963</v>
      </c>
      <c r="M585" s="2">
        <f t="shared" si="651"/>
        <v>26</v>
      </c>
      <c r="N585" s="16">
        <v>24</v>
      </c>
      <c r="O585" s="2"/>
      <c r="P585" s="16"/>
      <c r="Q585" s="16"/>
      <c r="R585" s="2">
        <v>200</v>
      </c>
      <c r="S585" s="2">
        <v>0</v>
      </c>
      <c r="T585" s="2">
        <v>0</v>
      </c>
      <c r="U585" s="16"/>
      <c r="V585" s="2">
        <v>0</v>
      </c>
      <c r="W585" s="2">
        <f t="shared" si="643"/>
        <v>10</v>
      </c>
      <c r="X585" s="2">
        <f t="shared" si="650"/>
        <v>0</v>
      </c>
      <c r="Y585" s="17">
        <f t="shared" si="642"/>
        <v>34.615384615384613</v>
      </c>
      <c r="Z585" s="17">
        <f t="shared" si="672"/>
        <v>6</v>
      </c>
      <c r="AA585" s="17">
        <f t="shared" si="641"/>
        <v>5</v>
      </c>
      <c r="AB585" s="18">
        <v>7</v>
      </c>
      <c r="AC585" s="19">
        <f t="shared" si="660"/>
        <v>262.61538461538464</v>
      </c>
      <c r="AD585" s="17">
        <f t="shared" si="652"/>
        <v>0</v>
      </c>
      <c r="AE585" s="17">
        <f t="shared" si="653"/>
        <v>0</v>
      </c>
      <c r="AF585" s="29"/>
      <c r="AG585" s="43">
        <f t="shared" si="655"/>
        <v>0</v>
      </c>
      <c r="AH585" s="17">
        <f t="shared" si="656"/>
        <v>5.252307692307693</v>
      </c>
      <c r="AI585" s="17">
        <f t="shared" si="657"/>
        <v>5.252307692307693</v>
      </c>
      <c r="AJ585" s="3">
        <f t="shared" si="658"/>
        <v>257</v>
      </c>
      <c r="AK585" s="3">
        <f t="shared" si="659"/>
        <v>1400</v>
      </c>
      <c r="AL585" s="3"/>
      <c r="AN585" s="20">
        <f t="shared" si="633"/>
        <v>257.36</v>
      </c>
      <c r="AO585">
        <f t="shared" si="661"/>
        <v>2</v>
      </c>
      <c r="AP585">
        <f t="shared" si="662"/>
        <v>1</v>
      </c>
      <c r="AQ585">
        <f t="shared" si="663"/>
        <v>0</v>
      </c>
      <c r="AR585">
        <f t="shared" si="664"/>
        <v>0</v>
      </c>
      <c r="AS585">
        <f t="shared" si="665"/>
        <v>1</v>
      </c>
      <c r="AT585">
        <f t="shared" si="666"/>
        <v>2</v>
      </c>
      <c r="AU585">
        <f t="shared" si="667"/>
        <v>0</v>
      </c>
      <c r="AV585">
        <f t="shared" si="668"/>
        <v>1</v>
      </c>
      <c r="AW585">
        <f t="shared" si="669"/>
        <v>0</v>
      </c>
      <c r="AX585">
        <f t="shared" si="670"/>
        <v>4</v>
      </c>
      <c r="AY585">
        <f t="shared" si="671"/>
        <v>1440.0000000000546</v>
      </c>
      <c r="AZ585" s="12">
        <f t="shared" si="634"/>
        <v>-2.0555555555555554</v>
      </c>
      <c r="BA585" s="13">
        <f t="shared" si="654"/>
        <v>0</v>
      </c>
      <c r="BB585" s="13">
        <f t="shared" ref="BB585:BB648" si="673">IF(AZ585&lt;=3,0,IF(AZ585&lt;=4,4,IF(AZ585&lt;=5,5,IF(AZ585&lt;=6,6,IF(AZ585&lt;=7,7,IF(AZ585&lt;=8,8,IF(AZ585&lt;=9,9,10)))))))</f>
        <v>0</v>
      </c>
      <c r="BC585" s="27">
        <v>0</v>
      </c>
      <c r="BD585" s="1">
        <f t="shared" si="635"/>
        <v>0</v>
      </c>
      <c r="BE585" s="20">
        <f t="shared" si="636"/>
        <v>244.61538461538464</v>
      </c>
    </row>
    <row r="586" spans="1:57" ht="35.25" customHeight="1" x14ac:dyDescent="0.65">
      <c r="A586" s="2">
        <v>580</v>
      </c>
      <c r="B586" s="2" t="s">
        <v>1455</v>
      </c>
      <c r="C586" s="44" t="s">
        <v>1466</v>
      </c>
      <c r="D586" s="47" t="s">
        <v>1467</v>
      </c>
      <c r="E586" s="48" t="s">
        <v>1468</v>
      </c>
      <c r="F586" s="46" t="str">
        <f>VLOOKUP(C586,'[1]2023.11'!$C$6:$X$1239,8,0)</f>
        <v>PHIN</v>
      </c>
      <c r="G586" s="46" t="str">
        <f>VLOOKUP(C586,'[1]2023.11'!$C$6:$X$1239,9,0)</f>
        <v>SOPHEANIT</v>
      </c>
      <c r="H586" s="46" t="str">
        <f>VLOOKUP(C586,'[1]2023.11'!$C$6:$X$1239,14,0)</f>
        <v>F</v>
      </c>
      <c r="I586" s="78">
        <f>VLOOKUP(C586,'[1]2023.11'!$C$6:$X$1239,13,0)</f>
        <v>38367</v>
      </c>
      <c r="J586" s="46" t="str">
        <f>VLOOKUP(C586,'[1]2023.11'!$C$6:$X$1239,4,0)</f>
        <v>0963019447</v>
      </c>
      <c r="K586" s="46" t="str">
        <f>VLOOKUP(C586,'[1]2023.11'!$C$6:$X$1239,3,0)</f>
        <v>021315145</v>
      </c>
      <c r="L586" s="15">
        <v>44963</v>
      </c>
      <c r="M586" s="2">
        <f t="shared" si="651"/>
        <v>25</v>
      </c>
      <c r="N586" s="16">
        <v>24</v>
      </c>
      <c r="O586" s="2"/>
      <c r="P586" s="16">
        <v>1</v>
      </c>
      <c r="Q586" s="16"/>
      <c r="R586" s="2">
        <v>200</v>
      </c>
      <c r="S586" s="2">
        <v>0</v>
      </c>
      <c r="T586" s="2">
        <v>0</v>
      </c>
      <c r="U586" s="16"/>
      <c r="V586" s="2">
        <v>0</v>
      </c>
      <c r="W586" s="2">
        <f t="shared" si="643"/>
        <v>5</v>
      </c>
      <c r="X586" s="2">
        <f t="shared" si="650"/>
        <v>0</v>
      </c>
      <c r="Y586" s="17">
        <f t="shared" si="642"/>
        <v>34.615384615384613</v>
      </c>
      <c r="Z586" s="17">
        <f t="shared" si="672"/>
        <v>6</v>
      </c>
      <c r="AA586" s="17">
        <f t="shared" si="641"/>
        <v>4.8076923076923084</v>
      </c>
      <c r="AB586" s="18">
        <v>7</v>
      </c>
      <c r="AC586" s="19">
        <f t="shared" si="660"/>
        <v>257.42307692307691</v>
      </c>
      <c r="AD586" s="17">
        <f t="shared" si="652"/>
        <v>7.6923076923076925</v>
      </c>
      <c r="AE586" s="17">
        <f t="shared" si="653"/>
        <v>0</v>
      </c>
      <c r="AF586" s="29"/>
      <c r="AG586" s="43">
        <f t="shared" si="655"/>
        <v>0</v>
      </c>
      <c r="AH586" s="17">
        <f t="shared" si="656"/>
        <v>5.1484615384615386</v>
      </c>
      <c r="AI586" s="17">
        <f t="shared" si="657"/>
        <v>12.840769230769231</v>
      </c>
      <c r="AJ586" s="3">
        <f t="shared" si="658"/>
        <v>244</v>
      </c>
      <c r="AK586" s="3">
        <f t="shared" si="659"/>
        <v>2300</v>
      </c>
      <c r="AL586" s="3"/>
      <c r="AN586" s="20">
        <f t="shared" ref="AN586:AN649" si="674">ROUND( AC586-AI586,2)</f>
        <v>244.58</v>
      </c>
      <c r="AO586">
        <f t="shared" si="661"/>
        <v>2</v>
      </c>
      <c r="AP586">
        <f t="shared" si="662"/>
        <v>0</v>
      </c>
      <c r="AQ586">
        <f t="shared" si="663"/>
        <v>2</v>
      </c>
      <c r="AR586">
        <f t="shared" si="664"/>
        <v>0</v>
      </c>
      <c r="AS586">
        <f t="shared" si="665"/>
        <v>0</v>
      </c>
      <c r="AT586">
        <f t="shared" si="666"/>
        <v>4</v>
      </c>
      <c r="AU586">
        <f t="shared" si="667"/>
        <v>1</v>
      </c>
      <c r="AV586">
        <f t="shared" si="668"/>
        <v>0</v>
      </c>
      <c r="AW586">
        <f t="shared" si="669"/>
        <v>0</v>
      </c>
      <c r="AX586">
        <f t="shared" si="670"/>
        <v>3</v>
      </c>
      <c r="AY586">
        <f t="shared" si="671"/>
        <v>2320.00000000005</v>
      </c>
      <c r="AZ586" s="12">
        <f t="shared" ref="AZ586:AZ649" si="675">+DAYS360(L586,$P$3)/360</f>
        <v>-2.0555555555555554</v>
      </c>
      <c r="BA586" s="13">
        <f t="shared" si="654"/>
        <v>0</v>
      </c>
      <c r="BB586" s="13">
        <f t="shared" si="673"/>
        <v>0</v>
      </c>
      <c r="BC586" s="27">
        <v>0</v>
      </c>
      <c r="BD586" s="1">
        <f t="shared" ref="BD586:BD649" si="676">+BC586*150000/4000</f>
        <v>0</v>
      </c>
      <c r="BE586" s="20">
        <f t="shared" ref="BE586:BE649" si="677">AC586-AD586-AE586-Z586-AA586-AB586-BD586</f>
        <v>231.92307692307691</v>
      </c>
    </row>
    <row r="587" spans="1:57" ht="35.25" customHeight="1" x14ac:dyDescent="0.65">
      <c r="A587" s="39">
        <v>581</v>
      </c>
      <c r="B587" s="2" t="s">
        <v>1455</v>
      </c>
      <c r="C587" s="44" t="s">
        <v>1469</v>
      </c>
      <c r="D587" s="47" t="s">
        <v>724</v>
      </c>
      <c r="E587" s="48" t="s">
        <v>1470</v>
      </c>
      <c r="F587" s="46" t="str">
        <f>VLOOKUP(C587,'[1]2023.11'!$C$6:$X$1239,8,0)</f>
        <v>SOEM</v>
      </c>
      <c r="G587" s="46" t="str">
        <f>VLOOKUP(C587,'[1]2023.11'!$C$6:$X$1239,9,0)</f>
        <v>SOKVY</v>
      </c>
      <c r="H587" s="46" t="str">
        <f>VLOOKUP(C587,'[1]2023.11'!$C$6:$X$1239,14,0)</f>
        <v>F</v>
      </c>
      <c r="I587" s="78">
        <f>VLOOKUP(C587,'[1]2023.11'!$C$6:$X$1239,13,0)</f>
        <v>36281</v>
      </c>
      <c r="J587" s="46" t="str">
        <f>VLOOKUP(C587,'[1]2023.11'!$C$6:$X$1239,4,0)</f>
        <v>0969958846</v>
      </c>
      <c r="K587" s="46" t="str">
        <f>VLOOKUP(C587,'[1]2023.11'!$C$6:$X$1239,3,0)</f>
        <v>030634498</v>
      </c>
      <c r="L587" s="15">
        <v>44970</v>
      </c>
      <c r="M587" s="2">
        <f t="shared" si="651"/>
        <v>26</v>
      </c>
      <c r="N587" s="16">
        <v>24</v>
      </c>
      <c r="O587" s="2"/>
      <c r="P587" s="16"/>
      <c r="Q587" s="16"/>
      <c r="R587" s="2">
        <v>200</v>
      </c>
      <c r="S587" s="2">
        <v>0</v>
      </c>
      <c r="T587" s="2">
        <v>0</v>
      </c>
      <c r="U587" s="16"/>
      <c r="V587" s="2">
        <v>0</v>
      </c>
      <c r="W587" s="2">
        <f t="shared" si="643"/>
        <v>10</v>
      </c>
      <c r="X587" s="2">
        <f t="shared" si="650"/>
        <v>0</v>
      </c>
      <c r="Y587" s="17">
        <f t="shared" si="642"/>
        <v>34.615384615384613</v>
      </c>
      <c r="Z587" s="17">
        <f t="shared" si="672"/>
        <v>6</v>
      </c>
      <c r="AA587" s="17">
        <f t="shared" si="641"/>
        <v>5</v>
      </c>
      <c r="AB587" s="18">
        <v>7</v>
      </c>
      <c r="AC587" s="19">
        <f t="shared" si="660"/>
        <v>262.61538461538464</v>
      </c>
      <c r="AD587" s="17">
        <f t="shared" si="652"/>
        <v>0</v>
      </c>
      <c r="AE587" s="17">
        <f t="shared" si="653"/>
        <v>0</v>
      </c>
      <c r="AF587" s="29"/>
      <c r="AG587" s="43">
        <f t="shared" si="655"/>
        <v>0</v>
      </c>
      <c r="AH587" s="17">
        <f t="shared" si="656"/>
        <v>5.252307692307693</v>
      </c>
      <c r="AI587" s="17">
        <f t="shared" si="657"/>
        <v>5.252307692307693</v>
      </c>
      <c r="AJ587" s="3">
        <f t="shared" si="658"/>
        <v>257</v>
      </c>
      <c r="AK587" s="3">
        <f t="shared" si="659"/>
        <v>1400</v>
      </c>
      <c r="AL587" s="3"/>
      <c r="AN587" s="20">
        <f t="shared" si="674"/>
        <v>257.36</v>
      </c>
      <c r="AO587">
        <f t="shared" si="661"/>
        <v>2</v>
      </c>
      <c r="AP587">
        <f t="shared" si="662"/>
        <v>1</v>
      </c>
      <c r="AQ587">
        <f t="shared" si="663"/>
        <v>0</v>
      </c>
      <c r="AR587">
        <f t="shared" si="664"/>
        <v>0</v>
      </c>
      <c r="AS587">
        <f t="shared" si="665"/>
        <v>1</v>
      </c>
      <c r="AT587">
        <f t="shared" si="666"/>
        <v>2</v>
      </c>
      <c r="AU587">
        <f t="shared" si="667"/>
        <v>0</v>
      </c>
      <c r="AV587">
        <f t="shared" si="668"/>
        <v>1</v>
      </c>
      <c r="AW587">
        <f t="shared" si="669"/>
        <v>0</v>
      </c>
      <c r="AX587">
        <f t="shared" si="670"/>
        <v>4</v>
      </c>
      <c r="AY587">
        <f t="shared" si="671"/>
        <v>1440.0000000000546</v>
      </c>
      <c r="AZ587" s="12">
        <f t="shared" si="675"/>
        <v>-2.0750000000000002</v>
      </c>
      <c r="BA587" s="13">
        <f t="shared" si="654"/>
        <v>0</v>
      </c>
      <c r="BB587" s="13">
        <f t="shared" si="673"/>
        <v>0</v>
      </c>
      <c r="BC587" s="27">
        <v>0</v>
      </c>
      <c r="BD587" s="1">
        <f t="shared" si="676"/>
        <v>0</v>
      </c>
      <c r="BE587" s="20">
        <f t="shared" si="677"/>
        <v>244.61538461538464</v>
      </c>
    </row>
    <row r="588" spans="1:57" ht="35.25" customHeight="1" x14ac:dyDescent="0.65">
      <c r="A588" s="2">
        <v>582</v>
      </c>
      <c r="B588" s="2" t="s">
        <v>1455</v>
      </c>
      <c r="C588" s="44" t="s">
        <v>1471</v>
      </c>
      <c r="D588" s="47" t="s">
        <v>840</v>
      </c>
      <c r="E588" s="48" t="s">
        <v>1472</v>
      </c>
      <c r="F588" s="46" t="str">
        <f>VLOOKUP(C588,'[1]2023.11'!$C$6:$X$1239,8,0)</f>
        <v>CHEA</v>
      </c>
      <c r="G588" s="46" t="str">
        <f>VLOOKUP(C588,'[1]2023.11'!$C$6:$X$1239,9,0)</f>
        <v>NHA</v>
      </c>
      <c r="H588" s="46" t="str">
        <f>VLOOKUP(C588,'[1]2023.11'!$C$6:$X$1239,14,0)</f>
        <v>F</v>
      </c>
      <c r="I588" s="78">
        <f>VLOOKUP(C588,'[1]2023.11'!$C$6:$X$1239,13,0)</f>
        <v>34430</v>
      </c>
      <c r="J588" s="46" t="str">
        <f>VLOOKUP(C588,'[1]2023.11'!$C$6:$X$1239,4,0)</f>
        <v>093640616</v>
      </c>
      <c r="K588" s="46" t="str">
        <f>VLOOKUP(C588,'[1]2023.11'!$C$6:$X$1239,3,0)</f>
        <v>110558801</v>
      </c>
      <c r="L588" s="15">
        <v>44972</v>
      </c>
      <c r="M588" s="2">
        <f t="shared" si="651"/>
        <v>26</v>
      </c>
      <c r="N588" s="16">
        <v>26</v>
      </c>
      <c r="O588" s="2"/>
      <c r="P588" s="16"/>
      <c r="Q588" s="16"/>
      <c r="R588" s="2">
        <v>210</v>
      </c>
      <c r="S588" s="2">
        <v>15</v>
      </c>
      <c r="T588" s="2">
        <v>20</v>
      </c>
      <c r="U588" s="16"/>
      <c r="V588" s="2">
        <v>0</v>
      </c>
      <c r="W588" s="2">
        <f t="shared" si="643"/>
        <v>10</v>
      </c>
      <c r="X588" s="2">
        <f t="shared" si="650"/>
        <v>0</v>
      </c>
      <c r="Y588" s="17">
        <f t="shared" si="642"/>
        <v>39.375</v>
      </c>
      <c r="Z588" s="17">
        <f t="shared" si="672"/>
        <v>6.5</v>
      </c>
      <c r="AA588" s="17">
        <f t="shared" si="641"/>
        <v>5</v>
      </c>
      <c r="AB588" s="18">
        <v>7</v>
      </c>
      <c r="AC588" s="19">
        <f t="shared" si="660"/>
        <v>312.875</v>
      </c>
      <c r="AD588" s="17">
        <f t="shared" si="652"/>
        <v>0</v>
      </c>
      <c r="AE588" s="17">
        <f t="shared" si="653"/>
        <v>0</v>
      </c>
      <c r="AF588" s="29"/>
      <c r="AG588" s="43">
        <f t="shared" si="655"/>
        <v>0</v>
      </c>
      <c r="AH588" s="17">
        <f t="shared" si="656"/>
        <v>6</v>
      </c>
      <c r="AI588" s="17">
        <f t="shared" si="657"/>
        <v>6</v>
      </c>
      <c r="AJ588" s="3">
        <f t="shared" si="658"/>
        <v>306</v>
      </c>
      <c r="AK588" s="3">
        <f t="shared" si="659"/>
        <v>3500</v>
      </c>
      <c r="AL588" s="3"/>
      <c r="AN588" s="20">
        <f t="shared" si="674"/>
        <v>306.88</v>
      </c>
      <c r="AO588">
        <f t="shared" si="661"/>
        <v>3</v>
      </c>
      <c r="AP588">
        <f t="shared" si="662"/>
        <v>0</v>
      </c>
      <c r="AQ588">
        <f t="shared" si="663"/>
        <v>0</v>
      </c>
      <c r="AR588">
        <f t="shared" si="664"/>
        <v>0</v>
      </c>
      <c r="AS588">
        <f t="shared" si="665"/>
        <v>1</v>
      </c>
      <c r="AT588">
        <f t="shared" si="666"/>
        <v>1</v>
      </c>
      <c r="AU588">
        <f t="shared" si="667"/>
        <v>1</v>
      </c>
      <c r="AV588">
        <f t="shared" si="668"/>
        <v>1</v>
      </c>
      <c r="AW588">
        <f t="shared" si="669"/>
        <v>1</v>
      </c>
      <c r="AX588">
        <f t="shared" si="670"/>
        <v>0</v>
      </c>
      <c r="AY588">
        <f t="shared" si="671"/>
        <v>3519.9999999999818</v>
      </c>
      <c r="AZ588" s="12">
        <f t="shared" si="675"/>
        <v>-2.0805555555555557</v>
      </c>
      <c r="BA588" s="13">
        <f t="shared" si="654"/>
        <v>0</v>
      </c>
      <c r="BB588" s="13">
        <f t="shared" si="673"/>
        <v>0</v>
      </c>
      <c r="BC588" s="27">
        <v>0</v>
      </c>
      <c r="BD588" s="1">
        <f t="shared" si="676"/>
        <v>0</v>
      </c>
      <c r="BE588" s="20">
        <f t="shared" si="677"/>
        <v>294.375</v>
      </c>
    </row>
    <row r="589" spans="1:57" ht="35.25" customHeight="1" x14ac:dyDescent="0.65">
      <c r="A589" s="39">
        <v>583</v>
      </c>
      <c r="B589" s="2" t="s">
        <v>1455</v>
      </c>
      <c r="C589" s="44" t="s">
        <v>1473</v>
      </c>
      <c r="D589" s="47" t="s">
        <v>1440</v>
      </c>
      <c r="E589" s="48" t="s">
        <v>1474</v>
      </c>
      <c r="F589" s="46" t="str">
        <f>VLOOKUP(C589,'[1]2023.11'!$C$6:$X$1239,8,0)</f>
        <v>SUT</v>
      </c>
      <c r="G589" s="46" t="str">
        <f>VLOOKUP(C589,'[1]2023.11'!$C$6:$X$1239,9,0)</f>
        <v>HAM</v>
      </c>
      <c r="H589" s="46" t="str">
        <f>VLOOKUP(C589,'[1]2023.11'!$C$6:$X$1239,14,0)</f>
        <v>F</v>
      </c>
      <c r="I589" s="78">
        <f>VLOOKUP(C589,'[1]2023.11'!$C$6:$X$1239,13,0)</f>
        <v>27490</v>
      </c>
      <c r="J589" s="46">
        <f>VLOOKUP(C589,'[1]2023.11'!$C$6:$X$1239,4,0)</f>
        <v>0</v>
      </c>
      <c r="K589" s="46" t="str">
        <f>VLOOKUP(C589,'[1]2023.11'!$C$6:$X$1239,3,0)</f>
        <v>051211155</v>
      </c>
      <c r="L589" s="15">
        <v>44977</v>
      </c>
      <c r="M589" s="2">
        <f t="shared" si="651"/>
        <v>26</v>
      </c>
      <c r="N589" s="16">
        <v>24</v>
      </c>
      <c r="O589" s="2"/>
      <c r="P589" s="16"/>
      <c r="Q589" s="16"/>
      <c r="R589" s="2">
        <v>200</v>
      </c>
      <c r="S589" s="2">
        <v>0</v>
      </c>
      <c r="T589" s="2">
        <v>0</v>
      </c>
      <c r="U589" s="16"/>
      <c r="V589" s="2">
        <v>0</v>
      </c>
      <c r="W589" s="2">
        <f t="shared" si="643"/>
        <v>10</v>
      </c>
      <c r="X589" s="2">
        <f t="shared" si="650"/>
        <v>0</v>
      </c>
      <c r="Y589" s="17">
        <f t="shared" si="642"/>
        <v>34.615384615384613</v>
      </c>
      <c r="Z589" s="17">
        <f t="shared" si="672"/>
        <v>6</v>
      </c>
      <c r="AA589" s="17">
        <f t="shared" si="641"/>
        <v>5</v>
      </c>
      <c r="AB589" s="18">
        <v>7</v>
      </c>
      <c r="AC589" s="19">
        <f t="shared" si="660"/>
        <v>262.61538461538464</v>
      </c>
      <c r="AD589" s="17">
        <f t="shared" si="652"/>
        <v>0</v>
      </c>
      <c r="AE589" s="17">
        <f t="shared" si="653"/>
        <v>0</v>
      </c>
      <c r="AF589" s="29"/>
      <c r="AG589" s="43">
        <f t="shared" si="655"/>
        <v>0</v>
      </c>
      <c r="AH589" s="17">
        <f t="shared" si="656"/>
        <v>5.252307692307693</v>
      </c>
      <c r="AI589" s="17">
        <f t="shared" si="657"/>
        <v>5.252307692307693</v>
      </c>
      <c r="AJ589" s="3">
        <f t="shared" si="658"/>
        <v>257</v>
      </c>
      <c r="AK589" s="3">
        <f t="shared" si="659"/>
        <v>1400</v>
      </c>
      <c r="AL589" s="3"/>
      <c r="AN589" s="20">
        <f t="shared" si="674"/>
        <v>257.36</v>
      </c>
      <c r="AO589">
        <f t="shared" si="661"/>
        <v>2</v>
      </c>
      <c r="AP589">
        <f t="shared" si="662"/>
        <v>1</v>
      </c>
      <c r="AQ589">
        <f t="shared" si="663"/>
        <v>0</v>
      </c>
      <c r="AR589">
        <f t="shared" si="664"/>
        <v>0</v>
      </c>
      <c r="AS589">
        <f t="shared" si="665"/>
        <v>1</v>
      </c>
      <c r="AT589">
        <f t="shared" si="666"/>
        <v>2</v>
      </c>
      <c r="AU589">
        <f t="shared" si="667"/>
        <v>0</v>
      </c>
      <c r="AV589">
        <f t="shared" si="668"/>
        <v>1</v>
      </c>
      <c r="AW589">
        <f t="shared" si="669"/>
        <v>0</v>
      </c>
      <c r="AX589">
        <f t="shared" si="670"/>
        <v>4</v>
      </c>
      <c r="AY589">
        <f t="shared" si="671"/>
        <v>1440.0000000000546</v>
      </c>
      <c r="AZ589" s="12">
        <f t="shared" si="675"/>
        <v>-2.0944444444444446</v>
      </c>
      <c r="BA589" s="13">
        <f t="shared" si="654"/>
        <v>0</v>
      </c>
      <c r="BB589" s="13">
        <f t="shared" si="673"/>
        <v>0</v>
      </c>
      <c r="BC589" s="27">
        <v>0</v>
      </c>
      <c r="BD589" s="1">
        <f t="shared" si="676"/>
        <v>0</v>
      </c>
      <c r="BE589" s="20">
        <f t="shared" si="677"/>
        <v>244.61538461538464</v>
      </c>
    </row>
    <row r="590" spans="1:57" ht="35.25" customHeight="1" x14ac:dyDescent="0.65">
      <c r="A590" s="2">
        <v>584</v>
      </c>
      <c r="B590" s="2" t="s">
        <v>1455</v>
      </c>
      <c r="C590" s="44" t="s">
        <v>1475</v>
      </c>
      <c r="D590" s="47" t="s">
        <v>185</v>
      </c>
      <c r="E590" s="48" t="s">
        <v>1476</v>
      </c>
      <c r="F590" s="46" t="str">
        <f>VLOOKUP(C590,'[1]2023.11'!$C$6:$X$1239,8,0)</f>
        <v>SAN</v>
      </c>
      <c r="G590" s="46" t="str">
        <f>VLOOKUP(C590,'[1]2023.11'!$C$6:$X$1239,9,0)</f>
        <v>SREYNEAT</v>
      </c>
      <c r="H590" s="46" t="str">
        <f>VLOOKUP(C590,'[1]2023.11'!$C$6:$X$1239,14,0)</f>
        <v>F</v>
      </c>
      <c r="I590" s="78">
        <f>VLOOKUP(C590,'[1]2023.11'!$C$6:$X$1239,13,0)</f>
        <v>38169</v>
      </c>
      <c r="J590" s="46" t="str">
        <f>VLOOKUP(C590,'[1]2023.11'!$C$6:$X$1239,4,0)</f>
        <v>0963620802</v>
      </c>
      <c r="K590" s="46" t="str">
        <f>VLOOKUP(C590,'[1]2023.11'!$C$6:$X$1239,3,0)</f>
        <v>040539584</v>
      </c>
      <c r="L590" s="15">
        <v>44977</v>
      </c>
      <c r="M590" s="2">
        <f t="shared" si="651"/>
        <v>26</v>
      </c>
      <c r="N590" s="16">
        <v>24</v>
      </c>
      <c r="O590" s="2"/>
      <c r="P590" s="16"/>
      <c r="Q590" s="16"/>
      <c r="R590" s="2">
        <v>200</v>
      </c>
      <c r="S590" s="2">
        <v>0</v>
      </c>
      <c r="T590" s="2">
        <v>0</v>
      </c>
      <c r="U590" s="16"/>
      <c r="V590" s="2">
        <v>0</v>
      </c>
      <c r="W590" s="2">
        <f t="shared" si="643"/>
        <v>10</v>
      </c>
      <c r="X590" s="2">
        <f t="shared" si="650"/>
        <v>0</v>
      </c>
      <c r="Y590" s="17">
        <f t="shared" si="642"/>
        <v>34.615384615384613</v>
      </c>
      <c r="Z590" s="17">
        <f t="shared" si="672"/>
        <v>6</v>
      </c>
      <c r="AA590" s="17">
        <f t="shared" si="641"/>
        <v>5</v>
      </c>
      <c r="AB590" s="18">
        <v>7</v>
      </c>
      <c r="AC590" s="19">
        <f t="shared" si="660"/>
        <v>262.61538461538464</v>
      </c>
      <c r="AD590" s="17">
        <f t="shared" si="652"/>
        <v>0</v>
      </c>
      <c r="AE590" s="17">
        <f t="shared" si="653"/>
        <v>0</v>
      </c>
      <c r="AF590" s="29"/>
      <c r="AG590" s="43">
        <f t="shared" si="655"/>
        <v>0</v>
      </c>
      <c r="AH590" s="17">
        <f t="shared" si="656"/>
        <v>5.252307692307693</v>
      </c>
      <c r="AI590" s="17">
        <f t="shared" si="657"/>
        <v>5.252307692307693</v>
      </c>
      <c r="AJ590" s="3">
        <f t="shared" si="658"/>
        <v>257</v>
      </c>
      <c r="AK590" s="3">
        <f t="shared" si="659"/>
        <v>1400</v>
      </c>
      <c r="AL590" s="3"/>
      <c r="AN590" s="20">
        <f t="shared" si="674"/>
        <v>257.36</v>
      </c>
      <c r="AO590">
        <f t="shared" si="661"/>
        <v>2</v>
      </c>
      <c r="AP590">
        <f t="shared" si="662"/>
        <v>1</v>
      </c>
      <c r="AQ590">
        <f t="shared" si="663"/>
        <v>0</v>
      </c>
      <c r="AR590">
        <f t="shared" si="664"/>
        <v>0</v>
      </c>
      <c r="AS590">
        <f t="shared" si="665"/>
        <v>1</v>
      </c>
      <c r="AT590">
        <f t="shared" si="666"/>
        <v>2</v>
      </c>
      <c r="AU590">
        <f t="shared" si="667"/>
        <v>0</v>
      </c>
      <c r="AV590">
        <f t="shared" si="668"/>
        <v>1</v>
      </c>
      <c r="AW590">
        <f t="shared" si="669"/>
        <v>0</v>
      </c>
      <c r="AX590">
        <f t="shared" si="670"/>
        <v>4</v>
      </c>
      <c r="AY590">
        <f t="shared" si="671"/>
        <v>1440.0000000000546</v>
      </c>
      <c r="AZ590" s="12">
        <f t="shared" si="675"/>
        <v>-2.0944444444444446</v>
      </c>
      <c r="BA590" s="13">
        <f t="shared" si="654"/>
        <v>0</v>
      </c>
      <c r="BB590" s="13">
        <f t="shared" si="673"/>
        <v>0</v>
      </c>
      <c r="BC590" s="27">
        <v>0</v>
      </c>
      <c r="BD590" s="1">
        <f t="shared" si="676"/>
        <v>0</v>
      </c>
      <c r="BE590" s="20">
        <f t="shared" si="677"/>
        <v>244.61538461538464</v>
      </c>
    </row>
    <row r="591" spans="1:57" ht="35.25" customHeight="1" x14ac:dyDescent="0.65">
      <c r="A591" s="39">
        <v>585</v>
      </c>
      <c r="B591" s="2" t="s">
        <v>1455</v>
      </c>
      <c r="C591" s="44" t="s">
        <v>1477</v>
      </c>
      <c r="D591" s="47" t="s">
        <v>431</v>
      </c>
      <c r="E591" s="48" t="s">
        <v>1478</v>
      </c>
      <c r="F591" s="46" t="str">
        <f>VLOOKUP(C591,'[1]2023.11'!$C$6:$X$1239,8,0)</f>
        <v>CHI</v>
      </c>
      <c r="G591" s="46" t="str">
        <f>VLOOKUP(C591,'[1]2023.11'!$C$6:$X$1239,9,0)</f>
        <v>SREYVY</v>
      </c>
      <c r="H591" s="46" t="str">
        <f>VLOOKUP(C591,'[1]2023.11'!$C$6:$X$1239,14,0)</f>
        <v>F</v>
      </c>
      <c r="I591" s="78">
        <f>VLOOKUP(C591,'[1]2023.11'!$C$6:$X$1239,13,0)</f>
        <v>37698</v>
      </c>
      <c r="J591" s="46">
        <f>VLOOKUP(C591,'[1]2023.11'!$C$6:$X$1239,4,0)</f>
        <v>0</v>
      </c>
      <c r="K591" s="46" t="str">
        <f>VLOOKUP(C591,'[1]2023.11'!$C$6:$X$1239,3,0)</f>
        <v>031028751</v>
      </c>
      <c r="L591" s="15">
        <v>44977</v>
      </c>
      <c r="M591" s="2">
        <f t="shared" si="651"/>
        <v>26</v>
      </c>
      <c r="N591" s="16">
        <v>24</v>
      </c>
      <c r="O591" s="2"/>
      <c r="P591" s="16"/>
      <c r="Q591" s="16"/>
      <c r="R591" s="2">
        <v>200</v>
      </c>
      <c r="S591" s="2">
        <v>0</v>
      </c>
      <c r="T591" s="2">
        <v>0</v>
      </c>
      <c r="U591" s="16"/>
      <c r="V591" s="2">
        <v>0</v>
      </c>
      <c r="W591" s="2">
        <f t="shared" si="643"/>
        <v>10</v>
      </c>
      <c r="X591" s="2">
        <f t="shared" si="650"/>
        <v>0</v>
      </c>
      <c r="Y591" s="17">
        <f t="shared" si="642"/>
        <v>34.615384615384613</v>
      </c>
      <c r="Z591" s="17">
        <f t="shared" si="672"/>
        <v>6</v>
      </c>
      <c r="AA591" s="17">
        <f t="shared" si="641"/>
        <v>5</v>
      </c>
      <c r="AB591" s="18">
        <v>7</v>
      </c>
      <c r="AC591" s="19">
        <f t="shared" si="660"/>
        <v>262.61538461538464</v>
      </c>
      <c r="AD591" s="17">
        <f t="shared" si="652"/>
        <v>0</v>
      </c>
      <c r="AE591" s="17">
        <f t="shared" si="653"/>
        <v>0</v>
      </c>
      <c r="AF591" s="29"/>
      <c r="AG591" s="43">
        <f t="shared" si="655"/>
        <v>0</v>
      </c>
      <c r="AH591" s="17">
        <f t="shared" si="656"/>
        <v>5.252307692307693</v>
      </c>
      <c r="AI591" s="17">
        <f t="shared" si="657"/>
        <v>5.252307692307693</v>
      </c>
      <c r="AJ591" s="3">
        <f t="shared" si="658"/>
        <v>257</v>
      </c>
      <c r="AK591" s="3">
        <f t="shared" si="659"/>
        <v>1400</v>
      </c>
      <c r="AL591" s="3"/>
      <c r="AN591" s="20">
        <f t="shared" si="674"/>
        <v>257.36</v>
      </c>
      <c r="AO591">
        <f t="shared" si="661"/>
        <v>2</v>
      </c>
      <c r="AP591">
        <f t="shared" si="662"/>
        <v>1</v>
      </c>
      <c r="AQ591">
        <f t="shared" si="663"/>
        <v>0</v>
      </c>
      <c r="AR591">
        <f t="shared" si="664"/>
        <v>0</v>
      </c>
      <c r="AS591">
        <f t="shared" si="665"/>
        <v>1</v>
      </c>
      <c r="AT591">
        <f t="shared" si="666"/>
        <v>2</v>
      </c>
      <c r="AU591">
        <f t="shared" si="667"/>
        <v>0</v>
      </c>
      <c r="AV591">
        <f t="shared" si="668"/>
        <v>1</v>
      </c>
      <c r="AW591">
        <f t="shared" si="669"/>
        <v>0</v>
      </c>
      <c r="AX591">
        <f t="shared" si="670"/>
        <v>4</v>
      </c>
      <c r="AY591">
        <f t="shared" si="671"/>
        <v>1440.0000000000546</v>
      </c>
      <c r="AZ591" s="12">
        <f t="shared" si="675"/>
        <v>-2.0944444444444446</v>
      </c>
      <c r="BA591" s="13">
        <f t="shared" si="654"/>
        <v>0</v>
      </c>
      <c r="BB591" s="13">
        <f t="shared" si="673"/>
        <v>0</v>
      </c>
      <c r="BC591" s="27">
        <v>0</v>
      </c>
      <c r="BD591" s="1">
        <f t="shared" si="676"/>
        <v>0</v>
      </c>
      <c r="BE591" s="20">
        <f t="shared" si="677"/>
        <v>244.61538461538464</v>
      </c>
    </row>
    <row r="592" spans="1:57" ht="35.25" customHeight="1" x14ac:dyDescent="0.65">
      <c r="A592" s="2">
        <v>586</v>
      </c>
      <c r="B592" s="2" t="s">
        <v>1455</v>
      </c>
      <c r="C592" s="44" t="s">
        <v>1479</v>
      </c>
      <c r="D592" s="47" t="s">
        <v>195</v>
      </c>
      <c r="E592" s="48" t="s">
        <v>1480</v>
      </c>
      <c r="F592" s="46" t="str">
        <f>VLOOKUP(C592,'[1]2023.11'!$C$6:$X$1239,8,0)</f>
        <v>PHEAP</v>
      </c>
      <c r="G592" s="46" t="str">
        <f>VLOOKUP(C592,'[1]2023.11'!$C$6:$X$1239,9,0)</f>
        <v>CHANLEAKHENA</v>
      </c>
      <c r="H592" s="46" t="str">
        <f>VLOOKUP(C592,'[1]2023.11'!$C$6:$X$1239,14,0)</f>
        <v>F</v>
      </c>
      <c r="I592" s="78">
        <f>VLOOKUP(C592,'[1]2023.11'!$C$6:$X$1239,13,0)</f>
        <v>38285</v>
      </c>
      <c r="J592" s="46" t="str">
        <f>VLOOKUP(C592,'[1]2023.11'!$C$6:$X$1239,4,0)</f>
        <v>0975827624</v>
      </c>
      <c r="K592" s="46" t="str">
        <f>VLOOKUP(C592,'[1]2023.11'!$C$6:$X$1239,3,0)</f>
        <v>151008931</v>
      </c>
      <c r="L592" s="15">
        <v>44986</v>
      </c>
      <c r="M592" s="2">
        <f t="shared" si="651"/>
        <v>26</v>
      </c>
      <c r="N592" s="16">
        <v>24</v>
      </c>
      <c r="O592" s="2"/>
      <c r="P592" s="16"/>
      <c r="Q592" s="16"/>
      <c r="R592" s="2">
        <v>200</v>
      </c>
      <c r="S592" s="2">
        <v>0</v>
      </c>
      <c r="T592" s="2">
        <v>0</v>
      </c>
      <c r="U592" s="16"/>
      <c r="V592" s="2">
        <v>0</v>
      </c>
      <c r="W592" s="2">
        <f t="shared" si="643"/>
        <v>10</v>
      </c>
      <c r="X592" s="2">
        <f t="shared" si="650"/>
        <v>0</v>
      </c>
      <c r="Y592" s="17">
        <f t="shared" si="642"/>
        <v>34.615384615384613</v>
      </c>
      <c r="Z592" s="17">
        <f t="shared" si="672"/>
        <v>6</v>
      </c>
      <c r="AA592" s="17">
        <f t="shared" si="641"/>
        <v>5</v>
      </c>
      <c r="AB592" s="18">
        <v>7</v>
      </c>
      <c r="AC592" s="19">
        <f t="shared" si="660"/>
        <v>262.61538461538464</v>
      </c>
      <c r="AD592" s="17">
        <f t="shared" si="652"/>
        <v>0</v>
      </c>
      <c r="AE592" s="17">
        <f t="shared" si="653"/>
        <v>0</v>
      </c>
      <c r="AF592" s="29"/>
      <c r="AG592" s="43">
        <f t="shared" si="655"/>
        <v>0</v>
      </c>
      <c r="AH592" s="17">
        <f t="shared" si="656"/>
        <v>5.252307692307693</v>
      </c>
      <c r="AI592" s="17">
        <f t="shared" si="657"/>
        <v>5.252307692307693</v>
      </c>
      <c r="AJ592" s="3">
        <f t="shared" si="658"/>
        <v>257</v>
      </c>
      <c r="AK592" s="3">
        <f t="shared" si="659"/>
        <v>1400</v>
      </c>
      <c r="AL592" s="3"/>
      <c r="AN592" s="20">
        <f t="shared" si="674"/>
        <v>257.36</v>
      </c>
      <c r="AO592">
        <f t="shared" si="661"/>
        <v>2</v>
      </c>
      <c r="AP592">
        <f t="shared" si="662"/>
        <v>1</v>
      </c>
      <c r="AQ592">
        <f t="shared" si="663"/>
        <v>0</v>
      </c>
      <c r="AR592">
        <f t="shared" si="664"/>
        <v>0</v>
      </c>
      <c r="AS592">
        <f t="shared" si="665"/>
        <v>1</v>
      </c>
      <c r="AT592">
        <f t="shared" si="666"/>
        <v>2</v>
      </c>
      <c r="AU592">
        <f t="shared" si="667"/>
        <v>0</v>
      </c>
      <c r="AV592">
        <f t="shared" si="668"/>
        <v>1</v>
      </c>
      <c r="AW592">
        <f t="shared" si="669"/>
        <v>0</v>
      </c>
      <c r="AX592">
        <f t="shared" si="670"/>
        <v>4</v>
      </c>
      <c r="AY592">
        <f t="shared" si="671"/>
        <v>1440.0000000000546</v>
      </c>
      <c r="AZ592" s="12">
        <f t="shared" si="675"/>
        <v>-2.125</v>
      </c>
      <c r="BA592" s="13">
        <f t="shared" si="654"/>
        <v>0</v>
      </c>
      <c r="BB592" s="13">
        <f t="shared" si="673"/>
        <v>0</v>
      </c>
      <c r="BC592" s="27">
        <v>0</v>
      </c>
      <c r="BD592" s="1">
        <f t="shared" si="676"/>
        <v>0</v>
      </c>
      <c r="BE592" s="20">
        <f t="shared" si="677"/>
        <v>244.61538461538464</v>
      </c>
    </row>
    <row r="593" spans="1:57" ht="35.25" customHeight="1" x14ac:dyDescent="0.65">
      <c r="A593" s="39">
        <v>587</v>
      </c>
      <c r="B593" s="2" t="s">
        <v>1455</v>
      </c>
      <c r="C593" s="44" t="s">
        <v>1481</v>
      </c>
      <c r="D593" s="47" t="s">
        <v>1372</v>
      </c>
      <c r="E593" s="48" t="s">
        <v>211</v>
      </c>
      <c r="F593" s="46" t="str">
        <f>VLOOKUP(C593,'[1]2023.11'!$C$6:$X$1239,8,0)</f>
        <v>HUONG</v>
      </c>
      <c r="G593" s="46" t="str">
        <f>VLOOKUP(C593,'[1]2023.11'!$C$6:$X$1239,9,0)</f>
        <v>SREYMOM</v>
      </c>
      <c r="H593" s="46" t="str">
        <f>VLOOKUP(C593,'[1]2023.11'!$C$6:$X$1239,14,0)</f>
        <v>F</v>
      </c>
      <c r="I593" s="78">
        <f>VLOOKUP(C593,'[1]2023.11'!$C$6:$X$1239,13,0)</f>
        <v>30935</v>
      </c>
      <c r="J593" s="46" t="str">
        <f>VLOOKUP(C593,'[1]2023.11'!$C$6:$X$1239,4,0)</f>
        <v>0888295045</v>
      </c>
      <c r="K593" s="46" t="str">
        <f>VLOOKUP(C593,'[1]2023.11'!$C$6:$X$1239,3,0)</f>
        <v>150226398</v>
      </c>
      <c r="L593" s="15">
        <v>44986</v>
      </c>
      <c r="M593" s="2">
        <f t="shared" si="651"/>
        <v>26</v>
      </c>
      <c r="N593" s="16">
        <v>24</v>
      </c>
      <c r="O593" s="2"/>
      <c r="P593" s="16"/>
      <c r="Q593" s="16"/>
      <c r="R593" s="2">
        <v>200</v>
      </c>
      <c r="S593" s="2">
        <v>0</v>
      </c>
      <c r="T593" s="2">
        <v>0</v>
      </c>
      <c r="U593" s="16"/>
      <c r="V593" s="2">
        <v>0</v>
      </c>
      <c r="W593" s="2">
        <f t="shared" si="643"/>
        <v>10</v>
      </c>
      <c r="X593" s="2">
        <f t="shared" si="650"/>
        <v>0</v>
      </c>
      <c r="Y593" s="17">
        <f t="shared" si="642"/>
        <v>34.615384615384613</v>
      </c>
      <c r="Z593" s="17">
        <f t="shared" si="672"/>
        <v>6</v>
      </c>
      <c r="AA593" s="17">
        <f t="shared" si="641"/>
        <v>5</v>
      </c>
      <c r="AB593" s="18">
        <v>7</v>
      </c>
      <c r="AC593" s="19">
        <f t="shared" si="660"/>
        <v>262.61538461538464</v>
      </c>
      <c r="AD593" s="17">
        <f t="shared" si="652"/>
        <v>0</v>
      </c>
      <c r="AE593" s="17">
        <f t="shared" si="653"/>
        <v>0</v>
      </c>
      <c r="AF593" s="29"/>
      <c r="AG593" s="43">
        <f t="shared" si="655"/>
        <v>0</v>
      </c>
      <c r="AH593" s="17">
        <f t="shared" si="656"/>
        <v>5.252307692307693</v>
      </c>
      <c r="AI593" s="17">
        <f t="shared" si="657"/>
        <v>5.252307692307693</v>
      </c>
      <c r="AJ593" s="3">
        <f t="shared" si="658"/>
        <v>257</v>
      </c>
      <c r="AK593" s="3">
        <f t="shared" si="659"/>
        <v>1400</v>
      </c>
      <c r="AL593" s="3"/>
      <c r="AN593" s="20">
        <f t="shared" si="674"/>
        <v>257.36</v>
      </c>
      <c r="AO593">
        <f t="shared" si="661"/>
        <v>2</v>
      </c>
      <c r="AP593">
        <f t="shared" si="662"/>
        <v>1</v>
      </c>
      <c r="AQ593">
        <f t="shared" si="663"/>
        <v>0</v>
      </c>
      <c r="AR593">
        <f t="shared" si="664"/>
        <v>0</v>
      </c>
      <c r="AS593">
        <f t="shared" si="665"/>
        <v>1</v>
      </c>
      <c r="AT593">
        <f t="shared" si="666"/>
        <v>2</v>
      </c>
      <c r="AU593">
        <f t="shared" si="667"/>
        <v>0</v>
      </c>
      <c r="AV593">
        <f t="shared" si="668"/>
        <v>1</v>
      </c>
      <c r="AW593">
        <f t="shared" si="669"/>
        <v>0</v>
      </c>
      <c r="AX593">
        <f t="shared" si="670"/>
        <v>4</v>
      </c>
      <c r="AY593">
        <f t="shared" si="671"/>
        <v>1440.0000000000546</v>
      </c>
      <c r="AZ593" s="12">
        <f t="shared" si="675"/>
        <v>-2.125</v>
      </c>
      <c r="BA593" s="13">
        <f t="shared" si="654"/>
        <v>0</v>
      </c>
      <c r="BB593" s="13">
        <f t="shared" si="673"/>
        <v>0</v>
      </c>
      <c r="BC593" s="27">
        <v>0</v>
      </c>
      <c r="BD593" s="1">
        <f t="shared" si="676"/>
        <v>0</v>
      </c>
      <c r="BE593" s="20">
        <f t="shared" si="677"/>
        <v>244.61538461538464</v>
      </c>
    </row>
    <row r="594" spans="1:57" ht="35.25" customHeight="1" x14ac:dyDescent="0.65">
      <c r="A594" s="2">
        <v>588</v>
      </c>
      <c r="B594" s="2" t="s">
        <v>1455</v>
      </c>
      <c r="C594" s="37" t="s">
        <v>1482</v>
      </c>
      <c r="D594" s="47" t="s">
        <v>1217</v>
      </c>
      <c r="E594" s="48" t="s">
        <v>1483</v>
      </c>
      <c r="F594" s="46" t="str">
        <f>VLOOKUP(C594,'[1]2023.11'!$C$6:$X$1239,8,0)</f>
        <v>PHOEUN</v>
      </c>
      <c r="G594" s="46" t="str">
        <f>VLOOKUP(C594,'[1]2023.11'!$C$6:$X$1239,9,0)</f>
        <v>YET</v>
      </c>
      <c r="H594" s="46" t="str">
        <f>VLOOKUP(C594,'[1]2023.11'!$C$6:$X$1239,14,0)</f>
        <v>F</v>
      </c>
      <c r="I594" s="78">
        <f>VLOOKUP(C594,'[1]2023.11'!$C$6:$X$1239,13,0)</f>
        <v>33943</v>
      </c>
      <c r="J594" s="46" t="str">
        <f>VLOOKUP(C594,'[1]2023.11'!$C$6:$X$1239,4,0)</f>
        <v>0973212454</v>
      </c>
      <c r="K594" s="46" t="str">
        <f>VLOOKUP(C594,'[1]2023.11'!$C$6:$X$1239,3,0)</f>
        <v>062016631</v>
      </c>
      <c r="L594" s="15">
        <v>44986</v>
      </c>
      <c r="M594" s="2">
        <f t="shared" si="651"/>
        <v>26</v>
      </c>
      <c r="N594" s="16">
        <v>24</v>
      </c>
      <c r="O594" s="2"/>
      <c r="P594" s="16"/>
      <c r="Q594" s="16"/>
      <c r="R594" s="2">
        <v>200</v>
      </c>
      <c r="S594" s="2">
        <v>0</v>
      </c>
      <c r="T594" s="2">
        <v>0</v>
      </c>
      <c r="U594" s="16"/>
      <c r="V594" s="2">
        <v>0</v>
      </c>
      <c r="W594" s="2">
        <f t="shared" si="643"/>
        <v>10</v>
      </c>
      <c r="X594" s="2">
        <f t="shared" si="650"/>
        <v>0</v>
      </c>
      <c r="Y594" s="17">
        <f t="shared" si="642"/>
        <v>34.615384615384613</v>
      </c>
      <c r="Z594" s="17">
        <f t="shared" si="672"/>
        <v>6</v>
      </c>
      <c r="AA594" s="17">
        <f t="shared" ref="AA594:AA657" si="678">5/$P$4*M594</f>
        <v>5</v>
      </c>
      <c r="AB594" s="18">
        <v>7</v>
      </c>
      <c r="AC594" s="19">
        <f t="shared" si="660"/>
        <v>262.61538461538464</v>
      </c>
      <c r="AD594" s="17">
        <f t="shared" si="652"/>
        <v>0</v>
      </c>
      <c r="AE594" s="17">
        <f t="shared" si="653"/>
        <v>0</v>
      </c>
      <c r="AF594" s="29"/>
      <c r="AG594" s="43">
        <f t="shared" si="655"/>
        <v>0</v>
      </c>
      <c r="AH594" s="17">
        <f t="shared" si="656"/>
        <v>5.252307692307693</v>
      </c>
      <c r="AI594" s="17">
        <f t="shared" si="657"/>
        <v>5.252307692307693</v>
      </c>
      <c r="AJ594" s="3">
        <f t="shared" si="658"/>
        <v>257</v>
      </c>
      <c r="AK594" s="3">
        <f t="shared" si="659"/>
        <v>1400</v>
      </c>
      <c r="AL594" s="3"/>
      <c r="AN594" s="20">
        <f t="shared" si="674"/>
        <v>257.36</v>
      </c>
      <c r="AO594">
        <f t="shared" si="661"/>
        <v>2</v>
      </c>
      <c r="AP594">
        <f t="shared" si="662"/>
        <v>1</v>
      </c>
      <c r="AQ594">
        <f t="shared" si="663"/>
        <v>0</v>
      </c>
      <c r="AR594">
        <f t="shared" si="664"/>
        <v>0</v>
      </c>
      <c r="AS594">
        <f t="shared" si="665"/>
        <v>1</v>
      </c>
      <c r="AT594">
        <f t="shared" si="666"/>
        <v>2</v>
      </c>
      <c r="AU594">
        <f t="shared" si="667"/>
        <v>0</v>
      </c>
      <c r="AV594">
        <f t="shared" si="668"/>
        <v>1</v>
      </c>
      <c r="AW594">
        <f t="shared" si="669"/>
        <v>0</v>
      </c>
      <c r="AX594">
        <f t="shared" si="670"/>
        <v>4</v>
      </c>
      <c r="AY594">
        <f t="shared" si="671"/>
        <v>1440.0000000000546</v>
      </c>
      <c r="AZ594" s="12">
        <f t="shared" si="675"/>
        <v>-2.125</v>
      </c>
      <c r="BA594" s="13">
        <f t="shared" si="654"/>
        <v>0</v>
      </c>
      <c r="BB594" s="13">
        <f t="shared" si="673"/>
        <v>0</v>
      </c>
      <c r="BC594" s="27">
        <v>0</v>
      </c>
      <c r="BD594" s="1">
        <f t="shared" si="676"/>
        <v>0</v>
      </c>
      <c r="BE594" s="20">
        <f t="shared" si="677"/>
        <v>244.61538461538464</v>
      </c>
    </row>
    <row r="595" spans="1:57" ht="35.25" customHeight="1" x14ac:dyDescent="0.65">
      <c r="A595" s="39">
        <v>589</v>
      </c>
      <c r="B595" s="2" t="s">
        <v>1455</v>
      </c>
      <c r="C595" s="44" t="s">
        <v>1484</v>
      </c>
      <c r="D595" s="47" t="s">
        <v>522</v>
      </c>
      <c r="E595" s="48" t="s">
        <v>1485</v>
      </c>
      <c r="F595" s="46" t="str">
        <f>VLOOKUP(C595,'[1]2023.11'!$C$6:$X$1239,8,0)</f>
        <v>SOK</v>
      </c>
      <c r="G595" s="46" t="str">
        <f>VLOOKUP(C595,'[1]2023.11'!$C$6:$X$1239,9,0)</f>
        <v>KAMHA</v>
      </c>
      <c r="H595" s="46" t="str">
        <f>VLOOKUP(C595,'[1]2023.11'!$C$6:$X$1239,14,0)</f>
        <v>F</v>
      </c>
      <c r="I595" s="78">
        <f>VLOOKUP(C595,'[1]2023.11'!$C$6:$X$1239,13,0)</f>
        <v>38231</v>
      </c>
      <c r="J595" s="46" t="str">
        <f>VLOOKUP(C595,'[1]2023.11'!$C$6:$X$1239,4,0)</f>
        <v>0885853334</v>
      </c>
      <c r="K595" s="46" t="str">
        <f>VLOOKUP(C595,'[1]2023.11'!$C$6:$X$1239,3,0)</f>
        <v>160578250</v>
      </c>
      <c r="L595" s="15">
        <v>45034</v>
      </c>
      <c r="M595" s="2">
        <f t="shared" si="651"/>
        <v>26</v>
      </c>
      <c r="N595" s="16">
        <v>24</v>
      </c>
      <c r="O595" s="2"/>
      <c r="P595" s="16"/>
      <c r="Q595" s="16"/>
      <c r="R595" s="2">
        <v>200</v>
      </c>
      <c r="S595" s="2">
        <v>0</v>
      </c>
      <c r="T595" s="2">
        <v>0</v>
      </c>
      <c r="U595" s="16"/>
      <c r="V595" s="2">
        <v>0</v>
      </c>
      <c r="W595" s="2">
        <f t="shared" si="643"/>
        <v>10</v>
      </c>
      <c r="X595" s="2">
        <f t="shared" si="650"/>
        <v>0</v>
      </c>
      <c r="Y595" s="17">
        <f t="shared" si="642"/>
        <v>34.615384615384613</v>
      </c>
      <c r="Z595" s="17">
        <f t="shared" si="672"/>
        <v>6</v>
      </c>
      <c r="AA595" s="17">
        <f t="shared" si="678"/>
        <v>5</v>
      </c>
      <c r="AB595" s="18">
        <v>7</v>
      </c>
      <c r="AC595" s="19">
        <f t="shared" si="660"/>
        <v>262.61538461538464</v>
      </c>
      <c r="AD595" s="17">
        <f t="shared" si="652"/>
        <v>0</v>
      </c>
      <c r="AE595" s="17">
        <f t="shared" si="653"/>
        <v>0</v>
      </c>
      <c r="AF595" s="29"/>
      <c r="AG595" s="43">
        <f t="shared" si="655"/>
        <v>0</v>
      </c>
      <c r="AH595" s="17">
        <f t="shared" si="656"/>
        <v>5.252307692307693</v>
      </c>
      <c r="AI595" s="17">
        <f t="shared" si="657"/>
        <v>5.252307692307693</v>
      </c>
      <c r="AJ595" s="3">
        <f t="shared" si="658"/>
        <v>257</v>
      </c>
      <c r="AK595" s="3">
        <f t="shared" si="659"/>
        <v>1400</v>
      </c>
      <c r="AL595" s="3"/>
      <c r="AN595" s="20">
        <f t="shared" si="674"/>
        <v>257.36</v>
      </c>
      <c r="AO595">
        <f t="shared" si="661"/>
        <v>2</v>
      </c>
      <c r="AP595">
        <f t="shared" si="662"/>
        <v>1</v>
      </c>
      <c r="AQ595">
        <f t="shared" si="663"/>
        <v>0</v>
      </c>
      <c r="AR595">
        <f t="shared" si="664"/>
        <v>0</v>
      </c>
      <c r="AS595">
        <f t="shared" si="665"/>
        <v>1</v>
      </c>
      <c r="AT595">
        <f t="shared" si="666"/>
        <v>2</v>
      </c>
      <c r="AU595">
        <f t="shared" si="667"/>
        <v>0</v>
      </c>
      <c r="AV595">
        <f t="shared" si="668"/>
        <v>1</v>
      </c>
      <c r="AW595">
        <f t="shared" si="669"/>
        <v>0</v>
      </c>
      <c r="AX595">
        <f t="shared" si="670"/>
        <v>4</v>
      </c>
      <c r="AY595">
        <f t="shared" si="671"/>
        <v>1440.0000000000546</v>
      </c>
      <c r="AZ595" s="12">
        <f t="shared" si="675"/>
        <v>-2.2555555555555555</v>
      </c>
      <c r="BA595" s="13">
        <f t="shared" si="654"/>
        <v>0</v>
      </c>
      <c r="BB595" s="13">
        <f t="shared" si="673"/>
        <v>0</v>
      </c>
      <c r="BC595" s="27">
        <v>0</v>
      </c>
      <c r="BD595" s="1">
        <f t="shared" si="676"/>
        <v>0</v>
      </c>
      <c r="BE595" s="20">
        <f t="shared" si="677"/>
        <v>244.61538461538464</v>
      </c>
    </row>
    <row r="596" spans="1:57" ht="35.25" customHeight="1" x14ac:dyDescent="0.65">
      <c r="A596" s="2">
        <v>590</v>
      </c>
      <c r="B596" s="2" t="s">
        <v>1455</v>
      </c>
      <c r="C596" s="44" t="s">
        <v>1486</v>
      </c>
      <c r="D596" s="47" t="s">
        <v>279</v>
      </c>
      <c r="E596" s="48" t="s">
        <v>1487</v>
      </c>
      <c r="F596" s="46" t="str">
        <f>VLOOKUP(C596,'[1]2023.11'!$C$6:$X$1239,8,0)</f>
        <v>SUONG</v>
      </c>
      <c r="G596" s="46" t="str">
        <f>VLOOKUP(C596,'[1]2023.11'!$C$6:$X$1239,9,0)</f>
        <v>SOKNAN</v>
      </c>
      <c r="H596" s="46" t="str">
        <f>VLOOKUP(C596,'[1]2023.11'!$C$6:$X$1239,14,0)</f>
        <v>F</v>
      </c>
      <c r="I596" s="78">
        <f>VLOOKUP(C596,'[1]2023.11'!$C$6:$X$1239,13,0)</f>
        <v>38424</v>
      </c>
      <c r="J596" s="46" t="str">
        <f>VLOOKUP(C596,'[1]2023.11'!$C$6:$X$1239,4,0)</f>
        <v>068546348</v>
      </c>
      <c r="K596" s="46" t="str">
        <f>VLOOKUP(C596,'[1]2023.11'!$C$6:$X$1239,3,0)</f>
        <v>068546348</v>
      </c>
      <c r="L596" s="15">
        <v>45035</v>
      </c>
      <c r="M596" s="2">
        <f t="shared" si="651"/>
        <v>26</v>
      </c>
      <c r="N596" s="16">
        <v>24</v>
      </c>
      <c r="O596" s="2"/>
      <c r="P596" s="16"/>
      <c r="Q596" s="16"/>
      <c r="R596" s="2">
        <v>200</v>
      </c>
      <c r="S596" s="2">
        <v>0</v>
      </c>
      <c r="T596" s="2">
        <v>0</v>
      </c>
      <c r="U596" s="16"/>
      <c r="V596" s="2">
        <v>0</v>
      </c>
      <c r="W596" s="2">
        <f t="shared" si="643"/>
        <v>10</v>
      </c>
      <c r="X596" s="2">
        <f t="shared" si="650"/>
        <v>0</v>
      </c>
      <c r="Y596" s="17">
        <f t="shared" si="642"/>
        <v>34.615384615384613</v>
      </c>
      <c r="Z596" s="17">
        <f t="shared" si="672"/>
        <v>6</v>
      </c>
      <c r="AA596" s="17">
        <f t="shared" si="678"/>
        <v>5</v>
      </c>
      <c r="AB596" s="18">
        <v>7</v>
      </c>
      <c r="AC596" s="19">
        <f t="shared" si="660"/>
        <v>262.61538461538464</v>
      </c>
      <c r="AD596" s="17">
        <f t="shared" si="652"/>
        <v>0</v>
      </c>
      <c r="AE596" s="17">
        <f t="shared" si="653"/>
        <v>0</v>
      </c>
      <c r="AF596" s="29"/>
      <c r="AG596" s="43">
        <f t="shared" si="655"/>
        <v>0</v>
      </c>
      <c r="AH596" s="17">
        <f t="shared" si="656"/>
        <v>5.252307692307693</v>
      </c>
      <c r="AI596" s="17">
        <f t="shared" si="657"/>
        <v>5.252307692307693</v>
      </c>
      <c r="AJ596" s="3">
        <f t="shared" si="658"/>
        <v>257</v>
      </c>
      <c r="AK596" s="3">
        <f t="shared" si="659"/>
        <v>1400</v>
      </c>
      <c r="AL596" s="3"/>
      <c r="AN596" s="20">
        <f t="shared" si="674"/>
        <v>257.36</v>
      </c>
      <c r="AO596">
        <f t="shared" si="661"/>
        <v>2</v>
      </c>
      <c r="AP596">
        <f t="shared" si="662"/>
        <v>1</v>
      </c>
      <c r="AQ596">
        <f t="shared" si="663"/>
        <v>0</v>
      </c>
      <c r="AR596">
        <f t="shared" si="664"/>
        <v>0</v>
      </c>
      <c r="AS596">
        <f t="shared" si="665"/>
        <v>1</v>
      </c>
      <c r="AT596">
        <f t="shared" si="666"/>
        <v>2</v>
      </c>
      <c r="AU596">
        <f t="shared" si="667"/>
        <v>0</v>
      </c>
      <c r="AV596">
        <f t="shared" si="668"/>
        <v>1</v>
      </c>
      <c r="AW596">
        <f t="shared" si="669"/>
        <v>0</v>
      </c>
      <c r="AX596">
        <f t="shared" si="670"/>
        <v>4</v>
      </c>
      <c r="AY596">
        <f t="shared" si="671"/>
        <v>1440.0000000000546</v>
      </c>
      <c r="AZ596" s="12">
        <f t="shared" si="675"/>
        <v>-2.2583333333333333</v>
      </c>
      <c r="BA596" s="13">
        <f t="shared" si="654"/>
        <v>0</v>
      </c>
      <c r="BB596" s="13">
        <f t="shared" si="673"/>
        <v>0</v>
      </c>
      <c r="BC596" s="27">
        <v>0</v>
      </c>
      <c r="BD596" s="1">
        <f t="shared" si="676"/>
        <v>0</v>
      </c>
      <c r="BE596" s="20">
        <f t="shared" si="677"/>
        <v>244.61538461538464</v>
      </c>
    </row>
    <row r="597" spans="1:57" ht="35.25" customHeight="1" x14ac:dyDescent="0.65">
      <c r="A597" s="39">
        <v>591</v>
      </c>
      <c r="B597" s="2" t="s">
        <v>1455</v>
      </c>
      <c r="C597" s="44" t="s">
        <v>1488</v>
      </c>
      <c r="D597" s="47" t="s">
        <v>1489</v>
      </c>
      <c r="E597" s="48" t="s">
        <v>1490</v>
      </c>
      <c r="F597" s="46" t="str">
        <f>VLOOKUP(C597,'[1]2023.11'!$C$6:$X$1239,8,0)</f>
        <v>NON</v>
      </c>
      <c r="G597" s="46" t="str">
        <f>VLOOKUP(C597,'[1]2023.11'!$C$6:$X$1239,9,0)</f>
        <v>CHREANG</v>
      </c>
      <c r="H597" s="46" t="str">
        <f>VLOOKUP(C597,'[1]2023.11'!$C$6:$X$1239,14,0)</f>
        <v>F</v>
      </c>
      <c r="I597" s="78">
        <f>VLOOKUP(C597,'[1]2023.11'!$C$6:$X$1239,13,0)</f>
        <v>31077</v>
      </c>
      <c r="J597" s="46" t="str">
        <f>VLOOKUP(C597,'[1]2023.11'!$C$6:$X$1239,4,0)</f>
        <v>0717651788</v>
      </c>
      <c r="K597" s="46" t="str">
        <f>VLOOKUP(C597,'[1]2023.11'!$C$6:$X$1239,3,0)</f>
        <v>101051103</v>
      </c>
      <c r="L597" s="15">
        <v>45057</v>
      </c>
      <c r="M597" s="2">
        <f t="shared" si="651"/>
        <v>26</v>
      </c>
      <c r="N597" s="16">
        <v>24</v>
      </c>
      <c r="O597" s="2"/>
      <c r="P597" s="16"/>
      <c r="Q597" s="16"/>
      <c r="R597" s="2">
        <v>200</v>
      </c>
      <c r="S597" s="2">
        <v>0</v>
      </c>
      <c r="T597" s="2">
        <v>0</v>
      </c>
      <c r="U597" s="16"/>
      <c r="V597" s="2">
        <v>0</v>
      </c>
      <c r="W597" s="2">
        <f t="shared" si="643"/>
        <v>10</v>
      </c>
      <c r="X597" s="2">
        <f t="shared" si="650"/>
        <v>0</v>
      </c>
      <c r="Y597" s="17">
        <f t="shared" si="642"/>
        <v>34.615384615384613</v>
      </c>
      <c r="Z597" s="17">
        <f t="shared" si="672"/>
        <v>6</v>
      </c>
      <c r="AA597" s="17">
        <f t="shared" si="678"/>
        <v>5</v>
      </c>
      <c r="AB597" s="18">
        <v>7</v>
      </c>
      <c r="AC597" s="19">
        <f t="shared" si="660"/>
        <v>262.61538461538464</v>
      </c>
      <c r="AD597" s="17">
        <f t="shared" si="652"/>
        <v>0</v>
      </c>
      <c r="AE597" s="17">
        <f t="shared" si="653"/>
        <v>0</v>
      </c>
      <c r="AF597" s="29"/>
      <c r="AG597" s="43">
        <f t="shared" si="655"/>
        <v>0</v>
      </c>
      <c r="AH597" s="17">
        <f t="shared" si="656"/>
        <v>5.252307692307693</v>
      </c>
      <c r="AI597" s="17">
        <f t="shared" si="657"/>
        <v>5.252307692307693</v>
      </c>
      <c r="AJ597" s="3">
        <f t="shared" si="658"/>
        <v>257</v>
      </c>
      <c r="AK597" s="3">
        <f t="shared" si="659"/>
        <v>1400</v>
      </c>
      <c r="AL597" s="3"/>
      <c r="AN597" s="20">
        <f t="shared" si="674"/>
        <v>257.36</v>
      </c>
      <c r="AO597">
        <f t="shared" si="661"/>
        <v>2</v>
      </c>
      <c r="AP597">
        <f t="shared" si="662"/>
        <v>1</v>
      </c>
      <c r="AQ597">
        <f t="shared" si="663"/>
        <v>0</v>
      </c>
      <c r="AR597">
        <f t="shared" si="664"/>
        <v>0</v>
      </c>
      <c r="AS597">
        <f t="shared" si="665"/>
        <v>1</v>
      </c>
      <c r="AT597">
        <f t="shared" si="666"/>
        <v>2</v>
      </c>
      <c r="AU597">
        <f t="shared" si="667"/>
        <v>0</v>
      </c>
      <c r="AV597">
        <f t="shared" si="668"/>
        <v>1</v>
      </c>
      <c r="AW597">
        <f t="shared" si="669"/>
        <v>0</v>
      </c>
      <c r="AX597">
        <f t="shared" si="670"/>
        <v>4</v>
      </c>
      <c r="AY597">
        <f t="shared" si="671"/>
        <v>1440.0000000000546</v>
      </c>
      <c r="AZ597" s="12">
        <f t="shared" si="675"/>
        <v>-2.3194444444444446</v>
      </c>
      <c r="BA597" s="13">
        <f t="shared" si="654"/>
        <v>0</v>
      </c>
      <c r="BB597" s="13">
        <f t="shared" si="673"/>
        <v>0</v>
      </c>
      <c r="BC597" s="27">
        <v>0</v>
      </c>
      <c r="BD597" s="1">
        <f t="shared" si="676"/>
        <v>0</v>
      </c>
      <c r="BE597" s="20">
        <f t="shared" si="677"/>
        <v>244.61538461538464</v>
      </c>
    </row>
    <row r="598" spans="1:57" ht="35.25" customHeight="1" x14ac:dyDescent="0.65">
      <c r="A598" s="2">
        <v>592</v>
      </c>
      <c r="B598" s="2" t="s">
        <v>1455</v>
      </c>
      <c r="C598" s="44" t="s">
        <v>1491</v>
      </c>
      <c r="D598" s="47" t="s">
        <v>400</v>
      </c>
      <c r="E598" s="48" t="s">
        <v>1492</v>
      </c>
      <c r="F598" s="46" t="str">
        <f>VLOOKUP(C598,'[1]2023.11'!$C$6:$X$1239,8,0)</f>
        <v>NENG</v>
      </c>
      <c r="G598" s="46" t="str">
        <f>VLOOKUP(C598,'[1]2023.11'!$C$6:$X$1239,9,0)</f>
        <v>SOVANRY</v>
      </c>
      <c r="H598" s="46" t="str">
        <f>VLOOKUP(C598,'[1]2023.11'!$C$6:$X$1239,14,0)</f>
        <v>F</v>
      </c>
      <c r="I598" s="78">
        <f>VLOOKUP(C598,'[1]2023.11'!$C$6:$X$1239,13,0)</f>
        <v>37048</v>
      </c>
      <c r="J598" s="46" t="str">
        <f>VLOOKUP(C598,'[1]2023.11'!$C$6:$X$1239,4,0)</f>
        <v>0973868269</v>
      </c>
      <c r="K598" s="46" t="str">
        <f>VLOOKUP(C598,'[1]2023.11'!$C$6:$X$1239,3,0)</f>
        <v>101398600</v>
      </c>
      <c r="L598" s="15">
        <v>45090</v>
      </c>
      <c r="M598" s="2">
        <f t="shared" si="651"/>
        <v>26</v>
      </c>
      <c r="N598" s="16">
        <v>22</v>
      </c>
      <c r="O598" s="2"/>
      <c r="P598" s="16"/>
      <c r="Q598" s="16"/>
      <c r="R598" s="2">
        <v>200</v>
      </c>
      <c r="S598" s="2">
        <v>0</v>
      </c>
      <c r="T598" s="2">
        <v>0</v>
      </c>
      <c r="U598" s="16"/>
      <c r="V598" s="2">
        <v>0</v>
      </c>
      <c r="W598" s="2">
        <f t="shared" si="643"/>
        <v>10</v>
      </c>
      <c r="X598" s="2">
        <f t="shared" si="650"/>
        <v>0</v>
      </c>
      <c r="Y598" s="17">
        <f t="shared" si="642"/>
        <v>31.73076923076923</v>
      </c>
      <c r="Z598" s="17">
        <f t="shared" si="672"/>
        <v>5.5</v>
      </c>
      <c r="AA598" s="17">
        <f t="shared" si="678"/>
        <v>5</v>
      </c>
      <c r="AB598" s="18">
        <v>7</v>
      </c>
      <c r="AC598" s="19">
        <f t="shared" si="660"/>
        <v>259.23076923076923</v>
      </c>
      <c r="AD598" s="17">
        <f t="shared" si="652"/>
        <v>0</v>
      </c>
      <c r="AE598" s="17">
        <f t="shared" si="653"/>
        <v>0</v>
      </c>
      <c r="AF598" s="29"/>
      <c r="AG598" s="43">
        <f t="shared" si="655"/>
        <v>0</v>
      </c>
      <c r="AH598" s="17">
        <f t="shared" si="656"/>
        <v>5.1846153846153848</v>
      </c>
      <c r="AI598" s="17">
        <f t="shared" si="657"/>
        <v>5.1846153846153848</v>
      </c>
      <c r="AJ598" s="3">
        <f t="shared" si="658"/>
        <v>254</v>
      </c>
      <c r="AK598" s="3">
        <f t="shared" si="659"/>
        <v>200</v>
      </c>
      <c r="AL598" s="3"/>
      <c r="AN598" s="20">
        <f t="shared" si="674"/>
        <v>254.05</v>
      </c>
      <c r="AO598">
        <f t="shared" si="661"/>
        <v>2</v>
      </c>
      <c r="AP598">
        <f t="shared" si="662"/>
        <v>1</v>
      </c>
      <c r="AQ598">
        <f t="shared" si="663"/>
        <v>0</v>
      </c>
      <c r="AR598">
        <f t="shared" si="664"/>
        <v>0</v>
      </c>
      <c r="AS598">
        <f t="shared" si="665"/>
        <v>0</v>
      </c>
      <c r="AT598">
        <f t="shared" si="666"/>
        <v>4</v>
      </c>
      <c r="AU598">
        <f t="shared" si="667"/>
        <v>0</v>
      </c>
      <c r="AV598">
        <f t="shared" si="668"/>
        <v>0</v>
      </c>
      <c r="AW598">
        <f t="shared" si="669"/>
        <v>0</v>
      </c>
      <c r="AX598">
        <f t="shared" si="670"/>
        <v>2</v>
      </c>
      <c r="AY598">
        <f t="shared" si="671"/>
        <v>200.00000000004547</v>
      </c>
      <c r="AZ598" s="12">
        <f t="shared" si="675"/>
        <v>-2.4083333333333332</v>
      </c>
      <c r="BA598" s="13">
        <f t="shared" si="654"/>
        <v>0</v>
      </c>
      <c r="BB598" s="13">
        <f t="shared" si="673"/>
        <v>0</v>
      </c>
      <c r="BC598" s="27">
        <v>0</v>
      </c>
      <c r="BD598" s="1">
        <f t="shared" si="676"/>
        <v>0</v>
      </c>
      <c r="BE598" s="20">
        <f t="shared" si="677"/>
        <v>241.73076923076923</v>
      </c>
    </row>
    <row r="599" spans="1:57" ht="33" customHeight="1" x14ac:dyDescent="0.65">
      <c r="A599" s="39">
        <v>593</v>
      </c>
      <c r="B599" s="2" t="s">
        <v>1455</v>
      </c>
      <c r="C599" s="36" t="s">
        <v>1493</v>
      </c>
      <c r="D599" s="47" t="s">
        <v>228</v>
      </c>
      <c r="E599" s="48" t="s">
        <v>1494</v>
      </c>
      <c r="F599" s="46" t="str">
        <f>VLOOKUP(C599,'[1]2023.11'!$C$6:$X$1239,8,0)</f>
        <v>LY</v>
      </c>
      <c r="G599" s="46" t="str">
        <f>VLOOKUP(C599,'[1]2023.11'!$C$6:$X$1239,9,0)</f>
        <v>SOCHEATA</v>
      </c>
      <c r="H599" s="46" t="str">
        <f>VLOOKUP(C599,'[1]2023.11'!$C$6:$X$1239,14,0)</f>
        <v>F</v>
      </c>
      <c r="I599" s="78">
        <f>VLOOKUP(C599,'[1]2023.11'!$C$6:$X$1239,13,0)</f>
        <v>37329</v>
      </c>
      <c r="J599" s="46" t="e">
        <f>VLOOKUP(C599,'[1]2023.11'!$C$6:$X$1239,4,0)</f>
        <v>#N/A</v>
      </c>
      <c r="K599" s="46" t="str">
        <f>VLOOKUP(C599,'[1]2023.11'!$C$6:$X$1239,3,0)</f>
        <v>021306861</v>
      </c>
      <c r="L599" s="15">
        <v>45180</v>
      </c>
      <c r="M599" s="2">
        <f t="shared" si="651"/>
        <v>26</v>
      </c>
      <c r="N599" s="16">
        <v>24</v>
      </c>
      <c r="O599" s="2"/>
      <c r="P599" s="16"/>
      <c r="Q599" s="16"/>
      <c r="R599" s="2">
        <v>200</v>
      </c>
      <c r="S599" s="2">
        <v>0</v>
      </c>
      <c r="T599" s="2">
        <v>0</v>
      </c>
      <c r="U599" s="2"/>
      <c r="V599" s="2">
        <v>0</v>
      </c>
      <c r="W599" s="2">
        <f t="shared" si="643"/>
        <v>10</v>
      </c>
      <c r="X599" s="2">
        <v>0</v>
      </c>
      <c r="Y599" s="17">
        <f t="shared" si="642"/>
        <v>34.615384615384613</v>
      </c>
      <c r="Z599" s="17">
        <f t="shared" si="672"/>
        <v>6</v>
      </c>
      <c r="AA599" s="17">
        <f t="shared" si="678"/>
        <v>5</v>
      </c>
      <c r="AB599" s="18">
        <v>7</v>
      </c>
      <c r="AC599" s="19">
        <f t="shared" si="660"/>
        <v>262.61538461538464</v>
      </c>
      <c r="AD599" s="17">
        <f t="shared" si="652"/>
        <v>0</v>
      </c>
      <c r="AE599" s="17">
        <f t="shared" si="653"/>
        <v>0</v>
      </c>
      <c r="AF599" s="29"/>
      <c r="AG599" s="43">
        <f t="shared" si="655"/>
        <v>0</v>
      </c>
      <c r="AH599" s="17">
        <f t="shared" si="656"/>
        <v>5.252307692307693</v>
      </c>
      <c r="AI599" s="17">
        <f t="shared" si="657"/>
        <v>5.252307692307693</v>
      </c>
      <c r="AJ599" s="3">
        <f t="shared" si="658"/>
        <v>257</v>
      </c>
      <c r="AK599" s="3">
        <f t="shared" si="659"/>
        <v>1400</v>
      </c>
      <c r="AL599" s="3"/>
      <c r="AN599" s="20">
        <f t="shared" si="674"/>
        <v>257.36</v>
      </c>
      <c r="AO599">
        <f t="shared" si="661"/>
        <v>2</v>
      </c>
      <c r="AP599">
        <f t="shared" si="662"/>
        <v>1</v>
      </c>
      <c r="AQ599">
        <f t="shared" si="663"/>
        <v>0</v>
      </c>
      <c r="AR599">
        <f t="shared" si="664"/>
        <v>0</v>
      </c>
      <c r="AS599">
        <f t="shared" si="665"/>
        <v>1</v>
      </c>
      <c r="AT599">
        <f t="shared" si="666"/>
        <v>2</v>
      </c>
      <c r="AU599">
        <f t="shared" si="667"/>
        <v>0</v>
      </c>
      <c r="AV599">
        <f t="shared" si="668"/>
        <v>1</v>
      </c>
      <c r="AW599">
        <f t="shared" si="669"/>
        <v>0</v>
      </c>
      <c r="AX599">
        <f t="shared" si="670"/>
        <v>4</v>
      </c>
      <c r="AY599">
        <f t="shared" si="671"/>
        <v>1440.0000000000546</v>
      </c>
      <c r="AZ599" s="12">
        <f t="shared" si="675"/>
        <v>-2.6527777777777777</v>
      </c>
      <c r="BA599" s="13">
        <f t="shared" si="654"/>
        <v>0</v>
      </c>
      <c r="BB599" s="13">
        <f t="shared" si="673"/>
        <v>0</v>
      </c>
      <c r="BC599" s="27">
        <v>0</v>
      </c>
      <c r="BD599" s="1">
        <f t="shared" si="676"/>
        <v>0</v>
      </c>
      <c r="BE599" s="20">
        <f t="shared" si="677"/>
        <v>244.61538461538464</v>
      </c>
    </row>
    <row r="600" spans="1:57" ht="35.25" customHeight="1" x14ac:dyDescent="0.65">
      <c r="A600" s="2">
        <v>594</v>
      </c>
      <c r="B600" s="2" t="s">
        <v>1455</v>
      </c>
      <c r="C600" s="37" t="s">
        <v>1495</v>
      </c>
      <c r="D600" s="47" t="s">
        <v>648</v>
      </c>
      <c r="E600" s="48" t="s">
        <v>244</v>
      </c>
      <c r="F600" s="46" t="str">
        <f>VLOOKUP(C600,'[1]2023.11'!$C$6:$X$1239,8,0)</f>
        <v>HAI</v>
      </c>
      <c r="G600" s="46" t="str">
        <f>VLOOKUP(C600,'[1]2023.11'!$C$6:$X$1239,9,0)</f>
        <v>SREYNEANG</v>
      </c>
      <c r="H600" s="46" t="str">
        <f>VLOOKUP(C600,'[1]2023.11'!$C$6:$X$1239,14,0)</f>
        <v>F</v>
      </c>
      <c r="I600" s="78">
        <f>VLOOKUP(C600,'[1]2023.11'!$C$6:$X$1239,13,0)</f>
        <v>37477</v>
      </c>
      <c r="J600" s="46" t="str">
        <f>VLOOKUP(C600,'[1]2023.11'!$C$6:$X$1239,4,0)</f>
        <v>0964045243</v>
      </c>
      <c r="K600" s="46" t="str">
        <f>VLOOKUP(C600,'[1]2023.11'!$C$6:$X$1239,3,0)</f>
        <v>250330734</v>
      </c>
      <c r="L600" s="15">
        <v>45152</v>
      </c>
      <c r="M600" s="2">
        <f t="shared" si="651"/>
        <v>26</v>
      </c>
      <c r="N600" s="16">
        <v>24</v>
      </c>
      <c r="O600" s="2"/>
      <c r="P600" s="16"/>
      <c r="Q600" s="16"/>
      <c r="R600" s="2">
        <v>200</v>
      </c>
      <c r="S600" s="2">
        <v>0</v>
      </c>
      <c r="T600" s="2">
        <v>0</v>
      </c>
      <c r="U600" s="16"/>
      <c r="V600" s="2">
        <v>0</v>
      </c>
      <c r="W600" s="2">
        <f t="shared" si="643"/>
        <v>10</v>
      </c>
      <c r="X600" s="2">
        <f t="shared" ref="X600:X663" si="679">IF(AZ600&lt;=8,BA600,BB600)</f>
        <v>0</v>
      </c>
      <c r="Y600" s="17">
        <f t="shared" si="642"/>
        <v>34.615384615384613</v>
      </c>
      <c r="Z600" s="17">
        <f t="shared" si="672"/>
        <v>6</v>
      </c>
      <c r="AA600" s="17">
        <f t="shared" si="678"/>
        <v>5</v>
      </c>
      <c r="AB600" s="18">
        <v>7</v>
      </c>
      <c r="AC600" s="19">
        <f t="shared" si="660"/>
        <v>262.61538461538464</v>
      </c>
      <c r="AD600" s="17">
        <f t="shared" si="652"/>
        <v>0</v>
      </c>
      <c r="AE600" s="17">
        <f t="shared" si="653"/>
        <v>0</v>
      </c>
      <c r="AF600" s="29"/>
      <c r="AG600" s="43">
        <f t="shared" si="655"/>
        <v>0</v>
      </c>
      <c r="AH600" s="17">
        <f t="shared" si="656"/>
        <v>5.252307692307693</v>
      </c>
      <c r="AI600" s="17">
        <f t="shared" si="657"/>
        <v>5.252307692307693</v>
      </c>
      <c r="AJ600" s="3">
        <f t="shared" si="658"/>
        <v>257</v>
      </c>
      <c r="AK600" s="3">
        <f t="shared" si="659"/>
        <v>1400</v>
      </c>
      <c r="AL600" s="3"/>
      <c r="AN600" s="20">
        <f t="shared" si="674"/>
        <v>257.36</v>
      </c>
      <c r="AO600">
        <f t="shared" si="661"/>
        <v>2</v>
      </c>
      <c r="AP600">
        <f t="shared" si="662"/>
        <v>1</v>
      </c>
      <c r="AQ600">
        <f t="shared" si="663"/>
        <v>0</v>
      </c>
      <c r="AR600">
        <f t="shared" si="664"/>
        <v>0</v>
      </c>
      <c r="AS600">
        <f t="shared" si="665"/>
        <v>1</v>
      </c>
      <c r="AT600">
        <f t="shared" si="666"/>
        <v>2</v>
      </c>
      <c r="AU600">
        <f t="shared" si="667"/>
        <v>0</v>
      </c>
      <c r="AV600">
        <f t="shared" si="668"/>
        <v>1</v>
      </c>
      <c r="AW600">
        <f t="shared" si="669"/>
        <v>0</v>
      </c>
      <c r="AX600">
        <f t="shared" si="670"/>
        <v>4</v>
      </c>
      <c r="AY600">
        <f t="shared" si="671"/>
        <v>1440.0000000000546</v>
      </c>
      <c r="AZ600" s="12">
        <f t="shared" si="675"/>
        <v>-2.5777777777777779</v>
      </c>
      <c r="BA600" s="13">
        <f t="shared" si="654"/>
        <v>0</v>
      </c>
      <c r="BB600" s="13">
        <f t="shared" si="673"/>
        <v>0</v>
      </c>
      <c r="BC600" s="27">
        <v>0</v>
      </c>
      <c r="BD600" s="1">
        <f t="shared" si="676"/>
        <v>0</v>
      </c>
      <c r="BE600" s="20">
        <f t="shared" si="677"/>
        <v>244.61538461538464</v>
      </c>
    </row>
    <row r="601" spans="1:57" ht="35.25" customHeight="1" x14ac:dyDescent="0.65">
      <c r="A601" s="39">
        <v>595</v>
      </c>
      <c r="B601" s="2" t="s">
        <v>1455</v>
      </c>
      <c r="C601" s="37" t="s">
        <v>1496</v>
      </c>
      <c r="D601" s="47" t="s">
        <v>1497</v>
      </c>
      <c r="E601" s="48" t="s">
        <v>472</v>
      </c>
      <c r="F601" s="46" t="str">
        <f>VLOOKUP(C601,'[1]2023.11'!$C$6:$X$1239,8,0)</f>
        <v>HORN</v>
      </c>
      <c r="G601" s="46" t="str">
        <f>VLOOKUP(C601,'[1]2023.11'!$C$6:$X$1239,9,0)</f>
        <v>MENG</v>
      </c>
      <c r="H601" s="46" t="str">
        <f>VLOOKUP(C601,'[1]2023.11'!$C$6:$X$1239,14,0)</f>
        <v>F</v>
      </c>
      <c r="I601" s="78">
        <f>VLOOKUP(C601,'[1]2023.11'!$C$6:$X$1239,13,0)</f>
        <v>34894</v>
      </c>
      <c r="J601" s="46" t="e">
        <f>VLOOKUP(C601,'[1]2023.11'!$C$6:$X$1239,4,0)</f>
        <v>#N/A</v>
      </c>
      <c r="K601" s="46" t="str">
        <f>VLOOKUP(C601,'[1]2023.11'!$C$6:$X$1239,3,0)</f>
        <v>061720941</v>
      </c>
      <c r="L601" s="15">
        <v>45170</v>
      </c>
      <c r="M601" s="2">
        <f t="shared" si="651"/>
        <v>26</v>
      </c>
      <c r="N601" s="16">
        <v>24</v>
      </c>
      <c r="O601" s="2"/>
      <c r="P601" s="16"/>
      <c r="Q601" s="16"/>
      <c r="R601" s="2">
        <v>200</v>
      </c>
      <c r="S601" s="2">
        <v>0</v>
      </c>
      <c r="T601" s="2">
        <v>0</v>
      </c>
      <c r="U601" s="16"/>
      <c r="V601" s="2">
        <v>0</v>
      </c>
      <c r="W601" s="2">
        <f t="shared" si="643"/>
        <v>10</v>
      </c>
      <c r="X601" s="2">
        <f t="shared" si="679"/>
        <v>0</v>
      </c>
      <c r="Y601" s="17">
        <f t="shared" si="642"/>
        <v>34.615384615384613</v>
      </c>
      <c r="Z601" s="17">
        <f t="shared" si="672"/>
        <v>6</v>
      </c>
      <c r="AA601" s="17">
        <f t="shared" si="678"/>
        <v>5</v>
      </c>
      <c r="AB601" s="18">
        <v>7</v>
      </c>
      <c r="AC601" s="19">
        <f t="shared" si="660"/>
        <v>262.61538461538464</v>
      </c>
      <c r="AD601" s="17">
        <f t="shared" si="652"/>
        <v>0</v>
      </c>
      <c r="AE601" s="17">
        <f t="shared" si="653"/>
        <v>0</v>
      </c>
      <c r="AF601" s="29"/>
      <c r="AG601" s="43">
        <f t="shared" si="655"/>
        <v>0</v>
      </c>
      <c r="AH601" s="17">
        <f t="shared" si="656"/>
        <v>5.252307692307693</v>
      </c>
      <c r="AI601" s="17">
        <f t="shared" si="657"/>
        <v>5.252307692307693</v>
      </c>
      <c r="AJ601" s="3">
        <f t="shared" si="658"/>
        <v>257</v>
      </c>
      <c r="AK601" s="3">
        <f t="shared" si="659"/>
        <v>1400</v>
      </c>
      <c r="AL601" s="3"/>
      <c r="AN601" s="20">
        <f t="shared" si="674"/>
        <v>257.36</v>
      </c>
      <c r="AO601">
        <f t="shared" si="661"/>
        <v>2</v>
      </c>
      <c r="AP601">
        <f t="shared" si="662"/>
        <v>1</v>
      </c>
      <c r="AQ601">
        <f t="shared" si="663"/>
        <v>0</v>
      </c>
      <c r="AR601">
        <f t="shared" si="664"/>
        <v>0</v>
      </c>
      <c r="AS601">
        <f t="shared" si="665"/>
        <v>1</v>
      </c>
      <c r="AT601">
        <f t="shared" si="666"/>
        <v>2</v>
      </c>
      <c r="AU601">
        <f t="shared" si="667"/>
        <v>0</v>
      </c>
      <c r="AV601">
        <f t="shared" si="668"/>
        <v>1</v>
      </c>
      <c r="AW601">
        <f t="shared" si="669"/>
        <v>0</v>
      </c>
      <c r="AX601">
        <f t="shared" si="670"/>
        <v>4</v>
      </c>
      <c r="AY601">
        <f t="shared" si="671"/>
        <v>1440.0000000000546</v>
      </c>
      <c r="AZ601" s="12">
        <f t="shared" si="675"/>
        <v>-2.625</v>
      </c>
      <c r="BA601" s="13">
        <f t="shared" si="654"/>
        <v>0</v>
      </c>
      <c r="BB601" s="13">
        <f t="shared" si="673"/>
        <v>0</v>
      </c>
      <c r="BC601" s="27">
        <v>0</v>
      </c>
      <c r="BD601" s="1">
        <f t="shared" si="676"/>
        <v>0</v>
      </c>
      <c r="BE601" s="20">
        <f t="shared" si="677"/>
        <v>244.61538461538464</v>
      </c>
    </row>
    <row r="602" spans="1:57" ht="35.25" customHeight="1" x14ac:dyDescent="0.65">
      <c r="A602" s="2">
        <v>596</v>
      </c>
      <c r="B602" s="2" t="s">
        <v>1455</v>
      </c>
      <c r="C602" s="44" t="s">
        <v>1498</v>
      </c>
      <c r="D602" s="47" t="s">
        <v>1499</v>
      </c>
      <c r="E602" s="48" t="s">
        <v>367</v>
      </c>
      <c r="F602" s="46" t="str">
        <f>VLOOKUP(C602,'[1]2023.11'!$C$6:$X$1239,8,0)</f>
        <v>DUM</v>
      </c>
      <c r="G602" s="46" t="str">
        <f>VLOOKUP(C602,'[1]2023.11'!$C$6:$X$1239,9,0)</f>
        <v>KHOEURN</v>
      </c>
      <c r="H602" s="46" t="str">
        <f>VLOOKUP(C602,'[1]2023.11'!$C$6:$X$1239,14,0)</f>
        <v>F</v>
      </c>
      <c r="I602" s="78">
        <f>VLOOKUP(C602,'[1]2023.11'!$C$6:$X$1239,13,0)</f>
        <v>36222</v>
      </c>
      <c r="J602" s="46" t="e">
        <f>VLOOKUP(C602,'[1]2023.11'!$C$6:$X$1239,4,0)</f>
        <v>#N/A</v>
      </c>
      <c r="K602" s="46" t="str">
        <f>VLOOKUP(C602,'[1]2023.11'!$C$6:$X$1239,3,0)</f>
        <v>062205466</v>
      </c>
      <c r="L602" s="15">
        <v>45181</v>
      </c>
      <c r="M602" s="2">
        <f t="shared" si="651"/>
        <v>20</v>
      </c>
      <c r="N602" s="16">
        <v>16</v>
      </c>
      <c r="O602" s="2"/>
      <c r="P602" s="16">
        <v>5</v>
      </c>
      <c r="Q602" s="16">
        <v>1</v>
      </c>
      <c r="R602" s="2">
        <v>200</v>
      </c>
      <c r="S602" s="2">
        <v>0</v>
      </c>
      <c r="T602" s="2">
        <v>0</v>
      </c>
      <c r="U602" s="16"/>
      <c r="V602" s="2">
        <v>0</v>
      </c>
      <c r="W602" s="2">
        <f t="shared" si="643"/>
        <v>0</v>
      </c>
      <c r="X602" s="2">
        <f t="shared" si="679"/>
        <v>0</v>
      </c>
      <c r="Y602" s="17">
        <f t="shared" ref="Y602:Y609" si="680">(((R602/26/8)*1.5)*N602)+(((R602/26)*2)*O602)</f>
        <v>23.076923076923077</v>
      </c>
      <c r="Z602" s="17">
        <f t="shared" si="672"/>
        <v>4</v>
      </c>
      <c r="AA602" s="17">
        <f t="shared" si="678"/>
        <v>3.8461538461538463</v>
      </c>
      <c r="AB602" s="18">
        <v>7</v>
      </c>
      <c r="AC602" s="19">
        <f t="shared" si="660"/>
        <v>237.92307692307691</v>
      </c>
      <c r="AD602" s="17">
        <f t="shared" si="652"/>
        <v>38.46153846153846</v>
      </c>
      <c r="AE602" s="17">
        <f t="shared" si="653"/>
        <v>7.6923076923076925</v>
      </c>
      <c r="AF602" s="29"/>
      <c r="AG602" s="43">
        <f t="shared" si="655"/>
        <v>0</v>
      </c>
      <c r="AH602" s="17">
        <f t="shared" si="656"/>
        <v>4.7584615384615381</v>
      </c>
      <c r="AI602" s="17">
        <f t="shared" si="657"/>
        <v>50.912307692307692</v>
      </c>
      <c r="AJ602" s="3">
        <f t="shared" si="658"/>
        <v>187</v>
      </c>
      <c r="AK602" s="3">
        <f t="shared" si="659"/>
        <v>0</v>
      </c>
      <c r="AL602" s="3"/>
      <c r="AN602" s="20">
        <f t="shared" si="674"/>
        <v>187.01</v>
      </c>
      <c r="AO602">
        <f t="shared" si="661"/>
        <v>1</v>
      </c>
      <c r="AP602">
        <f t="shared" si="662"/>
        <v>1</v>
      </c>
      <c r="AQ602">
        <f t="shared" si="663"/>
        <v>1</v>
      </c>
      <c r="AR602">
        <f t="shared" si="664"/>
        <v>1</v>
      </c>
      <c r="AS602">
        <f t="shared" si="665"/>
        <v>1</v>
      </c>
      <c r="AT602">
        <f t="shared" si="666"/>
        <v>2</v>
      </c>
      <c r="AU602">
        <f t="shared" si="667"/>
        <v>0</v>
      </c>
      <c r="AV602">
        <f t="shared" si="668"/>
        <v>0</v>
      </c>
      <c r="AW602">
        <f t="shared" si="669"/>
        <v>0</v>
      </c>
      <c r="AX602">
        <f t="shared" si="670"/>
        <v>0</v>
      </c>
      <c r="AY602">
        <f t="shared" si="671"/>
        <v>39.99999999996362</v>
      </c>
      <c r="AZ602" s="12">
        <f t="shared" si="675"/>
        <v>-2.6555555555555554</v>
      </c>
      <c r="BA602" s="13">
        <f t="shared" si="654"/>
        <v>0</v>
      </c>
      <c r="BB602" s="13">
        <f t="shared" si="673"/>
        <v>0</v>
      </c>
      <c r="BC602" s="27">
        <v>0</v>
      </c>
      <c r="BD602" s="1">
        <f t="shared" si="676"/>
        <v>0</v>
      </c>
      <c r="BE602" s="20">
        <f t="shared" si="677"/>
        <v>176.92307692307693</v>
      </c>
    </row>
    <row r="603" spans="1:57" ht="35.25" customHeight="1" x14ac:dyDescent="0.65">
      <c r="A603" s="39">
        <v>597</v>
      </c>
      <c r="B603" s="2" t="s">
        <v>1455</v>
      </c>
      <c r="C603" s="44" t="s">
        <v>1500</v>
      </c>
      <c r="D603" s="47" t="s">
        <v>588</v>
      </c>
      <c r="E603" s="48" t="s">
        <v>994</v>
      </c>
      <c r="F603" s="46" t="str">
        <f>VLOOKUP(C603,'[1]2023.11'!$C$6:$X$1239,8,0)</f>
        <v>YUN</v>
      </c>
      <c r="G603" s="46" t="str">
        <f>VLOOKUP(C603,'[1]2023.11'!$C$6:$X$1239,9,0)</f>
        <v>CHANTY</v>
      </c>
      <c r="H603" s="46" t="str">
        <f>VLOOKUP(C603,'[1]2023.11'!$C$6:$X$1239,14,0)</f>
        <v>F</v>
      </c>
      <c r="I603" s="78">
        <f>VLOOKUP(C603,'[1]2023.11'!$C$6:$X$1239,13,0)</f>
        <v>35712</v>
      </c>
      <c r="J603" s="46" t="e">
        <f>VLOOKUP(C603,'[1]2023.11'!$C$6:$X$1239,4,0)</f>
        <v>#N/A</v>
      </c>
      <c r="K603" s="46" t="str">
        <f>VLOOKUP(C603,'[1]2023.11'!$C$6:$X$1239,3,0)</f>
        <v>15078014</v>
      </c>
      <c r="L603" s="15">
        <v>45217</v>
      </c>
      <c r="M603" s="2">
        <f t="shared" si="651"/>
        <v>26</v>
      </c>
      <c r="N603" s="16">
        <v>24</v>
      </c>
      <c r="O603" s="2"/>
      <c r="P603" s="16"/>
      <c r="Q603" s="16"/>
      <c r="R603" s="2">
        <v>198</v>
      </c>
      <c r="S603" s="2">
        <v>0</v>
      </c>
      <c r="T603" s="2">
        <v>0</v>
      </c>
      <c r="U603" s="16"/>
      <c r="V603" s="2">
        <v>0</v>
      </c>
      <c r="W603" s="2">
        <f t="shared" ref="W603:W609" si="681">IF(AND($Q$4&lt;=M603,Q603&lt;0.01),10,IF(AND(M603&gt;=$Q$4-1,Q603&lt;0.01),5,0))</f>
        <v>10</v>
      </c>
      <c r="X603" s="2">
        <f t="shared" si="679"/>
        <v>0</v>
      </c>
      <c r="Y603" s="17">
        <f t="shared" si="680"/>
        <v>34.269230769230774</v>
      </c>
      <c r="Z603" s="17">
        <f t="shared" si="672"/>
        <v>6</v>
      </c>
      <c r="AA603" s="17">
        <f t="shared" si="678"/>
        <v>5</v>
      </c>
      <c r="AB603" s="18">
        <v>7</v>
      </c>
      <c r="AC603" s="19">
        <f t="shared" si="660"/>
        <v>260.26923076923077</v>
      </c>
      <c r="AD603" s="17">
        <f t="shared" si="652"/>
        <v>0</v>
      </c>
      <c r="AE603" s="17">
        <f t="shared" si="653"/>
        <v>0</v>
      </c>
      <c r="AF603" s="29"/>
      <c r="AG603" s="43">
        <f t="shared" si="655"/>
        <v>0</v>
      </c>
      <c r="AH603" s="17">
        <f t="shared" si="656"/>
        <v>5.2053846153846157</v>
      </c>
      <c r="AI603" s="17">
        <f t="shared" si="657"/>
        <v>5.2053846153846157</v>
      </c>
      <c r="AJ603" s="3">
        <f t="shared" si="658"/>
        <v>255</v>
      </c>
      <c r="AK603" s="3">
        <f t="shared" si="659"/>
        <v>200</v>
      </c>
      <c r="AL603" s="3"/>
      <c r="AN603" s="20">
        <f t="shared" si="674"/>
        <v>255.06</v>
      </c>
      <c r="AO603">
        <f t="shared" si="661"/>
        <v>2</v>
      </c>
      <c r="AP603">
        <f t="shared" si="662"/>
        <v>1</v>
      </c>
      <c r="AQ603">
        <f t="shared" si="663"/>
        <v>0</v>
      </c>
      <c r="AR603">
        <f t="shared" si="664"/>
        <v>0</v>
      </c>
      <c r="AS603">
        <f t="shared" si="665"/>
        <v>1</v>
      </c>
      <c r="AT603">
        <f t="shared" si="666"/>
        <v>0</v>
      </c>
      <c r="AU603">
        <f t="shared" si="667"/>
        <v>0</v>
      </c>
      <c r="AV603">
        <f t="shared" si="668"/>
        <v>0</v>
      </c>
      <c r="AW603">
        <f t="shared" si="669"/>
        <v>0</v>
      </c>
      <c r="AX603">
        <f t="shared" si="670"/>
        <v>2</v>
      </c>
      <c r="AY603">
        <f t="shared" si="671"/>
        <v>240.00000000000909</v>
      </c>
      <c r="AZ603" s="12">
        <f t="shared" si="675"/>
        <v>-2.7555555555555555</v>
      </c>
      <c r="BA603" s="13">
        <f t="shared" si="654"/>
        <v>0</v>
      </c>
      <c r="BB603" s="13">
        <f t="shared" si="673"/>
        <v>0</v>
      </c>
      <c r="BC603" s="27">
        <v>0</v>
      </c>
      <c r="BD603" s="1">
        <f t="shared" si="676"/>
        <v>0</v>
      </c>
      <c r="BE603" s="20">
        <f t="shared" si="677"/>
        <v>242.26923076923077</v>
      </c>
    </row>
    <row r="604" spans="1:57" ht="35.25" customHeight="1" x14ac:dyDescent="0.65">
      <c r="A604" s="2">
        <v>598</v>
      </c>
      <c r="B604" s="2" t="s">
        <v>1455</v>
      </c>
      <c r="C604" s="44" t="s">
        <v>1501</v>
      </c>
      <c r="D604" s="47" t="s">
        <v>1502</v>
      </c>
      <c r="E604" s="48" t="s">
        <v>326</v>
      </c>
      <c r="F604" s="46" t="str">
        <f>VLOOKUP(C604,'[1]2023.11'!$C$6:$X$1239,8,0)</f>
        <v>KOL</v>
      </c>
      <c r="G604" s="46" t="str">
        <f>VLOOKUP(C604,'[1]2023.11'!$C$6:$X$1239,9,0)</f>
        <v>LIN</v>
      </c>
      <c r="H604" s="46" t="str">
        <f>VLOOKUP(C604,'[1]2023.11'!$C$6:$X$1239,14,0)</f>
        <v>F</v>
      </c>
      <c r="I604" s="78">
        <f>VLOOKUP(C604,'[1]2023.11'!$C$6:$X$1239,13,0)</f>
        <v>36708</v>
      </c>
      <c r="J604" s="46" t="e">
        <f>VLOOKUP(C604,'[1]2023.11'!$C$6:$X$1239,4,0)</f>
        <v>#N/A</v>
      </c>
      <c r="K604" s="46" t="str">
        <f>VLOOKUP(C604,'[1]2023.11'!$C$6:$X$1239,3,0)</f>
        <v>150857587</v>
      </c>
      <c r="L604" s="15">
        <v>45218</v>
      </c>
      <c r="M604" s="2">
        <f t="shared" si="651"/>
        <v>26</v>
      </c>
      <c r="N604" s="16">
        <v>24</v>
      </c>
      <c r="O604" s="2"/>
      <c r="P604" s="16"/>
      <c r="Q604" s="16"/>
      <c r="R604" s="2">
        <v>198</v>
      </c>
      <c r="S604" s="2">
        <v>0</v>
      </c>
      <c r="T604" s="2">
        <v>0</v>
      </c>
      <c r="U604" s="16"/>
      <c r="V604" s="2">
        <v>0</v>
      </c>
      <c r="W604" s="2">
        <f t="shared" si="681"/>
        <v>10</v>
      </c>
      <c r="X604" s="2">
        <f t="shared" si="679"/>
        <v>0</v>
      </c>
      <c r="Y604" s="17">
        <f t="shared" si="680"/>
        <v>34.269230769230774</v>
      </c>
      <c r="Z604" s="17">
        <f t="shared" si="672"/>
        <v>6</v>
      </c>
      <c r="AA604" s="17">
        <f t="shared" si="678"/>
        <v>5</v>
      </c>
      <c r="AB604" s="18">
        <v>7</v>
      </c>
      <c r="AC604" s="19">
        <f t="shared" si="660"/>
        <v>260.26923076923077</v>
      </c>
      <c r="AD604" s="17">
        <f t="shared" si="652"/>
        <v>0</v>
      </c>
      <c r="AE604" s="17">
        <f t="shared" si="653"/>
        <v>0</v>
      </c>
      <c r="AF604" s="29"/>
      <c r="AG604" s="43">
        <f t="shared" si="655"/>
        <v>0</v>
      </c>
      <c r="AH604" s="17">
        <f t="shared" si="656"/>
        <v>5.2053846153846157</v>
      </c>
      <c r="AI604" s="17">
        <f t="shared" si="657"/>
        <v>5.2053846153846157</v>
      </c>
      <c r="AJ604" s="3">
        <f t="shared" si="658"/>
        <v>255</v>
      </c>
      <c r="AK604" s="3">
        <f t="shared" si="659"/>
        <v>200</v>
      </c>
      <c r="AL604" s="3"/>
      <c r="AN604" s="20">
        <f t="shared" si="674"/>
        <v>255.06</v>
      </c>
      <c r="AO604">
        <f t="shared" si="661"/>
        <v>2</v>
      </c>
      <c r="AP604">
        <f t="shared" si="662"/>
        <v>1</v>
      </c>
      <c r="AQ604">
        <f t="shared" si="663"/>
        <v>0</v>
      </c>
      <c r="AR604">
        <f t="shared" si="664"/>
        <v>0</v>
      </c>
      <c r="AS604">
        <f t="shared" si="665"/>
        <v>1</v>
      </c>
      <c r="AT604">
        <f t="shared" si="666"/>
        <v>0</v>
      </c>
      <c r="AU604">
        <f t="shared" si="667"/>
        <v>0</v>
      </c>
      <c r="AV604">
        <f t="shared" si="668"/>
        <v>0</v>
      </c>
      <c r="AW604">
        <f t="shared" si="669"/>
        <v>0</v>
      </c>
      <c r="AX604">
        <f t="shared" si="670"/>
        <v>2</v>
      </c>
      <c r="AY604">
        <f t="shared" si="671"/>
        <v>240.00000000000909</v>
      </c>
      <c r="AZ604" s="12">
        <f t="shared" si="675"/>
        <v>-2.7583333333333333</v>
      </c>
      <c r="BA604" s="13">
        <f t="shared" si="654"/>
        <v>0</v>
      </c>
      <c r="BB604" s="13">
        <f t="shared" si="673"/>
        <v>0</v>
      </c>
      <c r="BC604" s="27">
        <v>0</v>
      </c>
      <c r="BD604" s="1">
        <f t="shared" si="676"/>
        <v>0</v>
      </c>
      <c r="BE604" s="20">
        <f t="shared" si="677"/>
        <v>242.26923076923077</v>
      </c>
    </row>
    <row r="605" spans="1:57" ht="35.25" customHeight="1" x14ac:dyDescent="0.65">
      <c r="A605" s="39">
        <v>599</v>
      </c>
      <c r="B605" s="2" t="s">
        <v>1455</v>
      </c>
      <c r="C605" s="44" t="s">
        <v>1503</v>
      </c>
      <c r="D605" s="47" t="s">
        <v>1504</v>
      </c>
      <c r="E605" s="48" t="s">
        <v>622</v>
      </c>
      <c r="F605" s="46" t="str">
        <f>VLOOKUP(C605,'[1]2023.11'!$C$6:$X$1239,8,0)</f>
        <v>ROM</v>
      </c>
      <c r="G605" s="46" t="str">
        <f>VLOOKUP(C605,'[1]2023.11'!$C$6:$X$1239,9,0)</f>
        <v>NITA</v>
      </c>
      <c r="H605" s="46" t="str">
        <f>VLOOKUP(C605,'[1]2023.11'!$C$6:$X$1239,14,0)</f>
        <v>F</v>
      </c>
      <c r="I605" s="78">
        <f>VLOOKUP(C605,'[1]2023.11'!$C$6:$X$1239,13,0)</f>
        <v>35916</v>
      </c>
      <c r="J605" s="46" t="e">
        <f>VLOOKUP(C605,'[1]2023.11'!$C$6:$X$1239,4,0)</f>
        <v>#N/A</v>
      </c>
      <c r="K605" s="46" t="str">
        <f>VLOOKUP(C605,'[1]2023.11'!$C$6:$X$1239,3,0)</f>
        <v>021057135</v>
      </c>
      <c r="L605" s="15">
        <v>45222</v>
      </c>
      <c r="M605" s="2">
        <f t="shared" si="651"/>
        <v>26</v>
      </c>
      <c r="N605" s="16">
        <v>24</v>
      </c>
      <c r="O605" s="2"/>
      <c r="P605" s="16"/>
      <c r="Q605" s="16"/>
      <c r="R605" s="2">
        <v>198</v>
      </c>
      <c r="S605" s="2">
        <v>0</v>
      </c>
      <c r="T605" s="2">
        <v>0</v>
      </c>
      <c r="U605" s="16"/>
      <c r="V605" s="2">
        <v>0</v>
      </c>
      <c r="W605" s="2">
        <f t="shared" si="681"/>
        <v>10</v>
      </c>
      <c r="X605" s="2">
        <f t="shared" si="679"/>
        <v>0</v>
      </c>
      <c r="Y605" s="17">
        <f t="shared" si="680"/>
        <v>34.269230769230774</v>
      </c>
      <c r="Z605" s="17">
        <f t="shared" si="672"/>
        <v>6</v>
      </c>
      <c r="AA605" s="17">
        <f t="shared" si="678"/>
        <v>5</v>
      </c>
      <c r="AB605" s="18">
        <v>7</v>
      </c>
      <c r="AC605" s="19">
        <f t="shared" si="660"/>
        <v>260.26923076923077</v>
      </c>
      <c r="AD605" s="17">
        <f t="shared" si="652"/>
        <v>0</v>
      </c>
      <c r="AE605" s="17">
        <f t="shared" si="653"/>
        <v>0</v>
      </c>
      <c r="AF605" s="29"/>
      <c r="AG605" s="43">
        <f t="shared" si="655"/>
        <v>0</v>
      </c>
      <c r="AH605" s="17">
        <f t="shared" si="656"/>
        <v>5.2053846153846157</v>
      </c>
      <c r="AI605" s="17">
        <f t="shared" si="657"/>
        <v>5.2053846153846157</v>
      </c>
      <c r="AJ605" s="3">
        <f t="shared" si="658"/>
        <v>255</v>
      </c>
      <c r="AK605" s="3">
        <f t="shared" si="659"/>
        <v>200</v>
      </c>
      <c r="AL605" s="3"/>
      <c r="AN605" s="20">
        <f t="shared" si="674"/>
        <v>255.06</v>
      </c>
      <c r="AO605">
        <f t="shared" si="661"/>
        <v>2</v>
      </c>
      <c r="AP605">
        <f t="shared" si="662"/>
        <v>1</v>
      </c>
      <c r="AQ605">
        <f t="shared" si="663"/>
        <v>0</v>
      </c>
      <c r="AR605">
        <f t="shared" si="664"/>
        <v>0</v>
      </c>
      <c r="AS605">
        <f t="shared" si="665"/>
        <v>1</v>
      </c>
      <c r="AT605">
        <f t="shared" si="666"/>
        <v>0</v>
      </c>
      <c r="AU605">
        <f t="shared" si="667"/>
        <v>0</v>
      </c>
      <c r="AV605">
        <f t="shared" si="668"/>
        <v>0</v>
      </c>
      <c r="AW605">
        <f t="shared" si="669"/>
        <v>0</v>
      </c>
      <c r="AX605">
        <f t="shared" si="670"/>
        <v>2</v>
      </c>
      <c r="AY605">
        <f t="shared" si="671"/>
        <v>240.00000000000909</v>
      </c>
      <c r="AZ605" s="12">
        <f t="shared" si="675"/>
        <v>-2.7694444444444444</v>
      </c>
      <c r="BA605" s="13">
        <f t="shared" si="654"/>
        <v>0</v>
      </c>
      <c r="BB605" s="13">
        <f t="shared" si="673"/>
        <v>0</v>
      </c>
      <c r="BC605" s="27">
        <v>0</v>
      </c>
      <c r="BD605" s="1">
        <f t="shared" si="676"/>
        <v>0</v>
      </c>
      <c r="BE605" s="20">
        <f t="shared" si="677"/>
        <v>242.26923076923077</v>
      </c>
    </row>
    <row r="606" spans="1:57" ht="35.25" customHeight="1" x14ac:dyDescent="0.65">
      <c r="A606" s="2">
        <v>600</v>
      </c>
      <c r="B606" s="2" t="s">
        <v>1455</v>
      </c>
      <c r="C606" s="44" t="s">
        <v>1505</v>
      </c>
      <c r="D606" s="47" t="s">
        <v>1506</v>
      </c>
      <c r="E606" s="48" t="s">
        <v>1507</v>
      </c>
      <c r="F606" s="46" t="str">
        <f>VLOOKUP(C606,'[1]2023.11'!$C$6:$X$1239,8,0)</f>
        <v>NHOENG</v>
      </c>
      <c r="G606" s="46" t="str">
        <f>VLOOKUP(C606,'[1]2023.11'!$C$6:$X$1239,9,0)</f>
        <v>MOL</v>
      </c>
      <c r="H606" s="46" t="str">
        <f>VLOOKUP(C606,'[1]2023.11'!$C$6:$X$1239,14,0)</f>
        <v>F</v>
      </c>
      <c r="I606" s="78">
        <f>VLOOKUP(C606,'[1]2023.11'!$C$6:$X$1239,13,0)</f>
        <v>33011</v>
      </c>
      <c r="J606" s="46" t="e">
        <f>VLOOKUP(C606,'[1]2023.11'!$C$6:$X$1239,4,0)</f>
        <v>#N/A</v>
      </c>
      <c r="K606" s="46" t="str">
        <f>VLOOKUP(C606,'[1]2023.11'!$C$6:$X$1239,3,0)</f>
        <v>150563716</v>
      </c>
      <c r="L606" s="15">
        <v>45222</v>
      </c>
      <c r="M606" s="2">
        <f t="shared" si="651"/>
        <v>26</v>
      </c>
      <c r="N606" s="16">
        <v>24</v>
      </c>
      <c r="O606" s="2"/>
      <c r="P606" s="16"/>
      <c r="Q606" s="16"/>
      <c r="R606" s="2">
        <v>198</v>
      </c>
      <c r="S606" s="2">
        <v>0</v>
      </c>
      <c r="T606" s="2">
        <v>0</v>
      </c>
      <c r="U606" s="16"/>
      <c r="V606" s="2">
        <v>0</v>
      </c>
      <c r="W606" s="2">
        <f t="shared" si="681"/>
        <v>10</v>
      </c>
      <c r="X606" s="2">
        <f t="shared" si="679"/>
        <v>0</v>
      </c>
      <c r="Y606" s="17">
        <f t="shared" si="680"/>
        <v>34.269230769230774</v>
      </c>
      <c r="Z606" s="17">
        <f t="shared" si="672"/>
        <v>6</v>
      </c>
      <c r="AA606" s="17">
        <f t="shared" si="678"/>
        <v>5</v>
      </c>
      <c r="AB606" s="18">
        <v>7</v>
      </c>
      <c r="AC606" s="19">
        <f t="shared" si="660"/>
        <v>260.26923076923077</v>
      </c>
      <c r="AD606" s="17">
        <f t="shared" si="652"/>
        <v>0</v>
      </c>
      <c r="AE606" s="17">
        <f t="shared" si="653"/>
        <v>0</v>
      </c>
      <c r="AF606" s="29"/>
      <c r="AG606" s="43">
        <f t="shared" si="655"/>
        <v>0</v>
      </c>
      <c r="AH606" s="17">
        <f t="shared" si="656"/>
        <v>5.2053846153846157</v>
      </c>
      <c r="AI606" s="17">
        <f t="shared" si="657"/>
        <v>5.2053846153846157</v>
      </c>
      <c r="AJ606" s="3">
        <f t="shared" si="658"/>
        <v>255</v>
      </c>
      <c r="AK606" s="3">
        <f t="shared" si="659"/>
        <v>200</v>
      </c>
      <c r="AL606" s="3"/>
      <c r="AN606" s="20">
        <f t="shared" si="674"/>
        <v>255.06</v>
      </c>
      <c r="AO606">
        <f t="shared" si="661"/>
        <v>2</v>
      </c>
      <c r="AP606">
        <f t="shared" si="662"/>
        <v>1</v>
      </c>
      <c r="AQ606">
        <f t="shared" si="663"/>
        <v>0</v>
      </c>
      <c r="AR606">
        <f t="shared" si="664"/>
        <v>0</v>
      </c>
      <c r="AS606">
        <f t="shared" si="665"/>
        <v>1</v>
      </c>
      <c r="AT606">
        <f t="shared" si="666"/>
        <v>0</v>
      </c>
      <c r="AU606">
        <f t="shared" si="667"/>
        <v>0</v>
      </c>
      <c r="AV606">
        <f t="shared" si="668"/>
        <v>0</v>
      </c>
      <c r="AW606">
        <f t="shared" si="669"/>
        <v>0</v>
      </c>
      <c r="AX606">
        <f t="shared" si="670"/>
        <v>2</v>
      </c>
      <c r="AY606">
        <f t="shared" si="671"/>
        <v>240.00000000000909</v>
      </c>
      <c r="AZ606" s="12">
        <f t="shared" si="675"/>
        <v>-2.7694444444444444</v>
      </c>
      <c r="BA606" s="13">
        <f t="shared" si="654"/>
        <v>0</v>
      </c>
      <c r="BB606" s="13">
        <f t="shared" si="673"/>
        <v>0</v>
      </c>
      <c r="BC606" s="27">
        <v>0</v>
      </c>
      <c r="BD606" s="1">
        <f t="shared" si="676"/>
        <v>0</v>
      </c>
      <c r="BE606" s="20">
        <f t="shared" si="677"/>
        <v>242.26923076923077</v>
      </c>
    </row>
    <row r="607" spans="1:57" ht="35.25" customHeight="1" x14ac:dyDescent="0.65">
      <c r="A607" s="39">
        <v>601</v>
      </c>
      <c r="B607" s="2" t="s">
        <v>1455</v>
      </c>
      <c r="C607" s="44" t="s">
        <v>1508</v>
      </c>
      <c r="D607" s="47" t="s">
        <v>559</v>
      </c>
      <c r="E607" s="48" t="s">
        <v>326</v>
      </c>
      <c r="F607" s="46" t="str">
        <f>VLOOKUP(C607,'[1]2023.11'!$C$6:$X$1239,8,0)</f>
        <v>YOEUN</v>
      </c>
      <c r="G607" s="46" t="str">
        <f>VLOOKUP(C607,'[1]2023.11'!$C$6:$X$1239,9,0)</f>
        <v>LIN</v>
      </c>
      <c r="H607" s="46" t="str">
        <f>VLOOKUP(C607,'[1]2023.11'!$C$6:$X$1239,14,0)</f>
        <v>F</v>
      </c>
      <c r="I607" s="78">
        <f>VLOOKUP(C607,'[1]2023.11'!$C$6:$X$1239,13,0)</f>
        <v>37771</v>
      </c>
      <c r="J607" s="46" t="e">
        <f>VLOOKUP(C607,'[1]2023.11'!$C$6:$X$1239,4,0)</f>
        <v>#N/A</v>
      </c>
      <c r="K607" s="46" t="str">
        <f>VLOOKUP(C607,'[1]2023.11'!$C$6:$X$1239,3,0)</f>
        <v>062332894</v>
      </c>
      <c r="L607" s="15">
        <v>45223</v>
      </c>
      <c r="M607" s="2">
        <f t="shared" si="651"/>
        <v>25</v>
      </c>
      <c r="N607" s="16">
        <v>24</v>
      </c>
      <c r="O607" s="2"/>
      <c r="P607" s="16">
        <v>1</v>
      </c>
      <c r="Q607" s="16"/>
      <c r="R607" s="2">
        <v>198</v>
      </c>
      <c r="S607" s="2">
        <v>0</v>
      </c>
      <c r="T607" s="2">
        <v>0</v>
      </c>
      <c r="U607" s="16"/>
      <c r="V607" s="2">
        <v>0</v>
      </c>
      <c r="W607" s="2">
        <f t="shared" si="681"/>
        <v>5</v>
      </c>
      <c r="X607" s="2">
        <f t="shared" si="679"/>
        <v>0</v>
      </c>
      <c r="Y607" s="17">
        <f t="shared" si="680"/>
        <v>34.269230769230774</v>
      </c>
      <c r="Z607" s="17">
        <f t="shared" si="672"/>
        <v>6</v>
      </c>
      <c r="AA607" s="17">
        <f t="shared" si="678"/>
        <v>4.8076923076923084</v>
      </c>
      <c r="AB607" s="18">
        <v>7</v>
      </c>
      <c r="AC607" s="19">
        <f t="shared" si="660"/>
        <v>255.07692307692309</v>
      </c>
      <c r="AD607" s="17">
        <f t="shared" si="652"/>
        <v>7.615384615384615</v>
      </c>
      <c r="AE607" s="17">
        <f t="shared" si="653"/>
        <v>0</v>
      </c>
      <c r="AF607" s="29"/>
      <c r="AG607" s="43">
        <f t="shared" si="655"/>
        <v>0</v>
      </c>
      <c r="AH607" s="17">
        <f t="shared" si="656"/>
        <v>5.1015384615384622</v>
      </c>
      <c r="AI607" s="17">
        <f t="shared" si="657"/>
        <v>12.716923076923077</v>
      </c>
      <c r="AJ607" s="3">
        <f t="shared" si="658"/>
        <v>242</v>
      </c>
      <c r="AK607" s="3">
        <f t="shared" si="659"/>
        <v>1400</v>
      </c>
      <c r="AL607" s="3"/>
      <c r="AN607" s="20">
        <f t="shared" si="674"/>
        <v>242.36</v>
      </c>
      <c r="AO607">
        <f t="shared" si="661"/>
        <v>2</v>
      </c>
      <c r="AP607">
        <f t="shared" si="662"/>
        <v>0</v>
      </c>
      <c r="AQ607">
        <f t="shared" si="663"/>
        <v>2</v>
      </c>
      <c r="AR607">
        <f t="shared" si="664"/>
        <v>0</v>
      </c>
      <c r="AS607">
        <f t="shared" si="665"/>
        <v>0</v>
      </c>
      <c r="AT607">
        <f t="shared" si="666"/>
        <v>2</v>
      </c>
      <c r="AU607">
        <f t="shared" si="667"/>
        <v>0</v>
      </c>
      <c r="AV607">
        <f t="shared" si="668"/>
        <v>1</v>
      </c>
      <c r="AW607">
        <f t="shared" si="669"/>
        <v>0</v>
      </c>
      <c r="AX607">
        <f t="shared" si="670"/>
        <v>4</v>
      </c>
      <c r="AY607">
        <f t="shared" si="671"/>
        <v>1440.0000000000546</v>
      </c>
      <c r="AZ607" s="12">
        <f t="shared" si="675"/>
        <v>-2.7722222222222221</v>
      </c>
      <c r="BA607" s="13">
        <f t="shared" si="654"/>
        <v>0</v>
      </c>
      <c r="BB607" s="13">
        <f t="shared" si="673"/>
        <v>0</v>
      </c>
      <c r="BC607" s="27">
        <v>0</v>
      </c>
      <c r="BD607" s="1">
        <f t="shared" si="676"/>
        <v>0</v>
      </c>
      <c r="BE607" s="20">
        <f t="shared" si="677"/>
        <v>229.65384615384616</v>
      </c>
    </row>
    <row r="608" spans="1:57" ht="35.25" customHeight="1" x14ac:dyDescent="0.65">
      <c r="A608" s="2">
        <v>602</v>
      </c>
      <c r="B608" s="2" t="s">
        <v>1455</v>
      </c>
      <c r="C608" s="37" t="s">
        <v>1509</v>
      </c>
      <c r="D608" s="47" t="s">
        <v>522</v>
      </c>
      <c r="E608" s="48" t="s">
        <v>216</v>
      </c>
      <c r="F608" s="46" t="str">
        <f>VLOOKUP(C608,'[1]2023.11'!$C$6:$X$1239,8,0)</f>
        <v>SOK</v>
      </c>
      <c r="G608" s="46" t="str">
        <f>VLOOKUP(C608,'[1]2023.11'!$C$6:$X$1239,9,0)</f>
        <v>THEAVY</v>
      </c>
      <c r="H608" s="46" t="str">
        <f>VLOOKUP(C608,'[1]2023.11'!$C$6:$X$1239,14,0)</f>
        <v>F</v>
      </c>
      <c r="I608" s="78">
        <f>VLOOKUP(C608,'[1]2023.11'!$C$6:$X$1239,13,0)</f>
        <v>38637</v>
      </c>
      <c r="J608" s="46" t="e">
        <f>VLOOKUP(C608,'[1]2023.11'!$C$6:$X$1239,4,0)</f>
        <v>#N/A</v>
      </c>
      <c r="K608" s="46" t="str">
        <f>VLOOKUP(C608,'[1]2023.11'!$C$6:$X$1239,3,0)</f>
        <v>181019302</v>
      </c>
      <c r="L608" s="15">
        <v>45231</v>
      </c>
      <c r="M608" s="2">
        <f t="shared" si="651"/>
        <v>26</v>
      </c>
      <c r="N608" s="16">
        <v>24</v>
      </c>
      <c r="O608" s="2"/>
      <c r="P608" s="16"/>
      <c r="Q608" s="16"/>
      <c r="R608" s="2">
        <v>200</v>
      </c>
      <c r="S608" s="2">
        <v>0</v>
      </c>
      <c r="T608" s="2">
        <v>0</v>
      </c>
      <c r="U608" s="16"/>
      <c r="V608" s="2">
        <v>0</v>
      </c>
      <c r="W608" s="2">
        <f t="shared" si="681"/>
        <v>10</v>
      </c>
      <c r="X608" s="2">
        <f t="shared" si="679"/>
        <v>0</v>
      </c>
      <c r="Y608" s="17">
        <f t="shared" si="680"/>
        <v>34.615384615384613</v>
      </c>
      <c r="Z608" s="17">
        <f t="shared" si="672"/>
        <v>6</v>
      </c>
      <c r="AA608" s="17">
        <f t="shared" si="678"/>
        <v>5</v>
      </c>
      <c r="AB608" s="18">
        <v>7</v>
      </c>
      <c r="AC608" s="19">
        <f t="shared" si="660"/>
        <v>262.61538461538464</v>
      </c>
      <c r="AD608" s="17">
        <f t="shared" si="652"/>
        <v>0</v>
      </c>
      <c r="AE608" s="17">
        <f t="shared" si="653"/>
        <v>0</v>
      </c>
      <c r="AF608" s="29"/>
      <c r="AG608" s="43">
        <f t="shared" si="655"/>
        <v>0</v>
      </c>
      <c r="AH608" s="17">
        <f t="shared" si="656"/>
        <v>5.252307692307693</v>
      </c>
      <c r="AI608" s="17">
        <f t="shared" si="657"/>
        <v>5.252307692307693</v>
      </c>
      <c r="AJ608" s="3">
        <f t="shared" si="658"/>
        <v>257</v>
      </c>
      <c r="AK608" s="3">
        <f t="shared" si="659"/>
        <v>1400</v>
      </c>
      <c r="AL608" s="3"/>
      <c r="AN608" s="20">
        <f t="shared" si="674"/>
        <v>257.36</v>
      </c>
      <c r="AO608">
        <f t="shared" si="661"/>
        <v>2</v>
      </c>
      <c r="AP608">
        <f t="shared" si="662"/>
        <v>1</v>
      </c>
      <c r="AQ608">
        <f t="shared" si="663"/>
        <v>0</v>
      </c>
      <c r="AR608">
        <f t="shared" si="664"/>
        <v>0</v>
      </c>
      <c r="AS608">
        <f t="shared" si="665"/>
        <v>1</v>
      </c>
      <c r="AT608">
        <f t="shared" si="666"/>
        <v>2</v>
      </c>
      <c r="AU608">
        <f t="shared" si="667"/>
        <v>0</v>
      </c>
      <c r="AV608">
        <f t="shared" si="668"/>
        <v>1</v>
      </c>
      <c r="AW608">
        <f t="shared" si="669"/>
        <v>0</v>
      </c>
      <c r="AX608">
        <f t="shared" si="670"/>
        <v>4</v>
      </c>
      <c r="AY608">
        <f t="shared" si="671"/>
        <v>1440.0000000000546</v>
      </c>
      <c r="AZ608" s="12">
        <f t="shared" si="675"/>
        <v>-2.7916666666666665</v>
      </c>
      <c r="BA608" s="13">
        <f t="shared" si="654"/>
        <v>0</v>
      </c>
      <c r="BB608" s="13">
        <f t="shared" si="673"/>
        <v>0</v>
      </c>
      <c r="BC608" s="27">
        <v>0</v>
      </c>
      <c r="BD608" s="1">
        <f t="shared" si="676"/>
        <v>0</v>
      </c>
      <c r="BE608" s="20">
        <f t="shared" si="677"/>
        <v>244.61538461538464</v>
      </c>
    </row>
    <row r="609" spans="1:57" ht="35.25" customHeight="1" x14ac:dyDescent="0.65">
      <c r="A609" s="39">
        <v>603</v>
      </c>
      <c r="B609" s="2" t="s">
        <v>1455</v>
      </c>
      <c r="C609" s="37" t="s">
        <v>1510</v>
      </c>
      <c r="D609" s="47" t="s">
        <v>490</v>
      </c>
      <c r="E609" s="48" t="s">
        <v>1511</v>
      </c>
      <c r="F609" s="46" t="str">
        <f>VLOOKUP(C609,'[1]2023.11'!$C$6:$X$1239,8,0)</f>
        <v>RY</v>
      </c>
      <c r="G609" s="46" t="str">
        <f>VLOOKUP(C609,'[1]2023.11'!$C$6:$X$1239,9,0)</f>
        <v>SREYKEO</v>
      </c>
      <c r="H609" s="46" t="str">
        <f>VLOOKUP(C609,'[1]2023.11'!$C$6:$X$1239,14,0)</f>
        <v>F</v>
      </c>
      <c r="I609" s="78">
        <f>VLOOKUP(C609,'[1]2023.11'!$C$6:$X$1239,13,0)</f>
        <v>36050</v>
      </c>
      <c r="J609" s="46" t="e">
        <f>VLOOKUP(C609,'[1]2023.11'!$C$6:$X$1239,4,0)</f>
        <v>#N/A</v>
      </c>
      <c r="K609" s="46" t="str">
        <f>VLOOKUP(C609,'[1]2023.11'!$C$6:$X$1239,3,0)</f>
        <v>171291277</v>
      </c>
      <c r="L609" s="15">
        <v>45231</v>
      </c>
      <c r="M609" s="2">
        <f t="shared" si="651"/>
        <v>14</v>
      </c>
      <c r="N609" s="16">
        <v>10</v>
      </c>
      <c r="O609" s="2"/>
      <c r="P609" s="16"/>
      <c r="Q609" s="16">
        <v>12</v>
      </c>
      <c r="R609" s="2">
        <v>198</v>
      </c>
      <c r="S609" s="2">
        <v>0</v>
      </c>
      <c r="T609" s="2">
        <v>0</v>
      </c>
      <c r="U609" s="16"/>
      <c r="V609" s="2">
        <v>0</v>
      </c>
      <c r="W609" s="2">
        <f t="shared" si="681"/>
        <v>0</v>
      </c>
      <c r="X609" s="2">
        <f t="shared" si="679"/>
        <v>0</v>
      </c>
      <c r="Y609" s="17">
        <f t="shared" si="680"/>
        <v>14.278846153846153</v>
      </c>
      <c r="Z609" s="17">
        <f t="shared" si="672"/>
        <v>2.5</v>
      </c>
      <c r="AA609" s="17">
        <f t="shared" si="678"/>
        <v>2.6923076923076925</v>
      </c>
      <c r="AB609" s="18">
        <v>7</v>
      </c>
      <c r="AC609" s="19">
        <f t="shared" si="660"/>
        <v>224.47115384615384</v>
      </c>
      <c r="AD609" s="17">
        <f t="shared" si="652"/>
        <v>0</v>
      </c>
      <c r="AE609" s="17">
        <f t="shared" si="653"/>
        <v>91.384615384615387</v>
      </c>
      <c r="AF609" s="29"/>
      <c r="AG609" s="43">
        <f t="shared" si="655"/>
        <v>0</v>
      </c>
      <c r="AH609" s="17">
        <f t="shared" si="656"/>
        <v>4.4894230769230772</v>
      </c>
      <c r="AI609" s="17">
        <f t="shared" si="657"/>
        <v>95.874038461538461</v>
      </c>
      <c r="AJ609" s="3">
        <f t="shared" si="658"/>
        <v>128</v>
      </c>
      <c r="AK609" s="3">
        <f t="shared" si="659"/>
        <v>2300</v>
      </c>
      <c r="AL609" s="3"/>
      <c r="AN609" s="20">
        <f t="shared" si="674"/>
        <v>128.6</v>
      </c>
      <c r="AO609">
        <f t="shared" si="661"/>
        <v>1</v>
      </c>
      <c r="AP609">
        <f t="shared" si="662"/>
        <v>0</v>
      </c>
      <c r="AQ609">
        <f t="shared" si="663"/>
        <v>1</v>
      </c>
      <c r="AR609">
        <f t="shared" si="664"/>
        <v>0</v>
      </c>
      <c r="AS609">
        <f t="shared" si="665"/>
        <v>1</v>
      </c>
      <c r="AT609">
        <f t="shared" si="666"/>
        <v>3</v>
      </c>
      <c r="AU609">
        <f t="shared" si="667"/>
        <v>1</v>
      </c>
      <c r="AV609">
        <f t="shared" si="668"/>
        <v>0</v>
      </c>
      <c r="AW609">
        <f t="shared" si="669"/>
        <v>0</v>
      </c>
      <c r="AX609">
        <f t="shared" si="670"/>
        <v>3</v>
      </c>
      <c r="AY609">
        <f t="shared" si="671"/>
        <v>2399.9999999999773</v>
      </c>
      <c r="AZ609" s="12">
        <f t="shared" si="675"/>
        <v>-2.7916666666666665</v>
      </c>
      <c r="BA609" s="13">
        <f t="shared" si="654"/>
        <v>0</v>
      </c>
      <c r="BB609" s="13">
        <f t="shared" si="673"/>
        <v>0</v>
      </c>
      <c r="BC609" s="27">
        <v>0</v>
      </c>
      <c r="BD609" s="1">
        <f t="shared" si="676"/>
        <v>0</v>
      </c>
      <c r="BE609" s="20">
        <f t="shared" si="677"/>
        <v>120.89423076923076</v>
      </c>
    </row>
    <row r="610" spans="1:57" ht="33" customHeight="1" x14ac:dyDescent="0.65">
      <c r="A610" s="2">
        <v>604</v>
      </c>
      <c r="B610" s="2" t="s">
        <v>1512</v>
      </c>
      <c r="C610" s="44" t="s">
        <v>1513</v>
      </c>
      <c r="D610" s="47" t="s">
        <v>370</v>
      </c>
      <c r="E610" s="48" t="s">
        <v>1300</v>
      </c>
      <c r="F610" s="46" t="str">
        <f>VLOOKUP(C610,'[1]2023.11'!$C$6:$X$1239,8,0)</f>
        <v>KHAN</v>
      </c>
      <c r="G610" s="46" t="str">
        <f>VLOOKUP(C610,'[1]2023.11'!$C$6:$X$1239,9,0)</f>
        <v>SREYNOR</v>
      </c>
      <c r="H610" s="46" t="str">
        <f>VLOOKUP(C610,'[1]2023.11'!$C$6:$X$1239,14,0)</f>
        <v>F</v>
      </c>
      <c r="I610" s="78">
        <f>VLOOKUP(C610,'[1]2023.11'!$C$6:$X$1239,13,0)</f>
        <v>35353</v>
      </c>
      <c r="J610" s="46" t="str">
        <f>VLOOKUP(C610,'[1]2023.11'!$C$6:$X$1239,4,0)</f>
        <v>087878171</v>
      </c>
      <c r="K610" s="46" t="str">
        <f>VLOOKUP(C610,'[1]2023.11'!$C$6:$X$1239,3,0)</f>
        <v>051105560</v>
      </c>
      <c r="L610" s="15">
        <v>44228</v>
      </c>
      <c r="M610" s="2">
        <f t="shared" si="651"/>
        <v>26</v>
      </c>
      <c r="N610" s="16">
        <v>26</v>
      </c>
      <c r="O610" s="2"/>
      <c r="P610" s="16"/>
      <c r="Q610" s="16"/>
      <c r="R610" s="2">
        <v>200</v>
      </c>
      <c r="S610" s="2">
        <v>0</v>
      </c>
      <c r="T610" s="2">
        <v>2.5</v>
      </c>
      <c r="U610" s="16"/>
      <c r="V610" s="2">
        <v>0</v>
      </c>
      <c r="W610" s="2">
        <f>IF(AND($Q$4&lt;=M610,Q610&lt;0.01),10,IF(AND(M610&gt;=$Q$4-1,Q610&lt;0.01),5,0))</f>
        <v>10</v>
      </c>
      <c r="X610" s="2">
        <f t="shared" si="679"/>
        <v>0</v>
      </c>
      <c r="Y610" s="17">
        <f>(((R610/26/8)*1.5)*N610)+(((R610/26)*2)*O610)</f>
        <v>37.5</v>
      </c>
      <c r="Z610" s="17">
        <f t="shared" si="672"/>
        <v>6.5</v>
      </c>
      <c r="AA610" s="17">
        <f t="shared" si="678"/>
        <v>5</v>
      </c>
      <c r="AB610" s="18">
        <v>7</v>
      </c>
      <c r="AC610" s="19">
        <f t="shared" si="660"/>
        <v>268.5</v>
      </c>
      <c r="AD610" s="17">
        <f t="shared" si="652"/>
        <v>0</v>
      </c>
      <c r="AE610" s="17">
        <f t="shared" si="653"/>
        <v>0</v>
      </c>
      <c r="AF610" s="29"/>
      <c r="AG610" s="43">
        <f>IF(BE610&lt;=(1500000/4000),0,IF(BE610&lt;=(2000000/4000),(BE610-(1500000/4000))*5%,IF(BE610&lt;=(8500000/4000),(BE610-(2000000/4000))*10%+(25000/4000),IF(BE610&lt;=(12500000/4000),(BE610-(8500000/4000))*15%+(675000/4000),(BE610-(12500000/4000))*20%+(1275000/4000)))))</f>
        <v>0</v>
      </c>
      <c r="AH610" s="17">
        <f>IF((AC610*4000)&lt;=1200000,(AC610*2%),(1200000/4000*2%))</f>
        <v>5.37</v>
      </c>
      <c r="AI610" s="17">
        <f>AD610+AE610+AF610+AG610+AH610</f>
        <v>5.37</v>
      </c>
      <c r="AJ610" s="3">
        <f t="shared" si="658"/>
        <v>263</v>
      </c>
      <c r="AK610" s="3">
        <f t="shared" si="659"/>
        <v>500</v>
      </c>
      <c r="AL610" s="3"/>
      <c r="AN610" s="20">
        <f t="shared" si="674"/>
        <v>263.13</v>
      </c>
      <c r="AO610">
        <f t="shared" si="661"/>
        <v>2</v>
      </c>
      <c r="AP610">
        <f t="shared" si="662"/>
        <v>1</v>
      </c>
      <c r="AQ610">
        <f t="shared" si="663"/>
        <v>0</v>
      </c>
      <c r="AR610">
        <f t="shared" si="664"/>
        <v>1</v>
      </c>
      <c r="AS610">
        <f t="shared" si="665"/>
        <v>0</v>
      </c>
      <c r="AT610">
        <f t="shared" si="666"/>
        <v>3</v>
      </c>
      <c r="AU610">
        <f t="shared" si="667"/>
        <v>0</v>
      </c>
      <c r="AV610">
        <f t="shared" si="668"/>
        <v>0</v>
      </c>
      <c r="AW610">
        <f t="shared" si="669"/>
        <v>1</v>
      </c>
      <c r="AX610">
        <f t="shared" si="670"/>
        <v>0</v>
      </c>
      <c r="AY610">
        <f t="shared" si="671"/>
        <v>519.99999999998181</v>
      </c>
      <c r="AZ610" s="12">
        <f t="shared" si="675"/>
        <v>-4.1666666666666664E-2</v>
      </c>
      <c r="BA610" s="13">
        <f t="shared" si="654"/>
        <v>0</v>
      </c>
      <c r="BB610" s="13">
        <f t="shared" si="673"/>
        <v>0</v>
      </c>
      <c r="BC610" s="27">
        <v>0</v>
      </c>
      <c r="BD610" s="1">
        <f t="shared" si="676"/>
        <v>0</v>
      </c>
      <c r="BE610" s="20">
        <f t="shared" si="677"/>
        <v>250</v>
      </c>
    </row>
    <row r="611" spans="1:57" ht="33" customHeight="1" x14ac:dyDescent="0.65">
      <c r="A611" s="39">
        <v>605</v>
      </c>
      <c r="B611" s="2" t="s">
        <v>1512</v>
      </c>
      <c r="C611" s="44" t="s">
        <v>1514</v>
      </c>
      <c r="D611" s="47" t="s">
        <v>1515</v>
      </c>
      <c r="E611" s="48" t="s">
        <v>185</v>
      </c>
      <c r="F611" s="46" t="str">
        <f>VLOOKUP(C611,'[1]2023.11'!$C$6:$X$1239,8,0)</f>
        <v>MEAS</v>
      </c>
      <c r="G611" s="46" t="str">
        <f>VLOOKUP(C611,'[1]2023.11'!$C$6:$X$1239,9,0)</f>
        <v>SAN</v>
      </c>
      <c r="H611" s="46" t="str">
        <f>VLOOKUP(C611,'[1]2023.11'!$C$6:$X$1239,14,0)</f>
        <v>F</v>
      </c>
      <c r="I611" s="78">
        <f>VLOOKUP(C611,'[1]2023.11'!$C$6:$X$1239,13,0)</f>
        <v>27674</v>
      </c>
      <c r="J611" s="46" t="str">
        <f>VLOOKUP(C611,'[1]2023.11'!$C$6:$X$1239,4,0)</f>
        <v>0972249562</v>
      </c>
      <c r="K611" s="46" t="str">
        <f>VLOOKUP(C611,'[1]2023.11'!$C$6:$X$1239,3,0)</f>
        <v>030709248</v>
      </c>
      <c r="L611" s="15">
        <v>44228</v>
      </c>
      <c r="M611" s="2">
        <f t="shared" si="651"/>
        <v>26</v>
      </c>
      <c r="N611" s="16">
        <v>26</v>
      </c>
      <c r="O611" s="2"/>
      <c r="P611" s="16"/>
      <c r="Q611" s="16"/>
      <c r="R611" s="2">
        <v>200</v>
      </c>
      <c r="S611" s="2">
        <v>0</v>
      </c>
      <c r="T611" s="2">
        <v>7.5</v>
      </c>
      <c r="U611" s="16"/>
      <c r="V611" s="2">
        <v>0</v>
      </c>
      <c r="W611" s="2">
        <f t="shared" ref="W611:W657" si="682">IF(AND($Q$4&lt;=M611,Q611&lt;0.01),10,IF(AND(M611&gt;=$Q$4-1,Q611&lt;0.01),5,0))</f>
        <v>10</v>
      </c>
      <c r="X611" s="2">
        <f t="shared" si="679"/>
        <v>0</v>
      </c>
      <c r="Y611" s="17">
        <f t="shared" ref="Y611:Y674" si="683">(((R611/26/8)*1.5)*N611)+(((R611/26)*2)*O611)</f>
        <v>37.5</v>
      </c>
      <c r="Z611" s="17">
        <f t="shared" si="672"/>
        <v>6.5</v>
      </c>
      <c r="AA611" s="17">
        <f t="shared" si="678"/>
        <v>5</v>
      </c>
      <c r="AB611" s="18">
        <v>7</v>
      </c>
      <c r="AC611" s="19">
        <f t="shared" si="660"/>
        <v>273.5</v>
      </c>
      <c r="AD611" s="17">
        <f t="shared" si="652"/>
        <v>0</v>
      </c>
      <c r="AE611" s="17">
        <f t="shared" si="653"/>
        <v>0</v>
      </c>
      <c r="AF611" s="29"/>
      <c r="AG611" s="43">
        <f t="shared" ref="AG611:AG657" si="684">IF(BE611&lt;=(1500000/4000),0,IF(BE611&lt;=(2000000/4000),(BE611-(1500000/4000))*5%,IF(BE611&lt;=(8500000/4000),(BE611-(2000000/4000))*10%+(25000/4000),IF(BE611&lt;=(12500000/4000),(BE611-(8500000/4000))*15%+(675000/4000),(BE611-(12500000/4000))*20%+(1275000/4000)))))</f>
        <v>0</v>
      </c>
      <c r="AH611" s="17">
        <f t="shared" ref="AH611:AH657" si="685">IF((AC611*4000)&lt;=1200000,(AC611*2%),(1200000/4000*2%))</f>
        <v>5.47</v>
      </c>
      <c r="AI611" s="17">
        <f t="shared" ref="AI611:AI657" si="686">AD611+AE611+AF611+AG611+AH611</f>
        <v>5.47</v>
      </c>
      <c r="AJ611" s="3">
        <f t="shared" si="658"/>
        <v>268</v>
      </c>
      <c r="AK611" s="3">
        <f t="shared" si="659"/>
        <v>100</v>
      </c>
      <c r="AL611" s="3"/>
      <c r="AN611" s="20">
        <f t="shared" si="674"/>
        <v>268.02999999999997</v>
      </c>
      <c r="AO611">
        <f t="shared" si="661"/>
        <v>2</v>
      </c>
      <c r="AP611">
        <f t="shared" si="662"/>
        <v>1</v>
      </c>
      <c r="AQ611">
        <f t="shared" si="663"/>
        <v>0</v>
      </c>
      <c r="AR611">
        <f t="shared" si="664"/>
        <v>1</v>
      </c>
      <c r="AS611">
        <f t="shared" si="665"/>
        <v>1</v>
      </c>
      <c r="AT611">
        <f t="shared" si="666"/>
        <v>3</v>
      </c>
      <c r="AU611">
        <f t="shared" si="667"/>
        <v>0</v>
      </c>
      <c r="AV611">
        <f t="shared" si="668"/>
        <v>0</v>
      </c>
      <c r="AW611">
        <f t="shared" si="669"/>
        <v>0</v>
      </c>
      <c r="AX611">
        <f t="shared" si="670"/>
        <v>1</v>
      </c>
      <c r="AY611">
        <f t="shared" si="671"/>
        <v>119.99999999989086</v>
      </c>
      <c r="AZ611" s="12">
        <f t="shared" si="675"/>
        <v>-4.1666666666666664E-2</v>
      </c>
      <c r="BA611" s="13">
        <f t="shared" si="654"/>
        <v>0</v>
      </c>
      <c r="BB611" s="13">
        <f t="shared" si="673"/>
        <v>0</v>
      </c>
      <c r="BC611" s="27">
        <v>3</v>
      </c>
      <c r="BD611" s="1">
        <f t="shared" si="676"/>
        <v>112.5</v>
      </c>
      <c r="BE611" s="20">
        <f t="shared" si="677"/>
        <v>142.5</v>
      </c>
    </row>
    <row r="612" spans="1:57" ht="33" customHeight="1" x14ac:dyDescent="0.65">
      <c r="A612" s="2">
        <v>606</v>
      </c>
      <c r="B612" s="2" t="s">
        <v>1512</v>
      </c>
      <c r="C612" s="44" t="s">
        <v>1516</v>
      </c>
      <c r="D612" s="47" t="s">
        <v>337</v>
      </c>
      <c r="E612" s="48" t="s">
        <v>247</v>
      </c>
      <c r="F612" s="46" t="str">
        <f>VLOOKUP(C612,'[1]2023.11'!$C$6:$X$1239,8,0)</f>
        <v>TOEM</v>
      </c>
      <c r="G612" s="46" t="str">
        <f>VLOOKUP(C612,'[1]2023.11'!$C$6:$X$1239,9,0)</f>
        <v>SREYNY</v>
      </c>
      <c r="H612" s="46" t="str">
        <f>VLOOKUP(C612,'[1]2023.11'!$C$6:$X$1239,14,0)</f>
        <v>F</v>
      </c>
      <c r="I612" s="78">
        <f>VLOOKUP(C612,'[1]2023.11'!$C$6:$X$1239,13,0)</f>
        <v>32175</v>
      </c>
      <c r="J612" s="46" t="str">
        <f>VLOOKUP(C612,'[1]2023.11'!$C$6:$X$1239,4,0)</f>
        <v>016407248</v>
      </c>
      <c r="K612" s="46">
        <f>VLOOKUP(C612,'[1]2023.11'!$C$6:$X$1239,3,0)</f>
        <v>101155944</v>
      </c>
      <c r="L612" s="15">
        <v>44228</v>
      </c>
      <c r="M612" s="2">
        <f t="shared" si="651"/>
        <v>26</v>
      </c>
      <c r="N612" s="16">
        <v>24</v>
      </c>
      <c r="O612" s="2"/>
      <c r="P612" s="16"/>
      <c r="Q612" s="16"/>
      <c r="R612" s="2">
        <v>200</v>
      </c>
      <c r="S612" s="2">
        <v>0</v>
      </c>
      <c r="T612" s="2">
        <v>1.5</v>
      </c>
      <c r="U612" s="16"/>
      <c r="V612" s="2">
        <v>0</v>
      </c>
      <c r="W612" s="2">
        <f t="shared" si="682"/>
        <v>10</v>
      </c>
      <c r="X612" s="2">
        <f t="shared" si="679"/>
        <v>0</v>
      </c>
      <c r="Y612" s="17">
        <f t="shared" si="683"/>
        <v>34.615384615384613</v>
      </c>
      <c r="Z612" s="17">
        <f t="shared" si="672"/>
        <v>6</v>
      </c>
      <c r="AA612" s="17">
        <f t="shared" si="678"/>
        <v>5</v>
      </c>
      <c r="AB612" s="18">
        <v>7</v>
      </c>
      <c r="AC612" s="19">
        <f t="shared" si="660"/>
        <v>264.11538461538464</v>
      </c>
      <c r="AD612" s="17">
        <f t="shared" si="652"/>
        <v>0</v>
      </c>
      <c r="AE612" s="17">
        <f t="shared" si="653"/>
        <v>0</v>
      </c>
      <c r="AF612" s="29"/>
      <c r="AG612" s="43">
        <f t="shared" si="684"/>
        <v>0</v>
      </c>
      <c r="AH612" s="17">
        <f t="shared" si="685"/>
        <v>5.2823076923076933</v>
      </c>
      <c r="AI612" s="17">
        <f t="shared" si="686"/>
        <v>5.2823076923076933</v>
      </c>
      <c r="AJ612" s="3">
        <f t="shared" si="658"/>
        <v>258</v>
      </c>
      <c r="AK612" s="3">
        <f t="shared" si="659"/>
        <v>3300</v>
      </c>
      <c r="AL612" s="3"/>
      <c r="AN612" s="20">
        <f t="shared" si="674"/>
        <v>258.83</v>
      </c>
      <c r="AO612">
        <f t="shared" si="661"/>
        <v>2</v>
      </c>
      <c r="AP612">
        <f t="shared" si="662"/>
        <v>1</v>
      </c>
      <c r="AQ612">
        <f t="shared" si="663"/>
        <v>0</v>
      </c>
      <c r="AR612">
        <f t="shared" si="664"/>
        <v>0</v>
      </c>
      <c r="AS612">
        <f t="shared" si="665"/>
        <v>1</v>
      </c>
      <c r="AT612">
        <f t="shared" si="666"/>
        <v>3</v>
      </c>
      <c r="AU612">
        <f t="shared" si="667"/>
        <v>1</v>
      </c>
      <c r="AV612">
        <f t="shared" si="668"/>
        <v>1</v>
      </c>
      <c r="AW612">
        <f t="shared" si="669"/>
        <v>0</v>
      </c>
      <c r="AX612">
        <f t="shared" si="670"/>
        <v>3</v>
      </c>
      <c r="AY612">
        <f t="shared" si="671"/>
        <v>3319.9999999999363</v>
      </c>
      <c r="AZ612" s="12">
        <f t="shared" si="675"/>
        <v>-4.1666666666666664E-2</v>
      </c>
      <c r="BA612" s="13">
        <f t="shared" si="654"/>
        <v>0</v>
      </c>
      <c r="BB612" s="13">
        <f t="shared" si="673"/>
        <v>0</v>
      </c>
      <c r="BC612" s="27">
        <v>0</v>
      </c>
      <c r="BD612" s="1">
        <f t="shared" si="676"/>
        <v>0</v>
      </c>
      <c r="BE612" s="20">
        <f t="shared" si="677"/>
        <v>246.11538461538464</v>
      </c>
    </row>
    <row r="613" spans="1:57" ht="33" customHeight="1" x14ac:dyDescent="0.65">
      <c r="A613" s="39">
        <v>607</v>
      </c>
      <c r="B613" s="2" t="s">
        <v>1512</v>
      </c>
      <c r="C613" s="44" t="s">
        <v>1517</v>
      </c>
      <c r="D613" s="47" t="s">
        <v>1518</v>
      </c>
      <c r="E613" s="48" t="s">
        <v>1519</v>
      </c>
      <c r="F613" s="46" t="str">
        <f>VLOOKUP(C613,'[1]2023.11'!$C$6:$X$1239,8,0)</f>
        <v>KHENG</v>
      </c>
      <c r="G613" s="46" t="str">
        <f>VLOOKUP(C613,'[1]2023.11'!$C$6:$X$1239,9,0)</f>
        <v>SOPHORN</v>
      </c>
      <c r="H613" s="46" t="str">
        <f>VLOOKUP(C613,'[1]2023.11'!$C$6:$X$1239,14,0)</f>
        <v>F</v>
      </c>
      <c r="I613" s="78">
        <f>VLOOKUP(C613,'[1]2023.11'!$C$6:$X$1239,13,0)</f>
        <v>30760</v>
      </c>
      <c r="J613" s="46" t="str">
        <f>VLOOKUP(C613,'[1]2023.11'!$C$6:$X$1239,4,0)</f>
        <v>0978941598</v>
      </c>
      <c r="K613" s="46" t="str">
        <f>VLOOKUP(C613,'[1]2023.11'!$C$6:$X$1239,3,0)</f>
        <v>051511111</v>
      </c>
      <c r="L613" s="15">
        <v>44228</v>
      </c>
      <c r="M613" s="2">
        <f t="shared" si="651"/>
        <v>26</v>
      </c>
      <c r="N613" s="16">
        <v>24</v>
      </c>
      <c r="O613" s="2"/>
      <c r="P613" s="16"/>
      <c r="Q613" s="16"/>
      <c r="R613" s="2">
        <v>200</v>
      </c>
      <c r="S613" s="2">
        <v>0</v>
      </c>
      <c r="T613" s="2">
        <v>1</v>
      </c>
      <c r="U613" s="16"/>
      <c r="V613" s="2">
        <v>0</v>
      </c>
      <c r="W613" s="2">
        <f t="shared" si="682"/>
        <v>10</v>
      </c>
      <c r="X613" s="2">
        <f t="shared" si="679"/>
        <v>0</v>
      </c>
      <c r="Y613" s="17">
        <f t="shared" si="683"/>
        <v>34.615384615384613</v>
      </c>
      <c r="Z613" s="17">
        <f t="shared" si="672"/>
        <v>6</v>
      </c>
      <c r="AA613" s="17">
        <f t="shared" si="678"/>
        <v>5</v>
      </c>
      <c r="AB613" s="18">
        <v>7</v>
      </c>
      <c r="AC613" s="19">
        <f t="shared" si="660"/>
        <v>263.61538461538464</v>
      </c>
      <c r="AD613" s="17">
        <f t="shared" si="652"/>
        <v>0</v>
      </c>
      <c r="AE613" s="17">
        <f t="shared" si="653"/>
        <v>0</v>
      </c>
      <c r="AF613" s="29"/>
      <c r="AG613" s="43">
        <f t="shared" si="684"/>
        <v>0</v>
      </c>
      <c r="AH613" s="17">
        <f t="shared" si="685"/>
        <v>5.2723076923076926</v>
      </c>
      <c r="AI613" s="17">
        <f t="shared" si="686"/>
        <v>5.2723076923076926</v>
      </c>
      <c r="AJ613" s="3">
        <f t="shared" si="658"/>
        <v>258</v>
      </c>
      <c r="AK613" s="3">
        <f t="shared" si="659"/>
        <v>1300</v>
      </c>
      <c r="AL613" s="3"/>
      <c r="AN613" s="20">
        <f t="shared" si="674"/>
        <v>258.33999999999997</v>
      </c>
      <c r="AO613">
        <f t="shared" si="661"/>
        <v>2</v>
      </c>
      <c r="AP613">
        <f t="shared" si="662"/>
        <v>1</v>
      </c>
      <c r="AQ613">
        <f t="shared" si="663"/>
        <v>0</v>
      </c>
      <c r="AR613">
        <f t="shared" si="664"/>
        <v>0</v>
      </c>
      <c r="AS613">
        <f t="shared" si="665"/>
        <v>1</v>
      </c>
      <c r="AT613">
        <f t="shared" si="666"/>
        <v>3</v>
      </c>
      <c r="AU613">
        <f t="shared" si="667"/>
        <v>0</v>
      </c>
      <c r="AV613">
        <f t="shared" si="668"/>
        <v>1</v>
      </c>
      <c r="AW613">
        <f t="shared" si="669"/>
        <v>0</v>
      </c>
      <c r="AX613">
        <f t="shared" si="670"/>
        <v>3</v>
      </c>
      <c r="AY613">
        <f t="shared" si="671"/>
        <v>1359.9999999999</v>
      </c>
      <c r="AZ613" s="12">
        <f t="shared" si="675"/>
        <v>-4.1666666666666664E-2</v>
      </c>
      <c r="BA613" s="13">
        <f t="shared" si="654"/>
        <v>0</v>
      </c>
      <c r="BB613" s="13">
        <f t="shared" si="673"/>
        <v>0</v>
      </c>
      <c r="BC613" s="27">
        <v>0</v>
      </c>
      <c r="BD613" s="1">
        <f t="shared" si="676"/>
        <v>0</v>
      </c>
      <c r="BE613" s="20">
        <f t="shared" si="677"/>
        <v>245.61538461538464</v>
      </c>
    </row>
    <row r="614" spans="1:57" ht="33" customHeight="1" x14ac:dyDescent="0.65">
      <c r="A614" s="2">
        <v>608</v>
      </c>
      <c r="B614" s="2" t="s">
        <v>1512</v>
      </c>
      <c r="C614" s="44" t="s">
        <v>1520</v>
      </c>
      <c r="D614" s="47" t="s">
        <v>459</v>
      </c>
      <c r="E614" s="48" t="s">
        <v>1521</v>
      </c>
      <c r="F614" s="46" t="str">
        <f>VLOOKUP(C614,'[1]2023.11'!$C$6:$X$1239,8,0)</f>
        <v>THLANG</v>
      </c>
      <c r="G614" s="46" t="str">
        <f>VLOOKUP(C614,'[1]2023.11'!$C$6:$X$1239,9,0)</f>
        <v>SREYSOR</v>
      </c>
      <c r="H614" s="46" t="str">
        <f>VLOOKUP(C614,'[1]2023.11'!$C$6:$X$1239,14,0)</f>
        <v>F</v>
      </c>
      <c r="I614" s="78">
        <f>VLOOKUP(C614,'[1]2023.11'!$C$6:$X$1239,13,0)</f>
        <v>34759</v>
      </c>
      <c r="J614" s="46" t="str">
        <f>VLOOKUP(C614,'[1]2023.11'!$C$6:$X$1239,4,0)</f>
        <v>010658089</v>
      </c>
      <c r="K614" s="46" t="str">
        <f>VLOOKUP(C614,'[1]2023.11'!$C$6:$X$1239,3,0)</f>
        <v>040416161</v>
      </c>
      <c r="L614" s="15">
        <v>44228</v>
      </c>
      <c r="M614" s="2">
        <f t="shared" si="651"/>
        <v>26</v>
      </c>
      <c r="N614" s="16">
        <v>26</v>
      </c>
      <c r="O614" s="2"/>
      <c r="P614" s="16"/>
      <c r="Q614" s="16"/>
      <c r="R614" s="2">
        <v>200</v>
      </c>
      <c r="S614" s="2">
        <v>0</v>
      </c>
      <c r="T614" s="2">
        <v>13.5</v>
      </c>
      <c r="U614" s="16"/>
      <c r="V614" s="2">
        <v>0</v>
      </c>
      <c r="W614" s="2">
        <f t="shared" si="682"/>
        <v>10</v>
      </c>
      <c r="X614" s="2">
        <f t="shared" si="679"/>
        <v>0</v>
      </c>
      <c r="Y614" s="17">
        <f t="shared" si="683"/>
        <v>37.5</v>
      </c>
      <c r="Z614" s="17">
        <f t="shared" si="672"/>
        <v>6.5</v>
      </c>
      <c r="AA614" s="17">
        <f t="shared" si="678"/>
        <v>5</v>
      </c>
      <c r="AB614" s="18">
        <v>7</v>
      </c>
      <c r="AC614" s="19">
        <f t="shared" si="660"/>
        <v>279.5</v>
      </c>
      <c r="AD614" s="17">
        <f t="shared" si="652"/>
        <v>0</v>
      </c>
      <c r="AE614" s="17">
        <f t="shared" si="653"/>
        <v>0</v>
      </c>
      <c r="AF614" s="29"/>
      <c r="AG614" s="43">
        <f t="shared" si="684"/>
        <v>0</v>
      </c>
      <c r="AH614" s="17">
        <f t="shared" si="685"/>
        <v>5.59</v>
      </c>
      <c r="AI614" s="17">
        <f t="shared" si="686"/>
        <v>5.59</v>
      </c>
      <c r="AJ614" s="3">
        <f t="shared" si="658"/>
        <v>273</v>
      </c>
      <c r="AK614" s="3">
        <f t="shared" si="659"/>
        <v>3600</v>
      </c>
      <c r="AL614" s="3"/>
      <c r="AN614" s="20">
        <f t="shared" si="674"/>
        <v>273.91000000000003</v>
      </c>
      <c r="AO614">
        <f t="shared" si="661"/>
        <v>2</v>
      </c>
      <c r="AP614">
        <f t="shared" si="662"/>
        <v>1</v>
      </c>
      <c r="AQ614">
        <f t="shared" si="663"/>
        <v>1</v>
      </c>
      <c r="AR614">
        <f t="shared" si="664"/>
        <v>0</v>
      </c>
      <c r="AS614">
        <f t="shared" si="665"/>
        <v>0</v>
      </c>
      <c r="AT614">
        <f t="shared" si="666"/>
        <v>3</v>
      </c>
      <c r="AU614">
        <f t="shared" si="667"/>
        <v>1</v>
      </c>
      <c r="AV614">
        <f t="shared" si="668"/>
        <v>1</v>
      </c>
      <c r="AW614">
        <f t="shared" si="669"/>
        <v>1</v>
      </c>
      <c r="AX614">
        <f t="shared" si="670"/>
        <v>1</v>
      </c>
      <c r="AY614">
        <f t="shared" si="671"/>
        <v>3640.0000000001</v>
      </c>
      <c r="AZ614" s="12">
        <f t="shared" si="675"/>
        <v>-4.1666666666666664E-2</v>
      </c>
      <c r="BA614" s="13">
        <f t="shared" si="654"/>
        <v>0</v>
      </c>
      <c r="BB614" s="13">
        <f t="shared" si="673"/>
        <v>0</v>
      </c>
      <c r="BC614" s="27">
        <v>0</v>
      </c>
      <c r="BD614" s="1">
        <f t="shared" si="676"/>
        <v>0</v>
      </c>
      <c r="BE614" s="20">
        <f t="shared" si="677"/>
        <v>261</v>
      </c>
    </row>
    <row r="615" spans="1:57" ht="33.75" customHeight="1" x14ac:dyDescent="0.65">
      <c r="A615" s="39">
        <v>609</v>
      </c>
      <c r="B615" s="2" t="s">
        <v>1512</v>
      </c>
      <c r="C615" s="37" t="s">
        <v>1522</v>
      </c>
      <c r="D615" s="47" t="s">
        <v>246</v>
      </c>
      <c r="E615" s="48" t="s">
        <v>1523</v>
      </c>
      <c r="F615" s="46" t="str">
        <f>VLOOKUP(C615,'[1]2023.11'!$C$6:$X$1239,8,0)</f>
        <v>NOEURN</v>
      </c>
      <c r="G615" s="46" t="str">
        <f>VLOOKUP(C615,'[1]2023.11'!$C$6:$X$1239,9,0)</f>
        <v>SOVANN</v>
      </c>
      <c r="H615" s="46" t="str">
        <f>VLOOKUP(C615,'[1]2023.11'!$C$6:$X$1239,14,0)</f>
        <v>F</v>
      </c>
      <c r="I615" s="78">
        <f>VLOOKUP(C615,'[1]2023.11'!$C$6:$X$1239,13,0)</f>
        <v>37158</v>
      </c>
      <c r="J615" s="46" t="str">
        <f>VLOOKUP(C615,'[1]2023.11'!$C$6:$X$1239,4,0)</f>
        <v>0967862446</v>
      </c>
      <c r="K615" s="46" t="str">
        <f>VLOOKUP(C615,'[1]2023.11'!$C$6:$X$1239,3,0)</f>
        <v>250308973</v>
      </c>
      <c r="L615" s="15">
        <v>44228</v>
      </c>
      <c r="M615" s="2">
        <f t="shared" si="651"/>
        <v>26</v>
      </c>
      <c r="N615" s="16">
        <v>24</v>
      </c>
      <c r="O615" s="2"/>
      <c r="P615" s="16"/>
      <c r="Q615" s="16"/>
      <c r="R615" s="2">
        <v>200</v>
      </c>
      <c r="S615" s="2">
        <v>0</v>
      </c>
      <c r="T615" s="2">
        <v>0</v>
      </c>
      <c r="U615" s="16"/>
      <c r="V615" s="2">
        <v>0</v>
      </c>
      <c r="W615" s="2">
        <f t="shared" si="682"/>
        <v>10</v>
      </c>
      <c r="X615" s="2">
        <f t="shared" si="679"/>
        <v>0</v>
      </c>
      <c r="Y615" s="17">
        <f t="shared" si="683"/>
        <v>34.615384615384613</v>
      </c>
      <c r="Z615" s="17">
        <f t="shared" si="672"/>
        <v>6</v>
      </c>
      <c r="AA615" s="17">
        <f t="shared" si="678"/>
        <v>5</v>
      </c>
      <c r="AB615" s="18">
        <v>7</v>
      </c>
      <c r="AC615" s="19">
        <f t="shared" si="660"/>
        <v>262.61538461538464</v>
      </c>
      <c r="AD615" s="17">
        <f t="shared" si="652"/>
        <v>0</v>
      </c>
      <c r="AE615" s="17">
        <f t="shared" si="653"/>
        <v>0</v>
      </c>
      <c r="AF615" s="29"/>
      <c r="AG615" s="43">
        <f t="shared" si="684"/>
        <v>0</v>
      </c>
      <c r="AH615" s="17">
        <f t="shared" si="685"/>
        <v>5.252307692307693</v>
      </c>
      <c r="AI615" s="17">
        <f t="shared" si="686"/>
        <v>5.252307692307693</v>
      </c>
      <c r="AJ615" s="3">
        <f t="shared" si="658"/>
        <v>257</v>
      </c>
      <c r="AK615" s="3">
        <f t="shared" si="659"/>
        <v>1400</v>
      </c>
      <c r="AL615" s="3"/>
      <c r="AN615" s="20">
        <f t="shared" si="674"/>
        <v>257.36</v>
      </c>
      <c r="AO615">
        <f t="shared" si="661"/>
        <v>2</v>
      </c>
      <c r="AP615">
        <f t="shared" si="662"/>
        <v>1</v>
      </c>
      <c r="AQ615">
        <f t="shared" si="663"/>
        <v>0</v>
      </c>
      <c r="AR615">
        <f t="shared" si="664"/>
        <v>0</v>
      </c>
      <c r="AS615">
        <f t="shared" si="665"/>
        <v>1</v>
      </c>
      <c r="AT615">
        <f t="shared" si="666"/>
        <v>2</v>
      </c>
      <c r="AU615">
        <f t="shared" si="667"/>
        <v>0</v>
      </c>
      <c r="AV615">
        <f t="shared" si="668"/>
        <v>1</v>
      </c>
      <c r="AW615">
        <f t="shared" si="669"/>
        <v>0</v>
      </c>
      <c r="AX615">
        <f t="shared" si="670"/>
        <v>4</v>
      </c>
      <c r="AY615">
        <f t="shared" si="671"/>
        <v>1440.0000000000546</v>
      </c>
      <c r="AZ615" s="12">
        <f t="shared" si="675"/>
        <v>-4.1666666666666664E-2</v>
      </c>
      <c r="BA615" s="13">
        <f t="shared" si="654"/>
        <v>0</v>
      </c>
      <c r="BB615" s="13">
        <f t="shared" si="673"/>
        <v>0</v>
      </c>
      <c r="BC615" s="27">
        <v>0</v>
      </c>
      <c r="BD615" s="1">
        <f t="shared" si="676"/>
        <v>0</v>
      </c>
      <c r="BE615" s="20">
        <f t="shared" si="677"/>
        <v>244.61538461538464</v>
      </c>
    </row>
    <row r="616" spans="1:57" ht="33.75" customHeight="1" x14ac:dyDescent="0.65">
      <c r="A616" s="2">
        <v>610</v>
      </c>
      <c r="B616" s="2" t="s">
        <v>1512</v>
      </c>
      <c r="C616" s="44" t="s">
        <v>1524</v>
      </c>
      <c r="D616" s="47" t="s">
        <v>1525</v>
      </c>
      <c r="E616" s="48" t="s">
        <v>1036</v>
      </c>
      <c r="F616" s="46" t="str">
        <f>VLOOKUP(C616,'[1]2023.11'!$C$6:$X$1239,8,0)</f>
        <v>KIM</v>
      </c>
      <c r="G616" s="46" t="str">
        <f>VLOOKUP(C616,'[1]2023.11'!$C$6:$X$1239,9,0)</f>
        <v>PHALA</v>
      </c>
      <c r="H616" s="46" t="str">
        <f>VLOOKUP(C616,'[1]2023.11'!$C$6:$X$1239,14,0)</f>
        <v>F</v>
      </c>
      <c r="I616" s="78">
        <f>VLOOKUP(C616,'[1]2023.11'!$C$6:$X$1239,13,0)</f>
        <v>37457</v>
      </c>
      <c r="J616" s="46" t="str">
        <f>VLOOKUP(C616,'[1]2023.11'!$C$6:$X$1239,4,0)</f>
        <v>0973022952</v>
      </c>
      <c r="K616" s="46" t="str">
        <f>VLOOKUP(C616,'[1]2023.11'!$C$6:$X$1239,3,0)</f>
        <v>150921091</v>
      </c>
      <c r="L616" s="15">
        <v>44228</v>
      </c>
      <c r="M616" s="2">
        <f t="shared" si="651"/>
        <v>26</v>
      </c>
      <c r="N616" s="16">
        <v>26</v>
      </c>
      <c r="O616" s="2"/>
      <c r="P616" s="16"/>
      <c r="Q616" s="16"/>
      <c r="R616" s="2">
        <v>200</v>
      </c>
      <c r="S616" s="2">
        <v>0</v>
      </c>
      <c r="T616" s="2">
        <v>0</v>
      </c>
      <c r="U616" s="16"/>
      <c r="V616" s="63">
        <v>0</v>
      </c>
      <c r="W616" s="2">
        <f t="shared" si="682"/>
        <v>10</v>
      </c>
      <c r="X616" s="2">
        <f t="shared" si="679"/>
        <v>0</v>
      </c>
      <c r="Y616" s="17">
        <f t="shared" si="683"/>
        <v>37.5</v>
      </c>
      <c r="Z616" s="17">
        <f t="shared" si="672"/>
        <v>6.5</v>
      </c>
      <c r="AA616" s="17">
        <f t="shared" si="678"/>
        <v>5</v>
      </c>
      <c r="AB616" s="18">
        <v>7</v>
      </c>
      <c r="AC616" s="19">
        <f t="shared" si="660"/>
        <v>266</v>
      </c>
      <c r="AD616" s="17">
        <f t="shared" si="652"/>
        <v>0</v>
      </c>
      <c r="AE616" s="17">
        <f t="shared" si="653"/>
        <v>0</v>
      </c>
      <c r="AF616" s="29"/>
      <c r="AG616" s="43">
        <f t="shared" si="684"/>
        <v>0</v>
      </c>
      <c r="AH616" s="17">
        <f t="shared" si="685"/>
        <v>5.32</v>
      </c>
      <c r="AI616" s="17">
        <f t="shared" si="686"/>
        <v>5.32</v>
      </c>
      <c r="AJ616" s="3">
        <f t="shared" si="658"/>
        <v>260</v>
      </c>
      <c r="AK616" s="3">
        <f t="shared" si="659"/>
        <v>2700</v>
      </c>
      <c r="AL616" s="3"/>
      <c r="AN616" s="20">
        <f t="shared" si="674"/>
        <v>260.68</v>
      </c>
      <c r="AO616">
        <f t="shared" si="661"/>
        <v>2</v>
      </c>
      <c r="AP616">
        <f t="shared" si="662"/>
        <v>1</v>
      </c>
      <c r="AQ616">
        <f t="shared" si="663"/>
        <v>0</v>
      </c>
      <c r="AR616">
        <f t="shared" si="664"/>
        <v>1</v>
      </c>
      <c r="AS616">
        <f t="shared" si="665"/>
        <v>0</v>
      </c>
      <c r="AT616">
        <f t="shared" si="666"/>
        <v>0</v>
      </c>
      <c r="AU616">
        <f t="shared" si="667"/>
        <v>1</v>
      </c>
      <c r="AV616">
        <f t="shared" si="668"/>
        <v>0</v>
      </c>
      <c r="AW616">
        <f t="shared" si="669"/>
        <v>1</v>
      </c>
      <c r="AX616">
        <f t="shared" si="670"/>
        <v>2</v>
      </c>
      <c r="AY616">
        <f t="shared" si="671"/>
        <v>2720.0000000000273</v>
      </c>
      <c r="AZ616" s="12">
        <f t="shared" si="675"/>
        <v>-4.1666666666666664E-2</v>
      </c>
      <c r="BA616" s="13">
        <f t="shared" si="654"/>
        <v>0</v>
      </c>
      <c r="BB616" s="13">
        <f t="shared" si="673"/>
        <v>0</v>
      </c>
      <c r="BC616" s="27">
        <v>0</v>
      </c>
      <c r="BD616" s="1">
        <f t="shared" si="676"/>
        <v>0</v>
      </c>
      <c r="BE616" s="20">
        <f t="shared" si="677"/>
        <v>247.5</v>
      </c>
    </row>
    <row r="617" spans="1:57" ht="33.75" customHeight="1" x14ac:dyDescent="0.65">
      <c r="A617" s="39">
        <v>611</v>
      </c>
      <c r="B617" s="2" t="s">
        <v>1512</v>
      </c>
      <c r="C617" s="44" t="s">
        <v>1526</v>
      </c>
      <c r="D617" s="47" t="s">
        <v>420</v>
      </c>
      <c r="E617" s="48" t="s">
        <v>1527</v>
      </c>
      <c r="F617" s="46" t="str">
        <f>VLOOKUP(C617,'[1]2023.11'!$C$6:$X$1239,8,0)</f>
        <v>PHEA</v>
      </c>
      <c r="G617" s="46" t="str">
        <f>VLOOKUP(C617,'[1]2023.11'!$C$6:$X$1239,9,0)</f>
        <v>HUCH</v>
      </c>
      <c r="H617" s="46" t="str">
        <f>VLOOKUP(C617,'[1]2023.11'!$C$6:$X$1239,14,0)</f>
        <v>F</v>
      </c>
      <c r="I617" s="78">
        <f>VLOOKUP(C617,'[1]2023.11'!$C$6:$X$1239,13,0)</f>
        <v>34702</v>
      </c>
      <c r="J617" s="46" t="str">
        <f>VLOOKUP(C617,'[1]2023.11'!$C$6:$X$1239,4,0)</f>
        <v>0886405226</v>
      </c>
      <c r="K617" s="46" t="str">
        <f>VLOOKUP(C617,'[1]2023.11'!$C$6:$X$1239,3,0)</f>
        <v>050891457</v>
      </c>
      <c r="L617" s="15">
        <v>44228</v>
      </c>
      <c r="M617" s="2">
        <f t="shared" si="651"/>
        <v>26</v>
      </c>
      <c r="N617" s="16">
        <v>26</v>
      </c>
      <c r="O617" s="2"/>
      <c r="P617" s="16"/>
      <c r="Q617" s="16"/>
      <c r="R617" s="2">
        <v>200</v>
      </c>
      <c r="S617" s="2">
        <v>0</v>
      </c>
      <c r="T617" s="2">
        <v>0</v>
      </c>
      <c r="U617" s="16"/>
      <c r="V617" s="2">
        <v>0</v>
      </c>
      <c r="W617" s="2">
        <f t="shared" si="682"/>
        <v>10</v>
      </c>
      <c r="X617" s="2">
        <f t="shared" si="679"/>
        <v>0</v>
      </c>
      <c r="Y617" s="17">
        <f t="shared" si="683"/>
        <v>37.5</v>
      </c>
      <c r="Z617" s="17">
        <f t="shared" si="672"/>
        <v>6.5</v>
      </c>
      <c r="AA617" s="17">
        <f t="shared" si="678"/>
        <v>5</v>
      </c>
      <c r="AB617" s="18">
        <v>7</v>
      </c>
      <c r="AC617" s="19">
        <f t="shared" si="660"/>
        <v>266</v>
      </c>
      <c r="AD617" s="17">
        <f t="shared" si="652"/>
        <v>0</v>
      </c>
      <c r="AE617" s="17">
        <f t="shared" si="653"/>
        <v>0</v>
      </c>
      <c r="AF617" s="29"/>
      <c r="AG617" s="43">
        <f t="shared" si="684"/>
        <v>0</v>
      </c>
      <c r="AH617" s="17">
        <f t="shared" si="685"/>
        <v>5.32</v>
      </c>
      <c r="AI617" s="17">
        <f t="shared" si="686"/>
        <v>5.32</v>
      </c>
      <c r="AJ617" s="3">
        <f t="shared" si="658"/>
        <v>260</v>
      </c>
      <c r="AK617" s="3">
        <f t="shared" si="659"/>
        <v>2700</v>
      </c>
      <c r="AL617" s="3"/>
      <c r="AN617" s="20">
        <f t="shared" si="674"/>
        <v>260.68</v>
      </c>
      <c r="AO617">
        <f t="shared" si="661"/>
        <v>2</v>
      </c>
      <c r="AP617">
        <f t="shared" si="662"/>
        <v>1</v>
      </c>
      <c r="AQ617">
        <f t="shared" si="663"/>
        <v>0</v>
      </c>
      <c r="AR617">
        <f t="shared" si="664"/>
        <v>1</v>
      </c>
      <c r="AS617">
        <f t="shared" si="665"/>
        <v>0</v>
      </c>
      <c r="AT617">
        <f t="shared" si="666"/>
        <v>0</v>
      </c>
      <c r="AU617">
        <f t="shared" si="667"/>
        <v>1</v>
      </c>
      <c r="AV617">
        <f t="shared" si="668"/>
        <v>0</v>
      </c>
      <c r="AW617">
        <f t="shared" si="669"/>
        <v>1</v>
      </c>
      <c r="AX617">
        <f t="shared" si="670"/>
        <v>2</v>
      </c>
      <c r="AY617">
        <f t="shared" si="671"/>
        <v>2720.0000000000273</v>
      </c>
      <c r="AZ617" s="12">
        <f t="shared" si="675"/>
        <v>-4.1666666666666664E-2</v>
      </c>
      <c r="BA617" s="13">
        <f t="shared" si="654"/>
        <v>0</v>
      </c>
      <c r="BB617" s="13">
        <f t="shared" si="673"/>
        <v>0</v>
      </c>
      <c r="BC617" s="27">
        <v>0</v>
      </c>
      <c r="BD617" s="1">
        <f t="shared" si="676"/>
        <v>0</v>
      </c>
      <c r="BE617" s="20">
        <f t="shared" si="677"/>
        <v>247.5</v>
      </c>
    </row>
    <row r="618" spans="1:57" ht="33.75" customHeight="1" x14ac:dyDescent="0.65">
      <c r="A618" s="2">
        <v>612</v>
      </c>
      <c r="B618" s="2" t="s">
        <v>1512</v>
      </c>
      <c r="C618" s="44" t="s">
        <v>1528</v>
      </c>
      <c r="D618" s="47" t="s">
        <v>43</v>
      </c>
      <c r="E618" s="48" t="s">
        <v>1529</v>
      </c>
      <c r="F618" s="46" t="str">
        <f>VLOOKUP(C618,'[1]2023.11'!$C$6:$X$1239,8,0)</f>
        <v>SORN</v>
      </c>
      <c r="G618" s="46" t="str">
        <f>VLOOKUP(C618,'[1]2023.11'!$C$6:$X$1239,9,0)</f>
        <v>SALINH</v>
      </c>
      <c r="H618" s="46" t="str">
        <f>VLOOKUP(C618,'[1]2023.11'!$C$6:$X$1239,14,0)</f>
        <v>F</v>
      </c>
      <c r="I618" s="78">
        <f>VLOOKUP(C618,'[1]2023.11'!$C$6:$X$1239,13,0)</f>
        <v>36860</v>
      </c>
      <c r="J618" s="46" t="str">
        <f>VLOOKUP(C618,'[1]2023.11'!$C$6:$X$1239,4,0)</f>
        <v>0966423769</v>
      </c>
      <c r="K618" s="46" t="str">
        <f>VLOOKUP(C618,'[1]2023.11'!$C$6:$X$1239,3,0)</f>
        <v>171081825</v>
      </c>
      <c r="L618" s="15">
        <v>44481</v>
      </c>
      <c r="M618" s="2">
        <f t="shared" si="651"/>
        <v>26</v>
      </c>
      <c r="N618" s="16">
        <v>24</v>
      </c>
      <c r="O618" s="2"/>
      <c r="P618" s="16"/>
      <c r="Q618" s="16"/>
      <c r="R618" s="2">
        <v>200</v>
      </c>
      <c r="S618" s="2">
        <v>0</v>
      </c>
      <c r="T618" s="2">
        <v>0</v>
      </c>
      <c r="U618" s="16"/>
      <c r="V618" s="2">
        <v>0</v>
      </c>
      <c r="W618" s="2">
        <f t="shared" si="682"/>
        <v>10</v>
      </c>
      <c r="X618" s="2">
        <f t="shared" si="679"/>
        <v>0</v>
      </c>
      <c r="Y618" s="17">
        <f t="shared" si="683"/>
        <v>34.615384615384613</v>
      </c>
      <c r="Z618" s="17">
        <f t="shared" si="672"/>
        <v>6</v>
      </c>
      <c r="AA618" s="17">
        <f t="shared" si="678"/>
        <v>5</v>
      </c>
      <c r="AB618" s="18">
        <v>7</v>
      </c>
      <c r="AC618" s="19">
        <f t="shared" si="660"/>
        <v>262.61538461538464</v>
      </c>
      <c r="AD618" s="17">
        <f t="shared" si="652"/>
        <v>0</v>
      </c>
      <c r="AE618" s="17">
        <f t="shared" si="653"/>
        <v>0</v>
      </c>
      <c r="AF618" s="29"/>
      <c r="AG618" s="43">
        <f t="shared" si="684"/>
        <v>0</v>
      </c>
      <c r="AH618" s="17">
        <f t="shared" si="685"/>
        <v>5.252307692307693</v>
      </c>
      <c r="AI618" s="17">
        <f t="shared" si="686"/>
        <v>5.252307692307693</v>
      </c>
      <c r="AJ618" s="3">
        <f t="shared" si="658"/>
        <v>257</v>
      </c>
      <c r="AK618" s="3">
        <f t="shared" si="659"/>
        <v>1400</v>
      </c>
      <c r="AL618" s="3"/>
      <c r="AN618" s="20">
        <f t="shared" si="674"/>
        <v>257.36</v>
      </c>
      <c r="AO618">
        <f t="shared" si="661"/>
        <v>2</v>
      </c>
      <c r="AP618">
        <f t="shared" si="662"/>
        <v>1</v>
      </c>
      <c r="AQ618">
        <f t="shared" si="663"/>
        <v>0</v>
      </c>
      <c r="AR618">
        <f t="shared" si="664"/>
        <v>0</v>
      </c>
      <c r="AS618">
        <f t="shared" si="665"/>
        <v>1</v>
      </c>
      <c r="AT618">
        <f t="shared" si="666"/>
        <v>2</v>
      </c>
      <c r="AU618">
        <f t="shared" si="667"/>
        <v>0</v>
      </c>
      <c r="AV618">
        <f t="shared" si="668"/>
        <v>1</v>
      </c>
      <c r="AW618">
        <f t="shared" si="669"/>
        <v>0</v>
      </c>
      <c r="AX618">
        <f t="shared" si="670"/>
        <v>4</v>
      </c>
      <c r="AY618">
        <f t="shared" si="671"/>
        <v>1440.0000000000546</v>
      </c>
      <c r="AZ618" s="12">
        <f t="shared" si="675"/>
        <v>-0.73888888888888893</v>
      </c>
      <c r="BA618" s="13">
        <f t="shared" si="654"/>
        <v>0</v>
      </c>
      <c r="BB618" s="13">
        <f t="shared" si="673"/>
        <v>0</v>
      </c>
      <c r="BC618" s="27">
        <v>0</v>
      </c>
      <c r="BD618" s="1">
        <f t="shared" si="676"/>
        <v>0</v>
      </c>
      <c r="BE618" s="20">
        <f t="shared" si="677"/>
        <v>244.61538461538464</v>
      </c>
    </row>
    <row r="619" spans="1:57" ht="33.75" customHeight="1" x14ac:dyDescent="0.65">
      <c r="A619" s="39">
        <v>613</v>
      </c>
      <c r="B619" s="2" t="s">
        <v>1512</v>
      </c>
      <c r="C619" s="44" t="s">
        <v>1530</v>
      </c>
      <c r="D619" s="47" t="s">
        <v>119</v>
      </c>
      <c r="E619" s="48" t="s">
        <v>1531</v>
      </c>
      <c r="F619" s="46" t="str">
        <f>VLOOKUP(C619,'[1]2023.11'!$C$6:$X$1239,8,0)</f>
        <v>VEN</v>
      </c>
      <c r="G619" s="46" t="str">
        <f>VLOOKUP(C619,'[1]2023.11'!$C$6:$X$1239,9,0)</f>
        <v>CHOEURN</v>
      </c>
      <c r="H619" s="46" t="str">
        <f>VLOOKUP(C619,'[1]2023.11'!$C$6:$X$1239,14,0)</f>
        <v>F</v>
      </c>
      <c r="I619" s="78">
        <f>VLOOKUP(C619,'[1]2023.11'!$C$6:$X$1239,13,0)</f>
        <v>35317</v>
      </c>
      <c r="J619" s="46" t="str">
        <f>VLOOKUP(C619,'[1]2023.11'!$C$6:$X$1239,4,0)</f>
        <v>060727543</v>
      </c>
      <c r="K619" s="46" t="str">
        <f>VLOOKUP(C619,'[1]2023.11'!$C$6:$X$1239,3,0)</f>
        <v>170735271</v>
      </c>
      <c r="L619" s="15">
        <v>44481</v>
      </c>
      <c r="M619" s="2">
        <f t="shared" si="651"/>
        <v>26</v>
      </c>
      <c r="N619" s="16">
        <v>24</v>
      </c>
      <c r="O619" s="2"/>
      <c r="P619" s="16"/>
      <c r="Q619" s="16"/>
      <c r="R619" s="2">
        <v>200</v>
      </c>
      <c r="S619" s="2">
        <v>0</v>
      </c>
      <c r="T619" s="2">
        <v>0</v>
      </c>
      <c r="U619" s="16"/>
      <c r="V619" s="2">
        <v>0</v>
      </c>
      <c r="W619" s="2">
        <f t="shared" si="682"/>
        <v>10</v>
      </c>
      <c r="X619" s="2">
        <f t="shared" si="679"/>
        <v>0</v>
      </c>
      <c r="Y619" s="17">
        <f t="shared" si="683"/>
        <v>34.615384615384613</v>
      </c>
      <c r="Z619" s="17">
        <f t="shared" si="672"/>
        <v>6</v>
      </c>
      <c r="AA619" s="17">
        <f t="shared" si="678"/>
        <v>5</v>
      </c>
      <c r="AB619" s="18">
        <v>7</v>
      </c>
      <c r="AC619" s="19">
        <f t="shared" si="660"/>
        <v>262.61538461538464</v>
      </c>
      <c r="AD619" s="17">
        <f t="shared" si="652"/>
        <v>0</v>
      </c>
      <c r="AE619" s="17">
        <f t="shared" si="653"/>
        <v>0</v>
      </c>
      <c r="AF619" s="29"/>
      <c r="AG619" s="43">
        <f t="shared" si="684"/>
        <v>0</v>
      </c>
      <c r="AH619" s="17">
        <f t="shared" si="685"/>
        <v>5.252307692307693</v>
      </c>
      <c r="AI619" s="17">
        <f t="shared" si="686"/>
        <v>5.252307692307693</v>
      </c>
      <c r="AJ619" s="3">
        <f t="shared" si="658"/>
        <v>257</v>
      </c>
      <c r="AK619" s="3">
        <f t="shared" si="659"/>
        <v>1400</v>
      </c>
      <c r="AL619" s="3"/>
      <c r="AN619" s="20">
        <f t="shared" si="674"/>
        <v>257.36</v>
      </c>
      <c r="AO619">
        <f t="shared" si="661"/>
        <v>2</v>
      </c>
      <c r="AP619">
        <f t="shared" si="662"/>
        <v>1</v>
      </c>
      <c r="AQ619">
        <f t="shared" si="663"/>
        <v>0</v>
      </c>
      <c r="AR619">
        <f t="shared" si="664"/>
        <v>0</v>
      </c>
      <c r="AS619">
        <f t="shared" si="665"/>
        <v>1</v>
      </c>
      <c r="AT619">
        <f t="shared" si="666"/>
        <v>2</v>
      </c>
      <c r="AU619">
        <f t="shared" si="667"/>
        <v>0</v>
      </c>
      <c r="AV619">
        <f t="shared" si="668"/>
        <v>1</v>
      </c>
      <c r="AW619">
        <f t="shared" si="669"/>
        <v>0</v>
      </c>
      <c r="AX619">
        <f t="shared" si="670"/>
        <v>4</v>
      </c>
      <c r="AY619">
        <f t="shared" si="671"/>
        <v>1440.0000000000546</v>
      </c>
      <c r="AZ619" s="12">
        <f t="shared" si="675"/>
        <v>-0.73888888888888893</v>
      </c>
      <c r="BA619" s="13">
        <f t="shared" si="654"/>
        <v>0</v>
      </c>
      <c r="BB619" s="13">
        <f t="shared" si="673"/>
        <v>0</v>
      </c>
      <c r="BC619" s="27">
        <v>0</v>
      </c>
      <c r="BD619" s="1">
        <f t="shared" si="676"/>
        <v>0</v>
      </c>
      <c r="BE619" s="20">
        <f t="shared" si="677"/>
        <v>244.61538461538464</v>
      </c>
    </row>
    <row r="620" spans="1:57" ht="33.75" customHeight="1" x14ac:dyDescent="0.65">
      <c r="A620" s="2">
        <v>614</v>
      </c>
      <c r="B620" s="2" t="s">
        <v>1512</v>
      </c>
      <c r="C620" s="44" t="s">
        <v>1532</v>
      </c>
      <c r="D620" s="47" t="s">
        <v>1533</v>
      </c>
      <c r="E620" s="48" t="s">
        <v>1534</v>
      </c>
      <c r="F620" s="46" t="str">
        <f>VLOOKUP(C620,'[1]2023.11'!$C$6:$X$1239,8,0)</f>
        <v>SUM</v>
      </c>
      <c r="G620" s="46" t="str">
        <f>VLOOKUP(C620,'[1]2023.11'!$C$6:$X$1239,9,0)</f>
        <v>SOKKHOEURN</v>
      </c>
      <c r="H620" s="46" t="str">
        <f>VLOOKUP(C620,'[1]2023.11'!$C$6:$X$1239,14,0)</f>
        <v>F</v>
      </c>
      <c r="I620" s="78">
        <f>VLOOKUP(C620,'[1]2023.11'!$C$6:$X$1239,13,0)</f>
        <v>37976</v>
      </c>
      <c r="J620" s="46" t="str">
        <f>VLOOKUP(C620,'[1]2023.11'!$C$6:$X$1239,4,0)</f>
        <v>0976757954</v>
      </c>
      <c r="K620" s="46" t="str">
        <f>VLOOKUP(C620,'[1]2023.11'!$C$6:$X$1239,3,0)</f>
        <v>160550624</v>
      </c>
      <c r="L620" s="15">
        <v>44562</v>
      </c>
      <c r="M620" s="2">
        <f t="shared" si="651"/>
        <v>26</v>
      </c>
      <c r="N620" s="16">
        <v>24</v>
      </c>
      <c r="O620" s="2"/>
      <c r="P620" s="16"/>
      <c r="Q620" s="16"/>
      <c r="R620" s="2">
        <v>200</v>
      </c>
      <c r="S620" s="2">
        <v>0</v>
      </c>
      <c r="T620" s="2">
        <v>0</v>
      </c>
      <c r="U620" s="16"/>
      <c r="V620" s="2">
        <v>0</v>
      </c>
      <c r="W620" s="2">
        <f t="shared" si="682"/>
        <v>10</v>
      </c>
      <c r="X620" s="2">
        <f t="shared" si="679"/>
        <v>0</v>
      </c>
      <c r="Y620" s="17">
        <f t="shared" si="683"/>
        <v>34.615384615384613</v>
      </c>
      <c r="Z620" s="17">
        <f t="shared" si="672"/>
        <v>6</v>
      </c>
      <c r="AA620" s="17">
        <f t="shared" si="678"/>
        <v>5</v>
      </c>
      <c r="AB620" s="18">
        <v>7</v>
      </c>
      <c r="AC620" s="19">
        <f t="shared" si="660"/>
        <v>262.61538461538464</v>
      </c>
      <c r="AD620" s="17">
        <f t="shared" si="652"/>
        <v>0</v>
      </c>
      <c r="AE620" s="17">
        <f t="shared" si="653"/>
        <v>0</v>
      </c>
      <c r="AF620" s="29"/>
      <c r="AG620" s="43">
        <f t="shared" si="684"/>
        <v>0</v>
      </c>
      <c r="AH620" s="17">
        <f t="shared" si="685"/>
        <v>5.252307692307693</v>
      </c>
      <c r="AI620" s="17">
        <f t="shared" si="686"/>
        <v>5.252307692307693</v>
      </c>
      <c r="AJ620" s="3">
        <f t="shared" si="658"/>
        <v>257</v>
      </c>
      <c r="AK620" s="3">
        <f t="shared" si="659"/>
        <v>1400</v>
      </c>
      <c r="AL620" s="3"/>
      <c r="AN620" s="20">
        <f t="shared" si="674"/>
        <v>257.36</v>
      </c>
      <c r="AO620">
        <f t="shared" si="661"/>
        <v>2</v>
      </c>
      <c r="AP620">
        <f t="shared" si="662"/>
        <v>1</v>
      </c>
      <c r="AQ620">
        <f t="shared" si="663"/>
        <v>0</v>
      </c>
      <c r="AR620">
        <f t="shared" si="664"/>
        <v>0</v>
      </c>
      <c r="AS620">
        <f t="shared" si="665"/>
        <v>1</v>
      </c>
      <c r="AT620">
        <f t="shared" si="666"/>
        <v>2</v>
      </c>
      <c r="AU620">
        <f t="shared" si="667"/>
        <v>0</v>
      </c>
      <c r="AV620">
        <f t="shared" si="668"/>
        <v>1</v>
      </c>
      <c r="AW620">
        <f t="shared" si="669"/>
        <v>0</v>
      </c>
      <c r="AX620">
        <f t="shared" si="670"/>
        <v>4</v>
      </c>
      <c r="AY620">
        <f t="shared" si="671"/>
        <v>1440.0000000000546</v>
      </c>
      <c r="AZ620" s="12">
        <f t="shared" si="675"/>
        <v>-0.95833333333333337</v>
      </c>
      <c r="BA620" s="13">
        <f t="shared" si="654"/>
        <v>0</v>
      </c>
      <c r="BB620" s="13">
        <f t="shared" si="673"/>
        <v>0</v>
      </c>
      <c r="BC620" s="27">
        <v>0</v>
      </c>
      <c r="BD620" s="1">
        <f t="shared" si="676"/>
        <v>0</v>
      </c>
      <c r="BE620" s="20">
        <f t="shared" si="677"/>
        <v>244.61538461538464</v>
      </c>
    </row>
    <row r="621" spans="1:57" ht="33.75" customHeight="1" x14ac:dyDescent="0.65">
      <c r="A621" s="39">
        <v>615</v>
      </c>
      <c r="B621" s="2" t="s">
        <v>1512</v>
      </c>
      <c r="C621" s="44" t="s">
        <v>1535</v>
      </c>
      <c r="D621" s="47" t="s">
        <v>1536</v>
      </c>
      <c r="E621" s="48" t="s">
        <v>1399</v>
      </c>
      <c r="F621" s="46" t="str">
        <f>VLOOKUP(C621,'[1]2023.11'!$C$6:$X$1239,8,0)</f>
        <v>PHAI</v>
      </c>
      <c r="G621" s="46" t="str">
        <f>VLOOKUP(C621,'[1]2023.11'!$C$6:$X$1239,9,0)</f>
        <v>CHENDA</v>
      </c>
      <c r="H621" s="46" t="str">
        <f>VLOOKUP(C621,'[1]2023.11'!$C$6:$X$1239,14,0)</f>
        <v>F</v>
      </c>
      <c r="I621" s="78">
        <f>VLOOKUP(C621,'[1]2023.11'!$C$6:$X$1239,13,0)</f>
        <v>37623</v>
      </c>
      <c r="J621" s="46" t="str">
        <f>VLOOKUP(C621,'[1]2023.11'!$C$6:$X$1239,4,0)</f>
        <v>067245911</v>
      </c>
      <c r="K621" s="46" t="str">
        <f>VLOOKUP(C621,'[1]2023.11'!$C$6:$X$1239,3,0)</f>
        <v>151009067</v>
      </c>
      <c r="L621" s="15">
        <v>44571</v>
      </c>
      <c r="M621" s="2">
        <f t="shared" si="651"/>
        <v>26</v>
      </c>
      <c r="N621" s="16">
        <v>24</v>
      </c>
      <c r="O621" s="2"/>
      <c r="P621" s="16"/>
      <c r="Q621" s="16"/>
      <c r="R621" s="2">
        <v>200</v>
      </c>
      <c r="S621" s="2">
        <v>0</v>
      </c>
      <c r="T621" s="2">
        <v>0</v>
      </c>
      <c r="U621" s="16"/>
      <c r="V621" s="2">
        <v>0</v>
      </c>
      <c r="W621" s="2">
        <f t="shared" si="682"/>
        <v>10</v>
      </c>
      <c r="X621" s="2">
        <f t="shared" si="679"/>
        <v>0</v>
      </c>
      <c r="Y621" s="17">
        <f t="shared" si="683"/>
        <v>34.615384615384613</v>
      </c>
      <c r="Z621" s="17">
        <f t="shared" si="672"/>
        <v>6</v>
      </c>
      <c r="AA621" s="17">
        <f t="shared" si="678"/>
        <v>5</v>
      </c>
      <c r="AB621" s="18">
        <v>7</v>
      </c>
      <c r="AC621" s="19">
        <f t="shared" si="660"/>
        <v>262.61538461538464</v>
      </c>
      <c r="AD621" s="17">
        <f t="shared" si="652"/>
        <v>0</v>
      </c>
      <c r="AE621" s="17">
        <f t="shared" si="653"/>
        <v>0</v>
      </c>
      <c r="AF621" s="29"/>
      <c r="AG621" s="43">
        <f t="shared" si="684"/>
        <v>0</v>
      </c>
      <c r="AH621" s="17">
        <f t="shared" si="685"/>
        <v>5.252307692307693</v>
      </c>
      <c r="AI621" s="17">
        <f t="shared" si="686"/>
        <v>5.252307692307693</v>
      </c>
      <c r="AJ621" s="3">
        <f t="shared" si="658"/>
        <v>257</v>
      </c>
      <c r="AK621" s="3">
        <f t="shared" si="659"/>
        <v>1400</v>
      </c>
      <c r="AL621" s="3"/>
      <c r="AN621" s="20">
        <f t="shared" si="674"/>
        <v>257.36</v>
      </c>
      <c r="AO621">
        <f t="shared" si="661"/>
        <v>2</v>
      </c>
      <c r="AP621">
        <f t="shared" si="662"/>
        <v>1</v>
      </c>
      <c r="AQ621">
        <f t="shared" si="663"/>
        <v>0</v>
      </c>
      <c r="AR621">
        <f t="shared" si="664"/>
        <v>0</v>
      </c>
      <c r="AS621">
        <f t="shared" si="665"/>
        <v>1</v>
      </c>
      <c r="AT621">
        <f t="shared" si="666"/>
        <v>2</v>
      </c>
      <c r="AU621">
        <f t="shared" si="667"/>
        <v>0</v>
      </c>
      <c r="AV621">
        <f t="shared" si="668"/>
        <v>1</v>
      </c>
      <c r="AW621">
        <f t="shared" si="669"/>
        <v>0</v>
      </c>
      <c r="AX621">
        <f t="shared" si="670"/>
        <v>4</v>
      </c>
      <c r="AY621">
        <f t="shared" si="671"/>
        <v>1440.0000000000546</v>
      </c>
      <c r="AZ621" s="12">
        <f t="shared" si="675"/>
        <v>-0.98333333333333328</v>
      </c>
      <c r="BA621" s="13">
        <f t="shared" si="654"/>
        <v>0</v>
      </c>
      <c r="BB621" s="13">
        <f t="shared" si="673"/>
        <v>0</v>
      </c>
      <c r="BC621" s="27">
        <v>0</v>
      </c>
      <c r="BD621" s="1">
        <f t="shared" si="676"/>
        <v>0</v>
      </c>
      <c r="BE621" s="20">
        <f t="shared" si="677"/>
        <v>244.61538461538464</v>
      </c>
    </row>
    <row r="622" spans="1:57" ht="33.75" customHeight="1" x14ac:dyDescent="0.65">
      <c r="A622" s="2">
        <v>616</v>
      </c>
      <c r="B622" s="2" t="s">
        <v>1512</v>
      </c>
      <c r="C622" s="36" t="s">
        <v>1537</v>
      </c>
      <c r="D622" s="47" t="s">
        <v>577</v>
      </c>
      <c r="E622" s="48" t="s">
        <v>413</v>
      </c>
      <c r="F622" s="46" t="str">
        <f>VLOOKUP(C622,'[1]2023.11'!$C$6:$X$1239,8,0)</f>
        <v>THOEUN</v>
      </c>
      <c r="G622" s="46" t="str">
        <f>VLOOKUP(C622,'[1]2023.11'!$C$6:$X$1239,9,0)</f>
        <v>CHANTHREA</v>
      </c>
      <c r="H622" s="46" t="str">
        <f>VLOOKUP(C622,'[1]2023.11'!$C$6:$X$1239,14,0)</f>
        <v>F</v>
      </c>
      <c r="I622" s="78">
        <f>VLOOKUP(C622,'[1]2023.11'!$C$6:$X$1239,13,0)</f>
        <v>35978</v>
      </c>
      <c r="J622" s="46" t="str">
        <f>VLOOKUP(C622,'[1]2023.11'!$C$6:$X$1239,4,0)</f>
        <v>0976742186</v>
      </c>
      <c r="K622" s="46" t="str">
        <f>VLOOKUP(C622,'[1]2023.11'!$C$6:$X$1239,3,0)</f>
        <v>070313022</v>
      </c>
      <c r="L622" s="15">
        <v>44678</v>
      </c>
      <c r="M622" s="2">
        <f t="shared" si="651"/>
        <v>26</v>
      </c>
      <c r="N622" s="16">
        <v>24</v>
      </c>
      <c r="O622" s="2"/>
      <c r="P622" s="16"/>
      <c r="Q622" s="16"/>
      <c r="R622" s="2">
        <v>200</v>
      </c>
      <c r="S622" s="2">
        <v>0</v>
      </c>
      <c r="T622" s="2">
        <v>0</v>
      </c>
      <c r="U622" s="16"/>
      <c r="V622" s="2">
        <v>0</v>
      </c>
      <c r="W622" s="2">
        <f t="shared" si="682"/>
        <v>10</v>
      </c>
      <c r="X622" s="2">
        <f t="shared" si="679"/>
        <v>0</v>
      </c>
      <c r="Y622" s="17">
        <f t="shared" si="683"/>
        <v>34.615384615384613</v>
      </c>
      <c r="Z622" s="17">
        <f t="shared" si="672"/>
        <v>6</v>
      </c>
      <c r="AA622" s="17">
        <f t="shared" si="678"/>
        <v>5</v>
      </c>
      <c r="AB622" s="18">
        <v>7</v>
      </c>
      <c r="AC622" s="19">
        <f t="shared" si="660"/>
        <v>262.61538461538464</v>
      </c>
      <c r="AD622" s="17">
        <f t="shared" si="652"/>
        <v>0</v>
      </c>
      <c r="AE622" s="17">
        <f t="shared" si="653"/>
        <v>0</v>
      </c>
      <c r="AF622" s="29"/>
      <c r="AG622" s="43">
        <f t="shared" si="684"/>
        <v>0</v>
      </c>
      <c r="AH622" s="17">
        <f t="shared" si="685"/>
        <v>5.252307692307693</v>
      </c>
      <c r="AI622" s="17">
        <f t="shared" si="686"/>
        <v>5.252307692307693</v>
      </c>
      <c r="AJ622" s="3">
        <f t="shared" si="658"/>
        <v>257</v>
      </c>
      <c r="AK622" s="3">
        <f t="shared" si="659"/>
        <v>1400</v>
      </c>
      <c r="AL622" s="3"/>
      <c r="AN622" s="20">
        <f t="shared" si="674"/>
        <v>257.36</v>
      </c>
      <c r="AO622">
        <f t="shared" si="661"/>
        <v>2</v>
      </c>
      <c r="AP622">
        <f t="shared" si="662"/>
        <v>1</v>
      </c>
      <c r="AQ622">
        <f t="shared" si="663"/>
        <v>0</v>
      </c>
      <c r="AR622">
        <f t="shared" si="664"/>
        <v>0</v>
      </c>
      <c r="AS622">
        <f t="shared" si="665"/>
        <v>1</v>
      </c>
      <c r="AT622">
        <f t="shared" si="666"/>
        <v>2</v>
      </c>
      <c r="AU622">
        <f t="shared" si="667"/>
        <v>0</v>
      </c>
      <c r="AV622">
        <f t="shared" si="668"/>
        <v>1</v>
      </c>
      <c r="AW622">
        <f t="shared" si="669"/>
        <v>0</v>
      </c>
      <c r="AX622">
        <f t="shared" si="670"/>
        <v>4</v>
      </c>
      <c r="AY622">
        <f t="shared" si="671"/>
        <v>1440.0000000000546</v>
      </c>
      <c r="AZ622" s="12">
        <f t="shared" si="675"/>
        <v>-1.2805555555555554</v>
      </c>
      <c r="BA622" s="13">
        <f t="shared" si="654"/>
        <v>0</v>
      </c>
      <c r="BB622" s="13">
        <f t="shared" si="673"/>
        <v>0</v>
      </c>
      <c r="BC622" s="27">
        <v>0</v>
      </c>
      <c r="BD622" s="1">
        <f t="shared" si="676"/>
        <v>0</v>
      </c>
      <c r="BE622" s="20">
        <f t="shared" si="677"/>
        <v>244.61538461538464</v>
      </c>
    </row>
    <row r="623" spans="1:57" ht="33.75" customHeight="1" x14ac:dyDescent="0.65">
      <c r="A623" s="39">
        <v>617</v>
      </c>
      <c r="B623" s="2" t="s">
        <v>1512</v>
      </c>
      <c r="C623" s="44" t="s">
        <v>1538</v>
      </c>
      <c r="D623" s="47" t="s">
        <v>955</v>
      </c>
      <c r="E623" s="48" t="s">
        <v>1539</v>
      </c>
      <c r="F623" s="46" t="str">
        <f>VLOOKUP(C623,'[1]2023.11'!$C$6:$X$1239,8,0)</f>
        <v>HIN</v>
      </c>
      <c r="G623" s="46" t="str">
        <f>VLOOKUP(C623,'[1]2023.11'!$C$6:$X$1239,9,0)</f>
        <v>VANNNET</v>
      </c>
      <c r="H623" s="46" t="str">
        <f>VLOOKUP(C623,'[1]2023.11'!$C$6:$X$1239,14,0)</f>
        <v>F</v>
      </c>
      <c r="I623" s="78">
        <f>VLOOKUP(C623,'[1]2023.11'!$C$6:$X$1239,13,0)</f>
        <v>37444</v>
      </c>
      <c r="J623" s="46" t="str">
        <f>VLOOKUP(C623,'[1]2023.11'!$C$6:$X$1239,4,0)</f>
        <v>068264280</v>
      </c>
      <c r="K623" s="46" t="str">
        <f>VLOOKUP(C623,'[1]2023.11'!$C$6:$X$1239,3,0)</f>
        <v>021263978</v>
      </c>
      <c r="L623" s="15">
        <v>44692</v>
      </c>
      <c r="M623" s="2">
        <f t="shared" si="651"/>
        <v>26</v>
      </c>
      <c r="N623" s="16">
        <v>26</v>
      </c>
      <c r="O623" s="2"/>
      <c r="P623" s="16"/>
      <c r="Q623" s="16"/>
      <c r="R623" s="2">
        <v>200</v>
      </c>
      <c r="S623" s="2">
        <v>0</v>
      </c>
      <c r="T623" s="2">
        <v>0</v>
      </c>
      <c r="U623" s="16"/>
      <c r="V623" s="2">
        <v>0</v>
      </c>
      <c r="W623" s="2">
        <f t="shared" si="682"/>
        <v>10</v>
      </c>
      <c r="X623" s="2">
        <f t="shared" si="679"/>
        <v>0</v>
      </c>
      <c r="Y623" s="17">
        <f t="shared" si="683"/>
        <v>37.5</v>
      </c>
      <c r="Z623" s="17">
        <f t="shared" si="672"/>
        <v>6.5</v>
      </c>
      <c r="AA623" s="17">
        <f t="shared" si="678"/>
        <v>5</v>
      </c>
      <c r="AB623" s="18">
        <v>7</v>
      </c>
      <c r="AC623" s="19">
        <f t="shared" si="660"/>
        <v>266</v>
      </c>
      <c r="AD623" s="17">
        <f t="shared" si="652"/>
        <v>0</v>
      </c>
      <c r="AE623" s="17">
        <f t="shared" si="653"/>
        <v>0</v>
      </c>
      <c r="AF623" s="29"/>
      <c r="AG623" s="43">
        <f t="shared" si="684"/>
        <v>0</v>
      </c>
      <c r="AH623" s="17">
        <f t="shared" si="685"/>
        <v>5.32</v>
      </c>
      <c r="AI623" s="17">
        <f t="shared" si="686"/>
        <v>5.32</v>
      </c>
      <c r="AJ623" s="3">
        <f t="shared" si="658"/>
        <v>260</v>
      </c>
      <c r="AK623" s="3">
        <f t="shared" si="659"/>
        <v>2700</v>
      </c>
      <c r="AL623" s="3"/>
      <c r="AN623" s="20">
        <f t="shared" si="674"/>
        <v>260.68</v>
      </c>
      <c r="AO623">
        <f t="shared" si="661"/>
        <v>2</v>
      </c>
      <c r="AP623">
        <f t="shared" si="662"/>
        <v>1</v>
      </c>
      <c r="AQ623">
        <f t="shared" si="663"/>
        <v>0</v>
      </c>
      <c r="AR623">
        <f t="shared" si="664"/>
        <v>1</v>
      </c>
      <c r="AS623">
        <f t="shared" si="665"/>
        <v>0</v>
      </c>
      <c r="AT623">
        <f t="shared" si="666"/>
        <v>0</v>
      </c>
      <c r="AU623">
        <f t="shared" si="667"/>
        <v>1</v>
      </c>
      <c r="AV623">
        <f t="shared" si="668"/>
        <v>0</v>
      </c>
      <c r="AW623">
        <f t="shared" si="669"/>
        <v>1</v>
      </c>
      <c r="AX623">
        <f t="shared" si="670"/>
        <v>2</v>
      </c>
      <c r="AY623">
        <f t="shared" si="671"/>
        <v>2720.0000000000273</v>
      </c>
      <c r="AZ623" s="12">
        <f t="shared" si="675"/>
        <v>-1.3194444444444444</v>
      </c>
      <c r="BA623" s="13">
        <f t="shared" si="654"/>
        <v>0</v>
      </c>
      <c r="BB623" s="13">
        <f t="shared" si="673"/>
        <v>0</v>
      </c>
      <c r="BC623" s="27">
        <v>0</v>
      </c>
      <c r="BD623" s="1">
        <f t="shared" si="676"/>
        <v>0</v>
      </c>
      <c r="BE623" s="20">
        <f t="shared" si="677"/>
        <v>247.5</v>
      </c>
    </row>
    <row r="624" spans="1:57" ht="33.75" customHeight="1" x14ac:dyDescent="0.65">
      <c r="A624" s="2">
        <v>618</v>
      </c>
      <c r="B624" s="2" t="s">
        <v>1512</v>
      </c>
      <c r="C624" s="44" t="s">
        <v>1540</v>
      </c>
      <c r="D624" s="47" t="s">
        <v>1541</v>
      </c>
      <c r="E624" s="48" t="s">
        <v>1542</v>
      </c>
      <c r="F624" s="46" t="str">
        <f>VLOOKUP(C624,'[1]2023.11'!$C$6:$X$1239,8,0)</f>
        <v>CHEV</v>
      </c>
      <c r="G624" s="46" t="str">
        <f>VLOOKUP(C624,'[1]2023.11'!$C$6:$X$1239,9,0)</f>
        <v>CHANTHOEUN</v>
      </c>
      <c r="H624" s="46" t="str">
        <f>VLOOKUP(C624,'[1]2023.11'!$C$6:$X$1239,14,0)</f>
        <v>F</v>
      </c>
      <c r="I624" s="78">
        <f>VLOOKUP(C624,'[1]2023.11'!$C$6:$X$1239,13,0)</f>
        <v>36252</v>
      </c>
      <c r="J624" s="46">
        <f>VLOOKUP(C624,'[1]2023.11'!$C$6:$X$1239,4,0)</f>
        <v>67511613</v>
      </c>
      <c r="K624" s="46" t="str">
        <f>VLOOKUP(C624,'[1]2023.11'!$C$6:$X$1239,3,0)</f>
        <v>110558800</v>
      </c>
      <c r="L624" s="15">
        <v>44917</v>
      </c>
      <c r="M624" s="2">
        <f t="shared" ref="M624:M687" si="687">$P$4-Q624-P624</f>
        <v>25</v>
      </c>
      <c r="N624" s="16">
        <v>24</v>
      </c>
      <c r="O624" s="2"/>
      <c r="P624" s="16">
        <v>1</v>
      </c>
      <c r="Q624" s="16"/>
      <c r="R624" s="2">
        <v>210</v>
      </c>
      <c r="S624" s="2">
        <v>35</v>
      </c>
      <c r="T624" s="2">
        <v>30</v>
      </c>
      <c r="U624" s="16"/>
      <c r="V624" s="2">
        <v>30</v>
      </c>
      <c r="W624" s="2">
        <f t="shared" si="682"/>
        <v>5</v>
      </c>
      <c r="X624" s="2">
        <f t="shared" si="679"/>
        <v>0</v>
      </c>
      <c r="Y624" s="17">
        <f t="shared" si="683"/>
        <v>36.346153846153847</v>
      </c>
      <c r="Z624" s="17">
        <f t="shared" si="672"/>
        <v>6</v>
      </c>
      <c r="AA624" s="17">
        <f t="shared" si="678"/>
        <v>4.8076923076923084</v>
      </c>
      <c r="AB624" s="18"/>
      <c r="AC624" s="19">
        <f t="shared" si="660"/>
        <v>357.15384615384619</v>
      </c>
      <c r="AD624" s="17">
        <f t="shared" ref="AD624:AD687" si="688">(R624+T624)/$P$4*P624</f>
        <v>9.2307692307692299</v>
      </c>
      <c r="AE624" s="17">
        <f t="shared" ref="AE624:AE687" si="689">(R624+T624)/$P$4*Q624</f>
        <v>0</v>
      </c>
      <c r="AF624" s="29"/>
      <c r="AG624" s="43">
        <f t="shared" si="684"/>
        <v>0</v>
      </c>
      <c r="AH624" s="17">
        <f t="shared" si="685"/>
        <v>6</v>
      </c>
      <c r="AI624" s="17">
        <f t="shared" si="686"/>
        <v>15.23076923076923</v>
      </c>
      <c r="AJ624" s="3">
        <f t="shared" si="658"/>
        <v>341</v>
      </c>
      <c r="AK624" s="3">
        <f t="shared" si="659"/>
        <v>3600</v>
      </c>
      <c r="AL624" s="3"/>
      <c r="AN624" s="20">
        <f t="shared" si="674"/>
        <v>341.92</v>
      </c>
      <c r="AO624">
        <f t="shared" si="661"/>
        <v>3</v>
      </c>
      <c r="AP624">
        <f t="shared" si="662"/>
        <v>0</v>
      </c>
      <c r="AQ624">
        <f t="shared" si="663"/>
        <v>2</v>
      </c>
      <c r="AR624">
        <f t="shared" si="664"/>
        <v>0</v>
      </c>
      <c r="AS624">
        <f t="shared" si="665"/>
        <v>0</v>
      </c>
      <c r="AT624">
        <f t="shared" si="666"/>
        <v>1</v>
      </c>
      <c r="AU624">
        <f t="shared" si="667"/>
        <v>1</v>
      </c>
      <c r="AV624">
        <f t="shared" si="668"/>
        <v>1</v>
      </c>
      <c r="AW624">
        <f t="shared" si="669"/>
        <v>1</v>
      </c>
      <c r="AX624">
        <f t="shared" si="670"/>
        <v>1</v>
      </c>
      <c r="AY624">
        <f t="shared" si="671"/>
        <v>3680.0000000000637</v>
      </c>
      <c r="AZ624" s="12">
        <f t="shared" si="675"/>
        <v>-1.9333333333333333</v>
      </c>
      <c r="BA624" s="13">
        <f t="shared" ref="BA624:BA687" si="690">IF(AZ624&lt;=1,0,IF(AZ624&lt;=2,2,IF(AZ624&lt;=3,3,IF(AZ624&lt;=4,4,IF(AZ624&lt;=5,5,IF(AZ624&lt;=6,6,IF(AZ624&lt;=7,7,IF(AZ624&lt;=8,8,10))))))))</f>
        <v>0</v>
      </c>
      <c r="BB624" s="13">
        <f t="shared" si="673"/>
        <v>0</v>
      </c>
      <c r="BC624" s="27">
        <v>0</v>
      </c>
      <c r="BD624" s="1">
        <f t="shared" si="676"/>
        <v>0</v>
      </c>
      <c r="BE624" s="20">
        <f t="shared" si="677"/>
        <v>337.11538461538464</v>
      </c>
    </row>
    <row r="625" spans="1:57" ht="33" customHeight="1" x14ac:dyDescent="0.65">
      <c r="A625" s="39">
        <v>619</v>
      </c>
      <c r="B625" s="2" t="s">
        <v>1512</v>
      </c>
      <c r="C625" s="44" t="s">
        <v>1543</v>
      </c>
      <c r="D625" s="47" t="s">
        <v>500</v>
      </c>
      <c r="E625" s="48" t="s">
        <v>1544</v>
      </c>
      <c r="F625" s="46" t="str">
        <f>VLOOKUP(C625,'[1]2023.11'!$C$6:$X$1239,8,0)</f>
        <v>NY</v>
      </c>
      <c r="G625" s="46" t="str">
        <f>VLOOKUP(C625,'[1]2023.11'!$C$6:$X$1239,9,0)</f>
        <v>LAT</v>
      </c>
      <c r="H625" s="46" t="str">
        <f>VLOOKUP(C625,'[1]2023.11'!$C$6:$X$1239,14,0)</f>
        <v>F</v>
      </c>
      <c r="I625" s="78">
        <f>VLOOKUP(C625,'[1]2023.11'!$C$6:$X$1239,13,0)</f>
        <v>33871</v>
      </c>
      <c r="J625" s="46" t="str">
        <f>VLOOKUP(C625,'[1]2023.11'!$C$6:$X$1239,4,0)</f>
        <v>095821175</v>
      </c>
      <c r="K625" s="46" t="str">
        <f>VLOOKUP(C625,'[1]2023.11'!$C$6:$X$1239,3,0)</f>
        <v>150883441</v>
      </c>
      <c r="L625" s="15">
        <v>44228</v>
      </c>
      <c r="M625" s="2">
        <f t="shared" si="687"/>
        <v>26</v>
      </c>
      <c r="N625" s="16">
        <v>24</v>
      </c>
      <c r="O625" s="2"/>
      <c r="P625" s="16"/>
      <c r="Q625" s="16"/>
      <c r="R625" s="2">
        <v>200</v>
      </c>
      <c r="S625" s="2">
        <v>0</v>
      </c>
      <c r="T625" s="2">
        <v>0</v>
      </c>
      <c r="U625" s="16"/>
      <c r="V625" s="2">
        <v>0</v>
      </c>
      <c r="W625" s="2">
        <f t="shared" si="682"/>
        <v>10</v>
      </c>
      <c r="X625" s="2">
        <f t="shared" si="679"/>
        <v>0</v>
      </c>
      <c r="Y625" s="17">
        <f t="shared" si="683"/>
        <v>34.615384615384613</v>
      </c>
      <c r="Z625" s="17">
        <f t="shared" si="672"/>
        <v>6</v>
      </c>
      <c r="AA625" s="17">
        <f t="shared" si="678"/>
        <v>5</v>
      </c>
      <c r="AB625" s="18">
        <v>7</v>
      </c>
      <c r="AC625" s="19">
        <f t="shared" si="660"/>
        <v>262.61538461538464</v>
      </c>
      <c r="AD625" s="17">
        <f t="shared" si="688"/>
        <v>0</v>
      </c>
      <c r="AE625" s="17">
        <f t="shared" si="689"/>
        <v>0</v>
      </c>
      <c r="AF625" s="29"/>
      <c r="AG625" s="43">
        <f t="shared" si="684"/>
        <v>0</v>
      </c>
      <c r="AH625" s="17">
        <f t="shared" si="685"/>
        <v>5.252307692307693</v>
      </c>
      <c r="AI625" s="17">
        <f t="shared" si="686"/>
        <v>5.252307692307693</v>
      </c>
      <c r="AJ625" s="3">
        <f t="shared" si="658"/>
        <v>257</v>
      </c>
      <c r="AK625" s="3">
        <f t="shared" si="659"/>
        <v>1400</v>
      </c>
      <c r="AL625" s="3"/>
      <c r="AN625" s="20">
        <f t="shared" si="674"/>
        <v>257.36</v>
      </c>
      <c r="AO625">
        <f t="shared" si="661"/>
        <v>2</v>
      </c>
      <c r="AP625">
        <f t="shared" si="662"/>
        <v>1</v>
      </c>
      <c r="AQ625">
        <f t="shared" si="663"/>
        <v>0</v>
      </c>
      <c r="AR625">
        <f t="shared" si="664"/>
        <v>0</v>
      </c>
      <c r="AS625">
        <f t="shared" si="665"/>
        <v>1</v>
      </c>
      <c r="AT625">
        <f t="shared" si="666"/>
        <v>2</v>
      </c>
      <c r="AU625">
        <f t="shared" si="667"/>
        <v>0</v>
      </c>
      <c r="AV625">
        <f t="shared" si="668"/>
        <v>1</v>
      </c>
      <c r="AW625">
        <f t="shared" si="669"/>
        <v>0</v>
      </c>
      <c r="AX625">
        <f t="shared" si="670"/>
        <v>4</v>
      </c>
      <c r="AY625">
        <f t="shared" si="671"/>
        <v>1440.0000000000546</v>
      </c>
      <c r="AZ625" s="12">
        <f t="shared" si="675"/>
        <v>-4.1666666666666664E-2</v>
      </c>
      <c r="BA625" s="13">
        <f t="shared" si="690"/>
        <v>0</v>
      </c>
      <c r="BB625" s="13">
        <f t="shared" si="673"/>
        <v>0</v>
      </c>
      <c r="BC625" s="27">
        <v>0</v>
      </c>
      <c r="BD625" s="1">
        <f t="shared" si="676"/>
        <v>0</v>
      </c>
      <c r="BE625" s="20">
        <f t="shared" si="677"/>
        <v>244.61538461538464</v>
      </c>
    </row>
    <row r="626" spans="1:57" ht="33" customHeight="1" x14ac:dyDescent="0.65">
      <c r="A626" s="2">
        <v>620</v>
      </c>
      <c r="B626" s="2" t="s">
        <v>1512</v>
      </c>
      <c r="C626" s="44" t="s">
        <v>1545</v>
      </c>
      <c r="D626" s="47" t="s">
        <v>1546</v>
      </c>
      <c r="E626" s="48" t="s">
        <v>1547</v>
      </c>
      <c r="F626" s="46" t="str">
        <f>VLOOKUP(C626,'[1]2023.11'!$C$6:$X$1239,8,0)</f>
        <v>KORN</v>
      </c>
      <c r="G626" s="46" t="str">
        <f>VLOOKUP(C626,'[1]2023.11'!$C$6:$X$1239,9,0)</f>
        <v>PHEAROM</v>
      </c>
      <c r="H626" s="46" t="str">
        <f>VLOOKUP(C626,'[1]2023.11'!$C$6:$X$1239,14,0)</f>
        <v>F</v>
      </c>
      <c r="I626" s="78">
        <f>VLOOKUP(C626,'[1]2023.11'!$C$6:$X$1239,13,0)</f>
        <v>35236</v>
      </c>
      <c r="J626" s="46" t="str">
        <f>VLOOKUP(C626,'[1]2023.11'!$C$6:$X$1239,4,0)</f>
        <v>0967909858</v>
      </c>
      <c r="K626" s="46">
        <f>VLOOKUP(C626,'[1]2023.11'!$C$6:$X$1239,3,0)</f>
        <v>150563713</v>
      </c>
      <c r="L626" s="15">
        <v>44228</v>
      </c>
      <c r="M626" s="2">
        <f t="shared" si="687"/>
        <v>26</v>
      </c>
      <c r="N626" s="16">
        <v>26</v>
      </c>
      <c r="O626" s="2"/>
      <c r="P626" s="16"/>
      <c r="Q626" s="16"/>
      <c r="R626" s="2">
        <v>200</v>
      </c>
      <c r="S626" s="2">
        <v>0</v>
      </c>
      <c r="T626" s="2">
        <v>0</v>
      </c>
      <c r="U626" s="16"/>
      <c r="V626" s="2">
        <v>0</v>
      </c>
      <c r="W626" s="2">
        <f t="shared" si="682"/>
        <v>10</v>
      </c>
      <c r="X626" s="2">
        <f t="shared" si="679"/>
        <v>0</v>
      </c>
      <c r="Y626" s="17">
        <f t="shared" si="683"/>
        <v>37.5</v>
      </c>
      <c r="Z626" s="17">
        <f t="shared" si="672"/>
        <v>6.5</v>
      </c>
      <c r="AA626" s="17">
        <f t="shared" si="678"/>
        <v>5</v>
      </c>
      <c r="AB626" s="18">
        <v>7</v>
      </c>
      <c r="AC626" s="19">
        <f t="shared" si="660"/>
        <v>266</v>
      </c>
      <c r="AD626" s="17">
        <f t="shared" si="688"/>
        <v>0</v>
      </c>
      <c r="AE626" s="17">
        <f t="shared" si="689"/>
        <v>0</v>
      </c>
      <c r="AF626" s="29"/>
      <c r="AG626" s="43">
        <f t="shared" si="684"/>
        <v>0</v>
      </c>
      <c r="AH626" s="17">
        <f t="shared" si="685"/>
        <v>5.32</v>
      </c>
      <c r="AI626" s="17">
        <f t="shared" si="686"/>
        <v>5.32</v>
      </c>
      <c r="AJ626" s="3">
        <f t="shared" si="658"/>
        <v>260</v>
      </c>
      <c r="AK626" s="3">
        <f t="shared" si="659"/>
        <v>2700</v>
      </c>
      <c r="AL626" s="3"/>
      <c r="AN626" s="20">
        <f t="shared" si="674"/>
        <v>260.68</v>
      </c>
      <c r="AO626">
        <f t="shared" si="661"/>
        <v>2</v>
      </c>
      <c r="AP626">
        <f t="shared" si="662"/>
        <v>1</v>
      </c>
      <c r="AQ626">
        <f t="shared" si="663"/>
        <v>0</v>
      </c>
      <c r="AR626">
        <f t="shared" si="664"/>
        <v>1</v>
      </c>
      <c r="AS626">
        <f t="shared" si="665"/>
        <v>0</v>
      </c>
      <c r="AT626">
        <f t="shared" si="666"/>
        <v>0</v>
      </c>
      <c r="AU626">
        <f t="shared" si="667"/>
        <v>1</v>
      </c>
      <c r="AV626">
        <f t="shared" si="668"/>
        <v>0</v>
      </c>
      <c r="AW626">
        <f t="shared" si="669"/>
        <v>1</v>
      </c>
      <c r="AX626">
        <f t="shared" si="670"/>
        <v>2</v>
      </c>
      <c r="AY626">
        <f t="shared" si="671"/>
        <v>2720.0000000000273</v>
      </c>
      <c r="AZ626" s="12">
        <f t="shared" si="675"/>
        <v>-4.1666666666666664E-2</v>
      </c>
      <c r="BA626" s="13">
        <f t="shared" si="690"/>
        <v>0</v>
      </c>
      <c r="BB626" s="13">
        <f t="shared" si="673"/>
        <v>0</v>
      </c>
      <c r="BC626" s="27">
        <v>0</v>
      </c>
      <c r="BD626" s="1">
        <f t="shared" si="676"/>
        <v>0</v>
      </c>
      <c r="BE626" s="20">
        <f t="shared" si="677"/>
        <v>247.5</v>
      </c>
    </row>
    <row r="627" spans="1:57" ht="33" customHeight="1" x14ac:dyDescent="0.65">
      <c r="A627" s="39">
        <v>621</v>
      </c>
      <c r="B627" s="2" t="s">
        <v>1512</v>
      </c>
      <c r="C627" s="44" t="s">
        <v>1548</v>
      </c>
      <c r="D627" s="47" t="s">
        <v>1549</v>
      </c>
      <c r="E627" s="48" t="s">
        <v>854</v>
      </c>
      <c r="F627" s="46" t="str">
        <f>VLOOKUP(C627,'[1]2023.11'!$C$6:$X$1239,8,0)</f>
        <v>NAM</v>
      </c>
      <c r="G627" s="46" t="str">
        <f>VLOOKUP(C627,'[1]2023.11'!$C$6:$X$1239,9,0)</f>
        <v>BONA</v>
      </c>
      <c r="H627" s="46" t="str">
        <f>VLOOKUP(C627,'[1]2023.11'!$C$6:$X$1239,14,0)</f>
        <v>F</v>
      </c>
      <c r="I627" s="78">
        <f>VLOOKUP(C627,'[1]2023.11'!$C$6:$X$1239,13,0)</f>
        <v>36435</v>
      </c>
      <c r="J627" s="46" t="str">
        <f>VLOOKUP(C627,'[1]2023.11'!$C$6:$X$1239,4,0)</f>
        <v>0972936605</v>
      </c>
      <c r="K627" s="46" t="str">
        <f>VLOOKUP(C627,'[1]2023.11'!$C$6:$X$1239,3,0)</f>
        <v>110544248</v>
      </c>
      <c r="L627" s="15">
        <v>44480</v>
      </c>
      <c r="M627" s="2">
        <f t="shared" si="687"/>
        <v>26</v>
      </c>
      <c r="N627" s="16">
        <v>24</v>
      </c>
      <c r="O627" s="2"/>
      <c r="P627" s="16"/>
      <c r="Q627" s="16"/>
      <c r="R627" s="2">
        <v>200</v>
      </c>
      <c r="S627" s="2">
        <v>0</v>
      </c>
      <c r="T627" s="2">
        <v>0</v>
      </c>
      <c r="U627" s="16"/>
      <c r="V627" s="2">
        <v>0</v>
      </c>
      <c r="W627" s="2">
        <f t="shared" si="682"/>
        <v>10</v>
      </c>
      <c r="X627" s="2">
        <f t="shared" si="679"/>
        <v>0</v>
      </c>
      <c r="Y627" s="17">
        <f t="shared" si="683"/>
        <v>34.615384615384613</v>
      </c>
      <c r="Z627" s="17">
        <f t="shared" si="672"/>
        <v>6</v>
      </c>
      <c r="AA627" s="17">
        <f t="shared" si="678"/>
        <v>5</v>
      </c>
      <c r="AB627" s="18">
        <v>7</v>
      </c>
      <c r="AC627" s="19">
        <f t="shared" si="660"/>
        <v>262.61538461538464</v>
      </c>
      <c r="AD627" s="17">
        <f t="shared" si="688"/>
        <v>0</v>
      </c>
      <c r="AE627" s="17">
        <f t="shared" si="689"/>
        <v>0</v>
      </c>
      <c r="AF627" s="29"/>
      <c r="AG627" s="43">
        <f t="shared" si="684"/>
        <v>0</v>
      </c>
      <c r="AH627" s="17">
        <f t="shared" si="685"/>
        <v>5.252307692307693</v>
      </c>
      <c r="AI627" s="17">
        <f t="shared" si="686"/>
        <v>5.252307692307693</v>
      </c>
      <c r="AJ627" s="3">
        <f t="shared" si="658"/>
        <v>257</v>
      </c>
      <c r="AK627" s="3">
        <f t="shared" si="659"/>
        <v>1400</v>
      </c>
      <c r="AL627" s="3"/>
      <c r="AN627" s="20">
        <f t="shared" si="674"/>
        <v>257.36</v>
      </c>
      <c r="AO627">
        <f t="shared" si="661"/>
        <v>2</v>
      </c>
      <c r="AP627">
        <f t="shared" si="662"/>
        <v>1</v>
      </c>
      <c r="AQ627">
        <f t="shared" si="663"/>
        <v>0</v>
      </c>
      <c r="AR627">
        <f t="shared" si="664"/>
        <v>0</v>
      </c>
      <c r="AS627">
        <f t="shared" si="665"/>
        <v>1</v>
      </c>
      <c r="AT627">
        <f t="shared" si="666"/>
        <v>2</v>
      </c>
      <c r="AU627">
        <f t="shared" si="667"/>
        <v>0</v>
      </c>
      <c r="AV627">
        <f t="shared" si="668"/>
        <v>1</v>
      </c>
      <c r="AW627">
        <f t="shared" si="669"/>
        <v>0</v>
      </c>
      <c r="AX627">
        <f t="shared" si="670"/>
        <v>4</v>
      </c>
      <c r="AY627">
        <f t="shared" si="671"/>
        <v>1440.0000000000546</v>
      </c>
      <c r="AZ627" s="12">
        <f t="shared" si="675"/>
        <v>-0.73611111111111116</v>
      </c>
      <c r="BA627" s="13">
        <f t="shared" si="690"/>
        <v>0</v>
      </c>
      <c r="BB627" s="13">
        <f t="shared" si="673"/>
        <v>0</v>
      </c>
      <c r="BC627" s="27">
        <v>0</v>
      </c>
      <c r="BD627" s="1">
        <f t="shared" si="676"/>
        <v>0</v>
      </c>
      <c r="BE627" s="20">
        <f t="shared" si="677"/>
        <v>244.61538461538464</v>
      </c>
    </row>
    <row r="628" spans="1:57" ht="33" customHeight="1" x14ac:dyDescent="0.65">
      <c r="A628" s="2">
        <v>622</v>
      </c>
      <c r="B628" s="2" t="s">
        <v>1512</v>
      </c>
      <c r="C628" s="44" t="s">
        <v>1550</v>
      </c>
      <c r="D628" s="47" t="s">
        <v>1551</v>
      </c>
      <c r="E628" s="48" t="s">
        <v>577</v>
      </c>
      <c r="F628" s="46" t="str">
        <f>VLOOKUP(C628,'[1]2023.11'!$C$6:$X$1239,8,0)</f>
        <v>CHAK</v>
      </c>
      <c r="G628" s="46" t="str">
        <f>VLOOKUP(C628,'[1]2023.11'!$C$6:$X$1239,9,0)</f>
        <v>CHOEUN</v>
      </c>
      <c r="H628" s="46" t="str">
        <f>VLOOKUP(C628,'[1]2023.11'!$C$6:$X$1239,14,0)</f>
        <v>M</v>
      </c>
      <c r="I628" s="78">
        <f>VLOOKUP(C628,'[1]2023.11'!$C$6:$X$1239,13,0)</f>
        <v>31751</v>
      </c>
      <c r="J628" s="46" t="str">
        <f>VLOOKUP(C628,'[1]2023.11'!$C$6:$X$1239,4,0)</f>
        <v>0978253867</v>
      </c>
      <c r="K628" s="46" t="str">
        <f>VLOOKUP(C628,'[1]2023.11'!$C$6:$X$1239,3,0)</f>
        <v>150659955</v>
      </c>
      <c r="L628" s="15">
        <v>44566</v>
      </c>
      <c r="M628" s="2">
        <f t="shared" si="687"/>
        <v>26</v>
      </c>
      <c r="N628" s="16">
        <v>26</v>
      </c>
      <c r="O628" s="2"/>
      <c r="P628" s="16"/>
      <c r="Q628" s="16"/>
      <c r="R628" s="2">
        <v>200</v>
      </c>
      <c r="S628" s="2">
        <v>0</v>
      </c>
      <c r="T628" s="2">
        <v>0</v>
      </c>
      <c r="U628" s="16"/>
      <c r="V628" s="2">
        <v>0</v>
      </c>
      <c r="W628" s="2">
        <f t="shared" si="682"/>
        <v>10</v>
      </c>
      <c r="X628" s="2">
        <f t="shared" si="679"/>
        <v>0</v>
      </c>
      <c r="Y628" s="17">
        <f t="shared" si="683"/>
        <v>37.5</v>
      </c>
      <c r="Z628" s="17">
        <f t="shared" si="672"/>
        <v>6.5</v>
      </c>
      <c r="AA628" s="17">
        <f t="shared" si="678"/>
        <v>5</v>
      </c>
      <c r="AB628" s="18">
        <v>7</v>
      </c>
      <c r="AC628" s="19">
        <f t="shared" si="660"/>
        <v>266</v>
      </c>
      <c r="AD628" s="17">
        <f t="shared" si="688"/>
        <v>0</v>
      </c>
      <c r="AE628" s="17">
        <f t="shared" si="689"/>
        <v>0</v>
      </c>
      <c r="AF628" s="29"/>
      <c r="AG628" s="43">
        <f t="shared" si="684"/>
        <v>0</v>
      </c>
      <c r="AH628" s="17">
        <f t="shared" si="685"/>
        <v>5.32</v>
      </c>
      <c r="AI628" s="17">
        <f t="shared" si="686"/>
        <v>5.32</v>
      </c>
      <c r="AJ628" s="3">
        <f t="shared" ref="AJ628:AJ691" si="691">(AO628*$AO$5+AP628*$AP$5+AQ628*$AQ$5+AR628*$AR$5+AS628*$AS$5+AT628*$AT$5)</f>
        <v>260</v>
      </c>
      <c r="AK628" s="3">
        <f t="shared" ref="AK628:AK691" si="692">(AU628*$AU$5+AV628*$AV$5+AW628*$AW$5+AX628*$AX$5)</f>
        <v>2700</v>
      </c>
      <c r="AL628" s="3"/>
      <c r="AN628" s="20">
        <f t="shared" si="674"/>
        <v>260.68</v>
      </c>
      <c r="AO628">
        <f t="shared" si="661"/>
        <v>2</v>
      </c>
      <c r="AP628">
        <f t="shared" si="662"/>
        <v>1</v>
      </c>
      <c r="AQ628">
        <f t="shared" si="663"/>
        <v>0</v>
      </c>
      <c r="AR628">
        <f t="shared" si="664"/>
        <v>1</v>
      </c>
      <c r="AS628">
        <f t="shared" si="665"/>
        <v>0</v>
      </c>
      <c r="AT628">
        <f t="shared" si="666"/>
        <v>0</v>
      </c>
      <c r="AU628">
        <f t="shared" si="667"/>
        <v>1</v>
      </c>
      <c r="AV628">
        <f t="shared" si="668"/>
        <v>0</v>
      </c>
      <c r="AW628">
        <f t="shared" si="669"/>
        <v>1</v>
      </c>
      <c r="AX628">
        <f t="shared" si="670"/>
        <v>2</v>
      </c>
      <c r="AY628">
        <f t="shared" si="671"/>
        <v>2720.0000000000273</v>
      </c>
      <c r="AZ628" s="12">
        <f t="shared" si="675"/>
        <v>-0.96944444444444444</v>
      </c>
      <c r="BA628" s="13">
        <f t="shared" si="690"/>
        <v>0</v>
      </c>
      <c r="BB628" s="13">
        <f t="shared" si="673"/>
        <v>0</v>
      </c>
      <c r="BC628" s="27">
        <v>0</v>
      </c>
      <c r="BD628" s="1">
        <f t="shared" si="676"/>
        <v>0</v>
      </c>
      <c r="BE628" s="20">
        <f t="shared" si="677"/>
        <v>247.5</v>
      </c>
    </row>
    <row r="629" spans="1:57" ht="30.75" customHeight="1" x14ac:dyDescent="0.65">
      <c r="A629" s="39">
        <v>623</v>
      </c>
      <c r="B629" s="2" t="s">
        <v>1512</v>
      </c>
      <c r="C629" s="44" t="s">
        <v>1552</v>
      </c>
      <c r="D629" s="47" t="s">
        <v>551</v>
      </c>
      <c r="E629" s="48" t="s">
        <v>313</v>
      </c>
      <c r="F629" s="46" t="str">
        <f>VLOOKUP(C629,'[1]2023.11'!$C$6:$X$1239,8,0)</f>
        <v>TORY</v>
      </c>
      <c r="G629" s="46" t="str">
        <f>VLOOKUP(C629,'[1]2023.11'!$C$6:$X$1239,9,0)</f>
        <v>KEO</v>
      </c>
      <c r="H629" s="46" t="str">
        <f>VLOOKUP(C629,'[1]2023.11'!$C$6:$X$1239,14,0)</f>
        <v>F</v>
      </c>
      <c r="I629" s="78">
        <f>VLOOKUP(C629,'[1]2023.11'!$C$6:$X$1239,13,0)</f>
        <v>37836</v>
      </c>
      <c r="J629" s="46" t="str">
        <f>VLOOKUP(C629,'[1]2023.11'!$C$6:$X$1239,4,0)</f>
        <v>0964853870</v>
      </c>
      <c r="K629" s="46" t="str">
        <f>VLOOKUP(C629,'[1]2023.11'!$C$6:$X$1239,3,0)</f>
        <v>051700165</v>
      </c>
      <c r="L629" s="15">
        <v>44606</v>
      </c>
      <c r="M629" s="2">
        <f t="shared" si="687"/>
        <v>26</v>
      </c>
      <c r="N629" s="16">
        <v>24</v>
      </c>
      <c r="O629" s="2"/>
      <c r="P629" s="16"/>
      <c r="Q629" s="16"/>
      <c r="R629" s="2">
        <v>200</v>
      </c>
      <c r="S629" s="2">
        <v>0</v>
      </c>
      <c r="T629" s="2">
        <v>0</v>
      </c>
      <c r="U629" s="16"/>
      <c r="V629" s="2">
        <v>0</v>
      </c>
      <c r="W629" s="2">
        <f t="shared" si="682"/>
        <v>10</v>
      </c>
      <c r="X629" s="2">
        <f t="shared" si="679"/>
        <v>0</v>
      </c>
      <c r="Y629" s="17">
        <f t="shared" si="683"/>
        <v>34.615384615384613</v>
      </c>
      <c r="Z629" s="17">
        <f t="shared" si="672"/>
        <v>6</v>
      </c>
      <c r="AA629" s="17">
        <f t="shared" si="678"/>
        <v>5</v>
      </c>
      <c r="AB629" s="18">
        <v>7</v>
      </c>
      <c r="AC629" s="19">
        <f t="shared" si="660"/>
        <v>262.61538461538464</v>
      </c>
      <c r="AD629" s="17">
        <f t="shared" si="688"/>
        <v>0</v>
      </c>
      <c r="AE629" s="17">
        <f t="shared" si="689"/>
        <v>0</v>
      </c>
      <c r="AF629" s="29"/>
      <c r="AG629" s="43">
        <f t="shared" si="684"/>
        <v>0</v>
      </c>
      <c r="AH629" s="17">
        <f t="shared" si="685"/>
        <v>5.252307692307693</v>
      </c>
      <c r="AI629" s="17">
        <f t="shared" si="686"/>
        <v>5.252307692307693</v>
      </c>
      <c r="AJ629" s="3">
        <f t="shared" si="691"/>
        <v>257</v>
      </c>
      <c r="AK629" s="3">
        <f t="shared" si="692"/>
        <v>1400</v>
      </c>
      <c r="AL629" s="3"/>
      <c r="AN629" s="20">
        <f t="shared" si="674"/>
        <v>257.36</v>
      </c>
      <c r="AO629">
        <f t="shared" si="661"/>
        <v>2</v>
      </c>
      <c r="AP629">
        <f t="shared" si="662"/>
        <v>1</v>
      </c>
      <c r="AQ629">
        <f t="shared" si="663"/>
        <v>0</v>
      </c>
      <c r="AR629">
        <f t="shared" si="664"/>
        <v>0</v>
      </c>
      <c r="AS629">
        <f t="shared" si="665"/>
        <v>1</v>
      </c>
      <c r="AT629">
        <f t="shared" si="666"/>
        <v>2</v>
      </c>
      <c r="AU629">
        <f t="shared" si="667"/>
        <v>0</v>
      </c>
      <c r="AV629">
        <f t="shared" si="668"/>
        <v>1</v>
      </c>
      <c r="AW629">
        <f t="shared" si="669"/>
        <v>0</v>
      </c>
      <c r="AX629">
        <f t="shared" si="670"/>
        <v>4</v>
      </c>
      <c r="AY629">
        <f t="shared" si="671"/>
        <v>1440.0000000000546</v>
      </c>
      <c r="AZ629" s="12">
        <f t="shared" si="675"/>
        <v>-1.0777777777777777</v>
      </c>
      <c r="BA629" s="13">
        <f t="shared" si="690"/>
        <v>0</v>
      </c>
      <c r="BB629" s="13">
        <f t="shared" si="673"/>
        <v>0</v>
      </c>
      <c r="BC629" s="27">
        <v>0</v>
      </c>
      <c r="BD629" s="1">
        <f t="shared" si="676"/>
        <v>0</v>
      </c>
      <c r="BE629" s="20">
        <f t="shared" si="677"/>
        <v>244.61538461538464</v>
      </c>
    </row>
    <row r="630" spans="1:57" ht="33" customHeight="1" x14ac:dyDescent="0.65">
      <c r="A630" s="2">
        <v>624</v>
      </c>
      <c r="B630" s="2" t="s">
        <v>1512</v>
      </c>
      <c r="C630" s="44" t="s">
        <v>1553</v>
      </c>
      <c r="D630" s="47" t="s">
        <v>273</v>
      </c>
      <c r="E630" s="48" t="s">
        <v>1211</v>
      </c>
      <c r="F630" s="46" t="str">
        <f>VLOOKUP(C630,'[1]2023.11'!$C$6:$X$1239,8,0)</f>
        <v>YI</v>
      </c>
      <c r="G630" s="46" t="str">
        <f>VLOOKUP(C630,'[1]2023.11'!$C$6:$X$1239,9,0)</f>
        <v>SONY</v>
      </c>
      <c r="H630" s="46" t="str">
        <f>VLOOKUP(C630,'[1]2023.11'!$C$6:$X$1239,14,0)</f>
        <v>F</v>
      </c>
      <c r="I630" s="78">
        <f>VLOOKUP(C630,'[1]2023.11'!$C$6:$X$1239,13,0)</f>
        <v>38022</v>
      </c>
      <c r="J630" s="46" t="str">
        <f>VLOOKUP(C630,'[1]2023.11'!$C$6:$X$1239,4,0)</f>
        <v>0965723166</v>
      </c>
      <c r="K630" s="46" t="str">
        <f>VLOOKUP(C630,'[1]2023.11'!$C$6:$X$1239,3,0)</f>
        <v>040533507</v>
      </c>
      <c r="L630" s="15">
        <v>44627</v>
      </c>
      <c r="M630" s="2">
        <f t="shared" si="687"/>
        <v>25</v>
      </c>
      <c r="N630" s="16">
        <v>24</v>
      </c>
      <c r="O630" s="2"/>
      <c r="P630" s="16"/>
      <c r="Q630" s="16">
        <v>1</v>
      </c>
      <c r="R630" s="2">
        <v>200</v>
      </c>
      <c r="S630" s="2">
        <v>0</v>
      </c>
      <c r="T630" s="2">
        <v>0</v>
      </c>
      <c r="U630" s="16"/>
      <c r="V630" s="2">
        <v>0</v>
      </c>
      <c r="W630" s="2">
        <f t="shared" si="682"/>
        <v>0</v>
      </c>
      <c r="X630" s="2">
        <f t="shared" si="679"/>
        <v>0</v>
      </c>
      <c r="Y630" s="17">
        <f t="shared" si="683"/>
        <v>34.615384615384613</v>
      </c>
      <c r="Z630" s="17">
        <f t="shared" si="672"/>
        <v>6</v>
      </c>
      <c r="AA630" s="17">
        <f t="shared" si="678"/>
        <v>4.8076923076923084</v>
      </c>
      <c r="AB630" s="18">
        <v>7</v>
      </c>
      <c r="AC630" s="19">
        <f t="shared" si="660"/>
        <v>252.42307692307693</v>
      </c>
      <c r="AD630" s="17">
        <f t="shared" si="688"/>
        <v>0</v>
      </c>
      <c r="AE630" s="17">
        <f t="shared" si="689"/>
        <v>7.6923076923076925</v>
      </c>
      <c r="AF630" s="29"/>
      <c r="AG630" s="43">
        <f t="shared" si="684"/>
        <v>0</v>
      </c>
      <c r="AH630" s="17">
        <f t="shared" si="685"/>
        <v>5.048461538461539</v>
      </c>
      <c r="AI630" s="17">
        <f t="shared" si="686"/>
        <v>12.740769230769232</v>
      </c>
      <c r="AJ630" s="3">
        <f t="shared" si="691"/>
        <v>239</v>
      </c>
      <c r="AK630" s="3">
        <f t="shared" si="692"/>
        <v>2700</v>
      </c>
      <c r="AL630" s="3"/>
      <c r="AN630" s="20">
        <f t="shared" si="674"/>
        <v>239.68</v>
      </c>
      <c r="AO630">
        <f t="shared" si="661"/>
        <v>2</v>
      </c>
      <c r="AP630">
        <f t="shared" si="662"/>
        <v>0</v>
      </c>
      <c r="AQ630">
        <f t="shared" si="663"/>
        <v>1</v>
      </c>
      <c r="AR630">
        <f t="shared" si="664"/>
        <v>1</v>
      </c>
      <c r="AS630">
        <f t="shared" si="665"/>
        <v>1</v>
      </c>
      <c r="AT630">
        <f t="shared" si="666"/>
        <v>4</v>
      </c>
      <c r="AU630">
        <f t="shared" si="667"/>
        <v>1</v>
      </c>
      <c r="AV630">
        <f t="shared" si="668"/>
        <v>0</v>
      </c>
      <c r="AW630">
        <f t="shared" si="669"/>
        <v>1</v>
      </c>
      <c r="AX630">
        <f t="shared" si="670"/>
        <v>2</v>
      </c>
      <c r="AY630">
        <f t="shared" si="671"/>
        <v>2720.0000000000273</v>
      </c>
      <c r="AZ630" s="12">
        <f t="shared" si="675"/>
        <v>-1.1416666666666666</v>
      </c>
      <c r="BA630" s="13">
        <f t="shared" si="690"/>
        <v>0</v>
      </c>
      <c r="BB630" s="13">
        <f t="shared" si="673"/>
        <v>0</v>
      </c>
      <c r="BC630" s="27">
        <v>0</v>
      </c>
      <c r="BD630" s="1">
        <f t="shared" si="676"/>
        <v>0</v>
      </c>
      <c r="BE630" s="20">
        <f t="shared" si="677"/>
        <v>226.92307692307693</v>
      </c>
    </row>
    <row r="631" spans="1:57" ht="33" customHeight="1" x14ac:dyDescent="0.65">
      <c r="A631" s="39">
        <v>625</v>
      </c>
      <c r="B631" s="2" t="s">
        <v>1512</v>
      </c>
      <c r="C631" s="44" t="s">
        <v>1554</v>
      </c>
      <c r="D631" s="47" t="s">
        <v>1515</v>
      </c>
      <c r="E631" s="48" t="s">
        <v>1555</v>
      </c>
      <c r="F631" s="46" t="str">
        <f>VLOOKUP(C631,'[1]2023.11'!$C$6:$X$1239,8,0)</f>
        <v>MEAS</v>
      </c>
      <c r="G631" s="46" t="str">
        <f>VLOOKUP(C631,'[1]2023.11'!$C$6:$X$1239,9,0)</f>
        <v>LIHSA</v>
      </c>
      <c r="H631" s="46" t="str">
        <f>VLOOKUP(C631,'[1]2023.11'!$C$6:$X$1239,14,0)</f>
        <v>F</v>
      </c>
      <c r="I631" s="78">
        <f>VLOOKUP(C631,'[1]2023.11'!$C$6:$X$1239,13,0)</f>
        <v>38160</v>
      </c>
      <c r="J631" s="46" t="str">
        <f>VLOOKUP(C631,'[1]2023.11'!$C$6:$X$1239,4,0)</f>
        <v>086296553</v>
      </c>
      <c r="K631" s="46" t="str">
        <f>VLOOKUP(C631,'[1]2023.11'!$C$6:$X$1239,3,0)</f>
        <v>171216872</v>
      </c>
      <c r="L631" s="15">
        <v>44953</v>
      </c>
      <c r="M631" s="2">
        <f t="shared" si="687"/>
        <v>26</v>
      </c>
      <c r="N631" s="16">
        <v>24</v>
      </c>
      <c r="O631" s="2"/>
      <c r="P631" s="16"/>
      <c r="Q631" s="16"/>
      <c r="R631" s="2">
        <v>200</v>
      </c>
      <c r="S631" s="2">
        <v>0</v>
      </c>
      <c r="T631" s="2">
        <v>0</v>
      </c>
      <c r="U631" s="16"/>
      <c r="V631" s="2">
        <v>0</v>
      </c>
      <c r="W631" s="2">
        <f t="shared" si="682"/>
        <v>10</v>
      </c>
      <c r="X631" s="2">
        <f t="shared" si="679"/>
        <v>0</v>
      </c>
      <c r="Y631" s="17">
        <f t="shared" si="683"/>
        <v>34.615384615384613</v>
      </c>
      <c r="Z631" s="17">
        <f t="shared" si="672"/>
        <v>6</v>
      </c>
      <c r="AA631" s="17">
        <f t="shared" si="678"/>
        <v>5</v>
      </c>
      <c r="AB631" s="18">
        <v>7</v>
      </c>
      <c r="AC631" s="19">
        <f t="shared" si="660"/>
        <v>262.61538461538464</v>
      </c>
      <c r="AD631" s="17">
        <f t="shared" si="688"/>
        <v>0</v>
      </c>
      <c r="AE631" s="17">
        <f t="shared" si="689"/>
        <v>0</v>
      </c>
      <c r="AF631" s="29"/>
      <c r="AG631" s="43">
        <f t="shared" si="684"/>
        <v>0</v>
      </c>
      <c r="AH631" s="17">
        <f t="shared" si="685"/>
        <v>5.252307692307693</v>
      </c>
      <c r="AI631" s="17">
        <f t="shared" si="686"/>
        <v>5.252307692307693</v>
      </c>
      <c r="AJ631" s="3">
        <f t="shared" si="691"/>
        <v>257</v>
      </c>
      <c r="AK631" s="3">
        <f t="shared" si="692"/>
        <v>1400</v>
      </c>
      <c r="AL631" s="3"/>
      <c r="AN631" s="20">
        <f t="shared" si="674"/>
        <v>257.36</v>
      </c>
      <c r="AO631">
        <f t="shared" si="661"/>
        <v>2</v>
      </c>
      <c r="AP631">
        <f t="shared" si="662"/>
        <v>1</v>
      </c>
      <c r="AQ631">
        <f t="shared" si="663"/>
        <v>0</v>
      </c>
      <c r="AR631">
        <f t="shared" si="664"/>
        <v>0</v>
      </c>
      <c r="AS631">
        <f t="shared" si="665"/>
        <v>1</v>
      </c>
      <c r="AT631">
        <f t="shared" si="666"/>
        <v>2</v>
      </c>
      <c r="AU631">
        <f t="shared" si="667"/>
        <v>0</v>
      </c>
      <c r="AV631">
        <f t="shared" si="668"/>
        <v>1</v>
      </c>
      <c r="AW631">
        <f t="shared" si="669"/>
        <v>0</v>
      </c>
      <c r="AX631">
        <f t="shared" si="670"/>
        <v>4</v>
      </c>
      <c r="AY631">
        <f t="shared" si="671"/>
        <v>1440.0000000000546</v>
      </c>
      <c r="AZ631" s="12">
        <f t="shared" si="675"/>
        <v>-2.0305555555555554</v>
      </c>
      <c r="BA631" s="13">
        <f t="shared" si="690"/>
        <v>0</v>
      </c>
      <c r="BB631" s="13">
        <f t="shared" si="673"/>
        <v>0</v>
      </c>
      <c r="BC631" s="27">
        <v>0</v>
      </c>
      <c r="BD631" s="1">
        <f t="shared" si="676"/>
        <v>0</v>
      </c>
      <c r="BE631" s="20">
        <f t="shared" si="677"/>
        <v>244.61538461538464</v>
      </c>
    </row>
    <row r="632" spans="1:57" ht="33" customHeight="1" x14ac:dyDescent="0.65">
      <c r="A632" s="2">
        <v>626</v>
      </c>
      <c r="B632" s="2" t="s">
        <v>1512</v>
      </c>
      <c r="C632" s="44" t="s">
        <v>1556</v>
      </c>
      <c r="D632" s="47" t="s">
        <v>358</v>
      </c>
      <c r="E632" s="48" t="s">
        <v>416</v>
      </c>
      <c r="F632" s="46" t="str">
        <f>VLOOKUP(C632,'[1]2023.11'!$C$6:$X$1239,8,0)</f>
        <v>OEURN</v>
      </c>
      <c r="G632" s="46" t="str">
        <f>VLOOKUP(C632,'[1]2023.11'!$C$6:$X$1239,9,0)</f>
        <v>CHANVY</v>
      </c>
      <c r="H632" s="46" t="str">
        <f>VLOOKUP(C632,'[1]2023.11'!$C$6:$X$1239,14,0)</f>
        <v>F</v>
      </c>
      <c r="I632" s="78">
        <f>VLOOKUP(C632,'[1]2023.11'!$C$6:$X$1239,13,0)</f>
        <v>35065</v>
      </c>
      <c r="J632" s="46" t="str">
        <f>VLOOKUP(C632,'[1]2023.11'!$C$6:$X$1239,4,0)</f>
        <v>0972302835</v>
      </c>
      <c r="K632" s="46" t="str">
        <f>VLOOKUP(C632,'[1]2023.11'!$C$6:$X$1239,3,0)</f>
        <v>150704182</v>
      </c>
      <c r="L632" s="15">
        <v>44953</v>
      </c>
      <c r="M632" s="2">
        <f t="shared" si="687"/>
        <v>26</v>
      </c>
      <c r="N632" s="16">
        <v>26</v>
      </c>
      <c r="O632" s="2"/>
      <c r="P632" s="16"/>
      <c r="Q632" s="16"/>
      <c r="R632" s="2">
        <v>200</v>
      </c>
      <c r="S632" s="2">
        <v>0</v>
      </c>
      <c r="T632" s="2">
        <v>0</v>
      </c>
      <c r="U632" s="16"/>
      <c r="V632" s="2">
        <v>0</v>
      </c>
      <c r="W632" s="2">
        <f t="shared" si="682"/>
        <v>10</v>
      </c>
      <c r="X632" s="2">
        <f t="shared" si="679"/>
        <v>0</v>
      </c>
      <c r="Y632" s="17">
        <f t="shared" si="683"/>
        <v>37.5</v>
      </c>
      <c r="Z632" s="17">
        <f t="shared" si="672"/>
        <v>6.5</v>
      </c>
      <c r="AA632" s="17">
        <f t="shared" si="678"/>
        <v>5</v>
      </c>
      <c r="AB632" s="18">
        <v>7</v>
      </c>
      <c r="AC632" s="19">
        <f t="shared" si="660"/>
        <v>266</v>
      </c>
      <c r="AD632" s="17">
        <f t="shared" si="688"/>
        <v>0</v>
      </c>
      <c r="AE632" s="17">
        <f t="shared" si="689"/>
        <v>0</v>
      </c>
      <c r="AF632" s="29"/>
      <c r="AG632" s="43">
        <f t="shared" si="684"/>
        <v>0</v>
      </c>
      <c r="AH632" s="17">
        <f t="shared" si="685"/>
        <v>5.32</v>
      </c>
      <c r="AI632" s="17">
        <f t="shared" si="686"/>
        <v>5.32</v>
      </c>
      <c r="AJ632" s="3">
        <f t="shared" si="691"/>
        <v>260</v>
      </c>
      <c r="AK632" s="3">
        <f t="shared" si="692"/>
        <v>2700</v>
      </c>
      <c r="AL632" s="3"/>
      <c r="AN632" s="20">
        <f t="shared" si="674"/>
        <v>260.68</v>
      </c>
      <c r="AO632">
        <f t="shared" si="661"/>
        <v>2</v>
      </c>
      <c r="AP632">
        <f t="shared" si="662"/>
        <v>1</v>
      </c>
      <c r="AQ632">
        <f t="shared" si="663"/>
        <v>0</v>
      </c>
      <c r="AR632">
        <f t="shared" si="664"/>
        <v>1</v>
      </c>
      <c r="AS632">
        <f t="shared" si="665"/>
        <v>0</v>
      </c>
      <c r="AT632">
        <f t="shared" si="666"/>
        <v>0</v>
      </c>
      <c r="AU632">
        <f t="shared" si="667"/>
        <v>1</v>
      </c>
      <c r="AV632">
        <f t="shared" si="668"/>
        <v>0</v>
      </c>
      <c r="AW632">
        <f t="shared" si="669"/>
        <v>1</v>
      </c>
      <c r="AX632">
        <f t="shared" si="670"/>
        <v>2</v>
      </c>
      <c r="AY632">
        <f t="shared" si="671"/>
        <v>2720.0000000000273</v>
      </c>
      <c r="AZ632" s="12">
        <f t="shared" si="675"/>
        <v>-2.0305555555555554</v>
      </c>
      <c r="BA632" s="13">
        <f t="shared" si="690"/>
        <v>0</v>
      </c>
      <c r="BB632" s="13">
        <f t="shared" si="673"/>
        <v>0</v>
      </c>
      <c r="BC632" s="27">
        <v>0</v>
      </c>
      <c r="BD632" s="1">
        <f t="shared" si="676"/>
        <v>0</v>
      </c>
      <c r="BE632" s="20">
        <f t="shared" si="677"/>
        <v>247.5</v>
      </c>
    </row>
    <row r="633" spans="1:57" ht="36" customHeight="1" x14ac:dyDescent="0.65">
      <c r="A633" s="39">
        <v>627</v>
      </c>
      <c r="B633" s="2" t="s">
        <v>1512</v>
      </c>
      <c r="C633" s="44" t="s">
        <v>1557</v>
      </c>
      <c r="D633" s="47" t="s">
        <v>1558</v>
      </c>
      <c r="E633" s="48" t="s">
        <v>678</v>
      </c>
      <c r="F633" s="46" t="str">
        <f>VLOOKUP(C633,'[1]2023.11'!$C$6:$X$1239,8,0)</f>
        <v>SONG</v>
      </c>
      <c r="G633" s="46" t="str">
        <f>VLOOKUP(C633,'[1]2023.11'!$C$6:$X$1239,9,0)</f>
        <v>SREYNICH</v>
      </c>
      <c r="H633" s="46" t="str">
        <f>VLOOKUP(C633,'[1]2023.11'!$C$6:$X$1239,14,0)</f>
        <v>F</v>
      </c>
      <c r="I633" s="78">
        <f>VLOOKUP(C633,'[1]2023.11'!$C$6:$X$1239,13,0)</f>
        <v>38518</v>
      </c>
      <c r="J633" s="46">
        <f>VLOOKUP(C633,'[1]2023.11'!$C$6:$X$1239,4,0)</f>
        <v>0</v>
      </c>
      <c r="K633" s="46" t="str">
        <f>VLOOKUP(C633,'[1]2023.11'!$C$6:$X$1239,3,0)</f>
        <v>110694436</v>
      </c>
      <c r="L633" s="15">
        <v>45108</v>
      </c>
      <c r="M633" s="2">
        <f t="shared" si="687"/>
        <v>25</v>
      </c>
      <c r="N633" s="16">
        <v>26</v>
      </c>
      <c r="O633" s="2"/>
      <c r="P633" s="16"/>
      <c r="Q633" s="16">
        <v>1</v>
      </c>
      <c r="R633" s="2">
        <v>200</v>
      </c>
      <c r="S633" s="2">
        <v>0</v>
      </c>
      <c r="T633" s="2">
        <v>0</v>
      </c>
      <c r="U633" s="16"/>
      <c r="V633" s="2">
        <v>0</v>
      </c>
      <c r="W633" s="2">
        <f t="shared" si="682"/>
        <v>0</v>
      </c>
      <c r="X633" s="2">
        <f t="shared" si="679"/>
        <v>0</v>
      </c>
      <c r="Y633" s="17">
        <f t="shared" si="683"/>
        <v>37.5</v>
      </c>
      <c r="Z633" s="17">
        <f t="shared" si="672"/>
        <v>6.5</v>
      </c>
      <c r="AA633" s="17">
        <f t="shared" si="678"/>
        <v>4.8076923076923084</v>
      </c>
      <c r="AB633" s="18">
        <v>7</v>
      </c>
      <c r="AC633" s="19">
        <f t="shared" si="660"/>
        <v>255.80769230769232</v>
      </c>
      <c r="AD633" s="17">
        <f t="shared" si="688"/>
        <v>0</v>
      </c>
      <c r="AE633" s="17">
        <f t="shared" si="689"/>
        <v>7.6923076923076925</v>
      </c>
      <c r="AF633" s="29"/>
      <c r="AG633" s="43">
        <f t="shared" si="684"/>
        <v>0</v>
      </c>
      <c r="AH633" s="17">
        <f t="shared" si="685"/>
        <v>5.1161538461538463</v>
      </c>
      <c r="AI633" s="17">
        <f t="shared" si="686"/>
        <v>12.80846153846154</v>
      </c>
      <c r="AJ633" s="3">
        <f t="shared" si="691"/>
        <v>243</v>
      </c>
      <c r="AK633" s="3">
        <f t="shared" si="692"/>
        <v>0</v>
      </c>
      <c r="AL633" s="3"/>
      <c r="AN633" s="20">
        <f t="shared" si="674"/>
        <v>243</v>
      </c>
      <c r="AO633">
        <f t="shared" si="661"/>
        <v>2</v>
      </c>
      <c r="AP633">
        <f t="shared" si="662"/>
        <v>0</v>
      </c>
      <c r="AQ633">
        <f t="shared" si="663"/>
        <v>2</v>
      </c>
      <c r="AR633">
        <f t="shared" si="664"/>
        <v>0</v>
      </c>
      <c r="AS633">
        <f t="shared" si="665"/>
        <v>0</v>
      </c>
      <c r="AT633">
        <f t="shared" si="666"/>
        <v>3</v>
      </c>
      <c r="AU633">
        <f t="shared" si="667"/>
        <v>0</v>
      </c>
      <c r="AV633">
        <f t="shared" si="668"/>
        <v>0</v>
      </c>
      <c r="AW633">
        <f t="shared" si="669"/>
        <v>0</v>
      </c>
      <c r="AX633">
        <f t="shared" si="670"/>
        <v>0</v>
      </c>
      <c r="AY633">
        <f t="shared" si="671"/>
        <v>0</v>
      </c>
      <c r="AZ633" s="12">
        <f t="shared" si="675"/>
        <v>-2.4583333333333335</v>
      </c>
      <c r="BA633" s="13">
        <f t="shared" si="690"/>
        <v>0</v>
      </c>
      <c r="BB633" s="13">
        <f t="shared" si="673"/>
        <v>0</v>
      </c>
      <c r="BC633" s="27">
        <v>0</v>
      </c>
      <c r="BD633" s="1">
        <f t="shared" si="676"/>
        <v>0</v>
      </c>
      <c r="BE633" s="20">
        <f t="shared" si="677"/>
        <v>229.80769230769232</v>
      </c>
    </row>
    <row r="634" spans="1:57" ht="36" customHeight="1" x14ac:dyDescent="0.65">
      <c r="A634" s="2">
        <v>628</v>
      </c>
      <c r="B634" s="2" t="s">
        <v>1512</v>
      </c>
      <c r="C634" s="44" t="s">
        <v>1559</v>
      </c>
      <c r="D634" s="47" t="s">
        <v>1560</v>
      </c>
      <c r="E634" s="48" t="s">
        <v>678</v>
      </c>
      <c r="F634" s="46" t="str">
        <f>VLOOKUP(C634,'[1]2023.11'!$C$6:$X$1239,8,0)</f>
        <v>DIEN</v>
      </c>
      <c r="G634" s="46" t="str">
        <f>VLOOKUP(C634,'[1]2023.11'!$C$6:$X$1239,9,0)</f>
        <v>SREYNECH</v>
      </c>
      <c r="H634" s="46" t="str">
        <f>VLOOKUP(C634,'[1]2023.11'!$C$6:$X$1239,14,0)</f>
        <v>F</v>
      </c>
      <c r="I634" s="78">
        <f>VLOOKUP(C634,'[1]2023.11'!$C$6:$X$1239,13,0)</f>
        <v>37773</v>
      </c>
      <c r="J634" s="46" t="str">
        <f>VLOOKUP(C634,'[1]2023.11'!$C$6:$X$1239,4,0)</f>
        <v>0963550721</v>
      </c>
      <c r="K634" s="46" t="str">
        <f>VLOOKUP(C634,'[1]2023.11'!$C$6:$X$1239,3,0)</f>
        <v>110706920</v>
      </c>
      <c r="L634" s="15">
        <v>45139</v>
      </c>
      <c r="M634" s="2">
        <f t="shared" si="687"/>
        <v>26</v>
      </c>
      <c r="N634" s="16">
        <v>24</v>
      </c>
      <c r="O634" s="2"/>
      <c r="P634" s="16"/>
      <c r="Q634" s="16"/>
      <c r="R634" s="2">
        <v>200</v>
      </c>
      <c r="S634" s="2">
        <v>0</v>
      </c>
      <c r="T634" s="2">
        <v>0</v>
      </c>
      <c r="U634" s="16"/>
      <c r="V634" s="2">
        <v>0</v>
      </c>
      <c r="W634" s="2">
        <f t="shared" si="682"/>
        <v>10</v>
      </c>
      <c r="X634" s="2">
        <f t="shared" si="679"/>
        <v>0</v>
      </c>
      <c r="Y634" s="17">
        <f t="shared" si="683"/>
        <v>34.615384615384613</v>
      </c>
      <c r="Z634" s="17">
        <f t="shared" si="672"/>
        <v>6</v>
      </c>
      <c r="AA634" s="17">
        <f t="shared" si="678"/>
        <v>5</v>
      </c>
      <c r="AB634" s="18">
        <v>7</v>
      </c>
      <c r="AC634" s="19">
        <f t="shared" si="660"/>
        <v>262.61538461538464</v>
      </c>
      <c r="AD634" s="17">
        <f t="shared" si="688"/>
        <v>0</v>
      </c>
      <c r="AE634" s="17">
        <f t="shared" si="689"/>
        <v>0</v>
      </c>
      <c r="AF634" s="29"/>
      <c r="AG634" s="43">
        <f t="shared" si="684"/>
        <v>0</v>
      </c>
      <c r="AH634" s="17">
        <f t="shared" si="685"/>
        <v>5.252307692307693</v>
      </c>
      <c r="AI634" s="17">
        <f t="shared" si="686"/>
        <v>5.252307692307693</v>
      </c>
      <c r="AJ634" s="3">
        <f t="shared" si="691"/>
        <v>257</v>
      </c>
      <c r="AK634" s="3">
        <f t="shared" si="692"/>
        <v>1400</v>
      </c>
      <c r="AL634" s="3"/>
      <c r="AN634" s="20">
        <f t="shared" si="674"/>
        <v>257.36</v>
      </c>
      <c r="AO634">
        <f t="shared" si="661"/>
        <v>2</v>
      </c>
      <c r="AP634">
        <f t="shared" si="662"/>
        <v>1</v>
      </c>
      <c r="AQ634">
        <f t="shared" si="663"/>
        <v>0</v>
      </c>
      <c r="AR634">
        <f t="shared" si="664"/>
        <v>0</v>
      </c>
      <c r="AS634">
        <f t="shared" si="665"/>
        <v>1</v>
      </c>
      <c r="AT634">
        <f t="shared" si="666"/>
        <v>2</v>
      </c>
      <c r="AU634">
        <f t="shared" si="667"/>
        <v>0</v>
      </c>
      <c r="AV634">
        <f t="shared" si="668"/>
        <v>1</v>
      </c>
      <c r="AW634">
        <f t="shared" si="669"/>
        <v>0</v>
      </c>
      <c r="AX634">
        <f t="shared" si="670"/>
        <v>4</v>
      </c>
      <c r="AY634">
        <f t="shared" si="671"/>
        <v>1440.0000000000546</v>
      </c>
      <c r="AZ634" s="12">
        <f t="shared" si="675"/>
        <v>-2.5416666666666665</v>
      </c>
      <c r="BA634" s="13">
        <f t="shared" si="690"/>
        <v>0</v>
      </c>
      <c r="BB634" s="13">
        <f t="shared" si="673"/>
        <v>0</v>
      </c>
      <c r="BC634" s="27">
        <v>0</v>
      </c>
      <c r="BD634" s="1">
        <f t="shared" si="676"/>
        <v>0</v>
      </c>
      <c r="BE634" s="20">
        <f t="shared" si="677"/>
        <v>244.61538461538464</v>
      </c>
    </row>
    <row r="635" spans="1:57" ht="36" customHeight="1" x14ac:dyDescent="0.65">
      <c r="A635" s="39">
        <v>629</v>
      </c>
      <c r="B635" s="2" t="s">
        <v>1512</v>
      </c>
      <c r="C635" s="44" t="s">
        <v>1561</v>
      </c>
      <c r="D635" s="47" t="s">
        <v>1562</v>
      </c>
      <c r="E635" s="48" t="s">
        <v>399</v>
      </c>
      <c r="F635" s="46" t="str">
        <f>VLOOKUP(C635,'[1]2023.11'!$C$6:$X$1239,8,0)</f>
        <v>LOENG</v>
      </c>
      <c r="G635" s="46" t="str">
        <f>VLOOKUP(C635,'[1]2023.11'!$C$6:$X$1239,9,0)</f>
        <v>CHAN</v>
      </c>
      <c r="H635" s="46" t="str">
        <f>VLOOKUP(C635,'[1]2023.11'!$C$6:$X$1239,14,0)</f>
        <v>F</v>
      </c>
      <c r="I635" s="78">
        <f>VLOOKUP(C635,'[1]2023.11'!$C$6:$X$1239,13,0)</f>
        <v>32524</v>
      </c>
      <c r="J635" s="46" t="e">
        <f>VLOOKUP(C635,'[1]2023.11'!$C$6:$X$1239,4,0)</f>
        <v>#N/A</v>
      </c>
      <c r="K635" s="46" t="str">
        <f>VLOOKUP(C635,'[1]2023.11'!$C$6:$X$1239,3,0)</f>
        <v>150563686</v>
      </c>
      <c r="L635" s="15">
        <v>45163</v>
      </c>
      <c r="M635" s="2">
        <f t="shared" si="687"/>
        <v>26</v>
      </c>
      <c r="N635" s="16">
        <v>24</v>
      </c>
      <c r="O635" s="2"/>
      <c r="P635" s="16"/>
      <c r="Q635" s="16"/>
      <c r="R635" s="2">
        <v>200</v>
      </c>
      <c r="S635" s="2">
        <v>0</v>
      </c>
      <c r="T635" s="2">
        <v>0</v>
      </c>
      <c r="U635" s="16"/>
      <c r="V635" s="2">
        <v>0</v>
      </c>
      <c r="W635" s="2">
        <f t="shared" si="682"/>
        <v>10</v>
      </c>
      <c r="X635" s="2">
        <f t="shared" si="679"/>
        <v>0</v>
      </c>
      <c r="Y635" s="17">
        <f t="shared" si="683"/>
        <v>34.615384615384613</v>
      </c>
      <c r="Z635" s="17">
        <f t="shared" si="672"/>
        <v>6</v>
      </c>
      <c r="AA635" s="17">
        <f t="shared" si="678"/>
        <v>5</v>
      </c>
      <c r="AB635" s="18">
        <v>7</v>
      </c>
      <c r="AC635" s="19">
        <f t="shared" si="660"/>
        <v>262.61538461538464</v>
      </c>
      <c r="AD635" s="17">
        <f t="shared" si="688"/>
        <v>0</v>
      </c>
      <c r="AE635" s="17">
        <f t="shared" si="689"/>
        <v>0</v>
      </c>
      <c r="AF635" s="29"/>
      <c r="AG635" s="43">
        <f t="shared" si="684"/>
        <v>0</v>
      </c>
      <c r="AH635" s="17">
        <f t="shared" si="685"/>
        <v>5.252307692307693</v>
      </c>
      <c r="AI635" s="17">
        <f t="shared" si="686"/>
        <v>5.252307692307693</v>
      </c>
      <c r="AJ635" s="3">
        <f t="shared" si="691"/>
        <v>257</v>
      </c>
      <c r="AK635" s="3">
        <f t="shared" si="692"/>
        <v>1400</v>
      </c>
      <c r="AL635" s="3"/>
      <c r="AN635" s="20">
        <f t="shared" si="674"/>
        <v>257.36</v>
      </c>
      <c r="AO635">
        <f t="shared" si="661"/>
        <v>2</v>
      </c>
      <c r="AP635">
        <f t="shared" si="662"/>
        <v>1</v>
      </c>
      <c r="AQ635">
        <f t="shared" si="663"/>
        <v>0</v>
      </c>
      <c r="AR635">
        <f t="shared" si="664"/>
        <v>0</v>
      </c>
      <c r="AS635">
        <f t="shared" si="665"/>
        <v>1</v>
      </c>
      <c r="AT635">
        <f t="shared" si="666"/>
        <v>2</v>
      </c>
      <c r="AU635">
        <f t="shared" si="667"/>
        <v>0</v>
      </c>
      <c r="AV635">
        <f t="shared" si="668"/>
        <v>1</v>
      </c>
      <c r="AW635">
        <f t="shared" si="669"/>
        <v>0</v>
      </c>
      <c r="AX635">
        <f t="shared" si="670"/>
        <v>4</v>
      </c>
      <c r="AY635">
        <f t="shared" si="671"/>
        <v>1440.0000000000546</v>
      </c>
      <c r="AZ635" s="12">
        <f t="shared" si="675"/>
        <v>-2.6083333333333334</v>
      </c>
      <c r="BA635" s="13">
        <f t="shared" si="690"/>
        <v>0</v>
      </c>
      <c r="BB635" s="13">
        <f t="shared" si="673"/>
        <v>0</v>
      </c>
      <c r="BC635" s="27">
        <v>0</v>
      </c>
      <c r="BD635" s="1">
        <f t="shared" si="676"/>
        <v>0</v>
      </c>
      <c r="BE635" s="20">
        <f t="shared" si="677"/>
        <v>244.61538461538464</v>
      </c>
    </row>
    <row r="636" spans="1:57" ht="36" customHeight="1" x14ac:dyDescent="0.65">
      <c r="A636" s="2">
        <v>630</v>
      </c>
      <c r="B636" s="2" t="s">
        <v>1512</v>
      </c>
      <c r="C636" s="44" t="s">
        <v>1563</v>
      </c>
      <c r="D636" s="47" t="s">
        <v>901</v>
      </c>
      <c r="E636" s="48" t="s">
        <v>1564</v>
      </c>
      <c r="F636" s="46" t="str">
        <f>VLOOKUP(C636,'[1]2023.11'!$C$6:$X$1239,8,0)</f>
        <v>NEM</v>
      </c>
      <c r="G636" s="46" t="str">
        <f>VLOOKUP(C636,'[1]2023.11'!$C$6:$X$1239,9,0)</f>
        <v>LOM</v>
      </c>
      <c r="H636" s="46" t="str">
        <f>VLOOKUP(C636,'[1]2023.11'!$C$6:$X$1239,14,0)</f>
        <v>F</v>
      </c>
      <c r="I636" s="78">
        <f>VLOOKUP(C636,'[1]2023.11'!$C$6:$X$1239,13,0)</f>
        <v>31721</v>
      </c>
      <c r="J636" s="46" t="e">
        <f>VLOOKUP(C636,'[1]2023.11'!$C$6:$X$1239,4,0)</f>
        <v>#N/A</v>
      </c>
      <c r="K636" s="46" t="str">
        <f>VLOOKUP(C636,'[1]2023.11'!$C$6:$X$1239,3,0)</f>
        <v>040190413</v>
      </c>
      <c r="L636" s="15">
        <v>45222</v>
      </c>
      <c r="M636" s="2">
        <f t="shared" si="687"/>
        <v>26</v>
      </c>
      <c r="N636" s="16">
        <v>24</v>
      </c>
      <c r="O636" s="2"/>
      <c r="P636" s="16"/>
      <c r="Q636" s="16"/>
      <c r="R636" s="2">
        <v>198</v>
      </c>
      <c r="S636" s="2">
        <v>0</v>
      </c>
      <c r="T636" s="2">
        <v>0</v>
      </c>
      <c r="U636" s="16"/>
      <c r="V636" s="2">
        <v>0</v>
      </c>
      <c r="W636" s="2">
        <f t="shared" si="682"/>
        <v>10</v>
      </c>
      <c r="X636" s="2">
        <f t="shared" si="679"/>
        <v>0</v>
      </c>
      <c r="Y636" s="17">
        <f t="shared" si="683"/>
        <v>34.269230769230774</v>
      </c>
      <c r="Z636" s="17">
        <f t="shared" si="672"/>
        <v>6</v>
      </c>
      <c r="AA636" s="17">
        <f t="shared" si="678"/>
        <v>5</v>
      </c>
      <c r="AB636" s="18">
        <v>7</v>
      </c>
      <c r="AC636" s="19">
        <f t="shared" si="660"/>
        <v>260.26923076923077</v>
      </c>
      <c r="AD636" s="17">
        <f t="shared" si="688"/>
        <v>0</v>
      </c>
      <c r="AE636" s="17">
        <f t="shared" si="689"/>
        <v>0</v>
      </c>
      <c r="AF636" s="29"/>
      <c r="AG636" s="43">
        <f t="shared" si="684"/>
        <v>0</v>
      </c>
      <c r="AH636" s="17">
        <f t="shared" si="685"/>
        <v>5.2053846153846157</v>
      </c>
      <c r="AI636" s="17">
        <f t="shared" si="686"/>
        <v>5.2053846153846157</v>
      </c>
      <c r="AJ636" s="3">
        <f t="shared" si="691"/>
        <v>255</v>
      </c>
      <c r="AK636" s="3">
        <f t="shared" si="692"/>
        <v>200</v>
      </c>
      <c r="AL636" s="3"/>
      <c r="AN636" s="20">
        <f t="shared" si="674"/>
        <v>255.06</v>
      </c>
      <c r="AO636">
        <f t="shared" si="661"/>
        <v>2</v>
      </c>
      <c r="AP636">
        <f t="shared" si="662"/>
        <v>1</v>
      </c>
      <c r="AQ636">
        <f t="shared" si="663"/>
        <v>0</v>
      </c>
      <c r="AR636">
        <f t="shared" si="664"/>
        <v>0</v>
      </c>
      <c r="AS636">
        <f t="shared" si="665"/>
        <v>1</v>
      </c>
      <c r="AT636">
        <f t="shared" si="666"/>
        <v>0</v>
      </c>
      <c r="AU636">
        <f t="shared" si="667"/>
        <v>0</v>
      </c>
      <c r="AV636">
        <f t="shared" si="668"/>
        <v>0</v>
      </c>
      <c r="AW636">
        <f t="shared" si="669"/>
        <v>0</v>
      </c>
      <c r="AX636">
        <f t="shared" si="670"/>
        <v>2</v>
      </c>
      <c r="AY636">
        <f t="shared" si="671"/>
        <v>240.00000000000909</v>
      </c>
      <c r="AZ636" s="12">
        <f t="shared" si="675"/>
        <v>-2.7694444444444444</v>
      </c>
      <c r="BA636" s="13">
        <f t="shared" si="690"/>
        <v>0</v>
      </c>
      <c r="BB636" s="13">
        <f t="shared" si="673"/>
        <v>0</v>
      </c>
      <c r="BC636" s="27">
        <v>0</v>
      </c>
      <c r="BD636" s="1">
        <f t="shared" si="676"/>
        <v>0</v>
      </c>
      <c r="BE636" s="20">
        <f t="shared" si="677"/>
        <v>242.26923076923077</v>
      </c>
    </row>
    <row r="637" spans="1:57" ht="36" customHeight="1" x14ac:dyDescent="0.65">
      <c r="A637" s="39">
        <v>631</v>
      </c>
      <c r="B637" s="2" t="s">
        <v>1512</v>
      </c>
      <c r="C637" s="44" t="s">
        <v>1565</v>
      </c>
      <c r="D637" s="47" t="s">
        <v>231</v>
      </c>
      <c r="E637" s="48" t="s">
        <v>503</v>
      </c>
      <c r="F637" s="46" t="str">
        <f>VLOOKUP(C637,'[1]2023.11'!$C$6:$X$1239,8,0)</f>
        <v>HENG</v>
      </c>
      <c r="G637" s="46" t="str">
        <f>VLOOKUP(C637,'[1]2023.11'!$C$6:$X$1239,9,0)</f>
        <v>NAT</v>
      </c>
      <c r="H637" s="46" t="str">
        <f>VLOOKUP(C637,'[1]2023.11'!$C$6:$X$1239,14,0)</f>
        <v>F</v>
      </c>
      <c r="I637" s="78">
        <f>VLOOKUP(C637,'[1]2023.11'!$C$6:$X$1239,13,0)</f>
        <v>36557</v>
      </c>
      <c r="J637" s="46" t="e">
        <f>VLOOKUP(C637,'[1]2023.11'!$C$6:$X$1239,4,0)</f>
        <v>#N/A</v>
      </c>
      <c r="K637" s="46" t="str">
        <f>VLOOKUP(C637,'[1]2023.11'!$C$6:$X$1239,3,0)</f>
        <v>171130502</v>
      </c>
      <c r="L637" s="15">
        <v>45231</v>
      </c>
      <c r="M637" s="2">
        <f t="shared" si="687"/>
        <v>26</v>
      </c>
      <c r="N637" s="16">
        <v>32</v>
      </c>
      <c r="O637" s="2"/>
      <c r="P637" s="16"/>
      <c r="Q637" s="16"/>
      <c r="R637" s="2">
        <v>198</v>
      </c>
      <c r="S637" s="2">
        <v>0</v>
      </c>
      <c r="T637" s="2">
        <v>0</v>
      </c>
      <c r="U637" s="16"/>
      <c r="V637" s="2">
        <v>0</v>
      </c>
      <c r="W637" s="2">
        <f t="shared" si="682"/>
        <v>10</v>
      </c>
      <c r="X637" s="2">
        <f t="shared" si="679"/>
        <v>0</v>
      </c>
      <c r="Y637" s="17">
        <f t="shared" si="683"/>
        <v>45.692307692307693</v>
      </c>
      <c r="Z637" s="17">
        <f t="shared" si="672"/>
        <v>8</v>
      </c>
      <c r="AA637" s="17">
        <f t="shared" si="678"/>
        <v>5</v>
      </c>
      <c r="AB637" s="18">
        <v>7</v>
      </c>
      <c r="AC637" s="19">
        <f t="shared" si="660"/>
        <v>273.69230769230768</v>
      </c>
      <c r="AD637" s="17">
        <f t="shared" si="688"/>
        <v>0</v>
      </c>
      <c r="AE637" s="17">
        <f t="shared" si="689"/>
        <v>0</v>
      </c>
      <c r="AF637" s="29"/>
      <c r="AG637" s="43">
        <f t="shared" si="684"/>
        <v>0</v>
      </c>
      <c r="AH637" s="17">
        <f t="shared" si="685"/>
        <v>5.4738461538461536</v>
      </c>
      <c r="AI637" s="17">
        <f t="shared" si="686"/>
        <v>5.4738461538461536</v>
      </c>
      <c r="AJ637" s="3">
        <f t="shared" si="691"/>
        <v>268</v>
      </c>
      <c r="AK637" s="3">
        <f t="shared" si="692"/>
        <v>800</v>
      </c>
      <c r="AL637" s="3"/>
      <c r="AN637" s="20">
        <f t="shared" si="674"/>
        <v>268.22000000000003</v>
      </c>
      <c r="AO637">
        <f t="shared" si="661"/>
        <v>2</v>
      </c>
      <c r="AP637">
        <f t="shared" si="662"/>
        <v>1</v>
      </c>
      <c r="AQ637">
        <f t="shared" si="663"/>
        <v>0</v>
      </c>
      <c r="AR637">
        <f t="shared" si="664"/>
        <v>1</v>
      </c>
      <c r="AS637">
        <f t="shared" si="665"/>
        <v>1</v>
      </c>
      <c r="AT637">
        <f t="shared" si="666"/>
        <v>3</v>
      </c>
      <c r="AU637">
        <f t="shared" si="667"/>
        <v>0</v>
      </c>
      <c r="AV637">
        <f t="shared" si="668"/>
        <v>0</v>
      </c>
      <c r="AW637">
        <f t="shared" si="669"/>
        <v>1</v>
      </c>
      <c r="AX637">
        <f t="shared" si="670"/>
        <v>3</v>
      </c>
      <c r="AY637">
        <f t="shared" si="671"/>
        <v>880.00000000010914</v>
      </c>
      <c r="AZ637" s="12">
        <f t="shared" si="675"/>
        <v>-2.7916666666666665</v>
      </c>
      <c r="BA637" s="13">
        <f t="shared" si="690"/>
        <v>0</v>
      </c>
      <c r="BB637" s="13">
        <f t="shared" si="673"/>
        <v>0</v>
      </c>
      <c r="BC637" s="27">
        <v>0</v>
      </c>
      <c r="BD637" s="1">
        <f t="shared" si="676"/>
        <v>0</v>
      </c>
      <c r="BE637" s="20">
        <f t="shared" si="677"/>
        <v>253.69230769230768</v>
      </c>
    </row>
    <row r="638" spans="1:57" ht="36" customHeight="1" x14ac:dyDescent="0.65">
      <c r="A638" s="2">
        <v>632</v>
      </c>
      <c r="B638" s="2" t="s">
        <v>1512</v>
      </c>
      <c r="C638" s="36" t="s">
        <v>1566</v>
      </c>
      <c r="D638" s="47" t="s">
        <v>43</v>
      </c>
      <c r="E638" s="48" t="s">
        <v>1567</v>
      </c>
      <c r="F638" s="46" t="str">
        <f>VLOOKUP(C638,'[1]2023.11'!$C$6:$X$1239,8,0)</f>
        <v>SON</v>
      </c>
      <c r="G638" s="46" t="str">
        <f>VLOOKUP(C638,'[1]2023.11'!$C$6:$X$1239,9,0)</f>
        <v>NAKRY</v>
      </c>
      <c r="H638" s="46" t="str">
        <f>VLOOKUP(C638,'[1]2023.11'!$C$6:$X$1239,14,0)</f>
        <v>F</v>
      </c>
      <c r="I638" s="78">
        <f>VLOOKUP(C638,'[1]2023.11'!$C$6:$X$1239,13,0)</f>
        <v>33256</v>
      </c>
      <c r="J638" s="46" t="e">
        <f>VLOOKUP(C638,'[1]2023.11'!$C$6:$X$1239,4,0)</f>
        <v>#N/A</v>
      </c>
      <c r="K638" s="46" t="str">
        <f>VLOOKUP(C638,'[1]2023.11'!$C$6:$X$1239,3,0)</f>
        <v>020907814</v>
      </c>
      <c r="L638" s="15">
        <v>45245</v>
      </c>
      <c r="M638" s="2">
        <f t="shared" si="687"/>
        <v>14</v>
      </c>
      <c r="N638" s="16">
        <v>12</v>
      </c>
      <c r="O638" s="2"/>
      <c r="P638" s="16"/>
      <c r="Q638" s="16">
        <v>12</v>
      </c>
      <c r="R638" s="2">
        <v>198</v>
      </c>
      <c r="S638" s="2">
        <v>0</v>
      </c>
      <c r="T638" s="2">
        <v>0</v>
      </c>
      <c r="U638" s="16"/>
      <c r="V638" s="2">
        <v>0</v>
      </c>
      <c r="W638" s="2">
        <f t="shared" si="682"/>
        <v>0</v>
      </c>
      <c r="X638" s="2">
        <f t="shared" si="679"/>
        <v>0</v>
      </c>
      <c r="Y638" s="17">
        <f t="shared" si="683"/>
        <v>17.134615384615387</v>
      </c>
      <c r="Z638" s="17">
        <f t="shared" si="672"/>
        <v>3</v>
      </c>
      <c r="AA638" s="17">
        <f t="shared" si="678"/>
        <v>2.6923076923076925</v>
      </c>
      <c r="AB638" s="18">
        <v>7</v>
      </c>
      <c r="AC638" s="19">
        <f t="shared" si="660"/>
        <v>227.82692307692307</v>
      </c>
      <c r="AD638" s="17">
        <f t="shared" si="688"/>
        <v>0</v>
      </c>
      <c r="AE638" s="17">
        <f t="shared" si="689"/>
        <v>91.384615384615387</v>
      </c>
      <c r="AF638" s="29"/>
      <c r="AG638" s="43">
        <f t="shared" si="684"/>
        <v>0</v>
      </c>
      <c r="AH638" s="17">
        <f t="shared" si="685"/>
        <v>4.5565384615384614</v>
      </c>
      <c r="AI638" s="17">
        <f t="shared" si="686"/>
        <v>95.941153846153853</v>
      </c>
      <c r="AJ638" s="3">
        <f t="shared" si="691"/>
        <v>131</v>
      </c>
      <c r="AK638" s="3">
        <f t="shared" si="692"/>
        <v>3500</v>
      </c>
      <c r="AL638" s="3"/>
      <c r="AN638" s="20">
        <f t="shared" si="674"/>
        <v>131.88999999999999</v>
      </c>
      <c r="AO638">
        <f t="shared" si="661"/>
        <v>1</v>
      </c>
      <c r="AP638">
        <f t="shared" si="662"/>
        <v>0</v>
      </c>
      <c r="AQ638">
        <f t="shared" si="663"/>
        <v>1</v>
      </c>
      <c r="AR638">
        <f t="shared" si="664"/>
        <v>1</v>
      </c>
      <c r="AS638">
        <f t="shared" si="665"/>
        <v>0</v>
      </c>
      <c r="AT638">
        <f t="shared" si="666"/>
        <v>1</v>
      </c>
      <c r="AU638">
        <f t="shared" si="667"/>
        <v>1</v>
      </c>
      <c r="AV638">
        <f t="shared" si="668"/>
        <v>1</v>
      </c>
      <c r="AW638">
        <f t="shared" si="669"/>
        <v>1</v>
      </c>
      <c r="AX638">
        <f t="shared" si="670"/>
        <v>0</v>
      </c>
      <c r="AY638">
        <f t="shared" si="671"/>
        <v>3559.9999999999454</v>
      </c>
      <c r="AZ638" s="12">
        <f t="shared" si="675"/>
        <v>-2.8305555555555557</v>
      </c>
      <c r="BA638" s="13">
        <f t="shared" si="690"/>
        <v>0</v>
      </c>
      <c r="BB638" s="13">
        <f t="shared" si="673"/>
        <v>0</v>
      </c>
      <c r="BC638" s="27">
        <v>0</v>
      </c>
      <c r="BD638" s="1">
        <f t="shared" si="676"/>
        <v>0</v>
      </c>
      <c r="BE638" s="20">
        <f t="shared" si="677"/>
        <v>123.75</v>
      </c>
    </row>
    <row r="639" spans="1:57" ht="36" customHeight="1" x14ac:dyDescent="0.65">
      <c r="A639" s="39">
        <v>633</v>
      </c>
      <c r="B639" s="2" t="s">
        <v>1568</v>
      </c>
      <c r="C639" s="44" t="s">
        <v>1569</v>
      </c>
      <c r="D639" s="47" t="s">
        <v>385</v>
      </c>
      <c r="E639" s="48" t="s">
        <v>1570</v>
      </c>
      <c r="F639" s="46" t="str">
        <f>VLOOKUP(C639,'[1]2023.11'!$C$6:$X$1239,8,0)</f>
        <v>SENG</v>
      </c>
      <c r="G639" s="46" t="str">
        <f>VLOOKUP(C639,'[1]2023.11'!$C$6:$X$1239,9,0)</f>
        <v>YOM</v>
      </c>
      <c r="H639" s="46" t="str">
        <f>VLOOKUP(C639,'[1]2023.11'!$C$6:$X$1239,14,0)</f>
        <v>F</v>
      </c>
      <c r="I639" s="78">
        <f>VLOOKUP(C639,'[1]2023.11'!$C$6:$X$1239,13,0)</f>
        <v>30323</v>
      </c>
      <c r="J639" s="46" t="str">
        <f>VLOOKUP(C639,'[1]2023.11'!$C$6:$X$1239,4,0)</f>
        <v>0966159592</v>
      </c>
      <c r="K639" s="46" t="str">
        <f>VLOOKUP(C639,'[1]2023.11'!$C$6:$X$1239,3,0)</f>
        <v>050998229</v>
      </c>
      <c r="L639" s="15">
        <v>44228</v>
      </c>
      <c r="M639" s="2">
        <f t="shared" si="687"/>
        <v>26</v>
      </c>
      <c r="N639" s="16">
        <v>26</v>
      </c>
      <c r="O639" s="2"/>
      <c r="P639" s="16"/>
      <c r="Q639" s="16"/>
      <c r="R639" s="2">
        <v>200</v>
      </c>
      <c r="S639" s="2">
        <v>0</v>
      </c>
      <c r="T639" s="2">
        <v>4.5</v>
      </c>
      <c r="U639" s="16"/>
      <c r="V639" s="2">
        <v>0</v>
      </c>
      <c r="W639" s="2">
        <f t="shared" si="682"/>
        <v>10</v>
      </c>
      <c r="X639" s="2">
        <f t="shared" si="679"/>
        <v>0</v>
      </c>
      <c r="Y639" s="17">
        <f t="shared" si="683"/>
        <v>37.5</v>
      </c>
      <c r="Z639" s="17">
        <f t="shared" si="672"/>
        <v>6.5</v>
      </c>
      <c r="AA639" s="17">
        <f t="shared" si="678"/>
        <v>5</v>
      </c>
      <c r="AB639" s="18">
        <v>7</v>
      </c>
      <c r="AC639" s="19">
        <f t="shared" si="660"/>
        <v>270.5</v>
      </c>
      <c r="AD639" s="17">
        <f t="shared" si="688"/>
        <v>0</v>
      </c>
      <c r="AE639" s="17">
        <f t="shared" si="689"/>
        <v>0</v>
      </c>
      <c r="AF639" s="29"/>
      <c r="AG639" s="43">
        <f t="shared" si="684"/>
        <v>0</v>
      </c>
      <c r="AH639" s="17">
        <f t="shared" si="685"/>
        <v>5.41</v>
      </c>
      <c r="AI639" s="17">
        <f t="shared" si="686"/>
        <v>5.41</v>
      </c>
      <c r="AJ639" s="3">
        <f t="shared" si="691"/>
        <v>265</v>
      </c>
      <c r="AK639" s="3">
        <f t="shared" si="692"/>
        <v>300</v>
      </c>
      <c r="AL639" s="3"/>
      <c r="AN639" s="20">
        <f t="shared" si="674"/>
        <v>265.08999999999997</v>
      </c>
      <c r="AO639">
        <f t="shared" si="661"/>
        <v>2</v>
      </c>
      <c r="AP639">
        <f t="shared" si="662"/>
        <v>1</v>
      </c>
      <c r="AQ639">
        <f t="shared" si="663"/>
        <v>0</v>
      </c>
      <c r="AR639">
        <f t="shared" si="664"/>
        <v>1</v>
      </c>
      <c r="AS639">
        <f t="shared" si="665"/>
        <v>1</v>
      </c>
      <c r="AT639">
        <f t="shared" si="666"/>
        <v>0</v>
      </c>
      <c r="AU639">
        <f t="shared" si="667"/>
        <v>0</v>
      </c>
      <c r="AV639">
        <f t="shared" si="668"/>
        <v>0</v>
      </c>
      <c r="AW639">
        <f t="shared" si="669"/>
        <v>0</v>
      </c>
      <c r="AX639">
        <f t="shared" si="670"/>
        <v>3</v>
      </c>
      <c r="AY639">
        <f t="shared" si="671"/>
        <v>359.99999999989996</v>
      </c>
      <c r="AZ639" s="12">
        <f t="shared" si="675"/>
        <v>-4.1666666666666664E-2</v>
      </c>
      <c r="BA639" s="13">
        <f t="shared" si="690"/>
        <v>0</v>
      </c>
      <c r="BB639" s="13">
        <f t="shared" si="673"/>
        <v>0</v>
      </c>
      <c r="BC639" s="27">
        <v>0</v>
      </c>
      <c r="BD639" s="1">
        <f t="shared" si="676"/>
        <v>0</v>
      </c>
      <c r="BE639" s="20">
        <f t="shared" si="677"/>
        <v>252</v>
      </c>
    </row>
    <row r="640" spans="1:57" ht="36" customHeight="1" x14ac:dyDescent="0.65">
      <c r="A640" s="2">
        <v>634</v>
      </c>
      <c r="B640" s="2" t="s">
        <v>1568</v>
      </c>
      <c r="C640" s="44" t="s">
        <v>1571</v>
      </c>
      <c r="D640" s="47" t="s">
        <v>1507</v>
      </c>
      <c r="E640" s="48" t="s">
        <v>1572</v>
      </c>
      <c r="F640" s="46" t="str">
        <f>VLOOKUP(C640,'[1]2023.11'!$C$6:$X$1239,8,0)</f>
        <v>MOL</v>
      </c>
      <c r="G640" s="46" t="str">
        <f>VLOOKUP(C640,'[1]2023.11'!$C$6:$X$1239,9,0)</f>
        <v>SOKLEAB</v>
      </c>
      <c r="H640" s="46" t="str">
        <f>VLOOKUP(C640,'[1]2023.11'!$C$6:$X$1239,14,0)</f>
        <v>F</v>
      </c>
      <c r="I640" s="78">
        <f>VLOOKUP(C640,'[1]2023.11'!$C$6:$X$1239,13,0)</f>
        <v>36217</v>
      </c>
      <c r="J640" s="46" t="str">
        <f>VLOOKUP(C640,'[1]2023.11'!$C$6:$X$1239,4,0)</f>
        <v>081413656</v>
      </c>
      <c r="K640" s="46" t="str">
        <f>VLOOKUP(C640,'[1]2023.11'!$C$6:$X$1239,3,0)</f>
        <v>040421561</v>
      </c>
      <c r="L640" s="15">
        <v>44228</v>
      </c>
      <c r="M640" s="2">
        <f t="shared" si="687"/>
        <v>26</v>
      </c>
      <c r="N640" s="16">
        <v>26</v>
      </c>
      <c r="O640" s="2"/>
      <c r="P640" s="16"/>
      <c r="Q640" s="16"/>
      <c r="R640" s="2">
        <v>200</v>
      </c>
      <c r="S640" s="2">
        <v>0</v>
      </c>
      <c r="T640" s="2">
        <v>1.5</v>
      </c>
      <c r="U640" s="16"/>
      <c r="V640" s="2">
        <v>0</v>
      </c>
      <c r="W640" s="2">
        <f t="shared" si="682"/>
        <v>10</v>
      </c>
      <c r="X640" s="2">
        <f t="shared" si="679"/>
        <v>0</v>
      </c>
      <c r="Y640" s="17">
        <f t="shared" si="683"/>
        <v>37.5</v>
      </c>
      <c r="Z640" s="17">
        <f t="shared" si="672"/>
        <v>6.5</v>
      </c>
      <c r="AA640" s="17">
        <f t="shared" si="678"/>
        <v>5</v>
      </c>
      <c r="AB640" s="18">
        <v>7</v>
      </c>
      <c r="AC640" s="19">
        <f t="shared" si="660"/>
        <v>267.5</v>
      </c>
      <c r="AD640" s="17">
        <f t="shared" si="688"/>
        <v>0</v>
      </c>
      <c r="AE640" s="17">
        <f t="shared" si="689"/>
        <v>0</v>
      </c>
      <c r="AF640" s="29"/>
      <c r="AG640" s="43">
        <f t="shared" si="684"/>
        <v>0</v>
      </c>
      <c r="AH640" s="17">
        <f t="shared" si="685"/>
        <v>5.3500000000000005</v>
      </c>
      <c r="AI640" s="17">
        <f t="shared" si="686"/>
        <v>5.3500000000000005</v>
      </c>
      <c r="AJ640" s="3">
        <f t="shared" si="691"/>
        <v>262</v>
      </c>
      <c r="AK640" s="3">
        <f t="shared" si="692"/>
        <v>500</v>
      </c>
      <c r="AL640" s="3"/>
      <c r="AN640" s="20">
        <f t="shared" si="674"/>
        <v>262.14999999999998</v>
      </c>
      <c r="AO640">
        <f t="shared" si="661"/>
        <v>2</v>
      </c>
      <c r="AP640">
        <f t="shared" si="662"/>
        <v>1</v>
      </c>
      <c r="AQ640">
        <f t="shared" si="663"/>
        <v>0</v>
      </c>
      <c r="AR640">
        <f t="shared" si="664"/>
        <v>1</v>
      </c>
      <c r="AS640">
        <f t="shared" si="665"/>
        <v>0</v>
      </c>
      <c r="AT640">
        <f t="shared" si="666"/>
        <v>2</v>
      </c>
      <c r="AU640">
        <f t="shared" si="667"/>
        <v>0</v>
      </c>
      <c r="AV640">
        <f t="shared" si="668"/>
        <v>0</v>
      </c>
      <c r="AW640">
        <f t="shared" si="669"/>
        <v>1</v>
      </c>
      <c r="AX640">
        <f t="shared" si="670"/>
        <v>0</v>
      </c>
      <c r="AY640">
        <f t="shared" si="671"/>
        <v>599.99999999990905</v>
      </c>
      <c r="AZ640" s="12">
        <f t="shared" si="675"/>
        <v>-4.1666666666666664E-2</v>
      </c>
      <c r="BA640" s="13">
        <f t="shared" si="690"/>
        <v>0</v>
      </c>
      <c r="BB640" s="13">
        <f t="shared" si="673"/>
        <v>0</v>
      </c>
      <c r="BC640" s="27">
        <v>0</v>
      </c>
      <c r="BD640" s="1">
        <f t="shared" si="676"/>
        <v>0</v>
      </c>
      <c r="BE640" s="20">
        <f t="shared" si="677"/>
        <v>249</v>
      </c>
    </row>
    <row r="641" spans="1:57" ht="36" customHeight="1" x14ac:dyDescent="0.65">
      <c r="A641" s="39">
        <v>635</v>
      </c>
      <c r="B641" s="2" t="s">
        <v>1568</v>
      </c>
      <c r="C641" s="44" t="s">
        <v>1573</v>
      </c>
      <c r="D641" s="47" t="s">
        <v>1234</v>
      </c>
      <c r="E641" s="48" t="s">
        <v>575</v>
      </c>
      <c r="F641" s="46" t="str">
        <f>VLOOKUP(C641,'[1]2023.11'!$C$6:$X$1239,8,0)</f>
        <v>PHY</v>
      </c>
      <c r="G641" s="46" t="str">
        <f>VLOOKUP(C641,'[1]2023.11'!$C$6:$X$1239,9,0)</f>
        <v>MEAKRA</v>
      </c>
      <c r="H641" s="46" t="str">
        <f>VLOOKUP(C641,'[1]2023.11'!$C$6:$X$1239,14,0)</f>
        <v>F</v>
      </c>
      <c r="I641" s="78">
        <f>VLOOKUP(C641,'[1]2023.11'!$C$6:$X$1239,13,0)</f>
        <v>36526</v>
      </c>
      <c r="J641" s="46" t="str">
        <f>VLOOKUP(C641,'[1]2023.11'!$C$6:$X$1239,4,0)</f>
        <v>0884052652</v>
      </c>
      <c r="K641" s="46" t="str">
        <f>VLOOKUP(C641,'[1]2023.11'!$C$6:$X$1239,3,0)</f>
        <v>150940241</v>
      </c>
      <c r="L641" s="15">
        <v>44228</v>
      </c>
      <c r="M641" s="2">
        <f t="shared" si="687"/>
        <v>23</v>
      </c>
      <c r="N641" s="16">
        <v>24</v>
      </c>
      <c r="O641" s="2"/>
      <c r="P641" s="16">
        <v>1</v>
      </c>
      <c r="Q641" s="16">
        <v>2</v>
      </c>
      <c r="R641" s="2">
        <v>200</v>
      </c>
      <c r="S641" s="2">
        <v>0</v>
      </c>
      <c r="T641" s="2">
        <v>0</v>
      </c>
      <c r="U641" s="16"/>
      <c r="V641" s="2">
        <v>0</v>
      </c>
      <c r="W641" s="2">
        <f t="shared" si="682"/>
        <v>0</v>
      </c>
      <c r="X641" s="2">
        <f t="shared" si="679"/>
        <v>0</v>
      </c>
      <c r="Y641" s="17">
        <f t="shared" si="683"/>
        <v>34.615384615384613</v>
      </c>
      <c r="Z641" s="17">
        <f t="shared" si="672"/>
        <v>6</v>
      </c>
      <c r="AA641" s="17">
        <f t="shared" si="678"/>
        <v>4.4230769230769234</v>
      </c>
      <c r="AB641" s="18">
        <v>7</v>
      </c>
      <c r="AC641" s="19">
        <f t="shared" si="660"/>
        <v>252.03846153846155</v>
      </c>
      <c r="AD641" s="17">
        <f t="shared" si="688"/>
        <v>7.6923076923076925</v>
      </c>
      <c r="AE641" s="17">
        <f t="shared" si="689"/>
        <v>15.384615384615385</v>
      </c>
      <c r="AF641" s="29"/>
      <c r="AG641" s="43">
        <f t="shared" si="684"/>
        <v>0</v>
      </c>
      <c r="AH641" s="17">
        <f t="shared" si="685"/>
        <v>5.0407692307692313</v>
      </c>
      <c r="AI641" s="17">
        <f t="shared" si="686"/>
        <v>28.117692307692309</v>
      </c>
      <c r="AJ641" s="3">
        <f t="shared" si="691"/>
        <v>223</v>
      </c>
      <c r="AK641" s="3">
        <f t="shared" si="692"/>
        <v>3600</v>
      </c>
      <c r="AL641" s="3"/>
      <c r="AN641" s="20">
        <f t="shared" si="674"/>
        <v>223.92</v>
      </c>
      <c r="AO641">
        <f t="shared" si="661"/>
        <v>2</v>
      </c>
      <c r="AP641">
        <f t="shared" si="662"/>
        <v>0</v>
      </c>
      <c r="AQ641">
        <f t="shared" si="663"/>
        <v>1</v>
      </c>
      <c r="AR641">
        <f t="shared" si="664"/>
        <v>0</v>
      </c>
      <c r="AS641">
        <f t="shared" si="665"/>
        <v>0</v>
      </c>
      <c r="AT641">
        <f t="shared" si="666"/>
        <v>3</v>
      </c>
      <c r="AU641">
        <f t="shared" si="667"/>
        <v>1</v>
      </c>
      <c r="AV641">
        <f t="shared" si="668"/>
        <v>1</v>
      </c>
      <c r="AW641">
        <f t="shared" si="669"/>
        <v>1</v>
      </c>
      <c r="AX641">
        <f t="shared" si="670"/>
        <v>1</v>
      </c>
      <c r="AY641">
        <f t="shared" si="671"/>
        <v>3679.99999999995</v>
      </c>
      <c r="AZ641" s="12">
        <f t="shared" si="675"/>
        <v>-4.1666666666666664E-2</v>
      </c>
      <c r="BA641" s="13">
        <f t="shared" si="690"/>
        <v>0</v>
      </c>
      <c r="BB641" s="13">
        <f t="shared" si="673"/>
        <v>0</v>
      </c>
      <c r="BC641" s="27">
        <v>0</v>
      </c>
      <c r="BD641" s="1">
        <f t="shared" si="676"/>
        <v>0</v>
      </c>
      <c r="BE641" s="20">
        <f t="shared" si="677"/>
        <v>211.53846153846155</v>
      </c>
    </row>
    <row r="642" spans="1:57" ht="36" customHeight="1" x14ac:dyDescent="0.65">
      <c r="A642" s="2">
        <v>636</v>
      </c>
      <c r="B642" s="2" t="s">
        <v>1568</v>
      </c>
      <c r="C642" s="37" t="s">
        <v>1574</v>
      </c>
      <c r="D642" s="47" t="s">
        <v>595</v>
      </c>
      <c r="E642" s="48" t="s">
        <v>1519</v>
      </c>
      <c r="F642" s="46" t="str">
        <f>VLOOKUP(C642,'[1]2023.11'!$C$6:$X$1239,8,0)</f>
        <v>PHORN</v>
      </c>
      <c r="G642" s="46" t="str">
        <f>VLOOKUP(C642,'[1]2023.11'!$C$6:$X$1239,9,0)</f>
        <v>SORPHORN</v>
      </c>
      <c r="H642" s="46" t="str">
        <f>VLOOKUP(C642,'[1]2023.11'!$C$6:$X$1239,14,0)</f>
        <v>F</v>
      </c>
      <c r="I642" s="78">
        <f>VLOOKUP(C642,'[1]2023.11'!$C$6:$X$1239,13,0)</f>
        <v>32388</v>
      </c>
      <c r="J642" s="46" t="str">
        <f>VLOOKUP(C642,'[1]2023.11'!$C$6:$X$1239,4,0)</f>
        <v>0963469482</v>
      </c>
      <c r="K642" s="46" t="str">
        <f>VLOOKUP(C642,'[1]2023.11'!$C$6:$X$1239,3,0)</f>
        <v>051511105</v>
      </c>
      <c r="L642" s="15">
        <v>44228</v>
      </c>
      <c r="M642" s="2">
        <f t="shared" si="687"/>
        <v>26</v>
      </c>
      <c r="N642" s="16">
        <v>26</v>
      </c>
      <c r="O642" s="2"/>
      <c r="P642" s="16"/>
      <c r="Q642" s="16"/>
      <c r="R642" s="2">
        <v>200</v>
      </c>
      <c r="S642" s="2">
        <v>0</v>
      </c>
      <c r="T642" s="2">
        <v>0</v>
      </c>
      <c r="U642" s="16"/>
      <c r="V642" s="2">
        <v>0</v>
      </c>
      <c r="W642" s="2">
        <f t="shared" si="682"/>
        <v>10</v>
      </c>
      <c r="X642" s="2">
        <f t="shared" si="679"/>
        <v>0</v>
      </c>
      <c r="Y642" s="17">
        <f t="shared" si="683"/>
        <v>37.5</v>
      </c>
      <c r="Z642" s="17">
        <f t="shared" si="672"/>
        <v>6.5</v>
      </c>
      <c r="AA642" s="17">
        <f t="shared" si="678"/>
        <v>5</v>
      </c>
      <c r="AB642" s="18">
        <v>7</v>
      </c>
      <c r="AC642" s="19">
        <f t="shared" si="660"/>
        <v>266</v>
      </c>
      <c r="AD642" s="17">
        <f t="shared" si="688"/>
        <v>0</v>
      </c>
      <c r="AE642" s="17">
        <f t="shared" si="689"/>
        <v>0</v>
      </c>
      <c r="AF642" s="29"/>
      <c r="AG642" s="43">
        <f t="shared" si="684"/>
        <v>0</v>
      </c>
      <c r="AH642" s="17">
        <f t="shared" si="685"/>
        <v>5.32</v>
      </c>
      <c r="AI642" s="17">
        <f t="shared" si="686"/>
        <v>5.32</v>
      </c>
      <c r="AJ642" s="3">
        <f t="shared" si="691"/>
        <v>260</v>
      </c>
      <c r="AK642" s="3">
        <f t="shared" si="692"/>
        <v>2700</v>
      </c>
      <c r="AL642" s="3"/>
      <c r="AN642" s="20">
        <f t="shared" si="674"/>
        <v>260.68</v>
      </c>
      <c r="AO642">
        <f t="shared" si="661"/>
        <v>2</v>
      </c>
      <c r="AP642">
        <f t="shared" si="662"/>
        <v>1</v>
      </c>
      <c r="AQ642">
        <f t="shared" si="663"/>
        <v>0</v>
      </c>
      <c r="AR642">
        <f t="shared" si="664"/>
        <v>1</v>
      </c>
      <c r="AS642">
        <f t="shared" si="665"/>
        <v>0</v>
      </c>
      <c r="AT642">
        <f t="shared" si="666"/>
        <v>0</v>
      </c>
      <c r="AU642">
        <f t="shared" si="667"/>
        <v>1</v>
      </c>
      <c r="AV642">
        <f t="shared" si="668"/>
        <v>0</v>
      </c>
      <c r="AW642">
        <f t="shared" si="669"/>
        <v>1</v>
      </c>
      <c r="AX642">
        <f t="shared" si="670"/>
        <v>2</v>
      </c>
      <c r="AY642">
        <f t="shared" si="671"/>
        <v>2720.0000000000273</v>
      </c>
      <c r="AZ642" s="12">
        <f t="shared" si="675"/>
        <v>-4.1666666666666664E-2</v>
      </c>
      <c r="BA642" s="13">
        <f t="shared" si="690"/>
        <v>0</v>
      </c>
      <c r="BB642" s="13">
        <f t="shared" si="673"/>
        <v>0</v>
      </c>
      <c r="BC642" s="27">
        <v>0</v>
      </c>
      <c r="BD642" s="1">
        <f t="shared" si="676"/>
        <v>0</v>
      </c>
      <c r="BE642" s="20">
        <f t="shared" si="677"/>
        <v>247.5</v>
      </c>
    </row>
    <row r="643" spans="1:57" ht="36" customHeight="1" x14ac:dyDescent="0.8">
      <c r="A643" s="39">
        <v>637</v>
      </c>
      <c r="B643" s="2" t="s">
        <v>1568</v>
      </c>
      <c r="C643" s="44" t="s">
        <v>1575</v>
      </c>
      <c r="D643" s="40" t="s">
        <v>734</v>
      </c>
      <c r="E643" s="40" t="s">
        <v>622</v>
      </c>
      <c r="F643" s="46" t="str">
        <f>VLOOKUP(C643,'[1]2023.11'!$C$6:$X$1239,8,0)</f>
        <v>VUN</v>
      </c>
      <c r="G643" s="46" t="str">
        <f>VLOOKUP(C643,'[1]2023.11'!$C$6:$X$1239,9,0)</f>
        <v>NITA</v>
      </c>
      <c r="H643" s="46" t="str">
        <f>VLOOKUP(C643,'[1]2023.11'!$C$6:$X$1239,14,0)</f>
        <v>F</v>
      </c>
      <c r="I643" s="78">
        <f>VLOOKUP(C643,'[1]2023.11'!$C$6:$X$1239,13,0)</f>
        <v>34821</v>
      </c>
      <c r="J643" s="46" t="str">
        <f>VLOOKUP(C643,'[1]2023.11'!$C$6:$X$1239,4,0)</f>
        <v>0964047600</v>
      </c>
      <c r="K643" s="46" t="str">
        <f>VLOOKUP(C643,'[1]2023.11'!$C$6:$X$1239,3,0)</f>
        <v>030567349</v>
      </c>
      <c r="L643" s="15">
        <v>44228</v>
      </c>
      <c r="M643" s="2">
        <f t="shared" si="687"/>
        <v>26</v>
      </c>
      <c r="N643" s="16">
        <v>26</v>
      </c>
      <c r="O643" s="2"/>
      <c r="P643" s="16"/>
      <c r="Q643" s="16"/>
      <c r="R643" s="2">
        <v>200</v>
      </c>
      <c r="S643" s="2">
        <v>0</v>
      </c>
      <c r="T643" s="2">
        <v>12.5</v>
      </c>
      <c r="U643" s="16"/>
      <c r="V643" s="2">
        <v>0</v>
      </c>
      <c r="W643" s="2">
        <f t="shared" si="682"/>
        <v>10</v>
      </c>
      <c r="X643" s="2">
        <f t="shared" si="679"/>
        <v>0</v>
      </c>
      <c r="Y643" s="17">
        <f t="shared" si="683"/>
        <v>37.5</v>
      </c>
      <c r="Z643" s="17">
        <f t="shared" si="672"/>
        <v>6.5</v>
      </c>
      <c r="AA643" s="17">
        <f t="shared" si="678"/>
        <v>5</v>
      </c>
      <c r="AB643" s="18">
        <v>7</v>
      </c>
      <c r="AC643" s="19">
        <f t="shared" si="660"/>
        <v>278.5</v>
      </c>
      <c r="AD643" s="17">
        <f t="shared" si="688"/>
        <v>0</v>
      </c>
      <c r="AE643" s="17">
        <f t="shared" si="689"/>
        <v>0</v>
      </c>
      <c r="AF643" s="29"/>
      <c r="AG643" s="43">
        <f t="shared" si="684"/>
        <v>0</v>
      </c>
      <c r="AH643" s="17">
        <f t="shared" si="685"/>
        <v>5.57</v>
      </c>
      <c r="AI643" s="17">
        <f t="shared" si="686"/>
        <v>5.57</v>
      </c>
      <c r="AJ643" s="3">
        <f t="shared" si="691"/>
        <v>272</v>
      </c>
      <c r="AK643" s="3">
        <f t="shared" si="692"/>
        <v>3700</v>
      </c>
      <c r="AL643" s="3"/>
      <c r="AN643" s="20">
        <f t="shared" si="674"/>
        <v>272.93</v>
      </c>
      <c r="AO643">
        <f t="shared" si="661"/>
        <v>2</v>
      </c>
      <c r="AP643">
        <f t="shared" si="662"/>
        <v>1</v>
      </c>
      <c r="AQ643">
        <f t="shared" si="663"/>
        <v>1</v>
      </c>
      <c r="AR643">
        <f t="shared" si="664"/>
        <v>0</v>
      </c>
      <c r="AS643">
        <f t="shared" si="665"/>
        <v>0</v>
      </c>
      <c r="AT643">
        <f t="shared" si="666"/>
        <v>2</v>
      </c>
      <c r="AU643">
        <f t="shared" si="667"/>
        <v>1</v>
      </c>
      <c r="AV643">
        <f t="shared" si="668"/>
        <v>1</v>
      </c>
      <c r="AW643">
        <f t="shared" si="669"/>
        <v>1</v>
      </c>
      <c r="AX643">
        <f t="shared" si="670"/>
        <v>2</v>
      </c>
      <c r="AY643">
        <f t="shared" si="671"/>
        <v>3720.0000000000273</v>
      </c>
      <c r="AZ643" s="12">
        <f t="shared" si="675"/>
        <v>-4.1666666666666664E-2</v>
      </c>
      <c r="BA643" s="13">
        <f t="shared" si="690"/>
        <v>0</v>
      </c>
      <c r="BB643" s="13">
        <f t="shared" si="673"/>
        <v>0</v>
      </c>
      <c r="BC643" s="27">
        <v>0</v>
      </c>
      <c r="BD643" s="1">
        <f t="shared" si="676"/>
        <v>0</v>
      </c>
      <c r="BE643" s="20">
        <f t="shared" si="677"/>
        <v>260</v>
      </c>
    </row>
    <row r="644" spans="1:57" ht="36" customHeight="1" x14ac:dyDescent="0.65">
      <c r="A644" s="2">
        <v>638</v>
      </c>
      <c r="B644" s="2" t="s">
        <v>1568</v>
      </c>
      <c r="C644" s="44" t="s">
        <v>1576</v>
      </c>
      <c r="D644" s="47" t="s">
        <v>1577</v>
      </c>
      <c r="E644" s="48" t="s">
        <v>400</v>
      </c>
      <c r="F644" s="46" t="str">
        <f>VLOOKUP(C644,'[1]2023.11'!$C$6:$X$1239,8,0)</f>
        <v>DORN</v>
      </c>
      <c r="G644" s="46" t="str">
        <f>VLOOKUP(C644,'[1]2023.11'!$C$6:$X$1239,9,0)</f>
        <v>NENG</v>
      </c>
      <c r="H644" s="46" t="str">
        <f>VLOOKUP(C644,'[1]2023.11'!$C$6:$X$1239,14,0)</f>
        <v>F</v>
      </c>
      <c r="I644" s="78">
        <f>VLOOKUP(C644,'[1]2023.11'!$C$6:$X$1239,13,0)</f>
        <v>31140</v>
      </c>
      <c r="J644" s="46" t="str">
        <f>VLOOKUP(C644,'[1]2023.11'!$C$6:$X$1239,4,0)</f>
        <v>0973820721</v>
      </c>
      <c r="K644" s="46" t="str">
        <f>VLOOKUP(C644,'[1]2023.11'!$C$6:$X$1239,3,0)</f>
        <v>062042998</v>
      </c>
      <c r="L644" s="15">
        <v>44228</v>
      </c>
      <c r="M644" s="2">
        <f t="shared" si="687"/>
        <v>26</v>
      </c>
      <c r="N644" s="16">
        <v>26</v>
      </c>
      <c r="O644" s="2"/>
      <c r="P644" s="16"/>
      <c r="Q644" s="16"/>
      <c r="R644" s="2">
        <v>200</v>
      </c>
      <c r="S644" s="2">
        <v>0</v>
      </c>
      <c r="T644" s="2">
        <v>8</v>
      </c>
      <c r="U644" s="16"/>
      <c r="V644" s="2">
        <v>0</v>
      </c>
      <c r="W644" s="2">
        <f t="shared" si="682"/>
        <v>10</v>
      </c>
      <c r="X644" s="2">
        <f t="shared" si="679"/>
        <v>0</v>
      </c>
      <c r="Y644" s="17">
        <f t="shared" si="683"/>
        <v>37.5</v>
      </c>
      <c r="Z644" s="17">
        <f t="shared" si="672"/>
        <v>6.5</v>
      </c>
      <c r="AA644" s="17">
        <f t="shared" si="678"/>
        <v>5</v>
      </c>
      <c r="AB644" s="18">
        <v>7</v>
      </c>
      <c r="AC644" s="19">
        <f t="shared" ref="AC644:AC707" si="693">R644+S644+T644+U644+V644+W644+X644+Y644+Z644+AA644+AB644</f>
        <v>274</v>
      </c>
      <c r="AD644" s="17">
        <f t="shared" si="688"/>
        <v>0</v>
      </c>
      <c r="AE644" s="17">
        <f t="shared" si="689"/>
        <v>0</v>
      </c>
      <c r="AF644" s="29"/>
      <c r="AG644" s="43">
        <f t="shared" si="684"/>
        <v>0</v>
      </c>
      <c r="AH644" s="17">
        <f t="shared" si="685"/>
        <v>5.48</v>
      </c>
      <c r="AI644" s="17">
        <f t="shared" si="686"/>
        <v>5.48</v>
      </c>
      <c r="AJ644" s="3">
        <f t="shared" si="691"/>
        <v>268</v>
      </c>
      <c r="AK644" s="3">
        <f t="shared" si="692"/>
        <v>2000</v>
      </c>
      <c r="AL644" s="3"/>
      <c r="AN644" s="20">
        <f t="shared" si="674"/>
        <v>268.52</v>
      </c>
      <c r="AO644">
        <f t="shared" ref="AO644:AO707" si="694">INT(AN644/$AO$5)</f>
        <v>2</v>
      </c>
      <c r="AP644">
        <f t="shared" ref="AP644:AP707" si="695">INT((AN644-$AO$5*AO644)/50)</f>
        <v>1</v>
      </c>
      <c r="AQ644">
        <f t="shared" ref="AQ644:AQ707" si="696">INT((AN644-$AO$5*AO644-$AP$5*AP644)/20)</f>
        <v>0</v>
      </c>
      <c r="AR644">
        <f t="shared" ref="AR644:AR707" si="697">INT((AN644-$AO$5*AO644-$AP$5*AP644-$AQ$5*AQ644)/10)</f>
        <v>1</v>
      </c>
      <c r="AS644">
        <f t="shared" ref="AS644:AS707" si="698">INT((AN644-$AO$5*AO644-$AP$5*AP644-$AQ$5*AQ644-$AR$5*AR644)/5)</f>
        <v>1</v>
      </c>
      <c r="AT644">
        <f t="shared" ref="AT644:AT707" si="699">INT((AN644-$AO$5*AO644-$AP$5*AP644-$AQ$5*AQ644-$AR$5*AR644-$AS$5*AS644)/1)</f>
        <v>3</v>
      </c>
      <c r="AU644">
        <f t="shared" ref="AU644:AU707" si="700">INT(AY644/$AU$5)</f>
        <v>1</v>
      </c>
      <c r="AV644">
        <f t="shared" ref="AV644:AV707" si="701">INT((AY644-AU644*$AU$5)/1000)</f>
        <v>0</v>
      </c>
      <c r="AW644">
        <f t="shared" ref="AW644:AW707" si="702">INT((AY644-AU644*$AU$5-AV644*$AV$5)/500)</f>
        <v>0</v>
      </c>
      <c r="AX644">
        <f t="shared" ref="AX644:AX707" si="703">INT((AY644-AU644*$AU$5-AV644*$AV$5-AW644*$AW$5)/100)</f>
        <v>0</v>
      </c>
      <c r="AY644">
        <f t="shared" ref="AY644:AY707" si="704">(AN644-$AO$5*AO644-$AP$5*AP644-$AQ$5*AQ644-$AR$5*AR644-$AS$5*AS644-$AT$5*AT644)*4000</f>
        <v>2079.9999999999272</v>
      </c>
      <c r="AZ644" s="12">
        <f t="shared" si="675"/>
        <v>-4.1666666666666664E-2</v>
      </c>
      <c r="BA644" s="13">
        <f t="shared" si="690"/>
        <v>0</v>
      </c>
      <c r="BB644" s="13">
        <f t="shared" si="673"/>
        <v>0</v>
      </c>
      <c r="BC644" s="27">
        <v>0</v>
      </c>
      <c r="BD644" s="1">
        <f t="shared" si="676"/>
        <v>0</v>
      </c>
      <c r="BE644" s="20">
        <f t="shared" si="677"/>
        <v>255.5</v>
      </c>
    </row>
    <row r="645" spans="1:57" ht="36" customHeight="1" x14ac:dyDescent="0.65">
      <c r="A645" s="39">
        <v>639</v>
      </c>
      <c r="B645" s="2" t="s">
        <v>1568</v>
      </c>
      <c r="C645" s="44" t="s">
        <v>1578</v>
      </c>
      <c r="D645" s="47" t="s">
        <v>185</v>
      </c>
      <c r="E645" s="48" t="s">
        <v>1523</v>
      </c>
      <c r="F645" s="46" t="str">
        <f>VLOOKUP(C645,'[1]2023.11'!$C$6:$X$1239,8,0)</f>
        <v>SAN</v>
      </c>
      <c r="G645" s="46" t="str">
        <f>VLOOKUP(C645,'[1]2023.11'!$C$6:$X$1239,9,0)</f>
        <v>SOVANAK</v>
      </c>
      <c r="H645" s="46" t="str">
        <f>VLOOKUP(C645,'[1]2023.11'!$C$6:$X$1239,14,0)</f>
        <v>F</v>
      </c>
      <c r="I645" s="78">
        <f>VLOOKUP(C645,'[1]2023.11'!$C$6:$X$1239,13,0)</f>
        <v>33635</v>
      </c>
      <c r="J645" s="46" t="str">
        <f>VLOOKUP(C645,'[1]2023.11'!$C$6:$X$1239,4,0)</f>
        <v>069543497</v>
      </c>
      <c r="K645" s="46" t="str">
        <f>VLOOKUP(C645,'[1]2023.11'!$C$6:$X$1239,3,0)</f>
        <v>030506091</v>
      </c>
      <c r="L645" s="15">
        <v>44228</v>
      </c>
      <c r="M645" s="2">
        <f t="shared" si="687"/>
        <v>26</v>
      </c>
      <c r="N645" s="16">
        <v>24</v>
      </c>
      <c r="O645" s="2"/>
      <c r="P645" s="16"/>
      <c r="Q645" s="16"/>
      <c r="R645" s="2">
        <v>200</v>
      </c>
      <c r="S645" s="2">
        <v>0</v>
      </c>
      <c r="T645" s="2">
        <v>4</v>
      </c>
      <c r="U645" s="16"/>
      <c r="V645" s="2">
        <v>0</v>
      </c>
      <c r="W645" s="2">
        <f t="shared" si="682"/>
        <v>10</v>
      </c>
      <c r="X645" s="2">
        <f t="shared" si="679"/>
        <v>0</v>
      </c>
      <c r="Y645" s="17">
        <f t="shared" si="683"/>
        <v>34.615384615384613</v>
      </c>
      <c r="Z645" s="17">
        <f t="shared" si="672"/>
        <v>6</v>
      </c>
      <c r="AA645" s="17">
        <f t="shared" si="678"/>
        <v>5</v>
      </c>
      <c r="AB645" s="18">
        <v>7</v>
      </c>
      <c r="AC645" s="19">
        <f t="shared" si="693"/>
        <v>266.61538461538464</v>
      </c>
      <c r="AD645" s="17">
        <f t="shared" si="688"/>
        <v>0</v>
      </c>
      <c r="AE645" s="17">
        <f t="shared" si="689"/>
        <v>0</v>
      </c>
      <c r="AF645" s="29"/>
      <c r="AG645" s="43">
        <f t="shared" si="684"/>
        <v>0</v>
      </c>
      <c r="AH645" s="17">
        <f t="shared" si="685"/>
        <v>5.3323076923076931</v>
      </c>
      <c r="AI645" s="17">
        <f t="shared" si="686"/>
        <v>5.3323076923076931</v>
      </c>
      <c r="AJ645" s="3">
        <f t="shared" si="691"/>
        <v>261</v>
      </c>
      <c r="AK645" s="3">
        <f t="shared" si="692"/>
        <v>1100</v>
      </c>
      <c r="AL645" s="3"/>
      <c r="AN645" s="20">
        <f t="shared" si="674"/>
        <v>261.27999999999997</v>
      </c>
      <c r="AO645">
        <f t="shared" si="694"/>
        <v>2</v>
      </c>
      <c r="AP645">
        <f t="shared" si="695"/>
        <v>1</v>
      </c>
      <c r="AQ645">
        <f t="shared" si="696"/>
        <v>0</v>
      </c>
      <c r="AR645">
        <f t="shared" si="697"/>
        <v>1</v>
      </c>
      <c r="AS645">
        <f t="shared" si="698"/>
        <v>0</v>
      </c>
      <c r="AT645">
        <f t="shared" si="699"/>
        <v>1</v>
      </c>
      <c r="AU645">
        <f t="shared" si="700"/>
        <v>0</v>
      </c>
      <c r="AV645">
        <f t="shared" si="701"/>
        <v>1</v>
      </c>
      <c r="AW645">
        <f t="shared" si="702"/>
        <v>0</v>
      </c>
      <c r="AX645">
        <f t="shared" si="703"/>
        <v>1</v>
      </c>
      <c r="AY645">
        <f t="shared" si="704"/>
        <v>1119.9999999998909</v>
      </c>
      <c r="AZ645" s="12">
        <f t="shared" si="675"/>
        <v>-4.1666666666666664E-2</v>
      </c>
      <c r="BA645" s="13">
        <f t="shared" si="690"/>
        <v>0</v>
      </c>
      <c r="BB645" s="13">
        <f t="shared" si="673"/>
        <v>0</v>
      </c>
      <c r="BC645" s="27">
        <v>0</v>
      </c>
      <c r="BD645" s="1">
        <f t="shared" si="676"/>
        <v>0</v>
      </c>
      <c r="BE645" s="20">
        <f t="shared" si="677"/>
        <v>248.61538461538464</v>
      </c>
    </row>
    <row r="646" spans="1:57" ht="36" customHeight="1" x14ac:dyDescent="0.8">
      <c r="A646" s="2">
        <v>640</v>
      </c>
      <c r="B646" s="2" t="s">
        <v>1568</v>
      </c>
      <c r="C646" s="44" t="s">
        <v>1579</v>
      </c>
      <c r="D646" s="40" t="s">
        <v>399</v>
      </c>
      <c r="E646" s="40" t="s">
        <v>1580</v>
      </c>
      <c r="F646" s="46" t="str">
        <f>VLOOKUP(C646,'[1]2023.11'!$C$6:$X$1239,8,0)</f>
        <v>CHAN</v>
      </c>
      <c r="G646" s="46" t="str">
        <f>VLOOKUP(C646,'[1]2023.11'!$C$6:$X$1239,9,0)</f>
        <v>RIT</v>
      </c>
      <c r="H646" s="46" t="str">
        <f>VLOOKUP(C646,'[1]2023.11'!$C$6:$X$1239,14,0)</f>
        <v>M</v>
      </c>
      <c r="I646" s="78">
        <f>VLOOKUP(C646,'[1]2023.11'!$C$6:$X$1239,13,0)</f>
        <v>30063</v>
      </c>
      <c r="J646" s="46" t="str">
        <f>VLOOKUP(C646,'[1]2023.11'!$C$6:$X$1239,4,0)</f>
        <v>0965561625</v>
      </c>
      <c r="K646" s="46" t="str">
        <f>VLOOKUP(C646,'[1]2023.11'!$C$6:$X$1239,3,0)</f>
        <v>040374513</v>
      </c>
      <c r="L646" s="15">
        <v>44228</v>
      </c>
      <c r="M646" s="2">
        <f t="shared" si="687"/>
        <v>26</v>
      </c>
      <c r="N646" s="16">
        <v>22</v>
      </c>
      <c r="O646" s="2"/>
      <c r="P646" s="16"/>
      <c r="Q646" s="16"/>
      <c r="R646" s="2">
        <v>200</v>
      </c>
      <c r="S646" s="2">
        <v>0</v>
      </c>
      <c r="T646" s="2">
        <v>7.5</v>
      </c>
      <c r="U646" s="16"/>
      <c r="V646" s="2">
        <v>0</v>
      </c>
      <c r="W646" s="2">
        <f t="shared" si="682"/>
        <v>10</v>
      </c>
      <c r="X646" s="2">
        <f t="shared" si="679"/>
        <v>0</v>
      </c>
      <c r="Y646" s="17">
        <f t="shared" si="683"/>
        <v>31.73076923076923</v>
      </c>
      <c r="Z646" s="17">
        <f t="shared" si="672"/>
        <v>5.5</v>
      </c>
      <c r="AA646" s="17">
        <f t="shared" si="678"/>
        <v>5</v>
      </c>
      <c r="AB646" s="18">
        <v>7</v>
      </c>
      <c r="AC646" s="19">
        <f t="shared" si="693"/>
        <v>266.73076923076923</v>
      </c>
      <c r="AD646" s="17">
        <f t="shared" si="688"/>
        <v>0</v>
      </c>
      <c r="AE646" s="17">
        <f t="shared" si="689"/>
        <v>0</v>
      </c>
      <c r="AF646" s="29"/>
      <c r="AG646" s="43">
        <f t="shared" si="684"/>
        <v>0</v>
      </c>
      <c r="AH646" s="17">
        <f t="shared" si="685"/>
        <v>5.3346153846153843</v>
      </c>
      <c r="AI646" s="17">
        <f t="shared" si="686"/>
        <v>5.3346153846153843</v>
      </c>
      <c r="AJ646" s="3">
        <f t="shared" si="691"/>
        <v>261</v>
      </c>
      <c r="AK646" s="3">
        <f t="shared" si="692"/>
        <v>1500</v>
      </c>
      <c r="AL646" s="3"/>
      <c r="AN646" s="20">
        <f t="shared" si="674"/>
        <v>261.39999999999998</v>
      </c>
      <c r="AO646">
        <f t="shared" si="694"/>
        <v>2</v>
      </c>
      <c r="AP646">
        <f t="shared" si="695"/>
        <v>1</v>
      </c>
      <c r="AQ646">
        <f t="shared" si="696"/>
        <v>0</v>
      </c>
      <c r="AR646">
        <f t="shared" si="697"/>
        <v>1</v>
      </c>
      <c r="AS646">
        <f t="shared" si="698"/>
        <v>0</v>
      </c>
      <c r="AT646">
        <f t="shared" si="699"/>
        <v>1</v>
      </c>
      <c r="AU646">
        <f t="shared" si="700"/>
        <v>0</v>
      </c>
      <c r="AV646">
        <f t="shared" si="701"/>
        <v>1</v>
      </c>
      <c r="AW646">
        <f t="shared" si="702"/>
        <v>1</v>
      </c>
      <c r="AX646">
        <f t="shared" si="703"/>
        <v>0</v>
      </c>
      <c r="AY646">
        <f t="shared" si="704"/>
        <v>1599.9999999999091</v>
      </c>
      <c r="AZ646" s="12">
        <f t="shared" si="675"/>
        <v>-4.1666666666666664E-2</v>
      </c>
      <c r="BA646" s="13">
        <f t="shared" si="690"/>
        <v>0</v>
      </c>
      <c r="BB646" s="13">
        <f t="shared" si="673"/>
        <v>0</v>
      </c>
      <c r="BC646" s="27">
        <v>0</v>
      </c>
      <c r="BD646" s="1">
        <f t="shared" si="676"/>
        <v>0</v>
      </c>
      <c r="BE646" s="20">
        <f t="shared" si="677"/>
        <v>249.23076923076923</v>
      </c>
    </row>
    <row r="647" spans="1:57" ht="36" customHeight="1" x14ac:dyDescent="0.8">
      <c r="A647" s="39">
        <v>641</v>
      </c>
      <c r="B647" s="2" t="s">
        <v>1568</v>
      </c>
      <c r="C647" s="44" t="s">
        <v>1581</v>
      </c>
      <c r="D647" s="40" t="s">
        <v>996</v>
      </c>
      <c r="E647" s="40" t="s">
        <v>1582</v>
      </c>
      <c r="F647" s="46" t="str">
        <f>VLOOKUP(C647,'[1]2023.11'!$C$6:$X$1239,8,0)</f>
        <v>HOEUN</v>
      </c>
      <c r="G647" s="46" t="str">
        <f>VLOOKUP(C647,'[1]2023.11'!$C$6:$X$1239,9,0)</f>
        <v>SREYVIT</v>
      </c>
      <c r="H647" s="46" t="str">
        <f>VLOOKUP(C647,'[1]2023.11'!$C$6:$X$1239,14,0)</f>
        <v>F</v>
      </c>
      <c r="I647" s="78">
        <f>VLOOKUP(C647,'[1]2023.11'!$C$6:$X$1239,13,0)</f>
        <v>36963</v>
      </c>
      <c r="J647" s="46" t="str">
        <f>VLOOKUP(C647,'[1]2023.11'!$C$6:$X$1239,4,0)</f>
        <v>0978991681</v>
      </c>
      <c r="K647" s="46" t="str">
        <f>VLOOKUP(C647,'[1]2023.11'!$C$6:$X$1239,3,0)</f>
        <v>250269999</v>
      </c>
      <c r="L647" s="15">
        <v>44228</v>
      </c>
      <c r="M647" s="2">
        <f t="shared" si="687"/>
        <v>26</v>
      </c>
      <c r="N647" s="16">
        <v>28</v>
      </c>
      <c r="O647" s="2"/>
      <c r="P647" s="16"/>
      <c r="Q647" s="16"/>
      <c r="R647" s="2">
        <v>200</v>
      </c>
      <c r="S647" s="2">
        <v>0</v>
      </c>
      <c r="T647" s="2">
        <v>0</v>
      </c>
      <c r="U647" s="16"/>
      <c r="V647" s="2">
        <v>0</v>
      </c>
      <c r="W647" s="2">
        <f t="shared" si="682"/>
        <v>10</v>
      </c>
      <c r="X647" s="2">
        <f t="shared" si="679"/>
        <v>0</v>
      </c>
      <c r="Y647" s="17">
        <f t="shared" si="683"/>
        <v>40.384615384615387</v>
      </c>
      <c r="Z647" s="17">
        <f t="shared" si="672"/>
        <v>7</v>
      </c>
      <c r="AA647" s="17">
        <f t="shared" si="678"/>
        <v>5</v>
      </c>
      <c r="AB647" s="18">
        <v>7</v>
      </c>
      <c r="AC647" s="19">
        <f t="shared" si="693"/>
        <v>269.38461538461536</v>
      </c>
      <c r="AD647" s="17">
        <f t="shared" si="688"/>
        <v>0</v>
      </c>
      <c r="AE647" s="17">
        <f t="shared" si="689"/>
        <v>0</v>
      </c>
      <c r="AF647" s="29"/>
      <c r="AG647" s="43">
        <f t="shared" si="684"/>
        <v>0</v>
      </c>
      <c r="AH647" s="17">
        <f t="shared" si="685"/>
        <v>5.3876923076923076</v>
      </c>
      <c r="AI647" s="17">
        <f t="shared" si="686"/>
        <v>5.3876923076923076</v>
      </c>
      <c r="AJ647" s="3">
        <f t="shared" si="691"/>
        <v>264</v>
      </c>
      <c r="AK647" s="3">
        <f t="shared" si="692"/>
        <v>0</v>
      </c>
      <c r="AL647" s="3"/>
      <c r="AN647" s="20">
        <f t="shared" si="674"/>
        <v>264</v>
      </c>
      <c r="AO647">
        <f t="shared" si="694"/>
        <v>2</v>
      </c>
      <c r="AP647">
        <f t="shared" si="695"/>
        <v>1</v>
      </c>
      <c r="AQ647">
        <f t="shared" si="696"/>
        <v>0</v>
      </c>
      <c r="AR647">
        <f t="shared" si="697"/>
        <v>1</v>
      </c>
      <c r="AS647">
        <f t="shared" si="698"/>
        <v>0</v>
      </c>
      <c r="AT647">
        <f t="shared" si="699"/>
        <v>4</v>
      </c>
      <c r="AU647">
        <f t="shared" si="700"/>
        <v>0</v>
      </c>
      <c r="AV647">
        <f t="shared" si="701"/>
        <v>0</v>
      </c>
      <c r="AW647">
        <f t="shared" si="702"/>
        <v>0</v>
      </c>
      <c r="AX647">
        <f t="shared" si="703"/>
        <v>0</v>
      </c>
      <c r="AY647">
        <f t="shared" si="704"/>
        <v>0</v>
      </c>
      <c r="AZ647" s="12">
        <f t="shared" si="675"/>
        <v>-4.1666666666666664E-2</v>
      </c>
      <c r="BA647" s="13">
        <f t="shared" si="690"/>
        <v>0</v>
      </c>
      <c r="BB647" s="13">
        <f t="shared" si="673"/>
        <v>0</v>
      </c>
      <c r="BC647" s="27">
        <v>0</v>
      </c>
      <c r="BD647" s="1">
        <f t="shared" si="676"/>
        <v>0</v>
      </c>
      <c r="BE647" s="20">
        <f t="shared" si="677"/>
        <v>250.38461538461536</v>
      </c>
    </row>
    <row r="648" spans="1:57" ht="36" customHeight="1" x14ac:dyDescent="0.8">
      <c r="A648" s="2">
        <v>642</v>
      </c>
      <c r="B648" s="2" t="s">
        <v>1568</v>
      </c>
      <c r="C648" s="44" t="s">
        <v>1583</v>
      </c>
      <c r="D648" s="40" t="s">
        <v>500</v>
      </c>
      <c r="E648" s="40" t="s">
        <v>1584</v>
      </c>
      <c r="F648" s="46" t="str">
        <f>VLOOKUP(C648,'[1]2023.11'!$C$6:$X$1239,8,0)</f>
        <v>NY</v>
      </c>
      <c r="G648" s="46" t="str">
        <f>VLOOKUP(C648,'[1]2023.11'!$C$6:$X$1239,9,0)</f>
        <v>SREYNAT</v>
      </c>
      <c r="H648" s="46" t="str">
        <f>VLOOKUP(C648,'[1]2023.11'!$C$6:$X$1239,14,0)</f>
        <v>F</v>
      </c>
      <c r="I648" s="78">
        <f>VLOOKUP(C648,'[1]2023.11'!$C$6:$X$1239,13,0)</f>
        <v>37397</v>
      </c>
      <c r="J648" s="46" t="str">
        <f>VLOOKUP(C648,'[1]2023.11'!$C$6:$X$1239,4,0)</f>
        <v>081966679</v>
      </c>
      <c r="K648" s="46">
        <f>VLOOKUP(C648,'[1]2023.11'!$C$6:$X$1239,3,0)</f>
        <v>210077455</v>
      </c>
      <c r="L648" s="15">
        <v>44391</v>
      </c>
      <c r="M648" s="2">
        <f t="shared" si="687"/>
        <v>26</v>
      </c>
      <c r="N648" s="16">
        <v>26</v>
      </c>
      <c r="O648" s="2"/>
      <c r="P648" s="16"/>
      <c r="Q648" s="16"/>
      <c r="R648" s="2">
        <v>200</v>
      </c>
      <c r="S648" s="2">
        <v>0</v>
      </c>
      <c r="T648" s="2">
        <v>0</v>
      </c>
      <c r="U648" s="16"/>
      <c r="V648" s="2">
        <v>0</v>
      </c>
      <c r="W648" s="2">
        <f t="shared" si="682"/>
        <v>10</v>
      </c>
      <c r="X648" s="2">
        <f t="shared" si="679"/>
        <v>0</v>
      </c>
      <c r="Y648" s="17">
        <f t="shared" si="683"/>
        <v>37.5</v>
      </c>
      <c r="Z648" s="17">
        <f t="shared" ref="Z648:Z711" si="705">N648*1000/4000</f>
        <v>6.5</v>
      </c>
      <c r="AA648" s="17">
        <f t="shared" si="678"/>
        <v>5</v>
      </c>
      <c r="AB648" s="18">
        <v>7</v>
      </c>
      <c r="AC648" s="19">
        <f t="shared" si="693"/>
        <v>266</v>
      </c>
      <c r="AD648" s="17">
        <f t="shared" si="688"/>
        <v>0</v>
      </c>
      <c r="AE648" s="17">
        <f t="shared" si="689"/>
        <v>0</v>
      </c>
      <c r="AF648" s="29"/>
      <c r="AG648" s="43">
        <f t="shared" si="684"/>
        <v>0</v>
      </c>
      <c r="AH648" s="17">
        <f t="shared" si="685"/>
        <v>5.32</v>
      </c>
      <c r="AI648" s="17">
        <f t="shared" si="686"/>
        <v>5.32</v>
      </c>
      <c r="AJ648" s="3">
        <f t="shared" si="691"/>
        <v>260</v>
      </c>
      <c r="AK648" s="3">
        <f t="shared" si="692"/>
        <v>2700</v>
      </c>
      <c r="AL648" s="3"/>
      <c r="AN648" s="20">
        <f t="shared" si="674"/>
        <v>260.68</v>
      </c>
      <c r="AO648">
        <f t="shared" si="694"/>
        <v>2</v>
      </c>
      <c r="AP648">
        <f t="shared" si="695"/>
        <v>1</v>
      </c>
      <c r="AQ648">
        <f t="shared" si="696"/>
        <v>0</v>
      </c>
      <c r="AR648">
        <f t="shared" si="697"/>
        <v>1</v>
      </c>
      <c r="AS648">
        <f t="shared" si="698"/>
        <v>0</v>
      </c>
      <c r="AT648">
        <f t="shared" si="699"/>
        <v>0</v>
      </c>
      <c r="AU648">
        <f t="shared" si="700"/>
        <v>1</v>
      </c>
      <c r="AV648">
        <f t="shared" si="701"/>
        <v>0</v>
      </c>
      <c r="AW648">
        <f t="shared" si="702"/>
        <v>1</v>
      </c>
      <c r="AX648">
        <f t="shared" si="703"/>
        <v>2</v>
      </c>
      <c r="AY648">
        <f t="shared" si="704"/>
        <v>2720.0000000000273</v>
      </c>
      <c r="AZ648" s="12">
        <f t="shared" si="675"/>
        <v>-0.49444444444444446</v>
      </c>
      <c r="BA648" s="13">
        <f t="shared" si="690"/>
        <v>0</v>
      </c>
      <c r="BB648" s="13">
        <f t="shared" si="673"/>
        <v>0</v>
      </c>
      <c r="BC648" s="27">
        <v>0</v>
      </c>
      <c r="BD648" s="1">
        <f t="shared" si="676"/>
        <v>0</v>
      </c>
      <c r="BE648" s="20">
        <f t="shared" si="677"/>
        <v>247.5</v>
      </c>
    </row>
    <row r="649" spans="1:57" ht="36" customHeight="1" x14ac:dyDescent="0.8">
      <c r="A649" s="39">
        <v>643</v>
      </c>
      <c r="B649" s="2" t="s">
        <v>1568</v>
      </c>
      <c r="C649" s="44" t="s">
        <v>1585</v>
      </c>
      <c r="D649" s="40" t="s">
        <v>518</v>
      </c>
      <c r="E649" s="40" t="s">
        <v>1586</v>
      </c>
      <c r="F649" s="46" t="str">
        <f>VLOOKUP(C649,'[1]2023.11'!$C$6:$X$1239,8,0)</f>
        <v>ROEURN</v>
      </c>
      <c r="G649" s="46" t="str">
        <f>VLOOKUP(C649,'[1]2023.11'!$C$6:$X$1239,9,0)</f>
        <v>THETH</v>
      </c>
      <c r="H649" s="46" t="str">
        <f>VLOOKUP(C649,'[1]2023.11'!$C$6:$X$1239,14,0)</f>
        <v>F</v>
      </c>
      <c r="I649" s="78">
        <f>VLOOKUP(C649,'[1]2023.11'!$C$6:$X$1239,13,0)</f>
        <v>36008</v>
      </c>
      <c r="J649" s="46" t="str">
        <f>VLOOKUP(C649,'[1]2023.11'!$C$6:$X$1239,4,0)</f>
        <v>0885194593</v>
      </c>
      <c r="K649" s="46" t="str">
        <f>VLOOKUP(C649,'[1]2023.11'!$C$6:$X$1239,3,0)</f>
        <v>210072034</v>
      </c>
      <c r="L649" s="15">
        <v>44426</v>
      </c>
      <c r="M649" s="2">
        <f t="shared" si="687"/>
        <v>26</v>
      </c>
      <c r="N649" s="16">
        <v>24</v>
      </c>
      <c r="O649" s="2"/>
      <c r="P649" s="16"/>
      <c r="Q649" s="16"/>
      <c r="R649" s="2">
        <v>200</v>
      </c>
      <c r="S649" s="2">
        <v>0</v>
      </c>
      <c r="T649" s="2">
        <v>0</v>
      </c>
      <c r="U649" s="16"/>
      <c r="V649" s="2">
        <v>0</v>
      </c>
      <c r="W649" s="2">
        <f t="shared" si="682"/>
        <v>10</v>
      </c>
      <c r="X649" s="2">
        <f t="shared" si="679"/>
        <v>0</v>
      </c>
      <c r="Y649" s="17">
        <f t="shared" si="683"/>
        <v>34.615384615384613</v>
      </c>
      <c r="Z649" s="17">
        <f t="shared" si="705"/>
        <v>6</v>
      </c>
      <c r="AA649" s="17">
        <f t="shared" si="678"/>
        <v>5</v>
      </c>
      <c r="AB649" s="18">
        <v>7</v>
      </c>
      <c r="AC649" s="19">
        <f t="shared" si="693"/>
        <v>262.61538461538464</v>
      </c>
      <c r="AD649" s="17">
        <f t="shared" si="688"/>
        <v>0</v>
      </c>
      <c r="AE649" s="17">
        <f t="shared" si="689"/>
        <v>0</v>
      </c>
      <c r="AF649" s="29"/>
      <c r="AG649" s="43">
        <f t="shared" si="684"/>
        <v>0</v>
      </c>
      <c r="AH649" s="17">
        <f t="shared" si="685"/>
        <v>5.252307692307693</v>
      </c>
      <c r="AI649" s="17">
        <f t="shared" si="686"/>
        <v>5.252307692307693</v>
      </c>
      <c r="AJ649" s="3">
        <f t="shared" si="691"/>
        <v>257</v>
      </c>
      <c r="AK649" s="3">
        <f t="shared" si="692"/>
        <v>1400</v>
      </c>
      <c r="AL649" s="3"/>
      <c r="AN649" s="20">
        <f t="shared" si="674"/>
        <v>257.36</v>
      </c>
      <c r="AO649">
        <f t="shared" si="694"/>
        <v>2</v>
      </c>
      <c r="AP649">
        <f t="shared" si="695"/>
        <v>1</v>
      </c>
      <c r="AQ649">
        <f t="shared" si="696"/>
        <v>0</v>
      </c>
      <c r="AR649">
        <f t="shared" si="697"/>
        <v>0</v>
      </c>
      <c r="AS649">
        <f t="shared" si="698"/>
        <v>1</v>
      </c>
      <c r="AT649">
        <f t="shared" si="699"/>
        <v>2</v>
      </c>
      <c r="AU649">
        <f t="shared" si="700"/>
        <v>0</v>
      </c>
      <c r="AV649">
        <f t="shared" si="701"/>
        <v>1</v>
      </c>
      <c r="AW649">
        <f t="shared" si="702"/>
        <v>0</v>
      </c>
      <c r="AX649">
        <f t="shared" si="703"/>
        <v>4</v>
      </c>
      <c r="AY649">
        <f t="shared" si="704"/>
        <v>1440.0000000000546</v>
      </c>
      <c r="AZ649" s="12">
        <f t="shared" si="675"/>
        <v>-0.58888888888888891</v>
      </c>
      <c r="BA649" s="13">
        <f t="shared" si="690"/>
        <v>0</v>
      </c>
      <c r="BB649" s="13">
        <f t="shared" ref="BB649:BB712" si="706">IF(AZ649&lt;=3,0,IF(AZ649&lt;=4,4,IF(AZ649&lt;=5,5,IF(AZ649&lt;=6,6,IF(AZ649&lt;=7,7,IF(AZ649&lt;=8,8,IF(AZ649&lt;=9,9,10)))))))</f>
        <v>0</v>
      </c>
      <c r="BC649" s="27">
        <v>0</v>
      </c>
      <c r="BD649" s="1">
        <f t="shared" si="676"/>
        <v>0</v>
      </c>
      <c r="BE649" s="20">
        <f t="shared" si="677"/>
        <v>244.61538461538464</v>
      </c>
    </row>
    <row r="650" spans="1:57" ht="36" customHeight="1" x14ac:dyDescent="0.8">
      <c r="A650" s="2">
        <v>644</v>
      </c>
      <c r="B650" s="2" t="s">
        <v>1568</v>
      </c>
      <c r="C650" s="44" t="s">
        <v>1587</v>
      </c>
      <c r="D650" s="40" t="s">
        <v>1588</v>
      </c>
      <c r="E650" s="40" t="s">
        <v>1589</v>
      </c>
      <c r="F650" s="46" t="str">
        <f>VLOOKUP(C650,'[1]2023.11'!$C$6:$X$1239,8,0)</f>
        <v>MAB</v>
      </c>
      <c r="G650" s="46" t="str">
        <f>VLOOKUP(C650,'[1]2023.11'!$C$6:$X$1239,9,0)</f>
        <v>KONG</v>
      </c>
      <c r="H650" s="46" t="str">
        <f>VLOOKUP(C650,'[1]2023.11'!$C$6:$X$1239,14,0)</f>
        <v>F</v>
      </c>
      <c r="I650" s="78">
        <f>VLOOKUP(C650,'[1]2023.11'!$C$6:$X$1239,13,0)</f>
        <v>31907</v>
      </c>
      <c r="J650" s="46" t="str">
        <f>VLOOKUP(C650,'[1]2023.11'!$C$6:$X$1239,4,0)</f>
        <v>0977102460</v>
      </c>
      <c r="K650" s="46">
        <f>VLOOKUP(C650,'[1]2023.11'!$C$6:$X$1239,3,0)</f>
        <v>210064987</v>
      </c>
      <c r="L650" s="15">
        <v>44228</v>
      </c>
      <c r="M650" s="2">
        <f t="shared" si="687"/>
        <v>26</v>
      </c>
      <c r="N650" s="16">
        <v>28</v>
      </c>
      <c r="O650" s="2"/>
      <c r="P650" s="16"/>
      <c r="Q650" s="16"/>
      <c r="R650" s="2">
        <v>200</v>
      </c>
      <c r="S650" s="2">
        <v>0</v>
      </c>
      <c r="T650" s="2">
        <v>0</v>
      </c>
      <c r="U650" s="16"/>
      <c r="V650" s="2">
        <v>0</v>
      </c>
      <c r="W650" s="2">
        <f t="shared" si="682"/>
        <v>10</v>
      </c>
      <c r="X650" s="2">
        <f t="shared" si="679"/>
        <v>0</v>
      </c>
      <c r="Y650" s="17">
        <f t="shared" si="683"/>
        <v>40.384615384615387</v>
      </c>
      <c r="Z650" s="17">
        <f t="shared" si="705"/>
        <v>7</v>
      </c>
      <c r="AA650" s="17">
        <f t="shared" si="678"/>
        <v>5</v>
      </c>
      <c r="AB650" s="18">
        <v>7</v>
      </c>
      <c r="AC650" s="19">
        <f t="shared" si="693"/>
        <v>269.38461538461536</v>
      </c>
      <c r="AD650" s="17">
        <f t="shared" si="688"/>
        <v>0</v>
      </c>
      <c r="AE650" s="17">
        <f t="shared" si="689"/>
        <v>0</v>
      </c>
      <c r="AF650" s="29"/>
      <c r="AG650" s="43">
        <f t="shared" si="684"/>
        <v>0</v>
      </c>
      <c r="AH650" s="17">
        <f t="shared" si="685"/>
        <v>5.3876923076923076</v>
      </c>
      <c r="AI650" s="17">
        <f t="shared" si="686"/>
        <v>5.3876923076923076</v>
      </c>
      <c r="AJ650" s="3">
        <f t="shared" si="691"/>
        <v>264</v>
      </c>
      <c r="AK650" s="3">
        <f t="shared" si="692"/>
        <v>0</v>
      </c>
      <c r="AL650" s="3"/>
      <c r="AN650" s="20">
        <f t="shared" ref="AN650:AN713" si="707">ROUND( AC650-AI650,2)</f>
        <v>264</v>
      </c>
      <c r="AO650">
        <f t="shared" si="694"/>
        <v>2</v>
      </c>
      <c r="AP650">
        <f t="shared" si="695"/>
        <v>1</v>
      </c>
      <c r="AQ650">
        <f t="shared" si="696"/>
        <v>0</v>
      </c>
      <c r="AR650">
        <f t="shared" si="697"/>
        <v>1</v>
      </c>
      <c r="AS650">
        <f t="shared" si="698"/>
        <v>0</v>
      </c>
      <c r="AT650">
        <f t="shared" si="699"/>
        <v>4</v>
      </c>
      <c r="AU650">
        <f t="shared" si="700"/>
        <v>0</v>
      </c>
      <c r="AV650">
        <f t="shared" si="701"/>
        <v>0</v>
      </c>
      <c r="AW650">
        <f t="shared" si="702"/>
        <v>0</v>
      </c>
      <c r="AX650">
        <f t="shared" si="703"/>
        <v>0</v>
      </c>
      <c r="AY650">
        <f t="shared" si="704"/>
        <v>0</v>
      </c>
      <c r="AZ650" s="12">
        <f t="shared" ref="AZ650:AZ713" si="708">+DAYS360(L650,$P$3)/360</f>
        <v>-4.1666666666666664E-2</v>
      </c>
      <c r="BA650" s="13">
        <f t="shared" si="690"/>
        <v>0</v>
      </c>
      <c r="BB650" s="13">
        <f t="shared" si="706"/>
        <v>0</v>
      </c>
      <c r="BC650" s="27">
        <v>0</v>
      </c>
      <c r="BD650" s="1">
        <f t="shared" ref="BD650:BD713" si="709">+BC650*150000/4000</f>
        <v>0</v>
      </c>
      <c r="BE650" s="20">
        <f t="shared" ref="BE650:BE713" si="710">AC650-AD650-AE650-Z650-AA650-AB650-BD650</f>
        <v>250.38461538461536</v>
      </c>
    </row>
    <row r="651" spans="1:57" ht="36" customHeight="1" x14ac:dyDescent="0.8">
      <c r="A651" s="39">
        <v>645</v>
      </c>
      <c r="B651" s="2" t="s">
        <v>1568</v>
      </c>
      <c r="C651" s="44" t="s">
        <v>1590</v>
      </c>
      <c r="D651" s="40" t="s">
        <v>1591</v>
      </c>
      <c r="E651" s="40" t="s">
        <v>1592</v>
      </c>
      <c r="F651" s="46" t="str">
        <f>VLOOKUP(C651,'[1]2023.11'!$C$6:$X$1239,8,0)</f>
        <v>POK</v>
      </c>
      <c r="G651" s="46" t="str">
        <f>VLOOKUP(C651,'[1]2023.11'!$C$6:$X$1239,9,0)</f>
        <v>SREYNITH</v>
      </c>
      <c r="H651" s="46" t="str">
        <f>VLOOKUP(C651,'[1]2023.11'!$C$6:$X$1239,14,0)</f>
        <v>F</v>
      </c>
      <c r="I651" s="78">
        <f>VLOOKUP(C651,'[1]2023.11'!$C$6:$X$1239,13,0)</f>
        <v>35107</v>
      </c>
      <c r="J651" s="46" t="str">
        <f>VLOOKUP(C651,'[1]2023.11'!$C$6:$X$1239,4,0)</f>
        <v>0965112286</v>
      </c>
      <c r="K651" s="46" t="str">
        <f>VLOOKUP(C651,'[1]2023.11'!$C$6:$X$1239,3,0)</f>
        <v>030552910</v>
      </c>
      <c r="L651" s="15">
        <v>44634</v>
      </c>
      <c r="M651" s="2">
        <f t="shared" si="687"/>
        <v>24.375</v>
      </c>
      <c r="N651" s="16">
        <v>24</v>
      </c>
      <c r="O651" s="2"/>
      <c r="P651" s="16"/>
      <c r="Q651" s="16">
        <v>1.625</v>
      </c>
      <c r="R651" s="2">
        <v>200</v>
      </c>
      <c r="S651" s="2">
        <v>0</v>
      </c>
      <c r="T651" s="2">
        <v>0</v>
      </c>
      <c r="U651" s="16"/>
      <c r="V651" s="2">
        <v>0</v>
      </c>
      <c r="W651" s="2">
        <f t="shared" si="682"/>
        <v>0</v>
      </c>
      <c r="X651" s="2">
        <f t="shared" si="679"/>
        <v>0</v>
      </c>
      <c r="Y651" s="17">
        <f t="shared" si="683"/>
        <v>34.615384615384613</v>
      </c>
      <c r="Z651" s="17">
        <f t="shared" si="705"/>
        <v>6</v>
      </c>
      <c r="AA651" s="17">
        <f t="shared" si="678"/>
        <v>4.6875</v>
      </c>
      <c r="AB651" s="18">
        <v>7</v>
      </c>
      <c r="AC651" s="19">
        <f t="shared" si="693"/>
        <v>252.30288461538461</v>
      </c>
      <c r="AD651" s="17">
        <f t="shared" si="688"/>
        <v>0</v>
      </c>
      <c r="AE651" s="17">
        <f t="shared" si="689"/>
        <v>12.5</v>
      </c>
      <c r="AF651" s="29"/>
      <c r="AG651" s="43">
        <f t="shared" si="684"/>
        <v>0</v>
      </c>
      <c r="AH651" s="17">
        <f t="shared" si="685"/>
        <v>5.0460576923076923</v>
      </c>
      <c r="AI651" s="17">
        <f t="shared" si="686"/>
        <v>17.546057692307691</v>
      </c>
      <c r="AJ651" s="3">
        <f t="shared" si="691"/>
        <v>234</v>
      </c>
      <c r="AK651" s="3">
        <f t="shared" si="692"/>
        <v>3000</v>
      </c>
      <c r="AL651" s="3"/>
      <c r="AN651" s="20">
        <f t="shared" si="707"/>
        <v>234.76</v>
      </c>
      <c r="AO651">
        <f t="shared" si="694"/>
        <v>2</v>
      </c>
      <c r="AP651">
        <f t="shared" si="695"/>
        <v>0</v>
      </c>
      <c r="AQ651">
        <f t="shared" si="696"/>
        <v>1</v>
      </c>
      <c r="AR651">
        <f t="shared" si="697"/>
        <v>1</v>
      </c>
      <c r="AS651">
        <f t="shared" si="698"/>
        <v>0</v>
      </c>
      <c r="AT651">
        <f t="shared" si="699"/>
        <v>4</v>
      </c>
      <c r="AU651">
        <f t="shared" si="700"/>
        <v>1</v>
      </c>
      <c r="AV651">
        <f t="shared" si="701"/>
        <v>1</v>
      </c>
      <c r="AW651">
        <f t="shared" si="702"/>
        <v>0</v>
      </c>
      <c r="AX651">
        <f t="shared" si="703"/>
        <v>0</v>
      </c>
      <c r="AY651">
        <f t="shared" si="704"/>
        <v>3039.9999999999636</v>
      </c>
      <c r="AZ651" s="12">
        <f t="shared" si="708"/>
        <v>-1.1611111111111112</v>
      </c>
      <c r="BA651" s="13">
        <f t="shared" si="690"/>
        <v>0</v>
      </c>
      <c r="BB651" s="13">
        <f t="shared" si="706"/>
        <v>0</v>
      </c>
      <c r="BC651" s="27">
        <v>0</v>
      </c>
      <c r="BD651" s="1">
        <f t="shared" si="709"/>
        <v>0</v>
      </c>
      <c r="BE651" s="20">
        <f t="shared" si="710"/>
        <v>222.11538461538461</v>
      </c>
    </row>
    <row r="652" spans="1:57" ht="36" customHeight="1" x14ac:dyDescent="0.8">
      <c r="A652" s="2">
        <v>646</v>
      </c>
      <c r="B652" s="2" t="s">
        <v>1568</v>
      </c>
      <c r="C652" s="44" t="s">
        <v>1593</v>
      </c>
      <c r="D652" s="40" t="s">
        <v>500</v>
      </c>
      <c r="E652" s="40" t="s">
        <v>1594</v>
      </c>
      <c r="F652" s="46" t="str">
        <f>VLOOKUP(C652,'[1]2023.11'!$C$6:$X$1239,8,0)</f>
        <v>NY</v>
      </c>
      <c r="G652" s="46" t="str">
        <f>VLOOKUP(C652,'[1]2023.11'!$C$6:$X$1239,9,0)</f>
        <v>SREYNUT</v>
      </c>
      <c r="H652" s="46" t="str">
        <f>VLOOKUP(C652,'[1]2023.11'!$C$6:$X$1239,14,0)</f>
        <v>F</v>
      </c>
      <c r="I652" s="78">
        <f>VLOOKUP(C652,'[1]2023.11'!$C$6:$X$1239,13,0)</f>
        <v>34763</v>
      </c>
      <c r="J652" s="46">
        <f>VLOOKUP(C652,'[1]2023.11'!$C$6:$X$1239,4,0)</f>
        <v>0</v>
      </c>
      <c r="K652" s="46" t="str">
        <f>VLOOKUP(C652,'[1]2023.11'!$C$6:$X$1239,3,0)</f>
        <v>210074561</v>
      </c>
      <c r="L652" s="15">
        <v>44835</v>
      </c>
      <c r="M652" s="2">
        <f t="shared" si="687"/>
        <v>23</v>
      </c>
      <c r="N652" s="16">
        <v>24</v>
      </c>
      <c r="O652" s="2"/>
      <c r="P652" s="16">
        <v>1</v>
      </c>
      <c r="Q652" s="16">
        <v>2</v>
      </c>
      <c r="R652" s="2">
        <v>200</v>
      </c>
      <c r="S652" s="2">
        <v>0</v>
      </c>
      <c r="T652" s="2">
        <v>0</v>
      </c>
      <c r="U652" s="16"/>
      <c r="V652" s="2">
        <v>0</v>
      </c>
      <c r="W652" s="2">
        <f t="shared" si="682"/>
        <v>0</v>
      </c>
      <c r="X652" s="2">
        <f t="shared" si="679"/>
        <v>0</v>
      </c>
      <c r="Y652" s="17">
        <f t="shared" si="683"/>
        <v>34.615384615384613</v>
      </c>
      <c r="Z652" s="17">
        <f t="shared" si="705"/>
        <v>6</v>
      </c>
      <c r="AA652" s="17">
        <f t="shared" si="678"/>
        <v>4.4230769230769234</v>
      </c>
      <c r="AB652" s="18">
        <v>7</v>
      </c>
      <c r="AC652" s="19">
        <f t="shared" si="693"/>
        <v>252.03846153846155</v>
      </c>
      <c r="AD652" s="17">
        <f t="shared" si="688"/>
        <v>7.6923076923076925</v>
      </c>
      <c r="AE652" s="17">
        <f t="shared" si="689"/>
        <v>15.384615384615385</v>
      </c>
      <c r="AF652" s="29"/>
      <c r="AG652" s="43">
        <f t="shared" si="684"/>
        <v>0</v>
      </c>
      <c r="AH652" s="17">
        <f t="shared" si="685"/>
        <v>5.0407692307692313</v>
      </c>
      <c r="AI652" s="17">
        <f t="shared" si="686"/>
        <v>28.117692307692309</v>
      </c>
      <c r="AJ652" s="3">
        <f t="shared" si="691"/>
        <v>223</v>
      </c>
      <c r="AK652" s="3">
        <f t="shared" si="692"/>
        <v>3600</v>
      </c>
      <c r="AL652" s="3"/>
      <c r="AN652" s="20">
        <f t="shared" si="707"/>
        <v>223.92</v>
      </c>
      <c r="AO652">
        <f t="shared" si="694"/>
        <v>2</v>
      </c>
      <c r="AP652">
        <f t="shared" si="695"/>
        <v>0</v>
      </c>
      <c r="AQ652">
        <f t="shared" si="696"/>
        <v>1</v>
      </c>
      <c r="AR652">
        <f t="shared" si="697"/>
        <v>0</v>
      </c>
      <c r="AS652">
        <f t="shared" si="698"/>
        <v>0</v>
      </c>
      <c r="AT652">
        <f t="shared" si="699"/>
        <v>3</v>
      </c>
      <c r="AU652">
        <f t="shared" si="700"/>
        <v>1</v>
      </c>
      <c r="AV652">
        <f t="shared" si="701"/>
        <v>1</v>
      </c>
      <c r="AW652">
        <f t="shared" si="702"/>
        <v>1</v>
      </c>
      <c r="AX652">
        <f t="shared" si="703"/>
        <v>1</v>
      </c>
      <c r="AY652">
        <f t="shared" si="704"/>
        <v>3679.99999999995</v>
      </c>
      <c r="AZ652" s="12">
        <f t="shared" si="708"/>
        <v>-1.7083333333333333</v>
      </c>
      <c r="BA652" s="13">
        <f t="shared" si="690"/>
        <v>0</v>
      </c>
      <c r="BB652" s="13">
        <f t="shared" si="706"/>
        <v>0</v>
      </c>
      <c r="BC652" s="27">
        <v>0</v>
      </c>
      <c r="BD652" s="1">
        <f t="shared" si="709"/>
        <v>0</v>
      </c>
      <c r="BE652" s="20">
        <f t="shared" si="710"/>
        <v>211.53846153846155</v>
      </c>
    </row>
    <row r="653" spans="1:57" ht="36" customHeight="1" x14ac:dyDescent="0.8">
      <c r="A653" s="39">
        <v>647</v>
      </c>
      <c r="B653" s="2" t="s">
        <v>1568</v>
      </c>
      <c r="C653" s="44" t="s">
        <v>1595</v>
      </c>
      <c r="D653" s="40" t="s">
        <v>749</v>
      </c>
      <c r="E653" s="40" t="s">
        <v>1596</v>
      </c>
      <c r="F653" s="46" t="str">
        <f>VLOOKUP(C653,'[1]2023.11'!$C$6:$X$1239,8,0)</f>
        <v>NAK</v>
      </c>
      <c r="G653" s="46" t="str">
        <f>VLOOKUP(C653,'[1]2023.11'!$C$6:$X$1239,9,0)</f>
        <v>NORT</v>
      </c>
      <c r="H653" s="46" t="str">
        <f>VLOOKUP(C653,'[1]2023.11'!$C$6:$X$1239,14,0)</f>
        <v>F</v>
      </c>
      <c r="I653" s="78">
        <f>VLOOKUP(C653,'[1]2023.11'!$C$6:$X$1239,13,0)</f>
        <v>38249</v>
      </c>
      <c r="J653" s="46" t="str">
        <f>VLOOKUP(C653,'[1]2023.11'!$C$6:$X$1239,4,0)</f>
        <v>0888749764</v>
      </c>
      <c r="K653" s="46" t="str">
        <f>VLOOKUP(C653,'[1]2023.11'!$C$6:$X$1239,3,0)</f>
        <v>150959724</v>
      </c>
      <c r="L653" s="15">
        <v>44840</v>
      </c>
      <c r="M653" s="2">
        <f t="shared" si="687"/>
        <v>26</v>
      </c>
      <c r="N653" s="16">
        <v>24</v>
      </c>
      <c r="O653" s="2"/>
      <c r="P653" s="16"/>
      <c r="Q653" s="16"/>
      <c r="R653" s="2">
        <v>200</v>
      </c>
      <c r="S653" s="2">
        <v>0</v>
      </c>
      <c r="T653" s="2">
        <v>0</v>
      </c>
      <c r="U653" s="16"/>
      <c r="V653" s="2">
        <v>0</v>
      </c>
      <c r="W653" s="2">
        <f t="shared" si="682"/>
        <v>10</v>
      </c>
      <c r="X653" s="2">
        <f t="shared" si="679"/>
        <v>0</v>
      </c>
      <c r="Y653" s="17">
        <f t="shared" si="683"/>
        <v>34.615384615384613</v>
      </c>
      <c r="Z653" s="17">
        <f t="shared" si="705"/>
        <v>6</v>
      </c>
      <c r="AA653" s="17">
        <f t="shared" si="678"/>
        <v>5</v>
      </c>
      <c r="AB653" s="18">
        <v>7</v>
      </c>
      <c r="AC653" s="19">
        <f t="shared" si="693"/>
        <v>262.61538461538464</v>
      </c>
      <c r="AD653" s="17">
        <f t="shared" si="688"/>
        <v>0</v>
      </c>
      <c r="AE653" s="17">
        <f t="shared" si="689"/>
        <v>0</v>
      </c>
      <c r="AF653" s="29"/>
      <c r="AG653" s="43">
        <f t="shared" si="684"/>
        <v>0</v>
      </c>
      <c r="AH653" s="17">
        <f t="shared" si="685"/>
        <v>5.252307692307693</v>
      </c>
      <c r="AI653" s="17">
        <f t="shared" si="686"/>
        <v>5.252307692307693</v>
      </c>
      <c r="AJ653" s="3">
        <f t="shared" si="691"/>
        <v>257</v>
      </c>
      <c r="AK653" s="3">
        <f t="shared" si="692"/>
        <v>1400</v>
      </c>
      <c r="AL653" s="3"/>
      <c r="AN653" s="20">
        <f t="shared" si="707"/>
        <v>257.36</v>
      </c>
      <c r="AO653">
        <f t="shared" si="694"/>
        <v>2</v>
      </c>
      <c r="AP653">
        <f t="shared" si="695"/>
        <v>1</v>
      </c>
      <c r="AQ653">
        <f t="shared" si="696"/>
        <v>0</v>
      </c>
      <c r="AR653">
        <f t="shared" si="697"/>
        <v>0</v>
      </c>
      <c r="AS653">
        <f t="shared" si="698"/>
        <v>1</v>
      </c>
      <c r="AT653">
        <f t="shared" si="699"/>
        <v>2</v>
      </c>
      <c r="AU653">
        <f t="shared" si="700"/>
        <v>0</v>
      </c>
      <c r="AV653">
        <f t="shared" si="701"/>
        <v>1</v>
      </c>
      <c r="AW653">
        <f t="shared" si="702"/>
        <v>0</v>
      </c>
      <c r="AX653">
        <f t="shared" si="703"/>
        <v>4</v>
      </c>
      <c r="AY653">
        <f t="shared" si="704"/>
        <v>1440.0000000000546</v>
      </c>
      <c r="AZ653" s="12">
        <f t="shared" si="708"/>
        <v>-1.7222222222222223</v>
      </c>
      <c r="BA653" s="13">
        <f t="shared" si="690"/>
        <v>0</v>
      </c>
      <c r="BB653" s="13">
        <f t="shared" si="706"/>
        <v>0</v>
      </c>
      <c r="BC653" s="27">
        <v>0</v>
      </c>
      <c r="BD653" s="1">
        <f t="shared" si="709"/>
        <v>0</v>
      </c>
      <c r="BE653" s="20">
        <f t="shared" si="710"/>
        <v>244.61538461538464</v>
      </c>
    </row>
    <row r="654" spans="1:57" ht="36" customHeight="1" x14ac:dyDescent="0.8">
      <c r="A654" s="2">
        <v>648</v>
      </c>
      <c r="B654" s="2" t="s">
        <v>1568</v>
      </c>
      <c r="C654" s="44" t="s">
        <v>1597</v>
      </c>
      <c r="D654" s="40" t="s">
        <v>1598</v>
      </c>
      <c r="E654" s="40" t="s">
        <v>183</v>
      </c>
      <c r="F654" s="46" t="str">
        <f>VLOOKUP(C654,'[1]2023.11'!$C$6:$X$1239,8,0)</f>
        <v>LONH</v>
      </c>
      <c r="G654" s="46" t="str">
        <f>VLOOKUP(C654,'[1]2023.11'!$C$6:$X$1239,9,0)</f>
        <v>SOMALY</v>
      </c>
      <c r="H654" s="46" t="str">
        <f>VLOOKUP(C654,'[1]2023.11'!$C$6:$X$1239,14,0)</f>
        <v>F</v>
      </c>
      <c r="I654" s="78">
        <f>VLOOKUP(C654,'[1]2023.11'!$C$6:$X$1239,13,0)</f>
        <v>38350</v>
      </c>
      <c r="J654" s="46" t="str">
        <f>VLOOKUP(C654,'[1]2023.11'!$C$6:$X$1239,4,0)</f>
        <v>0966924261</v>
      </c>
      <c r="K654" s="46" t="str">
        <f>VLOOKUP(C654,'[1]2023.11'!$C$6:$X$1239,3,0)</f>
        <v>031127710</v>
      </c>
      <c r="L654" s="15">
        <v>44951</v>
      </c>
      <c r="M654" s="2">
        <f t="shared" si="687"/>
        <v>26</v>
      </c>
      <c r="N654" s="16">
        <v>24</v>
      </c>
      <c r="O654" s="2"/>
      <c r="P654" s="16"/>
      <c r="Q654" s="16"/>
      <c r="R654" s="2">
        <v>200</v>
      </c>
      <c r="S654" s="2">
        <v>0</v>
      </c>
      <c r="T654" s="2">
        <v>0</v>
      </c>
      <c r="U654" s="16"/>
      <c r="V654" s="2">
        <v>0</v>
      </c>
      <c r="W654" s="2">
        <f t="shared" si="682"/>
        <v>10</v>
      </c>
      <c r="X654" s="2">
        <f t="shared" si="679"/>
        <v>0</v>
      </c>
      <c r="Y654" s="17">
        <f t="shared" si="683"/>
        <v>34.615384615384613</v>
      </c>
      <c r="Z654" s="17">
        <f t="shared" si="705"/>
        <v>6</v>
      </c>
      <c r="AA654" s="17">
        <f t="shared" si="678"/>
        <v>5</v>
      </c>
      <c r="AB654" s="18">
        <v>7</v>
      </c>
      <c r="AC654" s="19">
        <f t="shared" si="693"/>
        <v>262.61538461538464</v>
      </c>
      <c r="AD654" s="17">
        <f t="shared" si="688"/>
        <v>0</v>
      </c>
      <c r="AE654" s="17">
        <f t="shared" si="689"/>
        <v>0</v>
      </c>
      <c r="AF654" s="29"/>
      <c r="AG654" s="43">
        <f t="shared" si="684"/>
        <v>0</v>
      </c>
      <c r="AH654" s="17">
        <f t="shared" si="685"/>
        <v>5.252307692307693</v>
      </c>
      <c r="AI654" s="17">
        <f t="shared" si="686"/>
        <v>5.252307692307693</v>
      </c>
      <c r="AJ654" s="3">
        <f t="shared" si="691"/>
        <v>257</v>
      </c>
      <c r="AK654" s="3">
        <f t="shared" si="692"/>
        <v>1400</v>
      </c>
      <c r="AL654" s="3"/>
      <c r="AN654" s="20">
        <f t="shared" si="707"/>
        <v>257.36</v>
      </c>
      <c r="AO654">
        <f t="shared" si="694"/>
        <v>2</v>
      </c>
      <c r="AP654">
        <f t="shared" si="695"/>
        <v>1</v>
      </c>
      <c r="AQ654">
        <f t="shared" si="696"/>
        <v>0</v>
      </c>
      <c r="AR654">
        <f t="shared" si="697"/>
        <v>0</v>
      </c>
      <c r="AS654">
        <f t="shared" si="698"/>
        <v>1</v>
      </c>
      <c r="AT654">
        <f t="shared" si="699"/>
        <v>2</v>
      </c>
      <c r="AU654">
        <f t="shared" si="700"/>
        <v>0</v>
      </c>
      <c r="AV654">
        <f t="shared" si="701"/>
        <v>1</v>
      </c>
      <c r="AW654">
        <f t="shared" si="702"/>
        <v>0</v>
      </c>
      <c r="AX654">
        <f t="shared" si="703"/>
        <v>4</v>
      </c>
      <c r="AY654">
        <f t="shared" si="704"/>
        <v>1440.0000000000546</v>
      </c>
      <c r="AZ654" s="12">
        <f t="shared" si="708"/>
        <v>-2.0249999999999999</v>
      </c>
      <c r="BA654" s="13">
        <f t="shared" si="690"/>
        <v>0</v>
      </c>
      <c r="BB654" s="13">
        <f t="shared" si="706"/>
        <v>0</v>
      </c>
      <c r="BC654" s="27">
        <v>0</v>
      </c>
      <c r="BD654" s="1">
        <f t="shared" si="709"/>
        <v>0</v>
      </c>
      <c r="BE654" s="20">
        <f t="shared" si="710"/>
        <v>244.61538461538464</v>
      </c>
    </row>
    <row r="655" spans="1:57" ht="36" customHeight="1" x14ac:dyDescent="0.8">
      <c r="A655" s="39">
        <v>649</v>
      </c>
      <c r="B655" s="2" t="s">
        <v>1568</v>
      </c>
      <c r="C655" s="44" t="s">
        <v>1599</v>
      </c>
      <c r="D655" s="40" t="s">
        <v>522</v>
      </c>
      <c r="E655" s="40" t="s">
        <v>1600</v>
      </c>
      <c r="F655" s="46" t="str">
        <f>VLOOKUP(C655,'[1]2023.11'!$C$6:$X$1239,8,0)</f>
        <v>SOK</v>
      </c>
      <c r="G655" s="46" t="str">
        <f>VLOOKUP(C655,'[1]2023.11'!$C$6:$X$1239,9,0)</f>
        <v>SARATH</v>
      </c>
      <c r="H655" s="46" t="str">
        <f>VLOOKUP(C655,'[1]2023.11'!$C$6:$X$1239,14,0)</f>
        <v>F</v>
      </c>
      <c r="I655" s="78">
        <f>VLOOKUP(C655,'[1]2023.11'!$C$6:$X$1239,13,0)</f>
        <v>38022</v>
      </c>
      <c r="J655" s="46" t="str">
        <f>VLOOKUP(C655,'[1]2023.11'!$C$6:$X$1239,4,0)</f>
        <v>0712779661</v>
      </c>
      <c r="K655" s="46" t="str">
        <f>VLOOKUP(C655,'[1]2023.11'!$C$6:$X$1239,3,0)</f>
        <v>210078465</v>
      </c>
      <c r="L655" s="15">
        <v>44951</v>
      </c>
      <c r="M655" s="2">
        <f t="shared" si="687"/>
        <v>25</v>
      </c>
      <c r="N655" s="16">
        <v>26</v>
      </c>
      <c r="O655" s="2"/>
      <c r="P655" s="16">
        <v>1</v>
      </c>
      <c r="Q655" s="16"/>
      <c r="R655" s="2">
        <v>200</v>
      </c>
      <c r="S655" s="2">
        <v>0</v>
      </c>
      <c r="T655" s="2">
        <v>0</v>
      </c>
      <c r="U655" s="16"/>
      <c r="V655" s="2">
        <v>0</v>
      </c>
      <c r="W655" s="2">
        <f t="shared" si="682"/>
        <v>5</v>
      </c>
      <c r="X655" s="2">
        <f t="shared" si="679"/>
        <v>0</v>
      </c>
      <c r="Y655" s="17">
        <f t="shared" si="683"/>
        <v>37.5</v>
      </c>
      <c r="Z655" s="17">
        <f t="shared" si="705"/>
        <v>6.5</v>
      </c>
      <c r="AA655" s="17">
        <f t="shared" si="678"/>
        <v>4.8076923076923084</v>
      </c>
      <c r="AB655" s="18">
        <v>7</v>
      </c>
      <c r="AC655" s="19">
        <f t="shared" si="693"/>
        <v>260.80769230769232</v>
      </c>
      <c r="AD655" s="17">
        <f t="shared" si="688"/>
        <v>7.6923076923076925</v>
      </c>
      <c r="AE655" s="17">
        <f t="shared" si="689"/>
        <v>0</v>
      </c>
      <c r="AF655" s="29"/>
      <c r="AG655" s="43">
        <f t="shared" si="684"/>
        <v>0</v>
      </c>
      <c r="AH655" s="17">
        <f t="shared" si="685"/>
        <v>5.2161538461538468</v>
      </c>
      <c r="AI655" s="17">
        <f t="shared" si="686"/>
        <v>12.908461538461539</v>
      </c>
      <c r="AJ655" s="3">
        <f t="shared" si="691"/>
        <v>247</v>
      </c>
      <c r="AK655" s="3">
        <f t="shared" si="692"/>
        <v>3600</v>
      </c>
      <c r="AL655" s="3"/>
      <c r="AN655" s="20">
        <f t="shared" si="707"/>
        <v>247.9</v>
      </c>
      <c r="AO655">
        <f t="shared" si="694"/>
        <v>2</v>
      </c>
      <c r="AP655">
        <f t="shared" si="695"/>
        <v>0</v>
      </c>
      <c r="AQ655">
        <f t="shared" si="696"/>
        <v>2</v>
      </c>
      <c r="AR655">
        <f t="shared" si="697"/>
        <v>0</v>
      </c>
      <c r="AS655">
        <f t="shared" si="698"/>
        <v>1</v>
      </c>
      <c r="AT655">
        <f t="shared" si="699"/>
        <v>2</v>
      </c>
      <c r="AU655">
        <f t="shared" si="700"/>
        <v>1</v>
      </c>
      <c r="AV655">
        <f t="shared" si="701"/>
        <v>1</v>
      </c>
      <c r="AW655">
        <f t="shared" si="702"/>
        <v>1</v>
      </c>
      <c r="AX655">
        <f t="shared" si="703"/>
        <v>1</v>
      </c>
      <c r="AY655">
        <f t="shared" si="704"/>
        <v>3600.0000000000227</v>
      </c>
      <c r="AZ655" s="12">
        <f t="shared" si="708"/>
        <v>-2.0249999999999999</v>
      </c>
      <c r="BA655" s="13">
        <f t="shared" si="690"/>
        <v>0</v>
      </c>
      <c r="BB655" s="13">
        <f t="shared" si="706"/>
        <v>0</v>
      </c>
      <c r="BC655" s="27">
        <v>0</v>
      </c>
      <c r="BD655" s="1">
        <f t="shared" si="709"/>
        <v>0</v>
      </c>
      <c r="BE655" s="20">
        <f t="shared" si="710"/>
        <v>234.80769230769232</v>
      </c>
    </row>
    <row r="656" spans="1:57" ht="36" customHeight="1" x14ac:dyDescent="0.8">
      <c r="A656" s="2">
        <v>650</v>
      </c>
      <c r="B656" s="2" t="s">
        <v>1568</v>
      </c>
      <c r="C656" s="44" t="s">
        <v>1601</v>
      </c>
      <c r="D656" s="40" t="s">
        <v>718</v>
      </c>
      <c r="E656" s="40" t="s">
        <v>1602</v>
      </c>
      <c r="F656" s="46" t="str">
        <f>VLOOKUP(C656,'[1]2023.11'!$C$6:$X$1239,8,0)</f>
        <v>KANN</v>
      </c>
      <c r="G656" s="46" t="str">
        <f>VLOOKUP(C656,'[1]2023.11'!$C$6:$X$1239,9,0)</f>
        <v>MUORYKEA</v>
      </c>
      <c r="H656" s="46" t="str">
        <f>VLOOKUP(C656,'[1]2023.11'!$C$6:$X$1239,14,0)</f>
        <v>F</v>
      </c>
      <c r="I656" s="78">
        <f>VLOOKUP(C656,'[1]2023.11'!$C$6:$X$1239,13,0)</f>
        <v>35676</v>
      </c>
      <c r="J656" s="46" t="str">
        <f>VLOOKUP(C656,'[1]2023.11'!$C$6:$X$1239,4,0)</f>
        <v>0967081280</v>
      </c>
      <c r="K656" s="46" t="str">
        <f>VLOOKUP(C656,'[1]2023.11'!$C$6:$X$1239,3,0)</f>
        <v>030608606</v>
      </c>
      <c r="L656" s="15">
        <v>45048</v>
      </c>
      <c r="M656" s="2">
        <f t="shared" si="687"/>
        <v>26</v>
      </c>
      <c r="N656" s="16">
        <v>30</v>
      </c>
      <c r="O656" s="2"/>
      <c r="P656" s="16"/>
      <c r="Q656" s="16"/>
      <c r="R656" s="2">
        <v>200</v>
      </c>
      <c r="S656" s="2">
        <v>0</v>
      </c>
      <c r="T656" s="2">
        <v>0</v>
      </c>
      <c r="U656" s="16"/>
      <c r="V656" s="2">
        <v>0</v>
      </c>
      <c r="W656" s="2">
        <f t="shared" si="682"/>
        <v>10</v>
      </c>
      <c r="X656" s="2">
        <f t="shared" si="679"/>
        <v>0</v>
      </c>
      <c r="Y656" s="17">
        <f t="shared" si="683"/>
        <v>43.269230769230766</v>
      </c>
      <c r="Z656" s="17">
        <f t="shared" si="705"/>
        <v>7.5</v>
      </c>
      <c r="AA656" s="17">
        <f t="shared" si="678"/>
        <v>5</v>
      </c>
      <c r="AB656" s="18"/>
      <c r="AC656" s="19">
        <f t="shared" si="693"/>
        <v>265.76923076923077</v>
      </c>
      <c r="AD656" s="17">
        <f t="shared" si="688"/>
        <v>0</v>
      </c>
      <c r="AE656" s="17">
        <f t="shared" si="689"/>
        <v>0</v>
      </c>
      <c r="AF656" s="29"/>
      <c r="AG656" s="43">
        <f t="shared" si="684"/>
        <v>0</v>
      </c>
      <c r="AH656" s="17">
        <f t="shared" si="685"/>
        <v>5.3153846153846152</v>
      </c>
      <c r="AI656" s="17">
        <f t="shared" si="686"/>
        <v>5.3153846153846152</v>
      </c>
      <c r="AJ656" s="3">
        <f t="shared" si="691"/>
        <v>260</v>
      </c>
      <c r="AK656" s="3">
        <f t="shared" si="692"/>
        <v>1700</v>
      </c>
      <c r="AL656" s="3"/>
      <c r="AN656" s="20">
        <f t="shared" si="707"/>
        <v>260.45</v>
      </c>
      <c r="AO656">
        <f t="shared" si="694"/>
        <v>2</v>
      </c>
      <c r="AP656">
        <f t="shared" si="695"/>
        <v>1</v>
      </c>
      <c r="AQ656">
        <f t="shared" si="696"/>
        <v>0</v>
      </c>
      <c r="AR656">
        <f t="shared" si="697"/>
        <v>1</v>
      </c>
      <c r="AS656">
        <f t="shared" si="698"/>
        <v>0</v>
      </c>
      <c r="AT656">
        <f t="shared" si="699"/>
        <v>0</v>
      </c>
      <c r="AU656">
        <f t="shared" si="700"/>
        <v>0</v>
      </c>
      <c r="AV656">
        <f t="shared" si="701"/>
        <v>1</v>
      </c>
      <c r="AW656">
        <f t="shared" si="702"/>
        <v>1</v>
      </c>
      <c r="AX656">
        <f t="shared" si="703"/>
        <v>2</v>
      </c>
      <c r="AY656">
        <f t="shared" si="704"/>
        <v>1799.9999999999545</v>
      </c>
      <c r="AZ656" s="12">
        <f t="shared" si="708"/>
        <v>-2.2944444444444443</v>
      </c>
      <c r="BA656" s="13">
        <f t="shared" si="690"/>
        <v>0</v>
      </c>
      <c r="BB656" s="13">
        <f t="shared" si="706"/>
        <v>0</v>
      </c>
      <c r="BC656" s="27">
        <v>0</v>
      </c>
      <c r="BD656" s="1">
        <f t="shared" si="709"/>
        <v>0</v>
      </c>
      <c r="BE656" s="20">
        <f t="shared" si="710"/>
        <v>253.26923076923077</v>
      </c>
    </row>
    <row r="657" spans="1:57" ht="36" customHeight="1" x14ac:dyDescent="0.8">
      <c r="A657" s="39">
        <v>651</v>
      </c>
      <c r="B657" s="2" t="s">
        <v>1568</v>
      </c>
      <c r="C657" s="44" t="s">
        <v>1603</v>
      </c>
      <c r="D657" s="40" t="s">
        <v>1132</v>
      </c>
      <c r="E657" s="40" t="s">
        <v>677</v>
      </c>
      <c r="F657" s="46" t="str">
        <f>VLOOKUP(C657,'[1]2023.11'!$C$6:$X$1239,8,0)</f>
        <v>DEAB</v>
      </c>
      <c r="G657" s="46" t="str">
        <f>VLOOKUP(C657,'[1]2023.11'!$C$6:$X$1239,9,0)</f>
        <v>PHAT</v>
      </c>
      <c r="H657" s="46" t="str">
        <f>VLOOKUP(C657,'[1]2023.11'!$C$6:$X$1239,14,0)</f>
        <v>F</v>
      </c>
      <c r="I657" s="78">
        <f>VLOOKUP(C657,'[1]2023.11'!$C$6:$X$1239,13,0)</f>
        <v>35462</v>
      </c>
      <c r="J657" s="46" t="e">
        <f>VLOOKUP(C657,'[1]2023.11'!$C$6:$X$1239,4,0)</f>
        <v>#N/A</v>
      </c>
      <c r="K657" s="46" t="str">
        <f>VLOOKUP(C657,'[1]2023.11'!$C$6:$X$1239,3,0)</f>
        <v>062131429</v>
      </c>
      <c r="L657" s="15">
        <v>45048</v>
      </c>
      <c r="M657" s="2">
        <f t="shared" si="687"/>
        <v>26</v>
      </c>
      <c r="N657" s="16">
        <v>26</v>
      </c>
      <c r="O657" s="2"/>
      <c r="P657" s="16"/>
      <c r="Q657" s="16"/>
      <c r="R657" s="2">
        <v>200</v>
      </c>
      <c r="S657" s="2">
        <v>0</v>
      </c>
      <c r="T657" s="2">
        <v>0</v>
      </c>
      <c r="U657" s="16"/>
      <c r="V657" s="2">
        <v>0</v>
      </c>
      <c r="W657" s="2">
        <f t="shared" si="682"/>
        <v>10</v>
      </c>
      <c r="X657" s="2">
        <f t="shared" si="679"/>
        <v>0</v>
      </c>
      <c r="Y657" s="17">
        <f t="shared" si="683"/>
        <v>37.5</v>
      </c>
      <c r="Z657" s="17">
        <f t="shared" si="705"/>
        <v>6.5</v>
      </c>
      <c r="AA657" s="17">
        <f t="shared" si="678"/>
        <v>5</v>
      </c>
      <c r="AB657" s="18">
        <v>7</v>
      </c>
      <c r="AC657" s="19">
        <f t="shared" si="693"/>
        <v>266</v>
      </c>
      <c r="AD657" s="17">
        <f t="shared" si="688"/>
        <v>0</v>
      </c>
      <c r="AE657" s="17">
        <f t="shared" si="689"/>
        <v>0</v>
      </c>
      <c r="AF657" s="29"/>
      <c r="AG657" s="43">
        <f t="shared" si="684"/>
        <v>0</v>
      </c>
      <c r="AH657" s="17">
        <f t="shared" si="685"/>
        <v>5.32</v>
      </c>
      <c r="AI657" s="17">
        <f t="shared" si="686"/>
        <v>5.32</v>
      </c>
      <c r="AJ657" s="3">
        <f t="shared" si="691"/>
        <v>260</v>
      </c>
      <c r="AK657" s="3">
        <f t="shared" si="692"/>
        <v>2700</v>
      </c>
      <c r="AL657" s="3"/>
      <c r="AN657" s="20">
        <f t="shared" si="707"/>
        <v>260.68</v>
      </c>
      <c r="AO657">
        <f t="shared" si="694"/>
        <v>2</v>
      </c>
      <c r="AP657">
        <f t="shared" si="695"/>
        <v>1</v>
      </c>
      <c r="AQ657">
        <f t="shared" si="696"/>
        <v>0</v>
      </c>
      <c r="AR657">
        <f t="shared" si="697"/>
        <v>1</v>
      </c>
      <c r="AS657">
        <f t="shared" si="698"/>
        <v>0</v>
      </c>
      <c r="AT657">
        <f t="shared" si="699"/>
        <v>0</v>
      </c>
      <c r="AU657">
        <f t="shared" si="700"/>
        <v>1</v>
      </c>
      <c r="AV657">
        <f t="shared" si="701"/>
        <v>0</v>
      </c>
      <c r="AW657">
        <f t="shared" si="702"/>
        <v>1</v>
      </c>
      <c r="AX657">
        <f t="shared" si="703"/>
        <v>2</v>
      </c>
      <c r="AY657">
        <f t="shared" si="704"/>
        <v>2720.0000000000273</v>
      </c>
      <c r="AZ657" s="12">
        <f t="shared" si="708"/>
        <v>-2.2944444444444443</v>
      </c>
      <c r="BA657" s="13">
        <f t="shared" si="690"/>
        <v>0</v>
      </c>
      <c r="BB657" s="13">
        <f t="shared" si="706"/>
        <v>0</v>
      </c>
      <c r="BC657" s="27">
        <v>0</v>
      </c>
      <c r="BD657" s="1">
        <f t="shared" si="709"/>
        <v>0</v>
      </c>
      <c r="BE657" s="20">
        <f t="shared" si="710"/>
        <v>247.5</v>
      </c>
    </row>
    <row r="658" spans="1:57" ht="37.5" customHeight="1" x14ac:dyDescent="0.65">
      <c r="A658" s="2">
        <v>652</v>
      </c>
      <c r="B658" s="2" t="s">
        <v>1604</v>
      </c>
      <c r="C658" s="44" t="s">
        <v>1605</v>
      </c>
      <c r="D658" s="47" t="s">
        <v>1606</v>
      </c>
      <c r="E658" s="48" t="s">
        <v>1607</v>
      </c>
      <c r="F658" s="46" t="str">
        <f>VLOOKUP(C658,'[1]2023.11'!$C$6:$X$1239,8,0)</f>
        <v>HOR</v>
      </c>
      <c r="G658" s="46" t="str">
        <f>VLOOKUP(C658,'[1]2023.11'!$C$6:$X$1239,9,0)</f>
        <v>SOKHORN</v>
      </c>
      <c r="H658" s="46" t="str">
        <f>VLOOKUP(C658,'[1]2023.11'!$C$6:$X$1239,14,0)</f>
        <v>F</v>
      </c>
      <c r="I658" s="78">
        <f>VLOOKUP(C658,'[1]2023.11'!$C$6:$X$1239,13,0)</f>
        <v>33728</v>
      </c>
      <c r="J658" s="46" t="str">
        <f>VLOOKUP(C658,'[1]2023.11'!$C$6:$X$1239,4,0)</f>
        <v>016905530</v>
      </c>
      <c r="K658" s="46" t="str">
        <f>VLOOKUP(C658,'[1]2023.11'!$C$6:$X$1239,3,0)</f>
        <v>030546490</v>
      </c>
      <c r="L658" s="15">
        <v>44228</v>
      </c>
      <c r="M658" s="2">
        <f t="shared" si="687"/>
        <v>26</v>
      </c>
      <c r="N658" s="16">
        <v>30</v>
      </c>
      <c r="O658" s="2"/>
      <c r="P658" s="16"/>
      <c r="Q658" s="16"/>
      <c r="R658" s="2">
        <v>200</v>
      </c>
      <c r="S658" s="2">
        <v>0</v>
      </c>
      <c r="T658" s="2">
        <v>5</v>
      </c>
      <c r="U658" s="16"/>
      <c r="V658" s="2">
        <v>0</v>
      </c>
      <c r="W658" s="2">
        <f>IF(AND($Q$4&lt;=M658,Q658&lt;0.01),10,IF(AND(M658&gt;=$Q$4-1,Q658&lt;0.01),5,0))</f>
        <v>10</v>
      </c>
      <c r="X658" s="2">
        <f t="shared" si="679"/>
        <v>0</v>
      </c>
      <c r="Y658" s="17">
        <f t="shared" si="683"/>
        <v>43.269230769230766</v>
      </c>
      <c r="Z658" s="17">
        <f t="shared" si="705"/>
        <v>7.5</v>
      </c>
      <c r="AA658" s="17">
        <f t="shared" ref="AA658:AA721" si="711">5/$P$4*M658</f>
        <v>5</v>
      </c>
      <c r="AB658" s="18">
        <v>7</v>
      </c>
      <c r="AC658" s="19">
        <f t="shared" si="693"/>
        <v>277.76923076923077</v>
      </c>
      <c r="AD658" s="17">
        <f t="shared" si="688"/>
        <v>0</v>
      </c>
      <c r="AE658" s="17">
        <f t="shared" si="689"/>
        <v>0</v>
      </c>
      <c r="AF658" s="29"/>
      <c r="AG658" s="43">
        <f>IF(BE658&lt;=(1500000/4000),0,IF(BE658&lt;=(2000000/4000),(BE658-(1500000/4000))*5%,IF(BE658&lt;=(8500000/4000),(BE658-(2000000/4000))*10%+(25000/4000),IF(BE658&lt;=(12500000/4000),(BE658-(8500000/4000))*15%+(675000/4000),(BE658-(12500000/4000))*20%+(1275000/4000)))))</f>
        <v>0</v>
      </c>
      <c r="AH658" s="17">
        <f>IF((AC658*4000)&lt;=1200000,(AC658*2%),(1200000/4000*2%))</f>
        <v>5.5553846153846154</v>
      </c>
      <c r="AI658" s="17">
        <f>AD658+AE658+AF658+AG658+AH658</f>
        <v>5.5553846153846154</v>
      </c>
      <c r="AJ658" s="3">
        <f t="shared" si="691"/>
        <v>272</v>
      </c>
      <c r="AK658" s="3">
        <f t="shared" si="692"/>
        <v>800</v>
      </c>
      <c r="AL658" s="3"/>
      <c r="AN658" s="20">
        <f t="shared" si="707"/>
        <v>272.20999999999998</v>
      </c>
      <c r="AO658">
        <f t="shared" si="694"/>
        <v>2</v>
      </c>
      <c r="AP658">
        <f t="shared" si="695"/>
        <v>1</v>
      </c>
      <c r="AQ658">
        <f t="shared" si="696"/>
        <v>1</v>
      </c>
      <c r="AR658">
        <f t="shared" si="697"/>
        <v>0</v>
      </c>
      <c r="AS658">
        <f t="shared" si="698"/>
        <v>0</v>
      </c>
      <c r="AT658">
        <f t="shared" si="699"/>
        <v>2</v>
      </c>
      <c r="AU658">
        <f t="shared" si="700"/>
        <v>0</v>
      </c>
      <c r="AV658">
        <f t="shared" si="701"/>
        <v>0</v>
      </c>
      <c r="AW658">
        <f t="shared" si="702"/>
        <v>1</v>
      </c>
      <c r="AX658">
        <f t="shared" si="703"/>
        <v>3</v>
      </c>
      <c r="AY658">
        <f t="shared" si="704"/>
        <v>839.99999999991815</v>
      </c>
      <c r="AZ658" s="12">
        <f t="shared" si="708"/>
        <v>-4.1666666666666664E-2</v>
      </c>
      <c r="BA658" s="13">
        <f t="shared" si="690"/>
        <v>0</v>
      </c>
      <c r="BB658" s="13">
        <f t="shared" si="706"/>
        <v>0</v>
      </c>
      <c r="BC658" s="27">
        <v>0</v>
      </c>
      <c r="BD658" s="1">
        <f t="shared" si="709"/>
        <v>0</v>
      </c>
      <c r="BE658" s="20">
        <f t="shared" si="710"/>
        <v>258.26923076923077</v>
      </c>
    </row>
    <row r="659" spans="1:57" ht="37.5" customHeight="1" x14ac:dyDescent="0.65">
      <c r="A659" s="39">
        <v>653</v>
      </c>
      <c r="B659" s="2" t="s">
        <v>1604</v>
      </c>
      <c r="C659" s="44" t="s">
        <v>1608</v>
      </c>
      <c r="D659" s="47" t="s">
        <v>1609</v>
      </c>
      <c r="E659" s="48" t="s">
        <v>1396</v>
      </c>
      <c r="F659" s="46" t="str">
        <f>VLOOKUP(C659,'[1]2023.11'!$C$6:$X$1239,8,0)</f>
        <v>DOEM</v>
      </c>
      <c r="G659" s="46" t="str">
        <f>VLOOKUP(C659,'[1]2023.11'!$C$6:$X$1239,9,0)</f>
        <v>PHEN</v>
      </c>
      <c r="H659" s="46" t="str">
        <f>VLOOKUP(C659,'[1]2023.11'!$C$6:$X$1239,14,0)</f>
        <v>F</v>
      </c>
      <c r="I659" s="78">
        <f>VLOOKUP(C659,'[1]2023.11'!$C$6:$X$1239,13,0)</f>
        <v>31079</v>
      </c>
      <c r="J659" s="46" t="str">
        <f>VLOOKUP(C659,'[1]2023.11'!$C$6:$X$1239,4,0)</f>
        <v>068850787</v>
      </c>
      <c r="K659" s="46" t="str">
        <f>VLOOKUP(C659,'[1]2023.11'!$C$6:$X$1239,3,0)</f>
        <v>062042945</v>
      </c>
      <c r="L659" s="15">
        <v>44228</v>
      </c>
      <c r="M659" s="2">
        <f t="shared" si="687"/>
        <v>26</v>
      </c>
      <c r="N659" s="16">
        <v>30</v>
      </c>
      <c r="O659" s="2"/>
      <c r="P659" s="16"/>
      <c r="Q659" s="16"/>
      <c r="R659" s="2">
        <v>200</v>
      </c>
      <c r="S659" s="2">
        <v>0</v>
      </c>
      <c r="T659" s="2">
        <v>8</v>
      </c>
      <c r="U659" s="16"/>
      <c r="V659" s="2">
        <v>0</v>
      </c>
      <c r="W659" s="2">
        <f t="shared" ref="W659:W678" si="712">IF(AND($Q$4&lt;=M659,Q659&lt;0.01),10,IF(AND(M659&gt;=$Q$4-1,Q659&lt;0.01),5,0))</f>
        <v>10</v>
      </c>
      <c r="X659" s="2">
        <f t="shared" si="679"/>
        <v>0</v>
      </c>
      <c r="Y659" s="17">
        <f t="shared" si="683"/>
        <v>43.269230769230766</v>
      </c>
      <c r="Z659" s="17">
        <f t="shared" si="705"/>
        <v>7.5</v>
      </c>
      <c r="AA659" s="17">
        <f t="shared" si="711"/>
        <v>5</v>
      </c>
      <c r="AB659" s="18">
        <v>7</v>
      </c>
      <c r="AC659" s="19">
        <f t="shared" si="693"/>
        <v>280.76923076923077</v>
      </c>
      <c r="AD659" s="17">
        <f t="shared" si="688"/>
        <v>0</v>
      </c>
      <c r="AE659" s="17">
        <f t="shared" si="689"/>
        <v>0</v>
      </c>
      <c r="AF659" s="29"/>
      <c r="AG659" s="43">
        <f t="shared" ref="AG659:AG678" si="713">IF(BE659&lt;=(1500000/4000),0,IF(BE659&lt;=(2000000/4000),(BE659-(1500000/4000))*5%,IF(BE659&lt;=(8500000/4000),(BE659-(2000000/4000))*10%+(25000/4000),IF(BE659&lt;=(12500000/4000),(BE659-(8500000/4000))*15%+(675000/4000),(BE659-(12500000/4000))*20%+(1275000/4000)))))</f>
        <v>0</v>
      </c>
      <c r="AH659" s="17">
        <f t="shared" ref="AH659:AH678" si="714">IF((AC659*4000)&lt;=1200000,(AC659*2%),(1200000/4000*2%))</f>
        <v>5.6153846153846159</v>
      </c>
      <c r="AI659" s="17">
        <f t="shared" ref="AI659:AI678" si="715">AD659+AE659+AF659+AG659+AH659</f>
        <v>5.6153846153846159</v>
      </c>
      <c r="AJ659" s="3">
        <f t="shared" si="691"/>
        <v>275</v>
      </c>
      <c r="AK659" s="3">
        <f t="shared" si="692"/>
        <v>500</v>
      </c>
      <c r="AL659" s="3"/>
      <c r="AN659" s="20">
        <f t="shared" si="707"/>
        <v>275.14999999999998</v>
      </c>
      <c r="AO659">
        <f t="shared" si="694"/>
        <v>2</v>
      </c>
      <c r="AP659">
        <f t="shared" si="695"/>
        <v>1</v>
      </c>
      <c r="AQ659">
        <f t="shared" si="696"/>
        <v>1</v>
      </c>
      <c r="AR659">
        <f t="shared" si="697"/>
        <v>0</v>
      </c>
      <c r="AS659">
        <f t="shared" si="698"/>
        <v>1</v>
      </c>
      <c r="AT659">
        <f t="shared" si="699"/>
        <v>0</v>
      </c>
      <c r="AU659">
        <f t="shared" si="700"/>
        <v>0</v>
      </c>
      <c r="AV659">
        <f t="shared" si="701"/>
        <v>0</v>
      </c>
      <c r="AW659">
        <f t="shared" si="702"/>
        <v>1</v>
      </c>
      <c r="AX659">
        <f t="shared" si="703"/>
        <v>0</v>
      </c>
      <c r="AY659">
        <f t="shared" si="704"/>
        <v>599.99999999990905</v>
      </c>
      <c r="AZ659" s="12">
        <f t="shared" si="708"/>
        <v>-4.1666666666666664E-2</v>
      </c>
      <c r="BA659" s="13">
        <f t="shared" si="690"/>
        <v>0</v>
      </c>
      <c r="BB659" s="13">
        <f t="shared" si="706"/>
        <v>0</v>
      </c>
      <c r="BC659" s="27">
        <v>0</v>
      </c>
      <c r="BD659" s="1">
        <f t="shared" si="709"/>
        <v>0</v>
      </c>
      <c r="BE659" s="20">
        <f t="shared" si="710"/>
        <v>261.26923076923077</v>
      </c>
    </row>
    <row r="660" spans="1:57" ht="37.5" customHeight="1" x14ac:dyDescent="0.65">
      <c r="A660" s="2">
        <v>654</v>
      </c>
      <c r="B660" s="2" t="s">
        <v>1604</v>
      </c>
      <c r="C660" s="44" t="s">
        <v>1610</v>
      </c>
      <c r="D660" s="47" t="s">
        <v>1611</v>
      </c>
      <c r="E660" s="48" t="s">
        <v>1612</v>
      </c>
      <c r="F660" s="46" t="str">
        <f>VLOOKUP(C660,'[1]2023.11'!$C$6:$X$1239,8,0)</f>
        <v>PHANN</v>
      </c>
      <c r="G660" s="46" t="str">
        <f>VLOOKUP(C660,'[1]2023.11'!$C$6:$X$1239,9,0)</f>
        <v>SAMOEURN</v>
      </c>
      <c r="H660" s="46" t="str">
        <f>VLOOKUP(C660,'[1]2023.11'!$C$6:$X$1239,14,0)</f>
        <v>F</v>
      </c>
      <c r="I660" s="78">
        <f>VLOOKUP(C660,'[1]2023.11'!$C$6:$X$1239,13,0)</f>
        <v>33134</v>
      </c>
      <c r="J660" s="46" t="str">
        <f>VLOOKUP(C660,'[1]2023.11'!$C$6:$X$1239,4,0)</f>
        <v>015230933</v>
      </c>
      <c r="K660" s="46" t="str">
        <f>VLOOKUP(C660,'[1]2023.11'!$C$6:$X$1239,3,0)</f>
        <v>030977798</v>
      </c>
      <c r="L660" s="15">
        <v>44228</v>
      </c>
      <c r="M660" s="2">
        <f t="shared" si="687"/>
        <v>26</v>
      </c>
      <c r="N660" s="16">
        <v>26</v>
      </c>
      <c r="O660" s="2"/>
      <c r="P660" s="16"/>
      <c r="Q660" s="16"/>
      <c r="R660" s="2">
        <v>200</v>
      </c>
      <c r="S660" s="2">
        <v>0</v>
      </c>
      <c r="T660" s="2">
        <v>10.5</v>
      </c>
      <c r="U660" s="16"/>
      <c r="V660" s="2">
        <v>0</v>
      </c>
      <c r="W660" s="2">
        <f t="shared" si="712"/>
        <v>10</v>
      </c>
      <c r="X660" s="2">
        <f t="shared" si="679"/>
        <v>0</v>
      </c>
      <c r="Y660" s="17">
        <f t="shared" si="683"/>
        <v>37.5</v>
      </c>
      <c r="Z660" s="17">
        <f t="shared" si="705"/>
        <v>6.5</v>
      </c>
      <c r="AA660" s="17">
        <f t="shared" si="711"/>
        <v>5</v>
      </c>
      <c r="AB660" s="18">
        <v>7</v>
      </c>
      <c r="AC660" s="19">
        <f t="shared" si="693"/>
        <v>276.5</v>
      </c>
      <c r="AD660" s="17">
        <f t="shared" si="688"/>
        <v>0</v>
      </c>
      <c r="AE660" s="17">
        <f t="shared" si="689"/>
        <v>0</v>
      </c>
      <c r="AF660" s="29"/>
      <c r="AG660" s="43">
        <f t="shared" si="713"/>
        <v>0</v>
      </c>
      <c r="AH660" s="17">
        <f t="shared" si="714"/>
        <v>5.53</v>
      </c>
      <c r="AI660" s="17">
        <f t="shared" si="715"/>
        <v>5.53</v>
      </c>
      <c r="AJ660" s="3">
        <f t="shared" si="691"/>
        <v>270</v>
      </c>
      <c r="AK660" s="3">
        <f t="shared" si="692"/>
        <v>3800</v>
      </c>
      <c r="AL660" s="3"/>
      <c r="AN660" s="20">
        <f t="shared" si="707"/>
        <v>270.97000000000003</v>
      </c>
      <c r="AO660">
        <f t="shared" si="694"/>
        <v>2</v>
      </c>
      <c r="AP660">
        <f t="shared" si="695"/>
        <v>1</v>
      </c>
      <c r="AQ660">
        <f t="shared" si="696"/>
        <v>1</v>
      </c>
      <c r="AR660">
        <f t="shared" si="697"/>
        <v>0</v>
      </c>
      <c r="AS660">
        <f t="shared" si="698"/>
        <v>0</v>
      </c>
      <c r="AT660">
        <f t="shared" si="699"/>
        <v>0</v>
      </c>
      <c r="AU660">
        <f t="shared" si="700"/>
        <v>1</v>
      </c>
      <c r="AV660">
        <f t="shared" si="701"/>
        <v>1</v>
      </c>
      <c r="AW660">
        <f t="shared" si="702"/>
        <v>1</v>
      </c>
      <c r="AX660">
        <f t="shared" si="703"/>
        <v>3</v>
      </c>
      <c r="AY660">
        <f t="shared" si="704"/>
        <v>3880.0000000001091</v>
      </c>
      <c r="AZ660" s="12">
        <f t="shared" si="708"/>
        <v>-4.1666666666666664E-2</v>
      </c>
      <c r="BA660" s="13">
        <f t="shared" si="690"/>
        <v>0</v>
      </c>
      <c r="BB660" s="13">
        <f t="shared" si="706"/>
        <v>0</v>
      </c>
      <c r="BC660" s="27">
        <v>3</v>
      </c>
      <c r="BD660" s="1">
        <f t="shared" si="709"/>
        <v>112.5</v>
      </c>
      <c r="BE660" s="20">
        <f t="shared" si="710"/>
        <v>145.5</v>
      </c>
    </row>
    <row r="661" spans="1:57" ht="37.5" customHeight="1" x14ac:dyDescent="0.65">
      <c r="A661" s="39">
        <v>655</v>
      </c>
      <c r="B661" s="2" t="s">
        <v>1604</v>
      </c>
      <c r="C661" s="44" t="s">
        <v>1613</v>
      </c>
      <c r="D661" s="47" t="s">
        <v>590</v>
      </c>
      <c r="E661" s="48" t="s">
        <v>1614</v>
      </c>
      <c r="F661" s="46" t="str">
        <f>VLOOKUP(C661,'[1]2023.11'!$C$6:$X$1239,8,0)</f>
        <v>DY</v>
      </c>
      <c r="G661" s="46" t="str">
        <f>VLOOKUP(C661,'[1]2023.11'!$C$6:$X$1239,9,0)</f>
        <v>VANDONG</v>
      </c>
      <c r="H661" s="46" t="str">
        <f>VLOOKUP(C661,'[1]2023.11'!$C$6:$X$1239,14,0)</f>
        <v>M</v>
      </c>
      <c r="I661" s="78">
        <f>VLOOKUP(C661,'[1]2023.11'!$C$6:$X$1239,13,0)</f>
        <v>31538</v>
      </c>
      <c r="J661" s="46" t="str">
        <f>VLOOKUP(C661,'[1]2023.11'!$C$6:$X$1239,4,0)</f>
        <v>012528275</v>
      </c>
      <c r="K661" s="46" t="str">
        <f>VLOOKUP(C661,'[1]2023.11'!$C$6:$X$1239,3,0)</f>
        <v>030678021</v>
      </c>
      <c r="L661" s="15">
        <v>44228</v>
      </c>
      <c r="M661" s="2">
        <f t="shared" si="687"/>
        <v>26</v>
      </c>
      <c r="N661" s="16">
        <v>26</v>
      </c>
      <c r="O661" s="2"/>
      <c r="P661" s="16"/>
      <c r="Q661" s="16"/>
      <c r="R661" s="2">
        <v>200</v>
      </c>
      <c r="S661" s="2">
        <v>0</v>
      </c>
      <c r="T661" s="2">
        <v>0</v>
      </c>
      <c r="U661" s="16"/>
      <c r="V661" s="2">
        <v>0</v>
      </c>
      <c r="W661" s="2">
        <f t="shared" si="712"/>
        <v>10</v>
      </c>
      <c r="X661" s="2">
        <f t="shared" si="679"/>
        <v>0</v>
      </c>
      <c r="Y661" s="17">
        <f t="shared" si="683"/>
        <v>37.5</v>
      </c>
      <c r="Z661" s="17">
        <f t="shared" si="705"/>
        <v>6.5</v>
      </c>
      <c r="AA661" s="17">
        <f t="shared" si="711"/>
        <v>5</v>
      </c>
      <c r="AB661" s="18">
        <v>7</v>
      </c>
      <c r="AC661" s="19">
        <f t="shared" si="693"/>
        <v>266</v>
      </c>
      <c r="AD661" s="17">
        <f t="shared" si="688"/>
        <v>0</v>
      </c>
      <c r="AE661" s="17">
        <f t="shared" si="689"/>
        <v>0</v>
      </c>
      <c r="AF661" s="29"/>
      <c r="AG661" s="43">
        <f t="shared" si="713"/>
        <v>0</v>
      </c>
      <c r="AH661" s="17">
        <f t="shared" si="714"/>
        <v>5.32</v>
      </c>
      <c r="AI661" s="17">
        <f t="shared" si="715"/>
        <v>5.32</v>
      </c>
      <c r="AJ661" s="3">
        <f t="shared" si="691"/>
        <v>260</v>
      </c>
      <c r="AK661" s="3">
        <f t="shared" si="692"/>
        <v>2700</v>
      </c>
      <c r="AL661" s="3"/>
      <c r="AN661" s="20">
        <f t="shared" si="707"/>
        <v>260.68</v>
      </c>
      <c r="AO661">
        <f t="shared" si="694"/>
        <v>2</v>
      </c>
      <c r="AP661">
        <f t="shared" si="695"/>
        <v>1</v>
      </c>
      <c r="AQ661">
        <f t="shared" si="696"/>
        <v>0</v>
      </c>
      <c r="AR661">
        <f t="shared" si="697"/>
        <v>1</v>
      </c>
      <c r="AS661">
        <f t="shared" si="698"/>
        <v>0</v>
      </c>
      <c r="AT661">
        <f t="shared" si="699"/>
        <v>0</v>
      </c>
      <c r="AU661">
        <f t="shared" si="700"/>
        <v>1</v>
      </c>
      <c r="AV661">
        <f t="shared" si="701"/>
        <v>0</v>
      </c>
      <c r="AW661">
        <f t="shared" si="702"/>
        <v>1</v>
      </c>
      <c r="AX661">
        <f t="shared" si="703"/>
        <v>2</v>
      </c>
      <c r="AY661">
        <f t="shared" si="704"/>
        <v>2720.0000000000273</v>
      </c>
      <c r="AZ661" s="12">
        <f t="shared" si="708"/>
        <v>-4.1666666666666664E-2</v>
      </c>
      <c r="BA661" s="13">
        <f t="shared" si="690"/>
        <v>0</v>
      </c>
      <c r="BB661" s="13">
        <f t="shared" si="706"/>
        <v>0</v>
      </c>
      <c r="BC661" s="27">
        <v>0</v>
      </c>
      <c r="BD661" s="1">
        <f t="shared" si="709"/>
        <v>0</v>
      </c>
      <c r="BE661" s="20">
        <f t="shared" si="710"/>
        <v>247.5</v>
      </c>
    </row>
    <row r="662" spans="1:57" ht="37.5" customHeight="1" x14ac:dyDescent="0.65">
      <c r="A662" s="2">
        <v>656</v>
      </c>
      <c r="B662" s="2" t="s">
        <v>1604</v>
      </c>
      <c r="C662" s="44" t="s">
        <v>1615</v>
      </c>
      <c r="D662" s="47" t="s">
        <v>571</v>
      </c>
      <c r="E662" s="48" t="s">
        <v>1616</v>
      </c>
      <c r="F662" s="46" t="str">
        <f>VLOOKUP(C662,'[1]2023.11'!$C$6:$X$1239,8,0)</f>
        <v>HOR</v>
      </c>
      <c r="G662" s="46" t="str">
        <f>VLOOKUP(C662,'[1]2023.11'!$C$6:$X$1239,9,0)</f>
        <v>PHEAK</v>
      </c>
      <c r="H662" s="46" t="str">
        <f>VLOOKUP(C662,'[1]2023.11'!$C$6:$X$1239,14,0)</f>
        <v>F</v>
      </c>
      <c r="I662" s="78">
        <f>VLOOKUP(C662,'[1]2023.11'!$C$6:$X$1239,13,0)</f>
        <v>35797</v>
      </c>
      <c r="J662" s="46" t="str">
        <f>VLOOKUP(C662,'[1]2023.11'!$C$6:$X$1239,4,0)</f>
        <v>070903524</v>
      </c>
      <c r="K662" s="46" t="str">
        <f>VLOOKUP(C662,'[1]2023.11'!$C$6:$X$1239,3,0)</f>
        <v>100968867</v>
      </c>
      <c r="L662" s="15">
        <v>44228</v>
      </c>
      <c r="M662" s="2">
        <f t="shared" si="687"/>
        <v>26</v>
      </c>
      <c r="N662" s="16">
        <v>26</v>
      </c>
      <c r="O662" s="2"/>
      <c r="P662" s="16"/>
      <c r="Q662" s="16"/>
      <c r="R662" s="2">
        <v>200</v>
      </c>
      <c r="S662" s="2">
        <v>0</v>
      </c>
      <c r="T662" s="2">
        <v>0</v>
      </c>
      <c r="U662" s="16"/>
      <c r="V662" s="2">
        <v>0</v>
      </c>
      <c r="W662" s="2">
        <f t="shared" si="712"/>
        <v>10</v>
      </c>
      <c r="X662" s="2">
        <f t="shared" si="679"/>
        <v>0</v>
      </c>
      <c r="Y662" s="17">
        <f t="shared" si="683"/>
        <v>37.5</v>
      </c>
      <c r="Z662" s="17">
        <f t="shared" si="705"/>
        <v>6.5</v>
      </c>
      <c r="AA662" s="17">
        <f t="shared" si="711"/>
        <v>5</v>
      </c>
      <c r="AB662" s="18">
        <v>7</v>
      </c>
      <c r="AC662" s="19">
        <f t="shared" si="693"/>
        <v>266</v>
      </c>
      <c r="AD662" s="17">
        <f t="shared" si="688"/>
        <v>0</v>
      </c>
      <c r="AE662" s="17">
        <f t="shared" si="689"/>
        <v>0</v>
      </c>
      <c r="AF662" s="29"/>
      <c r="AG662" s="43">
        <f t="shared" si="713"/>
        <v>0</v>
      </c>
      <c r="AH662" s="17">
        <f t="shared" si="714"/>
        <v>5.32</v>
      </c>
      <c r="AI662" s="17">
        <f t="shared" si="715"/>
        <v>5.32</v>
      </c>
      <c r="AJ662" s="3">
        <f t="shared" si="691"/>
        <v>260</v>
      </c>
      <c r="AK662" s="3">
        <f t="shared" si="692"/>
        <v>2700</v>
      </c>
      <c r="AL662" s="3"/>
      <c r="AN662" s="20">
        <f t="shared" si="707"/>
        <v>260.68</v>
      </c>
      <c r="AO662">
        <f t="shared" si="694"/>
        <v>2</v>
      </c>
      <c r="AP662">
        <f t="shared" si="695"/>
        <v>1</v>
      </c>
      <c r="AQ662">
        <f t="shared" si="696"/>
        <v>0</v>
      </c>
      <c r="AR662">
        <f t="shared" si="697"/>
        <v>1</v>
      </c>
      <c r="AS662">
        <f t="shared" si="698"/>
        <v>0</v>
      </c>
      <c r="AT662">
        <f t="shared" si="699"/>
        <v>0</v>
      </c>
      <c r="AU662">
        <f t="shared" si="700"/>
        <v>1</v>
      </c>
      <c r="AV662">
        <f t="shared" si="701"/>
        <v>0</v>
      </c>
      <c r="AW662">
        <f t="shared" si="702"/>
        <v>1</v>
      </c>
      <c r="AX662">
        <f t="shared" si="703"/>
        <v>2</v>
      </c>
      <c r="AY662">
        <f t="shared" si="704"/>
        <v>2720.0000000000273</v>
      </c>
      <c r="AZ662" s="12">
        <f t="shared" si="708"/>
        <v>-4.1666666666666664E-2</v>
      </c>
      <c r="BA662" s="13">
        <f t="shared" si="690"/>
        <v>0</v>
      </c>
      <c r="BB662" s="13">
        <f t="shared" si="706"/>
        <v>0</v>
      </c>
      <c r="BC662" s="27">
        <v>0</v>
      </c>
      <c r="BD662" s="1">
        <f t="shared" si="709"/>
        <v>0</v>
      </c>
      <c r="BE662" s="20">
        <f t="shared" si="710"/>
        <v>247.5</v>
      </c>
    </row>
    <row r="663" spans="1:57" ht="37.5" customHeight="1" x14ac:dyDescent="0.65">
      <c r="A663" s="39">
        <v>657</v>
      </c>
      <c r="B663" s="2" t="s">
        <v>1604</v>
      </c>
      <c r="C663" s="44" t="s">
        <v>1617</v>
      </c>
      <c r="D663" s="47" t="s">
        <v>1618</v>
      </c>
      <c r="E663" s="48" t="s">
        <v>943</v>
      </c>
      <c r="F663" s="46" t="str">
        <f>VLOOKUP(C663,'[1]2023.11'!$C$6:$X$1239,8,0)</f>
        <v xml:space="preserve">DOUNG </v>
      </c>
      <c r="G663" s="46" t="str">
        <f>VLOOKUP(C663,'[1]2023.11'!$C$6:$X$1239,9,0)</f>
        <v>DEN</v>
      </c>
      <c r="H663" s="46" t="str">
        <f>VLOOKUP(C663,'[1]2023.11'!$C$6:$X$1239,14,0)</f>
        <v>M</v>
      </c>
      <c r="I663" s="78">
        <f>VLOOKUP(C663,'[1]2023.11'!$C$6:$X$1239,13,0)</f>
        <v>36215</v>
      </c>
      <c r="J663" s="46" t="str">
        <f>VLOOKUP(C663,'[1]2023.11'!$C$6:$X$1239,4,0)</f>
        <v>087752671</v>
      </c>
      <c r="K663" s="46" t="str">
        <f>VLOOKUP(C663,'[1]2023.11'!$C$6:$X$1239,3,0)</f>
        <v>150707634</v>
      </c>
      <c r="L663" s="15">
        <v>44228</v>
      </c>
      <c r="M663" s="2">
        <f t="shared" si="687"/>
        <v>26</v>
      </c>
      <c r="N663" s="16">
        <v>24</v>
      </c>
      <c r="O663" s="2"/>
      <c r="P663" s="16"/>
      <c r="Q663" s="16"/>
      <c r="R663" s="2">
        <v>210</v>
      </c>
      <c r="S663" s="2">
        <v>15</v>
      </c>
      <c r="T663" s="2">
        <v>0</v>
      </c>
      <c r="U663" s="16"/>
      <c r="V663" s="2">
        <v>0</v>
      </c>
      <c r="W663" s="2">
        <f t="shared" si="712"/>
        <v>10</v>
      </c>
      <c r="X663" s="2">
        <f t="shared" si="679"/>
        <v>0</v>
      </c>
      <c r="Y663" s="17">
        <f t="shared" si="683"/>
        <v>36.346153846153847</v>
      </c>
      <c r="Z663" s="17">
        <f t="shared" si="705"/>
        <v>6</v>
      </c>
      <c r="AA663" s="17">
        <f t="shared" si="711"/>
        <v>5</v>
      </c>
      <c r="AB663" s="18">
        <v>7</v>
      </c>
      <c r="AC663" s="19">
        <f t="shared" si="693"/>
        <v>289.34615384615387</v>
      </c>
      <c r="AD663" s="17">
        <f t="shared" si="688"/>
        <v>0</v>
      </c>
      <c r="AE663" s="17">
        <f t="shared" si="689"/>
        <v>0</v>
      </c>
      <c r="AF663" s="29"/>
      <c r="AG663" s="43">
        <f t="shared" si="713"/>
        <v>0</v>
      </c>
      <c r="AH663" s="17">
        <f t="shared" si="714"/>
        <v>5.7869230769230775</v>
      </c>
      <c r="AI663" s="17">
        <f t="shared" si="715"/>
        <v>5.7869230769230775</v>
      </c>
      <c r="AJ663" s="3">
        <f t="shared" si="691"/>
        <v>283</v>
      </c>
      <c r="AK663" s="3">
        <f t="shared" si="692"/>
        <v>2200</v>
      </c>
      <c r="AL663" s="3"/>
      <c r="AN663" s="20">
        <f t="shared" si="707"/>
        <v>283.56</v>
      </c>
      <c r="AO663">
        <f t="shared" si="694"/>
        <v>2</v>
      </c>
      <c r="AP663">
        <f t="shared" si="695"/>
        <v>1</v>
      </c>
      <c r="AQ663">
        <f t="shared" si="696"/>
        <v>1</v>
      </c>
      <c r="AR663">
        <f t="shared" si="697"/>
        <v>1</v>
      </c>
      <c r="AS663">
        <f t="shared" si="698"/>
        <v>0</v>
      </c>
      <c r="AT663">
        <f t="shared" si="699"/>
        <v>3</v>
      </c>
      <c r="AU663">
        <f t="shared" si="700"/>
        <v>1</v>
      </c>
      <c r="AV663">
        <f t="shared" si="701"/>
        <v>0</v>
      </c>
      <c r="AW663">
        <f t="shared" si="702"/>
        <v>0</v>
      </c>
      <c r="AX663">
        <f t="shared" si="703"/>
        <v>2</v>
      </c>
      <c r="AY663">
        <f t="shared" si="704"/>
        <v>2240.0000000000091</v>
      </c>
      <c r="AZ663" s="12">
        <f t="shared" si="708"/>
        <v>-4.1666666666666664E-2</v>
      </c>
      <c r="BA663" s="13">
        <f t="shared" si="690"/>
        <v>0</v>
      </c>
      <c r="BB663" s="13">
        <f t="shared" si="706"/>
        <v>0</v>
      </c>
      <c r="BC663" s="27">
        <v>0</v>
      </c>
      <c r="BD663" s="1">
        <f t="shared" si="709"/>
        <v>0</v>
      </c>
      <c r="BE663" s="20">
        <f t="shared" si="710"/>
        <v>271.34615384615387</v>
      </c>
    </row>
    <row r="664" spans="1:57" ht="37.5" customHeight="1" x14ac:dyDescent="0.65">
      <c r="A664" s="2">
        <v>658</v>
      </c>
      <c r="B664" s="2" t="s">
        <v>1604</v>
      </c>
      <c r="C664" s="44" t="s">
        <v>1619</v>
      </c>
      <c r="D664" s="47" t="s">
        <v>112</v>
      </c>
      <c r="E664" s="48" t="s">
        <v>840</v>
      </c>
      <c r="F664" s="46" t="str">
        <f>VLOOKUP(C664,'[1]2023.11'!$C$6:$X$1239,8,0)</f>
        <v>PHENG</v>
      </c>
      <c r="G664" s="46" t="str">
        <f>VLOOKUP(C664,'[1]2023.11'!$C$6:$X$1239,9,0)</f>
        <v>CHEA</v>
      </c>
      <c r="H664" s="46" t="str">
        <f>VLOOKUP(C664,'[1]2023.11'!$C$6:$X$1239,14,0)</f>
        <v>F</v>
      </c>
      <c r="I664" s="78">
        <f>VLOOKUP(C664,'[1]2023.11'!$C$6:$X$1239,13,0)</f>
        <v>33310</v>
      </c>
      <c r="J664" s="46" t="str">
        <f>VLOOKUP(C664,'[1]2023.11'!$C$6:$X$1239,4,0)</f>
        <v>069879573</v>
      </c>
      <c r="K664" s="46" t="str">
        <f>VLOOKUP(C664,'[1]2023.11'!$C$6:$X$1239,3,0)</f>
        <v>110522267</v>
      </c>
      <c r="L664" s="15">
        <v>44228</v>
      </c>
      <c r="M664" s="2">
        <f t="shared" si="687"/>
        <v>26</v>
      </c>
      <c r="N664" s="16">
        <v>26</v>
      </c>
      <c r="O664" s="2"/>
      <c r="P664" s="16"/>
      <c r="Q664" s="16"/>
      <c r="R664" s="2">
        <v>200</v>
      </c>
      <c r="S664" s="2">
        <v>0</v>
      </c>
      <c r="T664" s="2">
        <v>0</v>
      </c>
      <c r="U664" s="16"/>
      <c r="V664" s="2">
        <v>0</v>
      </c>
      <c r="W664" s="2">
        <f t="shared" si="712"/>
        <v>10</v>
      </c>
      <c r="X664" s="2">
        <f t="shared" ref="X664:X670" si="716">IF(AZ664&lt;=8,BA664,BB664)</f>
        <v>0</v>
      </c>
      <c r="Y664" s="17">
        <f t="shared" si="683"/>
        <v>37.5</v>
      </c>
      <c r="Z664" s="17">
        <f t="shared" si="705"/>
        <v>6.5</v>
      </c>
      <c r="AA664" s="17">
        <f t="shared" si="711"/>
        <v>5</v>
      </c>
      <c r="AB664" s="18">
        <v>7</v>
      </c>
      <c r="AC664" s="19">
        <f t="shared" si="693"/>
        <v>266</v>
      </c>
      <c r="AD664" s="17">
        <f t="shared" si="688"/>
        <v>0</v>
      </c>
      <c r="AE664" s="17">
        <f t="shared" si="689"/>
        <v>0</v>
      </c>
      <c r="AF664" s="29"/>
      <c r="AG664" s="43">
        <f t="shared" si="713"/>
        <v>0</v>
      </c>
      <c r="AH664" s="17">
        <f t="shared" si="714"/>
        <v>5.32</v>
      </c>
      <c r="AI664" s="17">
        <f t="shared" si="715"/>
        <v>5.32</v>
      </c>
      <c r="AJ664" s="3">
        <f t="shared" si="691"/>
        <v>260</v>
      </c>
      <c r="AK664" s="3">
        <f t="shared" si="692"/>
        <v>2700</v>
      </c>
      <c r="AL664" s="3"/>
      <c r="AN664" s="20">
        <f t="shared" si="707"/>
        <v>260.68</v>
      </c>
      <c r="AO664">
        <f t="shared" si="694"/>
        <v>2</v>
      </c>
      <c r="AP664">
        <f t="shared" si="695"/>
        <v>1</v>
      </c>
      <c r="AQ664">
        <f t="shared" si="696"/>
        <v>0</v>
      </c>
      <c r="AR664">
        <f t="shared" si="697"/>
        <v>1</v>
      </c>
      <c r="AS664">
        <f t="shared" si="698"/>
        <v>0</v>
      </c>
      <c r="AT664">
        <f t="shared" si="699"/>
        <v>0</v>
      </c>
      <c r="AU664">
        <f t="shared" si="700"/>
        <v>1</v>
      </c>
      <c r="AV664">
        <f t="shared" si="701"/>
        <v>0</v>
      </c>
      <c r="AW664">
        <f t="shared" si="702"/>
        <v>1</v>
      </c>
      <c r="AX664">
        <f t="shared" si="703"/>
        <v>2</v>
      </c>
      <c r="AY664">
        <f t="shared" si="704"/>
        <v>2720.0000000000273</v>
      </c>
      <c r="AZ664" s="12">
        <f t="shared" si="708"/>
        <v>-4.1666666666666664E-2</v>
      </c>
      <c r="BA664" s="13">
        <f t="shared" si="690"/>
        <v>0</v>
      </c>
      <c r="BB664" s="13">
        <f t="shared" si="706"/>
        <v>0</v>
      </c>
      <c r="BC664" s="27">
        <v>0</v>
      </c>
      <c r="BD664" s="1">
        <f t="shared" si="709"/>
        <v>0</v>
      </c>
      <c r="BE664" s="20">
        <f t="shared" si="710"/>
        <v>247.5</v>
      </c>
    </row>
    <row r="665" spans="1:57" ht="37.5" customHeight="1" x14ac:dyDescent="0.65">
      <c r="A665" s="39">
        <v>659</v>
      </c>
      <c r="B665" s="2" t="s">
        <v>1604</v>
      </c>
      <c r="C665" s="44" t="s">
        <v>1620</v>
      </c>
      <c r="D665" s="47" t="s">
        <v>1621</v>
      </c>
      <c r="E665" s="48" t="s">
        <v>1622</v>
      </c>
      <c r="F665" s="46" t="str">
        <f>VLOOKUP(C665,'[1]2023.11'!$C$6:$X$1239,8,0)</f>
        <v>YORM</v>
      </c>
      <c r="G665" s="46" t="str">
        <f>VLOOKUP(C665,'[1]2023.11'!$C$6:$X$1239,9,0)</f>
        <v>KHEAMLY</v>
      </c>
      <c r="H665" s="46" t="str">
        <f>VLOOKUP(C665,'[1]2023.11'!$C$6:$X$1239,14,0)</f>
        <v>F</v>
      </c>
      <c r="I665" s="78">
        <f>VLOOKUP(C665,'[1]2023.11'!$C$6:$X$1239,13,0)</f>
        <v>29318</v>
      </c>
      <c r="J665" s="46" t="str">
        <f>VLOOKUP(C665,'[1]2023.11'!$C$6:$X$1239,4,0)</f>
        <v>0882405767</v>
      </c>
      <c r="K665" s="46" t="str">
        <f>VLOOKUP(C665,'[1]2023.11'!$C$6:$X$1239,3,0)</f>
        <v>250163386</v>
      </c>
      <c r="L665" s="15">
        <v>44228</v>
      </c>
      <c r="M665" s="2">
        <f t="shared" si="687"/>
        <v>26</v>
      </c>
      <c r="N665" s="16">
        <v>24</v>
      </c>
      <c r="O665" s="2"/>
      <c r="P665" s="16"/>
      <c r="Q665" s="16"/>
      <c r="R665" s="2">
        <v>200</v>
      </c>
      <c r="S665" s="2">
        <v>0</v>
      </c>
      <c r="T665" s="2">
        <v>0</v>
      </c>
      <c r="U665" s="16"/>
      <c r="V665" s="2">
        <v>0</v>
      </c>
      <c r="W665" s="2">
        <f t="shared" si="712"/>
        <v>10</v>
      </c>
      <c r="X665" s="2">
        <f t="shared" si="716"/>
        <v>0</v>
      </c>
      <c r="Y665" s="17">
        <f t="shared" si="683"/>
        <v>34.615384615384613</v>
      </c>
      <c r="Z665" s="17">
        <f t="shared" si="705"/>
        <v>6</v>
      </c>
      <c r="AA665" s="17">
        <f t="shared" si="711"/>
        <v>5</v>
      </c>
      <c r="AB665" s="18">
        <v>7</v>
      </c>
      <c r="AC665" s="19">
        <f t="shared" si="693"/>
        <v>262.61538461538464</v>
      </c>
      <c r="AD665" s="17">
        <f t="shared" si="688"/>
        <v>0</v>
      </c>
      <c r="AE665" s="17">
        <f t="shared" si="689"/>
        <v>0</v>
      </c>
      <c r="AF665" s="29"/>
      <c r="AG665" s="43">
        <f t="shared" si="713"/>
        <v>0</v>
      </c>
      <c r="AH665" s="17">
        <f t="shared" si="714"/>
        <v>5.252307692307693</v>
      </c>
      <c r="AI665" s="17">
        <f t="shared" si="715"/>
        <v>5.252307692307693</v>
      </c>
      <c r="AJ665" s="3">
        <f t="shared" si="691"/>
        <v>257</v>
      </c>
      <c r="AK665" s="3">
        <f t="shared" si="692"/>
        <v>1400</v>
      </c>
      <c r="AL665" s="3"/>
      <c r="AN665" s="20">
        <f t="shared" si="707"/>
        <v>257.36</v>
      </c>
      <c r="AO665">
        <f t="shared" si="694"/>
        <v>2</v>
      </c>
      <c r="AP665">
        <f t="shared" si="695"/>
        <v>1</v>
      </c>
      <c r="AQ665">
        <f t="shared" si="696"/>
        <v>0</v>
      </c>
      <c r="AR665">
        <f t="shared" si="697"/>
        <v>0</v>
      </c>
      <c r="AS665">
        <f t="shared" si="698"/>
        <v>1</v>
      </c>
      <c r="AT665">
        <f t="shared" si="699"/>
        <v>2</v>
      </c>
      <c r="AU665">
        <f t="shared" si="700"/>
        <v>0</v>
      </c>
      <c r="AV665">
        <f t="shared" si="701"/>
        <v>1</v>
      </c>
      <c r="AW665">
        <f t="shared" si="702"/>
        <v>0</v>
      </c>
      <c r="AX665">
        <f t="shared" si="703"/>
        <v>4</v>
      </c>
      <c r="AY665">
        <f t="shared" si="704"/>
        <v>1440.0000000000546</v>
      </c>
      <c r="AZ665" s="12">
        <f t="shared" si="708"/>
        <v>-4.1666666666666664E-2</v>
      </c>
      <c r="BA665" s="13">
        <f t="shared" si="690"/>
        <v>0</v>
      </c>
      <c r="BB665" s="13">
        <f t="shared" si="706"/>
        <v>0</v>
      </c>
      <c r="BC665" s="27">
        <v>0</v>
      </c>
      <c r="BD665" s="1">
        <f t="shared" si="709"/>
        <v>0</v>
      </c>
      <c r="BE665" s="20">
        <f t="shared" si="710"/>
        <v>244.61538461538464</v>
      </c>
    </row>
    <row r="666" spans="1:57" ht="37.5" customHeight="1" x14ac:dyDescent="0.65">
      <c r="A666" s="2">
        <v>660</v>
      </c>
      <c r="B666" s="2" t="s">
        <v>1604</v>
      </c>
      <c r="C666" s="44" t="s">
        <v>1623</v>
      </c>
      <c r="D666" s="47" t="s">
        <v>1624</v>
      </c>
      <c r="E666" s="48" t="s">
        <v>1625</v>
      </c>
      <c r="F666" s="46" t="str">
        <f>VLOOKUP(C666,'[1]2023.11'!$C$6:$X$1239,8,0)</f>
        <v>DIM</v>
      </c>
      <c r="G666" s="46" t="str">
        <f>VLOOKUP(C666,'[1]2023.11'!$C$6:$X$1239,9,0)</f>
        <v>SREYPUM</v>
      </c>
      <c r="H666" s="46" t="str">
        <f>VLOOKUP(C666,'[1]2023.11'!$C$6:$X$1239,14,0)</f>
        <v>F</v>
      </c>
      <c r="I666" s="78">
        <f>VLOOKUP(C666,'[1]2023.11'!$C$6:$X$1239,13,0)</f>
        <v>37257</v>
      </c>
      <c r="J666" s="46" t="str">
        <f>VLOOKUP(C666,'[1]2023.11'!$C$6:$X$1239,4,0)</f>
        <v>081873003</v>
      </c>
      <c r="K666" s="46" t="str">
        <f>VLOOKUP(C666,'[1]2023.11'!$C$6:$X$1239,3,0)</f>
        <v>031083659</v>
      </c>
      <c r="L666" s="15">
        <v>44228</v>
      </c>
      <c r="M666" s="2">
        <f t="shared" si="687"/>
        <v>26</v>
      </c>
      <c r="N666" s="16">
        <v>26</v>
      </c>
      <c r="O666" s="2"/>
      <c r="P666" s="16"/>
      <c r="Q666" s="16"/>
      <c r="R666" s="2">
        <v>200</v>
      </c>
      <c r="S666" s="2">
        <v>0</v>
      </c>
      <c r="T666" s="2">
        <v>0</v>
      </c>
      <c r="U666" s="16"/>
      <c r="V666" s="2">
        <v>0</v>
      </c>
      <c r="W666" s="2">
        <f t="shared" si="712"/>
        <v>10</v>
      </c>
      <c r="X666" s="2">
        <f t="shared" si="716"/>
        <v>0</v>
      </c>
      <c r="Y666" s="17">
        <f t="shared" si="683"/>
        <v>37.5</v>
      </c>
      <c r="Z666" s="17">
        <f t="shared" si="705"/>
        <v>6.5</v>
      </c>
      <c r="AA666" s="17">
        <f t="shared" si="711"/>
        <v>5</v>
      </c>
      <c r="AB666" s="18">
        <v>7</v>
      </c>
      <c r="AC666" s="19">
        <f t="shared" si="693"/>
        <v>266</v>
      </c>
      <c r="AD666" s="17">
        <f t="shared" si="688"/>
        <v>0</v>
      </c>
      <c r="AE666" s="17">
        <f t="shared" si="689"/>
        <v>0</v>
      </c>
      <c r="AF666" s="29"/>
      <c r="AG666" s="43">
        <f t="shared" si="713"/>
        <v>0</v>
      </c>
      <c r="AH666" s="17">
        <f t="shared" si="714"/>
        <v>5.32</v>
      </c>
      <c r="AI666" s="17">
        <f t="shared" si="715"/>
        <v>5.32</v>
      </c>
      <c r="AJ666" s="3">
        <f t="shared" si="691"/>
        <v>260</v>
      </c>
      <c r="AK666" s="3">
        <f t="shared" si="692"/>
        <v>2700</v>
      </c>
      <c r="AL666" s="3"/>
      <c r="AN666" s="20">
        <f t="shared" si="707"/>
        <v>260.68</v>
      </c>
      <c r="AO666">
        <f t="shared" si="694"/>
        <v>2</v>
      </c>
      <c r="AP666">
        <f t="shared" si="695"/>
        <v>1</v>
      </c>
      <c r="AQ666">
        <f t="shared" si="696"/>
        <v>0</v>
      </c>
      <c r="AR666">
        <f t="shared" si="697"/>
        <v>1</v>
      </c>
      <c r="AS666">
        <f t="shared" si="698"/>
        <v>0</v>
      </c>
      <c r="AT666">
        <f t="shared" si="699"/>
        <v>0</v>
      </c>
      <c r="AU666">
        <f t="shared" si="700"/>
        <v>1</v>
      </c>
      <c r="AV666">
        <f t="shared" si="701"/>
        <v>0</v>
      </c>
      <c r="AW666">
        <f t="shared" si="702"/>
        <v>1</v>
      </c>
      <c r="AX666">
        <f t="shared" si="703"/>
        <v>2</v>
      </c>
      <c r="AY666">
        <f t="shared" si="704"/>
        <v>2720.0000000000273</v>
      </c>
      <c r="AZ666" s="12">
        <f t="shared" si="708"/>
        <v>-4.1666666666666664E-2</v>
      </c>
      <c r="BA666" s="13">
        <f t="shared" si="690"/>
        <v>0</v>
      </c>
      <c r="BB666" s="13">
        <f t="shared" si="706"/>
        <v>0</v>
      </c>
      <c r="BC666" s="27">
        <v>3</v>
      </c>
      <c r="BD666" s="1">
        <f t="shared" si="709"/>
        <v>112.5</v>
      </c>
      <c r="BE666" s="20">
        <f t="shared" si="710"/>
        <v>135</v>
      </c>
    </row>
    <row r="667" spans="1:57" ht="37.5" customHeight="1" x14ac:dyDescent="0.65">
      <c r="A667" s="39">
        <v>661</v>
      </c>
      <c r="B667" s="2" t="s">
        <v>1604</v>
      </c>
      <c r="C667" s="44" t="s">
        <v>1626</v>
      </c>
      <c r="D667" s="47" t="s">
        <v>1627</v>
      </c>
      <c r="E667" s="48" t="s">
        <v>1628</v>
      </c>
      <c r="F667" s="46" t="str">
        <f>VLOOKUP(C667,'[1]2023.11'!$C$6:$X$1239,8,0)</f>
        <v>MAB</v>
      </c>
      <c r="G667" s="46" t="str">
        <f>VLOOKUP(C667,'[1]2023.11'!$C$6:$X$1239,9,0)</f>
        <v>SREYNA</v>
      </c>
      <c r="H667" s="46" t="str">
        <f>VLOOKUP(C667,'[1]2023.11'!$C$6:$X$1239,14,0)</f>
        <v>F</v>
      </c>
      <c r="I667" s="78">
        <f>VLOOKUP(C667,'[1]2023.11'!$C$6:$X$1239,13,0)</f>
        <v>37717</v>
      </c>
      <c r="J667" s="46">
        <f>VLOOKUP(C667,'[1]2023.11'!$C$6:$X$1239,4,0)</f>
        <v>0</v>
      </c>
      <c r="K667" s="46" t="str">
        <f>VLOOKUP(C667,'[1]2023.11'!$C$6:$X$1239,3,0)</f>
        <v>210076629</v>
      </c>
      <c r="L667" s="15">
        <v>44372</v>
      </c>
      <c r="M667" s="2">
        <f t="shared" si="687"/>
        <v>26</v>
      </c>
      <c r="N667" s="16">
        <v>26</v>
      </c>
      <c r="O667" s="2"/>
      <c r="P667" s="16"/>
      <c r="Q667" s="16"/>
      <c r="R667" s="2">
        <v>200</v>
      </c>
      <c r="S667" s="2">
        <v>0</v>
      </c>
      <c r="T667" s="2">
        <v>0</v>
      </c>
      <c r="U667" s="16"/>
      <c r="V667" s="2">
        <v>0</v>
      </c>
      <c r="W667" s="2">
        <f t="shared" si="712"/>
        <v>10</v>
      </c>
      <c r="X667" s="2">
        <f t="shared" si="716"/>
        <v>0</v>
      </c>
      <c r="Y667" s="17">
        <f t="shared" si="683"/>
        <v>37.5</v>
      </c>
      <c r="Z667" s="17">
        <f t="shared" si="705"/>
        <v>6.5</v>
      </c>
      <c r="AA667" s="17">
        <f t="shared" si="711"/>
        <v>5</v>
      </c>
      <c r="AB667" s="18">
        <v>7</v>
      </c>
      <c r="AC667" s="19">
        <f t="shared" si="693"/>
        <v>266</v>
      </c>
      <c r="AD667" s="17">
        <f t="shared" si="688"/>
        <v>0</v>
      </c>
      <c r="AE667" s="17">
        <f t="shared" si="689"/>
        <v>0</v>
      </c>
      <c r="AF667" s="29"/>
      <c r="AG667" s="43">
        <f t="shared" si="713"/>
        <v>0</v>
      </c>
      <c r="AH667" s="17">
        <f t="shared" si="714"/>
        <v>5.32</v>
      </c>
      <c r="AI667" s="17">
        <f t="shared" si="715"/>
        <v>5.32</v>
      </c>
      <c r="AJ667" s="3">
        <f t="shared" si="691"/>
        <v>260</v>
      </c>
      <c r="AK667" s="3">
        <f t="shared" si="692"/>
        <v>2700</v>
      </c>
      <c r="AL667" s="3"/>
      <c r="AN667" s="20">
        <f t="shared" si="707"/>
        <v>260.68</v>
      </c>
      <c r="AO667">
        <f t="shared" si="694"/>
        <v>2</v>
      </c>
      <c r="AP667">
        <f t="shared" si="695"/>
        <v>1</v>
      </c>
      <c r="AQ667">
        <f t="shared" si="696"/>
        <v>0</v>
      </c>
      <c r="AR667">
        <f t="shared" si="697"/>
        <v>1</v>
      </c>
      <c r="AS667">
        <f t="shared" si="698"/>
        <v>0</v>
      </c>
      <c r="AT667">
        <f t="shared" si="699"/>
        <v>0</v>
      </c>
      <c r="AU667">
        <f t="shared" si="700"/>
        <v>1</v>
      </c>
      <c r="AV667">
        <f t="shared" si="701"/>
        <v>0</v>
      </c>
      <c r="AW667">
        <f t="shared" si="702"/>
        <v>1</v>
      </c>
      <c r="AX667">
        <f t="shared" si="703"/>
        <v>2</v>
      </c>
      <c r="AY667">
        <f t="shared" si="704"/>
        <v>2720.0000000000273</v>
      </c>
      <c r="AZ667" s="12">
        <f t="shared" si="708"/>
        <v>-0.44166666666666665</v>
      </c>
      <c r="BA667" s="13">
        <f t="shared" si="690"/>
        <v>0</v>
      </c>
      <c r="BB667" s="13">
        <f t="shared" si="706"/>
        <v>0</v>
      </c>
      <c r="BC667" s="27">
        <v>3</v>
      </c>
      <c r="BD667" s="1">
        <f t="shared" si="709"/>
        <v>112.5</v>
      </c>
      <c r="BE667" s="20">
        <f t="shared" si="710"/>
        <v>135</v>
      </c>
    </row>
    <row r="668" spans="1:57" ht="37.5" customHeight="1" x14ac:dyDescent="0.65">
      <c r="A668" s="2">
        <v>662</v>
      </c>
      <c r="B668" s="2" t="s">
        <v>1604</v>
      </c>
      <c r="C668" s="44" t="s">
        <v>1629</v>
      </c>
      <c r="D668" s="47" t="s">
        <v>724</v>
      </c>
      <c r="E668" s="48" t="s">
        <v>289</v>
      </c>
      <c r="F668" s="46" t="str">
        <f>VLOOKUP(C668,'[1]2023.11'!$C$6:$X$1239,8,0)</f>
        <v>SIM</v>
      </c>
      <c r="G668" s="46" t="str">
        <f>VLOOKUP(C668,'[1]2023.11'!$C$6:$X$1239,9,0)</f>
        <v>CHANNA</v>
      </c>
      <c r="H668" s="46" t="str">
        <f>VLOOKUP(C668,'[1]2023.11'!$C$6:$X$1239,14,0)</f>
        <v>F</v>
      </c>
      <c r="I668" s="78">
        <f>VLOOKUP(C668,'[1]2023.11'!$C$6:$X$1239,13,0)</f>
        <v>30202</v>
      </c>
      <c r="J668" s="46">
        <f>VLOOKUP(C668,'[1]2023.11'!$C$6:$X$1239,4,0)</f>
        <v>0</v>
      </c>
      <c r="K668" s="46" t="str">
        <f>VLOOKUP(C668,'[1]2023.11'!$C$6:$X$1239,3,0)</f>
        <v>110606191</v>
      </c>
      <c r="L668" s="15">
        <v>44372</v>
      </c>
      <c r="M668" s="2">
        <f t="shared" si="687"/>
        <v>26</v>
      </c>
      <c r="N668" s="16">
        <v>26</v>
      </c>
      <c r="O668" s="2"/>
      <c r="P668" s="16"/>
      <c r="Q668" s="16"/>
      <c r="R668" s="2">
        <v>200</v>
      </c>
      <c r="S668" s="2">
        <v>0</v>
      </c>
      <c r="T668" s="2">
        <v>0</v>
      </c>
      <c r="U668" s="16"/>
      <c r="V668" s="2">
        <v>0</v>
      </c>
      <c r="W668" s="2">
        <f t="shared" si="712"/>
        <v>10</v>
      </c>
      <c r="X668" s="2">
        <f t="shared" si="716"/>
        <v>0</v>
      </c>
      <c r="Y668" s="17">
        <f t="shared" si="683"/>
        <v>37.5</v>
      </c>
      <c r="Z668" s="17">
        <f t="shared" si="705"/>
        <v>6.5</v>
      </c>
      <c r="AA668" s="17">
        <f t="shared" si="711"/>
        <v>5</v>
      </c>
      <c r="AB668" s="18">
        <v>7</v>
      </c>
      <c r="AC668" s="19">
        <f t="shared" si="693"/>
        <v>266</v>
      </c>
      <c r="AD668" s="17">
        <f t="shared" si="688"/>
        <v>0</v>
      </c>
      <c r="AE668" s="17">
        <f t="shared" si="689"/>
        <v>0</v>
      </c>
      <c r="AF668" s="29"/>
      <c r="AG668" s="43">
        <f t="shared" si="713"/>
        <v>0</v>
      </c>
      <c r="AH668" s="17">
        <f t="shared" si="714"/>
        <v>5.32</v>
      </c>
      <c r="AI668" s="17">
        <f t="shared" si="715"/>
        <v>5.32</v>
      </c>
      <c r="AJ668" s="3">
        <f t="shared" si="691"/>
        <v>260</v>
      </c>
      <c r="AK668" s="3">
        <f t="shared" si="692"/>
        <v>2700</v>
      </c>
      <c r="AL668" s="3"/>
      <c r="AN668" s="20">
        <f t="shared" si="707"/>
        <v>260.68</v>
      </c>
      <c r="AO668">
        <f t="shared" si="694"/>
        <v>2</v>
      </c>
      <c r="AP668">
        <f t="shared" si="695"/>
        <v>1</v>
      </c>
      <c r="AQ668">
        <f t="shared" si="696"/>
        <v>0</v>
      </c>
      <c r="AR668">
        <f t="shared" si="697"/>
        <v>1</v>
      </c>
      <c r="AS668">
        <f t="shared" si="698"/>
        <v>0</v>
      </c>
      <c r="AT668">
        <f t="shared" si="699"/>
        <v>0</v>
      </c>
      <c r="AU668">
        <f t="shared" si="700"/>
        <v>1</v>
      </c>
      <c r="AV668">
        <f t="shared" si="701"/>
        <v>0</v>
      </c>
      <c r="AW668">
        <f t="shared" si="702"/>
        <v>1</v>
      </c>
      <c r="AX668">
        <f t="shared" si="703"/>
        <v>2</v>
      </c>
      <c r="AY668">
        <f t="shared" si="704"/>
        <v>2720.0000000000273</v>
      </c>
      <c r="AZ668" s="12">
        <f t="shared" si="708"/>
        <v>-0.44166666666666665</v>
      </c>
      <c r="BA668" s="13">
        <f t="shared" si="690"/>
        <v>0</v>
      </c>
      <c r="BB668" s="13">
        <f t="shared" si="706"/>
        <v>0</v>
      </c>
      <c r="BC668" s="27">
        <v>3</v>
      </c>
      <c r="BD668" s="1">
        <f t="shared" si="709"/>
        <v>112.5</v>
      </c>
      <c r="BE668" s="20">
        <f t="shared" si="710"/>
        <v>135</v>
      </c>
    </row>
    <row r="669" spans="1:57" ht="37.5" customHeight="1" x14ac:dyDescent="0.65">
      <c r="A669" s="39">
        <v>663</v>
      </c>
      <c r="B669" s="2" t="s">
        <v>1604</v>
      </c>
      <c r="C669" s="44" t="s">
        <v>1630</v>
      </c>
      <c r="D669" s="47" t="s">
        <v>1631</v>
      </c>
      <c r="E669" s="48" t="s">
        <v>1632</v>
      </c>
      <c r="F669" s="46" t="str">
        <f>VLOOKUP(C669,'[1]2023.11'!$C$6:$X$1239,8,0)</f>
        <v>KHY</v>
      </c>
      <c r="G669" s="46" t="str">
        <f>VLOOKUP(C669,'[1]2023.11'!$C$6:$X$1239,9,0)</f>
        <v>RANN</v>
      </c>
      <c r="H669" s="46" t="str">
        <f>VLOOKUP(C669,'[1]2023.11'!$C$6:$X$1239,14,0)</f>
        <v>F</v>
      </c>
      <c r="I669" s="78">
        <f>VLOOKUP(C669,'[1]2023.11'!$C$6:$X$1239,13,0)</f>
        <v>36969</v>
      </c>
      <c r="J669" s="46" t="str">
        <f>VLOOKUP(C669,'[1]2023.11'!$C$6:$X$1239,4,0)</f>
        <v>0974733565</v>
      </c>
      <c r="K669" s="46" t="str">
        <f>VLOOKUP(C669,'[1]2023.11'!$C$6:$X$1239,3,0)</f>
        <v>150954095</v>
      </c>
      <c r="L669" s="15">
        <v>44372</v>
      </c>
      <c r="M669" s="2">
        <f t="shared" si="687"/>
        <v>26</v>
      </c>
      <c r="N669" s="16">
        <v>26</v>
      </c>
      <c r="O669" s="2"/>
      <c r="P669" s="16"/>
      <c r="Q669" s="16"/>
      <c r="R669" s="2">
        <v>200</v>
      </c>
      <c r="S669" s="2">
        <v>0</v>
      </c>
      <c r="T669" s="2">
        <v>0</v>
      </c>
      <c r="U669" s="16"/>
      <c r="V669" s="2">
        <v>0</v>
      </c>
      <c r="W669" s="2">
        <f t="shared" si="712"/>
        <v>10</v>
      </c>
      <c r="X669" s="2">
        <f t="shared" si="716"/>
        <v>0</v>
      </c>
      <c r="Y669" s="17">
        <f t="shared" si="683"/>
        <v>37.5</v>
      </c>
      <c r="Z669" s="17">
        <f t="shared" si="705"/>
        <v>6.5</v>
      </c>
      <c r="AA669" s="17">
        <f t="shared" si="711"/>
        <v>5</v>
      </c>
      <c r="AB669" s="18">
        <v>7</v>
      </c>
      <c r="AC669" s="19">
        <f t="shared" si="693"/>
        <v>266</v>
      </c>
      <c r="AD669" s="17">
        <f t="shared" si="688"/>
        <v>0</v>
      </c>
      <c r="AE669" s="17">
        <f t="shared" si="689"/>
        <v>0</v>
      </c>
      <c r="AF669" s="29"/>
      <c r="AG669" s="43">
        <f t="shared" si="713"/>
        <v>0</v>
      </c>
      <c r="AH669" s="17">
        <f t="shared" si="714"/>
        <v>5.32</v>
      </c>
      <c r="AI669" s="17">
        <f t="shared" si="715"/>
        <v>5.32</v>
      </c>
      <c r="AJ669" s="3">
        <f t="shared" si="691"/>
        <v>260</v>
      </c>
      <c r="AK669" s="3">
        <f t="shared" si="692"/>
        <v>2700</v>
      </c>
      <c r="AL669" s="3"/>
      <c r="AN669" s="20">
        <f t="shared" si="707"/>
        <v>260.68</v>
      </c>
      <c r="AO669">
        <f t="shared" si="694"/>
        <v>2</v>
      </c>
      <c r="AP669">
        <f t="shared" si="695"/>
        <v>1</v>
      </c>
      <c r="AQ669">
        <f t="shared" si="696"/>
        <v>0</v>
      </c>
      <c r="AR669">
        <f t="shared" si="697"/>
        <v>1</v>
      </c>
      <c r="AS669">
        <f t="shared" si="698"/>
        <v>0</v>
      </c>
      <c r="AT669">
        <f t="shared" si="699"/>
        <v>0</v>
      </c>
      <c r="AU669">
        <f t="shared" si="700"/>
        <v>1</v>
      </c>
      <c r="AV669">
        <f t="shared" si="701"/>
        <v>0</v>
      </c>
      <c r="AW669">
        <f t="shared" si="702"/>
        <v>1</v>
      </c>
      <c r="AX669">
        <f t="shared" si="703"/>
        <v>2</v>
      </c>
      <c r="AY669">
        <f t="shared" si="704"/>
        <v>2720.0000000000273</v>
      </c>
      <c r="AZ669" s="12">
        <f t="shared" si="708"/>
        <v>-0.44166666666666665</v>
      </c>
      <c r="BA669" s="13">
        <f t="shared" si="690"/>
        <v>0</v>
      </c>
      <c r="BB669" s="13">
        <f t="shared" si="706"/>
        <v>0</v>
      </c>
      <c r="BC669" s="27">
        <v>3</v>
      </c>
      <c r="BD669" s="1">
        <f t="shared" si="709"/>
        <v>112.5</v>
      </c>
      <c r="BE669" s="20">
        <f t="shared" si="710"/>
        <v>135</v>
      </c>
    </row>
    <row r="670" spans="1:57" ht="37.5" customHeight="1" x14ac:dyDescent="0.65">
      <c r="A670" s="2">
        <v>664</v>
      </c>
      <c r="B670" s="2" t="s">
        <v>1604</v>
      </c>
      <c r="C670" s="44" t="s">
        <v>1633</v>
      </c>
      <c r="D670" s="47" t="s">
        <v>1634</v>
      </c>
      <c r="E670" s="48" t="s">
        <v>1635</v>
      </c>
      <c r="F670" s="46" t="str">
        <f>VLOOKUP(C670,'[1]2023.11'!$C$6:$X$1239,8,0)</f>
        <v>TEIM</v>
      </c>
      <c r="G670" s="46" t="str">
        <f>VLOOKUP(C670,'[1]2023.11'!$C$6:$X$1239,9,0)</f>
        <v>SONEY</v>
      </c>
      <c r="H670" s="46" t="str">
        <f>VLOOKUP(C670,'[1]2023.11'!$C$6:$X$1239,14,0)</f>
        <v>F</v>
      </c>
      <c r="I670" s="78">
        <f>VLOOKUP(C670,'[1]2023.11'!$C$6:$X$1239,13,0)</f>
        <v>36911</v>
      </c>
      <c r="J670" s="46" t="str">
        <f>VLOOKUP(C670,'[1]2023.11'!$C$6:$X$1239,4,0)</f>
        <v>086533601</v>
      </c>
      <c r="K670" s="46" t="str">
        <f>VLOOKUP(C670,'[1]2023.11'!$C$6:$X$1239,3,0)</f>
        <v>150945305</v>
      </c>
      <c r="L670" s="15">
        <v>44555</v>
      </c>
      <c r="M670" s="2">
        <f t="shared" si="687"/>
        <v>26</v>
      </c>
      <c r="N670" s="16">
        <v>26</v>
      </c>
      <c r="O670" s="2"/>
      <c r="P670" s="16"/>
      <c r="Q670" s="16"/>
      <c r="R670" s="2">
        <v>200</v>
      </c>
      <c r="S670" s="2">
        <v>0</v>
      </c>
      <c r="T670" s="2">
        <v>0</v>
      </c>
      <c r="U670" s="16"/>
      <c r="V670" s="2">
        <v>0</v>
      </c>
      <c r="W670" s="2">
        <f t="shared" si="712"/>
        <v>10</v>
      </c>
      <c r="X670" s="2">
        <f t="shared" si="716"/>
        <v>0</v>
      </c>
      <c r="Y670" s="17">
        <f t="shared" si="683"/>
        <v>37.5</v>
      </c>
      <c r="Z670" s="17">
        <f t="shared" si="705"/>
        <v>6.5</v>
      </c>
      <c r="AA670" s="17">
        <f t="shared" si="711"/>
        <v>5</v>
      </c>
      <c r="AB670" s="18">
        <v>7</v>
      </c>
      <c r="AC670" s="19">
        <f t="shared" si="693"/>
        <v>266</v>
      </c>
      <c r="AD670" s="17">
        <f t="shared" si="688"/>
        <v>0</v>
      </c>
      <c r="AE670" s="17">
        <f t="shared" si="689"/>
        <v>0</v>
      </c>
      <c r="AF670" s="29"/>
      <c r="AG670" s="43">
        <f t="shared" si="713"/>
        <v>0</v>
      </c>
      <c r="AH670" s="17">
        <f t="shared" si="714"/>
        <v>5.32</v>
      </c>
      <c r="AI670" s="17">
        <f t="shared" si="715"/>
        <v>5.32</v>
      </c>
      <c r="AJ670" s="3">
        <f t="shared" si="691"/>
        <v>260</v>
      </c>
      <c r="AK670" s="3">
        <f t="shared" si="692"/>
        <v>2700</v>
      </c>
      <c r="AL670" s="3"/>
      <c r="AN670" s="20">
        <f t="shared" si="707"/>
        <v>260.68</v>
      </c>
      <c r="AO670">
        <f t="shared" si="694"/>
        <v>2</v>
      </c>
      <c r="AP670">
        <f t="shared" si="695"/>
        <v>1</v>
      </c>
      <c r="AQ670">
        <f t="shared" si="696"/>
        <v>0</v>
      </c>
      <c r="AR670">
        <f t="shared" si="697"/>
        <v>1</v>
      </c>
      <c r="AS670">
        <f t="shared" si="698"/>
        <v>0</v>
      </c>
      <c r="AT670">
        <f t="shared" si="699"/>
        <v>0</v>
      </c>
      <c r="AU670">
        <f t="shared" si="700"/>
        <v>1</v>
      </c>
      <c r="AV670">
        <f t="shared" si="701"/>
        <v>0</v>
      </c>
      <c r="AW670">
        <f t="shared" si="702"/>
        <v>1</v>
      </c>
      <c r="AX670">
        <f t="shared" si="703"/>
        <v>2</v>
      </c>
      <c r="AY670">
        <f t="shared" si="704"/>
        <v>2720.0000000000273</v>
      </c>
      <c r="AZ670" s="12">
        <f t="shared" si="708"/>
        <v>-0.94166666666666665</v>
      </c>
      <c r="BA670" s="13">
        <f t="shared" si="690"/>
        <v>0</v>
      </c>
      <c r="BB670" s="13">
        <f t="shared" si="706"/>
        <v>0</v>
      </c>
      <c r="BC670" s="27">
        <v>3</v>
      </c>
      <c r="BD670" s="1">
        <f t="shared" si="709"/>
        <v>112.5</v>
      </c>
      <c r="BE670" s="20">
        <f t="shared" si="710"/>
        <v>135</v>
      </c>
    </row>
    <row r="671" spans="1:57" ht="37.5" customHeight="1" x14ac:dyDescent="0.65">
      <c r="A671" s="39">
        <v>665</v>
      </c>
      <c r="B671" s="2" t="s">
        <v>1604</v>
      </c>
      <c r="C671" s="44" t="s">
        <v>1636</v>
      </c>
      <c r="D671" s="47" t="s">
        <v>1637</v>
      </c>
      <c r="E671" s="48" t="s">
        <v>1638</v>
      </c>
      <c r="F671" s="46" t="str">
        <f>VLOOKUP(C671,'[1]2023.11'!$C$6:$X$1239,8,0)</f>
        <v>CHHUM</v>
      </c>
      <c r="G671" s="46" t="str">
        <f>VLOOKUP(C671,'[1]2023.11'!$C$6:$X$1239,9,0)</f>
        <v>CHHUNLY</v>
      </c>
      <c r="H671" s="46" t="str">
        <f>VLOOKUP(C671,'[1]2023.11'!$C$6:$X$1239,14,0)</f>
        <v>F</v>
      </c>
      <c r="I671" s="78">
        <f>VLOOKUP(C671,'[1]2023.11'!$C$6:$X$1239,13,0)</f>
        <v>29373</v>
      </c>
      <c r="J671" s="46" t="str">
        <f>VLOOKUP(C671,'[1]2023.11'!$C$6:$X$1239,4,0)</f>
        <v>0884049592</v>
      </c>
      <c r="K671" s="46" t="str">
        <f>VLOOKUP(C671,'[1]2023.11'!$C$6:$X$1239,3,0)</f>
        <v>160553716</v>
      </c>
      <c r="L671" s="15">
        <v>44670</v>
      </c>
      <c r="M671" s="2">
        <f t="shared" si="687"/>
        <v>26</v>
      </c>
      <c r="N671" s="16">
        <v>24</v>
      </c>
      <c r="O671" s="2"/>
      <c r="P671" s="16"/>
      <c r="Q671" s="16"/>
      <c r="R671" s="2">
        <v>200</v>
      </c>
      <c r="S671" s="2">
        <v>0</v>
      </c>
      <c r="T671" s="2">
        <v>0</v>
      </c>
      <c r="U671" s="16"/>
      <c r="V671" s="2">
        <v>0</v>
      </c>
      <c r="W671" s="2">
        <f t="shared" si="712"/>
        <v>10</v>
      </c>
      <c r="X671" s="2">
        <v>0</v>
      </c>
      <c r="Y671" s="17">
        <f t="shared" si="683"/>
        <v>34.615384615384613</v>
      </c>
      <c r="Z671" s="17">
        <f t="shared" si="705"/>
        <v>6</v>
      </c>
      <c r="AA671" s="17">
        <f t="shared" si="711"/>
        <v>5</v>
      </c>
      <c r="AB671" s="18">
        <v>7</v>
      </c>
      <c r="AC671" s="19">
        <f t="shared" si="693"/>
        <v>262.61538461538464</v>
      </c>
      <c r="AD671" s="17">
        <f t="shared" si="688"/>
        <v>0</v>
      </c>
      <c r="AE671" s="17">
        <f t="shared" si="689"/>
        <v>0</v>
      </c>
      <c r="AF671" s="29"/>
      <c r="AG671" s="43">
        <f t="shared" si="713"/>
        <v>0</v>
      </c>
      <c r="AH671" s="17">
        <f t="shared" si="714"/>
        <v>5.252307692307693</v>
      </c>
      <c r="AI671" s="17">
        <f t="shared" si="715"/>
        <v>5.252307692307693</v>
      </c>
      <c r="AJ671" s="3">
        <f t="shared" si="691"/>
        <v>257</v>
      </c>
      <c r="AK671" s="3">
        <f t="shared" si="692"/>
        <v>1400</v>
      </c>
      <c r="AL671" s="3"/>
      <c r="AN671" s="20">
        <f t="shared" si="707"/>
        <v>257.36</v>
      </c>
      <c r="AO671">
        <f t="shared" si="694"/>
        <v>2</v>
      </c>
      <c r="AP671">
        <f t="shared" si="695"/>
        <v>1</v>
      </c>
      <c r="AQ671">
        <f t="shared" si="696"/>
        <v>0</v>
      </c>
      <c r="AR671">
        <f t="shared" si="697"/>
        <v>0</v>
      </c>
      <c r="AS671">
        <f t="shared" si="698"/>
        <v>1</v>
      </c>
      <c r="AT671">
        <f t="shared" si="699"/>
        <v>2</v>
      </c>
      <c r="AU671">
        <f t="shared" si="700"/>
        <v>0</v>
      </c>
      <c r="AV671">
        <f t="shared" si="701"/>
        <v>1</v>
      </c>
      <c r="AW671">
        <f t="shared" si="702"/>
        <v>0</v>
      </c>
      <c r="AX671">
        <f t="shared" si="703"/>
        <v>4</v>
      </c>
      <c r="AY671">
        <f t="shared" si="704"/>
        <v>1440.0000000000546</v>
      </c>
      <c r="AZ671" s="12">
        <f t="shared" si="708"/>
        <v>-1.2583333333333333</v>
      </c>
      <c r="BA671" s="13">
        <f t="shared" si="690"/>
        <v>0</v>
      </c>
      <c r="BB671" s="13">
        <f t="shared" si="706"/>
        <v>0</v>
      </c>
      <c r="BC671" s="27">
        <v>3</v>
      </c>
      <c r="BD671" s="1">
        <f t="shared" si="709"/>
        <v>112.5</v>
      </c>
      <c r="BE671" s="20">
        <f t="shared" si="710"/>
        <v>132.11538461538464</v>
      </c>
    </row>
    <row r="672" spans="1:57" ht="37.5" customHeight="1" x14ac:dyDescent="0.65">
      <c r="A672" s="2">
        <v>666</v>
      </c>
      <c r="B672" s="2" t="s">
        <v>1604</v>
      </c>
      <c r="C672" s="44" t="s">
        <v>1639</v>
      </c>
      <c r="D672" s="47" t="s">
        <v>1640</v>
      </c>
      <c r="E672" s="48" t="s">
        <v>1641</v>
      </c>
      <c r="F672" s="46" t="str">
        <f>VLOOKUP(C672,'[1]2023.11'!$C$6:$X$1239,8,0)</f>
        <v>VET</v>
      </c>
      <c r="G672" s="46" t="str">
        <f>VLOOKUP(C672,'[1]2023.11'!$C$6:$X$1239,9,0)</f>
        <v>SOMORN</v>
      </c>
      <c r="H672" s="46" t="str">
        <f>VLOOKUP(C672,'[1]2023.11'!$C$6:$X$1239,14,0)</f>
        <v>F</v>
      </c>
      <c r="I672" s="78">
        <f>VLOOKUP(C672,'[1]2023.11'!$C$6:$X$1239,13,0)</f>
        <v>34093</v>
      </c>
      <c r="J672" s="46" t="str">
        <f>VLOOKUP(C672,'[1]2023.11'!$C$6:$X$1239,4,0)</f>
        <v>0712688144</v>
      </c>
      <c r="K672" s="46" t="str">
        <f>VLOOKUP(C672,'[1]2023.11'!$C$6:$X$1239,3,0)</f>
        <v>061912650</v>
      </c>
      <c r="L672" s="15">
        <v>44670</v>
      </c>
      <c r="M672" s="2">
        <f t="shared" si="687"/>
        <v>26</v>
      </c>
      <c r="N672" s="16">
        <v>26</v>
      </c>
      <c r="O672" s="2"/>
      <c r="P672" s="16"/>
      <c r="Q672" s="16"/>
      <c r="R672" s="2">
        <v>200</v>
      </c>
      <c r="S672" s="2">
        <v>0</v>
      </c>
      <c r="T672" s="2">
        <v>0</v>
      </c>
      <c r="U672" s="16"/>
      <c r="V672" s="2">
        <v>0</v>
      </c>
      <c r="W672" s="2">
        <f t="shared" si="712"/>
        <v>10</v>
      </c>
      <c r="X672" s="2">
        <v>0</v>
      </c>
      <c r="Y672" s="17">
        <f t="shared" si="683"/>
        <v>37.5</v>
      </c>
      <c r="Z672" s="17">
        <f t="shared" si="705"/>
        <v>6.5</v>
      </c>
      <c r="AA672" s="17">
        <f t="shared" si="711"/>
        <v>5</v>
      </c>
      <c r="AB672" s="18">
        <v>7</v>
      </c>
      <c r="AC672" s="19">
        <f t="shared" si="693"/>
        <v>266</v>
      </c>
      <c r="AD672" s="17">
        <f t="shared" si="688"/>
        <v>0</v>
      </c>
      <c r="AE672" s="17">
        <f t="shared" si="689"/>
        <v>0</v>
      </c>
      <c r="AF672" s="29"/>
      <c r="AG672" s="43">
        <f t="shared" si="713"/>
        <v>0</v>
      </c>
      <c r="AH672" s="17">
        <f t="shared" si="714"/>
        <v>5.32</v>
      </c>
      <c r="AI672" s="17">
        <f t="shared" si="715"/>
        <v>5.32</v>
      </c>
      <c r="AJ672" s="3">
        <f t="shared" si="691"/>
        <v>260</v>
      </c>
      <c r="AK672" s="3">
        <f t="shared" si="692"/>
        <v>2700</v>
      </c>
      <c r="AL672" s="3"/>
      <c r="AN672" s="20">
        <f t="shared" si="707"/>
        <v>260.68</v>
      </c>
      <c r="AO672">
        <f t="shared" si="694"/>
        <v>2</v>
      </c>
      <c r="AP672">
        <f t="shared" si="695"/>
        <v>1</v>
      </c>
      <c r="AQ672">
        <f t="shared" si="696"/>
        <v>0</v>
      </c>
      <c r="AR672">
        <f t="shared" si="697"/>
        <v>1</v>
      </c>
      <c r="AS672">
        <f t="shared" si="698"/>
        <v>0</v>
      </c>
      <c r="AT672">
        <f t="shared" si="699"/>
        <v>0</v>
      </c>
      <c r="AU672">
        <f t="shared" si="700"/>
        <v>1</v>
      </c>
      <c r="AV672">
        <f t="shared" si="701"/>
        <v>0</v>
      </c>
      <c r="AW672">
        <f t="shared" si="702"/>
        <v>1</v>
      </c>
      <c r="AX672">
        <f t="shared" si="703"/>
        <v>2</v>
      </c>
      <c r="AY672">
        <f t="shared" si="704"/>
        <v>2720.0000000000273</v>
      </c>
      <c r="AZ672" s="12">
        <f t="shared" si="708"/>
        <v>-1.2583333333333333</v>
      </c>
      <c r="BA672" s="13">
        <f t="shared" si="690"/>
        <v>0</v>
      </c>
      <c r="BB672" s="13">
        <f t="shared" si="706"/>
        <v>0</v>
      </c>
      <c r="BC672" s="27">
        <v>3</v>
      </c>
      <c r="BD672" s="1">
        <f t="shared" si="709"/>
        <v>112.5</v>
      </c>
      <c r="BE672" s="20">
        <f t="shared" si="710"/>
        <v>135</v>
      </c>
    </row>
    <row r="673" spans="1:57" ht="37.5" customHeight="1" x14ac:dyDescent="0.65">
      <c r="A673" s="39">
        <v>667</v>
      </c>
      <c r="B673" s="2" t="s">
        <v>1604</v>
      </c>
      <c r="C673" s="36" t="s">
        <v>1642</v>
      </c>
      <c r="D673" s="47" t="s">
        <v>1643</v>
      </c>
      <c r="E673" s="48" t="s">
        <v>1644</v>
      </c>
      <c r="F673" s="46" t="str">
        <f>VLOOKUP(C673,'[1]2023.11'!$C$6:$X$1239,8,0)</f>
        <v>HUY</v>
      </c>
      <c r="G673" s="46" t="str">
        <f>VLOOKUP(C673,'[1]2023.11'!$C$6:$X$1239,9,0)</f>
        <v>SOMNANG</v>
      </c>
      <c r="H673" s="46" t="str">
        <f>VLOOKUP(C673,'[1]2023.11'!$C$6:$X$1239,14,0)</f>
        <v>F</v>
      </c>
      <c r="I673" s="78">
        <f>VLOOKUP(C673,'[1]2023.11'!$C$6:$X$1239,13,0)</f>
        <v>32828</v>
      </c>
      <c r="J673" s="46" t="str">
        <f>VLOOKUP(C673,'[1]2023.11'!$C$6:$X$1239,4,0)</f>
        <v>015423075</v>
      </c>
      <c r="K673" s="46" t="str">
        <f>VLOOKUP(C673,'[1]2023.11'!$C$6:$X$1239,3,0)</f>
        <v>210023403</v>
      </c>
      <c r="L673" s="15">
        <v>44670</v>
      </c>
      <c r="M673" s="2">
        <f t="shared" si="687"/>
        <v>24</v>
      </c>
      <c r="N673" s="16">
        <v>20</v>
      </c>
      <c r="O673" s="2"/>
      <c r="P673" s="16"/>
      <c r="Q673" s="16">
        <v>2</v>
      </c>
      <c r="R673" s="2">
        <v>200</v>
      </c>
      <c r="S673" s="2">
        <v>0</v>
      </c>
      <c r="T673" s="2">
        <v>0</v>
      </c>
      <c r="U673" s="16"/>
      <c r="V673" s="2">
        <v>0</v>
      </c>
      <c r="W673" s="2">
        <f t="shared" si="712"/>
        <v>0</v>
      </c>
      <c r="X673" s="2">
        <v>0</v>
      </c>
      <c r="Y673" s="17">
        <f t="shared" si="683"/>
        <v>28.846153846153847</v>
      </c>
      <c r="Z673" s="17">
        <f t="shared" si="705"/>
        <v>5</v>
      </c>
      <c r="AA673" s="17">
        <f t="shared" si="711"/>
        <v>4.6153846153846159</v>
      </c>
      <c r="AB673" s="18">
        <v>7</v>
      </c>
      <c r="AC673" s="19">
        <f t="shared" si="693"/>
        <v>245.46153846153845</v>
      </c>
      <c r="AD673" s="17">
        <f t="shared" si="688"/>
        <v>0</v>
      </c>
      <c r="AE673" s="17">
        <f t="shared" si="689"/>
        <v>15.384615384615385</v>
      </c>
      <c r="AF673" s="29"/>
      <c r="AG673" s="43">
        <f t="shared" si="713"/>
        <v>0</v>
      </c>
      <c r="AH673" s="17">
        <f t="shared" si="714"/>
        <v>4.9092307692307688</v>
      </c>
      <c r="AI673" s="17">
        <f t="shared" si="715"/>
        <v>20.293846153846154</v>
      </c>
      <c r="AJ673" s="3">
        <f t="shared" si="691"/>
        <v>225</v>
      </c>
      <c r="AK673" s="3">
        <f t="shared" si="692"/>
        <v>600</v>
      </c>
      <c r="AL673" s="3"/>
      <c r="AN673" s="20">
        <f t="shared" si="707"/>
        <v>225.17</v>
      </c>
      <c r="AO673">
        <f t="shared" si="694"/>
        <v>2</v>
      </c>
      <c r="AP673">
        <f t="shared" si="695"/>
        <v>0</v>
      </c>
      <c r="AQ673">
        <f t="shared" si="696"/>
        <v>1</v>
      </c>
      <c r="AR673">
        <f t="shared" si="697"/>
        <v>0</v>
      </c>
      <c r="AS673">
        <f t="shared" si="698"/>
        <v>1</v>
      </c>
      <c r="AT673">
        <f t="shared" si="699"/>
        <v>0</v>
      </c>
      <c r="AU673">
        <f t="shared" si="700"/>
        <v>0</v>
      </c>
      <c r="AV673">
        <f t="shared" si="701"/>
        <v>0</v>
      </c>
      <c r="AW673">
        <f t="shared" si="702"/>
        <v>1</v>
      </c>
      <c r="AX673">
        <f t="shared" si="703"/>
        <v>1</v>
      </c>
      <c r="AY673">
        <f t="shared" si="704"/>
        <v>679.99999999994998</v>
      </c>
      <c r="AZ673" s="12">
        <f t="shared" si="708"/>
        <v>-1.2583333333333333</v>
      </c>
      <c r="BA673" s="13">
        <f t="shared" si="690"/>
        <v>0</v>
      </c>
      <c r="BB673" s="13">
        <f t="shared" si="706"/>
        <v>0</v>
      </c>
      <c r="BC673" s="27">
        <v>3</v>
      </c>
      <c r="BD673" s="1">
        <f t="shared" si="709"/>
        <v>112.5</v>
      </c>
      <c r="BE673" s="20">
        <f t="shared" si="710"/>
        <v>100.96153846153845</v>
      </c>
    </row>
    <row r="674" spans="1:57" ht="37.5" customHeight="1" x14ac:dyDescent="0.65">
      <c r="A674" s="2">
        <v>668</v>
      </c>
      <c r="B674" s="2" t="s">
        <v>1604</v>
      </c>
      <c r="C674" s="44" t="s">
        <v>1645</v>
      </c>
      <c r="D674" s="47" t="s">
        <v>1646</v>
      </c>
      <c r="E674" s="48" t="s">
        <v>1647</v>
      </c>
      <c r="F674" s="46" t="str">
        <f>VLOOKUP(C674,'[1]2023.11'!$C$6:$X$1239,8,0)</f>
        <v>KOEN</v>
      </c>
      <c r="G674" s="46" t="str">
        <f>VLOOKUP(C674,'[1]2023.11'!$C$6:$X$1239,9,0)</f>
        <v>YIM</v>
      </c>
      <c r="H674" s="46" t="str">
        <f>VLOOKUP(C674,'[1]2023.11'!$C$6:$X$1239,14,0)</f>
        <v>F</v>
      </c>
      <c r="I674" s="78">
        <f>VLOOKUP(C674,'[1]2023.11'!$C$6:$X$1239,13,0)</f>
        <v>36761</v>
      </c>
      <c r="J674" s="46">
        <f>VLOOKUP(C674,'[1]2023.11'!$C$6:$X$1239,4,0)</f>
        <v>0</v>
      </c>
      <c r="K674" s="46" t="str">
        <f>VLOOKUP(C674,'[1]2023.11'!$C$6:$X$1239,3,0)</f>
        <v>030859927</v>
      </c>
      <c r="L674" s="15">
        <v>44810</v>
      </c>
      <c r="M674" s="2">
        <f t="shared" si="687"/>
        <v>26</v>
      </c>
      <c r="N674" s="16">
        <v>28</v>
      </c>
      <c r="O674" s="2"/>
      <c r="P674" s="16"/>
      <c r="Q674" s="16"/>
      <c r="R674" s="2">
        <v>200</v>
      </c>
      <c r="S674" s="2">
        <v>0</v>
      </c>
      <c r="T674" s="2">
        <v>0</v>
      </c>
      <c r="U674" s="16"/>
      <c r="V674" s="2">
        <v>0</v>
      </c>
      <c r="W674" s="2">
        <f t="shared" si="712"/>
        <v>10</v>
      </c>
      <c r="X674" s="2">
        <v>0</v>
      </c>
      <c r="Y674" s="17">
        <f t="shared" si="683"/>
        <v>40.384615384615387</v>
      </c>
      <c r="Z674" s="17">
        <f t="shared" si="705"/>
        <v>7</v>
      </c>
      <c r="AA674" s="17">
        <f t="shared" si="711"/>
        <v>5</v>
      </c>
      <c r="AB674" s="18"/>
      <c r="AC674" s="19">
        <f t="shared" si="693"/>
        <v>262.38461538461536</v>
      </c>
      <c r="AD674" s="17">
        <f t="shared" si="688"/>
        <v>0</v>
      </c>
      <c r="AE674" s="17">
        <f t="shared" si="689"/>
        <v>0</v>
      </c>
      <c r="AF674" s="29"/>
      <c r="AG674" s="43">
        <f t="shared" si="713"/>
        <v>0</v>
      </c>
      <c r="AH674" s="17">
        <f t="shared" si="714"/>
        <v>5.247692307692307</v>
      </c>
      <c r="AI674" s="17">
        <f t="shared" si="715"/>
        <v>5.247692307692307</v>
      </c>
      <c r="AJ674" s="3">
        <f t="shared" si="691"/>
        <v>257</v>
      </c>
      <c r="AK674" s="3">
        <f t="shared" si="692"/>
        <v>500</v>
      </c>
      <c r="AL674" s="3"/>
      <c r="AN674" s="20">
        <f t="shared" si="707"/>
        <v>257.14</v>
      </c>
      <c r="AO674">
        <f t="shared" si="694"/>
        <v>2</v>
      </c>
      <c r="AP674">
        <f t="shared" si="695"/>
        <v>1</v>
      </c>
      <c r="AQ674">
        <f t="shared" si="696"/>
        <v>0</v>
      </c>
      <c r="AR674">
        <f t="shared" si="697"/>
        <v>0</v>
      </c>
      <c r="AS674">
        <f t="shared" si="698"/>
        <v>1</v>
      </c>
      <c r="AT674">
        <f t="shared" si="699"/>
        <v>2</v>
      </c>
      <c r="AU674">
        <f t="shared" si="700"/>
        <v>0</v>
      </c>
      <c r="AV674">
        <f t="shared" si="701"/>
        <v>0</v>
      </c>
      <c r="AW674">
        <f t="shared" si="702"/>
        <v>1</v>
      </c>
      <c r="AX674">
        <f t="shared" si="703"/>
        <v>0</v>
      </c>
      <c r="AY674">
        <f t="shared" si="704"/>
        <v>559.99999999994543</v>
      </c>
      <c r="AZ674" s="12">
        <f t="shared" si="708"/>
        <v>-1.6388888888888888</v>
      </c>
      <c r="BA674" s="13">
        <f t="shared" si="690"/>
        <v>0</v>
      </c>
      <c r="BB674" s="13">
        <f t="shared" si="706"/>
        <v>0</v>
      </c>
      <c r="BC674" s="27">
        <v>3</v>
      </c>
      <c r="BD674" s="1">
        <f t="shared" si="709"/>
        <v>112.5</v>
      </c>
      <c r="BE674" s="20">
        <f t="shared" si="710"/>
        <v>137.88461538461536</v>
      </c>
    </row>
    <row r="675" spans="1:57" ht="37.5" customHeight="1" x14ac:dyDescent="0.65">
      <c r="A675" s="39">
        <v>669</v>
      </c>
      <c r="B675" s="2" t="s">
        <v>1604</v>
      </c>
      <c r="C675" s="44" t="s">
        <v>1648</v>
      </c>
      <c r="D675" s="47" t="s">
        <v>907</v>
      </c>
      <c r="E675" s="48" t="s">
        <v>1649</v>
      </c>
      <c r="F675" s="46" t="str">
        <f>VLOOKUP(C675,'[1]2023.11'!$C$6:$X$1239,8,0)</f>
        <v>SDEUNG</v>
      </c>
      <c r="G675" s="46" t="str">
        <f>VLOOKUP(C675,'[1]2023.11'!$C$6:$X$1239,9,0)</f>
        <v>SROREM</v>
      </c>
      <c r="H675" s="46" t="str">
        <f>VLOOKUP(C675,'[1]2023.11'!$C$6:$X$1239,14,0)</f>
        <v>F</v>
      </c>
      <c r="I675" s="78">
        <f>VLOOKUP(C675,'[1]2023.11'!$C$6:$X$1239,13,0)</f>
        <v>35821</v>
      </c>
      <c r="J675" s="46" t="str">
        <f>VLOOKUP(C675,'[1]2023.11'!$C$6:$X$1239,4,0)</f>
        <v>0975039570</v>
      </c>
      <c r="K675" s="46" t="str">
        <f>VLOOKUP(C675,'[1]2023.11'!$C$6:$X$1239,3,0)</f>
        <v>250239510</v>
      </c>
      <c r="L675" s="15">
        <v>45034</v>
      </c>
      <c r="M675" s="2">
        <f t="shared" si="687"/>
        <v>26</v>
      </c>
      <c r="N675" s="16">
        <v>26</v>
      </c>
      <c r="O675" s="2"/>
      <c r="P675" s="16"/>
      <c r="Q675" s="16"/>
      <c r="R675" s="2">
        <v>200</v>
      </c>
      <c r="S675" s="2">
        <v>0</v>
      </c>
      <c r="T675" s="2">
        <v>0</v>
      </c>
      <c r="U675" s="16"/>
      <c r="V675" s="2">
        <v>0</v>
      </c>
      <c r="W675" s="2">
        <f t="shared" si="712"/>
        <v>10</v>
      </c>
      <c r="X675" s="2">
        <v>0</v>
      </c>
      <c r="Y675" s="17">
        <f t="shared" ref="Y675:Y738" si="717">(((R675/26/8)*1.5)*N675)+(((R675/26)*2)*O675)</f>
        <v>37.5</v>
      </c>
      <c r="Z675" s="17">
        <f t="shared" si="705"/>
        <v>6.5</v>
      </c>
      <c r="AA675" s="17">
        <f t="shared" si="711"/>
        <v>5</v>
      </c>
      <c r="AB675" s="18">
        <v>7</v>
      </c>
      <c r="AC675" s="19">
        <f t="shared" si="693"/>
        <v>266</v>
      </c>
      <c r="AD675" s="17">
        <f t="shared" si="688"/>
        <v>0</v>
      </c>
      <c r="AE675" s="17">
        <f t="shared" si="689"/>
        <v>0</v>
      </c>
      <c r="AF675" s="29"/>
      <c r="AG675" s="43">
        <f t="shared" si="713"/>
        <v>0</v>
      </c>
      <c r="AH675" s="17">
        <f t="shared" si="714"/>
        <v>5.32</v>
      </c>
      <c r="AI675" s="17">
        <f t="shared" si="715"/>
        <v>5.32</v>
      </c>
      <c r="AJ675" s="3">
        <f t="shared" si="691"/>
        <v>260</v>
      </c>
      <c r="AK675" s="3">
        <f t="shared" si="692"/>
        <v>2700</v>
      </c>
      <c r="AL675" s="3"/>
      <c r="AN675" s="20">
        <f t="shared" si="707"/>
        <v>260.68</v>
      </c>
      <c r="AO675">
        <f t="shared" si="694"/>
        <v>2</v>
      </c>
      <c r="AP675">
        <f t="shared" si="695"/>
        <v>1</v>
      </c>
      <c r="AQ675">
        <f t="shared" si="696"/>
        <v>0</v>
      </c>
      <c r="AR675">
        <f t="shared" si="697"/>
        <v>1</v>
      </c>
      <c r="AS675">
        <f t="shared" si="698"/>
        <v>0</v>
      </c>
      <c r="AT675">
        <f t="shared" si="699"/>
        <v>0</v>
      </c>
      <c r="AU675">
        <f t="shared" si="700"/>
        <v>1</v>
      </c>
      <c r="AV675">
        <f t="shared" si="701"/>
        <v>0</v>
      </c>
      <c r="AW675">
        <f t="shared" si="702"/>
        <v>1</v>
      </c>
      <c r="AX675">
        <f t="shared" si="703"/>
        <v>2</v>
      </c>
      <c r="AY675">
        <f t="shared" si="704"/>
        <v>2720.0000000000273</v>
      </c>
      <c r="AZ675" s="12">
        <f t="shared" si="708"/>
        <v>-2.2555555555555555</v>
      </c>
      <c r="BA675" s="13">
        <f t="shared" si="690"/>
        <v>0</v>
      </c>
      <c r="BB675" s="13">
        <f t="shared" si="706"/>
        <v>0</v>
      </c>
      <c r="BC675" s="27">
        <v>3</v>
      </c>
      <c r="BD675" s="1">
        <f t="shared" si="709"/>
        <v>112.5</v>
      </c>
      <c r="BE675" s="20">
        <f t="shared" si="710"/>
        <v>135</v>
      </c>
    </row>
    <row r="676" spans="1:57" ht="37.5" customHeight="1" x14ac:dyDescent="0.65">
      <c r="A676" s="2">
        <v>670</v>
      </c>
      <c r="B676" s="2" t="s">
        <v>1604</v>
      </c>
      <c r="C676" s="44" t="s">
        <v>1650</v>
      </c>
      <c r="D676" s="47" t="s">
        <v>231</v>
      </c>
      <c r="E676" s="48" t="s">
        <v>1651</v>
      </c>
      <c r="F676" s="46" t="str">
        <f>VLOOKUP(C676,'[1]2023.11'!$C$6:$X$1239,8,0)</f>
        <v>GENG</v>
      </c>
      <c r="G676" s="46" t="str">
        <f>VLOOKUP(C676,'[1]2023.11'!$C$6:$X$1239,9,0)</f>
        <v>KEOMUNYRATH</v>
      </c>
      <c r="H676" s="46" t="str">
        <f>VLOOKUP(C676,'[1]2023.11'!$C$6:$X$1239,14,0)</f>
        <v>F</v>
      </c>
      <c r="I676" s="78">
        <f>VLOOKUP(C676,'[1]2023.11'!$C$6:$X$1239,13,0)</f>
        <v>36130</v>
      </c>
      <c r="J676" s="46" t="str">
        <f>VLOOKUP(C676,'[1]2023.11'!$C$6:$X$1239,4,0)</f>
        <v>010889263</v>
      </c>
      <c r="K676" s="46" t="str">
        <f>VLOOKUP(C676,'[1]2023.11'!$C$6:$X$1239,3,0)</f>
        <v>011062464</v>
      </c>
      <c r="L676" s="15">
        <v>45188</v>
      </c>
      <c r="M676" s="2">
        <f t="shared" si="687"/>
        <v>26</v>
      </c>
      <c r="N676" s="16">
        <v>30</v>
      </c>
      <c r="O676" s="2"/>
      <c r="P676" s="16"/>
      <c r="Q676" s="16"/>
      <c r="R676" s="2">
        <v>200</v>
      </c>
      <c r="S676" s="2">
        <v>0</v>
      </c>
      <c r="T676" s="2">
        <v>0</v>
      </c>
      <c r="U676" s="16"/>
      <c r="V676" s="2">
        <v>0</v>
      </c>
      <c r="W676" s="2">
        <f t="shared" si="712"/>
        <v>10</v>
      </c>
      <c r="X676" s="2">
        <v>0</v>
      </c>
      <c r="Y676" s="17">
        <f t="shared" si="717"/>
        <v>43.269230769230766</v>
      </c>
      <c r="Z676" s="17">
        <f t="shared" si="705"/>
        <v>7.5</v>
      </c>
      <c r="AA676" s="17">
        <f t="shared" si="711"/>
        <v>5</v>
      </c>
      <c r="AB676" s="18">
        <v>7</v>
      </c>
      <c r="AC676" s="19">
        <f t="shared" si="693"/>
        <v>272.76923076923077</v>
      </c>
      <c r="AD676" s="17">
        <f t="shared" si="688"/>
        <v>0</v>
      </c>
      <c r="AE676" s="17">
        <f t="shared" si="689"/>
        <v>0</v>
      </c>
      <c r="AF676" s="29"/>
      <c r="AG676" s="43">
        <f t="shared" si="713"/>
        <v>0</v>
      </c>
      <c r="AH676" s="17">
        <f t="shared" si="714"/>
        <v>5.4553846153846157</v>
      </c>
      <c r="AI676" s="17">
        <f t="shared" si="715"/>
        <v>5.4553846153846157</v>
      </c>
      <c r="AJ676" s="3">
        <f t="shared" si="691"/>
        <v>267</v>
      </c>
      <c r="AK676" s="3">
        <f t="shared" si="692"/>
        <v>1200</v>
      </c>
      <c r="AL676" s="3"/>
      <c r="AN676" s="20">
        <f t="shared" si="707"/>
        <v>267.31</v>
      </c>
      <c r="AO676">
        <f t="shared" si="694"/>
        <v>2</v>
      </c>
      <c r="AP676">
        <f t="shared" si="695"/>
        <v>1</v>
      </c>
      <c r="AQ676">
        <f t="shared" si="696"/>
        <v>0</v>
      </c>
      <c r="AR676">
        <f t="shared" si="697"/>
        <v>1</v>
      </c>
      <c r="AS676">
        <f t="shared" si="698"/>
        <v>1</v>
      </c>
      <c r="AT676">
        <f t="shared" si="699"/>
        <v>2</v>
      </c>
      <c r="AU676">
        <f t="shared" si="700"/>
        <v>0</v>
      </c>
      <c r="AV676">
        <f t="shared" si="701"/>
        <v>1</v>
      </c>
      <c r="AW676">
        <f t="shared" si="702"/>
        <v>0</v>
      </c>
      <c r="AX676">
        <f t="shared" si="703"/>
        <v>2</v>
      </c>
      <c r="AY676">
        <f t="shared" si="704"/>
        <v>1240.0000000000091</v>
      </c>
      <c r="AZ676" s="12">
        <f t="shared" si="708"/>
        <v>-2.6749999999999998</v>
      </c>
      <c r="BA676" s="13">
        <f t="shared" si="690"/>
        <v>0</v>
      </c>
      <c r="BB676" s="13">
        <f t="shared" si="706"/>
        <v>0</v>
      </c>
      <c r="BC676" s="27">
        <v>3</v>
      </c>
      <c r="BD676" s="1">
        <f t="shared" si="709"/>
        <v>112.5</v>
      </c>
      <c r="BE676" s="20">
        <f t="shared" si="710"/>
        <v>140.76923076923077</v>
      </c>
    </row>
    <row r="677" spans="1:57" ht="37.5" customHeight="1" x14ac:dyDescent="0.65">
      <c r="A677" s="39">
        <v>671</v>
      </c>
      <c r="B677" s="2" t="s">
        <v>1604</v>
      </c>
      <c r="C677" s="36" t="s">
        <v>1652</v>
      </c>
      <c r="D677" s="47" t="s">
        <v>1653</v>
      </c>
      <c r="E677" s="48" t="s">
        <v>283</v>
      </c>
      <c r="F677" s="46" t="str">
        <f>VLOOKUP(C677,'[1]2023.11'!$C$6:$X$1239,8,0)</f>
        <v>KAK</v>
      </c>
      <c r="G677" s="46" t="str">
        <f>VLOOKUP(C677,'[1]2023.11'!$C$6:$X$1239,9,0)</f>
        <v>SOKCHEA</v>
      </c>
      <c r="H677" s="46" t="str">
        <f>VLOOKUP(C677,'[1]2023.11'!$C$6:$X$1239,14,0)</f>
        <v>F</v>
      </c>
      <c r="I677" s="78">
        <f>VLOOKUP(C677,'[1]2023.11'!$C$6:$X$1239,13,0)</f>
        <v>35278</v>
      </c>
      <c r="J677" s="46" t="e">
        <f>VLOOKUP(C677,'[1]2023.11'!$C$6:$X$1239,4,0)</f>
        <v>#N/A</v>
      </c>
      <c r="K677" s="46" t="str">
        <f>VLOOKUP(C677,'[1]2023.11'!$C$6:$X$1239,3,0)</f>
        <v>051073969</v>
      </c>
      <c r="L677" s="15">
        <v>45243</v>
      </c>
      <c r="M677" s="2">
        <f t="shared" si="687"/>
        <v>15</v>
      </c>
      <c r="N677" s="16">
        <v>12</v>
      </c>
      <c r="O677" s="2"/>
      <c r="P677" s="16"/>
      <c r="Q677" s="16">
        <v>11</v>
      </c>
      <c r="R677" s="2">
        <v>198</v>
      </c>
      <c r="S677" s="2">
        <v>0</v>
      </c>
      <c r="T677" s="2">
        <v>0</v>
      </c>
      <c r="U677" s="16"/>
      <c r="V677" s="2">
        <v>0</v>
      </c>
      <c r="W677" s="2">
        <f t="shared" si="712"/>
        <v>0</v>
      </c>
      <c r="X677" s="2">
        <v>0</v>
      </c>
      <c r="Y677" s="17">
        <f t="shared" si="717"/>
        <v>17.134615384615387</v>
      </c>
      <c r="Z677" s="17">
        <f t="shared" si="705"/>
        <v>3</v>
      </c>
      <c r="AA677" s="17">
        <f t="shared" si="711"/>
        <v>2.8846153846153846</v>
      </c>
      <c r="AB677" s="18">
        <v>7</v>
      </c>
      <c r="AC677" s="19">
        <f t="shared" si="693"/>
        <v>228.01923076923077</v>
      </c>
      <c r="AD677" s="17">
        <f t="shared" si="688"/>
        <v>0</v>
      </c>
      <c r="AE677" s="17">
        <f t="shared" si="689"/>
        <v>83.769230769230759</v>
      </c>
      <c r="AF677" s="29"/>
      <c r="AG677" s="43">
        <f t="shared" si="713"/>
        <v>0</v>
      </c>
      <c r="AH677" s="17">
        <f t="shared" si="714"/>
        <v>4.5603846153846153</v>
      </c>
      <c r="AI677" s="17">
        <f t="shared" si="715"/>
        <v>88.32961538461538</v>
      </c>
      <c r="AJ677" s="3">
        <f t="shared" si="691"/>
        <v>139</v>
      </c>
      <c r="AK677" s="3">
        <f t="shared" si="692"/>
        <v>2700</v>
      </c>
      <c r="AL677" s="3"/>
      <c r="AN677" s="20">
        <f t="shared" si="707"/>
        <v>139.69</v>
      </c>
      <c r="AO677">
        <f t="shared" si="694"/>
        <v>1</v>
      </c>
      <c r="AP677">
        <f t="shared" si="695"/>
        <v>0</v>
      </c>
      <c r="AQ677">
        <f t="shared" si="696"/>
        <v>1</v>
      </c>
      <c r="AR677">
        <f t="shared" si="697"/>
        <v>1</v>
      </c>
      <c r="AS677">
        <f t="shared" si="698"/>
        <v>1</v>
      </c>
      <c r="AT677">
        <f t="shared" si="699"/>
        <v>4</v>
      </c>
      <c r="AU677">
        <f t="shared" si="700"/>
        <v>1</v>
      </c>
      <c r="AV677">
        <f t="shared" si="701"/>
        <v>0</v>
      </c>
      <c r="AW677">
        <f t="shared" si="702"/>
        <v>1</v>
      </c>
      <c r="AX677">
        <f t="shared" si="703"/>
        <v>2</v>
      </c>
      <c r="AY677">
        <f t="shared" si="704"/>
        <v>2759.9999999999909</v>
      </c>
      <c r="AZ677" s="12">
        <f t="shared" si="708"/>
        <v>-2.8250000000000002</v>
      </c>
      <c r="BA677" s="13">
        <f t="shared" si="690"/>
        <v>0</v>
      </c>
      <c r="BB677" s="13">
        <f t="shared" si="706"/>
        <v>0</v>
      </c>
      <c r="BC677" s="27">
        <v>3</v>
      </c>
      <c r="BD677" s="1">
        <f t="shared" si="709"/>
        <v>112.5</v>
      </c>
      <c r="BE677" s="20">
        <f t="shared" si="710"/>
        <v>18.865384615384613</v>
      </c>
    </row>
    <row r="678" spans="1:57" ht="37.5" customHeight="1" x14ac:dyDescent="0.65">
      <c r="A678" s="2">
        <v>672</v>
      </c>
      <c r="B678" s="2" t="s">
        <v>1604</v>
      </c>
      <c r="C678" s="36" t="s">
        <v>1654</v>
      </c>
      <c r="D678" s="47" t="s">
        <v>1655</v>
      </c>
      <c r="E678" s="48" t="s">
        <v>1656</v>
      </c>
      <c r="F678" s="46" t="str">
        <f>VLOOKUP(C678,'[1]2023.11'!$C$6:$X$1239,8,0)</f>
        <v>TAN</v>
      </c>
      <c r="G678" s="46" t="str">
        <f>VLOOKUP(C678,'[1]2023.11'!$C$6:$X$1239,9,0)</f>
        <v>SREYCHANN</v>
      </c>
      <c r="H678" s="46" t="str">
        <f>VLOOKUP(C678,'[1]2023.11'!$C$6:$X$1239,14,0)</f>
        <v>F</v>
      </c>
      <c r="I678" s="78">
        <f>VLOOKUP(C678,'[1]2023.11'!$C$6:$X$1239,13,0)</f>
        <v>36840</v>
      </c>
      <c r="J678" s="46" t="e">
        <f>VLOOKUP(C678,'[1]2023.11'!$C$6:$X$1239,4,0)</f>
        <v>#N/A</v>
      </c>
      <c r="K678" s="46" t="str">
        <f>VLOOKUP(C678,'[1]2023.11'!$C$6:$X$1239,3,0)</f>
        <v>021394146</v>
      </c>
      <c r="L678" s="15">
        <v>45252</v>
      </c>
      <c r="M678" s="2">
        <f t="shared" si="687"/>
        <v>7</v>
      </c>
      <c r="N678" s="16">
        <v>2</v>
      </c>
      <c r="O678" s="2"/>
      <c r="P678" s="16"/>
      <c r="Q678" s="16">
        <v>19</v>
      </c>
      <c r="R678" s="2">
        <v>198</v>
      </c>
      <c r="S678" s="2">
        <v>0</v>
      </c>
      <c r="T678" s="2">
        <v>0</v>
      </c>
      <c r="U678" s="16"/>
      <c r="V678" s="2">
        <v>0</v>
      </c>
      <c r="W678" s="2">
        <f t="shared" si="712"/>
        <v>0</v>
      </c>
      <c r="X678" s="2">
        <v>0</v>
      </c>
      <c r="Y678" s="17">
        <f t="shared" si="717"/>
        <v>2.8557692307692308</v>
      </c>
      <c r="Z678" s="17">
        <f t="shared" si="705"/>
        <v>0.5</v>
      </c>
      <c r="AA678" s="17">
        <f t="shared" si="711"/>
        <v>1.3461538461538463</v>
      </c>
      <c r="AB678" s="18"/>
      <c r="AC678" s="19">
        <f t="shared" si="693"/>
        <v>202.70192307692307</v>
      </c>
      <c r="AD678" s="17">
        <f t="shared" si="688"/>
        <v>0</v>
      </c>
      <c r="AE678" s="17">
        <f t="shared" si="689"/>
        <v>144.69230769230768</v>
      </c>
      <c r="AF678" s="29"/>
      <c r="AG678" s="43">
        <f t="shared" si="713"/>
        <v>0</v>
      </c>
      <c r="AH678" s="17">
        <f t="shared" si="714"/>
        <v>4.054038461538461</v>
      </c>
      <c r="AI678" s="17">
        <f t="shared" si="715"/>
        <v>148.74634615384613</v>
      </c>
      <c r="AJ678" s="3">
        <f t="shared" si="691"/>
        <v>53</v>
      </c>
      <c r="AK678" s="3">
        <f t="shared" si="692"/>
        <v>3800</v>
      </c>
      <c r="AL678" s="3"/>
      <c r="AN678" s="20">
        <f t="shared" si="707"/>
        <v>53.96</v>
      </c>
      <c r="AO678">
        <f t="shared" si="694"/>
        <v>0</v>
      </c>
      <c r="AP678">
        <f t="shared" si="695"/>
        <v>1</v>
      </c>
      <c r="AQ678">
        <f t="shared" si="696"/>
        <v>0</v>
      </c>
      <c r="AR678">
        <f t="shared" si="697"/>
        <v>0</v>
      </c>
      <c r="AS678">
        <f t="shared" si="698"/>
        <v>0</v>
      </c>
      <c r="AT678">
        <f t="shared" si="699"/>
        <v>3</v>
      </c>
      <c r="AU678">
        <f t="shared" si="700"/>
        <v>1</v>
      </c>
      <c r="AV678">
        <f t="shared" si="701"/>
        <v>1</v>
      </c>
      <c r="AW678">
        <f t="shared" si="702"/>
        <v>1</v>
      </c>
      <c r="AX678">
        <f t="shared" si="703"/>
        <v>3</v>
      </c>
      <c r="AY678">
        <f t="shared" si="704"/>
        <v>3840.0000000000036</v>
      </c>
      <c r="AZ678" s="12">
        <f t="shared" si="708"/>
        <v>-2.85</v>
      </c>
      <c r="BA678" s="13">
        <f t="shared" si="690"/>
        <v>0</v>
      </c>
      <c r="BB678" s="13">
        <f t="shared" si="706"/>
        <v>0</v>
      </c>
      <c r="BC678" s="27">
        <v>3</v>
      </c>
      <c r="BD678" s="1">
        <f t="shared" si="709"/>
        <v>112.5</v>
      </c>
      <c r="BE678" s="20">
        <f t="shared" si="710"/>
        <v>-56.33653846153846</v>
      </c>
    </row>
    <row r="679" spans="1:57" ht="33" customHeight="1" x14ac:dyDescent="0.65">
      <c r="A679" s="39">
        <v>673</v>
      </c>
      <c r="B679" s="2" t="s">
        <v>1657</v>
      </c>
      <c r="C679" s="37" t="s">
        <v>1658</v>
      </c>
      <c r="D679" s="47" t="s">
        <v>1255</v>
      </c>
      <c r="E679" s="48" t="s">
        <v>211</v>
      </c>
      <c r="F679" s="46" t="str">
        <f>VLOOKUP(C679,'[1]2023.11'!$C$6:$X$1239,8,0)</f>
        <v>PHUN</v>
      </c>
      <c r="G679" s="46" t="str">
        <f>VLOOKUP(C679,'[1]2023.11'!$C$6:$X$1239,9,0)</f>
        <v>SREYMOM</v>
      </c>
      <c r="H679" s="46" t="str">
        <f>VLOOKUP(C679,'[1]2023.11'!$C$6:$X$1239,14,0)</f>
        <v>F</v>
      </c>
      <c r="I679" s="78">
        <f>VLOOKUP(C679,'[1]2023.11'!$C$6:$X$1239,13,0)</f>
        <v>37443</v>
      </c>
      <c r="J679" s="46" t="str">
        <f>VLOOKUP(C679,'[1]2023.11'!$C$6:$X$1239,4,0)</f>
        <v>0966521099</v>
      </c>
      <c r="K679" s="46" t="str">
        <f>VLOOKUP(C679,'[1]2023.11'!$C$6:$X$1239,3,0)</f>
        <v>200149138</v>
      </c>
      <c r="L679" s="15">
        <v>44228</v>
      </c>
      <c r="M679" s="2">
        <f t="shared" si="687"/>
        <v>26</v>
      </c>
      <c r="N679" s="16">
        <v>24</v>
      </c>
      <c r="O679" s="2"/>
      <c r="P679" s="16"/>
      <c r="Q679" s="16"/>
      <c r="R679" s="2">
        <v>200</v>
      </c>
      <c r="S679" s="2">
        <v>0</v>
      </c>
      <c r="T679" s="2">
        <v>1</v>
      </c>
      <c r="U679" s="16"/>
      <c r="V679" s="2">
        <v>0</v>
      </c>
      <c r="W679" s="2">
        <f>IF(AND($Q$4&lt;=M679,Q679&lt;0.01),10,IF(AND(M679&gt;=$Q$4-1,Q679&lt;0.01),5,0))</f>
        <v>10</v>
      </c>
      <c r="X679" s="2">
        <f t="shared" ref="X679:X713" si="718">IF(AZ679&lt;=8,BA679,BB679)</f>
        <v>0</v>
      </c>
      <c r="Y679" s="17">
        <f t="shared" si="717"/>
        <v>34.615384615384613</v>
      </c>
      <c r="Z679" s="17">
        <f t="shared" si="705"/>
        <v>6</v>
      </c>
      <c r="AA679" s="17">
        <f t="shared" si="711"/>
        <v>5</v>
      </c>
      <c r="AB679" s="18">
        <v>7</v>
      </c>
      <c r="AC679" s="19">
        <f t="shared" si="693"/>
        <v>263.61538461538464</v>
      </c>
      <c r="AD679" s="17">
        <f t="shared" si="688"/>
        <v>0</v>
      </c>
      <c r="AE679" s="17">
        <f t="shared" si="689"/>
        <v>0</v>
      </c>
      <c r="AF679" s="29"/>
      <c r="AG679" s="43">
        <f>IF(BE679&lt;=(1500000/4000),0,IF(BE679&lt;=(2000000/4000),(BE679-(1500000/4000))*5%,IF(BE679&lt;=(8500000/4000),(BE679-(2000000/4000))*10%+(25000/4000),IF(BE679&lt;=(12500000/4000),(BE679-(8500000/4000))*15%+(675000/4000),(BE679-(12500000/4000))*20%+(1275000/4000)))))</f>
        <v>0</v>
      </c>
      <c r="AH679" s="17">
        <f>IF((AC679*4000)&lt;=1200000,(AC679*2%),(1200000/4000*2%))</f>
        <v>5.2723076923076926</v>
      </c>
      <c r="AI679" s="17">
        <f>AD679+AE679+AF679+AG679+AH679</f>
        <v>5.2723076923076926</v>
      </c>
      <c r="AJ679" s="3">
        <f t="shared" si="691"/>
        <v>258</v>
      </c>
      <c r="AK679" s="3">
        <f t="shared" si="692"/>
        <v>1300</v>
      </c>
      <c r="AL679" s="3"/>
      <c r="AN679" s="20">
        <f t="shared" si="707"/>
        <v>258.33999999999997</v>
      </c>
      <c r="AO679">
        <f t="shared" si="694"/>
        <v>2</v>
      </c>
      <c r="AP679">
        <f t="shared" si="695"/>
        <v>1</v>
      </c>
      <c r="AQ679">
        <f t="shared" si="696"/>
        <v>0</v>
      </c>
      <c r="AR679">
        <f t="shared" si="697"/>
        <v>0</v>
      </c>
      <c r="AS679">
        <f t="shared" si="698"/>
        <v>1</v>
      </c>
      <c r="AT679">
        <f t="shared" si="699"/>
        <v>3</v>
      </c>
      <c r="AU679">
        <f t="shared" si="700"/>
        <v>0</v>
      </c>
      <c r="AV679">
        <f t="shared" si="701"/>
        <v>1</v>
      </c>
      <c r="AW679">
        <f t="shared" si="702"/>
        <v>0</v>
      </c>
      <c r="AX679">
        <f t="shared" si="703"/>
        <v>3</v>
      </c>
      <c r="AY679">
        <f t="shared" si="704"/>
        <v>1359.9999999999</v>
      </c>
      <c r="AZ679" s="12">
        <f t="shared" si="708"/>
        <v>-4.1666666666666664E-2</v>
      </c>
      <c r="BA679" s="13">
        <f t="shared" si="690"/>
        <v>0</v>
      </c>
      <c r="BB679" s="13">
        <f t="shared" si="706"/>
        <v>0</v>
      </c>
      <c r="BC679" s="27">
        <v>0</v>
      </c>
      <c r="BD679" s="1">
        <f t="shared" si="709"/>
        <v>0</v>
      </c>
      <c r="BE679" s="20">
        <f t="shared" si="710"/>
        <v>245.61538461538464</v>
      </c>
    </row>
    <row r="680" spans="1:57" ht="32.25" customHeight="1" x14ac:dyDescent="0.65">
      <c r="A680" s="2">
        <v>674</v>
      </c>
      <c r="B680" s="2" t="s">
        <v>1657</v>
      </c>
      <c r="C680" s="44" t="s">
        <v>1659</v>
      </c>
      <c r="D680" s="47" t="s">
        <v>385</v>
      </c>
      <c r="E680" s="48" t="s">
        <v>1660</v>
      </c>
      <c r="F680" s="46" t="str">
        <f>VLOOKUP(C680,'[1]2023.11'!$C$6:$X$1239,8,0)</f>
        <v>SENG</v>
      </c>
      <c r="G680" s="46" t="str">
        <f>VLOOKUP(C680,'[1]2023.11'!$C$6:$X$1239,9,0)</f>
        <v>HANG</v>
      </c>
      <c r="H680" s="46" t="str">
        <f>VLOOKUP(C680,'[1]2023.11'!$C$6:$X$1239,14,0)</f>
        <v>F</v>
      </c>
      <c r="I680" s="78">
        <f>VLOOKUP(C680,'[1]2023.11'!$C$6:$X$1239,13,0)</f>
        <v>34102</v>
      </c>
      <c r="J680" s="46" t="str">
        <f>VLOOKUP(C680,'[1]2023.11'!$C$6:$X$1239,4,0)</f>
        <v>0886430784</v>
      </c>
      <c r="K680" s="46" t="str">
        <f>VLOOKUP(C680,'[1]2023.11'!$C$6:$X$1239,3,0)</f>
        <v>040475596</v>
      </c>
      <c r="L680" s="15">
        <v>44228</v>
      </c>
      <c r="M680" s="2">
        <f t="shared" si="687"/>
        <v>26</v>
      </c>
      <c r="N680" s="16">
        <v>24</v>
      </c>
      <c r="O680" s="2"/>
      <c r="P680" s="16"/>
      <c r="Q680" s="16"/>
      <c r="R680" s="2">
        <v>200</v>
      </c>
      <c r="S680" s="2">
        <v>0</v>
      </c>
      <c r="T680" s="2">
        <v>0</v>
      </c>
      <c r="U680" s="16"/>
      <c r="V680" s="2">
        <v>0</v>
      </c>
      <c r="W680" s="2">
        <f t="shared" ref="W680:W695" si="719">IF(AND($Q$4&lt;=M680,Q680&lt;0.01),10,IF(AND(M680&gt;=$Q$4-1,Q680&lt;0.01),5,0))</f>
        <v>10</v>
      </c>
      <c r="X680" s="2">
        <f t="shared" si="718"/>
        <v>0</v>
      </c>
      <c r="Y680" s="17">
        <f t="shared" si="717"/>
        <v>34.615384615384613</v>
      </c>
      <c r="Z680" s="17">
        <f t="shared" si="705"/>
        <v>6</v>
      </c>
      <c r="AA680" s="17">
        <f t="shared" si="711"/>
        <v>5</v>
      </c>
      <c r="AB680" s="18">
        <v>7</v>
      </c>
      <c r="AC680" s="19">
        <f t="shared" si="693"/>
        <v>262.61538461538464</v>
      </c>
      <c r="AD680" s="17">
        <f t="shared" si="688"/>
        <v>0</v>
      </c>
      <c r="AE680" s="17">
        <f t="shared" si="689"/>
        <v>0</v>
      </c>
      <c r="AF680" s="29"/>
      <c r="AG680" s="43">
        <f t="shared" ref="AG680:AG695" si="720">IF(BE680&lt;=(1500000/4000),0,IF(BE680&lt;=(2000000/4000),(BE680-(1500000/4000))*5%,IF(BE680&lt;=(8500000/4000),(BE680-(2000000/4000))*10%+(25000/4000),IF(BE680&lt;=(12500000/4000),(BE680-(8500000/4000))*15%+(675000/4000),(BE680-(12500000/4000))*20%+(1275000/4000)))))</f>
        <v>0</v>
      </c>
      <c r="AH680" s="17">
        <f t="shared" ref="AH680:AH695" si="721">IF((AC680*4000)&lt;=1200000,(AC680*2%),(1200000/4000*2%))</f>
        <v>5.252307692307693</v>
      </c>
      <c r="AI680" s="17">
        <f t="shared" ref="AI680:AI695" si="722">AD680+AE680+AF680+AG680+AH680</f>
        <v>5.252307692307693</v>
      </c>
      <c r="AJ680" s="3">
        <f t="shared" si="691"/>
        <v>257</v>
      </c>
      <c r="AK680" s="3">
        <f t="shared" si="692"/>
        <v>1400</v>
      </c>
      <c r="AL680" s="3"/>
      <c r="AN680" s="20">
        <f t="shared" si="707"/>
        <v>257.36</v>
      </c>
      <c r="AO680">
        <f t="shared" si="694"/>
        <v>2</v>
      </c>
      <c r="AP680">
        <f t="shared" si="695"/>
        <v>1</v>
      </c>
      <c r="AQ680">
        <f t="shared" si="696"/>
        <v>0</v>
      </c>
      <c r="AR680">
        <f t="shared" si="697"/>
        <v>0</v>
      </c>
      <c r="AS680">
        <f t="shared" si="698"/>
        <v>1</v>
      </c>
      <c r="AT680">
        <f t="shared" si="699"/>
        <v>2</v>
      </c>
      <c r="AU680">
        <f t="shared" si="700"/>
        <v>0</v>
      </c>
      <c r="AV680">
        <f t="shared" si="701"/>
        <v>1</v>
      </c>
      <c r="AW680">
        <f t="shared" si="702"/>
        <v>0</v>
      </c>
      <c r="AX680">
        <f t="shared" si="703"/>
        <v>4</v>
      </c>
      <c r="AY680">
        <f t="shared" si="704"/>
        <v>1440.0000000000546</v>
      </c>
      <c r="AZ680" s="12">
        <f t="shared" si="708"/>
        <v>-4.1666666666666664E-2</v>
      </c>
      <c r="BA680" s="13">
        <f t="shared" si="690"/>
        <v>0</v>
      </c>
      <c r="BB680" s="13">
        <f t="shared" si="706"/>
        <v>0</v>
      </c>
      <c r="BC680" s="27">
        <v>0</v>
      </c>
      <c r="BD680" s="1">
        <f t="shared" si="709"/>
        <v>0</v>
      </c>
      <c r="BE680" s="20">
        <f t="shared" si="710"/>
        <v>244.61538461538464</v>
      </c>
    </row>
    <row r="681" spans="1:57" ht="32.25" customHeight="1" x14ac:dyDescent="0.65">
      <c r="A681" s="39">
        <v>675</v>
      </c>
      <c r="B681" s="2" t="s">
        <v>1657</v>
      </c>
      <c r="C681" s="44" t="s">
        <v>1661</v>
      </c>
      <c r="D681" s="47" t="s">
        <v>1662</v>
      </c>
      <c r="E681" s="48" t="s">
        <v>1663</v>
      </c>
      <c r="F681" s="46" t="str">
        <f>VLOOKUP(C681,'[1]2023.11'!$C$6:$X$1239,8,0)</f>
        <v>CHANLY</v>
      </c>
      <c r="G681" s="46" t="str">
        <f>VLOOKUP(C681,'[1]2023.11'!$C$6:$X$1239,9,0)</f>
        <v>SOKIM</v>
      </c>
      <c r="H681" s="46" t="str">
        <f>VLOOKUP(C681,'[1]2023.11'!$C$6:$X$1239,14,0)</f>
        <v>F</v>
      </c>
      <c r="I681" s="78">
        <f>VLOOKUP(C681,'[1]2023.11'!$C$6:$X$1239,13,0)</f>
        <v>37116</v>
      </c>
      <c r="J681" s="46" t="str">
        <f>VLOOKUP(C681,'[1]2023.11'!$C$6:$X$1239,4,0)</f>
        <v>0883652846</v>
      </c>
      <c r="K681" s="46" t="str">
        <f>VLOOKUP(C681,'[1]2023.11'!$C$6:$X$1239,3,0)</f>
        <v>150905950</v>
      </c>
      <c r="L681" s="15">
        <v>44228</v>
      </c>
      <c r="M681" s="2">
        <f t="shared" si="687"/>
        <v>26</v>
      </c>
      <c r="N681" s="16">
        <v>24</v>
      </c>
      <c r="O681" s="2"/>
      <c r="P681" s="16"/>
      <c r="Q681" s="16"/>
      <c r="R681" s="2">
        <v>200</v>
      </c>
      <c r="S681" s="2">
        <v>0</v>
      </c>
      <c r="T681" s="2">
        <v>0</v>
      </c>
      <c r="U681" s="16"/>
      <c r="V681" s="2">
        <v>0</v>
      </c>
      <c r="W681" s="2">
        <f t="shared" si="719"/>
        <v>10</v>
      </c>
      <c r="X681" s="2">
        <f t="shared" si="718"/>
        <v>0</v>
      </c>
      <c r="Y681" s="17">
        <f t="shared" si="717"/>
        <v>34.615384615384613</v>
      </c>
      <c r="Z681" s="17">
        <f t="shared" si="705"/>
        <v>6</v>
      </c>
      <c r="AA681" s="17">
        <f t="shared" si="711"/>
        <v>5</v>
      </c>
      <c r="AB681" s="18">
        <v>7</v>
      </c>
      <c r="AC681" s="19">
        <f t="shared" si="693"/>
        <v>262.61538461538464</v>
      </c>
      <c r="AD681" s="17">
        <f t="shared" si="688"/>
        <v>0</v>
      </c>
      <c r="AE681" s="17">
        <f t="shared" si="689"/>
        <v>0</v>
      </c>
      <c r="AF681" s="29"/>
      <c r="AG681" s="43">
        <f t="shared" si="720"/>
        <v>0</v>
      </c>
      <c r="AH681" s="17">
        <f t="shared" si="721"/>
        <v>5.252307692307693</v>
      </c>
      <c r="AI681" s="17">
        <f t="shared" si="722"/>
        <v>5.252307692307693</v>
      </c>
      <c r="AJ681" s="3">
        <f t="shared" si="691"/>
        <v>257</v>
      </c>
      <c r="AK681" s="3">
        <f t="shared" si="692"/>
        <v>1400</v>
      </c>
      <c r="AL681" s="3"/>
      <c r="AN681" s="20">
        <f t="shared" si="707"/>
        <v>257.36</v>
      </c>
      <c r="AO681">
        <f t="shared" si="694"/>
        <v>2</v>
      </c>
      <c r="AP681">
        <f t="shared" si="695"/>
        <v>1</v>
      </c>
      <c r="AQ681">
        <f t="shared" si="696"/>
        <v>0</v>
      </c>
      <c r="AR681">
        <f t="shared" si="697"/>
        <v>0</v>
      </c>
      <c r="AS681">
        <f t="shared" si="698"/>
        <v>1</v>
      </c>
      <c r="AT681">
        <f t="shared" si="699"/>
        <v>2</v>
      </c>
      <c r="AU681">
        <f t="shared" si="700"/>
        <v>0</v>
      </c>
      <c r="AV681">
        <f t="shared" si="701"/>
        <v>1</v>
      </c>
      <c r="AW681">
        <f t="shared" si="702"/>
        <v>0</v>
      </c>
      <c r="AX681">
        <f t="shared" si="703"/>
        <v>4</v>
      </c>
      <c r="AY681">
        <f t="shared" si="704"/>
        <v>1440.0000000000546</v>
      </c>
      <c r="AZ681" s="12">
        <f t="shared" si="708"/>
        <v>-4.1666666666666664E-2</v>
      </c>
      <c r="BA681" s="13">
        <f t="shared" si="690"/>
        <v>0</v>
      </c>
      <c r="BB681" s="13">
        <f t="shared" si="706"/>
        <v>0</v>
      </c>
      <c r="BC681" s="27">
        <v>0</v>
      </c>
      <c r="BD681" s="1">
        <f t="shared" si="709"/>
        <v>0</v>
      </c>
      <c r="BE681" s="20">
        <f t="shared" si="710"/>
        <v>244.61538461538464</v>
      </c>
    </row>
    <row r="682" spans="1:57" ht="32.25" customHeight="1" x14ac:dyDescent="0.65">
      <c r="A682" s="2">
        <v>676</v>
      </c>
      <c r="B682" s="2" t="s">
        <v>1657</v>
      </c>
      <c r="C682" s="44" t="s">
        <v>1664</v>
      </c>
      <c r="D682" s="38" t="s">
        <v>249</v>
      </c>
      <c r="E682" s="38" t="s">
        <v>1665</v>
      </c>
      <c r="F682" s="46" t="str">
        <f>VLOOKUP(C682,'[1]2023.11'!$C$6:$X$1239,8,0)</f>
        <v>CHOEM</v>
      </c>
      <c r="G682" s="46" t="str">
        <f>VLOOKUP(C682,'[1]2023.11'!$C$6:$X$1239,9,0)</f>
        <v>CHANTHA</v>
      </c>
      <c r="H682" s="46" t="str">
        <f>VLOOKUP(C682,'[1]2023.11'!$C$6:$X$1239,14,0)</f>
        <v>F</v>
      </c>
      <c r="I682" s="78">
        <f>VLOOKUP(C682,'[1]2023.11'!$C$6:$X$1239,13,0)</f>
        <v>34016</v>
      </c>
      <c r="J682" s="46" t="str">
        <f>VLOOKUP(C682,'[1]2023.11'!$C$6:$X$1239,4,0)</f>
        <v>0882342128</v>
      </c>
      <c r="K682" s="46" t="str">
        <f>VLOOKUP(C682,'[1]2023.11'!$C$6:$X$1239,3,0)</f>
        <v>090397856</v>
      </c>
      <c r="L682" s="15">
        <v>44228</v>
      </c>
      <c r="M682" s="2">
        <f t="shared" si="687"/>
        <v>26</v>
      </c>
      <c r="N682" s="16">
        <v>24</v>
      </c>
      <c r="O682" s="2"/>
      <c r="P682" s="16"/>
      <c r="Q682" s="16"/>
      <c r="R682" s="2">
        <v>200</v>
      </c>
      <c r="S682" s="2">
        <v>0</v>
      </c>
      <c r="T682" s="2">
        <v>0</v>
      </c>
      <c r="U682" s="16"/>
      <c r="V682" s="2">
        <v>0</v>
      </c>
      <c r="W682" s="2">
        <f t="shared" si="719"/>
        <v>10</v>
      </c>
      <c r="X682" s="2">
        <f t="shared" si="718"/>
        <v>0</v>
      </c>
      <c r="Y682" s="17">
        <f t="shared" si="717"/>
        <v>34.615384615384613</v>
      </c>
      <c r="Z682" s="17">
        <f t="shared" si="705"/>
        <v>6</v>
      </c>
      <c r="AA682" s="17">
        <f t="shared" si="711"/>
        <v>5</v>
      </c>
      <c r="AB682" s="18">
        <v>7</v>
      </c>
      <c r="AC682" s="19">
        <f t="shared" si="693"/>
        <v>262.61538461538464</v>
      </c>
      <c r="AD682" s="17">
        <f t="shared" si="688"/>
        <v>0</v>
      </c>
      <c r="AE682" s="17">
        <f t="shared" si="689"/>
        <v>0</v>
      </c>
      <c r="AF682" s="29"/>
      <c r="AG682" s="43">
        <f t="shared" si="720"/>
        <v>0</v>
      </c>
      <c r="AH682" s="17">
        <f t="shared" si="721"/>
        <v>5.252307692307693</v>
      </c>
      <c r="AI682" s="17">
        <f t="shared" si="722"/>
        <v>5.252307692307693</v>
      </c>
      <c r="AJ682" s="3">
        <f t="shared" si="691"/>
        <v>257</v>
      </c>
      <c r="AK682" s="3">
        <f t="shared" si="692"/>
        <v>1400</v>
      </c>
      <c r="AL682" s="3"/>
      <c r="AN682" s="20">
        <f t="shared" si="707"/>
        <v>257.36</v>
      </c>
      <c r="AO682">
        <f t="shared" si="694"/>
        <v>2</v>
      </c>
      <c r="AP682">
        <f t="shared" si="695"/>
        <v>1</v>
      </c>
      <c r="AQ682">
        <f t="shared" si="696"/>
        <v>0</v>
      </c>
      <c r="AR682">
        <f t="shared" si="697"/>
        <v>0</v>
      </c>
      <c r="AS682">
        <f t="shared" si="698"/>
        <v>1</v>
      </c>
      <c r="AT682">
        <f t="shared" si="699"/>
        <v>2</v>
      </c>
      <c r="AU682">
        <f t="shared" si="700"/>
        <v>0</v>
      </c>
      <c r="AV682">
        <f t="shared" si="701"/>
        <v>1</v>
      </c>
      <c r="AW682">
        <f t="shared" si="702"/>
        <v>0</v>
      </c>
      <c r="AX682">
        <f t="shared" si="703"/>
        <v>4</v>
      </c>
      <c r="AY682">
        <f t="shared" si="704"/>
        <v>1440.0000000000546</v>
      </c>
      <c r="AZ682" s="12">
        <f t="shared" si="708"/>
        <v>-4.1666666666666664E-2</v>
      </c>
      <c r="BA682" s="13">
        <f t="shared" si="690"/>
        <v>0</v>
      </c>
      <c r="BB682" s="13">
        <f t="shared" si="706"/>
        <v>0</v>
      </c>
      <c r="BC682" s="27">
        <v>0</v>
      </c>
      <c r="BD682" s="1">
        <f t="shared" si="709"/>
        <v>0</v>
      </c>
      <c r="BE682" s="20">
        <f t="shared" si="710"/>
        <v>244.61538461538464</v>
      </c>
    </row>
    <row r="683" spans="1:57" ht="32.25" customHeight="1" x14ac:dyDescent="0.65">
      <c r="A683" s="39">
        <v>677</v>
      </c>
      <c r="B683" s="2" t="s">
        <v>1657</v>
      </c>
      <c r="C683" s="44" t="s">
        <v>1666</v>
      </c>
      <c r="D683" s="38" t="s">
        <v>1667</v>
      </c>
      <c r="E683" s="38" t="s">
        <v>1668</v>
      </c>
      <c r="F683" s="46" t="str">
        <f>VLOOKUP(C683,'[1]2023.11'!$C$6:$X$1239,8,0)</f>
        <v>DOEUN</v>
      </c>
      <c r="G683" s="46" t="str">
        <f>VLOOKUP(C683,'[1]2023.11'!$C$6:$X$1239,9,0)</f>
        <v>SOMORN</v>
      </c>
      <c r="H683" s="46" t="str">
        <f>VLOOKUP(C683,'[1]2023.11'!$C$6:$X$1239,14,0)</f>
        <v>F</v>
      </c>
      <c r="I683" s="78">
        <f>VLOOKUP(C683,'[1]2023.11'!$C$6:$X$1239,13,0)</f>
        <v>32783</v>
      </c>
      <c r="J683" s="46" t="str">
        <f>VLOOKUP(C683,'[1]2023.11'!$C$6:$X$1239,4,0)</f>
        <v>0888366052</v>
      </c>
      <c r="K683" s="46" t="str">
        <f>VLOOKUP(C683,'[1]2023.11'!$C$6:$X$1239,3,0)</f>
        <v>051301295</v>
      </c>
      <c r="L683" s="15">
        <v>44328</v>
      </c>
      <c r="M683" s="2">
        <f t="shared" si="687"/>
        <v>26</v>
      </c>
      <c r="N683" s="16">
        <v>24</v>
      </c>
      <c r="O683" s="2"/>
      <c r="P683" s="16"/>
      <c r="Q683" s="16"/>
      <c r="R683" s="2">
        <v>200</v>
      </c>
      <c r="S683" s="2">
        <v>0</v>
      </c>
      <c r="T683" s="2">
        <v>0</v>
      </c>
      <c r="U683" s="16"/>
      <c r="V683" s="2">
        <v>0</v>
      </c>
      <c r="W683" s="2">
        <f t="shared" si="719"/>
        <v>10</v>
      </c>
      <c r="X683" s="2">
        <f t="shared" si="718"/>
        <v>0</v>
      </c>
      <c r="Y683" s="17">
        <f t="shared" si="717"/>
        <v>34.615384615384613</v>
      </c>
      <c r="Z683" s="17">
        <f t="shared" si="705"/>
        <v>6</v>
      </c>
      <c r="AA683" s="17">
        <f t="shared" si="711"/>
        <v>5</v>
      </c>
      <c r="AB683" s="18">
        <v>7</v>
      </c>
      <c r="AC683" s="19">
        <f t="shared" si="693"/>
        <v>262.61538461538464</v>
      </c>
      <c r="AD683" s="17">
        <f t="shared" si="688"/>
        <v>0</v>
      </c>
      <c r="AE683" s="17">
        <f t="shared" si="689"/>
        <v>0</v>
      </c>
      <c r="AF683" s="29"/>
      <c r="AG683" s="43">
        <f t="shared" si="720"/>
        <v>0</v>
      </c>
      <c r="AH683" s="17">
        <f t="shared" si="721"/>
        <v>5.252307692307693</v>
      </c>
      <c r="AI683" s="17">
        <f t="shared" si="722"/>
        <v>5.252307692307693</v>
      </c>
      <c r="AJ683" s="3">
        <f t="shared" si="691"/>
        <v>257</v>
      </c>
      <c r="AK683" s="3">
        <f t="shared" si="692"/>
        <v>1400</v>
      </c>
      <c r="AL683" s="3"/>
      <c r="AN683" s="20">
        <f t="shared" si="707"/>
        <v>257.36</v>
      </c>
      <c r="AO683">
        <f t="shared" si="694"/>
        <v>2</v>
      </c>
      <c r="AP683">
        <f t="shared" si="695"/>
        <v>1</v>
      </c>
      <c r="AQ683">
        <f t="shared" si="696"/>
        <v>0</v>
      </c>
      <c r="AR683">
        <f t="shared" si="697"/>
        <v>0</v>
      </c>
      <c r="AS683">
        <f t="shared" si="698"/>
        <v>1</v>
      </c>
      <c r="AT683">
        <f t="shared" si="699"/>
        <v>2</v>
      </c>
      <c r="AU683">
        <f t="shared" si="700"/>
        <v>0</v>
      </c>
      <c r="AV683">
        <f t="shared" si="701"/>
        <v>1</v>
      </c>
      <c r="AW683">
        <f t="shared" si="702"/>
        <v>0</v>
      </c>
      <c r="AX683">
        <f t="shared" si="703"/>
        <v>4</v>
      </c>
      <c r="AY683">
        <f t="shared" si="704"/>
        <v>1440.0000000000546</v>
      </c>
      <c r="AZ683" s="12">
        <f t="shared" si="708"/>
        <v>-0.32222222222222224</v>
      </c>
      <c r="BA683" s="13">
        <f t="shared" si="690"/>
        <v>0</v>
      </c>
      <c r="BB683" s="13">
        <f t="shared" si="706"/>
        <v>0</v>
      </c>
      <c r="BC683" s="27">
        <v>0</v>
      </c>
      <c r="BD683" s="1">
        <f t="shared" si="709"/>
        <v>0</v>
      </c>
      <c r="BE683" s="20">
        <f t="shared" si="710"/>
        <v>244.61538461538464</v>
      </c>
    </row>
    <row r="684" spans="1:57" ht="35.25" customHeight="1" x14ac:dyDescent="0.65">
      <c r="A684" s="2">
        <v>678</v>
      </c>
      <c r="B684" s="2" t="s">
        <v>1657</v>
      </c>
      <c r="C684" s="44" t="s">
        <v>1669</v>
      </c>
      <c r="D684" s="47" t="s">
        <v>228</v>
      </c>
      <c r="E684" s="48" t="s">
        <v>1670</v>
      </c>
      <c r="F684" s="46" t="str">
        <f>VLOOKUP(C684,'[1]2023.11'!$C$6:$X$1239,8,0)</f>
        <v>LY</v>
      </c>
      <c r="G684" s="46" t="str">
        <f>VLOOKUP(C684,'[1]2023.11'!$C$6:$X$1239,9,0)</f>
        <v>SAMEY</v>
      </c>
      <c r="H684" s="46" t="str">
        <f>VLOOKUP(C684,'[1]2023.11'!$C$6:$X$1239,14,0)</f>
        <v>F</v>
      </c>
      <c r="I684" s="78">
        <f>VLOOKUP(C684,'[1]2023.11'!$C$6:$X$1239,13,0)</f>
        <v>36045</v>
      </c>
      <c r="J684" s="46" t="str">
        <f>VLOOKUP(C684,'[1]2023.11'!$C$6:$X$1239,4,0)</f>
        <v>0969814126</v>
      </c>
      <c r="K684" s="46" t="str">
        <f>VLOOKUP(C684,'[1]2023.11'!$C$6:$X$1239,3,0)</f>
        <v>051291790</v>
      </c>
      <c r="L684" s="15">
        <v>44348</v>
      </c>
      <c r="M684" s="2">
        <f t="shared" si="687"/>
        <v>26</v>
      </c>
      <c r="N684" s="16">
        <v>24</v>
      </c>
      <c r="O684" s="2"/>
      <c r="P684" s="16"/>
      <c r="Q684" s="16"/>
      <c r="R684" s="2">
        <v>200</v>
      </c>
      <c r="S684" s="2">
        <v>0</v>
      </c>
      <c r="T684" s="2">
        <v>0</v>
      </c>
      <c r="U684" s="16"/>
      <c r="V684" s="2">
        <v>0</v>
      </c>
      <c r="W684" s="2">
        <f t="shared" si="719"/>
        <v>10</v>
      </c>
      <c r="X684" s="2">
        <f t="shared" si="718"/>
        <v>0</v>
      </c>
      <c r="Y684" s="17">
        <f t="shared" si="717"/>
        <v>34.615384615384613</v>
      </c>
      <c r="Z684" s="17">
        <f t="shared" si="705"/>
        <v>6</v>
      </c>
      <c r="AA684" s="17">
        <f t="shared" si="711"/>
        <v>5</v>
      </c>
      <c r="AB684" s="18">
        <v>7</v>
      </c>
      <c r="AC684" s="19">
        <f t="shared" si="693"/>
        <v>262.61538461538464</v>
      </c>
      <c r="AD684" s="17">
        <f t="shared" si="688"/>
        <v>0</v>
      </c>
      <c r="AE684" s="17">
        <f t="shared" si="689"/>
        <v>0</v>
      </c>
      <c r="AF684" s="29"/>
      <c r="AG684" s="43">
        <f t="shared" si="720"/>
        <v>0</v>
      </c>
      <c r="AH684" s="17">
        <f t="shared" si="721"/>
        <v>5.252307692307693</v>
      </c>
      <c r="AI684" s="17">
        <f t="shared" si="722"/>
        <v>5.252307692307693</v>
      </c>
      <c r="AJ684" s="3">
        <f t="shared" si="691"/>
        <v>257</v>
      </c>
      <c r="AK684" s="3">
        <f t="shared" si="692"/>
        <v>1400</v>
      </c>
      <c r="AL684" s="3"/>
      <c r="AN684" s="20">
        <f t="shared" si="707"/>
        <v>257.36</v>
      </c>
      <c r="AO684">
        <f t="shared" si="694"/>
        <v>2</v>
      </c>
      <c r="AP684">
        <f t="shared" si="695"/>
        <v>1</v>
      </c>
      <c r="AQ684">
        <f t="shared" si="696"/>
        <v>0</v>
      </c>
      <c r="AR684">
        <f t="shared" si="697"/>
        <v>0</v>
      </c>
      <c r="AS684">
        <f t="shared" si="698"/>
        <v>1</v>
      </c>
      <c r="AT684">
        <f t="shared" si="699"/>
        <v>2</v>
      </c>
      <c r="AU684">
        <f t="shared" si="700"/>
        <v>0</v>
      </c>
      <c r="AV684">
        <f t="shared" si="701"/>
        <v>1</v>
      </c>
      <c r="AW684">
        <f t="shared" si="702"/>
        <v>0</v>
      </c>
      <c r="AX684">
        <f t="shared" si="703"/>
        <v>4</v>
      </c>
      <c r="AY684">
        <f t="shared" si="704"/>
        <v>1440.0000000000546</v>
      </c>
      <c r="AZ684" s="12">
        <f t="shared" si="708"/>
        <v>-0.375</v>
      </c>
      <c r="BA684" s="13">
        <f t="shared" si="690"/>
        <v>0</v>
      </c>
      <c r="BB684" s="13">
        <f t="shared" si="706"/>
        <v>0</v>
      </c>
      <c r="BC684" s="27">
        <v>0</v>
      </c>
      <c r="BD684" s="1">
        <f t="shared" si="709"/>
        <v>0</v>
      </c>
      <c r="BE684" s="20">
        <f t="shared" si="710"/>
        <v>244.61538461538464</v>
      </c>
    </row>
    <row r="685" spans="1:57" ht="32.25" customHeight="1" x14ac:dyDescent="0.65">
      <c r="A685" s="39">
        <v>679</v>
      </c>
      <c r="B685" s="2" t="s">
        <v>1657</v>
      </c>
      <c r="C685" s="44" t="s">
        <v>1671</v>
      </c>
      <c r="D685" s="47" t="s">
        <v>942</v>
      </c>
      <c r="E685" s="48" t="s">
        <v>1672</v>
      </c>
      <c r="F685" s="46" t="str">
        <f>VLOOKUP(C685,'[1]2023.11'!$C$6:$X$1239,8,0)</f>
        <v>CHEAN</v>
      </c>
      <c r="G685" s="46" t="str">
        <f>VLOOKUP(C685,'[1]2023.11'!$C$6:$X$1239,9,0)</f>
        <v>SOKHORN</v>
      </c>
      <c r="H685" s="46" t="str">
        <f>VLOOKUP(C685,'[1]2023.11'!$C$6:$X$1239,14,0)</f>
        <v>F</v>
      </c>
      <c r="I685" s="78">
        <f>VLOOKUP(C685,'[1]2023.11'!$C$6:$X$1239,13,0)</f>
        <v>35116</v>
      </c>
      <c r="J685" s="46" t="str">
        <f>VLOOKUP(C685,'[1]2023.11'!$C$6:$X$1239,4,0)</f>
        <v>0964478724</v>
      </c>
      <c r="K685" s="46" t="str">
        <f>VLOOKUP(C685,'[1]2023.11'!$C$6:$X$1239,3,0)</f>
        <v>040344302</v>
      </c>
      <c r="L685" s="15">
        <v>44482</v>
      </c>
      <c r="M685" s="2">
        <f t="shared" si="687"/>
        <v>26</v>
      </c>
      <c r="N685" s="16">
        <v>24</v>
      </c>
      <c r="O685" s="2"/>
      <c r="P685" s="16"/>
      <c r="Q685" s="16"/>
      <c r="R685" s="2">
        <v>200</v>
      </c>
      <c r="S685" s="2">
        <v>0</v>
      </c>
      <c r="T685" s="2">
        <v>0</v>
      </c>
      <c r="U685" s="16"/>
      <c r="V685" s="2">
        <v>0</v>
      </c>
      <c r="W685" s="2">
        <f t="shared" si="719"/>
        <v>10</v>
      </c>
      <c r="X685" s="2">
        <f t="shared" si="718"/>
        <v>0</v>
      </c>
      <c r="Y685" s="17">
        <f t="shared" si="717"/>
        <v>34.615384615384613</v>
      </c>
      <c r="Z685" s="17">
        <f t="shared" si="705"/>
        <v>6</v>
      </c>
      <c r="AA685" s="17">
        <f t="shared" si="711"/>
        <v>5</v>
      </c>
      <c r="AB685" s="18">
        <v>7</v>
      </c>
      <c r="AC685" s="19">
        <f t="shared" si="693"/>
        <v>262.61538461538464</v>
      </c>
      <c r="AD685" s="17">
        <f t="shared" si="688"/>
        <v>0</v>
      </c>
      <c r="AE685" s="17">
        <f t="shared" si="689"/>
        <v>0</v>
      </c>
      <c r="AF685" s="29"/>
      <c r="AG685" s="43">
        <f t="shared" si="720"/>
        <v>0</v>
      </c>
      <c r="AH685" s="17">
        <f t="shared" si="721"/>
        <v>5.252307692307693</v>
      </c>
      <c r="AI685" s="17">
        <f t="shared" si="722"/>
        <v>5.252307692307693</v>
      </c>
      <c r="AJ685" s="3">
        <f t="shared" si="691"/>
        <v>257</v>
      </c>
      <c r="AK685" s="3">
        <f t="shared" si="692"/>
        <v>1400</v>
      </c>
      <c r="AL685" s="3"/>
      <c r="AN685" s="20">
        <f t="shared" si="707"/>
        <v>257.36</v>
      </c>
      <c r="AO685">
        <f t="shared" si="694"/>
        <v>2</v>
      </c>
      <c r="AP685">
        <f t="shared" si="695"/>
        <v>1</v>
      </c>
      <c r="AQ685">
        <f t="shared" si="696"/>
        <v>0</v>
      </c>
      <c r="AR685">
        <f t="shared" si="697"/>
        <v>0</v>
      </c>
      <c r="AS685">
        <f t="shared" si="698"/>
        <v>1</v>
      </c>
      <c r="AT685">
        <f t="shared" si="699"/>
        <v>2</v>
      </c>
      <c r="AU685">
        <f t="shared" si="700"/>
        <v>0</v>
      </c>
      <c r="AV685">
        <f t="shared" si="701"/>
        <v>1</v>
      </c>
      <c r="AW685">
        <f t="shared" si="702"/>
        <v>0</v>
      </c>
      <c r="AX685">
        <f t="shared" si="703"/>
        <v>4</v>
      </c>
      <c r="AY685">
        <f t="shared" si="704"/>
        <v>1440.0000000000546</v>
      </c>
      <c r="AZ685" s="12">
        <f t="shared" si="708"/>
        <v>-0.7416666666666667</v>
      </c>
      <c r="BA685" s="13">
        <f t="shared" si="690"/>
        <v>0</v>
      </c>
      <c r="BB685" s="13">
        <f t="shared" si="706"/>
        <v>0</v>
      </c>
      <c r="BC685" s="27">
        <v>0</v>
      </c>
      <c r="BD685" s="1">
        <f t="shared" si="709"/>
        <v>0</v>
      </c>
      <c r="BE685" s="20">
        <f t="shared" si="710"/>
        <v>244.61538461538464</v>
      </c>
    </row>
    <row r="686" spans="1:57" ht="32.25" customHeight="1" x14ac:dyDescent="0.65">
      <c r="A686" s="2">
        <v>680</v>
      </c>
      <c r="B686" s="2" t="s">
        <v>1657</v>
      </c>
      <c r="C686" s="44" t="s">
        <v>1673</v>
      </c>
      <c r="D686" s="47" t="s">
        <v>1536</v>
      </c>
      <c r="E686" s="48" t="s">
        <v>1674</v>
      </c>
      <c r="F686" s="46" t="str">
        <f>VLOOKUP(C686,'[1]2023.11'!$C$6:$X$1239,8,0)</f>
        <v>PHAI</v>
      </c>
      <c r="G686" s="46" t="str">
        <f>VLOOKUP(C686,'[1]2023.11'!$C$6:$X$1239,9,0)</f>
        <v>MALIS</v>
      </c>
      <c r="H686" s="46" t="str">
        <f>VLOOKUP(C686,'[1]2023.11'!$C$6:$X$1239,14,0)</f>
        <v>F</v>
      </c>
      <c r="I686" s="78">
        <f>VLOOKUP(C686,'[1]2023.11'!$C$6:$X$1239,13,0)</f>
        <v>37775</v>
      </c>
      <c r="J686" s="46" t="str">
        <f>VLOOKUP(C686,'[1]2023.11'!$C$6:$X$1239,4,0)</f>
        <v>066422618</v>
      </c>
      <c r="K686" s="46" t="str">
        <f>VLOOKUP(C686,'[1]2023.11'!$C$6:$X$1239,3,0)</f>
        <v>150936338</v>
      </c>
      <c r="L686" s="15">
        <v>44482</v>
      </c>
      <c r="M686" s="2">
        <f t="shared" si="687"/>
        <v>26</v>
      </c>
      <c r="N686" s="16">
        <v>24</v>
      </c>
      <c r="O686" s="2"/>
      <c r="P686" s="16"/>
      <c r="Q686" s="16"/>
      <c r="R686" s="2">
        <v>200</v>
      </c>
      <c r="S686" s="2">
        <v>0</v>
      </c>
      <c r="T686" s="2">
        <v>0</v>
      </c>
      <c r="U686" s="16"/>
      <c r="V686" s="2">
        <v>0</v>
      </c>
      <c r="W686" s="2">
        <f t="shared" si="719"/>
        <v>10</v>
      </c>
      <c r="X686" s="2">
        <f t="shared" si="718"/>
        <v>0</v>
      </c>
      <c r="Y686" s="17">
        <f t="shared" si="717"/>
        <v>34.615384615384613</v>
      </c>
      <c r="Z686" s="17">
        <f t="shared" si="705"/>
        <v>6</v>
      </c>
      <c r="AA686" s="17">
        <f t="shared" si="711"/>
        <v>5</v>
      </c>
      <c r="AB686" s="18">
        <v>7</v>
      </c>
      <c r="AC686" s="19">
        <f t="shared" si="693"/>
        <v>262.61538461538464</v>
      </c>
      <c r="AD686" s="17">
        <f t="shared" si="688"/>
        <v>0</v>
      </c>
      <c r="AE686" s="17">
        <f t="shared" si="689"/>
        <v>0</v>
      </c>
      <c r="AF686" s="29"/>
      <c r="AG686" s="43">
        <f t="shared" si="720"/>
        <v>0</v>
      </c>
      <c r="AH686" s="17">
        <f t="shared" si="721"/>
        <v>5.252307692307693</v>
      </c>
      <c r="AI686" s="17">
        <f t="shared" si="722"/>
        <v>5.252307692307693</v>
      </c>
      <c r="AJ686" s="3">
        <f t="shared" si="691"/>
        <v>257</v>
      </c>
      <c r="AK686" s="3">
        <f t="shared" si="692"/>
        <v>1400</v>
      </c>
      <c r="AL686" s="3"/>
      <c r="AN686" s="20">
        <f t="shared" si="707"/>
        <v>257.36</v>
      </c>
      <c r="AO686">
        <f t="shared" si="694"/>
        <v>2</v>
      </c>
      <c r="AP686">
        <f t="shared" si="695"/>
        <v>1</v>
      </c>
      <c r="AQ686">
        <f t="shared" si="696"/>
        <v>0</v>
      </c>
      <c r="AR686">
        <f t="shared" si="697"/>
        <v>0</v>
      </c>
      <c r="AS686">
        <f t="shared" si="698"/>
        <v>1</v>
      </c>
      <c r="AT686">
        <f t="shared" si="699"/>
        <v>2</v>
      </c>
      <c r="AU686">
        <f t="shared" si="700"/>
        <v>0</v>
      </c>
      <c r="AV686">
        <f t="shared" si="701"/>
        <v>1</v>
      </c>
      <c r="AW686">
        <f t="shared" si="702"/>
        <v>0</v>
      </c>
      <c r="AX686">
        <f t="shared" si="703"/>
        <v>4</v>
      </c>
      <c r="AY686">
        <f t="shared" si="704"/>
        <v>1440.0000000000546</v>
      </c>
      <c r="AZ686" s="12">
        <f t="shared" si="708"/>
        <v>-0.7416666666666667</v>
      </c>
      <c r="BA686" s="13">
        <f t="shared" si="690"/>
        <v>0</v>
      </c>
      <c r="BB686" s="13">
        <f t="shared" si="706"/>
        <v>0</v>
      </c>
      <c r="BC686" s="27">
        <v>0</v>
      </c>
      <c r="BD686" s="1">
        <f t="shared" si="709"/>
        <v>0</v>
      </c>
      <c r="BE686" s="20">
        <f t="shared" si="710"/>
        <v>244.61538461538464</v>
      </c>
    </row>
    <row r="687" spans="1:57" ht="32.25" customHeight="1" x14ac:dyDescent="0.65">
      <c r="A687" s="39">
        <v>681</v>
      </c>
      <c r="B687" s="2" t="s">
        <v>1657</v>
      </c>
      <c r="C687" s="44" t="s">
        <v>1675</v>
      </c>
      <c r="D687" s="47" t="s">
        <v>1676</v>
      </c>
      <c r="E687" s="48" t="s">
        <v>117</v>
      </c>
      <c r="F687" s="46" t="str">
        <f>VLOOKUP(C687,'[1]2023.11'!$C$6:$X$1239,8,0)</f>
        <v>MIN</v>
      </c>
      <c r="G687" s="46" t="str">
        <f>VLOOKUP(C687,'[1]2023.11'!$C$6:$X$1239,9,0)</f>
        <v>MAO</v>
      </c>
      <c r="H687" s="46" t="str">
        <f>VLOOKUP(C687,'[1]2023.11'!$C$6:$X$1239,14,0)</f>
        <v>F</v>
      </c>
      <c r="I687" s="78">
        <f>VLOOKUP(C687,'[1]2023.11'!$C$6:$X$1239,13,0)</f>
        <v>30896</v>
      </c>
      <c r="J687" s="46" t="str">
        <f>VLOOKUP(C687,'[1]2023.11'!$C$6:$X$1239,4,0)</f>
        <v>0977610043</v>
      </c>
      <c r="K687" s="46" t="str">
        <f>VLOOKUP(C687,'[1]2023.11'!$C$6:$X$1239,3,0)</f>
        <v>050903566</v>
      </c>
      <c r="L687" s="15">
        <v>44482</v>
      </c>
      <c r="M687" s="2">
        <f t="shared" si="687"/>
        <v>26</v>
      </c>
      <c r="N687" s="16">
        <v>24</v>
      </c>
      <c r="O687" s="2"/>
      <c r="P687" s="16"/>
      <c r="Q687" s="16"/>
      <c r="R687" s="2">
        <v>200</v>
      </c>
      <c r="S687" s="2">
        <v>0</v>
      </c>
      <c r="T687" s="2">
        <v>0</v>
      </c>
      <c r="U687" s="16"/>
      <c r="V687" s="2">
        <v>0</v>
      </c>
      <c r="W687" s="2">
        <f t="shared" si="719"/>
        <v>10</v>
      </c>
      <c r="X687" s="2">
        <f t="shared" si="718"/>
        <v>0</v>
      </c>
      <c r="Y687" s="17">
        <f t="shared" si="717"/>
        <v>34.615384615384613</v>
      </c>
      <c r="Z687" s="17">
        <f t="shared" si="705"/>
        <v>6</v>
      </c>
      <c r="AA687" s="17">
        <f t="shared" si="711"/>
        <v>5</v>
      </c>
      <c r="AB687" s="18">
        <v>7</v>
      </c>
      <c r="AC687" s="19">
        <f t="shared" si="693"/>
        <v>262.61538461538464</v>
      </c>
      <c r="AD687" s="17">
        <f t="shared" si="688"/>
        <v>0</v>
      </c>
      <c r="AE687" s="17">
        <f t="shared" si="689"/>
        <v>0</v>
      </c>
      <c r="AF687" s="29"/>
      <c r="AG687" s="43">
        <f t="shared" si="720"/>
        <v>0</v>
      </c>
      <c r="AH687" s="17">
        <f t="shared" si="721"/>
        <v>5.252307692307693</v>
      </c>
      <c r="AI687" s="17">
        <f t="shared" si="722"/>
        <v>5.252307692307693</v>
      </c>
      <c r="AJ687" s="3">
        <f t="shared" si="691"/>
        <v>257</v>
      </c>
      <c r="AK687" s="3">
        <f t="shared" si="692"/>
        <v>1400</v>
      </c>
      <c r="AL687" s="3"/>
      <c r="AN687" s="20">
        <f t="shared" si="707"/>
        <v>257.36</v>
      </c>
      <c r="AO687">
        <f t="shared" si="694"/>
        <v>2</v>
      </c>
      <c r="AP687">
        <f t="shared" si="695"/>
        <v>1</v>
      </c>
      <c r="AQ687">
        <f t="shared" si="696"/>
        <v>0</v>
      </c>
      <c r="AR687">
        <f t="shared" si="697"/>
        <v>0</v>
      </c>
      <c r="AS687">
        <f t="shared" si="698"/>
        <v>1</v>
      </c>
      <c r="AT687">
        <f t="shared" si="699"/>
        <v>2</v>
      </c>
      <c r="AU687">
        <f t="shared" si="700"/>
        <v>0</v>
      </c>
      <c r="AV687">
        <f t="shared" si="701"/>
        <v>1</v>
      </c>
      <c r="AW687">
        <f t="shared" si="702"/>
        <v>0</v>
      </c>
      <c r="AX687">
        <f t="shared" si="703"/>
        <v>4</v>
      </c>
      <c r="AY687">
        <f t="shared" si="704"/>
        <v>1440.0000000000546</v>
      </c>
      <c r="AZ687" s="12">
        <f t="shared" si="708"/>
        <v>-0.7416666666666667</v>
      </c>
      <c r="BA687" s="13">
        <f t="shared" si="690"/>
        <v>0</v>
      </c>
      <c r="BB687" s="13">
        <f t="shared" si="706"/>
        <v>0</v>
      </c>
      <c r="BC687" s="27">
        <v>0</v>
      </c>
      <c r="BD687" s="1">
        <f t="shared" si="709"/>
        <v>0</v>
      </c>
      <c r="BE687" s="20">
        <f t="shared" si="710"/>
        <v>244.61538461538464</v>
      </c>
    </row>
    <row r="688" spans="1:57" ht="32.25" customHeight="1" x14ac:dyDescent="0.65">
      <c r="A688" s="2">
        <v>682</v>
      </c>
      <c r="B688" s="2" t="s">
        <v>1657</v>
      </c>
      <c r="C688" s="44" t="s">
        <v>1677</v>
      </c>
      <c r="D688" s="47" t="s">
        <v>1678</v>
      </c>
      <c r="E688" s="48" t="s">
        <v>1679</v>
      </c>
      <c r="F688" s="46" t="str">
        <f>VLOOKUP(C688,'[1]2023.11'!$C$6:$X$1239,8,0)</f>
        <v>SEU</v>
      </c>
      <c r="G688" s="46" t="str">
        <f>VLOOKUP(C688,'[1]2023.11'!$C$6:$X$1239,9,0)</f>
        <v>KUNTHEA</v>
      </c>
      <c r="H688" s="46" t="str">
        <f>VLOOKUP(C688,'[1]2023.11'!$C$6:$X$1239,14,0)</f>
        <v>F</v>
      </c>
      <c r="I688" s="78">
        <f>VLOOKUP(C688,'[1]2023.11'!$C$6:$X$1239,13,0)</f>
        <v>31899</v>
      </c>
      <c r="J688" s="46" t="str">
        <f>VLOOKUP(C688,'[1]2023.11'!$C$6:$X$1239,4,0)</f>
        <v>069846932</v>
      </c>
      <c r="K688" s="46" t="str">
        <f>VLOOKUP(C688,'[1]2023.11'!$C$6:$X$1239,3,0)</f>
        <v>020555877</v>
      </c>
      <c r="L688" s="15">
        <v>44550</v>
      </c>
      <c r="M688" s="2">
        <f t="shared" ref="M688:M751" si="723">$P$4-Q688-P688</f>
        <v>26</v>
      </c>
      <c r="N688" s="16">
        <v>24</v>
      </c>
      <c r="O688" s="2"/>
      <c r="P688" s="16"/>
      <c r="Q688" s="16"/>
      <c r="R688" s="2">
        <v>200</v>
      </c>
      <c r="S688" s="2">
        <v>0</v>
      </c>
      <c r="T688" s="2">
        <v>0</v>
      </c>
      <c r="U688" s="16"/>
      <c r="V688" s="2">
        <v>0</v>
      </c>
      <c r="W688" s="2">
        <f t="shared" si="719"/>
        <v>10</v>
      </c>
      <c r="X688" s="2">
        <f t="shared" si="718"/>
        <v>0</v>
      </c>
      <c r="Y688" s="17">
        <f t="shared" si="717"/>
        <v>34.615384615384613</v>
      </c>
      <c r="Z688" s="17">
        <f t="shared" si="705"/>
        <v>6</v>
      </c>
      <c r="AA688" s="17">
        <f t="shared" si="711"/>
        <v>5</v>
      </c>
      <c r="AB688" s="18">
        <v>7</v>
      </c>
      <c r="AC688" s="19">
        <f t="shared" si="693"/>
        <v>262.61538461538464</v>
      </c>
      <c r="AD688" s="17">
        <f t="shared" ref="AD688:AD751" si="724">(R688+T688)/$P$4*P688</f>
        <v>0</v>
      </c>
      <c r="AE688" s="17">
        <f t="shared" ref="AE688:AE751" si="725">(R688+T688)/$P$4*Q688</f>
        <v>0</v>
      </c>
      <c r="AF688" s="29"/>
      <c r="AG688" s="43">
        <f t="shared" si="720"/>
        <v>0</v>
      </c>
      <c r="AH688" s="17">
        <f t="shared" si="721"/>
        <v>5.252307692307693</v>
      </c>
      <c r="AI688" s="17">
        <f t="shared" si="722"/>
        <v>5.252307692307693</v>
      </c>
      <c r="AJ688" s="3">
        <f t="shared" si="691"/>
        <v>257</v>
      </c>
      <c r="AK688" s="3">
        <f t="shared" si="692"/>
        <v>1400</v>
      </c>
      <c r="AL688" s="3"/>
      <c r="AN688" s="20">
        <f t="shared" si="707"/>
        <v>257.36</v>
      </c>
      <c r="AO688">
        <f t="shared" si="694"/>
        <v>2</v>
      </c>
      <c r="AP688">
        <f t="shared" si="695"/>
        <v>1</v>
      </c>
      <c r="AQ688">
        <f t="shared" si="696"/>
        <v>0</v>
      </c>
      <c r="AR688">
        <f t="shared" si="697"/>
        <v>0</v>
      </c>
      <c r="AS688">
        <f t="shared" si="698"/>
        <v>1</v>
      </c>
      <c r="AT688">
        <f t="shared" si="699"/>
        <v>2</v>
      </c>
      <c r="AU688">
        <f t="shared" si="700"/>
        <v>0</v>
      </c>
      <c r="AV688">
        <f t="shared" si="701"/>
        <v>1</v>
      </c>
      <c r="AW688">
        <f t="shared" si="702"/>
        <v>0</v>
      </c>
      <c r="AX688">
        <f t="shared" si="703"/>
        <v>4</v>
      </c>
      <c r="AY688">
        <f t="shared" si="704"/>
        <v>1440.0000000000546</v>
      </c>
      <c r="AZ688" s="12">
        <f t="shared" si="708"/>
        <v>-0.92777777777777781</v>
      </c>
      <c r="BA688" s="13">
        <f t="shared" ref="BA688:BA751" si="726">IF(AZ688&lt;=1,0,IF(AZ688&lt;=2,2,IF(AZ688&lt;=3,3,IF(AZ688&lt;=4,4,IF(AZ688&lt;=5,5,IF(AZ688&lt;=6,6,IF(AZ688&lt;=7,7,IF(AZ688&lt;=8,8,10))))))))</f>
        <v>0</v>
      </c>
      <c r="BB688" s="13">
        <f t="shared" si="706"/>
        <v>0</v>
      </c>
      <c r="BC688" s="27">
        <v>0</v>
      </c>
      <c r="BD688" s="1">
        <f t="shared" si="709"/>
        <v>0</v>
      </c>
      <c r="BE688" s="20">
        <f t="shared" si="710"/>
        <v>244.61538461538464</v>
      </c>
    </row>
    <row r="689" spans="1:57" ht="32.25" customHeight="1" x14ac:dyDescent="0.65">
      <c r="A689" s="39">
        <v>683</v>
      </c>
      <c r="B689" s="2" t="s">
        <v>1657</v>
      </c>
      <c r="C689" s="44" t="s">
        <v>1680</v>
      </c>
      <c r="D689" s="47" t="s">
        <v>974</v>
      </c>
      <c r="E689" s="48" t="s">
        <v>810</v>
      </c>
      <c r="F689" s="46" t="str">
        <f>VLOOKUP(C689,'[1]2023.11'!$C$6:$X$1239,8,0)</f>
        <v>KHOEURN</v>
      </c>
      <c r="G689" s="46" t="str">
        <f>VLOOKUP(C689,'[1]2023.11'!$C$6:$X$1239,9,0)</f>
        <v>SREYPECH</v>
      </c>
      <c r="H689" s="46" t="str">
        <f>VLOOKUP(C689,'[1]2023.11'!$C$6:$X$1239,14,0)</f>
        <v>F</v>
      </c>
      <c r="I689" s="78">
        <f>VLOOKUP(C689,'[1]2023.11'!$C$6:$X$1239,13,0)</f>
        <v>38208</v>
      </c>
      <c r="J689" s="46" t="str">
        <f>VLOOKUP(C689,'[1]2023.11'!$C$6:$X$1239,4,0)</f>
        <v>0969847303</v>
      </c>
      <c r="K689" s="46" t="str">
        <f>VLOOKUP(C689,'[1]2023.11'!$C$6:$X$1239,3,0)</f>
        <v>040543373</v>
      </c>
      <c r="L689" s="15">
        <v>44805</v>
      </c>
      <c r="M689" s="2">
        <f t="shared" si="723"/>
        <v>26</v>
      </c>
      <c r="N689" s="16">
        <v>24</v>
      </c>
      <c r="O689" s="2"/>
      <c r="P689" s="16"/>
      <c r="Q689" s="16"/>
      <c r="R689" s="2">
        <v>200</v>
      </c>
      <c r="S689" s="2">
        <v>0</v>
      </c>
      <c r="T689" s="2">
        <v>0</v>
      </c>
      <c r="U689" s="16"/>
      <c r="V689" s="2">
        <v>0</v>
      </c>
      <c r="W689" s="2">
        <f t="shared" si="719"/>
        <v>10</v>
      </c>
      <c r="X689" s="2">
        <f t="shared" si="718"/>
        <v>0</v>
      </c>
      <c r="Y689" s="17">
        <f t="shared" si="717"/>
        <v>34.615384615384613</v>
      </c>
      <c r="Z689" s="17">
        <f t="shared" si="705"/>
        <v>6</v>
      </c>
      <c r="AA689" s="17">
        <f t="shared" si="711"/>
        <v>5</v>
      </c>
      <c r="AB689" s="18">
        <v>7</v>
      </c>
      <c r="AC689" s="19">
        <f t="shared" si="693"/>
        <v>262.61538461538464</v>
      </c>
      <c r="AD689" s="17">
        <f t="shared" si="724"/>
        <v>0</v>
      </c>
      <c r="AE689" s="17">
        <f t="shared" si="725"/>
        <v>0</v>
      </c>
      <c r="AF689" s="29"/>
      <c r="AG689" s="43">
        <f t="shared" si="720"/>
        <v>0</v>
      </c>
      <c r="AH689" s="17">
        <f t="shared" si="721"/>
        <v>5.252307692307693</v>
      </c>
      <c r="AI689" s="17">
        <f t="shared" si="722"/>
        <v>5.252307692307693</v>
      </c>
      <c r="AJ689" s="3">
        <f t="shared" si="691"/>
        <v>257</v>
      </c>
      <c r="AK689" s="3">
        <f t="shared" si="692"/>
        <v>1400</v>
      </c>
      <c r="AL689" s="3"/>
      <c r="AN689" s="20">
        <f t="shared" si="707"/>
        <v>257.36</v>
      </c>
      <c r="AO689">
        <f t="shared" si="694"/>
        <v>2</v>
      </c>
      <c r="AP689">
        <f t="shared" si="695"/>
        <v>1</v>
      </c>
      <c r="AQ689">
        <f t="shared" si="696"/>
        <v>0</v>
      </c>
      <c r="AR689">
        <f t="shared" si="697"/>
        <v>0</v>
      </c>
      <c r="AS689">
        <f t="shared" si="698"/>
        <v>1</v>
      </c>
      <c r="AT689">
        <f t="shared" si="699"/>
        <v>2</v>
      </c>
      <c r="AU689">
        <f t="shared" si="700"/>
        <v>0</v>
      </c>
      <c r="AV689">
        <f t="shared" si="701"/>
        <v>1</v>
      </c>
      <c r="AW689">
        <f t="shared" si="702"/>
        <v>0</v>
      </c>
      <c r="AX689">
        <f t="shared" si="703"/>
        <v>4</v>
      </c>
      <c r="AY689">
        <f t="shared" si="704"/>
        <v>1440.0000000000546</v>
      </c>
      <c r="AZ689" s="12">
        <f t="shared" si="708"/>
        <v>-1.625</v>
      </c>
      <c r="BA689" s="13">
        <f t="shared" si="726"/>
        <v>0</v>
      </c>
      <c r="BB689" s="13">
        <f t="shared" si="706"/>
        <v>0</v>
      </c>
      <c r="BC689" s="27">
        <v>0</v>
      </c>
      <c r="BD689" s="1">
        <f t="shared" si="709"/>
        <v>0</v>
      </c>
      <c r="BE689" s="20">
        <f t="shared" si="710"/>
        <v>244.61538461538464</v>
      </c>
    </row>
    <row r="690" spans="1:57" ht="32.25" customHeight="1" x14ac:dyDescent="0.65">
      <c r="A690" s="2">
        <v>684</v>
      </c>
      <c r="B690" s="2" t="s">
        <v>1657</v>
      </c>
      <c r="C690" s="44" t="s">
        <v>1681</v>
      </c>
      <c r="D690" s="47" t="s">
        <v>718</v>
      </c>
      <c r="E690" s="48" t="s">
        <v>622</v>
      </c>
      <c r="F690" s="46" t="str">
        <f>VLOOKUP(C690,'[1]2023.11'!$C$6:$X$1239,8,0)</f>
        <v>KAN</v>
      </c>
      <c r="G690" s="46" t="str">
        <f>VLOOKUP(C690,'[1]2023.11'!$C$6:$X$1239,9,0)</f>
        <v>NITA</v>
      </c>
      <c r="H690" s="46" t="str">
        <f>VLOOKUP(C690,'[1]2023.11'!$C$6:$X$1239,14,0)</f>
        <v>F</v>
      </c>
      <c r="I690" s="78">
        <f>VLOOKUP(C690,'[1]2023.11'!$C$6:$X$1239,13,0)</f>
        <v>38157</v>
      </c>
      <c r="J690" s="46">
        <f>VLOOKUP(C690,'[1]2023.11'!$C$6:$X$1239,4,0)</f>
        <v>0</v>
      </c>
      <c r="K690" s="46" t="str">
        <f>VLOOKUP(C690,'[1]2023.11'!$C$6:$X$1239,3,0)</f>
        <v>021375559</v>
      </c>
      <c r="L690" s="15">
        <v>44927</v>
      </c>
      <c r="M690" s="2">
        <f t="shared" si="723"/>
        <v>26</v>
      </c>
      <c r="N690" s="16">
        <v>24</v>
      </c>
      <c r="O690" s="2"/>
      <c r="P690" s="16"/>
      <c r="Q690" s="16"/>
      <c r="R690" s="2">
        <v>200</v>
      </c>
      <c r="S690" s="2">
        <v>0</v>
      </c>
      <c r="T690" s="2">
        <v>0</v>
      </c>
      <c r="U690" s="16"/>
      <c r="V690" s="2">
        <v>0</v>
      </c>
      <c r="W690" s="2">
        <f t="shared" si="719"/>
        <v>10</v>
      </c>
      <c r="X690" s="2">
        <f t="shared" si="718"/>
        <v>0</v>
      </c>
      <c r="Y690" s="17">
        <f t="shared" si="717"/>
        <v>34.615384615384613</v>
      </c>
      <c r="Z690" s="17">
        <f t="shared" si="705"/>
        <v>6</v>
      </c>
      <c r="AA690" s="17">
        <f t="shared" si="711"/>
        <v>5</v>
      </c>
      <c r="AB690" s="18">
        <v>7</v>
      </c>
      <c r="AC690" s="19">
        <f t="shared" si="693"/>
        <v>262.61538461538464</v>
      </c>
      <c r="AD690" s="17">
        <f t="shared" si="724"/>
        <v>0</v>
      </c>
      <c r="AE690" s="17">
        <f t="shared" si="725"/>
        <v>0</v>
      </c>
      <c r="AF690" s="29"/>
      <c r="AG690" s="43">
        <f t="shared" si="720"/>
        <v>0</v>
      </c>
      <c r="AH690" s="17">
        <f t="shared" si="721"/>
        <v>5.252307692307693</v>
      </c>
      <c r="AI690" s="17">
        <f t="shared" si="722"/>
        <v>5.252307692307693</v>
      </c>
      <c r="AJ690" s="3">
        <f t="shared" si="691"/>
        <v>257</v>
      </c>
      <c r="AK690" s="3">
        <f t="shared" si="692"/>
        <v>1400</v>
      </c>
      <c r="AL690" s="3"/>
      <c r="AN690" s="20">
        <f t="shared" si="707"/>
        <v>257.36</v>
      </c>
      <c r="AO690">
        <f t="shared" si="694"/>
        <v>2</v>
      </c>
      <c r="AP690">
        <f t="shared" si="695"/>
        <v>1</v>
      </c>
      <c r="AQ690">
        <f t="shared" si="696"/>
        <v>0</v>
      </c>
      <c r="AR690">
        <f t="shared" si="697"/>
        <v>0</v>
      </c>
      <c r="AS690">
        <f t="shared" si="698"/>
        <v>1</v>
      </c>
      <c r="AT690">
        <f t="shared" si="699"/>
        <v>2</v>
      </c>
      <c r="AU690">
        <f t="shared" si="700"/>
        <v>0</v>
      </c>
      <c r="AV690">
        <f t="shared" si="701"/>
        <v>1</v>
      </c>
      <c r="AW690">
        <f t="shared" si="702"/>
        <v>0</v>
      </c>
      <c r="AX690">
        <f t="shared" si="703"/>
        <v>4</v>
      </c>
      <c r="AY690">
        <f t="shared" si="704"/>
        <v>1440.0000000000546</v>
      </c>
      <c r="AZ690" s="12">
        <f t="shared" si="708"/>
        <v>-1.9583333333333333</v>
      </c>
      <c r="BA690" s="13">
        <f t="shared" si="726"/>
        <v>0</v>
      </c>
      <c r="BB690" s="13">
        <f t="shared" si="706"/>
        <v>0</v>
      </c>
      <c r="BC690" s="27">
        <v>0</v>
      </c>
      <c r="BD690" s="1">
        <f t="shared" si="709"/>
        <v>0</v>
      </c>
      <c r="BE690" s="20">
        <f t="shared" si="710"/>
        <v>244.61538461538464</v>
      </c>
    </row>
    <row r="691" spans="1:57" ht="32.25" customHeight="1" x14ac:dyDescent="0.65">
      <c r="A691" s="39">
        <v>685</v>
      </c>
      <c r="B691" s="2" t="s">
        <v>1657</v>
      </c>
      <c r="C691" s="44" t="s">
        <v>1682</v>
      </c>
      <c r="D691" s="47" t="s">
        <v>840</v>
      </c>
      <c r="E691" s="48" t="s">
        <v>1485</v>
      </c>
      <c r="F691" s="46" t="str">
        <f>VLOOKUP(C691,'[1]2023.11'!$C$6:$X$1239,8,0)</f>
        <v>CHEA</v>
      </c>
      <c r="G691" s="46" t="str">
        <f>VLOOKUP(C691,'[1]2023.11'!$C$6:$X$1239,9,0)</f>
        <v>KHAN</v>
      </c>
      <c r="H691" s="46" t="str">
        <f>VLOOKUP(C691,'[1]2023.11'!$C$6:$X$1239,14,0)</f>
        <v>F</v>
      </c>
      <c r="I691" s="78">
        <f>VLOOKUP(C691,'[1]2023.11'!$C$6:$X$1239,13,0)</f>
        <v>36872</v>
      </c>
      <c r="J691" s="46">
        <f>VLOOKUP(C691,'[1]2023.11'!$C$6:$X$1239,4,0)</f>
        <v>0</v>
      </c>
      <c r="K691" s="46" t="str">
        <f>VLOOKUP(C691,'[1]2023.11'!$C$6:$X$1239,3,0)</f>
        <v>051495599</v>
      </c>
      <c r="L691" s="15">
        <v>44970</v>
      </c>
      <c r="M691" s="2">
        <f t="shared" si="723"/>
        <v>26</v>
      </c>
      <c r="N691" s="16">
        <v>24</v>
      </c>
      <c r="O691" s="2"/>
      <c r="P691" s="16"/>
      <c r="Q691" s="16"/>
      <c r="R691" s="2">
        <v>200</v>
      </c>
      <c r="S691" s="2">
        <v>0</v>
      </c>
      <c r="T691" s="2">
        <v>0</v>
      </c>
      <c r="U691" s="16"/>
      <c r="V691" s="2">
        <v>0</v>
      </c>
      <c r="W691" s="2">
        <f t="shared" si="719"/>
        <v>10</v>
      </c>
      <c r="X691" s="2">
        <f t="shared" si="718"/>
        <v>0</v>
      </c>
      <c r="Y691" s="17">
        <f t="shared" si="717"/>
        <v>34.615384615384613</v>
      </c>
      <c r="Z691" s="17">
        <f t="shared" si="705"/>
        <v>6</v>
      </c>
      <c r="AA691" s="17">
        <f t="shared" si="711"/>
        <v>5</v>
      </c>
      <c r="AB691" s="18">
        <v>7</v>
      </c>
      <c r="AC691" s="19">
        <f t="shared" si="693"/>
        <v>262.61538461538464</v>
      </c>
      <c r="AD691" s="17">
        <f t="shared" si="724"/>
        <v>0</v>
      </c>
      <c r="AE691" s="17">
        <f t="shared" si="725"/>
        <v>0</v>
      </c>
      <c r="AF691" s="29"/>
      <c r="AG691" s="43">
        <f t="shared" si="720"/>
        <v>0</v>
      </c>
      <c r="AH691" s="17">
        <f t="shared" si="721"/>
        <v>5.252307692307693</v>
      </c>
      <c r="AI691" s="17">
        <f t="shared" si="722"/>
        <v>5.252307692307693</v>
      </c>
      <c r="AJ691" s="3">
        <f t="shared" si="691"/>
        <v>257</v>
      </c>
      <c r="AK691" s="3">
        <f t="shared" si="692"/>
        <v>1400</v>
      </c>
      <c r="AL691" s="3"/>
      <c r="AN691" s="20">
        <f t="shared" si="707"/>
        <v>257.36</v>
      </c>
      <c r="AO691">
        <f t="shared" si="694"/>
        <v>2</v>
      </c>
      <c r="AP691">
        <f t="shared" si="695"/>
        <v>1</v>
      </c>
      <c r="AQ691">
        <f t="shared" si="696"/>
        <v>0</v>
      </c>
      <c r="AR691">
        <f t="shared" si="697"/>
        <v>0</v>
      </c>
      <c r="AS691">
        <f t="shared" si="698"/>
        <v>1</v>
      </c>
      <c r="AT691">
        <f t="shared" si="699"/>
        <v>2</v>
      </c>
      <c r="AU691">
        <f t="shared" si="700"/>
        <v>0</v>
      </c>
      <c r="AV691">
        <f t="shared" si="701"/>
        <v>1</v>
      </c>
      <c r="AW691">
        <f t="shared" si="702"/>
        <v>0</v>
      </c>
      <c r="AX691">
        <f t="shared" si="703"/>
        <v>4</v>
      </c>
      <c r="AY691">
        <f t="shared" si="704"/>
        <v>1440.0000000000546</v>
      </c>
      <c r="AZ691" s="12">
        <f t="shared" si="708"/>
        <v>-2.0750000000000002</v>
      </c>
      <c r="BA691" s="13">
        <f t="shared" si="726"/>
        <v>0</v>
      </c>
      <c r="BB691" s="13">
        <f t="shared" si="706"/>
        <v>0</v>
      </c>
      <c r="BC691" s="27">
        <v>0</v>
      </c>
      <c r="BD691" s="1">
        <f t="shared" si="709"/>
        <v>0</v>
      </c>
      <c r="BE691" s="20">
        <f t="shared" si="710"/>
        <v>244.61538461538464</v>
      </c>
    </row>
    <row r="692" spans="1:57" ht="32.25" customHeight="1" x14ac:dyDescent="0.65">
      <c r="A692" s="2">
        <v>686</v>
      </c>
      <c r="B692" s="2" t="s">
        <v>1657</v>
      </c>
      <c r="C692" s="44" t="s">
        <v>1683</v>
      </c>
      <c r="D692" s="47" t="s">
        <v>1684</v>
      </c>
      <c r="E692" s="48" t="s">
        <v>125</v>
      </c>
      <c r="F692" s="46" t="str">
        <f>VLOOKUP(C692,'[1]2023.11'!$C$6:$X$1239,8,0)</f>
        <v>TORK</v>
      </c>
      <c r="G692" s="46" t="str">
        <f>VLOOKUP(C692,'[1]2023.11'!$C$6:$X$1239,9,0)</f>
        <v>PAO</v>
      </c>
      <c r="H692" s="46" t="str">
        <f>VLOOKUP(C692,'[1]2023.11'!$C$6:$X$1239,14,0)</f>
        <v>F</v>
      </c>
      <c r="I692" s="78">
        <f>VLOOKUP(C692,'[1]2023.11'!$C$6:$X$1239,13,0)</f>
        <v>33300</v>
      </c>
      <c r="J692" s="46" t="str">
        <f>VLOOKUP(C692,'[1]2023.11'!$C$6:$X$1239,4,0)</f>
        <v>0966666787</v>
      </c>
      <c r="K692" s="46" t="str">
        <f>VLOOKUP(C692,'[1]2023.11'!$C$6:$X$1239,3,0)</f>
        <v>051137782</v>
      </c>
      <c r="L692" s="15">
        <v>45071</v>
      </c>
      <c r="M692" s="2">
        <f t="shared" si="723"/>
        <v>24.625</v>
      </c>
      <c r="N692" s="16">
        <v>24</v>
      </c>
      <c r="O692" s="2"/>
      <c r="P692" s="16"/>
      <c r="Q692" s="16">
        <v>1.375</v>
      </c>
      <c r="R692" s="2">
        <v>200</v>
      </c>
      <c r="S692" s="2">
        <v>0</v>
      </c>
      <c r="T692" s="2">
        <v>0</v>
      </c>
      <c r="U692" s="16"/>
      <c r="V692" s="2">
        <v>0</v>
      </c>
      <c r="W692" s="2">
        <f t="shared" si="719"/>
        <v>0</v>
      </c>
      <c r="X692" s="2">
        <f t="shared" si="718"/>
        <v>0</v>
      </c>
      <c r="Y692" s="17">
        <f t="shared" si="717"/>
        <v>34.615384615384613</v>
      </c>
      <c r="Z692" s="17">
        <f t="shared" si="705"/>
        <v>6</v>
      </c>
      <c r="AA692" s="17">
        <f t="shared" si="711"/>
        <v>4.7355769230769234</v>
      </c>
      <c r="AB692" s="18">
        <v>7</v>
      </c>
      <c r="AC692" s="19">
        <f t="shared" si="693"/>
        <v>252.35096153846155</v>
      </c>
      <c r="AD692" s="17">
        <f t="shared" si="724"/>
        <v>0</v>
      </c>
      <c r="AE692" s="17">
        <f t="shared" si="725"/>
        <v>10.576923076923077</v>
      </c>
      <c r="AF692" s="29"/>
      <c r="AG692" s="43">
        <f t="shared" si="720"/>
        <v>0</v>
      </c>
      <c r="AH692" s="17">
        <f t="shared" si="721"/>
        <v>5.047019230769231</v>
      </c>
      <c r="AI692" s="17">
        <f t="shared" si="722"/>
        <v>15.623942307692307</v>
      </c>
      <c r="AJ692" s="3">
        <f t="shared" ref="AJ692:AJ755" si="727">(AO692*$AO$5+AP692*$AP$5+AQ692*$AQ$5+AR692*$AR$5+AS692*$AS$5+AT692*$AT$5)</f>
        <v>236</v>
      </c>
      <c r="AK692" s="3">
        <f t="shared" ref="AK692:AK755" si="728">(AU692*$AU$5+AV692*$AV$5+AW692*$AW$5+AX692*$AX$5)</f>
        <v>2900</v>
      </c>
      <c r="AL692" s="3"/>
      <c r="AN692" s="20">
        <f t="shared" si="707"/>
        <v>236.73</v>
      </c>
      <c r="AO692">
        <f t="shared" si="694"/>
        <v>2</v>
      </c>
      <c r="AP692">
        <f t="shared" si="695"/>
        <v>0</v>
      </c>
      <c r="AQ692">
        <f t="shared" si="696"/>
        <v>1</v>
      </c>
      <c r="AR692">
        <f t="shared" si="697"/>
        <v>1</v>
      </c>
      <c r="AS692">
        <f t="shared" si="698"/>
        <v>1</v>
      </c>
      <c r="AT692">
        <f t="shared" si="699"/>
        <v>1</v>
      </c>
      <c r="AU692">
        <f t="shared" si="700"/>
        <v>1</v>
      </c>
      <c r="AV692">
        <f t="shared" si="701"/>
        <v>0</v>
      </c>
      <c r="AW692">
        <f t="shared" si="702"/>
        <v>1</v>
      </c>
      <c r="AX692">
        <f t="shared" si="703"/>
        <v>4</v>
      </c>
      <c r="AY692">
        <f t="shared" si="704"/>
        <v>2919.9999999999591</v>
      </c>
      <c r="AZ692" s="12">
        <f t="shared" si="708"/>
        <v>-2.3583333333333334</v>
      </c>
      <c r="BA692" s="13">
        <f t="shared" si="726"/>
        <v>0</v>
      </c>
      <c r="BB692" s="13">
        <f t="shared" si="706"/>
        <v>0</v>
      </c>
      <c r="BC692" s="27">
        <v>0</v>
      </c>
      <c r="BD692" s="1">
        <f t="shared" si="709"/>
        <v>0</v>
      </c>
      <c r="BE692" s="20">
        <f t="shared" si="710"/>
        <v>224.03846153846155</v>
      </c>
    </row>
    <row r="693" spans="1:57" ht="32.25" customHeight="1" x14ac:dyDescent="0.65">
      <c r="A693" s="39">
        <v>687</v>
      </c>
      <c r="B693" s="2" t="s">
        <v>1657</v>
      </c>
      <c r="C693" s="44" t="s">
        <v>1685</v>
      </c>
      <c r="D693" s="47" t="s">
        <v>1686</v>
      </c>
      <c r="E693" s="48" t="s">
        <v>1687</v>
      </c>
      <c r="F693" s="46" t="str">
        <f>VLOOKUP(C693,'[1]2023.11'!$C$6:$X$1239,8,0)</f>
        <v>KEM</v>
      </c>
      <c r="G693" s="46" t="str">
        <f>VLOOKUP(C693,'[1]2023.11'!$C$6:$X$1239,9,0)</f>
        <v>SREYVONG</v>
      </c>
      <c r="H693" s="46" t="str">
        <f>VLOOKUP(C693,'[1]2023.11'!$C$6:$X$1239,14,0)</f>
        <v>F</v>
      </c>
      <c r="I693" s="78">
        <f>VLOOKUP(C693,'[1]2023.11'!$C$6:$X$1239,13,0)</f>
        <v>37292</v>
      </c>
      <c r="J693" s="46">
        <f>VLOOKUP(C693,'[1]2023.11'!$C$6:$X$1239,4,0)</f>
        <v>0</v>
      </c>
      <c r="K693" s="46" t="str">
        <f>VLOOKUP(C693,'[1]2023.11'!$C$6:$X$1239,3,0)</f>
        <v>150981189</v>
      </c>
      <c r="L693" s="15">
        <v>45108</v>
      </c>
      <c r="M693" s="2">
        <f t="shared" si="723"/>
        <v>25.375</v>
      </c>
      <c r="N693" s="16">
        <v>24</v>
      </c>
      <c r="O693" s="2"/>
      <c r="P693" s="16">
        <v>0.625</v>
      </c>
      <c r="Q693" s="16"/>
      <c r="R693" s="2">
        <v>200</v>
      </c>
      <c r="S693" s="2">
        <v>0</v>
      </c>
      <c r="T693" s="2">
        <v>0</v>
      </c>
      <c r="U693" s="16"/>
      <c r="V693" s="2">
        <v>0</v>
      </c>
      <c r="W693" s="2">
        <f t="shared" si="719"/>
        <v>5</v>
      </c>
      <c r="X693" s="2">
        <f t="shared" si="718"/>
        <v>0</v>
      </c>
      <c r="Y693" s="17">
        <f t="shared" si="717"/>
        <v>34.615384615384613</v>
      </c>
      <c r="Z693" s="17">
        <f t="shared" si="705"/>
        <v>6</v>
      </c>
      <c r="AA693" s="17">
        <f t="shared" si="711"/>
        <v>4.8798076923076925</v>
      </c>
      <c r="AB693" s="18">
        <v>7</v>
      </c>
      <c r="AC693" s="19">
        <f t="shared" si="693"/>
        <v>257.49519230769226</v>
      </c>
      <c r="AD693" s="17">
        <f t="shared" si="724"/>
        <v>4.8076923076923075</v>
      </c>
      <c r="AE693" s="17">
        <f t="shared" si="725"/>
        <v>0</v>
      </c>
      <c r="AF693" s="29"/>
      <c r="AG693" s="43">
        <f t="shared" si="720"/>
        <v>0</v>
      </c>
      <c r="AH693" s="17">
        <f t="shared" si="721"/>
        <v>5.1499038461538458</v>
      </c>
      <c r="AI693" s="17">
        <f t="shared" si="722"/>
        <v>9.9575961538461542</v>
      </c>
      <c r="AJ693" s="3">
        <f t="shared" si="727"/>
        <v>247</v>
      </c>
      <c r="AK693" s="3">
        <f t="shared" si="728"/>
        <v>2100</v>
      </c>
      <c r="AL693" s="3"/>
      <c r="AN693" s="20">
        <f t="shared" si="707"/>
        <v>247.54</v>
      </c>
      <c r="AO693">
        <f t="shared" si="694"/>
        <v>2</v>
      </c>
      <c r="AP693">
        <f t="shared" si="695"/>
        <v>0</v>
      </c>
      <c r="AQ693">
        <f t="shared" si="696"/>
        <v>2</v>
      </c>
      <c r="AR693">
        <f t="shared" si="697"/>
        <v>0</v>
      </c>
      <c r="AS693">
        <f t="shared" si="698"/>
        <v>1</v>
      </c>
      <c r="AT693">
        <f t="shared" si="699"/>
        <v>2</v>
      </c>
      <c r="AU693">
        <f t="shared" si="700"/>
        <v>1</v>
      </c>
      <c r="AV693">
        <f t="shared" si="701"/>
        <v>0</v>
      </c>
      <c r="AW693">
        <f t="shared" si="702"/>
        <v>0</v>
      </c>
      <c r="AX693">
        <f t="shared" si="703"/>
        <v>1</v>
      </c>
      <c r="AY693">
        <f t="shared" si="704"/>
        <v>2159.9999999999682</v>
      </c>
      <c r="AZ693" s="12">
        <f t="shared" si="708"/>
        <v>-2.4583333333333335</v>
      </c>
      <c r="BA693" s="13">
        <f t="shared" si="726"/>
        <v>0</v>
      </c>
      <c r="BB693" s="13">
        <f t="shared" si="706"/>
        <v>0</v>
      </c>
      <c r="BC693" s="27">
        <v>0</v>
      </c>
      <c r="BD693" s="1">
        <f t="shared" si="709"/>
        <v>0</v>
      </c>
      <c r="BE693" s="20">
        <f t="shared" si="710"/>
        <v>234.80769230769226</v>
      </c>
    </row>
    <row r="694" spans="1:57" ht="32.25" customHeight="1" x14ac:dyDescent="0.65">
      <c r="A694" s="2">
        <v>688</v>
      </c>
      <c r="B694" s="2" t="s">
        <v>1657</v>
      </c>
      <c r="C694" s="37" t="s">
        <v>1688</v>
      </c>
      <c r="D694" s="47" t="s">
        <v>117</v>
      </c>
      <c r="E694" s="48" t="s">
        <v>1689</v>
      </c>
      <c r="F694" s="46" t="str">
        <f>VLOOKUP(C694,'[1]2023.11'!$C$6:$X$1239,8,0)</f>
        <v>MAO</v>
      </c>
      <c r="G694" s="46" t="str">
        <f>VLOOKUP(C694,'[1]2023.11'!$C$6:$X$1239,9,0)</f>
        <v>NIM</v>
      </c>
      <c r="H694" s="46" t="str">
        <f>VLOOKUP(C694,'[1]2023.11'!$C$6:$X$1239,14,0)</f>
        <v>F</v>
      </c>
      <c r="I694" s="78">
        <f>VLOOKUP(C694,'[1]2023.11'!$C$6:$X$1239,13,0)</f>
        <v>36331</v>
      </c>
      <c r="J694" s="46" t="e">
        <f>VLOOKUP(C694,'[1]2023.11'!$C$6:$X$1239,4,0)</f>
        <v>#N/A</v>
      </c>
      <c r="K694" s="46" t="str">
        <f>VLOOKUP(C694,'[1]2023.11'!$C$6:$X$1239,3,0)</f>
        <v>030887103</v>
      </c>
      <c r="L694" s="15">
        <v>45231</v>
      </c>
      <c r="M694" s="2">
        <f t="shared" si="723"/>
        <v>26</v>
      </c>
      <c r="N694" s="16">
        <v>24</v>
      </c>
      <c r="O694" s="2"/>
      <c r="P694" s="16"/>
      <c r="Q694" s="16"/>
      <c r="R694" s="2">
        <v>198</v>
      </c>
      <c r="S694" s="2">
        <v>0</v>
      </c>
      <c r="T694" s="2">
        <v>0</v>
      </c>
      <c r="U694" s="16"/>
      <c r="V694" s="2">
        <v>0</v>
      </c>
      <c r="W694" s="2">
        <f t="shared" si="719"/>
        <v>10</v>
      </c>
      <c r="X694" s="2">
        <f t="shared" si="718"/>
        <v>0</v>
      </c>
      <c r="Y694" s="17">
        <f t="shared" si="717"/>
        <v>34.269230769230774</v>
      </c>
      <c r="Z694" s="17">
        <f t="shared" si="705"/>
        <v>6</v>
      </c>
      <c r="AA694" s="17">
        <f t="shared" si="711"/>
        <v>5</v>
      </c>
      <c r="AB694" s="18">
        <v>7</v>
      </c>
      <c r="AC694" s="19">
        <f t="shared" si="693"/>
        <v>260.26923076923077</v>
      </c>
      <c r="AD694" s="17">
        <f t="shared" si="724"/>
        <v>0</v>
      </c>
      <c r="AE694" s="17">
        <f t="shared" si="725"/>
        <v>0</v>
      </c>
      <c r="AF694" s="29"/>
      <c r="AG694" s="43">
        <f t="shared" si="720"/>
        <v>0</v>
      </c>
      <c r="AH694" s="17">
        <f t="shared" si="721"/>
        <v>5.2053846153846157</v>
      </c>
      <c r="AI694" s="17">
        <f t="shared" si="722"/>
        <v>5.2053846153846157</v>
      </c>
      <c r="AJ694" s="3">
        <f t="shared" si="727"/>
        <v>255</v>
      </c>
      <c r="AK694" s="3">
        <f t="shared" si="728"/>
        <v>200</v>
      </c>
      <c r="AL694" s="3"/>
      <c r="AN694" s="20">
        <f t="shared" si="707"/>
        <v>255.06</v>
      </c>
      <c r="AO694">
        <f t="shared" si="694"/>
        <v>2</v>
      </c>
      <c r="AP694">
        <f t="shared" si="695"/>
        <v>1</v>
      </c>
      <c r="AQ694">
        <f t="shared" si="696"/>
        <v>0</v>
      </c>
      <c r="AR694">
        <f t="shared" si="697"/>
        <v>0</v>
      </c>
      <c r="AS694">
        <f t="shared" si="698"/>
        <v>1</v>
      </c>
      <c r="AT694">
        <f t="shared" si="699"/>
        <v>0</v>
      </c>
      <c r="AU694">
        <f t="shared" si="700"/>
        <v>0</v>
      </c>
      <c r="AV694">
        <f t="shared" si="701"/>
        <v>0</v>
      </c>
      <c r="AW694">
        <f t="shared" si="702"/>
        <v>0</v>
      </c>
      <c r="AX694">
        <f t="shared" si="703"/>
        <v>2</v>
      </c>
      <c r="AY694">
        <f t="shared" si="704"/>
        <v>240.00000000000909</v>
      </c>
      <c r="AZ694" s="12">
        <f t="shared" si="708"/>
        <v>-2.7916666666666665</v>
      </c>
      <c r="BA694" s="13">
        <f t="shared" si="726"/>
        <v>0</v>
      </c>
      <c r="BB694" s="13">
        <f t="shared" si="706"/>
        <v>0</v>
      </c>
      <c r="BC694" s="27">
        <v>0</v>
      </c>
      <c r="BD694" s="1">
        <f t="shared" si="709"/>
        <v>0</v>
      </c>
      <c r="BE694" s="20">
        <f t="shared" si="710"/>
        <v>242.26923076923077</v>
      </c>
    </row>
    <row r="695" spans="1:57" ht="32.25" customHeight="1" x14ac:dyDescent="0.65">
      <c r="A695" s="39">
        <v>689</v>
      </c>
      <c r="B695" s="2" t="s">
        <v>1657</v>
      </c>
      <c r="C695" s="37" t="s">
        <v>1690</v>
      </c>
      <c r="D695" s="47" t="s">
        <v>951</v>
      </c>
      <c r="E695" s="48" t="s">
        <v>481</v>
      </c>
      <c r="F695" s="46" t="str">
        <f>VLOOKUP(C695,'[1]2023.11'!$C$6:$X$1239,8,0)</f>
        <v>SOT</v>
      </c>
      <c r="G695" s="46" t="str">
        <f>VLOOKUP(C695,'[1]2023.11'!$C$6:$X$1239,9,0)</f>
        <v>SOKKHENG</v>
      </c>
      <c r="H695" s="46" t="str">
        <f>VLOOKUP(C695,'[1]2023.11'!$C$6:$X$1239,14,0)</f>
        <v>F</v>
      </c>
      <c r="I695" s="78">
        <f>VLOOKUP(C695,'[1]2023.11'!$C$6:$X$1239,13,0)</f>
        <v>37262</v>
      </c>
      <c r="J695" s="46" t="e">
        <f>VLOOKUP(C695,'[1]2023.11'!$C$6:$X$1239,4,0)</f>
        <v>#N/A</v>
      </c>
      <c r="K695" s="46" t="str">
        <f>VLOOKUP(C695,'[1]2023.11'!$C$6:$X$1239,3,0)</f>
        <v>150500822</v>
      </c>
      <c r="L695" s="15">
        <v>45243</v>
      </c>
      <c r="M695" s="2">
        <f t="shared" si="723"/>
        <v>15</v>
      </c>
      <c r="N695" s="16">
        <v>16</v>
      </c>
      <c r="O695" s="2"/>
      <c r="P695" s="16"/>
      <c r="Q695" s="16">
        <v>11</v>
      </c>
      <c r="R695" s="2">
        <v>198</v>
      </c>
      <c r="S695" s="2">
        <v>0</v>
      </c>
      <c r="T695" s="2">
        <v>0</v>
      </c>
      <c r="U695" s="16"/>
      <c r="V695" s="2">
        <v>0</v>
      </c>
      <c r="W695" s="2">
        <f t="shared" si="719"/>
        <v>0</v>
      </c>
      <c r="X695" s="2">
        <f t="shared" si="718"/>
        <v>0</v>
      </c>
      <c r="Y695" s="17">
        <f t="shared" si="717"/>
        <v>22.846153846153847</v>
      </c>
      <c r="Z695" s="17">
        <f t="shared" si="705"/>
        <v>4</v>
      </c>
      <c r="AA695" s="17">
        <f t="shared" si="711"/>
        <v>2.8846153846153846</v>
      </c>
      <c r="AB695" s="18">
        <v>7</v>
      </c>
      <c r="AC695" s="19">
        <f t="shared" si="693"/>
        <v>234.73076923076923</v>
      </c>
      <c r="AD695" s="17">
        <f t="shared" si="724"/>
        <v>0</v>
      </c>
      <c r="AE695" s="17">
        <f t="shared" si="725"/>
        <v>83.769230769230759</v>
      </c>
      <c r="AF695" s="29"/>
      <c r="AG695" s="43">
        <f t="shared" si="720"/>
        <v>0</v>
      </c>
      <c r="AH695" s="17">
        <f t="shared" si="721"/>
        <v>4.6946153846153846</v>
      </c>
      <c r="AI695" s="17">
        <f t="shared" si="722"/>
        <v>88.463846153846148</v>
      </c>
      <c r="AJ695" s="3">
        <f t="shared" si="727"/>
        <v>146</v>
      </c>
      <c r="AK695" s="3">
        <f t="shared" si="728"/>
        <v>1000</v>
      </c>
      <c r="AL695" s="3"/>
      <c r="AN695" s="20">
        <f t="shared" si="707"/>
        <v>146.27000000000001</v>
      </c>
      <c r="AO695">
        <f t="shared" si="694"/>
        <v>1</v>
      </c>
      <c r="AP695">
        <f t="shared" si="695"/>
        <v>0</v>
      </c>
      <c r="AQ695">
        <f t="shared" si="696"/>
        <v>2</v>
      </c>
      <c r="AR695">
        <f t="shared" si="697"/>
        <v>0</v>
      </c>
      <c r="AS695">
        <f t="shared" si="698"/>
        <v>1</v>
      </c>
      <c r="AT695">
        <f t="shared" si="699"/>
        <v>1</v>
      </c>
      <c r="AU695">
        <f t="shared" si="700"/>
        <v>0</v>
      </c>
      <c r="AV695">
        <f t="shared" si="701"/>
        <v>1</v>
      </c>
      <c r="AW695">
        <f t="shared" si="702"/>
        <v>0</v>
      </c>
      <c r="AX695">
        <f t="shared" si="703"/>
        <v>0</v>
      </c>
      <c r="AY695">
        <f t="shared" si="704"/>
        <v>1080.0000000000409</v>
      </c>
      <c r="AZ695" s="12">
        <f t="shared" si="708"/>
        <v>-2.8250000000000002</v>
      </c>
      <c r="BA695" s="13">
        <f t="shared" si="726"/>
        <v>0</v>
      </c>
      <c r="BB695" s="13">
        <f t="shared" si="706"/>
        <v>0</v>
      </c>
      <c r="BC695" s="27">
        <v>0</v>
      </c>
      <c r="BD695" s="1">
        <f t="shared" si="709"/>
        <v>0</v>
      </c>
      <c r="BE695" s="20">
        <f t="shared" si="710"/>
        <v>137.07692307692307</v>
      </c>
    </row>
    <row r="696" spans="1:57" ht="27" customHeight="1" x14ac:dyDescent="0.65">
      <c r="A696" s="2">
        <v>690</v>
      </c>
      <c r="B696" s="2" t="s">
        <v>1691</v>
      </c>
      <c r="C696" s="44" t="s">
        <v>1692</v>
      </c>
      <c r="D696" s="47" t="s">
        <v>1693</v>
      </c>
      <c r="E696" s="48" t="s">
        <v>1694</v>
      </c>
      <c r="F696" s="46" t="str">
        <f>VLOOKUP(C696,'[1]2023.11'!$C$6:$X$1239,8,0)</f>
        <v>CHUCH</v>
      </c>
      <c r="G696" s="46" t="str">
        <f>VLOOKUP(C696,'[1]2023.11'!$C$6:$X$1239,9,0)</f>
        <v>CHANDA</v>
      </c>
      <c r="H696" s="46" t="str">
        <f>VLOOKUP(C696,'[1]2023.11'!$C$6:$X$1239,14,0)</f>
        <v>F</v>
      </c>
      <c r="I696" s="78">
        <f>VLOOKUP(C696,'[1]2023.11'!$C$6:$X$1239,13,0)</f>
        <v>36543</v>
      </c>
      <c r="J696" s="46" t="str">
        <f>VLOOKUP(C696,'[1]2023.11'!$C$6:$X$1239,4,0)</f>
        <v>070548084</v>
      </c>
      <c r="K696" s="46" t="str">
        <f>VLOOKUP(C696,'[1]2023.11'!$C$6:$X$1239,3,0)</f>
        <v>030805943</v>
      </c>
      <c r="L696" s="15">
        <v>44228</v>
      </c>
      <c r="M696" s="2">
        <f t="shared" si="723"/>
        <v>26</v>
      </c>
      <c r="N696" s="16">
        <v>24</v>
      </c>
      <c r="O696" s="2"/>
      <c r="P696" s="16"/>
      <c r="Q696" s="16"/>
      <c r="R696" s="2">
        <v>200</v>
      </c>
      <c r="S696" s="2">
        <v>0</v>
      </c>
      <c r="T696" s="2">
        <v>2</v>
      </c>
      <c r="U696" s="16"/>
      <c r="V696" s="2">
        <v>0</v>
      </c>
      <c r="W696" s="2">
        <f>IF(AND($Q$4&lt;=M696,Q696&lt;0.01),10,IF(AND(M696&gt;=$Q$4-1,Q696&lt;0.01),5,0))</f>
        <v>10</v>
      </c>
      <c r="X696" s="2">
        <f t="shared" si="718"/>
        <v>0</v>
      </c>
      <c r="Y696" s="17">
        <f t="shared" si="717"/>
        <v>34.615384615384613</v>
      </c>
      <c r="Z696" s="17">
        <f t="shared" si="705"/>
        <v>6</v>
      </c>
      <c r="AA696" s="17">
        <f t="shared" si="711"/>
        <v>5</v>
      </c>
      <c r="AB696" s="18">
        <v>7</v>
      </c>
      <c r="AC696" s="19">
        <f t="shared" si="693"/>
        <v>264.61538461538464</v>
      </c>
      <c r="AD696" s="17">
        <f t="shared" si="724"/>
        <v>0</v>
      </c>
      <c r="AE696" s="17">
        <f t="shared" si="725"/>
        <v>0</v>
      </c>
      <c r="AF696" s="29"/>
      <c r="AG696" s="43">
        <f>IF(BE696&lt;=(1500000/4000),0,IF(BE696&lt;=(2000000/4000),(BE696-(1500000/4000))*5%,IF(BE696&lt;=(8500000/4000),(BE696-(2000000/4000))*10%+(25000/4000),IF(BE696&lt;=(12500000/4000),(BE696-(8500000/4000))*15%+(675000/4000),(BE696-(12500000/4000))*20%+(1275000/4000)))))</f>
        <v>0</v>
      </c>
      <c r="AH696" s="17">
        <f>IF((AC696*4000)&lt;=1200000,(AC696*2%),(1200000/4000*2%))</f>
        <v>5.292307692307693</v>
      </c>
      <c r="AI696" s="17">
        <f>AD696+AE696+AF696+AG696+AH696</f>
        <v>5.292307692307693</v>
      </c>
      <c r="AJ696" s="3">
        <f t="shared" si="727"/>
        <v>259</v>
      </c>
      <c r="AK696" s="3">
        <f t="shared" si="728"/>
        <v>1200</v>
      </c>
      <c r="AL696" s="3"/>
      <c r="AN696" s="20">
        <f t="shared" si="707"/>
        <v>259.32</v>
      </c>
      <c r="AO696">
        <f t="shared" si="694"/>
        <v>2</v>
      </c>
      <c r="AP696">
        <f t="shared" si="695"/>
        <v>1</v>
      </c>
      <c r="AQ696">
        <f t="shared" si="696"/>
        <v>0</v>
      </c>
      <c r="AR696">
        <f t="shared" si="697"/>
        <v>0</v>
      </c>
      <c r="AS696">
        <f t="shared" si="698"/>
        <v>1</v>
      </c>
      <c r="AT696">
        <f t="shared" si="699"/>
        <v>4</v>
      </c>
      <c r="AU696">
        <f t="shared" si="700"/>
        <v>0</v>
      </c>
      <c r="AV696">
        <f t="shared" si="701"/>
        <v>1</v>
      </c>
      <c r="AW696">
        <f t="shared" si="702"/>
        <v>0</v>
      </c>
      <c r="AX696">
        <f t="shared" si="703"/>
        <v>2</v>
      </c>
      <c r="AY696">
        <f t="shared" si="704"/>
        <v>1279.9999999999727</v>
      </c>
      <c r="AZ696" s="12">
        <f t="shared" si="708"/>
        <v>-4.1666666666666664E-2</v>
      </c>
      <c r="BA696" s="13">
        <f t="shared" si="726"/>
        <v>0</v>
      </c>
      <c r="BB696" s="13">
        <f t="shared" si="706"/>
        <v>0</v>
      </c>
      <c r="BC696" s="27">
        <v>2</v>
      </c>
      <c r="BD696" s="1">
        <f t="shared" si="709"/>
        <v>75</v>
      </c>
      <c r="BE696" s="20">
        <f t="shared" si="710"/>
        <v>171.61538461538464</v>
      </c>
    </row>
    <row r="697" spans="1:57" ht="33" customHeight="1" x14ac:dyDescent="0.65">
      <c r="A697" s="39">
        <v>691</v>
      </c>
      <c r="B697" s="2" t="s">
        <v>1691</v>
      </c>
      <c r="C697" s="64" t="s">
        <v>1695</v>
      </c>
      <c r="D697" s="47" t="s">
        <v>312</v>
      </c>
      <c r="E697" s="48" t="s">
        <v>1055</v>
      </c>
      <c r="F697" s="46" t="str">
        <f>VLOOKUP(C697,'[1]2023.11'!$C$6:$X$1239,8,0)</f>
        <v>YORN</v>
      </c>
      <c r="G697" s="46" t="str">
        <f>VLOOKUP(C697,'[1]2023.11'!$C$6:$X$1239,9,0)</f>
        <v>SREYLY</v>
      </c>
      <c r="H697" s="46" t="str">
        <f>VLOOKUP(C697,'[1]2023.11'!$C$6:$X$1239,14,0)</f>
        <v>F</v>
      </c>
      <c r="I697" s="78">
        <f>VLOOKUP(C697,'[1]2023.11'!$C$6:$X$1239,13,0)</f>
        <v>36544</v>
      </c>
      <c r="J697" s="46" t="str">
        <f>VLOOKUP(C697,'[1]2023.11'!$C$6:$X$1239,4,0)</f>
        <v>017398578</v>
      </c>
      <c r="K697" s="46" t="str">
        <f>VLOOKUP(C697,'[1]2023.11'!$C$6:$X$1239,3,0)</f>
        <v>04051634</v>
      </c>
      <c r="L697" s="15">
        <v>44228</v>
      </c>
      <c r="M697" s="2">
        <f t="shared" si="723"/>
        <v>26</v>
      </c>
      <c r="N697" s="16">
        <v>24</v>
      </c>
      <c r="O697" s="2"/>
      <c r="P697" s="16"/>
      <c r="Q697" s="16"/>
      <c r="R697" s="2">
        <v>200</v>
      </c>
      <c r="S697" s="2">
        <v>0</v>
      </c>
      <c r="T697" s="2">
        <v>2</v>
      </c>
      <c r="U697" s="16"/>
      <c r="V697" s="2">
        <v>0</v>
      </c>
      <c r="W697" s="2">
        <f t="shared" ref="W697:W713" si="729">IF(AND($Q$4&lt;=M697,Q697&lt;0.01),10,IF(AND(M697&gt;=$Q$4-1,Q697&lt;0.01),5,0))</f>
        <v>10</v>
      </c>
      <c r="X697" s="2">
        <f t="shared" si="718"/>
        <v>0</v>
      </c>
      <c r="Y697" s="17">
        <f t="shared" si="717"/>
        <v>34.615384615384613</v>
      </c>
      <c r="Z697" s="17">
        <f t="shared" si="705"/>
        <v>6</v>
      </c>
      <c r="AA697" s="17">
        <f t="shared" si="711"/>
        <v>5</v>
      </c>
      <c r="AB697" s="18">
        <v>7</v>
      </c>
      <c r="AC697" s="19">
        <f t="shared" si="693"/>
        <v>264.61538461538464</v>
      </c>
      <c r="AD697" s="17">
        <f t="shared" si="724"/>
        <v>0</v>
      </c>
      <c r="AE697" s="17">
        <f t="shared" si="725"/>
        <v>0</v>
      </c>
      <c r="AF697" s="29"/>
      <c r="AG697" s="43">
        <f t="shared" ref="AG697:AG713" si="730">IF(BE697&lt;=(1500000/4000),0,IF(BE697&lt;=(2000000/4000),(BE697-(1500000/4000))*5%,IF(BE697&lt;=(8500000/4000),(BE697-(2000000/4000))*10%+(25000/4000),IF(BE697&lt;=(12500000/4000),(BE697-(8500000/4000))*15%+(675000/4000),(BE697-(12500000/4000))*20%+(1275000/4000)))))</f>
        <v>0</v>
      </c>
      <c r="AH697" s="17">
        <f t="shared" ref="AH697:AH713" si="731">IF((AC697*4000)&lt;=1200000,(AC697*2%),(1200000/4000*2%))</f>
        <v>5.292307692307693</v>
      </c>
      <c r="AI697" s="17">
        <f t="shared" ref="AI697:AI713" si="732">AD697+AE697+AF697+AG697+AH697</f>
        <v>5.292307692307693</v>
      </c>
      <c r="AJ697" s="3">
        <f t="shared" si="727"/>
        <v>259</v>
      </c>
      <c r="AK697" s="3">
        <f t="shared" si="728"/>
        <v>1200</v>
      </c>
      <c r="AL697" s="3"/>
      <c r="AN697" s="20">
        <f t="shared" si="707"/>
        <v>259.32</v>
      </c>
      <c r="AO697">
        <f t="shared" si="694"/>
        <v>2</v>
      </c>
      <c r="AP697">
        <f t="shared" si="695"/>
        <v>1</v>
      </c>
      <c r="AQ697">
        <f t="shared" si="696"/>
        <v>0</v>
      </c>
      <c r="AR697">
        <f t="shared" si="697"/>
        <v>0</v>
      </c>
      <c r="AS697">
        <f t="shared" si="698"/>
        <v>1</v>
      </c>
      <c r="AT697">
        <f t="shared" si="699"/>
        <v>4</v>
      </c>
      <c r="AU697">
        <f t="shared" si="700"/>
        <v>0</v>
      </c>
      <c r="AV697">
        <f t="shared" si="701"/>
        <v>1</v>
      </c>
      <c r="AW697">
        <f t="shared" si="702"/>
        <v>0</v>
      </c>
      <c r="AX697">
        <f t="shared" si="703"/>
        <v>2</v>
      </c>
      <c r="AY697">
        <f t="shared" si="704"/>
        <v>1279.9999999999727</v>
      </c>
      <c r="AZ697" s="12">
        <f t="shared" si="708"/>
        <v>-4.1666666666666664E-2</v>
      </c>
      <c r="BA697" s="13">
        <f t="shared" si="726"/>
        <v>0</v>
      </c>
      <c r="BB697" s="13">
        <f t="shared" si="706"/>
        <v>0</v>
      </c>
      <c r="BC697" s="27">
        <v>0</v>
      </c>
      <c r="BD697" s="1">
        <f t="shared" si="709"/>
        <v>0</v>
      </c>
      <c r="BE697" s="20">
        <f t="shared" si="710"/>
        <v>246.61538461538464</v>
      </c>
    </row>
    <row r="698" spans="1:57" ht="35.25" customHeight="1" x14ac:dyDescent="0.65">
      <c r="A698" s="2">
        <v>692</v>
      </c>
      <c r="B698" s="2" t="s">
        <v>1691</v>
      </c>
      <c r="C698" s="64" t="s">
        <v>1696</v>
      </c>
      <c r="D698" s="47" t="s">
        <v>518</v>
      </c>
      <c r="E698" s="48" t="s">
        <v>1057</v>
      </c>
      <c r="F698" s="46" t="str">
        <f>VLOOKUP(C698,'[1]2023.11'!$C$6:$X$1239,8,0)</f>
        <v>ROEUN</v>
      </c>
      <c r="G698" s="46" t="str">
        <f>VLOOKUP(C698,'[1]2023.11'!$C$6:$X$1239,9,0)</f>
        <v>KUNTHEA</v>
      </c>
      <c r="H698" s="46" t="str">
        <f>VLOOKUP(C698,'[1]2023.11'!$C$6:$X$1239,14,0)</f>
        <v>F</v>
      </c>
      <c r="I698" s="78">
        <f>VLOOKUP(C698,'[1]2023.11'!$C$6:$X$1239,13,0)</f>
        <v>36166</v>
      </c>
      <c r="J698" s="46" t="str">
        <f>VLOOKUP(C698,'[1]2023.11'!$C$6:$X$1239,4,0)</f>
        <v>0882125200</v>
      </c>
      <c r="K698" s="46" t="str">
        <f>VLOOKUP(C698,'[1]2023.11'!$C$6:$X$1239,3,0)</f>
        <v>051077124</v>
      </c>
      <c r="L698" s="15">
        <v>44228</v>
      </c>
      <c r="M698" s="2">
        <f t="shared" si="723"/>
        <v>26</v>
      </c>
      <c r="N698" s="16">
        <v>24</v>
      </c>
      <c r="O698" s="2"/>
      <c r="P698" s="16"/>
      <c r="Q698" s="16"/>
      <c r="R698" s="2">
        <v>200</v>
      </c>
      <c r="S698" s="2">
        <v>0</v>
      </c>
      <c r="T698" s="2">
        <v>0</v>
      </c>
      <c r="U698" s="16"/>
      <c r="V698" s="2">
        <v>0</v>
      </c>
      <c r="W698" s="2">
        <f t="shared" si="729"/>
        <v>10</v>
      </c>
      <c r="X698" s="2">
        <f t="shared" si="718"/>
        <v>0</v>
      </c>
      <c r="Y698" s="17">
        <f t="shared" si="717"/>
        <v>34.615384615384613</v>
      </c>
      <c r="Z698" s="17">
        <f t="shared" si="705"/>
        <v>6</v>
      </c>
      <c r="AA698" s="17">
        <f t="shared" si="711"/>
        <v>5</v>
      </c>
      <c r="AB698" s="18">
        <v>7</v>
      </c>
      <c r="AC698" s="19">
        <f t="shared" si="693"/>
        <v>262.61538461538464</v>
      </c>
      <c r="AD698" s="17">
        <f t="shared" si="724"/>
        <v>0</v>
      </c>
      <c r="AE698" s="17">
        <f t="shared" si="725"/>
        <v>0</v>
      </c>
      <c r="AF698" s="29"/>
      <c r="AG698" s="43">
        <f t="shared" si="730"/>
        <v>0</v>
      </c>
      <c r="AH698" s="17">
        <f t="shared" si="731"/>
        <v>5.252307692307693</v>
      </c>
      <c r="AI698" s="17">
        <f t="shared" si="732"/>
        <v>5.252307692307693</v>
      </c>
      <c r="AJ698" s="3">
        <f t="shared" si="727"/>
        <v>257</v>
      </c>
      <c r="AK698" s="3">
        <f t="shared" si="728"/>
        <v>1400</v>
      </c>
      <c r="AL698" s="3"/>
      <c r="AN698" s="20">
        <f t="shared" si="707"/>
        <v>257.36</v>
      </c>
      <c r="AO698">
        <f t="shared" si="694"/>
        <v>2</v>
      </c>
      <c r="AP698">
        <f t="shared" si="695"/>
        <v>1</v>
      </c>
      <c r="AQ698">
        <f t="shared" si="696"/>
        <v>0</v>
      </c>
      <c r="AR698">
        <f t="shared" si="697"/>
        <v>0</v>
      </c>
      <c r="AS698">
        <f t="shared" si="698"/>
        <v>1</v>
      </c>
      <c r="AT698">
        <f t="shared" si="699"/>
        <v>2</v>
      </c>
      <c r="AU698">
        <f t="shared" si="700"/>
        <v>0</v>
      </c>
      <c r="AV698">
        <f t="shared" si="701"/>
        <v>1</v>
      </c>
      <c r="AW698">
        <f t="shared" si="702"/>
        <v>0</v>
      </c>
      <c r="AX698">
        <f t="shared" si="703"/>
        <v>4</v>
      </c>
      <c r="AY698">
        <f t="shared" si="704"/>
        <v>1440.0000000000546</v>
      </c>
      <c r="AZ698" s="12">
        <f t="shared" si="708"/>
        <v>-4.1666666666666664E-2</v>
      </c>
      <c r="BA698" s="13">
        <f t="shared" si="726"/>
        <v>0</v>
      </c>
      <c r="BB698" s="13">
        <f t="shared" si="706"/>
        <v>0</v>
      </c>
      <c r="BC698" s="27">
        <v>0</v>
      </c>
      <c r="BD698" s="1">
        <f t="shared" si="709"/>
        <v>0</v>
      </c>
      <c r="BE698" s="20">
        <f t="shared" si="710"/>
        <v>244.61538461538464</v>
      </c>
    </row>
    <row r="699" spans="1:57" ht="35.25" customHeight="1" x14ac:dyDescent="0.65">
      <c r="A699" s="39">
        <v>693</v>
      </c>
      <c r="B699" s="2" t="s">
        <v>1691</v>
      </c>
      <c r="C699" s="64" t="s">
        <v>1697</v>
      </c>
      <c r="D699" s="47" t="s">
        <v>636</v>
      </c>
      <c r="E699" s="48" t="s">
        <v>125</v>
      </c>
      <c r="F699" s="46" t="str">
        <f>VLOOKUP(C699,'[1]2023.11'!$C$6:$X$1239,8,0)</f>
        <v>HUN</v>
      </c>
      <c r="G699" s="46" t="str">
        <f>VLOOKUP(C699,'[1]2023.11'!$C$6:$X$1239,9,0)</f>
        <v>POV</v>
      </c>
      <c r="H699" s="46" t="str">
        <f>VLOOKUP(C699,'[1]2023.11'!$C$6:$X$1239,14,0)</f>
        <v>F</v>
      </c>
      <c r="I699" s="78">
        <f>VLOOKUP(C699,'[1]2023.11'!$C$6:$X$1239,13,0)</f>
        <v>28220</v>
      </c>
      <c r="J699" s="46" t="str">
        <f>VLOOKUP(C699,'[1]2023.11'!$C$6:$X$1239,4,0)</f>
        <v>0884310976</v>
      </c>
      <c r="K699" s="46" t="str">
        <f>VLOOKUP(C699,'[1]2023.11'!$C$6:$X$1239,3,0)</f>
        <v>040350644</v>
      </c>
      <c r="L699" s="15">
        <v>44228</v>
      </c>
      <c r="M699" s="2">
        <f t="shared" si="723"/>
        <v>25.375</v>
      </c>
      <c r="N699" s="16">
        <v>24</v>
      </c>
      <c r="O699" s="2"/>
      <c r="P699" s="16"/>
      <c r="Q699" s="16">
        <v>0.625</v>
      </c>
      <c r="R699" s="2">
        <v>200</v>
      </c>
      <c r="S699" s="2">
        <v>0</v>
      </c>
      <c r="T699" s="2">
        <v>0</v>
      </c>
      <c r="U699" s="16"/>
      <c r="V699" s="2">
        <v>0</v>
      </c>
      <c r="W699" s="2">
        <f t="shared" si="729"/>
        <v>0</v>
      </c>
      <c r="X699" s="2">
        <f t="shared" si="718"/>
        <v>0</v>
      </c>
      <c r="Y699" s="17">
        <f t="shared" si="717"/>
        <v>34.615384615384613</v>
      </c>
      <c r="Z699" s="17">
        <f t="shared" si="705"/>
        <v>6</v>
      </c>
      <c r="AA699" s="17">
        <f t="shared" si="711"/>
        <v>4.8798076923076925</v>
      </c>
      <c r="AB699" s="18">
        <v>7</v>
      </c>
      <c r="AC699" s="19">
        <f t="shared" si="693"/>
        <v>252.49519230769229</v>
      </c>
      <c r="AD699" s="17">
        <f t="shared" si="724"/>
        <v>0</v>
      </c>
      <c r="AE699" s="17">
        <f t="shared" si="725"/>
        <v>4.8076923076923075</v>
      </c>
      <c r="AF699" s="29"/>
      <c r="AG699" s="43">
        <f t="shared" si="730"/>
        <v>0</v>
      </c>
      <c r="AH699" s="17">
        <f t="shared" si="731"/>
        <v>5.0499038461538461</v>
      </c>
      <c r="AI699" s="17">
        <f t="shared" si="732"/>
        <v>9.8575961538461527</v>
      </c>
      <c r="AJ699" s="3">
        <f t="shared" si="727"/>
        <v>242</v>
      </c>
      <c r="AK699" s="3">
        <f t="shared" si="728"/>
        <v>2500</v>
      </c>
      <c r="AL699" s="3"/>
      <c r="AN699" s="20">
        <f t="shared" si="707"/>
        <v>242.64</v>
      </c>
      <c r="AO699">
        <f t="shared" si="694"/>
        <v>2</v>
      </c>
      <c r="AP699">
        <f t="shared" si="695"/>
        <v>0</v>
      </c>
      <c r="AQ699">
        <f t="shared" si="696"/>
        <v>2</v>
      </c>
      <c r="AR699">
        <f t="shared" si="697"/>
        <v>0</v>
      </c>
      <c r="AS699">
        <f t="shared" si="698"/>
        <v>0</v>
      </c>
      <c r="AT699">
        <f t="shared" si="699"/>
        <v>2</v>
      </c>
      <c r="AU699">
        <f t="shared" si="700"/>
        <v>1</v>
      </c>
      <c r="AV699">
        <f t="shared" si="701"/>
        <v>0</v>
      </c>
      <c r="AW699">
        <f t="shared" si="702"/>
        <v>1</v>
      </c>
      <c r="AX699">
        <f t="shared" si="703"/>
        <v>0</v>
      </c>
      <c r="AY699">
        <f t="shared" si="704"/>
        <v>2559.9999999999454</v>
      </c>
      <c r="AZ699" s="12">
        <f t="shared" si="708"/>
        <v>-4.1666666666666664E-2</v>
      </c>
      <c r="BA699" s="13">
        <f t="shared" si="726"/>
        <v>0</v>
      </c>
      <c r="BB699" s="13">
        <f t="shared" si="706"/>
        <v>0</v>
      </c>
      <c r="BC699" s="27">
        <v>0</v>
      </c>
      <c r="BD699" s="1">
        <f t="shared" si="709"/>
        <v>0</v>
      </c>
      <c r="BE699" s="20">
        <f t="shared" si="710"/>
        <v>229.80769230769229</v>
      </c>
    </row>
    <row r="700" spans="1:57" ht="35.25" customHeight="1" x14ac:dyDescent="0.65">
      <c r="A700" s="2">
        <v>694</v>
      </c>
      <c r="B700" s="2" t="s">
        <v>1691</v>
      </c>
      <c r="C700" s="64" t="s">
        <v>1698</v>
      </c>
      <c r="D700" s="47" t="s">
        <v>338</v>
      </c>
      <c r="E700" s="48" t="s">
        <v>222</v>
      </c>
      <c r="F700" s="46" t="str">
        <f>VLOOKUP(C700,'[1]2023.11'!$C$6:$X$1239,8,0)</f>
        <v>LEAK</v>
      </c>
      <c r="G700" s="46" t="str">
        <f>VLOOKUP(C700,'[1]2023.11'!$C$6:$X$1239,9,0)</f>
        <v>TOUCH</v>
      </c>
      <c r="H700" s="46" t="str">
        <f>VLOOKUP(C700,'[1]2023.11'!$C$6:$X$1239,14,0)</f>
        <v>F</v>
      </c>
      <c r="I700" s="78">
        <f>VLOOKUP(C700,'[1]2023.11'!$C$6:$X$1239,13,0)</f>
        <v>37384</v>
      </c>
      <c r="J700" s="46" t="str">
        <f>VLOOKUP(C700,'[1]2023.11'!$C$6:$X$1239,4,0)</f>
        <v>0978711447</v>
      </c>
      <c r="K700" s="46" t="str">
        <f>VLOOKUP(C700,'[1]2023.11'!$C$6:$X$1239,3,0)</f>
        <v>051568788</v>
      </c>
      <c r="L700" s="15">
        <v>44228</v>
      </c>
      <c r="M700" s="2">
        <f t="shared" si="723"/>
        <v>26</v>
      </c>
      <c r="N700" s="16">
        <v>24</v>
      </c>
      <c r="O700" s="2"/>
      <c r="P700" s="16"/>
      <c r="Q700" s="16"/>
      <c r="R700" s="2">
        <v>200</v>
      </c>
      <c r="S700" s="2">
        <v>0</v>
      </c>
      <c r="T700" s="2">
        <v>0</v>
      </c>
      <c r="U700" s="16"/>
      <c r="V700" s="2">
        <v>0</v>
      </c>
      <c r="W700" s="2">
        <f t="shared" si="729"/>
        <v>10</v>
      </c>
      <c r="X700" s="2">
        <f t="shared" si="718"/>
        <v>0</v>
      </c>
      <c r="Y700" s="17">
        <f t="shared" si="717"/>
        <v>34.615384615384613</v>
      </c>
      <c r="Z700" s="17">
        <f t="shared" si="705"/>
        <v>6</v>
      </c>
      <c r="AA700" s="17">
        <f t="shared" si="711"/>
        <v>5</v>
      </c>
      <c r="AB700" s="18">
        <v>7</v>
      </c>
      <c r="AC700" s="19">
        <f t="shared" si="693"/>
        <v>262.61538461538464</v>
      </c>
      <c r="AD700" s="17">
        <f t="shared" si="724"/>
        <v>0</v>
      </c>
      <c r="AE700" s="17">
        <f t="shared" si="725"/>
        <v>0</v>
      </c>
      <c r="AF700" s="29"/>
      <c r="AG700" s="43">
        <f t="shared" si="730"/>
        <v>0</v>
      </c>
      <c r="AH700" s="17">
        <f t="shared" si="731"/>
        <v>5.252307692307693</v>
      </c>
      <c r="AI700" s="17">
        <f t="shared" si="732"/>
        <v>5.252307692307693</v>
      </c>
      <c r="AJ700" s="3">
        <f t="shared" si="727"/>
        <v>257</v>
      </c>
      <c r="AK700" s="3">
        <f t="shared" si="728"/>
        <v>1400</v>
      </c>
      <c r="AL700" s="3"/>
      <c r="AN700" s="20">
        <f t="shared" si="707"/>
        <v>257.36</v>
      </c>
      <c r="AO700">
        <f t="shared" si="694"/>
        <v>2</v>
      </c>
      <c r="AP700">
        <f t="shared" si="695"/>
        <v>1</v>
      </c>
      <c r="AQ700">
        <f t="shared" si="696"/>
        <v>0</v>
      </c>
      <c r="AR700">
        <f t="shared" si="697"/>
        <v>0</v>
      </c>
      <c r="AS700">
        <f t="shared" si="698"/>
        <v>1</v>
      </c>
      <c r="AT700">
        <f t="shared" si="699"/>
        <v>2</v>
      </c>
      <c r="AU700">
        <f t="shared" si="700"/>
        <v>0</v>
      </c>
      <c r="AV700">
        <f t="shared" si="701"/>
        <v>1</v>
      </c>
      <c r="AW700">
        <f t="shared" si="702"/>
        <v>0</v>
      </c>
      <c r="AX700">
        <f t="shared" si="703"/>
        <v>4</v>
      </c>
      <c r="AY700">
        <f t="shared" si="704"/>
        <v>1440.0000000000546</v>
      </c>
      <c r="AZ700" s="12">
        <f t="shared" si="708"/>
        <v>-4.1666666666666664E-2</v>
      </c>
      <c r="BA700" s="13">
        <f t="shared" si="726"/>
        <v>0</v>
      </c>
      <c r="BB700" s="13">
        <f t="shared" si="706"/>
        <v>0</v>
      </c>
      <c r="BC700" s="27">
        <v>0</v>
      </c>
      <c r="BD700" s="1">
        <f t="shared" si="709"/>
        <v>0</v>
      </c>
      <c r="BE700" s="20">
        <f t="shared" si="710"/>
        <v>244.61538461538464</v>
      </c>
    </row>
    <row r="701" spans="1:57" ht="35.25" customHeight="1" x14ac:dyDescent="0.65">
      <c r="A701" s="39">
        <v>695</v>
      </c>
      <c r="B701" s="2" t="s">
        <v>1691</v>
      </c>
      <c r="C701" s="64" t="s">
        <v>1699</v>
      </c>
      <c r="D701" s="47" t="s">
        <v>1700</v>
      </c>
      <c r="E701" s="48" t="s">
        <v>1701</v>
      </c>
      <c r="F701" s="46" t="str">
        <f>VLOOKUP(C701,'[1]2023.11'!$C$6:$X$1239,8,0)</f>
        <v>OU</v>
      </c>
      <c r="G701" s="46" t="str">
        <f>VLOOKUP(C701,'[1]2023.11'!$C$6:$X$1239,9,0)</f>
        <v>CHANTHY</v>
      </c>
      <c r="H701" s="46" t="str">
        <f>VLOOKUP(C701,'[1]2023.11'!$C$6:$X$1239,14,0)</f>
        <v>F</v>
      </c>
      <c r="I701" s="78">
        <f>VLOOKUP(C701,'[1]2023.11'!$C$6:$X$1239,13,0)</f>
        <v>31506</v>
      </c>
      <c r="J701" s="46" t="str">
        <f>VLOOKUP(C701,'[1]2023.11'!$C$6:$X$1239,4,0)</f>
        <v>086928467</v>
      </c>
      <c r="K701" s="46" t="str">
        <f>VLOOKUP(C701,'[1]2023.11'!$C$6:$X$1239,3,0)</f>
        <v>150818810</v>
      </c>
      <c r="L701" s="15">
        <v>44228</v>
      </c>
      <c r="M701" s="2">
        <f t="shared" si="723"/>
        <v>23</v>
      </c>
      <c r="N701" s="16">
        <v>18</v>
      </c>
      <c r="O701" s="2"/>
      <c r="P701" s="16">
        <v>3</v>
      </c>
      <c r="Q701" s="16"/>
      <c r="R701" s="2">
        <v>200</v>
      </c>
      <c r="S701" s="2">
        <v>0</v>
      </c>
      <c r="T701" s="2">
        <v>0</v>
      </c>
      <c r="U701" s="16"/>
      <c r="V701" s="2">
        <v>0</v>
      </c>
      <c r="W701" s="2">
        <f t="shared" si="729"/>
        <v>0</v>
      </c>
      <c r="X701" s="2">
        <f t="shared" si="718"/>
        <v>0</v>
      </c>
      <c r="Y701" s="17">
        <f t="shared" si="717"/>
        <v>25.96153846153846</v>
      </c>
      <c r="Z701" s="17">
        <f t="shared" si="705"/>
        <v>4.5</v>
      </c>
      <c r="AA701" s="17">
        <f t="shared" si="711"/>
        <v>4.4230769230769234</v>
      </c>
      <c r="AB701" s="18">
        <v>7</v>
      </c>
      <c r="AC701" s="19">
        <f t="shared" si="693"/>
        <v>241.88461538461539</v>
      </c>
      <c r="AD701" s="17">
        <f t="shared" si="724"/>
        <v>23.076923076923077</v>
      </c>
      <c r="AE701" s="17">
        <f t="shared" si="725"/>
        <v>0</v>
      </c>
      <c r="AF701" s="29"/>
      <c r="AG701" s="43">
        <f t="shared" si="730"/>
        <v>0</v>
      </c>
      <c r="AH701" s="17">
        <f t="shared" si="731"/>
        <v>4.8376923076923077</v>
      </c>
      <c r="AI701" s="17">
        <f t="shared" si="732"/>
        <v>27.914615384615384</v>
      </c>
      <c r="AJ701" s="3">
        <f t="shared" si="727"/>
        <v>213</v>
      </c>
      <c r="AK701" s="3">
        <f t="shared" si="728"/>
        <v>3800</v>
      </c>
      <c r="AL701" s="3"/>
      <c r="AN701" s="20">
        <f t="shared" si="707"/>
        <v>213.97</v>
      </c>
      <c r="AO701">
        <f t="shared" si="694"/>
        <v>2</v>
      </c>
      <c r="AP701">
        <f t="shared" si="695"/>
        <v>0</v>
      </c>
      <c r="AQ701">
        <f t="shared" si="696"/>
        <v>0</v>
      </c>
      <c r="AR701">
        <f t="shared" si="697"/>
        <v>1</v>
      </c>
      <c r="AS701">
        <f t="shared" si="698"/>
        <v>0</v>
      </c>
      <c r="AT701">
        <f t="shared" si="699"/>
        <v>3</v>
      </c>
      <c r="AU701">
        <f t="shared" si="700"/>
        <v>1</v>
      </c>
      <c r="AV701">
        <f t="shared" si="701"/>
        <v>1</v>
      </c>
      <c r="AW701">
        <f t="shared" si="702"/>
        <v>1</v>
      </c>
      <c r="AX701">
        <f t="shared" si="703"/>
        <v>3</v>
      </c>
      <c r="AY701">
        <f t="shared" si="704"/>
        <v>3879.9999999999955</v>
      </c>
      <c r="AZ701" s="12">
        <f t="shared" si="708"/>
        <v>-4.1666666666666664E-2</v>
      </c>
      <c r="BA701" s="13">
        <f t="shared" si="726"/>
        <v>0</v>
      </c>
      <c r="BB701" s="13">
        <f t="shared" si="706"/>
        <v>0</v>
      </c>
      <c r="BC701" s="27">
        <v>0</v>
      </c>
      <c r="BD701" s="1">
        <f t="shared" si="709"/>
        <v>0</v>
      </c>
      <c r="BE701" s="20">
        <f t="shared" si="710"/>
        <v>202.88461538461539</v>
      </c>
    </row>
    <row r="702" spans="1:57" ht="35.25" customHeight="1" x14ac:dyDescent="0.65">
      <c r="A702" s="2">
        <v>696</v>
      </c>
      <c r="B702" s="2" t="s">
        <v>1691</v>
      </c>
      <c r="C702" s="64" t="s">
        <v>1702</v>
      </c>
      <c r="D702" s="47" t="s">
        <v>399</v>
      </c>
      <c r="E702" s="48" t="s">
        <v>1703</v>
      </c>
      <c r="F702" s="46" t="str">
        <f>VLOOKUP(C702,'[1]2023.11'!$C$6:$X$1239,8,0)</f>
        <v>CHANN</v>
      </c>
      <c r="G702" s="46" t="str">
        <f>VLOOKUP(C702,'[1]2023.11'!$C$6:$X$1239,9,0)</f>
        <v>SREYNANG</v>
      </c>
      <c r="H702" s="46" t="str">
        <f>VLOOKUP(C702,'[1]2023.11'!$C$6:$X$1239,14,0)</f>
        <v>F</v>
      </c>
      <c r="I702" s="78">
        <f>VLOOKUP(C702,'[1]2023.11'!$C$6:$X$1239,13,0)</f>
        <v>31450</v>
      </c>
      <c r="J702" s="46" t="str">
        <f>VLOOKUP(C702,'[1]2023.11'!$C$6:$X$1239,4,0)</f>
        <v>067247525</v>
      </c>
      <c r="K702" s="46" t="str">
        <f>VLOOKUP(C702,'[1]2023.11'!$C$6:$X$1239,3,0)</f>
        <v>062197305</v>
      </c>
      <c r="L702" s="15">
        <v>44228</v>
      </c>
      <c r="M702" s="2">
        <f t="shared" si="723"/>
        <v>26</v>
      </c>
      <c r="N702" s="16">
        <v>24</v>
      </c>
      <c r="O702" s="2"/>
      <c r="P702" s="16"/>
      <c r="Q702" s="16"/>
      <c r="R702" s="2">
        <v>200</v>
      </c>
      <c r="S702" s="2">
        <v>0</v>
      </c>
      <c r="T702" s="2">
        <v>0</v>
      </c>
      <c r="U702" s="16"/>
      <c r="V702" s="2">
        <v>0</v>
      </c>
      <c r="W702" s="2">
        <f t="shared" si="729"/>
        <v>10</v>
      </c>
      <c r="X702" s="2">
        <f t="shared" si="718"/>
        <v>0</v>
      </c>
      <c r="Y702" s="17">
        <f t="shared" si="717"/>
        <v>34.615384615384613</v>
      </c>
      <c r="Z702" s="17">
        <f t="shared" si="705"/>
        <v>6</v>
      </c>
      <c r="AA702" s="17">
        <f t="shared" si="711"/>
        <v>5</v>
      </c>
      <c r="AB702" s="18">
        <v>7</v>
      </c>
      <c r="AC702" s="19">
        <f t="shared" si="693"/>
        <v>262.61538461538464</v>
      </c>
      <c r="AD702" s="17">
        <f t="shared" si="724"/>
        <v>0</v>
      </c>
      <c r="AE702" s="17">
        <f t="shared" si="725"/>
        <v>0</v>
      </c>
      <c r="AF702" s="29"/>
      <c r="AG702" s="43">
        <f t="shared" si="730"/>
        <v>0</v>
      </c>
      <c r="AH702" s="17">
        <f t="shared" si="731"/>
        <v>5.252307692307693</v>
      </c>
      <c r="AI702" s="17">
        <f t="shared" si="732"/>
        <v>5.252307692307693</v>
      </c>
      <c r="AJ702" s="3">
        <f t="shared" si="727"/>
        <v>257</v>
      </c>
      <c r="AK702" s="3">
        <f t="shared" si="728"/>
        <v>1400</v>
      </c>
      <c r="AL702" s="3"/>
      <c r="AN702" s="20">
        <f t="shared" si="707"/>
        <v>257.36</v>
      </c>
      <c r="AO702">
        <f t="shared" si="694"/>
        <v>2</v>
      </c>
      <c r="AP702">
        <f t="shared" si="695"/>
        <v>1</v>
      </c>
      <c r="AQ702">
        <f t="shared" si="696"/>
        <v>0</v>
      </c>
      <c r="AR702">
        <f t="shared" si="697"/>
        <v>0</v>
      </c>
      <c r="AS702">
        <f t="shared" si="698"/>
        <v>1</v>
      </c>
      <c r="AT702">
        <f t="shared" si="699"/>
        <v>2</v>
      </c>
      <c r="AU702">
        <f t="shared" si="700"/>
        <v>0</v>
      </c>
      <c r="AV702">
        <f t="shared" si="701"/>
        <v>1</v>
      </c>
      <c r="AW702">
        <f t="shared" si="702"/>
        <v>0</v>
      </c>
      <c r="AX702">
        <f t="shared" si="703"/>
        <v>4</v>
      </c>
      <c r="AY702">
        <f t="shared" si="704"/>
        <v>1440.0000000000546</v>
      </c>
      <c r="AZ702" s="12">
        <f t="shared" si="708"/>
        <v>-4.1666666666666664E-2</v>
      </c>
      <c r="BA702" s="13">
        <f t="shared" si="726"/>
        <v>0</v>
      </c>
      <c r="BB702" s="13">
        <f t="shared" si="706"/>
        <v>0</v>
      </c>
      <c r="BC702" s="27">
        <v>0</v>
      </c>
      <c r="BD702" s="1">
        <f t="shared" si="709"/>
        <v>0</v>
      </c>
      <c r="BE702" s="20">
        <f t="shared" si="710"/>
        <v>244.61538461538464</v>
      </c>
    </row>
    <row r="703" spans="1:57" ht="35.25" customHeight="1" x14ac:dyDescent="0.65">
      <c r="A703" s="39">
        <v>697</v>
      </c>
      <c r="B703" s="2" t="s">
        <v>1691</v>
      </c>
      <c r="C703" s="64" t="s">
        <v>1704</v>
      </c>
      <c r="D703" s="47" t="s">
        <v>858</v>
      </c>
      <c r="E703" s="48" t="s">
        <v>113</v>
      </c>
      <c r="F703" s="46" t="str">
        <f>VLOOKUP(C703,'[1]2023.11'!$C$6:$X$1239,8,0)</f>
        <v>ART</v>
      </c>
      <c r="G703" s="46" t="str">
        <f>VLOOKUP(C703,'[1]2023.11'!$C$6:$X$1239,9,0)</f>
        <v>REAKSA</v>
      </c>
      <c r="H703" s="46" t="str">
        <f>VLOOKUP(C703,'[1]2023.11'!$C$6:$X$1239,14,0)</f>
        <v>F</v>
      </c>
      <c r="I703" s="78">
        <f>VLOOKUP(C703,'[1]2023.11'!$C$6:$X$1239,13,0)</f>
        <v>31917</v>
      </c>
      <c r="J703" s="46" t="str">
        <f>VLOOKUP(C703,'[1]2023.11'!$C$6:$X$1239,4,0)</f>
        <v>088641219</v>
      </c>
      <c r="K703" s="46" t="str">
        <f>VLOOKUP(C703,'[1]2023.11'!$C$6:$X$1239,3,0)</f>
        <v>051578654</v>
      </c>
      <c r="L703" s="15">
        <v>44228</v>
      </c>
      <c r="M703" s="2">
        <f t="shared" si="723"/>
        <v>26</v>
      </c>
      <c r="N703" s="16">
        <v>24</v>
      </c>
      <c r="O703" s="2"/>
      <c r="P703" s="16"/>
      <c r="Q703" s="16"/>
      <c r="R703" s="2">
        <v>200</v>
      </c>
      <c r="S703" s="2">
        <v>0</v>
      </c>
      <c r="T703" s="2">
        <v>0</v>
      </c>
      <c r="U703" s="16"/>
      <c r="V703" s="2">
        <v>0</v>
      </c>
      <c r="W703" s="2">
        <f t="shared" si="729"/>
        <v>10</v>
      </c>
      <c r="X703" s="2">
        <f t="shared" si="718"/>
        <v>0</v>
      </c>
      <c r="Y703" s="17">
        <f t="shared" si="717"/>
        <v>34.615384615384613</v>
      </c>
      <c r="Z703" s="17">
        <f t="shared" si="705"/>
        <v>6</v>
      </c>
      <c r="AA703" s="17">
        <f t="shared" si="711"/>
        <v>5</v>
      </c>
      <c r="AB703" s="18">
        <v>7</v>
      </c>
      <c r="AC703" s="19">
        <f t="shared" si="693"/>
        <v>262.61538461538464</v>
      </c>
      <c r="AD703" s="17">
        <f t="shared" si="724"/>
        <v>0</v>
      </c>
      <c r="AE703" s="17">
        <f t="shared" si="725"/>
        <v>0</v>
      </c>
      <c r="AF703" s="29"/>
      <c r="AG703" s="43">
        <f t="shared" si="730"/>
        <v>0</v>
      </c>
      <c r="AH703" s="17">
        <f t="shared" si="731"/>
        <v>5.252307692307693</v>
      </c>
      <c r="AI703" s="17">
        <f t="shared" si="732"/>
        <v>5.252307692307693</v>
      </c>
      <c r="AJ703" s="3">
        <f t="shared" si="727"/>
        <v>257</v>
      </c>
      <c r="AK703" s="3">
        <f t="shared" si="728"/>
        <v>1400</v>
      </c>
      <c r="AL703" s="3"/>
      <c r="AN703" s="20">
        <f t="shared" si="707"/>
        <v>257.36</v>
      </c>
      <c r="AO703">
        <f t="shared" si="694"/>
        <v>2</v>
      </c>
      <c r="AP703">
        <f t="shared" si="695"/>
        <v>1</v>
      </c>
      <c r="AQ703">
        <f t="shared" si="696"/>
        <v>0</v>
      </c>
      <c r="AR703">
        <f t="shared" si="697"/>
        <v>0</v>
      </c>
      <c r="AS703">
        <f t="shared" si="698"/>
        <v>1</v>
      </c>
      <c r="AT703">
        <f t="shared" si="699"/>
        <v>2</v>
      </c>
      <c r="AU703">
        <f t="shared" si="700"/>
        <v>0</v>
      </c>
      <c r="AV703">
        <f t="shared" si="701"/>
        <v>1</v>
      </c>
      <c r="AW703">
        <f t="shared" si="702"/>
        <v>0</v>
      </c>
      <c r="AX703">
        <f t="shared" si="703"/>
        <v>4</v>
      </c>
      <c r="AY703">
        <f t="shared" si="704"/>
        <v>1440.0000000000546</v>
      </c>
      <c r="AZ703" s="12">
        <f t="shared" si="708"/>
        <v>-4.1666666666666664E-2</v>
      </c>
      <c r="BA703" s="13">
        <f t="shared" si="726"/>
        <v>0</v>
      </c>
      <c r="BB703" s="13">
        <f t="shared" si="706"/>
        <v>0</v>
      </c>
      <c r="BC703" s="27">
        <v>0</v>
      </c>
      <c r="BD703" s="1">
        <f t="shared" si="709"/>
        <v>0</v>
      </c>
      <c r="BE703" s="20">
        <f t="shared" si="710"/>
        <v>244.61538461538464</v>
      </c>
    </row>
    <row r="704" spans="1:57" ht="35.25" customHeight="1" x14ac:dyDescent="0.65">
      <c r="A704" s="2">
        <v>698</v>
      </c>
      <c r="B704" s="2" t="s">
        <v>1691</v>
      </c>
      <c r="C704" s="64" t="s">
        <v>1705</v>
      </c>
      <c r="D704" s="47" t="s">
        <v>1289</v>
      </c>
      <c r="E704" s="48" t="s">
        <v>1706</v>
      </c>
      <c r="F704" s="46" t="str">
        <f>VLOOKUP(C704,'[1]2023.11'!$C$6:$X$1239,8,0)</f>
        <v>OIEM</v>
      </c>
      <c r="G704" s="46" t="str">
        <f>VLOOKUP(C704,'[1]2023.11'!$C$6:$X$1239,9,0)</f>
        <v>LOY</v>
      </c>
      <c r="H704" s="46" t="str">
        <f>VLOOKUP(C704,'[1]2023.11'!$C$6:$X$1239,14,0)</f>
        <v>F</v>
      </c>
      <c r="I704" s="78">
        <f>VLOOKUP(C704,'[1]2023.11'!$C$6:$X$1239,13,0)</f>
        <v>32400</v>
      </c>
      <c r="J704" s="46" t="str">
        <f>VLOOKUP(C704,'[1]2023.11'!$C$6:$X$1239,4,0)</f>
        <v>011310531</v>
      </c>
      <c r="K704" s="46" t="str">
        <f>VLOOKUP(C704,'[1]2023.11'!$C$6:$X$1239,3,0)</f>
        <v>050857960</v>
      </c>
      <c r="L704" s="15">
        <v>44487</v>
      </c>
      <c r="M704" s="2">
        <f t="shared" si="723"/>
        <v>26</v>
      </c>
      <c r="N704" s="16">
        <v>24</v>
      </c>
      <c r="O704" s="2"/>
      <c r="P704" s="16"/>
      <c r="Q704" s="16"/>
      <c r="R704" s="2">
        <v>200</v>
      </c>
      <c r="S704" s="2">
        <v>0</v>
      </c>
      <c r="T704" s="2">
        <v>0</v>
      </c>
      <c r="U704" s="16"/>
      <c r="V704" s="2">
        <v>0</v>
      </c>
      <c r="W704" s="2">
        <f t="shared" si="729"/>
        <v>10</v>
      </c>
      <c r="X704" s="2">
        <f t="shared" si="718"/>
        <v>0</v>
      </c>
      <c r="Y704" s="17">
        <f t="shared" si="717"/>
        <v>34.615384615384613</v>
      </c>
      <c r="Z704" s="17">
        <f t="shared" si="705"/>
        <v>6</v>
      </c>
      <c r="AA704" s="17">
        <f t="shared" si="711"/>
        <v>5</v>
      </c>
      <c r="AB704" s="18">
        <v>7</v>
      </c>
      <c r="AC704" s="19">
        <f t="shared" si="693"/>
        <v>262.61538461538464</v>
      </c>
      <c r="AD704" s="17">
        <f t="shared" si="724"/>
        <v>0</v>
      </c>
      <c r="AE704" s="17">
        <f t="shared" si="725"/>
        <v>0</v>
      </c>
      <c r="AF704" s="29"/>
      <c r="AG704" s="43">
        <f t="shared" si="730"/>
        <v>0</v>
      </c>
      <c r="AH704" s="17">
        <f t="shared" si="731"/>
        <v>5.252307692307693</v>
      </c>
      <c r="AI704" s="17">
        <f t="shared" si="732"/>
        <v>5.252307692307693</v>
      </c>
      <c r="AJ704" s="3">
        <f t="shared" si="727"/>
        <v>257</v>
      </c>
      <c r="AK704" s="3">
        <f t="shared" si="728"/>
        <v>1400</v>
      </c>
      <c r="AL704" s="3"/>
      <c r="AN704" s="20">
        <f t="shared" si="707"/>
        <v>257.36</v>
      </c>
      <c r="AO704">
        <f t="shared" si="694"/>
        <v>2</v>
      </c>
      <c r="AP704">
        <f t="shared" si="695"/>
        <v>1</v>
      </c>
      <c r="AQ704">
        <f t="shared" si="696"/>
        <v>0</v>
      </c>
      <c r="AR704">
        <f t="shared" si="697"/>
        <v>0</v>
      </c>
      <c r="AS704">
        <f t="shared" si="698"/>
        <v>1</v>
      </c>
      <c r="AT704">
        <f t="shared" si="699"/>
        <v>2</v>
      </c>
      <c r="AU704">
        <f t="shared" si="700"/>
        <v>0</v>
      </c>
      <c r="AV704">
        <f t="shared" si="701"/>
        <v>1</v>
      </c>
      <c r="AW704">
        <f t="shared" si="702"/>
        <v>0</v>
      </c>
      <c r="AX704">
        <f t="shared" si="703"/>
        <v>4</v>
      </c>
      <c r="AY704">
        <f t="shared" si="704"/>
        <v>1440.0000000000546</v>
      </c>
      <c r="AZ704" s="12">
        <f t="shared" si="708"/>
        <v>-0.75555555555555554</v>
      </c>
      <c r="BA704" s="13">
        <f t="shared" si="726"/>
        <v>0</v>
      </c>
      <c r="BB704" s="13">
        <f t="shared" si="706"/>
        <v>0</v>
      </c>
      <c r="BC704" s="27">
        <v>0</v>
      </c>
      <c r="BD704" s="1">
        <f t="shared" si="709"/>
        <v>0</v>
      </c>
      <c r="BE704" s="20">
        <f t="shared" si="710"/>
        <v>244.61538461538464</v>
      </c>
    </row>
    <row r="705" spans="1:57" ht="35.25" customHeight="1" x14ac:dyDescent="0.65">
      <c r="A705" s="39">
        <v>699</v>
      </c>
      <c r="B705" s="2" t="s">
        <v>1691</v>
      </c>
      <c r="C705" s="64" t="s">
        <v>1707</v>
      </c>
      <c r="D705" s="47" t="s">
        <v>1467</v>
      </c>
      <c r="E705" s="48" t="s">
        <v>116</v>
      </c>
      <c r="F705" s="46" t="str">
        <f>VLOOKUP(C705,'[1]2023.11'!$C$6:$X$1239,8,0)</f>
        <v>PHIN</v>
      </c>
      <c r="G705" s="46" t="str">
        <f>VLOOKUP(C705,'[1]2023.11'!$C$6:$X$1239,9,0)</f>
        <v>SCOHEAT</v>
      </c>
      <c r="H705" s="46" t="str">
        <f>VLOOKUP(C705,'[1]2023.11'!$C$6:$X$1239,14,0)</f>
        <v>F</v>
      </c>
      <c r="I705" s="78">
        <f>VLOOKUP(C705,'[1]2023.11'!$C$6:$X$1239,13,0)</f>
        <v>36807</v>
      </c>
      <c r="J705" s="46" t="str">
        <f>VLOOKUP(C705,'[1]2023.11'!$C$6:$X$1239,4,0)</f>
        <v>0967041661</v>
      </c>
      <c r="K705" s="46" t="str">
        <f>VLOOKUP(C705,'[1]2023.11'!$C$6:$X$1239,3,0)</f>
        <v>021171327</v>
      </c>
      <c r="L705" s="15">
        <v>44487</v>
      </c>
      <c r="M705" s="2">
        <f t="shared" si="723"/>
        <v>26</v>
      </c>
      <c r="N705" s="16">
        <v>24</v>
      </c>
      <c r="O705" s="2"/>
      <c r="P705" s="16"/>
      <c r="Q705" s="16"/>
      <c r="R705" s="2">
        <v>200</v>
      </c>
      <c r="S705" s="2">
        <v>0</v>
      </c>
      <c r="T705" s="2">
        <v>0</v>
      </c>
      <c r="U705" s="16"/>
      <c r="V705" s="2">
        <v>0</v>
      </c>
      <c r="W705" s="2">
        <f t="shared" si="729"/>
        <v>10</v>
      </c>
      <c r="X705" s="2">
        <f t="shared" si="718"/>
        <v>0</v>
      </c>
      <c r="Y705" s="17">
        <f t="shared" si="717"/>
        <v>34.615384615384613</v>
      </c>
      <c r="Z705" s="17">
        <f t="shared" si="705"/>
        <v>6</v>
      </c>
      <c r="AA705" s="17">
        <f t="shared" si="711"/>
        <v>5</v>
      </c>
      <c r="AB705" s="18">
        <v>7</v>
      </c>
      <c r="AC705" s="19">
        <f t="shared" si="693"/>
        <v>262.61538461538464</v>
      </c>
      <c r="AD705" s="17">
        <f t="shared" si="724"/>
        <v>0</v>
      </c>
      <c r="AE705" s="17">
        <f t="shared" si="725"/>
        <v>0</v>
      </c>
      <c r="AF705" s="29"/>
      <c r="AG705" s="43">
        <f t="shared" si="730"/>
        <v>0</v>
      </c>
      <c r="AH705" s="17">
        <f t="shared" si="731"/>
        <v>5.252307692307693</v>
      </c>
      <c r="AI705" s="17">
        <f t="shared" si="732"/>
        <v>5.252307692307693</v>
      </c>
      <c r="AJ705" s="3">
        <f t="shared" si="727"/>
        <v>257</v>
      </c>
      <c r="AK705" s="3">
        <f t="shared" si="728"/>
        <v>1400</v>
      </c>
      <c r="AL705" s="3"/>
      <c r="AN705" s="20">
        <f t="shared" si="707"/>
        <v>257.36</v>
      </c>
      <c r="AO705">
        <f t="shared" si="694"/>
        <v>2</v>
      </c>
      <c r="AP705">
        <f t="shared" si="695"/>
        <v>1</v>
      </c>
      <c r="AQ705">
        <f t="shared" si="696"/>
        <v>0</v>
      </c>
      <c r="AR705">
        <f t="shared" si="697"/>
        <v>0</v>
      </c>
      <c r="AS705">
        <f t="shared" si="698"/>
        <v>1</v>
      </c>
      <c r="AT705">
        <f t="shared" si="699"/>
        <v>2</v>
      </c>
      <c r="AU705">
        <f t="shared" si="700"/>
        <v>0</v>
      </c>
      <c r="AV705">
        <f t="shared" si="701"/>
        <v>1</v>
      </c>
      <c r="AW705">
        <f t="shared" si="702"/>
        <v>0</v>
      </c>
      <c r="AX705">
        <f t="shared" si="703"/>
        <v>4</v>
      </c>
      <c r="AY705">
        <f t="shared" si="704"/>
        <v>1440.0000000000546</v>
      </c>
      <c r="AZ705" s="12">
        <f t="shared" si="708"/>
        <v>-0.75555555555555554</v>
      </c>
      <c r="BA705" s="13">
        <f t="shared" si="726"/>
        <v>0</v>
      </c>
      <c r="BB705" s="13">
        <f t="shared" si="706"/>
        <v>0</v>
      </c>
      <c r="BC705" s="27">
        <v>2</v>
      </c>
      <c r="BD705" s="1">
        <f t="shared" si="709"/>
        <v>75</v>
      </c>
      <c r="BE705" s="20">
        <f t="shared" si="710"/>
        <v>169.61538461538464</v>
      </c>
    </row>
    <row r="706" spans="1:57" ht="35.25" customHeight="1" x14ac:dyDescent="0.65">
      <c r="A706" s="2">
        <v>700</v>
      </c>
      <c r="B706" s="2" t="s">
        <v>1691</v>
      </c>
      <c r="C706" s="2" t="s">
        <v>1708</v>
      </c>
      <c r="D706" s="47" t="s">
        <v>313</v>
      </c>
      <c r="E706" s="48" t="s">
        <v>1709</v>
      </c>
      <c r="F706" s="46" t="str">
        <f>VLOOKUP(C706,'[1]2023.11'!$C$6:$X$1239,8,0)</f>
        <v>KEO</v>
      </c>
      <c r="G706" s="46" t="str">
        <f>VLOOKUP(C706,'[1]2023.11'!$C$6:$X$1239,9,0)</f>
        <v>PHORK</v>
      </c>
      <c r="H706" s="46" t="str">
        <f>VLOOKUP(C706,'[1]2023.11'!$C$6:$X$1239,14,0)</f>
        <v>F</v>
      </c>
      <c r="I706" s="78">
        <f>VLOOKUP(C706,'[1]2023.11'!$C$6:$X$1239,13,0)</f>
        <v>36560</v>
      </c>
      <c r="J706" s="46" t="str">
        <f>VLOOKUP(C706,'[1]2023.11'!$C$6:$X$1239,4,0)</f>
        <v>0968320247</v>
      </c>
      <c r="K706" s="46" t="str">
        <f>VLOOKUP(C706,'[1]2023.11'!$C$6:$X$1239,3,0)</f>
        <v>030950678</v>
      </c>
      <c r="L706" s="15">
        <v>44613</v>
      </c>
      <c r="M706" s="2">
        <f t="shared" si="723"/>
        <v>26</v>
      </c>
      <c r="N706" s="16">
        <v>24</v>
      </c>
      <c r="O706" s="2"/>
      <c r="P706" s="16"/>
      <c r="Q706" s="16"/>
      <c r="R706" s="2">
        <v>210</v>
      </c>
      <c r="S706" s="2">
        <v>15</v>
      </c>
      <c r="T706" s="2">
        <v>0</v>
      </c>
      <c r="U706" s="16"/>
      <c r="V706" s="2">
        <v>0</v>
      </c>
      <c r="W706" s="2">
        <f t="shared" si="729"/>
        <v>10</v>
      </c>
      <c r="X706" s="2">
        <f t="shared" si="718"/>
        <v>0</v>
      </c>
      <c r="Y706" s="17">
        <f t="shared" si="717"/>
        <v>36.346153846153847</v>
      </c>
      <c r="Z706" s="17">
        <f t="shared" si="705"/>
        <v>6</v>
      </c>
      <c r="AA706" s="17">
        <f t="shared" si="711"/>
        <v>5</v>
      </c>
      <c r="AB706" s="18">
        <v>7</v>
      </c>
      <c r="AC706" s="19">
        <f t="shared" si="693"/>
        <v>289.34615384615387</v>
      </c>
      <c r="AD706" s="17">
        <f t="shared" si="724"/>
        <v>0</v>
      </c>
      <c r="AE706" s="17">
        <f t="shared" si="725"/>
        <v>0</v>
      </c>
      <c r="AF706" s="29"/>
      <c r="AG706" s="43">
        <f t="shared" si="730"/>
        <v>0</v>
      </c>
      <c r="AH706" s="17">
        <f t="shared" si="731"/>
        <v>5.7869230769230775</v>
      </c>
      <c r="AI706" s="17">
        <f t="shared" si="732"/>
        <v>5.7869230769230775</v>
      </c>
      <c r="AJ706" s="3">
        <f t="shared" si="727"/>
        <v>283</v>
      </c>
      <c r="AK706" s="3">
        <f t="shared" si="728"/>
        <v>2200</v>
      </c>
      <c r="AL706" s="3"/>
      <c r="AN706" s="20">
        <f t="shared" si="707"/>
        <v>283.56</v>
      </c>
      <c r="AO706">
        <f t="shared" si="694"/>
        <v>2</v>
      </c>
      <c r="AP706">
        <f t="shared" si="695"/>
        <v>1</v>
      </c>
      <c r="AQ706">
        <f t="shared" si="696"/>
        <v>1</v>
      </c>
      <c r="AR706">
        <f t="shared" si="697"/>
        <v>1</v>
      </c>
      <c r="AS706">
        <f t="shared" si="698"/>
        <v>0</v>
      </c>
      <c r="AT706">
        <f t="shared" si="699"/>
        <v>3</v>
      </c>
      <c r="AU706">
        <f t="shared" si="700"/>
        <v>1</v>
      </c>
      <c r="AV706">
        <f t="shared" si="701"/>
        <v>0</v>
      </c>
      <c r="AW706">
        <f t="shared" si="702"/>
        <v>0</v>
      </c>
      <c r="AX706">
        <f t="shared" si="703"/>
        <v>2</v>
      </c>
      <c r="AY706">
        <f t="shared" si="704"/>
        <v>2240.0000000000091</v>
      </c>
      <c r="AZ706" s="12">
        <f t="shared" si="708"/>
        <v>-1.0972222222222223</v>
      </c>
      <c r="BA706" s="13">
        <f t="shared" si="726"/>
        <v>0</v>
      </c>
      <c r="BB706" s="13">
        <f t="shared" si="706"/>
        <v>0</v>
      </c>
      <c r="BC706" s="27">
        <v>0</v>
      </c>
      <c r="BD706" s="1">
        <f t="shared" si="709"/>
        <v>0</v>
      </c>
      <c r="BE706" s="20">
        <f t="shared" si="710"/>
        <v>271.34615384615387</v>
      </c>
    </row>
    <row r="707" spans="1:57" ht="35.25" customHeight="1" x14ac:dyDescent="0.65">
      <c r="A707" s="39">
        <v>701</v>
      </c>
      <c r="B707" s="2" t="s">
        <v>1691</v>
      </c>
      <c r="C707" s="64" t="s">
        <v>1710</v>
      </c>
      <c r="D707" s="47" t="s">
        <v>127</v>
      </c>
      <c r="E707" s="48" t="s">
        <v>1711</v>
      </c>
      <c r="F707" s="46" t="str">
        <f>VLOOKUP(C707,'[1]2023.11'!$C$6:$X$1239,8,0)</f>
        <v>THORN</v>
      </c>
      <c r="G707" s="46" t="str">
        <f>VLOOKUP(C707,'[1]2023.11'!$C$6:$X$1239,9,0)</f>
        <v>SOKTHEA</v>
      </c>
      <c r="H707" s="46" t="str">
        <f>VLOOKUP(C707,'[1]2023.11'!$C$6:$X$1239,14,0)</f>
        <v>F</v>
      </c>
      <c r="I707" s="78">
        <f>VLOOKUP(C707,'[1]2023.11'!$C$6:$X$1239,13,0)</f>
        <v>36941</v>
      </c>
      <c r="J707" s="46" t="str">
        <f>VLOOKUP(C707,'[1]2023.11'!$C$6:$X$1239,4,0)</f>
        <v>093807639</v>
      </c>
      <c r="K707" s="46" t="str">
        <f>VLOOKUP(C707,'[1]2023.11'!$C$6:$X$1239,3,0)</f>
        <v>031006049</v>
      </c>
      <c r="L707" s="15">
        <v>44774</v>
      </c>
      <c r="M707" s="2">
        <f t="shared" si="723"/>
        <v>26</v>
      </c>
      <c r="N707" s="16">
        <v>24</v>
      </c>
      <c r="O707" s="2"/>
      <c r="P707" s="16"/>
      <c r="Q707" s="16"/>
      <c r="R707" s="2">
        <v>200</v>
      </c>
      <c r="S707" s="2">
        <v>0</v>
      </c>
      <c r="T707" s="2">
        <v>0</v>
      </c>
      <c r="U707" s="16"/>
      <c r="V707" s="2">
        <v>0</v>
      </c>
      <c r="W707" s="2">
        <f t="shared" si="729"/>
        <v>10</v>
      </c>
      <c r="X707" s="2">
        <f t="shared" si="718"/>
        <v>0</v>
      </c>
      <c r="Y707" s="17">
        <f t="shared" si="717"/>
        <v>34.615384615384613</v>
      </c>
      <c r="Z707" s="17">
        <f t="shared" si="705"/>
        <v>6</v>
      </c>
      <c r="AA707" s="17">
        <f t="shared" si="711"/>
        <v>5</v>
      </c>
      <c r="AB707" s="18">
        <v>7</v>
      </c>
      <c r="AC707" s="19">
        <f t="shared" si="693"/>
        <v>262.61538461538464</v>
      </c>
      <c r="AD707" s="17">
        <f t="shared" si="724"/>
        <v>0</v>
      </c>
      <c r="AE707" s="17">
        <f t="shared" si="725"/>
        <v>0</v>
      </c>
      <c r="AF707" s="29"/>
      <c r="AG707" s="43">
        <f t="shared" si="730"/>
        <v>0</v>
      </c>
      <c r="AH707" s="17">
        <f t="shared" si="731"/>
        <v>5.252307692307693</v>
      </c>
      <c r="AI707" s="17">
        <f t="shared" si="732"/>
        <v>5.252307692307693</v>
      </c>
      <c r="AJ707" s="3">
        <f t="shared" si="727"/>
        <v>257</v>
      </c>
      <c r="AK707" s="3">
        <f t="shared" si="728"/>
        <v>1400</v>
      </c>
      <c r="AL707" s="3"/>
      <c r="AN707" s="20">
        <f t="shared" si="707"/>
        <v>257.36</v>
      </c>
      <c r="AO707">
        <f t="shared" si="694"/>
        <v>2</v>
      </c>
      <c r="AP707">
        <f t="shared" si="695"/>
        <v>1</v>
      </c>
      <c r="AQ707">
        <f t="shared" si="696"/>
        <v>0</v>
      </c>
      <c r="AR707">
        <f t="shared" si="697"/>
        <v>0</v>
      </c>
      <c r="AS707">
        <f t="shared" si="698"/>
        <v>1</v>
      </c>
      <c r="AT707">
        <f t="shared" si="699"/>
        <v>2</v>
      </c>
      <c r="AU707">
        <f t="shared" si="700"/>
        <v>0</v>
      </c>
      <c r="AV707">
        <f t="shared" si="701"/>
        <v>1</v>
      </c>
      <c r="AW707">
        <f t="shared" si="702"/>
        <v>0</v>
      </c>
      <c r="AX707">
        <f t="shared" si="703"/>
        <v>4</v>
      </c>
      <c r="AY707">
        <f t="shared" si="704"/>
        <v>1440.0000000000546</v>
      </c>
      <c r="AZ707" s="12">
        <f t="shared" si="708"/>
        <v>-1.5416666666666667</v>
      </c>
      <c r="BA707" s="13">
        <f t="shared" si="726"/>
        <v>0</v>
      </c>
      <c r="BB707" s="13">
        <f t="shared" si="706"/>
        <v>0</v>
      </c>
      <c r="BC707" s="27">
        <v>0</v>
      </c>
      <c r="BD707" s="1">
        <f t="shared" si="709"/>
        <v>0</v>
      </c>
      <c r="BE707" s="20">
        <f t="shared" si="710"/>
        <v>244.61538461538464</v>
      </c>
    </row>
    <row r="708" spans="1:57" ht="35.25" customHeight="1" x14ac:dyDescent="0.65">
      <c r="A708" s="2">
        <v>702</v>
      </c>
      <c r="B708" s="2" t="s">
        <v>1691</v>
      </c>
      <c r="C708" s="64" t="s">
        <v>1712</v>
      </c>
      <c r="D708" s="47" t="s">
        <v>1713</v>
      </c>
      <c r="E708" s="48" t="s">
        <v>277</v>
      </c>
      <c r="F708" s="46" t="str">
        <f>VLOOKUP(C708,'[1]2023.11'!$C$6:$X$1239,8,0)</f>
        <v>CHENG</v>
      </c>
      <c r="G708" s="46" t="str">
        <f>VLOOKUP(C708,'[1]2023.11'!$C$6:$X$1239,9,0)</f>
        <v>KEA</v>
      </c>
      <c r="H708" s="46" t="str">
        <f>VLOOKUP(C708,'[1]2023.11'!$C$6:$X$1239,14,0)</f>
        <v>F</v>
      </c>
      <c r="I708" s="78">
        <f>VLOOKUP(C708,'[1]2023.11'!$C$6:$X$1239,13,0)</f>
        <v>31017</v>
      </c>
      <c r="J708" s="46" t="str">
        <f>VLOOKUP(C708,'[1]2023.11'!$C$6:$X$1239,4,0)</f>
        <v>085831007</v>
      </c>
      <c r="K708" s="46">
        <f>VLOOKUP(C708,'[1]2023.11'!$C$6:$X$1239,3,0)</f>
        <v>110533094</v>
      </c>
      <c r="L708" s="15">
        <v>44774</v>
      </c>
      <c r="M708" s="2">
        <f t="shared" si="723"/>
        <v>24</v>
      </c>
      <c r="N708" s="16">
        <v>20</v>
      </c>
      <c r="O708" s="2"/>
      <c r="P708" s="16">
        <v>2</v>
      </c>
      <c r="Q708" s="16"/>
      <c r="R708" s="2">
        <v>200</v>
      </c>
      <c r="S708" s="2">
        <v>0</v>
      </c>
      <c r="T708" s="2">
        <v>0</v>
      </c>
      <c r="U708" s="16"/>
      <c r="V708" s="2">
        <v>0</v>
      </c>
      <c r="W708" s="2">
        <f t="shared" si="729"/>
        <v>0</v>
      </c>
      <c r="X708" s="2">
        <f t="shared" si="718"/>
        <v>0</v>
      </c>
      <c r="Y708" s="17">
        <f t="shared" si="717"/>
        <v>28.846153846153847</v>
      </c>
      <c r="Z708" s="17">
        <f t="shared" si="705"/>
        <v>5</v>
      </c>
      <c r="AA708" s="17">
        <f t="shared" si="711"/>
        <v>4.6153846153846159</v>
      </c>
      <c r="AB708" s="18">
        <v>7</v>
      </c>
      <c r="AC708" s="19">
        <f t="shared" ref="AC708:AC769" si="733">R708+S708+T708+U708+V708+W708+X708+Y708+Z708+AA708+AB708</f>
        <v>245.46153846153845</v>
      </c>
      <c r="AD708" s="17">
        <f t="shared" si="724"/>
        <v>15.384615384615385</v>
      </c>
      <c r="AE708" s="17">
        <f t="shared" si="725"/>
        <v>0</v>
      </c>
      <c r="AF708" s="29"/>
      <c r="AG708" s="43">
        <f t="shared" si="730"/>
        <v>0</v>
      </c>
      <c r="AH708" s="17">
        <f t="shared" si="731"/>
        <v>4.9092307692307688</v>
      </c>
      <c r="AI708" s="17">
        <f t="shared" si="732"/>
        <v>20.293846153846154</v>
      </c>
      <c r="AJ708" s="3">
        <f t="shared" si="727"/>
        <v>225</v>
      </c>
      <c r="AK708" s="3">
        <f t="shared" si="728"/>
        <v>600</v>
      </c>
      <c r="AL708" s="3"/>
      <c r="AN708" s="20">
        <f t="shared" si="707"/>
        <v>225.17</v>
      </c>
      <c r="AO708">
        <f t="shared" ref="AO708:AO771" si="734">INT(AN708/$AO$5)</f>
        <v>2</v>
      </c>
      <c r="AP708">
        <f t="shared" ref="AP708:AP771" si="735">INT((AN708-$AO$5*AO708)/50)</f>
        <v>0</v>
      </c>
      <c r="AQ708">
        <f t="shared" ref="AQ708:AQ771" si="736">INT((AN708-$AO$5*AO708-$AP$5*AP708)/20)</f>
        <v>1</v>
      </c>
      <c r="AR708">
        <f t="shared" ref="AR708:AR771" si="737">INT((AN708-$AO$5*AO708-$AP$5*AP708-$AQ$5*AQ708)/10)</f>
        <v>0</v>
      </c>
      <c r="AS708">
        <f t="shared" ref="AS708:AS771" si="738">INT((AN708-$AO$5*AO708-$AP$5*AP708-$AQ$5*AQ708-$AR$5*AR708)/5)</f>
        <v>1</v>
      </c>
      <c r="AT708">
        <f t="shared" ref="AT708:AT771" si="739">INT((AN708-$AO$5*AO708-$AP$5*AP708-$AQ$5*AQ708-$AR$5*AR708-$AS$5*AS708)/1)</f>
        <v>0</v>
      </c>
      <c r="AU708">
        <f t="shared" ref="AU708:AU771" si="740">INT(AY708/$AU$5)</f>
        <v>0</v>
      </c>
      <c r="AV708">
        <f t="shared" ref="AV708:AV771" si="741">INT((AY708-AU708*$AU$5)/1000)</f>
        <v>0</v>
      </c>
      <c r="AW708">
        <f t="shared" ref="AW708:AW771" si="742">INT((AY708-AU708*$AU$5-AV708*$AV$5)/500)</f>
        <v>1</v>
      </c>
      <c r="AX708">
        <f t="shared" ref="AX708:AX771" si="743">INT((AY708-AU708*$AU$5-AV708*$AV$5-AW708*$AW$5)/100)</f>
        <v>1</v>
      </c>
      <c r="AY708">
        <f t="shared" ref="AY708:AY771" si="744">(AN708-$AO$5*AO708-$AP$5*AP708-$AQ$5*AQ708-$AR$5*AR708-$AS$5*AS708-$AT$5*AT708)*4000</f>
        <v>679.99999999994998</v>
      </c>
      <c r="AZ708" s="12">
        <f t="shared" si="708"/>
        <v>-1.5416666666666667</v>
      </c>
      <c r="BA708" s="13">
        <f t="shared" si="726"/>
        <v>0</v>
      </c>
      <c r="BB708" s="13">
        <f t="shared" si="706"/>
        <v>0</v>
      </c>
      <c r="BC708" s="27">
        <v>0</v>
      </c>
      <c r="BD708" s="1">
        <f t="shared" si="709"/>
        <v>0</v>
      </c>
      <c r="BE708" s="20">
        <f t="shared" si="710"/>
        <v>213.46153846153845</v>
      </c>
    </row>
    <row r="709" spans="1:57" ht="35.25" customHeight="1" x14ac:dyDescent="0.65">
      <c r="A709" s="39">
        <v>703</v>
      </c>
      <c r="B709" s="2" t="s">
        <v>1691</v>
      </c>
      <c r="C709" s="64" t="s">
        <v>1714</v>
      </c>
      <c r="D709" s="47" t="s">
        <v>633</v>
      </c>
      <c r="E709" s="48" t="s">
        <v>1715</v>
      </c>
      <c r="F709" s="46" t="str">
        <f>VLOOKUP(C709,'[1]2023.11'!$C$6:$X$1239,8,0)</f>
        <v>PHOL</v>
      </c>
      <c r="G709" s="46" t="str">
        <f>VLOOKUP(C709,'[1]2023.11'!$C$6:$X$1239,9,0)</f>
        <v>SENGHEANG</v>
      </c>
      <c r="H709" s="46" t="str">
        <f>VLOOKUP(C709,'[1]2023.11'!$C$6:$X$1239,14,0)</f>
        <v>F</v>
      </c>
      <c r="I709" s="78">
        <f>VLOOKUP(C709,'[1]2023.11'!$C$6:$X$1239,13,0)</f>
        <v>37081</v>
      </c>
      <c r="J709" s="46" t="str">
        <f>VLOOKUP(C709,'[1]2023.11'!$C$6:$X$1239,4,0)</f>
        <v>0972969412</v>
      </c>
      <c r="K709" s="46" t="str">
        <f>VLOOKUP(C709,'[1]2023.11'!$C$6:$X$1239,3,0)</f>
        <v>051617155</v>
      </c>
      <c r="L709" s="15">
        <v>45041</v>
      </c>
      <c r="M709" s="2">
        <f t="shared" si="723"/>
        <v>26</v>
      </c>
      <c r="N709" s="16">
        <v>24</v>
      </c>
      <c r="O709" s="2"/>
      <c r="P709" s="16"/>
      <c r="Q709" s="16"/>
      <c r="R709" s="2">
        <v>200</v>
      </c>
      <c r="S709" s="2">
        <v>0</v>
      </c>
      <c r="T709" s="2">
        <v>0</v>
      </c>
      <c r="U709" s="16"/>
      <c r="V709" s="2">
        <v>0</v>
      </c>
      <c r="W709" s="2">
        <f t="shared" si="729"/>
        <v>10</v>
      </c>
      <c r="X709" s="2">
        <f t="shared" si="718"/>
        <v>0</v>
      </c>
      <c r="Y709" s="17">
        <f t="shared" si="717"/>
        <v>34.615384615384613</v>
      </c>
      <c r="Z709" s="17">
        <f t="shared" si="705"/>
        <v>6</v>
      </c>
      <c r="AA709" s="17">
        <f t="shared" si="711"/>
        <v>5</v>
      </c>
      <c r="AB709" s="18">
        <v>7</v>
      </c>
      <c r="AC709" s="19">
        <f t="shared" si="733"/>
        <v>262.61538461538464</v>
      </c>
      <c r="AD709" s="17">
        <f t="shared" si="724"/>
        <v>0</v>
      </c>
      <c r="AE709" s="17">
        <f t="shared" si="725"/>
        <v>0</v>
      </c>
      <c r="AF709" s="29"/>
      <c r="AG709" s="43">
        <f t="shared" si="730"/>
        <v>0</v>
      </c>
      <c r="AH709" s="17">
        <f t="shared" si="731"/>
        <v>5.252307692307693</v>
      </c>
      <c r="AI709" s="17">
        <f t="shared" si="732"/>
        <v>5.252307692307693</v>
      </c>
      <c r="AJ709" s="3">
        <f t="shared" si="727"/>
        <v>257</v>
      </c>
      <c r="AK709" s="3">
        <f t="shared" si="728"/>
        <v>1400</v>
      </c>
      <c r="AL709" s="3"/>
      <c r="AN709" s="20">
        <f t="shared" si="707"/>
        <v>257.36</v>
      </c>
      <c r="AO709">
        <f t="shared" si="734"/>
        <v>2</v>
      </c>
      <c r="AP709">
        <f t="shared" si="735"/>
        <v>1</v>
      </c>
      <c r="AQ709">
        <f t="shared" si="736"/>
        <v>0</v>
      </c>
      <c r="AR709">
        <f t="shared" si="737"/>
        <v>0</v>
      </c>
      <c r="AS709">
        <f t="shared" si="738"/>
        <v>1</v>
      </c>
      <c r="AT709">
        <f t="shared" si="739"/>
        <v>2</v>
      </c>
      <c r="AU709">
        <f t="shared" si="740"/>
        <v>0</v>
      </c>
      <c r="AV709">
        <f t="shared" si="741"/>
        <v>1</v>
      </c>
      <c r="AW709">
        <f t="shared" si="742"/>
        <v>0</v>
      </c>
      <c r="AX709">
        <f t="shared" si="743"/>
        <v>4</v>
      </c>
      <c r="AY709">
        <f t="shared" si="744"/>
        <v>1440.0000000000546</v>
      </c>
      <c r="AZ709" s="12">
        <f t="shared" si="708"/>
        <v>-2.2749999999999999</v>
      </c>
      <c r="BA709" s="13">
        <f t="shared" si="726"/>
        <v>0</v>
      </c>
      <c r="BB709" s="13">
        <f t="shared" si="706"/>
        <v>0</v>
      </c>
      <c r="BC709" s="27">
        <v>0</v>
      </c>
      <c r="BD709" s="1">
        <f t="shared" si="709"/>
        <v>0</v>
      </c>
      <c r="BE709" s="20">
        <f t="shared" si="710"/>
        <v>244.61538461538464</v>
      </c>
    </row>
    <row r="710" spans="1:57" ht="35.25" customHeight="1" x14ac:dyDescent="0.65">
      <c r="A710" s="2">
        <v>704</v>
      </c>
      <c r="B710" s="2" t="s">
        <v>1691</v>
      </c>
      <c r="C710" s="64" t="s">
        <v>1716</v>
      </c>
      <c r="D710" s="47" t="s">
        <v>1074</v>
      </c>
      <c r="E710" s="48" t="s">
        <v>1717</v>
      </c>
      <c r="F710" s="46" t="str">
        <f>VLOOKUP(C710,'[1]2023.11'!$C$6:$X$1239,8,0)</f>
        <v>DOL</v>
      </c>
      <c r="G710" s="46" t="str">
        <f>VLOOKUP(C710,'[1]2023.11'!$C$6:$X$1239,9,0)</f>
        <v>THOUT</v>
      </c>
      <c r="H710" s="46" t="str">
        <f>VLOOKUP(C710,'[1]2023.11'!$C$6:$X$1239,14,0)</f>
        <v>F</v>
      </c>
      <c r="I710" s="78">
        <f>VLOOKUP(C710,'[1]2023.11'!$C$6:$X$1239,13,0)</f>
        <v>36407</v>
      </c>
      <c r="J710" s="46" t="str">
        <f>VLOOKUP(C710,'[1]2023.11'!$C$6:$X$1239,4,0)</f>
        <v>0969113764</v>
      </c>
      <c r="K710" s="46" t="str">
        <f>VLOOKUP(C710,'[1]2023.11'!$C$6:$X$1239,3,0)</f>
        <v>040471107</v>
      </c>
      <c r="L710" s="15">
        <v>45049</v>
      </c>
      <c r="M710" s="2">
        <f t="shared" si="723"/>
        <v>25</v>
      </c>
      <c r="N710" s="16">
        <v>24</v>
      </c>
      <c r="O710" s="2"/>
      <c r="P710" s="16"/>
      <c r="Q710" s="16">
        <v>1</v>
      </c>
      <c r="R710" s="2">
        <v>200</v>
      </c>
      <c r="S710" s="2">
        <v>0</v>
      </c>
      <c r="T710" s="2">
        <v>0</v>
      </c>
      <c r="U710" s="16"/>
      <c r="V710" s="2">
        <v>0</v>
      </c>
      <c r="W710" s="2">
        <f t="shared" si="729"/>
        <v>0</v>
      </c>
      <c r="X710" s="2">
        <f t="shared" si="718"/>
        <v>0</v>
      </c>
      <c r="Y710" s="17">
        <f t="shared" si="717"/>
        <v>34.615384615384613</v>
      </c>
      <c r="Z710" s="17">
        <f t="shared" si="705"/>
        <v>6</v>
      </c>
      <c r="AA710" s="17">
        <f t="shared" si="711"/>
        <v>4.8076923076923084</v>
      </c>
      <c r="AB710" s="18">
        <v>7</v>
      </c>
      <c r="AC710" s="19">
        <f t="shared" si="733"/>
        <v>252.42307692307693</v>
      </c>
      <c r="AD710" s="17">
        <f t="shared" si="724"/>
        <v>0</v>
      </c>
      <c r="AE710" s="17">
        <f t="shared" si="725"/>
        <v>7.6923076923076925</v>
      </c>
      <c r="AF710" s="29"/>
      <c r="AG710" s="43">
        <f t="shared" si="730"/>
        <v>0</v>
      </c>
      <c r="AH710" s="17">
        <f t="shared" si="731"/>
        <v>5.048461538461539</v>
      </c>
      <c r="AI710" s="17">
        <f t="shared" si="732"/>
        <v>12.740769230769232</v>
      </c>
      <c r="AJ710" s="3">
        <f t="shared" si="727"/>
        <v>239</v>
      </c>
      <c r="AK710" s="3">
        <f t="shared" si="728"/>
        <v>2700</v>
      </c>
      <c r="AL710" s="3"/>
      <c r="AN710" s="20">
        <f t="shared" si="707"/>
        <v>239.68</v>
      </c>
      <c r="AO710">
        <f t="shared" si="734"/>
        <v>2</v>
      </c>
      <c r="AP710">
        <f t="shared" si="735"/>
        <v>0</v>
      </c>
      <c r="AQ710">
        <f t="shared" si="736"/>
        <v>1</v>
      </c>
      <c r="AR710">
        <f t="shared" si="737"/>
        <v>1</v>
      </c>
      <c r="AS710">
        <f t="shared" si="738"/>
        <v>1</v>
      </c>
      <c r="AT710">
        <f t="shared" si="739"/>
        <v>4</v>
      </c>
      <c r="AU710">
        <f t="shared" si="740"/>
        <v>1</v>
      </c>
      <c r="AV710">
        <f t="shared" si="741"/>
        <v>0</v>
      </c>
      <c r="AW710">
        <f t="shared" si="742"/>
        <v>1</v>
      </c>
      <c r="AX710">
        <f t="shared" si="743"/>
        <v>2</v>
      </c>
      <c r="AY710">
        <f t="shared" si="744"/>
        <v>2720.0000000000273</v>
      </c>
      <c r="AZ710" s="12">
        <f t="shared" si="708"/>
        <v>-2.2972222222222221</v>
      </c>
      <c r="BA710" s="13">
        <f t="shared" si="726"/>
        <v>0</v>
      </c>
      <c r="BB710" s="13">
        <f t="shared" si="706"/>
        <v>0</v>
      </c>
      <c r="BC710" s="27">
        <v>0</v>
      </c>
      <c r="BD710" s="1">
        <f t="shared" si="709"/>
        <v>0</v>
      </c>
      <c r="BE710" s="20">
        <f t="shared" si="710"/>
        <v>226.92307692307693</v>
      </c>
    </row>
    <row r="711" spans="1:57" ht="35.25" customHeight="1" x14ac:dyDescent="0.65">
      <c r="A711" s="39">
        <v>705</v>
      </c>
      <c r="B711" s="2" t="s">
        <v>1691</v>
      </c>
      <c r="C711" s="2" t="s">
        <v>1718</v>
      </c>
      <c r="D711" s="47" t="s">
        <v>1719</v>
      </c>
      <c r="E711" s="48" t="s">
        <v>1720</v>
      </c>
      <c r="F711" s="46" t="str">
        <f>VLOOKUP(C711,'[1]2023.11'!$C$6:$X$1239,8,0)</f>
        <v>PEAN</v>
      </c>
      <c r="G711" s="46" t="str">
        <f>VLOOKUP(C711,'[1]2023.11'!$C$6:$X$1239,9,0)</f>
        <v>OEUNG</v>
      </c>
      <c r="H711" s="46" t="str">
        <f>VLOOKUP(C711,'[1]2023.11'!$C$6:$X$1239,14,0)</f>
        <v>F</v>
      </c>
      <c r="I711" s="78">
        <f>VLOOKUP(C711,'[1]2023.11'!$C$6:$X$1239,13,0)</f>
        <v>34249</v>
      </c>
      <c r="J711" s="46" t="e">
        <f>VLOOKUP(C711,'[1]2023.11'!$C$6:$X$1239,4,0)</f>
        <v>#N/A</v>
      </c>
      <c r="K711" s="46" t="str">
        <f>VLOOKUP(C711,'[1]2023.11'!$C$6:$X$1239,3,0)</f>
        <v>150524401</v>
      </c>
      <c r="L711" s="15">
        <v>45219</v>
      </c>
      <c r="M711" s="2">
        <f t="shared" si="723"/>
        <v>26</v>
      </c>
      <c r="N711" s="16">
        <v>24</v>
      </c>
      <c r="O711" s="2"/>
      <c r="P711" s="16"/>
      <c r="Q711" s="16"/>
      <c r="R711" s="2">
        <v>198</v>
      </c>
      <c r="S711" s="2">
        <v>0</v>
      </c>
      <c r="T711" s="2">
        <v>0</v>
      </c>
      <c r="U711" s="16"/>
      <c r="V711" s="2">
        <v>0</v>
      </c>
      <c r="W711" s="2">
        <f t="shared" si="729"/>
        <v>10</v>
      </c>
      <c r="X711" s="2">
        <f t="shared" si="718"/>
        <v>0</v>
      </c>
      <c r="Y711" s="17">
        <f t="shared" si="717"/>
        <v>34.269230769230774</v>
      </c>
      <c r="Z711" s="17">
        <f t="shared" si="705"/>
        <v>6</v>
      </c>
      <c r="AA711" s="17">
        <f t="shared" si="711"/>
        <v>5</v>
      </c>
      <c r="AB711" s="18">
        <v>7</v>
      </c>
      <c r="AC711" s="19">
        <f t="shared" si="733"/>
        <v>260.26923076923077</v>
      </c>
      <c r="AD711" s="17">
        <f t="shared" si="724"/>
        <v>0</v>
      </c>
      <c r="AE711" s="17">
        <f t="shared" si="725"/>
        <v>0</v>
      </c>
      <c r="AF711" s="29"/>
      <c r="AG711" s="43">
        <f t="shared" si="730"/>
        <v>0</v>
      </c>
      <c r="AH711" s="17">
        <f t="shared" si="731"/>
        <v>5.2053846153846157</v>
      </c>
      <c r="AI711" s="17">
        <f t="shared" si="732"/>
        <v>5.2053846153846157</v>
      </c>
      <c r="AJ711" s="3">
        <f t="shared" si="727"/>
        <v>255</v>
      </c>
      <c r="AK711" s="3">
        <f t="shared" si="728"/>
        <v>200</v>
      </c>
      <c r="AL711" s="3"/>
      <c r="AN711" s="20">
        <f t="shared" si="707"/>
        <v>255.06</v>
      </c>
      <c r="AO711">
        <f t="shared" si="734"/>
        <v>2</v>
      </c>
      <c r="AP711">
        <f t="shared" si="735"/>
        <v>1</v>
      </c>
      <c r="AQ711">
        <f t="shared" si="736"/>
        <v>0</v>
      </c>
      <c r="AR711">
        <f t="shared" si="737"/>
        <v>0</v>
      </c>
      <c r="AS711">
        <f t="shared" si="738"/>
        <v>1</v>
      </c>
      <c r="AT711">
        <f t="shared" si="739"/>
        <v>0</v>
      </c>
      <c r="AU711">
        <f t="shared" si="740"/>
        <v>0</v>
      </c>
      <c r="AV711">
        <f t="shared" si="741"/>
        <v>0</v>
      </c>
      <c r="AW711">
        <f t="shared" si="742"/>
        <v>0</v>
      </c>
      <c r="AX711">
        <f t="shared" si="743"/>
        <v>2</v>
      </c>
      <c r="AY711">
        <f t="shared" si="744"/>
        <v>240.00000000000909</v>
      </c>
      <c r="AZ711" s="12">
        <f t="shared" si="708"/>
        <v>-2.7611111111111111</v>
      </c>
      <c r="BA711" s="13">
        <f t="shared" si="726"/>
        <v>0</v>
      </c>
      <c r="BB711" s="13">
        <f t="shared" si="706"/>
        <v>0</v>
      </c>
      <c r="BC711" s="27">
        <v>0</v>
      </c>
      <c r="BD711" s="1">
        <f t="shared" si="709"/>
        <v>0</v>
      </c>
      <c r="BE711" s="20">
        <f t="shared" si="710"/>
        <v>242.26923076923077</v>
      </c>
    </row>
    <row r="712" spans="1:57" ht="35.25" customHeight="1" x14ac:dyDescent="0.65">
      <c r="A712" s="2">
        <v>706</v>
      </c>
      <c r="B712" s="2" t="s">
        <v>1691</v>
      </c>
      <c r="C712" s="2" t="s">
        <v>1721</v>
      </c>
      <c r="D712" s="47" t="s">
        <v>1722</v>
      </c>
      <c r="E712" s="48" t="s">
        <v>211</v>
      </c>
      <c r="F712" s="46" t="str">
        <f>VLOOKUP(C712,'[1]2023.11'!$C$6:$X$1239,8,0)</f>
        <v>IN</v>
      </c>
      <c r="G712" s="46" t="str">
        <f>VLOOKUP(C712,'[1]2023.11'!$C$6:$X$1239,9,0)</f>
        <v>SREYMOM</v>
      </c>
      <c r="H712" s="46" t="str">
        <f>VLOOKUP(C712,'[1]2023.11'!$C$6:$X$1239,14,0)</f>
        <v>F</v>
      </c>
      <c r="I712" s="78">
        <f>VLOOKUP(C712,'[1]2023.11'!$C$6:$X$1239,13,0)</f>
        <v>34589</v>
      </c>
      <c r="J712" s="46" t="e">
        <f>VLOOKUP(C712,'[1]2023.11'!$C$6:$X$1239,4,0)</f>
        <v>#N/A</v>
      </c>
      <c r="K712" s="46" t="str">
        <f>VLOOKUP(C712,'[1]2023.11'!$C$6:$X$1239,3,0)</f>
        <v>070219429</v>
      </c>
      <c r="L712" s="15">
        <v>45219</v>
      </c>
      <c r="M712" s="2">
        <f t="shared" si="723"/>
        <v>26</v>
      </c>
      <c r="N712" s="16">
        <v>24</v>
      </c>
      <c r="O712" s="2"/>
      <c r="P712" s="16"/>
      <c r="Q712" s="16"/>
      <c r="R712" s="2">
        <v>198</v>
      </c>
      <c r="S712" s="2">
        <v>0</v>
      </c>
      <c r="T712" s="2">
        <v>0</v>
      </c>
      <c r="U712" s="16"/>
      <c r="V712" s="2">
        <v>0</v>
      </c>
      <c r="W712" s="2">
        <f t="shared" si="729"/>
        <v>10</v>
      </c>
      <c r="X712" s="2">
        <f t="shared" si="718"/>
        <v>0</v>
      </c>
      <c r="Y712" s="17">
        <f t="shared" si="717"/>
        <v>34.269230769230774</v>
      </c>
      <c r="Z712" s="17">
        <f t="shared" ref="Z712:Z775" si="745">N712*1000/4000</f>
        <v>6</v>
      </c>
      <c r="AA712" s="17">
        <f t="shared" si="711"/>
        <v>5</v>
      </c>
      <c r="AB712" s="18">
        <v>7</v>
      </c>
      <c r="AC712" s="19">
        <f t="shared" si="733"/>
        <v>260.26923076923077</v>
      </c>
      <c r="AD712" s="17">
        <f t="shared" si="724"/>
        <v>0</v>
      </c>
      <c r="AE712" s="17">
        <f t="shared" si="725"/>
        <v>0</v>
      </c>
      <c r="AF712" s="29"/>
      <c r="AG712" s="43">
        <f t="shared" si="730"/>
        <v>0</v>
      </c>
      <c r="AH712" s="17">
        <f t="shared" si="731"/>
        <v>5.2053846153846157</v>
      </c>
      <c r="AI712" s="17">
        <f t="shared" si="732"/>
        <v>5.2053846153846157</v>
      </c>
      <c r="AJ712" s="3">
        <f t="shared" si="727"/>
        <v>255</v>
      </c>
      <c r="AK712" s="3">
        <f t="shared" si="728"/>
        <v>200</v>
      </c>
      <c r="AL712" s="3"/>
      <c r="AN712" s="20">
        <f t="shared" si="707"/>
        <v>255.06</v>
      </c>
      <c r="AO712">
        <f t="shared" si="734"/>
        <v>2</v>
      </c>
      <c r="AP712">
        <f t="shared" si="735"/>
        <v>1</v>
      </c>
      <c r="AQ712">
        <f t="shared" si="736"/>
        <v>0</v>
      </c>
      <c r="AR712">
        <f t="shared" si="737"/>
        <v>0</v>
      </c>
      <c r="AS712">
        <f t="shared" si="738"/>
        <v>1</v>
      </c>
      <c r="AT712">
        <f t="shared" si="739"/>
        <v>0</v>
      </c>
      <c r="AU712">
        <f t="shared" si="740"/>
        <v>0</v>
      </c>
      <c r="AV712">
        <f t="shared" si="741"/>
        <v>0</v>
      </c>
      <c r="AW712">
        <f t="shared" si="742"/>
        <v>0</v>
      </c>
      <c r="AX712">
        <f t="shared" si="743"/>
        <v>2</v>
      </c>
      <c r="AY712">
        <f t="shared" si="744"/>
        <v>240.00000000000909</v>
      </c>
      <c r="AZ712" s="12">
        <f t="shared" si="708"/>
        <v>-2.7611111111111111</v>
      </c>
      <c r="BA712" s="13">
        <f t="shared" si="726"/>
        <v>0</v>
      </c>
      <c r="BB712" s="13">
        <f t="shared" si="706"/>
        <v>0</v>
      </c>
      <c r="BC712" s="27">
        <v>0</v>
      </c>
      <c r="BD712" s="1">
        <f t="shared" si="709"/>
        <v>0</v>
      </c>
      <c r="BE712" s="20">
        <f t="shared" si="710"/>
        <v>242.26923076923077</v>
      </c>
    </row>
    <row r="713" spans="1:57" ht="35.25" customHeight="1" x14ac:dyDescent="0.65">
      <c r="A713" s="39">
        <v>707</v>
      </c>
      <c r="B713" s="2" t="s">
        <v>1691</v>
      </c>
      <c r="C713" s="2" t="s">
        <v>1723</v>
      </c>
      <c r="D713" s="47" t="s">
        <v>1724</v>
      </c>
      <c r="E713" s="48" t="s">
        <v>1725</v>
      </c>
      <c r="F713" s="46" t="str">
        <f>VLOOKUP(C713,'[1]2023.11'!$C$6:$X$1239,8,0)</f>
        <v>IM</v>
      </c>
      <c r="G713" s="46" t="str">
        <f>VLOOKUP(C713,'[1]2023.11'!$C$6:$X$1239,9,0)</f>
        <v>SOKLIS</v>
      </c>
      <c r="H713" s="46" t="str">
        <f>VLOOKUP(C713,'[1]2023.11'!$C$6:$X$1239,14,0)</f>
        <v>F</v>
      </c>
      <c r="I713" s="78">
        <f>VLOOKUP(C713,'[1]2023.11'!$C$6:$X$1239,13,0)</f>
        <v>35177</v>
      </c>
      <c r="J713" s="46" t="e">
        <f>VLOOKUP(C713,'[1]2023.11'!$C$6:$X$1239,4,0)</f>
        <v>#N/A</v>
      </c>
      <c r="K713" s="46" t="str">
        <f>VLOOKUP(C713,'[1]2023.11'!$C$6:$X$1239,3,0)</f>
        <v>061395803</v>
      </c>
      <c r="L713" s="15">
        <v>45243</v>
      </c>
      <c r="M713" s="2">
        <f t="shared" si="723"/>
        <v>14</v>
      </c>
      <c r="N713" s="16">
        <v>8</v>
      </c>
      <c r="O713" s="2"/>
      <c r="P713" s="16"/>
      <c r="Q713" s="16">
        <v>12</v>
      </c>
      <c r="R713" s="2">
        <v>198</v>
      </c>
      <c r="S713" s="2">
        <v>0</v>
      </c>
      <c r="T713" s="2">
        <v>0</v>
      </c>
      <c r="U713" s="16"/>
      <c r="V713" s="2">
        <v>0</v>
      </c>
      <c r="W713" s="2">
        <f t="shared" si="729"/>
        <v>0</v>
      </c>
      <c r="X713" s="2">
        <f t="shared" si="718"/>
        <v>0</v>
      </c>
      <c r="Y713" s="17">
        <f t="shared" si="717"/>
        <v>11.423076923076923</v>
      </c>
      <c r="Z713" s="17">
        <f t="shared" si="745"/>
        <v>2</v>
      </c>
      <c r="AA713" s="17">
        <f t="shared" si="711"/>
        <v>2.6923076923076925</v>
      </c>
      <c r="AB713" s="18">
        <v>7</v>
      </c>
      <c r="AC713" s="19">
        <f t="shared" si="733"/>
        <v>221.11538461538461</v>
      </c>
      <c r="AD713" s="17">
        <f t="shared" si="724"/>
        <v>0</v>
      </c>
      <c r="AE713" s="17">
        <f t="shared" si="725"/>
        <v>91.384615384615387</v>
      </c>
      <c r="AF713" s="29"/>
      <c r="AG713" s="43">
        <f t="shared" si="730"/>
        <v>0</v>
      </c>
      <c r="AH713" s="17">
        <f t="shared" si="731"/>
        <v>4.4223076923076921</v>
      </c>
      <c r="AI713" s="17">
        <f t="shared" si="732"/>
        <v>95.806923076923084</v>
      </c>
      <c r="AJ713" s="3">
        <f t="shared" si="727"/>
        <v>125</v>
      </c>
      <c r="AK713" s="3">
        <f t="shared" si="728"/>
        <v>1200</v>
      </c>
      <c r="AL713" s="3"/>
      <c r="AN713" s="20">
        <f t="shared" si="707"/>
        <v>125.31</v>
      </c>
      <c r="AO713">
        <f t="shared" si="734"/>
        <v>1</v>
      </c>
      <c r="AP713">
        <f t="shared" si="735"/>
        <v>0</v>
      </c>
      <c r="AQ713">
        <f t="shared" si="736"/>
        <v>1</v>
      </c>
      <c r="AR713">
        <f t="shared" si="737"/>
        <v>0</v>
      </c>
      <c r="AS713">
        <f t="shared" si="738"/>
        <v>1</v>
      </c>
      <c r="AT713">
        <f t="shared" si="739"/>
        <v>0</v>
      </c>
      <c r="AU713">
        <f t="shared" si="740"/>
        <v>0</v>
      </c>
      <c r="AV713">
        <f t="shared" si="741"/>
        <v>1</v>
      </c>
      <c r="AW713">
        <f t="shared" si="742"/>
        <v>0</v>
      </c>
      <c r="AX713">
        <f t="shared" si="743"/>
        <v>2</v>
      </c>
      <c r="AY713">
        <f t="shared" si="744"/>
        <v>1240.0000000000091</v>
      </c>
      <c r="AZ713" s="12">
        <f t="shared" si="708"/>
        <v>-2.8250000000000002</v>
      </c>
      <c r="BA713" s="13">
        <f t="shared" si="726"/>
        <v>0</v>
      </c>
      <c r="BB713" s="13">
        <f t="shared" ref="BB713:BB749" si="746">IF(AZ713&lt;=3,0,IF(AZ713&lt;=4,4,IF(AZ713&lt;=5,5,IF(AZ713&lt;=6,6,IF(AZ713&lt;=7,7,IF(AZ713&lt;=8,8,IF(AZ713&lt;=9,9,10)))))))</f>
        <v>0</v>
      </c>
      <c r="BC713" s="27">
        <v>0</v>
      </c>
      <c r="BD713" s="1">
        <f t="shared" si="709"/>
        <v>0</v>
      </c>
      <c r="BE713" s="20">
        <f t="shared" si="710"/>
        <v>118.03846153846153</v>
      </c>
    </row>
    <row r="714" spans="1:57" ht="33" customHeight="1" x14ac:dyDescent="0.65">
      <c r="A714" s="2">
        <v>708</v>
      </c>
      <c r="B714" s="2" t="s">
        <v>1726</v>
      </c>
      <c r="C714" s="44" t="s">
        <v>1727</v>
      </c>
      <c r="D714" s="47" t="s">
        <v>1728</v>
      </c>
      <c r="E714" s="48" t="s">
        <v>1729</v>
      </c>
      <c r="F714" s="46" t="str">
        <f>VLOOKUP(C714,'[1]2023.11'!$C$6:$X$1239,8,0)</f>
        <v>CHOENG</v>
      </c>
      <c r="G714" s="46" t="str">
        <f>VLOOKUP(C714,'[1]2023.11'!$C$6:$X$1239,9,0)</f>
        <v>DANY</v>
      </c>
      <c r="H714" s="46" t="str">
        <f>VLOOKUP(C714,'[1]2023.11'!$C$6:$X$1239,14,0)</f>
        <v>F</v>
      </c>
      <c r="I714" s="78">
        <f>VLOOKUP(C714,'[1]2023.11'!$C$6:$X$1239,13,0)</f>
        <v>35862</v>
      </c>
      <c r="J714" s="46" t="str">
        <f>VLOOKUP(C714,'[1]2023.11'!$C$6:$X$1239,4,0)</f>
        <v>0973513598</v>
      </c>
      <c r="K714" s="46" t="str">
        <f>VLOOKUP(C714,'[1]2023.11'!$C$6:$X$1239,3,0)</f>
        <v>190771600</v>
      </c>
      <c r="L714" s="15">
        <v>44228</v>
      </c>
      <c r="M714" s="2">
        <f t="shared" si="723"/>
        <v>26</v>
      </c>
      <c r="N714" s="16">
        <v>26</v>
      </c>
      <c r="O714" s="2"/>
      <c r="P714" s="16"/>
      <c r="Q714" s="16"/>
      <c r="R714" s="2">
        <v>200</v>
      </c>
      <c r="S714" s="2">
        <v>0</v>
      </c>
      <c r="T714" s="2">
        <v>0</v>
      </c>
      <c r="U714" s="2"/>
      <c r="V714" s="2">
        <v>0</v>
      </c>
      <c r="W714" s="2">
        <f>IF(AND($Q$4&lt;=M714,Q714&lt;0.01),10,IF(AND(M714&gt;=$Q$4-1,Q714&lt;0.01),5,0))</f>
        <v>10</v>
      </c>
      <c r="X714" s="2">
        <v>0</v>
      </c>
      <c r="Y714" s="17">
        <f t="shared" si="717"/>
        <v>37.5</v>
      </c>
      <c r="Z714" s="17">
        <f t="shared" si="745"/>
        <v>6.5</v>
      </c>
      <c r="AA714" s="17">
        <f t="shared" si="711"/>
        <v>5</v>
      </c>
      <c r="AB714" s="18">
        <v>7</v>
      </c>
      <c r="AC714" s="19">
        <f t="shared" si="733"/>
        <v>266</v>
      </c>
      <c r="AD714" s="17">
        <f t="shared" si="724"/>
        <v>0</v>
      </c>
      <c r="AE714" s="17">
        <f t="shared" si="725"/>
        <v>0</v>
      </c>
      <c r="AF714" s="29"/>
      <c r="AG714" s="43">
        <f>IF(BE714&lt;=(1500000/4000),0,IF(BE714&lt;=(2000000/4000),(BE714-(1500000/4000))*5%,IF(BE714&lt;=(8500000/4000),(BE714-(2000000/4000))*10%+(25000/4000),IF(BE714&lt;=(12500000/4000),(BE714-(8500000/4000))*15%+(675000/4000),(BE714-(12500000/4000))*20%+(1275000/4000)))))</f>
        <v>0</v>
      </c>
      <c r="AH714" s="17">
        <f>IF((AC714*4000)&lt;=1200000,(AC714*2%),(1200000/4000*2%))</f>
        <v>5.32</v>
      </c>
      <c r="AI714" s="17">
        <f>AD714+AE714+AF714+AG714+AH714</f>
        <v>5.32</v>
      </c>
      <c r="AJ714" s="3">
        <f t="shared" si="727"/>
        <v>260</v>
      </c>
      <c r="AK714" s="3">
        <f t="shared" si="728"/>
        <v>2700</v>
      </c>
      <c r="AL714" s="3"/>
      <c r="AN714" s="20">
        <f t="shared" ref="AN714:AN769" si="747">ROUND( AC714-AI714,2)</f>
        <v>260.68</v>
      </c>
      <c r="AO714">
        <f t="shared" si="734"/>
        <v>2</v>
      </c>
      <c r="AP714">
        <f t="shared" si="735"/>
        <v>1</v>
      </c>
      <c r="AQ714">
        <f t="shared" si="736"/>
        <v>0</v>
      </c>
      <c r="AR714">
        <f t="shared" si="737"/>
        <v>1</v>
      </c>
      <c r="AS714">
        <f t="shared" si="738"/>
        <v>0</v>
      </c>
      <c r="AT714">
        <f t="shared" si="739"/>
        <v>0</v>
      </c>
      <c r="AU714">
        <f t="shared" si="740"/>
        <v>1</v>
      </c>
      <c r="AV714">
        <f t="shared" si="741"/>
        <v>0</v>
      </c>
      <c r="AW714">
        <f t="shared" si="742"/>
        <v>1</v>
      </c>
      <c r="AX714">
        <f t="shared" si="743"/>
        <v>2</v>
      </c>
      <c r="AY714">
        <f t="shared" si="744"/>
        <v>2720.0000000000273</v>
      </c>
      <c r="AZ714" s="12">
        <f t="shared" ref="AZ714:AZ769" si="748">+DAYS360(L714,$P$3)/360</f>
        <v>-4.1666666666666664E-2</v>
      </c>
      <c r="BA714" s="13">
        <f t="shared" si="726"/>
        <v>0</v>
      </c>
      <c r="BB714" s="13">
        <f t="shared" si="746"/>
        <v>0</v>
      </c>
      <c r="BC714" s="27">
        <v>0</v>
      </c>
      <c r="BD714" s="1">
        <f t="shared" ref="BD714:BD769" si="749">+BC714*150000/4000</f>
        <v>0</v>
      </c>
      <c r="BE714" s="20">
        <f t="shared" ref="BE714:BE769" si="750">AC714-AD714-AE714-Z714-AA714-AB714-BD714</f>
        <v>247.5</v>
      </c>
    </row>
    <row r="715" spans="1:57" ht="33" customHeight="1" x14ac:dyDescent="0.65">
      <c r="A715" s="39">
        <v>709</v>
      </c>
      <c r="B715" s="2" t="s">
        <v>1726</v>
      </c>
      <c r="C715" s="44" t="s">
        <v>1730</v>
      </c>
      <c r="D715" s="47" t="s">
        <v>228</v>
      </c>
      <c r="E715" s="48" t="s">
        <v>1731</v>
      </c>
      <c r="F715" s="46" t="str">
        <f>VLOOKUP(C715,'[1]2023.11'!$C$6:$X$1239,8,0)</f>
        <v>LY</v>
      </c>
      <c r="G715" s="46" t="str">
        <f>VLOOKUP(C715,'[1]2023.11'!$C$6:$X$1239,9,0)</f>
        <v>SOCHEA</v>
      </c>
      <c r="H715" s="46" t="str">
        <f>VLOOKUP(C715,'[1]2023.11'!$C$6:$X$1239,14,0)</f>
        <v>F</v>
      </c>
      <c r="I715" s="78">
        <f>VLOOKUP(C715,'[1]2023.11'!$C$6:$X$1239,13,0)</f>
        <v>34196</v>
      </c>
      <c r="J715" s="46" t="str">
        <f>VLOOKUP(C715,'[1]2023.11'!$C$6:$X$1239,4,0)</f>
        <v>086753053</v>
      </c>
      <c r="K715" s="46" t="str">
        <f>VLOOKUP(C715,'[1]2023.11'!$C$6:$X$1239,3,0)</f>
        <v>250330968</v>
      </c>
      <c r="L715" s="15">
        <v>44228</v>
      </c>
      <c r="M715" s="2">
        <f t="shared" si="723"/>
        <v>25.375</v>
      </c>
      <c r="N715" s="16">
        <v>24</v>
      </c>
      <c r="O715" s="2"/>
      <c r="P715" s="16">
        <v>0.625</v>
      </c>
      <c r="Q715" s="16"/>
      <c r="R715" s="2">
        <v>200</v>
      </c>
      <c r="S715" s="2">
        <v>0</v>
      </c>
      <c r="T715" s="2">
        <v>0</v>
      </c>
      <c r="U715" s="2"/>
      <c r="V715" s="2">
        <v>0</v>
      </c>
      <c r="W715" s="2">
        <f t="shared" ref="W715:W732" si="751">IF(AND($Q$4&lt;=M715,Q715&lt;0.01),10,IF(AND(M715&gt;=$Q$4-1,Q715&lt;0.01),5,0))</f>
        <v>5</v>
      </c>
      <c r="X715" s="2">
        <v>0</v>
      </c>
      <c r="Y715" s="17">
        <f t="shared" si="717"/>
        <v>34.615384615384613</v>
      </c>
      <c r="Z715" s="17">
        <f t="shared" si="745"/>
        <v>6</v>
      </c>
      <c r="AA715" s="17">
        <f t="shared" si="711"/>
        <v>4.8798076923076925</v>
      </c>
      <c r="AB715" s="18">
        <v>7</v>
      </c>
      <c r="AC715" s="19">
        <f t="shared" si="733"/>
        <v>257.49519230769226</v>
      </c>
      <c r="AD715" s="17">
        <f t="shared" si="724"/>
        <v>4.8076923076923075</v>
      </c>
      <c r="AE715" s="17">
        <f t="shared" si="725"/>
        <v>0</v>
      </c>
      <c r="AF715" s="29"/>
      <c r="AG715" s="43">
        <f t="shared" ref="AG715:AG732" si="752">IF(BE715&lt;=(1500000/4000),0,IF(BE715&lt;=(2000000/4000),(BE715-(1500000/4000))*5%,IF(BE715&lt;=(8500000/4000),(BE715-(2000000/4000))*10%+(25000/4000),IF(BE715&lt;=(12500000/4000),(BE715-(8500000/4000))*15%+(675000/4000),(BE715-(12500000/4000))*20%+(1275000/4000)))))</f>
        <v>0</v>
      </c>
      <c r="AH715" s="17">
        <f t="shared" ref="AH715:AH732" si="753">IF((AC715*4000)&lt;=1200000,(AC715*2%),(1200000/4000*2%))</f>
        <v>5.1499038461538458</v>
      </c>
      <c r="AI715" s="17">
        <f t="shared" ref="AI715:AI732" si="754">AD715+AE715+AF715+AG715+AH715</f>
        <v>9.9575961538461542</v>
      </c>
      <c r="AJ715" s="3">
        <f t="shared" si="727"/>
        <v>247</v>
      </c>
      <c r="AK715" s="3">
        <f t="shared" si="728"/>
        <v>2100</v>
      </c>
      <c r="AL715" s="3"/>
      <c r="AN715" s="20">
        <f t="shared" si="747"/>
        <v>247.54</v>
      </c>
      <c r="AO715">
        <f t="shared" si="734"/>
        <v>2</v>
      </c>
      <c r="AP715">
        <f t="shared" si="735"/>
        <v>0</v>
      </c>
      <c r="AQ715">
        <f t="shared" si="736"/>
        <v>2</v>
      </c>
      <c r="AR715">
        <f t="shared" si="737"/>
        <v>0</v>
      </c>
      <c r="AS715">
        <f t="shared" si="738"/>
        <v>1</v>
      </c>
      <c r="AT715">
        <f t="shared" si="739"/>
        <v>2</v>
      </c>
      <c r="AU715">
        <f t="shared" si="740"/>
        <v>1</v>
      </c>
      <c r="AV715">
        <f t="shared" si="741"/>
        <v>0</v>
      </c>
      <c r="AW715">
        <f t="shared" si="742"/>
        <v>0</v>
      </c>
      <c r="AX715">
        <f t="shared" si="743"/>
        <v>1</v>
      </c>
      <c r="AY715">
        <f t="shared" si="744"/>
        <v>2159.9999999999682</v>
      </c>
      <c r="AZ715" s="12">
        <f t="shared" si="748"/>
        <v>-4.1666666666666664E-2</v>
      </c>
      <c r="BA715" s="13">
        <f t="shared" si="726"/>
        <v>0</v>
      </c>
      <c r="BB715" s="13">
        <f t="shared" si="746"/>
        <v>0</v>
      </c>
      <c r="BC715" s="27">
        <v>0</v>
      </c>
      <c r="BD715" s="1">
        <f t="shared" si="749"/>
        <v>0</v>
      </c>
      <c r="BE715" s="20">
        <f t="shared" si="750"/>
        <v>234.80769230769226</v>
      </c>
    </row>
    <row r="716" spans="1:57" ht="33" customHeight="1" x14ac:dyDescent="0.65">
      <c r="A716" s="2">
        <v>710</v>
      </c>
      <c r="B716" s="2" t="s">
        <v>1726</v>
      </c>
      <c r="C716" s="44" t="s">
        <v>1732</v>
      </c>
      <c r="D716" s="47" t="s">
        <v>1733</v>
      </c>
      <c r="E716" s="48" t="s">
        <v>1734</v>
      </c>
      <c r="F716" s="46" t="str">
        <f>VLOOKUP(C716,'[1]2023.11'!$C$6:$X$1239,8,0)</f>
        <v>YUOT</v>
      </c>
      <c r="G716" s="46" t="str">
        <f>VLOOKUP(C716,'[1]2023.11'!$C$6:$X$1239,9,0)</f>
        <v>CHHENGKEA</v>
      </c>
      <c r="H716" s="46" t="str">
        <f>VLOOKUP(C716,'[1]2023.11'!$C$6:$X$1239,14,0)</f>
        <v>F</v>
      </c>
      <c r="I716" s="78">
        <f>VLOOKUP(C716,'[1]2023.11'!$C$6:$X$1239,13,0)</f>
        <v>33420</v>
      </c>
      <c r="J716" s="46" t="str">
        <f>VLOOKUP(C716,'[1]2023.11'!$C$6:$X$1239,4,0)</f>
        <v>0882172268</v>
      </c>
      <c r="K716" s="46" t="str">
        <f>VLOOKUP(C716,'[1]2023.11'!$C$6:$X$1239,3,0)</f>
        <v>180918441</v>
      </c>
      <c r="L716" s="15">
        <v>44228</v>
      </c>
      <c r="M716" s="2">
        <f t="shared" si="723"/>
        <v>26</v>
      </c>
      <c r="N716" s="16">
        <v>26</v>
      </c>
      <c r="O716" s="2"/>
      <c r="P716" s="16"/>
      <c r="Q716" s="16"/>
      <c r="R716" s="2">
        <v>200</v>
      </c>
      <c r="S716" s="2">
        <v>0</v>
      </c>
      <c r="T716" s="2">
        <v>0</v>
      </c>
      <c r="U716" s="2"/>
      <c r="V716" s="2">
        <v>0</v>
      </c>
      <c r="W716" s="2">
        <f t="shared" si="751"/>
        <v>10</v>
      </c>
      <c r="X716" s="2">
        <v>0</v>
      </c>
      <c r="Y716" s="17">
        <f t="shared" si="717"/>
        <v>37.5</v>
      </c>
      <c r="Z716" s="17">
        <f t="shared" si="745"/>
        <v>6.5</v>
      </c>
      <c r="AA716" s="17">
        <f t="shared" si="711"/>
        <v>5</v>
      </c>
      <c r="AB716" s="18">
        <v>7</v>
      </c>
      <c r="AC716" s="19">
        <f t="shared" si="733"/>
        <v>266</v>
      </c>
      <c r="AD716" s="17">
        <f t="shared" si="724"/>
        <v>0</v>
      </c>
      <c r="AE716" s="17">
        <f t="shared" si="725"/>
        <v>0</v>
      </c>
      <c r="AF716" s="29"/>
      <c r="AG716" s="43">
        <f t="shared" si="752"/>
        <v>0</v>
      </c>
      <c r="AH716" s="17">
        <f t="shared" si="753"/>
        <v>5.32</v>
      </c>
      <c r="AI716" s="17">
        <f t="shared" si="754"/>
        <v>5.32</v>
      </c>
      <c r="AJ716" s="3">
        <f t="shared" si="727"/>
        <v>260</v>
      </c>
      <c r="AK716" s="3">
        <f t="shared" si="728"/>
        <v>2700</v>
      </c>
      <c r="AL716" s="3"/>
      <c r="AN716" s="20">
        <f t="shared" si="747"/>
        <v>260.68</v>
      </c>
      <c r="AO716">
        <f t="shared" si="734"/>
        <v>2</v>
      </c>
      <c r="AP716">
        <f t="shared" si="735"/>
        <v>1</v>
      </c>
      <c r="AQ716">
        <f t="shared" si="736"/>
        <v>0</v>
      </c>
      <c r="AR716">
        <f t="shared" si="737"/>
        <v>1</v>
      </c>
      <c r="AS716">
        <f t="shared" si="738"/>
        <v>0</v>
      </c>
      <c r="AT716">
        <f t="shared" si="739"/>
        <v>0</v>
      </c>
      <c r="AU716">
        <f t="shared" si="740"/>
        <v>1</v>
      </c>
      <c r="AV716">
        <f t="shared" si="741"/>
        <v>0</v>
      </c>
      <c r="AW716">
        <f t="shared" si="742"/>
        <v>1</v>
      </c>
      <c r="AX716">
        <f t="shared" si="743"/>
        <v>2</v>
      </c>
      <c r="AY716">
        <f t="shared" si="744"/>
        <v>2720.0000000000273</v>
      </c>
      <c r="AZ716" s="12">
        <f t="shared" si="748"/>
        <v>-4.1666666666666664E-2</v>
      </c>
      <c r="BA716" s="13">
        <f t="shared" si="726"/>
        <v>0</v>
      </c>
      <c r="BB716" s="13">
        <f t="shared" si="746"/>
        <v>0</v>
      </c>
      <c r="BC716" s="27">
        <v>0</v>
      </c>
      <c r="BD716" s="1">
        <f t="shared" si="749"/>
        <v>0</v>
      </c>
      <c r="BE716" s="20">
        <f t="shared" si="750"/>
        <v>247.5</v>
      </c>
    </row>
    <row r="717" spans="1:57" ht="33" customHeight="1" x14ac:dyDescent="0.65">
      <c r="A717" s="39">
        <v>711</v>
      </c>
      <c r="B717" s="2" t="s">
        <v>1726</v>
      </c>
      <c r="C717" s="36" t="s">
        <v>1735</v>
      </c>
      <c r="D717" s="47" t="s">
        <v>1736</v>
      </c>
      <c r="E717" s="48" t="s">
        <v>1737</v>
      </c>
      <c r="F717" s="46" t="str">
        <f>VLOOKUP(C717,'[1]2023.11'!$C$6:$X$1239,8,0)</f>
        <v>POEURN</v>
      </c>
      <c r="G717" s="46" t="str">
        <f>VLOOKUP(C717,'[1]2023.11'!$C$6:$X$1239,9,0)</f>
        <v>SREYONG</v>
      </c>
      <c r="H717" s="46" t="str">
        <f>VLOOKUP(C717,'[1]2023.11'!$C$6:$X$1239,14,0)</f>
        <v>F</v>
      </c>
      <c r="I717" s="78">
        <f>VLOOKUP(C717,'[1]2023.11'!$C$6:$X$1239,13,0)</f>
        <v>37721</v>
      </c>
      <c r="J717" s="46" t="str">
        <f>VLOOKUP(C717,'[1]2023.11'!$C$6:$X$1239,4,0)</f>
        <v>069765186</v>
      </c>
      <c r="K717" s="46" t="str">
        <f>VLOOKUP(C717,'[1]2023.11'!$C$6:$X$1239,3,0)</f>
        <v>031013128</v>
      </c>
      <c r="L717" s="15">
        <v>44354</v>
      </c>
      <c r="M717" s="2">
        <f t="shared" si="723"/>
        <v>25</v>
      </c>
      <c r="N717" s="16">
        <v>24</v>
      </c>
      <c r="O717" s="2"/>
      <c r="P717" s="16"/>
      <c r="Q717" s="16">
        <v>1</v>
      </c>
      <c r="R717" s="2">
        <v>200</v>
      </c>
      <c r="S717" s="2">
        <v>0</v>
      </c>
      <c r="T717" s="2">
        <v>0</v>
      </c>
      <c r="U717" s="2"/>
      <c r="V717" s="2">
        <v>0</v>
      </c>
      <c r="W717" s="2">
        <f t="shared" si="751"/>
        <v>0</v>
      </c>
      <c r="X717" s="2">
        <v>0</v>
      </c>
      <c r="Y717" s="17">
        <f t="shared" si="717"/>
        <v>34.615384615384613</v>
      </c>
      <c r="Z717" s="17">
        <f t="shared" si="745"/>
        <v>6</v>
      </c>
      <c r="AA717" s="17">
        <f t="shared" si="711"/>
        <v>4.8076923076923084</v>
      </c>
      <c r="AB717" s="18"/>
      <c r="AC717" s="19">
        <f t="shared" si="733"/>
        <v>245.42307692307693</v>
      </c>
      <c r="AD717" s="17">
        <f t="shared" si="724"/>
        <v>0</v>
      </c>
      <c r="AE717" s="17">
        <f t="shared" si="725"/>
        <v>7.6923076923076925</v>
      </c>
      <c r="AF717" s="29"/>
      <c r="AG717" s="43">
        <f t="shared" si="752"/>
        <v>0</v>
      </c>
      <c r="AH717" s="17">
        <f t="shared" si="753"/>
        <v>4.9084615384615384</v>
      </c>
      <c r="AI717" s="17">
        <f t="shared" si="754"/>
        <v>12.600769230769231</v>
      </c>
      <c r="AJ717" s="3">
        <f t="shared" si="727"/>
        <v>232</v>
      </c>
      <c r="AK717" s="3">
        <f t="shared" si="728"/>
        <v>3200</v>
      </c>
      <c r="AL717" s="3"/>
      <c r="AN717" s="20">
        <f t="shared" si="747"/>
        <v>232.82</v>
      </c>
      <c r="AO717">
        <f t="shared" si="734"/>
        <v>2</v>
      </c>
      <c r="AP717">
        <f t="shared" si="735"/>
        <v>0</v>
      </c>
      <c r="AQ717">
        <f t="shared" si="736"/>
        <v>1</v>
      </c>
      <c r="AR717">
        <f t="shared" si="737"/>
        <v>1</v>
      </c>
      <c r="AS717">
        <f t="shared" si="738"/>
        <v>0</v>
      </c>
      <c r="AT717">
        <f t="shared" si="739"/>
        <v>2</v>
      </c>
      <c r="AU717">
        <f t="shared" si="740"/>
        <v>1</v>
      </c>
      <c r="AV717">
        <f t="shared" si="741"/>
        <v>1</v>
      </c>
      <c r="AW717">
        <f t="shared" si="742"/>
        <v>0</v>
      </c>
      <c r="AX717">
        <f t="shared" si="743"/>
        <v>2</v>
      </c>
      <c r="AY717">
        <f t="shared" si="744"/>
        <v>3279.9999999999727</v>
      </c>
      <c r="AZ717" s="12">
        <f t="shared" si="748"/>
        <v>-0.39166666666666666</v>
      </c>
      <c r="BA717" s="13">
        <f t="shared" si="726"/>
        <v>0</v>
      </c>
      <c r="BB717" s="13">
        <f t="shared" si="746"/>
        <v>0</v>
      </c>
      <c r="BC717" s="27">
        <v>0</v>
      </c>
      <c r="BD717" s="1">
        <f t="shared" si="749"/>
        <v>0</v>
      </c>
      <c r="BE717" s="20">
        <f t="shared" si="750"/>
        <v>226.92307692307693</v>
      </c>
    </row>
    <row r="718" spans="1:57" ht="33" customHeight="1" x14ac:dyDescent="0.65">
      <c r="A718" s="2">
        <v>712</v>
      </c>
      <c r="B718" s="2" t="s">
        <v>1726</v>
      </c>
      <c r="C718" s="36" t="s">
        <v>1738</v>
      </c>
      <c r="D718" s="47" t="s">
        <v>1739</v>
      </c>
      <c r="E718" s="48" t="s">
        <v>1740</v>
      </c>
      <c r="F718" s="46" t="str">
        <f>VLOOKUP(C718,'[1]2023.11'!$C$6:$X$1239,8,0)</f>
        <v>CHEM</v>
      </c>
      <c r="G718" s="46" t="str">
        <f>VLOOKUP(C718,'[1]2023.11'!$C$6:$X$1239,9,0)</f>
        <v>TOM</v>
      </c>
      <c r="H718" s="46" t="str">
        <f>VLOOKUP(C718,'[1]2023.11'!$C$6:$X$1239,14,0)</f>
        <v>F</v>
      </c>
      <c r="I718" s="78">
        <f>VLOOKUP(C718,'[1]2023.11'!$C$6:$X$1239,13,0)</f>
        <v>28977</v>
      </c>
      <c r="J718" s="46" t="str">
        <f>VLOOKUP(C718,'[1]2023.11'!$C$6:$X$1239,4,0)</f>
        <v>0966072345</v>
      </c>
      <c r="K718" s="46" t="str">
        <f>VLOOKUP(C718,'[1]2023.11'!$C$6:$X$1239,3,0)</f>
        <v>030801195</v>
      </c>
      <c r="L718" s="15">
        <v>44333</v>
      </c>
      <c r="M718" s="2">
        <f t="shared" si="723"/>
        <v>26</v>
      </c>
      <c r="N718" s="16">
        <v>26</v>
      </c>
      <c r="O718" s="2"/>
      <c r="P718" s="16"/>
      <c r="Q718" s="16"/>
      <c r="R718" s="2">
        <v>200</v>
      </c>
      <c r="S718" s="2">
        <v>0</v>
      </c>
      <c r="T718" s="2">
        <v>0</v>
      </c>
      <c r="U718" s="2"/>
      <c r="V718" s="2">
        <v>0</v>
      </c>
      <c r="W718" s="2">
        <f t="shared" si="751"/>
        <v>10</v>
      </c>
      <c r="X718" s="2">
        <v>0</v>
      </c>
      <c r="Y718" s="17">
        <f t="shared" si="717"/>
        <v>37.5</v>
      </c>
      <c r="Z718" s="17">
        <f t="shared" si="745"/>
        <v>6.5</v>
      </c>
      <c r="AA718" s="17">
        <f t="shared" si="711"/>
        <v>5</v>
      </c>
      <c r="AB718" s="18">
        <v>7</v>
      </c>
      <c r="AC718" s="19">
        <f t="shared" si="733"/>
        <v>266</v>
      </c>
      <c r="AD718" s="17">
        <f t="shared" si="724"/>
        <v>0</v>
      </c>
      <c r="AE718" s="17">
        <f t="shared" si="725"/>
        <v>0</v>
      </c>
      <c r="AF718" s="29"/>
      <c r="AG718" s="43">
        <f t="shared" si="752"/>
        <v>0</v>
      </c>
      <c r="AH718" s="17">
        <f t="shared" si="753"/>
        <v>5.32</v>
      </c>
      <c r="AI718" s="17">
        <f t="shared" si="754"/>
        <v>5.32</v>
      </c>
      <c r="AJ718" s="3">
        <f t="shared" si="727"/>
        <v>260</v>
      </c>
      <c r="AK718" s="3">
        <f t="shared" si="728"/>
        <v>2700</v>
      </c>
      <c r="AL718" s="3"/>
      <c r="AN718" s="20">
        <f t="shared" si="747"/>
        <v>260.68</v>
      </c>
      <c r="AO718">
        <f t="shared" si="734"/>
        <v>2</v>
      </c>
      <c r="AP718">
        <f t="shared" si="735"/>
        <v>1</v>
      </c>
      <c r="AQ718">
        <f t="shared" si="736"/>
        <v>0</v>
      </c>
      <c r="AR718">
        <f t="shared" si="737"/>
        <v>1</v>
      </c>
      <c r="AS718">
        <f t="shared" si="738"/>
        <v>0</v>
      </c>
      <c r="AT718">
        <f t="shared" si="739"/>
        <v>0</v>
      </c>
      <c r="AU718">
        <f t="shared" si="740"/>
        <v>1</v>
      </c>
      <c r="AV718">
        <f t="shared" si="741"/>
        <v>0</v>
      </c>
      <c r="AW718">
        <f t="shared" si="742"/>
        <v>1</v>
      </c>
      <c r="AX718">
        <f t="shared" si="743"/>
        <v>2</v>
      </c>
      <c r="AY718">
        <f t="shared" si="744"/>
        <v>2720.0000000000273</v>
      </c>
      <c r="AZ718" s="12">
        <f t="shared" si="748"/>
        <v>-0.33611111111111114</v>
      </c>
      <c r="BA718" s="13">
        <f t="shared" si="726"/>
        <v>0</v>
      </c>
      <c r="BB718" s="13">
        <f t="shared" si="746"/>
        <v>0</v>
      </c>
      <c r="BC718" s="27">
        <v>0</v>
      </c>
      <c r="BD718" s="1">
        <f t="shared" si="749"/>
        <v>0</v>
      </c>
      <c r="BE718" s="20">
        <f t="shared" si="750"/>
        <v>247.5</v>
      </c>
    </row>
    <row r="719" spans="1:57" ht="33" customHeight="1" x14ac:dyDescent="0.65">
      <c r="A719" s="39">
        <v>713</v>
      </c>
      <c r="B719" s="2" t="s">
        <v>1726</v>
      </c>
      <c r="C719" s="36" t="s">
        <v>1741</v>
      </c>
      <c r="D719" s="47" t="s">
        <v>337</v>
      </c>
      <c r="E719" s="48" t="s">
        <v>1742</v>
      </c>
      <c r="F719" s="46" t="str">
        <f>VLOOKUP(C719,'[1]2023.11'!$C$6:$X$1239,8,0)</f>
        <v>TOEM</v>
      </c>
      <c r="G719" s="46" t="str">
        <f>VLOOKUP(C719,'[1]2023.11'!$C$6:$X$1239,9,0)</f>
        <v>SOKNIM</v>
      </c>
      <c r="H719" s="46" t="str">
        <f>VLOOKUP(C719,'[1]2023.11'!$C$6:$X$1239,14,0)</f>
        <v>F</v>
      </c>
      <c r="I719" s="78">
        <f>VLOOKUP(C719,'[1]2023.11'!$C$6:$X$1239,13,0)</f>
        <v>36200</v>
      </c>
      <c r="J719" s="46" t="str">
        <f>VLOOKUP(C719,'[1]2023.11'!$C$6:$X$1239,4,0)</f>
        <v>010609018</v>
      </c>
      <c r="K719" s="46">
        <f>VLOOKUP(C719,'[1]2023.11'!$C$6:$X$1239,3,0)</f>
        <v>250140603</v>
      </c>
      <c r="L719" s="15">
        <v>44424</v>
      </c>
      <c r="M719" s="2">
        <f t="shared" si="723"/>
        <v>26</v>
      </c>
      <c r="N719" s="16">
        <v>26</v>
      </c>
      <c r="O719" s="2"/>
      <c r="P719" s="16"/>
      <c r="Q719" s="16"/>
      <c r="R719" s="2">
        <v>200</v>
      </c>
      <c r="S719" s="2">
        <v>0</v>
      </c>
      <c r="T719" s="2">
        <v>0</v>
      </c>
      <c r="U719" s="2"/>
      <c r="V719" s="2">
        <v>0</v>
      </c>
      <c r="W719" s="2">
        <f t="shared" si="751"/>
        <v>10</v>
      </c>
      <c r="X719" s="2">
        <v>0</v>
      </c>
      <c r="Y719" s="17">
        <f t="shared" si="717"/>
        <v>37.5</v>
      </c>
      <c r="Z719" s="17">
        <f t="shared" si="745"/>
        <v>6.5</v>
      </c>
      <c r="AA719" s="17">
        <f t="shared" si="711"/>
        <v>5</v>
      </c>
      <c r="AB719" s="18">
        <v>7</v>
      </c>
      <c r="AC719" s="19">
        <f t="shared" si="733"/>
        <v>266</v>
      </c>
      <c r="AD719" s="17">
        <f t="shared" si="724"/>
        <v>0</v>
      </c>
      <c r="AE719" s="17">
        <f t="shared" si="725"/>
        <v>0</v>
      </c>
      <c r="AF719" s="29"/>
      <c r="AG719" s="43">
        <f t="shared" si="752"/>
        <v>0</v>
      </c>
      <c r="AH719" s="17">
        <f t="shared" si="753"/>
        <v>5.32</v>
      </c>
      <c r="AI719" s="17">
        <f t="shared" si="754"/>
        <v>5.32</v>
      </c>
      <c r="AJ719" s="3">
        <f t="shared" si="727"/>
        <v>260</v>
      </c>
      <c r="AK719" s="3">
        <f t="shared" si="728"/>
        <v>2700</v>
      </c>
      <c r="AL719" s="3"/>
      <c r="AN719" s="20">
        <f t="shared" si="747"/>
        <v>260.68</v>
      </c>
      <c r="AO719">
        <f t="shared" si="734"/>
        <v>2</v>
      </c>
      <c r="AP719">
        <f t="shared" si="735"/>
        <v>1</v>
      </c>
      <c r="AQ719">
        <f t="shared" si="736"/>
        <v>0</v>
      </c>
      <c r="AR719">
        <f t="shared" si="737"/>
        <v>1</v>
      </c>
      <c r="AS719">
        <f t="shared" si="738"/>
        <v>0</v>
      </c>
      <c r="AT719">
        <f t="shared" si="739"/>
        <v>0</v>
      </c>
      <c r="AU719">
        <f t="shared" si="740"/>
        <v>1</v>
      </c>
      <c r="AV719">
        <f t="shared" si="741"/>
        <v>0</v>
      </c>
      <c r="AW719">
        <f t="shared" si="742"/>
        <v>1</v>
      </c>
      <c r="AX719">
        <f t="shared" si="743"/>
        <v>2</v>
      </c>
      <c r="AY719">
        <f t="shared" si="744"/>
        <v>2720.0000000000273</v>
      </c>
      <c r="AZ719" s="12">
        <f t="shared" si="748"/>
        <v>-0.58333333333333337</v>
      </c>
      <c r="BA719" s="13">
        <f t="shared" si="726"/>
        <v>0</v>
      </c>
      <c r="BB719" s="13">
        <f t="shared" si="746"/>
        <v>0</v>
      </c>
      <c r="BC719" s="27">
        <v>0</v>
      </c>
      <c r="BD719" s="1">
        <f t="shared" si="749"/>
        <v>0</v>
      </c>
      <c r="BE719" s="20">
        <f t="shared" si="750"/>
        <v>247.5</v>
      </c>
    </row>
    <row r="720" spans="1:57" ht="33" customHeight="1" x14ac:dyDescent="0.65">
      <c r="A720" s="2">
        <v>714</v>
      </c>
      <c r="B720" s="2" t="s">
        <v>1726</v>
      </c>
      <c r="C720" s="44" t="s">
        <v>1743</v>
      </c>
      <c r="D720" s="47" t="s">
        <v>1744</v>
      </c>
      <c r="E720" s="48" t="s">
        <v>1038</v>
      </c>
      <c r="F720" s="46" t="str">
        <f>VLOOKUP(C720,'[1]2023.11'!$C$6:$X$1239,8,0)</f>
        <v>KHUY</v>
      </c>
      <c r="G720" s="46" t="str">
        <f>VLOOKUP(C720,'[1]2023.11'!$C$6:$X$1239,9,0)</f>
        <v>DYNA</v>
      </c>
      <c r="H720" s="46" t="str">
        <f>VLOOKUP(C720,'[1]2023.11'!$C$6:$X$1239,14,0)</f>
        <v>F</v>
      </c>
      <c r="I720" s="78">
        <f>VLOOKUP(C720,'[1]2023.11'!$C$6:$X$1239,13,0)</f>
        <v>37692</v>
      </c>
      <c r="J720" s="46" t="str">
        <f>VLOOKUP(C720,'[1]2023.11'!$C$6:$X$1239,4,0)</f>
        <v>0886415737</v>
      </c>
      <c r="K720" s="46" t="str">
        <f>VLOOKUP(C720,'[1]2023.11'!$C$6:$X$1239,3,0)</f>
        <v>021347871</v>
      </c>
      <c r="L720" s="15">
        <v>44440</v>
      </c>
      <c r="M720" s="2">
        <f t="shared" si="723"/>
        <v>26</v>
      </c>
      <c r="N720" s="16">
        <v>26</v>
      </c>
      <c r="O720" s="2"/>
      <c r="P720" s="16"/>
      <c r="Q720" s="16"/>
      <c r="R720" s="2">
        <v>200</v>
      </c>
      <c r="S720" s="2">
        <v>0</v>
      </c>
      <c r="T720" s="2">
        <v>0</v>
      </c>
      <c r="U720" s="2"/>
      <c r="V720" s="2">
        <v>0</v>
      </c>
      <c r="W720" s="2">
        <f t="shared" si="751"/>
        <v>10</v>
      </c>
      <c r="X720" s="2">
        <v>0</v>
      </c>
      <c r="Y720" s="17">
        <f t="shared" si="717"/>
        <v>37.5</v>
      </c>
      <c r="Z720" s="17">
        <f t="shared" si="745"/>
        <v>6.5</v>
      </c>
      <c r="AA720" s="17">
        <f t="shared" si="711"/>
        <v>5</v>
      </c>
      <c r="AB720" s="18">
        <v>7</v>
      </c>
      <c r="AC720" s="19">
        <f t="shared" si="733"/>
        <v>266</v>
      </c>
      <c r="AD720" s="17">
        <f t="shared" si="724"/>
        <v>0</v>
      </c>
      <c r="AE720" s="17">
        <f t="shared" si="725"/>
        <v>0</v>
      </c>
      <c r="AF720" s="29"/>
      <c r="AG720" s="43">
        <f t="shared" si="752"/>
        <v>0</v>
      </c>
      <c r="AH720" s="17">
        <f t="shared" si="753"/>
        <v>5.32</v>
      </c>
      <c r="AI720" s="17">
        <f t="shared" si="754"/>
        <v>5.32</v>
      </c>
      <c r="AJ720" s="3">
        <f t="shared" si="727"/>
        <v>260</v>
      </c>
      <c r="AK720" s="3">
        <f t="shared" si="728"/>
        <v>2700</v>
      </c>
      <c r="AL720" s="3"/>
      <c r="AN720" s="20">
        <f t="shared" si="747"/>
        <v>260.68</v>
      </c>
      <c r="AO720">
        <f t="shared" si="734"/>
        <v>2</v>
      </c>
      <c r="AP720">
        <f t="shared" si="735"/>
        <v>1</v>
      </c>
      <c r="AQ720">
        <f t="shared" si="736"/>
        <v>0</v>
      </c>
      <c r="AR720">
        <f t="shared" si="737"/>
        <v>1</v>
      </c>
      <c r="AS720">
        <f t="shared" si="738"/>
        <v>0</v>
      </c>
      <c r="AT720">
        <f t="shared" si="739"/>
        <v>0</v>
      </c>
      <c r="AU720">
        <f t="shared" si="740"/>
        <v>1</v>
      </c>
      <c r="AV720">
        <f t="shared" si="741"/>
        <v>0</v>
      </c>
      <c r="AW720">
        <f t="shared" si="742"/>
        <v>1</v>
      </c>
      <c r="AX720">
        <f t="shared" si="743"/>
        <v>2</v>
      </c>
      <c r="AY720">
        <f t="shared" si="744"/>
        <v>2720.0000000000273</v>
      </c>
      <c r="AZ720" s="12">
        <f t="shared" si="748"/>
        <v>-0.625</v>
      </c>
      <c r="BA720" s="13">
        <f t="shared" si="726"/>
        <v>0</v>
      </c>
      <c r="BB720" s="13">
        <f t="shared" si="746"/>
        <v>0</v>
      </c>
      <c r="BC720" s="27">
        <v>0</v>
      </c>
      <c r="BD720" s="1">
        <f t="shared" si="749"/>
        <v>0</v>
      </c>
      <c r="BE720" s="20">
        <f t="shared" si="750"/>
        <v>247.5</v>
      </c>
    </row>
    <row r="721" spans="1:57" ht="33" customHeight="1" x14ac:dyDescent="0.65">
      <c r="A721" s="39">
        <v>715</v>
      </c>
      <c r="B721" s="2" t="s">
        <v>1726</v>
      </c>
      <c r="C721" s="36" t="s">
        <v>1745</v>
      </c>
      <c r="D721" s="47" t="s">
        <v>604</v>
      </c>
      <c r="E721" s="48" t="s">
        <v>1746</v>
      </c>
      <c r="F721" s="46" t="str">
        <f>VLOOKUP(C721,'[1]2023.11'!$C$6:$X$1239,8,0)</f>
        <v>CHEN</v>
      </c>
      <c r="G721" s="46" t="str">
        <f>VLOOKUP(C721,'[1]2023.11'!$C$6:$X$1239,9,0)</f>
        <v>NHANH</v>
      </c>
      <c r="H721" s="46" t="str">
        <f>VLOOKUP(C721,'[1]2023.11'!$C$6:$X$1239,14,0)</f>
        <v>F</v>
      </c>
      <c r="I721" s="78">
        <f>VLOOKUP(C721,'[1]2023.11'!$C$6:$X$1239,13,0)</f>
        <v>35285</v>
      </c>
      <c r="J721" s="46" t="str">
        <f>VLOOKUP(C721,'[1]2023.11'!$C$6:$X$1239,4,0)</f>
        <v>081689116</v>
      </c>
      <c r="K721" s="46">
        <f>VLOOKUP(C721,'[1]2023.11'!$C$6:$X$1239,3,0)</f>
        <v>30730734</v>
      </c>
      <c r="L721" s="15">
        <v>44487</v>
      </c>
      <c r="M721" s="2">
        <f t="shared" si="723"/>
        <v>26</v>
      </c>
      <c r="N721" s="16">
        <v>26</v>
      </c>
      <c r="O721" s="2"/>
      <c r="P721" s="16"/>
      <c r="Q721" s="16"/>
      <c r="R721" s="2">
        <v>210</v>
      </c>
      <c r="S721" s="2">
        <v>15</v>
      </c>
      <c r="T721" s="2">
        <v>9</v>
      </c>
      <c r="U721" s="2"/>
      <c r="V721" s="2">
        <v>0</v>
      </c>
      <c r="W721" s="2">
        <f t="shared" si="751"/>
        <v>10</v>
      </c>
      <c r="X721" s="2">
        <v>0</v>
      </c>
      <c r="Y721" s="17">
        <f t="shared" si="717"/>
        <v>39.375</v>
      </c>
      <c r="Z721" s="17">
        <f t="shared" si="745"/>
        <v>6.5</v>
      </c>
      <c r="AA721" s="17">
        <f t="shared" si="711"/>
        <v>5</v>
      </c>
      <c r="AB721" s="18">
        <v>7</v>
      </c>
      <c r="AC721" s="19">
        <f t="shared" si="733"/>
        <v>301.875</v>
      </c>
      <c r="AD721" s="17">
        <f t="shared" si="724"/>
        <v>0</v>
      </c>
      <c r="AE721" s="17">
        <f t="shared" si="725"/>
        <v>0</v>
      </c>
      <c r="AF721" s="29"/>
      <c r="AG721" s="43">
        <f t="shared" si="752"/>
        <v>0</v>
      </c>
      <c r="AH721" s="17">
        <f t="shared" si="753"/>
        <v>6</v>
      </c>
      <c r="AI721" s="17">
        <f t="shared" si="754"/>
        <v>6</v>
      </c>
      <c r="AJ721" s="3">
        <f t="shared" si="727"/>
        <v>295</v>
      </c>
      <c r="AK721" s="3">
        <f t="shared" si="728"/>
        <v>3500</v>
      </c>
      <c r="AL721" s="3"/>
      <c r="AN721" s="20">
        <f t="shared" si="747"/>
        <v>295.88</v>
      </c>
      <c r="AO721">
        <f t="shared" si="734"/>
        <v>2</v>
      </c>
      <c r="AP721">
        <f t="shared" si="735"/>
        <v>1</v>
      </c>
      <c r="AQ721">
        <f t="shared" si="736"/>
        <v>2</v>
      </c>
      <c r="AR721">
        <f t="shared" si="737"/>
        <v>0</v>
      </c>
      <c r="AS721">
        <f t="shared" si="738"/>
        <v>1</v>
      </c>
      <c r="AT721">
        <f t="shared" si="739"/>
        <v>0</v>
      </c>
      <c r="AU721">
        <f t="shared" si="740"/>
        <v>1</v>
      </c>
      <c r="AV721">
        <f t="shared" si="741"/>
        <v>1</v>
      </c>
      <c r="AW721">
        <f t="shared" si="742"/>
        <v>1</v>
      </c>
      <c r="AX721">
        <f t="shared" si="743"/>
        <v>0</v>
      </c>
      <c r="AY721">
        <f t="shared" si="744"/>
        <v>3519.9999999999818</v>
      </c>
      <c r="AZ721" s="12">
        <f t="shared" si="748"/>
        <v>-0.75555555555555554</v>
      </c>
      <c r="BA721" s="13">
        <f t="shared" si="726"/>
        <v>0</v>
      </c>
      <c r="BB721" s="13">
        <f t="shared" si="746"/>
        <v>0</v>
      </c>
      <c r="BC721" s="27">
        <v>0</v>
      </c>
      <c r="BD721" s="1">
        <f t="shared" si="749"/>
        <v>0</v>
      </c>
      <c r="BE721" s="20">
        <f t="shared" si="750"/>
        <v>283.375</v>
      </c>
    </row>
    <row r="722" spans="1:57" ht="33" customHeight="1" x14ac:dyDescent="0.65">
      <c r="A722" s="2">
        <v>716</v>
      </c>
      <c r="B722" s="2" t="s">
        <v>1726</v>
      </c>
      <c r="C722" s="44" t="s">
        <v>1747</v>
      </c>
      <c r="D722" s="47" t="s">
        <v>1748</v>
      </c>
      <c r="E722" s="48" t="s">
        <v>1749</v>
      </c>
      <c r="F722" s="46" t="str">
        <f>VLOOKUP(C722,'[1]2023.11'!$C$6:$X$1239,8,0)</f>
        <v>PHOEUN</v>
      </c>
      <c r="G722" s="46" t="str">
        <f>VLOOKUP(C722,'[1]2023.11'!$C$6:$X$1239,9,0)</f>
        <v>YEANG</v>
      </c>
      <c r="H722" s="46" t="str">
        <f>VLOOKUP(C722,'[1]2023.11'!$C$6:$X$1239,14,0)</f>
        <v>F</v>
      </c>
      <c r="I722" s="78">
        <f>VLOOKUP(C722,'[1]2023.11'!$C$6:$X$1239,13,0)</f>
        <v>35462</v>
      </c>
      <c r="J722" s="46" t="str">
        <f>VLOOKUP(C722,'[1]2023.11'!$C$6:$X$1239,4,0)</f>
        <v>070547795</v>
      </c>
      <c r="K722" s="46" t="str">
        <f>VLOOKUP(C722,'[1]2023.11'!$C$6:$X$1239,3,0)</f>
        <v>050823711</v>
      </c>
      <c r="L722" s="15">
        <v>44673</v>
      </c>
      <c r="M722" s="2">
        <f t="shared" si="723"/>
        <v>26</v>
      </c>
      <c r="N722" s="16">
        <v>26</v>
      </c>
      <c r="O722" s="2"/>
      <c r="P722" s="16"/>
      <c r="Q722" s="16"/>
      <c r="R722" s="2">
        <v>200</v>
      </c>
      <c r="S722" s="2">
        <v>0</v>
      </c>
      <c r="T722" s="2">
        <v>0</v>
      </c>
      <c r="U722" s="2"/>
      <c r="V722" s="2">
        <v>0</v>
      </c>
      <c r="W722" s="2">
        <f t="shared" si="751"/>
        <v>10</v>
      </c>
      <c r="X722" s="2">
        <v>0</v>
      </c>
      <c r="Y722" s="17">
        <f t="shared" si="717"/>
        <v>37.5</v>
      </c>
      <c r="Z722" s="17">
        <f t="shared" si="745"/>
        <v>6.5</v>
      </c>
      <c r="AA722" s="17">
        <f t="shared" ref="AA722:AA785" si="755">5/$P$4*M722</f>
        <v>5</v>
      </c>
      <c r="AB722" s="18">
        <v>7</v>
      </c>
      <c r="AC722" s="19">
        <f t="shared" si="733"/>
        <v>266</v>
      </c>
      <c r="AD722" s="17">
        <f t="shared" si="724"/>
        <v>0</v>
      </c>
      <c r="AE722" s="17">
        <f t="shared" si="725"/>
        <v>0</v>
      </c>
      <c r="AF722" s="29"/>
      <c r="AG722" s="43">
        <f t="shared" si="752"/>
        <v>0</v>
      </c>
      <c r="AH722" s="17">
        <f t="shared" si="753"/>
        <v>5.32</v>
      </c>
      <c r="AI722" s="17">
        <f t="shared" si="754"/>
        <v>5.32</v>
      </c>
      <c r="AJ722" s="3">
        <f t="shared" si="727"/>
        <v>260</v>
      </c>
      <c r="AK722" s="3">
        <f t="shared" si="728"/>
        <v>2700</v>
      </c>
      <c r="AL722" s="3"/>
      <c r="AN722" s="20">
        <f t="shared" si="747"/>
        <v>260.68</v>
      </c>
      <c r="AO722">
        <f t="shared" si="734"/>
        <v>2</v>
      </c>
      <c r="AP722">
        <f t="shared" si="735"/>
        <v>1</v>
      </c>
      <c r="AQ722">
        <f t="shared" si="736"/>
        <v>0</v>
      </c>
      <c r="AR722">
        <f t="shared" si="737"/>
        <v>1</v>
      </c>
      <c r="AS722">
        <f t="shared" si="738"/>
        <v>0</v>
      </c>
      <c r="AT722">
        <f t="shared" si="739"/>
        <v>0</v>
      </c>
      <c r="AU722">
        <f t="shared" si="740"/>
        <v>1</v>
      </c>
      <c r="AV722">
        <f t="shared" si="741"/>
        <v>0</v>
      </c>
      <c r="AW722">
        <f t="shared" si="742"/>
        <v>1</v>
      </c>
      <c r="AX722">
        <f t="shared" si="743"/>
        <v>2</v>
      </c>
      <c r="AY722">
        <f t="shared" si="744"/>
        <v>2720.0000000000273</v>
      </c>
      <c r="AZ722" s="12">
        <f t="shared" si="748"/>
        <v>-1.2666666666666666</v>
      </c>
      <c r="BA722" s="13">
        <f t="shared" si="726"/>
        <v>0</v>
      </c>
      <c r="BB722" s="13">
        <f t="shared" si="746"/>
        <v>0</v>
      </c>
      <c r="BC722" s="27">
        <v>0</v>
      </c>
      <c r="BD722" s="1">
        <f t="shared" si="749"/>
        <v>0</v>
      </c>
      <c r="BE722" s="20">
        <f t="shared" si="750"/>
        <v>247.5</v>
      </c>
    </row>
    <row r="723" spans="1:57" ht="33" customHeight="1" x14ac:dyDescent="0.65">
      <c r="A723" s="39">
        <v>717</v>
      </c>
      <c r="B723" s="2" t="s">
        <v>1726</v>
      </c>
      <c r="C723" s="44" t="s">
        <v>1750</v>
      </c>
      <c r="D723" s="47" t="s">
        <v>1751</v>
      </c>
      <c r="E723" s="48" t="s">
        <v>1752</v>
      </c>
      <c r="F723" s="46" t="str">
        <f>VLOOKUP(C723,'[1]2023.11'!$C$6:$X$1239,8,0)</f>
        <v>KING</v>
      </c>
      <c r="G723" s="46" t="str">
        <f>VLOOKUP(C723,'[1]2023.11'!$C$6:$X$1239,9,0)</f>
        <v>SOAPHOUN</v>
      </c>
      <c r="H723" s="46" t="str">
        <f>VLOOKUP(C723,'[1]2023.11'!$C$6:$X$1239,14,0)</f>
        <v>F</v>
      </c>
      <c r="I723" s="78">
        <f>VLOOKUP(C723,'[1]2023.11'!$C$6:$X$1239,13,0)</f>
        <v>33254</v>
      </c>
      <c r="J723" s="46" t="str">
        <f>VLOOKUP(C723,'[1]2023.11'!$C$6:$X$1239,4,0)</f>
        <v>0966669421</v>
      </c>
      <c r="K723" s="46" t="str">
        <f>VLOOKUP(C723,'[1]2023.11'!$C$6:$X$1239,3,0)</f>
        <v>170714243</v>
      </c>
      <c r="L723" s="15">
        <v>44228</v>
      </c>
      <c r="M723" s="2">
        <f t="shared" si="723"/>
        <v>25</v>
      </c>
      <c r="N723" s="16">
        <v>24</v>
      </c>
      <c r="O723" s="2"/>
      <c r="P723" s="16"/>
      <c r="Q723" s="16">
        <v>1</v>
      </c>
      <c r="R723" s="2">
        <v>200</v>
      </c>
      <c r="S723" s="2">
        <v>0</v>
      </c>
      <c r="T723" s="2">
        <v>0</v>
      </c>
      <c r="U723" s="2"/>
      <c r="V723" s="2">
        <v>0</v>
      </c>
      <c r="W723" s="2">
        <f t="shared" si="751"/>
        <v>0</v>
      </c>
      <c r="X723" s="2">
        <v>0</v>
      </c>
      <c r="Y723" s="17">
        <f t="shared" si="717"/>
        <v>34.615384615384613</v>
      </c>
      <c r="Z723" s="17">
        <f t="shared" si="745"/>
        <v>6</v>
      </c>
      <c r="AA723" s="17">
        <f t="shared" si="755"/>
        <v>4.8076923076923084</v>
      </c>
      <c r="AB723" s="18">
        <v>7</v>
      </c>
      <c r="AC723" s="19">
        <f t="shared" si="733"/>
        <v>252.42307692307693</v>
      </c>
      <c r="AD723" s="17">
        <f t="shared" si="724"/>
        <v>0</v>
      </c>
      <c r="AE723" s="17">
        <f t="shared" si="725"/>
        <v>7.6923076923076925</v>
      </c>
      <c r="AF723" s="29"/>
      <c r="AG723" s="43">
        <f t="shared" si="752"/>
        <v>0</v>
      </c>
      <c r="AH723" s="17">
        <f t="shared" si="753"/>
        <v>5.048461538461539</v>
      </c>
      <c r="AI723" s="17">
        <f t="shared" si="754"/>
        <v>12.740769230769232</v>
      </c>
      <c r="AJ723" s="3">
        <f t="shared" si="727"/>
        <v>239</v>
      </c>
      <c r="AK723" s="3">
        <f t="shared" si="728"/>
        <v>2700</v>
      </c>
      <c r="AL723" s="3"/>
      <c r="AN723" s="20">
        <f t="shared" si="747"/>
        <v>239.68</v>
      </c>
      <c r="AO723">
        <f t="shared" si="734"/>
        <v>2</v>
      </c>
      <c r="AP723">
        <f t="shared" si="735"/>
        <v>0</v>
      </c>
      <c r="AQ723">
        <f t="shared" si="736"/>
        <v>1</v>
      </c>
      <c r="AR723">
        <f t="shared" si="737"/>
        <v>1</v>
      </c>
      <c r="AS723">
        <f t="shared" si="738"/>
        <v>1</v>
      </c>
      <c r="AT723">
        <f t="shared" si="739"/>
        <v>4</v>
      </c>
      <c r="AU723">
        <f t="shared" si="740"/>
        <v>1</v>
      </c>
      <c r="AV723">
        <f t="shared" si="741"/>
        <v>0</v>
      </c>
      <c r="AW723">
        <f t="shared" si="742"/>
        <v>1</v>
      </c>
      <c r="AX723">
        <f t="shared" si="743"/>
        <v>2</v>
      </c>
      <c r="AY723">
        <f t="shared" si="744"/>
        <v>2720.0000000000273</v>
      </c>
      <c r="AZ723" s="12">
        <f t="shared" si="748"/>
        <v>-4.1666666666666664E-2</v>
      </c>
      <c r="BA723" s="13">
        <f t="shared" si="726"/>
        <v>0</v>
      </c>
      <c r="BB723" s="13">
        <f t="shared" si="746"/>
        <v>0</v>
      </c>
      <c r="BC723" s="27">
        <v>0</v>
      </c>
      <c r="BD723" s="1">
        <f t="shared" si="749"/>
        <v>0</v>
      </c>
      <c r="BE723" s="20">
        <f t="shared" si="750"/>
        <v>226.92307692307693</v>
      </c>
    </row>
    <row r="724" spans="1:57" ht="33" customHeight="1" x14ac:dyDescent="0.65">
      <c r="A724" s="2">
        <v>718</v>
      </c>
      <c r="B724" s="2" t="s">
        <v>1726</v>
      </c>
      <c r="C724" s="44" t="s">
        <v>1753</v>
      </c>
      <c r="D724" s="47" t="s">
        <v>279</v>
      </c>
      <c r="E724" s="48" t="s">
        <v>1006</v>
      </c>
      <c r="F724" s="46" t="str">
        <f>VLOOKUP(C724,'[1]2023.11'!$C$6:$X$1239,8,0)</f>
        <v>SUONG</v>
      </c>
      <c r="G724" s="46" t="str">
        <f>VLOOKUP(C724,'[1]2023.11'!$C$6:$X$1239,9,0)</f>
        <v>SINA</v>
      </c>
      <c r="H724" s="46" t="str">
        <f>VLOOKUP(C724,'[1]2023.11'!$C$6:$X$1239,14,0)</f>
        <v>F</v>
      </c>
      <c r="I724" s="78">
        <f>VLOOKUP(C724,'[1]2023.11'!$C$6:$X$1239,13,0)</f>
        <v>36953</v>
      </c>
      <c r="J724" s="46" t="str">
        <f>VLOOKUP(C724,'[1]2023.11'!$C$6:$X$1239,4,0)</f>
        <v>086745348</v>
      </c>
      <c r="K724" s="46" t="str">
        <f>VLOOKUP(C724,'[1]2023.11'!$C$6:$X$1239,3,0)</f>
        <v>031065091</v>
      </c>
      <c r="L724" s="15">
        <v>44950</v>
      </c>
      <c r="M724" s="2">
        <f t="shared" si="723"/>
        <v>26</v>
      </c>
      <c r="N724" s="16">
        <v>26</v>
      </c>
      <c r="O724" s="2"/>
      <c r="P724" s="16"/>
      <c r="Q724" s="16"/>
      <c r="R724" s="2">
        <v>200</v>
      </c>
      <c r="S724" s="2">
        <v>0</v>
      </c>
      <c r="T724" s="2">
        <v>0</v>
      </c>
      <c r="U724" s="2"/>
      <c r="V724" s="2">
        <v>0</v>
      </c>
      <c r="W724" s="2">
        <f t="shared" si="751"/>
        <v>10</v>
      </c>
      <c r="X724" s="2">
        <v>0</v>
      </c>
      <c r="Y724" s="17">
        <f t="shared" si="717"/>
        <v>37.5</v>
      </c>
      <c r="Z724" s="17">
        <f t="shared" si="745"/>
        <v>6.5</v>
      </c>
      <c r="AA724" s="17">
        <f t="shared" si="755"/>
        <v>5</v>
      </c>
      <c r="AB724" s="18">
        <v>7</v>
      </c>
      <c r="AC724" s="19">
        <f t="shared" si="733"/>
        <v>266</v>
      </c>
      <c r="AD724" s="17">
        <f t="shared" si="724"/>
        <v>0</v>
      </c>
      <c r="AE724" s="17">
        <f t="shared" si="725"/>
        <v>0</v>
      </c>
      <c r="AF724" s="29"/>
      <c r="AG724" s="43">
        <f t="shared" si="752"/>
        <v>0</v>
      </c>
      <c r="AH724" s="17">
        <f t="shared" si="753"/>
        <v>5.32</v>
      </c>
      <c r="AI724" s="17">
        <f t="shared" si="754"/>
        <v>5.32</v>
      </c>
      <c r="AJ724" s="3">
        <f t="shared" si="727"/>
        <v>260</v>
      </c>
      <c r="AK724" s="3">
        <f t="shared" si="728"/>
        <v>2700</v>
      </c>
      <c r="AL724" s="3"/>
      <c r="AN724" s="20">
        <f t="shared" si="747"/>
        <v>260.68</v>
      </c>
      <c r="AO724">
        <f t="shared" si="734"/>
        <v>2</v>
      </c>
      <c r="AP724">
        <f t="shared" si="735"/>
        <v>1</v>
      </c>
      <c r="AQ724">
        <f t="shared" si="736"/>
        <v>0</v>
      </c>
      <c r="AR724">
        <f t="shared" si="737"/>
        <v>1</v>
      </c>
      <c r="AS724">
        <f t="shared" si="738"/>
        <v>0</v>
      </c>
      <c r="AT724">
        <f t="shared" si="739"/>
        <v>0</v>
      </c>
      <c r="AU724">
        <f t="shared" si="740"/>
        <v>1</v>
      </c>
      <c r="AV724">
        <f t="shared" si="741"/>
        <v>0</v>
      </c>
      <c r="AW724">
        <f t="shared" si="742"/>
        <v>1</v>
      </c>
      <c r="AX724">
        <f t="shared" si="743"/>
        <v>2</v>
      </c>
      <c r="AY724">
        <f t="shared" si="744"/>
        <v>2720.0000000000273</v>
      </c>
      <c r="AZ724" s="12">
        <f t="shared" si="748"/>
        <v>-2.0222222222222221</v>
      </c>
      <c r="BA724" s="13">
        <f t="shared" si="726"/>
        <v>0</v>
      </c>
      <c r="BB724" s="13">
        <f t="shared" si="746"/>
        <v>0</v>
      </c>
      <c r="BC724" s="27">
        <v>0</v>
      </c>
      <c r="BD724" s="1">
        <f t="shared" si="749"/>
        <v>0</v>
      </c>
      <c r="BE724" s="20">
        <f t="shared" si="750"/>
        <v>247.5</v>
      </c>
    </row>
    <row r="725" spans="1:57" ht="37.5" customHeight="1" x14ac:dyDescent="0.65">
      <c r="A725" s="39">
        <v>719</v>
      </c>
      <c r="B725" s="2" t="s">
        <v>1726</v>
      </c>
      <c r="C725" s="44" t="s">
        <v>1754</v>
      </c>
      <c r="D725" s="47" t="s">
        <v>423</v>
      </c>
      <c r="E725" s="48" t="s">
        <v>1755</v>
      </c>
      <c r="F725" s="46" t="str">
        <f>VLOOKUP(C725,'[1]2023.11'!$C$6:$X$1239,8,0)</f>
        <v>ROS</v>
      </c>
      <c r="G725" s="46" t="str">
        <f>VLOOKUP(C725,'[1]2023.11'!$C$6:$X$1239,9,0)</f>
        <v>SOKHENG</v>
      </c>
      <c r="H725" s="46" t="str">
        <f>VLOOKUP(C725,'[1]2023.11'!$C$6:$X$1239,14,0)</f>
        <v>F</v>
      </c>
      <c r="I725" s="78">
        <f>VLOOKUP(C725,'[1]2023.11'!$C$6:$X$1239,13,0)</f>
        <v>38112</v>
      </c>
      <c r="J725" s="46" t="str">
        <f>VLOOKUP(C725,'[1]2023.11'!$C$6:$X$1239,4,0)</f>
        <v>0883947494</v>
      </c>
      <c r="K725" s="46" t="str">
        <f>VLOOKUP(C725,'[1]2023.11'!$C$6:$X$1239,3,0)</f>
        <v>101477880</v>
      </c>
      <c r="L725" s="15">
        <v>45041</v>
      </c>
      <c r="M725" s="2">
        <f t="shared" si="723"/>
        <v>26</v>
      </c>
      <c r="N725" s="16">
        <v>26</v>
      </c>
      <c r="O725" s="2"/>
      <c r="P725" s="16"/>
      <c r="Q725" s="16"/>
      <c r="R725" s="2">
        <v>200</v>
      </c>
      <c r="S725" s="2">
        <v>0</v>
      </c>
      <c r="T725" s="2">
        <v>0</v>
      </c>
      <c r="U725" s="2"/>
      <c r="V725" s="2">
        <v>0</v>
      </c>
      <c r="W725" s="2">
        <f t="shared" si="751"/>
        <v>10</v>
      </c>
      <c r="X725" s="2">
        <v>0</v>
      </c>
      <c r="Y725" s="17">
        <f t="shared" si="717"/>
        <v>37.5</v>
      </c>
      <c r="Z725" s="17">
        <f t="shared" si="745"/>
        <v>6.5</v>
      </c>
      <c r="AA725" s="17">
        <f t="shared" si="755"/>
        <v>5</v>
      </c>
      <c r="AB725" s="18">
        <v>7</v>
      </c>
      <c r="AC725" s="19">
        <f t="shared" si="733"/>
        <v>266</v>
      </c>
      <c r="AD725" s="17">
        <f t="shared" si="724"/>
        <v>0</v>
      </c>
      <c r="AE725" s="17">
        <f t="shared" si="725"/>
        <v>0</v>
      </c>
      <c r="AF725" s="29"/>
      <c r="AG725" s="43">
        <f t="shared" si="752"/>
        <v>0</v>
      </c>
      <c r="AH725" s="17">
        <f t="shared" si="753"/>
        <v>5.32</v>
      </c>
      <c r="AI725" s="17">
        <f t="shared" si="754"/>
        <v>5.32</v>
      </c>
      <c r="AJ725" s="3">
        <f t="shared" si="727"/>
        <v>260</v>
      </c>
      <c r="AK725" s="3">
        <f t="shared" si="728"/>
        <v>2700</v>
      </c>
      <c r="AL725" s="3"/>
      <c r="AN725" s="20">
        <f t="shared" si="747"/>
        <v>260.68</v>
      </c>
      <c r="AO725">
        <f t="shared" si="734"/>
        <v>2</v>
      </c>
      <c r="AP725">
        <f t="shared" si="735"/>
        <v>1</v>
      </c>
      <c r="AQ725">
        <f t="shared" si="736"/>
        <v>0</v>
      </c>
      <c r="AR725">
        <f t="shared" si="737"/>
        <v>1</v>
      </c>
      <c r="AS725">
        <f t="shared" si="738"/>
        <v>0</v>
      </c>
      <c r="AT725">
        <f t="shared" si="739"/>
        <v>0</v>
      </c>
      <c r="AU725">
        <f t="shared" si="740"/>
        <v>1</v>
      </c>
      <c r="AV725">
        <f t="shared" si="741"/>
        <v>0</v>
      </c>
      <c r="AW725">
        <f t="shared" si="742"/>
        <v>1</v>
      </c>
      <c r="AX725">
        <f t="shared" si="743"/>
        <v>2</v>
      </c>
      <c r="AY725">
        <f t="shared" si="744"/>
        <v>2720.0000000000273</v>
      </c>
      <c r="AZ725" s="12">
        <f t="shared" si="748"/>
        <v>-2.2749999999999999</v>
      </c>
      <c r="BA725" s="13">
        <f t="shared" si="726"/>
        <v>0</v>
      </c>
      <c r="BB725" s="13">
        <f t="shared" si="746"/>
        <v>0</v>
      </c>
      <c r="BC725" s="27">
        <v>0</v>
      </c>
      <c r="BD725" s="1">
        <f t="shared" si="749"/>
        <v>0</v>
      </c>
      <c r="BE725" s="20">
        <f t="shared" si="750"/>
        <v>247.5</v>
      </c>
    </row>
    <row r="726" spans="1:57" ht="33" customHeight="1" x14ac:dyDescent="0.65">
      <c r="A726" s="2">
        <v>720</v>
      </c>
      <c r="B726" s="2" t="s">
        <v>1726</v>
      </c>
      <c r="C726" s="44" t="s">
        <v>1756</v>
      </c>
      <c r="D726" s="47" t="s">
        <v>1757</v>
      </c>
      <c r="E726" s="48" t="s">
        <v>1758</v>
      </c>
      <c r="F726" s="46" t="str">
        <f>VLOOKUP(C726,'[1]2023.11'!$C$6:$X$1239,8,0)</f>
        <v>PON</v>
      </c>
      <c r="G726" s="46" t="str">
        <f>VLOOKUP(C726,'[1]2023.11'!$C$6:$X$1239,9,0)</f>
        <v>SEANGHAK</v>
      </c>
      <c r="H726" s="46" t="str">
        <f>VLOOKUP(C726,'[1]2023.11'!$C$6:$X$1239,14,0)</f>
        <v>F</v>
      </c>
      <c r="I726" s="78">
        <f>VLOOKUP(C726,'[1]2023.11'!$C$6:$X$1239,13,0)</f>
        <v>38386</v>
      </c>
      <c r="J726" s="46" t="str">
        <f>VLOOKUP(C726,'[1]2023.11'!$C$6:$X$1239,4,0)</f>
        <v>0889324527</v>
      </c>
      <c r="K726" s="46" t="str">
        <f>VLOOKUP(C726,'[1]2023.11'!$C$6:$X$1239,3,0)</f>
        <v>051635977</v>
      </c>
      <c r="L726" s="15">
        <v>45041</v>
      </c>
      <c r="M726" s="2">
        <f t="shared" si="723"/>
        <v>26</v>
      </c>
      <c r="N726" s="16">
        <v>24</v>
      </c>
      <c r="O726" s="2"/>
      <c r="P726" s="16"/>
      <c r="Q726" s="16"/>
      <c r="R726" s="2">
        <v>200</v>
      </c>
      <c r="S726" s="2">
        <v>0</v>
      </c>
      <c r="T726" s="2">
        <v>0</v>
      </c>
      <c r="U726" s="2"/>
      <c r="V726" s="2">
        <v>0</v>
      </c>
      <c r="W726" s="2">
        <f t="shared" si="751"/>
        <v>10</v>
      </c>
      <c r="X726" s="2">
        <v>0</v>
      </c>
      <c r="Y726" s="17">
        <f t="shared" si="717"/>
        <v>34.615384615384613</v>
      </c>
      <c r="Z726" s="17">
        <f t="shared" si="745"/>
        <v>6</v>
      </c>
      <c r="AA726" s="17">
        <f t="shared" si="755"/>
        <v>5</v>
      </c>
      <c r="AB726" s="18">
        <v>7</v>
      </c>
      <c r="AC726" s="19">
        <f t="shared" si="733"/>
        <v>262.61538461538464</v>
      </c>
      <c r="AD726" s="17">
        <f t="shared" si="724"/>
        <v>0</v>
      </c>
      <c r="AE726" s="17">
        <f t="shared" si="725"/>
        <v>0</v>
      </c>
      <c r="AF726" s="29"/>
      <c r="AG726" s="43">
        <f t="shared" si="752"/>
        <v>0</v>
      </c>
      <c r="AH726" s="17">
        <f t="shared" si="753"/>
        <v>5.252307692307693</v>
      </c>
      <c r="AI726" s="17">
        <f t="shared" si="754"/>
        <v>5.252307692307693</v>
      </c>
      <c r="AJ726" s="3">
        <f t="shared" si="727"/>
        <v>257</v>
      </c>
      <c r="AK726" s="3">
        <f t="shared" si="728"/>
        <v>1400</v>
      </c>
      <c r="AL726" s="3"/>
      <c r="AN726" s="20">
        <f t="shared" si="747"/>
        <v>257.36</v>
      </c>
      <c r="AO726">
        <f t="shared" si="734"/>
        <v>2</v>
      </c>
      <c r="AP726">
        <f t="shared" si="735"/>
        <v>1</v>
      </c>
      <c r="AQ726">
        <f t="shared" si="736"/>
        <v>0</v>
      </c>
      <c r="AR726">
        <f t="shared" si="737"/>
        <v>0</v>
      </c>
      <c r="AS726">
        <f t="shared" si="738"/>
        <v>1</v>
      </c>
      <c r="AT726">
        <f t="shared" si="739"/>
        <v>2</v>
      </c>
      <c r="AU726">
        <f t="shared" si="740"/>
        <v>0</v>
      </c>
      <c r="AV726">
        <f t="shared" si="741"/>
        <v>1</v>
      </c>
      <c r="AW726">
        <f t="shared" si="742"/>
        <v>0</v>
      </c>
      <c r="AX726">
        <f t="shared" si="743"/>
        <v>4</v>
      </c>
      <c r="AY726">
        <f t="shared" si="744"/>
        <v>1440.0000000000546</v>
      </c>
      <c r="AZ726" s="12">
        <f t="shared" si="748"/>
        <v>-2.2749999999999999</v>
      </c>
      <c r="BA726" s="13">
        <f t="shared" si="726"/>
        <v>0</v>
      </c>
      <c r="BB726" s="13">
        <f t="shared" si="746"/>
        <v>0</v>
      </c>
      <c r="BC726" s="27">
        <v>0</v>
      </c>
      <c r="BD726" s="1">
        <f t="shared" si="749"/>
        <v>0</v>
      </c>
      <c r="BE726" s="20">
        <f t="shared" si="750"/>
        <v>244.61538461538464</v>
      </c>
    </row>
    <row r="727" spans="1:57" ht="33" customHeight="1" x14ac:dyDescent="0.65">
      <c r="A727" s="39">
        <v>721</v>
      </c>
      <c r="B727" s="2" t="s">
        <v>1726</v>
      </c>
      <c r="C727" s="44" t="s">
        <v>1759</v>
      </c>
      <c r="D727" s="47" t="s">
        <v>1760</v>
      </c>
      <c r="E727" s="48" t="s">
        <v>1279</v>
      </c>
      <c r="F727" s="46" t="str">
        <f>VLOOKUP(C727,'[1]2023.11'!$C$6:$X$1239,8,0)</f>
        <v>YORT</v>
      </c>
      <c r="G727" s="46" t="str">
        <f>VLOOKUP(C727,'[1]2023.11'!$C$6:$X$1239,9,0)</f>
        <v>PISEY</v>
      </c>
      <c r="H727" s="46" t="str">
        <f>VLOOKUP(C727,'[1]2023.11'!$C$6:$X$1239,14,0)</f>
        <v>M</v>
      </c>
      <c r="I727" s="78">
        <f>VLOOKUP(C727,'[1]2023.11'!$C$6:$X$1239,13,0)</f>
        <v>38519</v>
      </c>
      <c r="J727" s="46">
        <f>VLOOKUP(C727,'[1]2023.11'!$C$6:$X$1239,4,0)</f>
        <v>0</v>
      </c>
      <c r="K727" s="46" t="str">
        <f>VLOOKUP(C727,'[1]2023.11'!$C$6:$X$1239,3,0)</f>
        <v>181055949</v>
      </c>
      <c r="L727" s="15">
        <v>45108</v>
      </c>
      <c r="M727" s="2">
        <f t="shared" si="723"/>
        <v>26</v>
      </c>
      <c r="N727" s="16">
        <v>26</v>
      </c>
      <c r="O727" s="2"/>
      <c r="P727" s="16"/>
      <c r="Q727" s="16"/>
      <c r="R727" s="2">
        <v>200</v>
      </c>
      <c r="S727" s="2">
        <v>0</v>
      </c>
      <c r="T727" s="2">
        <v>0</v>
      </c>
      <c r="U727" s="2"/>
      <c r="V727" s="2">
        <v>0</v>
      </c>
      <c r="W727" s="2">
        <f t="shared" si="751"/>
        <v>10</v>
      </c>
      <c r="X727" s="2">
        <v>0</v>
      </c>
      <c r="Y727" s="17">
        <f t="shared" si="717"/>
        <v>37.5</v>
      </c>
      <c r="Z727" s="17">
        <f t="shared" si="745"/>
        <v>6.5</v>
      </c>
      <c r="AA727" s="17">
        <f t="shared" si="755"/>
        <v>5</v>
      </c>
      <c r="AB727" s="18">
        <v>7</v>
      </c>
      <c r="AC727" s="19">
        <f t="shared" si="733"/>
        <v>266</v>
      </c>
      <c r="AD727" s="17">
        <f t="shared" si="724"/>
        <v>0</v>
      </c>
      <c r="AE727" s="17">
        <f t="shared" si="725"/>
        <v>0</v>
      </c>
      <c r="AF727" s="29"/>
      <c r="AG727" s="43">
        <f t="shared" si="752"/>
        <v>0</v>
      </c>
      <c r="AH727" s="17">
        <f t="shared" si="753"/>
        <v>5.32</v>
      </c>
      <c r="AI727" s="17">
        <f t="shared" si="754"/>
        <v>5.32</v>
      </c>
      <c r="AJ727" s="3">
        <f t="shared" si="727"/>
        <v>260</v>
      </c>
      <c r="AK727" s="3">
        <f t="shared" si="728"/>
        <v>2700</v>
      </c>
      <c r="AL727" s="3"/>
      <c r="AN727" s="20">
        <f t="shared" si="747"/>
        <v>260.68</v>
      </c>
      <c r="AO727">
        <f t="shared" si="734"/>
        <v>2</v>
      </c>
      <c r="AP727">
        <f t="shared" si="735"/>
        <v>1</v>
      </c>
      <c r="AQ727">
        <f t="shared" si="736"/>
        <v>0</v>
      </c>
      <c r="AR727">
        <f t="shared" si="737"/>
        <v>1</v>
      </c>
      <c r="AS727">
        <f t="shared" si="738"/>
        <v>0</v>
      </c>
      <c r="AT727">
        <f t="shared" si="739"/>
        <v>0</v>
      </c>
      <c r="AU727">
        <f t="shared" si="740"/>
        <v>1</v>
      </c>
      <c r="AV727">
        <f t="shared" si="741"/>
        <v>0</v>
      </c>
      <c r="AW727">
        <f t="shared" si="742"/>
        <v>1</v>
      </c>
      <c r="AX727">
        <f t="shared" si="743"/>
        <v>2</v>
      </c>
      <c r="AY727">
        <f t="shared" si="744"/>
        <v>2720.0000000000273</v>
      </c>
      <c r="AZ727" s="12">
        <f t="shared" si="748"/>
        <v>-2.4583333333333335</v>
      </c>
      <c r="BA727" s="13">
        <f t="shared" si="726"/>
        <v>0</v>
      </c>
      <c r="BB727" s="13">
        <f t="shared" si="746"/>
        <v>0</v>
      </c>
      <c r="BC727" s="27">
        <v>0</v>
      </c>
      <c r="BD727" s="1">
        <f t="shared" si="749"/>
        <v>0</v>
      </c>
      <c r="BE727" s="20">
        <f t="shared" si="750"/>
        <v>247.5</v>
      </c>
    </row>
    <row r="728" spans="1:57" ht="33" customHeight="1" x14ac:dyDescent="0.65">
      <c r="A728" s="2">
        <v>722</v>
      </c>
      <c r="B728" s="2" t="s">
        <v>1726</v>
      </c>
      <c r="C728" s="44" t="s">
        <v>1761</v>
      </c>
      <c r="D728" s="47" t="s">
        <v>918</v>
      </c>
      <c r="E728" s="48" t="s">
        <v>1762</v>
      </c>
      <c r="F728" s="46" t="str">
        <f>VLOOKUP(C728,'[1]2023.11'!$C$6:$X$1239,8,0)</f>
        <v>VORN</v>
      </c>
      <c r="G728" s="46" t="str">
        <f>VLOOKUP(C728,'[1]2023.11'!$C$6:$X$1239,9,0)</f>
        <v>SOKHEA</v>
      </c>
      <c r="H728" s="46" t="str">
        <f>VLOOKUP(C728,'[1]2023.11'!$C$6:$X$1239,14,0)</f>
        <v>F</v>
      </c>
      <c r="I728" s="78">
        <f>VLOOKUP(C728,'[1]2023.11'!$C$6:$X$1239,13,0)</f>
        <v>32844</v>
      </c>
      <c r="J728" s="46" t="e">
        <f>VLOOKUP(C728,'[1]2023.11'!$C$6:$X$1239,4,0)</f>
        <v>#N/A</v>
      </c>
      <c r="K728" s="46" t="str">
        <f>VLOOKUP(C728,'[1]2023.11'!$C$6:$X$1239,3,0)</f>
        <v>040250793</v>
      </c>
      <c r="L728" s="15">
        <v>45194</v>
      </c>
      <c r="M728" s="2">
        <f t="shared" si="723"/>
        <v>26</v>
      </c>
      <c r="N728" s="16">
        <v>26</v>
      </c>
      <c r="O728" s="2"/>
      <c r="P728" s="16"/>
      <c r="Q728" s="16"/>
      <c r="R728" s="2">
        <v>200</v>
      </c>
      <c r="S728" s="2">
        <v>0</v>
      </c>
      <c r="T728" s="2">
        <v>0</v>
      </c>
      <c r="U728" s="2"/>
      <c r="V728" s="2">
        <v>0</v>
      </c>
      <c r="W728" s="2">
        <f t="shared" si="751"/>
        <v>10</v>
      </c>
      <c r="X728" s="2">
        <v>0</v>
      </c>
      <c r="Y728" s="17">
        <f t="shared" si="717"/>
        <v>37.5</v>
      </c>
      <c r="Z728" s="17">
        <f t="shared" si="745"/>
        <v>6.5</v>
      </c>
      <c r="AA728" s="17">
        <f t="shared" si="755"/>
        <v>5</v>
      </c>
      <c r="AB728" s="18">
        <v>7</v>
      </c>
      <c r="AC728" s="19">
        <f t="shared" si="733"/>
        <v>266</v>
      </c>
      <c r="AD728" s="17">
        <f t="shared" si="724"/>
        <v>0</v>
      </c>
      <c r="AE728" s="17">
        <f t="shared" si="725"/>
        <v>0</v>
      </c>
      <c r="AF728" s="29"/>
      <c r="AG728" s="43">
        <f t="shared" si="752"/>
        <v>0</v>
      </c>
      <c r="AH728" s="17">
        <f t="shared" si="753"/>
        <v>5.32</v>
      </c>
      <c r="AI728" s="17">
        <f t="shared" si="754"/>
        <v>5.32</v>
      </c>
      <c r="AJ728" s="3">
        <f t="shared" si="727"/>
        <v>260</v>
      </c>
      <c r="AK728" s="3">
        <f t="shared" si="728"/>
        <v>2700</v>
      </c>
      <c r="AL728" s="3"/>
      <c r="AN728" s="20">
        <f t="shared" si="747"/>
        <v>260.68</v>
      </c>
      <c r="AO728">
        <f t="shared" si="734"/>
        <v>2</v>
      </c>
      <c r="AP728">
        <f t="shared" si="735"/>
        <v>1</v>
      </c>
      <c r="AQ728">
        <f t="shared" si="736"/>
        <v>0</v>
      </c>
      <c r="AR728">
        <f t="shared" si="737"/>
        <v>1</v>
      </c>
      <c r="AS728">
        <f t="shared" si="738"/>
        <v>0</v>
      </c>
      <c r="AT728">
        <f t="shared" si="739"/>
        <v>0</v>
      </c>
      <c r="AU728">
        <f t="shared" si="740"/>
        <v>1</v>
      </c>
      <c r="AV728">
        <f t="shared" si="741"/>
        <v>0</v>
      </c>
      <c r="AW728">
        <f t="shared" si="742"/>
        <v>1</v>
      </c>
      <c r="AX728">
        <f t="shared" si="743"/>
        <v>2</v>
      </c>
      <c r="AY728">
        <f t="shared" si="744"/>
        <v>2720.0000000000273</v>
      </c>
      <c r="AZ728" s="12">
        <f t="shared" si="748"/>
        <v>-2.6916666666666669</v>
      </c>
      <c r="BA728" s="13">
        <f t="shared" si="726"/>
        <v>0</v>
      </c>
      <c r="BB728" s="13">
        <f t="shared" si="746"/>
        <v>0</v>
      </c>
      <c r="BC728" s="27">
        <v>0</v>
      </c>
      <c r="BD728" s="1">
        <f t="shared" si="749"/>
        <v>0</v>
      </c>
      <c r="BE728" s="20">
        <f t="shared" si="750"/>
        <v>247.5</v>
      </c>
    </row>
    <row r="729" spans="1:57" ht="33" customHeight="1" x14ac:dyDescent="0.65">
      <c r="A729" s="39">
        <v>723</v>
      </c>
      <c r="B729" s="2" t="s">
        <v>1726</v>
      </c>
      <c r="C729" s="44" t="s">
        <v>1763</v>
      </c>
      <c r="D729" s="47" t="s">
        <v>228</v>
      </c>
      <c r="E729" s="48" t="s">
        <v>1764</v>
      </c>
      <c r="F729" s="46" t="str">
        <f>VLOOKUP(C729,'[1]2023.11'!$C$6:$X$1239,8,0)</f>
        <v>LY</v>
      </c>
      <c r="G729" s="46" t="str">
        <f>VLOOKUP(C729,'[1]2023.11'!$C$6:$X$1239,9,0)</f>
        <v>ISUONG</v>
      </c>
      <c r="H729" s="46" t="str">
        <f>VLOOKUP(C729,'[1]2023.11'!$C$6:$X$1239,14,0)</f>
        <v>F</v>
      </c>
      <c r="I729" s="78">
        <f>VLOOKUP(C729,'[1]2023.11'!$C$6:$X$1239,13,0)</f>
        <v>35439</v>
      </c>
      <c r="J729" s="46" t="e">
        <f>VLOOKUP(C729,'[1]2023.11'!$C$6:$X$1239,4,0)</f>
        <v>#N/A</v>
      </c>
      <c r="K729" s="46" t="str">
        <f>VLOOKUP(C729,'[1]2023.11'!$C$6:$X$1239,3,0)</f>
        <v>190668533</v>
      </c>
      <c r="L729" s="15">
        <v>45218</v>
      </c>
      <c r="M729" s="2">
        <f t="shared" si="723"/>
        <v>26</v>
      </c>
      <c r="N729" s="16">
        <v>26</v>
      </c>
      <c r="O729" s="2"/>
      <c r="P729" s="16"/>
      <c r="Q729" s="16"/>
      <c r="R729" s="2">
        <v>198</v>
      </c>
      <c r="S729" s="2">
        <v>0</v>
      </c>
      <c r="T729" s="2">
        <v>0</v>
      </c>
      <c r="U729" s="2"/>
      <c r="V729" s="2">
        <v>0</v>
      </c>
      <c r="W729" s="2">
        <f t="shared" si="751"/>
        <v>10</v>
      </c>
      <c r="X729" s="2">
        <v>0</v>
      </c>
      <c r="Y729" s="17">
        <f t="shared" si="717"/>
        <v>37.125</v>
      </c>
      <c r="Z729" s="17">
        <f t="shared" si="745"/>
        <v>6.5</v>
      </c>
      <c r="AA729" s="17">
        <f t="shared" si="755"/>
        <v>5</v>
      </c>
      <c r="AB729" s="18">
        <v>7</v>
      </c>
      <c r="AC729" s="19">
        <f t="shared" si="733"/>
        <v>263.625</v>
      </c>
      <c r="AD729" s="17">
        <f t="shared" si="724"/>
        <v>0</v>
      </c>
      <c r="AE729" s="17">
        <f t="shared" si="725"/>
        <v>0</v>
      </c>
      <c r="AF729" s="29"/>
      <c r="AG729" s="43">
        <f t="shared" si="752"/>
        <v>0</v>
      </c>
      <c r="AH729" s="17">
        <f t="shared" si="753"/>
        <v>5.2725</v>
      </c>
      <c r="AI729" s="17">
        <f t="shared" si="754"/>
        <v>5.2725</v>
      </c>
      <c r="AJ729" s="3">
        <f t="shared" si="727"/>
        <v>258</v>
      </c>
      <c r="AK729" s="3">
        <f t="shared" si="728"/>
        <v>1400</v>
      </c>
      <c r="AL729" s="3"/>
      <c r="AN729" s="20">
        <f t="shared" si="747"/>
        <v>258.35000000000002</v>
      </c>
      <c r="AO729">
        <f t="shared" si="734"/>
        <v>2</v>
      </c>
      <c r="AP729">
        <f t="shared" si="735"/>
        <v>1</v>
      </c>
      <c r="AQ729">
        <f t="shared" si="736"/>
        <v>0</v>
      </c>
      <c r="AR729">
        <f t="shared" si="737"/>
        <v>0</v>
      </c>
      <c r="AS729">
        <f t="shared" si="738"/>
        <v>1</v>
      </c>
      <c r="AT729">
        <f t="shared" si="739"/>
        <v>3</v>
      </c>
      <c r="AU729">
        <f t="shared" si="740"/>
        <v>0</v>
      </c>
      <c r="AV729">
        <f t="shared" si="741"/>
        <v>1</v>
      </c>
      <c r="AW729">
        <f t="shared" si="742"/>
        <v>0</v>
      </c>
      <c r="AX729">
        <f t="shared" si="743"/>
        <v>4</v>
      </c>
      <c r="AY729">
        <f t="shared" si="744"/>
        <v>1400.0000000000909</v>
      </c>
      <c r="AZ729" s="12">
        <f t="shared" si="748"/>
        <v>-2.7583333333333333</v>
      </c>
      <c r="BA729" s="13">
        <f t="shared" si="726"/>
        <v>0</v>
      </c>
      <c r="BB729" s="13">
        <f t="shared" si="746"/>
        <v>0</v>
      </c>
      <c r="BC729" s="27">
        <v>0</v>
      </c>
      <c r="BD729" s="1">
        <f t="shared" si="749"/>
        <v>0</v>
      </c>
      <c r="BE729" s="20">
        <f t="shared" si="750"/>
        <v>245.125</v>
      </c>
    </row>
    <row r="730" spans="1:57" ht="33" customHeight="1" x14ac:dyDescent="0.65">
      <c r="A730" s="2">
        <v>724</v>
      </c>
      <c r="B730" s="2" t="s">
        <v>1726</v>
      </c>
      <c r="C730" s="44" t="s">
        <v>1765</v>
      </c>
      <c r="D730" s="47" t="s">
        <v>1272</v>
      </c>
      <c r="E730" s="48" t="s">
        <v>1766</v>
      </c>
      <c r="F730" s="46" t="str">
        <f>VLOOKUP(C730,'[1]2023.11'!$C$6:$X$1239,8,0)</f>
        <v>YOEURN</v>
      </c>
      <c r="G730" s="46" t="str">
        <f>VLOOKUP(C730,'[1]2023.11'!$C$6:$X$1239,9,0)</f>
        <v>RY</v>
      </c>
      <c r="H730" s="46" t="str">
        <f>VLOOKUP(C730,'[1]2023.11'!$C$6:$X$1239,14,0)</f>
        <v>F</v>
      </c>
      <c r="I730" s="78">
        <f>VLOOKUP(C730,'[1]2023.11'!$C$6:$X$1239,13,0)</f>
        <v>32150</v>
      </c>
      <c r="J730" s="46" t="e">
        <f>VLOOKUP(C730,'[1]2023.11'!$C$6:$X$1239,4,0)</f>
        <v>#N/A</v>
      </c>
      <c r="K730" s="46" t="str">
        <f>VLOOKUP(C730,'[1]2023.11'!$C$6:$X$1239,3,0)</f>
        <v>030503187</v>
      </c>
      <c r="L730" s="15">
        <v>45222</v>
      </c>
      <c r="M730" s="2">
        <f t="shared" si="723"/>
        <v>26</v>
      </c>
      <c r="N730" s="16">
        <v>26</v>
      </c>
      <c r="O730" s="2"/>
      <c r="P730" s="16"/>
      <c r="Q730" s="16"/>
      <c r="R730" s="2">
        <v>198</v>
      </c>
      <c r="S730" s="2">
        <v>0</v>
      </c>
      <c r="T730" s="2">
        <v>0</v>
      </c>
      <c r="U730" s="2"/>
      <c r="V730" s="2">
        <v>0</v>
      </c>
      <c r="W730" s="2">
        <f t="shared" si="751"/>
        <v>10</v>
      </c>
      <c r="X730" s="2">
        <v>0</v>
      </c>
      <c r="Y730" s="17">
        <f t="shared" si="717"/>
        <v>37.125</v>
      </c>
      <c r="Z730" s="17">
        <f t="shared" si="745"/>
        <v>6.5</v>
      </c>
      <c r="AA730" s="17">
        <f t="shared" si="755"/>
        <v>5</v>
      </c>
      <c r="AB730" s="18">
        <v>7</v>
      </c>
      <c r="AC730" s="19">
        <f t="shared" si="733"/>
        <v>263.625</v>
      </c>
      <c r="AD730" s="17">
        <f t="shared" si="724"/>
        <v>0</v>
      </c>
      <c r="AE730" s="17">
        <f t="shared" si="725"/>
        <v>0</v>
      </c>
      <c r="AF730" s="29"/>
      <c r="AG730" s="43">
        <f t="shared" si="752"/>
        <v>0</v>
      </c>
      <c r="AH730" s="17">
        <f t="shared" si="753"/>
        <v>5.2725</v>
      </c>
      <c r="AI730" s="17">
        <f t="shared" si="754"/>
        <v>5.2725</v>
      </c>
      <c r="AJ730" s="3">
        <f t="shared" si="727"/>
        <v>258</v>
      </c>
      <c r="AK730" s="3">
        <f t="shared" si="728"/>
        <v>1400</v>
      </c>
      <c r="AL730" s="3"/>
      <c r="AN730" s="20">
        <f t="shared" si="747"/>
        <v>258.35000000000002</v>
      </c>
      <c r="AO730">
        <f t="shared" si="734"/>
        <v>2</v>
      </c>
      <c r="AP730">
        <f t="shared" si="735"/>
        <v>1</v>
      </c>
      <c r="AQ730">
        <f t="shared" si="736"/>
        <v>0</v>
      </c>
      <c r="AR730">
        <f t="shared" si="737"/>
        <v>0</v>
      </c>
      <c r="AS730">
        <f t="shared" si="738"/>
        <v>1</v>
      </c>
      <c r="AT730">
        <f t="shared" si="739"/>
        <v>3</v>
      </c>
      <c r="AU730">
        <f t="shared" si="740"/>
        <v>0</v>
      </c>
      <c r="AV730">
        <f t="shared" si="741"/>
        <v>1</v>
      </c>
      <c r="AW730">
        <f t="shared" si="742"/>
        <v>0</v>
      </c>
      <c r="AX730">
        <f t="shared" si="743"/>
        <v>4</v>
      </c>
      <c r="AY730">
        <f t="shared" si="744"/>
        <v>1400.0000000000909</v>
      </c>
      <c r="AZ730" s="12">
        <f t="shared" si="748"/>
        <v>-2.7694444444444444</v>
      </c>
      <c r="BA730" s="13">
        <f t="shared" si="726"/>
        <v>0</v>
      </c>
      <c r="BB730" s="13">
        <f t="shared" si="746"/>
        <v>0</v>
      </c>
      <c r="BC730" s="27">
        <v>0</v>
      </c>
      <c r="BD730" s="1">
        <f t="shared" si="749"/>
        <v>0</v>
      </c>
      <c r="BE730" s="20">
        <f t="shared" si="750"/>
        <v>245.125</v>
      </c>
    </row>
    <row r="731" spans="1:57" ht="33" customHeight="1" x14ac:dyDescent="0.65">
      <c r="A731" s="39">
        <v>725</v>
      </c>
      <c r="B731" s="2" t="s">
        <v>1726</v>
      </c>
      <c r="C731" s="36" t="s">
        <v>1767</v>
      </c>
      <c r="D731" s="47" t="s">
        <v>561</v>
      </c>
      <c r="E731" s="48" t="s">
        <v>1768</v>
      </c>
      <c r="F731" s="46" t="str">
        <f>VLOOKUP(C731,'[1]2023.11'!$C$6:$X$1239,8,0)</f>
        <v>RIN</v>
      </c>
      <c r="G731" s="46" t="str">
        <f>VLOOKUP(C731,'[1]2023.11'!$C$6:$X$1239,9,0)</f>
        <v>NAREA</v>
      </c>
      <c r="H731" s="46" t="str">
        <f>VLOOKUP(C731,'[1]2023.11'!$C$6:$X$1239,14,0)</f>
        <v>F</v>
      </c>
      <c r="I731" s="78">
        <f>VLOOKUP(C731,'[1]2023.11'!$C$6:$X$1239,13,0)</f>
        <v>34008</v>
      </c>
      <c r="J731" s="46" t="e">
        <f>VLOOKUP(C731,'[1]2023.11'!$C$6:$X$1239,4,0)</f>
        <v>#N/A</v>
      </c>
      <c r="K731" s="46" t="str">
        <f>VLOOKUP(C731,'[1]2023.11'!$C$6:$X$1239,3,0)</f>
        <v>150952106</v>
      </c>
      <c r="L731" s="15">
        <v>45236</v>
      </c>
      <c r="M731" s="2">
        <f t="shared" si="723"/>
        <v>22</v>
      </c>
      <c r="N731" s="16">
        <v>20</v>
      </c>
      <c r="O731" s="2"/>
      <c r="P731" s="16"/>
      <c r="Q731" s="16">
        <v>4</v>
      </c>
      <c r="R731" s="2">
        <v>198</v>
      </c>
      <c r="S731" s="2">
        <v>0</v>
      </c>
      <c r="T731" s="2">
        <v>0</v>
      </c>
      <c r="U731" s="2"/>
      <c r="V731" s="2">
        <v>0</v>
      </c>
      <c r="W731" s="2">
        <f t="shared" si="751"/>
        <v>0</v>
      </c>
      <c r="X731" s="2">
        <v>0</v>
      </c>
      <c r="Y731" s="17">
        <f t="shared" si="717"/>
        <v>28.557692307692307</v>
      </c>
      <c r="Z731" s="17">
        <f t="shared" si="745"/>
        <v>5</v>
      </c>
      <c r="AA731" s="17">
        <f t="shared" si="755"/>
        <v>4.2307692307692308</v>
      </c>
      <c r="AB731" s="18">
        <v>7</v>
      </c>
      <c r="AC731" s="19">
        <f t="shared" si="733"/>
        <v>242.78846153846155</v>
      </c>
      <c r="AD731" s="17">
        <f t="shared" si="724"/>
        <v>0</v>
      </c>
      <c r="AE731" s="17">
        <f t="shared" si="725"/>
        <v>30.46153846153846</v>
      </c>
      <c r="AF731" s="29"/>
      <c r="AG731" s="43">
        <f t="shared" si="752"/>
        <v>0</v>
      </c>
      <c r="AH731" s="17">
        <f t="shared" si="753"/>
        <v>4.8557692307692308</v>
      </c>
      <c r="AI731" s="17">
        <f t="shared" si="754"/>
        <v>35.317307692307693</v>
      </c>
      <c r="AJ731" s="3">
        <f t="shared" si="727"/>
        <v>207</v>
      </c>
      <c r="AK731" s="3">
        <f t="shared" si="728"/>
        <v>1800</v>
      </c>
      <c r="AL731" s="3"/>
      <c r="AN731" s="20">
        <f t="shared" si="747"/>
        <v>207.47</v>
      </c>
      <c r="AO731">
        <f t="shared" si="734"/>
        <v>2</v>
      </c>
      <c r="AP731">
        <f t="shared" si="735"/>
        <v>0</v>
      </c>
      <c r="AQ731">
        <f t="shared" si="736"/>
        <v>0</v>
      </c>
      <c r="AR731">
        <f t="shared" si="737"/>
        <v>0</v>
      </c>
      <c r="AS731">
        <f t="shared" si="738"/>
        <v>1</v>
      </c>
      <c r="AT731">
        <f t="shared" si="739"/>
        <v>2</v>
      </c>
      <c r="AU731">
        <f t="shared" si="740"/>
        <v>0</v>
      </c>
      <c r="AV731">
        <f t="shared" si="741"/>
        <v>1</v>
      </c>
      <c r="AW731">
        <f t="shared" si="742"/>
        <v>1</v>
      </c>
      <c r="AX731">
        <f t="shared" si="743"/>
        <v>3</v>
      </c>
      <c r="AY731">
        <f t="shared" si="744"/>
        <v>1879.9999999999955</v>
      </c>
      <c r="AZ731" s="12">
        <f t="shared" si="748"/>
        <v>-2.8055555555555554</v>
      </c>
      <c r="BA731" s="13">
        <f t="shared" si="726"/>
        <v>0</v>
      </c>
      <c r="BB731" s="13">
        <f t="shared" si="746"/>
        <v>0</v>
      </c>
      <c r="BC731" s="27">
        <v>0</v>
      </c>
      <c r="BD731" s="1">
        <f t="shared" si="749"/>
        <v>0</v>
      </c>
      <c r="BE731" s="20">
        <f t="shared" si="750"/>
        <v>196.09615384615387</v>
      </c>
    </row>
    <row r="732" spans="1:57" ht="33" customHeight="1" x14ac:dyDescent="0.65">
      <c r="A732" s="2">
        <v>726</v>
      </c>
      <c r="B732" s="2" t="s">
        <v>1726</v>
      </c>
      <c r="C732" s="36" t="s">
        <v>1769</v>
      </c>
      <c r="D732" s="47" t="s">
        <v>1081</v>
      </c>
      <c r="E732" s="48" t="s">
        <v>1770</v>
      </c>
      <c r="F732" s="46" t="str">
        <f>VLOOKUP(C732,'[1]2023.11'!$C$6:$X$1239,8,0)</f>
        <v>MON</v>
      </c>
      <c r="G732" s="46" t="str">
        <f>VLOOKUP(C732,'[1]2023.11'!$C$6:$X$1239,9,0)</f>
        <v>SREYMUY</v>
      </c>
      <c r="H732" s="46" t="str">
        <f>VLOOKUP(C732,'[1]2023.11'!$C$6:$X$1239,14,0)</f>
        <v>F</v>
      </c>
      <c r="I732" s="78">
        <f>VLOOKUP(C732,'[1]2023.11'!$C$6:$X$1239,13,0)</f>
        <v>37881</v>
      </c>
      <c r="J732" s="46" t="e">
        <f>VLOOKUP(C732,'[1]2023.11'!$C$6:$X$1239,4,0)</f>
        <v>#N/A</v>
      </c>
      <c r="K732" s="46" t="str">
        <f>VLOOKUP(C732,'[1]2023.11'!$C$6:$X$1239,3,0)</f>
        <v>021282770</v>
      </c>
      <c r="L732" s="15">
        <v>45238</v>
      </c>
      <c r="M732" s="2">
        <f t="shared" si="723"/>
        <v>20</v>
      </c>
      <c r="N732" s="16">
        <v>16</v>
      </c>
      <c r="O732" s="2"/>
      <c r="P732" s="16"/>
      <c r="Q732" s="16">
        <v>6</v>
      </c>
      <c r="R732" s="2">
        <v>198</v>
      </c>
      <c r="S732" s="2">
        <v>0</v>
      </c>
      <c r="T732" s="2">
        <v>0</v>
      </c>
      <c r="U732" s="2"/>
      <c r="V732" s="2">
        <v>0</v>
      </c>
      <c r="W732" s="2">
        <f t="shared" si="751"/>
        <v>0</v>
      </c>
      <c r="X732" s="2">
        <v>0</v>
      </c>
      <c r="Y732" s="17">
        <f t="shared" si="717"/>
        <v>22.846153846153847</v>
      </c>
      <c r="Z732" s="17">
        <f t="shared" si="745"/>
        <v>4</v>
      </c>
      <c r="AA732" s="17">
        <f t="shared" si="755"/>
        <v>3.8461538461538463</v>
      </c>
      <c r="AB732" s="18">
        <v>7</v>
      </c>
      <c r="AC732" s="19">
        <f t="shared" si="733"/>
        <v>235.69230769230768</v>
      </c>
      <c r="AD732" s="17">
        <f t="shared" si="724"/>
        <v>0</v>
      </c>
      <c r="AE732" s="17">
        <f t="shared" si="725"/>
        <v>45.692307692307693</v>
      </c>
      <c r="AF732" s="29"/>
      <c r="AG732" s="43">
        <f t="shared" si="752"/>
        <v>0</v>
      </c>
      <c r="AH732" s="17">
        <f t="shared" si="753"/>
        <v>4.7138461538461538</v>
      </c>
      <c r="AI732" s="17">
        <f t="shared" si="754"/>
        <v>50.406153846153849</v>
      </c>
      <c r="AJ732" s="3">
        <f t="shared" si="727"/>
        <v>185</v>
      </c>
      <c r="AK732" s="3">
        <f t="shared" si="728"/>
        <v>1100</v>
      </c>
      <c r="AL732" s="3"/>
      <c r="AN732" s="20">
        <f t="shared" si="747"/>
        <v>185.29</v>
      </c>
      <c r="AO732">
        <f t="shared" si="734"/>
        <v>1</v>
      </c>
      <c r="AP732">
        <f t="shared" si="735"/>
        <v>1</v>
      </c>
      <c r="AQ732">
        <f t="shared" si="736"/>
        <v>1</v>
      </c>
      <c r="AR732">
        <f t="shared" si="737"/>
        <v>1</v>
      </c>
      <c r="AS732">
        <f t="shared" si="738"/>
        <v>1</v>
      </c>
      <c r="AT732">
        <f t="shared" si="739"/>
        <v>0</v>
      </c>
      <c r="AU732">
        <f t="shared" si="740"/>
        <v>0</v>
      </c>
      <c r="AV732">
        <f t="shared" si="741"/>
        <v>1</v>
      </c>
      <c r="AW732">
        <f t="shared" si="742"/>
        <v>0</v>
      </c>
      <c r="AX732">
        <f t="shared" si="743"/>
        <v>1</v>
      </c>
      <c r="AY732">
        <f t="shared" si="744"/>
        <v>1159.9999999999682</v>
      </c>
      <c r="AZ732" s="12">
        <f t="shared" si="748"/>
        <v>-2.8111111111111109</v>
      </c>
      <c r="BA732" s="13">
        <f t="shared" si="726"/>
        <v>0</v>
      </c>
      <c r="BB732" s="13">
        <f t="shared" si="746"/>
        <v>0</v>
      </c>
      <c r="BC732" s="27">
        <v>0</v>
      </c>
      <c r="BD732" s="1">
        <f t="shared" si="749"/>
        <v>0</v>
      </c>
      <c r="BE732" s="20">
        <f t="shared" si="750"/>
        <v>175.15384615384616</v>
      </c>
    </row>
    <row r="733" spans="1:57" ht="33" customHeight="1" x14ac:dyDescent="0.65">
      <c r="A733" s="39">
        <v>727</v>
      </c>
      <c r="B733" s="2" t="s">
        <v>1771</v>
      </c>
      <c r="C733" s="44" t="s">
        <v>1772</v>
      </c>
      <c r="D733" s="47" t="s">
        <v>399</v>
      </c>
      <c r="E733" s="48" t="s">
        <v>1773</v>
      </c>
      <c r="F733" s="46" t="str">
        <f>VLOOKUP(C733,'[1]2023.11'!$C$6:$X$1239,8,0)</f>
        <v>CHHANN</v>
      </c>
      <c r="G733" s="46" t="str">
        <f>VLOOKUP(C733,'[1]2023.11'!$C$6:$X$1239,9,0)</f>
        <v>NAK</v>
      </c>
      <c r="H733" s="46" t="str">
        <f>VLOOKUP(C733,'[1]2023.11'!$C$6:$X$1239,14,0)</f>
        <v>F</v>
      </c>
      <c r="I733" s="78">
        <f>VLOOKUP(C733,'[1]2023.11'!$C$6:$X$1239,13,0)</f>
        <v>30227</v>
      </c>
      <c r="J733" s="46" t="str">
        <f>VLOOKUP(C733,'[1]2023.11'!$C$6:$X$1239,4,0)</f>
        <v>092277023</v>
      </c>
      <c r="K733" s="46" t="str">
        <f>VLOOKUP(C733,'[1]2023.11'!$C$6:$X$1239,3,0)</f>
        <v>150726041</v>
      </c>
      <c r="L733" s="15">
        <v>44228</v>
      </c>
      <c r="M733" s="2">
        <f t="shared" si="723"/>
        <v>26</v>
      </c>
      <c r="N733" s="16">
        <v>26</v>
      </c>
      <c r="O733" s="2"/>
      <c r="P733" s="16"/>
      <c r="Q733" s="16"/>
      <c r="R733" s="2">
        <v>200</v>
      </c>
      <c r="S733" s="2">
        <v>0</v>
      </c>
      <c r="T733" s="2">
        <v>7.5</v>
      </c>
      <c r="U733" s="16"/>
      <c r="V733" s="2">
        <v>0</v>
      </c>
      <c r="W733" s="2">
        <f>IF(AND($Q$4&lt;=M733,Q733&lt;0.01),10,IF(AND(M733&gt;=$Q$4-1,Q733&lt;0.01),5,0))</f>
        <v>10</v>
      </c>
      <c r="X733" s="2">
        <f t="shared" ref="X733:X796" si="756">IF(AZ733&lt;=8,BA733,BB733)</f>
        <v>0</v>
      </c>
      <c r="Y733" s="17">
        <f t="shared" si="717"/>
        <v>37.5</v>
      </c>
      <c r="Z733" s="17">
        <f t="shared" si="745"/>
        <v>6.5</v>
      </c>
      <c r="AA733" s="17">
        <f t="shared" si="755"/>
        <v>5</v>
      </c>
      <c r="AB733" s="18">
        <v>7</v>
      </c>
      <c r="AC733" s="19">
        <f t="shared" si="733"/>
        <v>273.5</v>
      </c>
      <c r="AD733" s="17">
        <f t="shared" si="724"/>
        <v>0</v>
      </c>
      <c r="AE733" s="17">
        <f t="shared" si="725"/>
        <v>0</v>
      </c>
      <c r="AF733" s="29"/>
      <c r="AG733" s="43">
        <f>IF(BE733&lt;=(1500000/4000),0,IF(BE733&lt;=(2000000/4000),(BE733-(1500000/4000))*5%,IF(BE733&lt;=(8500000/4000),(BE733-(2000000/4000))*10%+(25000/4000),IF(BE733&lt;=(12500000/4000),(BE733-(8500000/4000))*15%+(675000/4000),(BE733-(12500000/4000))*20%+(1275000/4000)))))</f>
        <v>0</v>
      </c>
      <c r="AH733" s="17">
        <f>IF((AC733*4000)&lt;=1200000,(AC733*2%),(1200000/4000*2%))</f>
        <v>5.47</v>
      </c>
      <c r="AI733" s="17">
        <f>AD733+AE733+AF733+AG733+AH733</f>
        <v>5.47</v>
      </c>
      <c r="AJ733" s="3">
        <f t="shared" si="727"/>
        <v>268</v>
      </c>
      <c r="AK733" s="3">
        <f t="shared" si="728"/>
        <v>100</v>
      </c>
      <c r="AL733" s="3"/>
      <c r="AN733" s="20">
        <f t="shared" si="747"/>
        <v>268.02999999999997</v>
      </c>
      <c r="AO733">
        <f t="shared" si="734"/>
        <v>2</v>
      </c>
      <c r="AP733">
        <f t="shared" si="735"/>
        <v>1</v>
      </c>
      <c r="AQ733">
        <f t="shared" si="736"/>
        <v>0</v>
      </c>
      <c r="AR733">
        <f t="shared" si="737"/>
        <v>1</v>
      </c>
      <c r="AS733">
        <f t="shared" si="738"/>
        <v>1</v>
      </c>
      <c r="AT733">
        <f t="shared" si="739"/>
        <v>3</v>
      </c>
      <c r="AU733">
        <f t="shared" si="740"/>
        <v>0</v>
      </c>
      <c r="AV733">
        <f t="shared" si="741"/>
        <v>0</v>
      </c>
      <c r="AW733">
        <f t="shared" si="742"/>
        <v>0</v>
      </c>
      <c r="AX733">
        <f t="shared" si="743"/>
        <v>1</v>
      </c>
      <c r="AY733">
        <f t="shared" si="744"/>
        <v>119.99999999989086</v>
      </c>
      <c r="AZ733" s="12">
        <f t="shared" si="748"/>
        <v>-4.1666666666666664E-2</v>
      </c>
      <c r="BA733" s="13">
        <f t="shared" si="726"/>
        <v>0</v>
      </c>
      <c r="BB733" s="13">
        <f t="shared" si="746"/>
        <v>0</v>
      </c>
      <c r="BC733" s="27">
        <v>0</v>
      </c>
      <c r="BD733" s="1">
        <f t="shared" si="749"/>
        <v>0</v>
      </c>
      <c r="BE733" s="20">
        <f t="shared" si="750"/>
        <v>255</v>
      </c>
    </row>
    <row r="734" spans="1:57" ht="33" customHeight="1" x14ac:dyDescent="0.65">
      <c r="A734" s="2">
        <v>728</v>
      </c>
      <c r="B734" s="2" t="s">
        <v>1771</v>
      </c>
      <c r="C734" s="44" t="s">
        <v>1774</v>
      </c>
      <c r="D734" s="47" t="s">
        <v>1775</v>
      </c>
      <c r="E734" s="48" t="s">
        <v>1776</v>
      </c>
      <c r="F734" s="46" t="str">
        <f>VLOOKUP(C734,'[1]2023.11'!$C$6:$X$1239,8,0)</f>
        <v>SO</v>
      </c>
      <c r="G734" s="46" t="str">
        <f>VLOOKUP(C734,'[1]2023.11'!$C$6:$X$1239,9,0)</f>
        <v>SOPHAL</v>
      </c>
      <c r="H734" s="46" t="str">
        <f>VLOOKUP(C734,'[1]2023.11'!$C$6:$X$1239,14,0)</f>
        <v>F</v>
      </c>
      <c r="I734" s="78">
        <f>VLOOKUP(C734,'[1]2023.11'!$C$6:$X$1239,13,0)</f>
        <v>32982</v>
      </c>
      <c r="J734" s="46" t="str">
        <f>VLOOKUP(C734,'[1]2023.11'!$C$6:$X$1239,4,0)</f>
        <v>0889515592</v>
      </c>
      <c r="K734" s="46" t="str">
        <f>VLOOKUP(C734,'[1]2023.11'!$C$6:$X$1239,3,0)</f>
        <v>040251855</v>
      </c>
      <c r="L734" s="15">
        <v>44228</v>
      </c>
      <c r="M734" s="2">
        <f t="shared" si="723"/>
        <v>26</v>
      </c>
      <c r="N734" s="16">
        <v>26</v>
      </c>
      <c r="O734" s="2"/>
      <c r="P734" s="16"/>
      <c r="Q734" s="16"/>
      <c r="R734" s="2">
        <v>200</v>
      </c>
      <c r="S734" s="2">
        <v>0</v>
      </c>
      <c r="T734" s="2">
        <v>0</v>
      </c>
      <c r="U734" s="16"/>
      <c r="V734" s="2">
        <v>0</v>
      </c>
      <c r="W734" s="2">
        <f t="shared" ref="W734:W749" si="757">IF(AND($Q$4&lt;=M734,Q734&lt;0.01),10,IF(AND(M734&gt;=$Q$4-1,Q734&lt;0.01),5,0))</f>
        <v>10</v>
      </c>
      <c r="X734" s="2">
        <f t="shared" si="756"/>
        <v>0</v>
      </c>
      <c r="Y734" s="17">
        <f t="shared" si="717"/>
        <v>37.5</v>
      </c>
      <c r="Z734" s="17">
        <f t="shared" si="745"/>
        <v>6.5</v>
      </c>
      <c r="AA734" s="17">
        <f t="shared" si="755"/>
        <v>5</v>
      </c>
      <c r="AB734" s="18">
        <v>7</v>
      </c>
      <c r="AC734" s="19">
        <f t="shared" si="733"/>
        <v>266</v>
      </c>
      <c r="AD734" s="17">
        <f t="shared" si="724"/>
        <v>0</v>
      </c>
      <c r="AE734" s="17">
        <f t="shared" si="725"/>
        <v>0</v>
      </c>
      <c r="AF734" s="29"/>
      <c r="AG734" s="43">
        <f t="shared" ref="AG734:AG749" si="758">IF(BE734&lt;=(1500000/4000),0,IF(BE734&lt;=(2000000/4000),(BE734-(1500000/4000))*5%,IF(BE734&lt;=(8500000/4000),(BE734-(2000000/4000))*10%+(25000/4000),IF(BE734&lt;=(12500000/4000),(BE734-(8500000/4000))*15%+(675000/4000),(BE734-(12500000/4000))*20%+(1275000/4000)))))</f>
        <v>0</v>
      </c>
      <c r="AH734" s="17">
        <f t="shared" ref="AH734:AH749" si="759">IF((AC734*4000)&lt;=1200000,(AC734*2%),(1200000/4000*2%))</f>
        <v>5.32</v>
      </c>
      <c r="AI734" s="17">
        <f t="shared" ref="AI734:AI749" si="760">AD734+AE734+AF734+AG734+AH734</f>
        <v>5.32</v>
      </c>
      <c r="AJ734" s="3">
        <f t="shared" si="727"/>
        <v>260</v>
      </c>
      <c r="AK734" s="3">
        <f t="shared" si="728"/>
        <v>2700</v>
      </c>
      <c r="AL734" s="3"/>
      <c r="AN734" s="20">
        <f t="shared" si="747"/>
        <v>260.68</v>
      </c>
      <c r="AO734">
        <f t="shared" si="734"/>
        <v>2</v>
      </c>
      <c r="AP734">
        <f t="shared" si="735"/>
        <v>1</v>
      </c>
      <c r="AQ734">
        <f t="shared" si="736"/>
        <v>0</v>
      </c>
      <c r="AR734">
        <f t="shared" si="737"/>
        <v>1</v>
      </c>
      <c r="AS734">
        <f t="shared" si="738"/>
        <v>0</v>
      </c>
      <c r="AT734">
        <f t="shared" si="739"/>
        <v>0</v>
      </c>
      <c r="AU734">
        <f t="shared" si="740"/>
        <v>1</v>
      </c>
      <c r="AV734">
        <f t="shared" si="741"/>
        <v>0</v>
      </c>
      <c r="AW734">
        <f t="shared" si="742"/>
        <v>1</v>
      </c>
      <c r="AX734">
        <f t="shared" si="743"/>
        <v>2</v>
      </c>
      <c r="AY734">
        <f t="shared" si="744"/>
        <v>2720.0000000000273</v>
      </c>
      <c r="AZ734" s="12">
        <f t="shared" si="748"/>
        <v>-4.1666666666666664E-2</v>
      </c>
      <c r="BA734" s="13">
        <f t="shared" si="726"/>
        <v>0</v>
      </c>
      <c r="BB734" s="13">
        <f t="shared" si="746"/>
        <v>0</v>
      </c>
      <c r="BC734" s="27">
        <v>0</v>
      </c>
      <c r="BD734" s="1">
        <f t="shared" si="749"/>
        <v>0</v>
      </c>
      <c r="BE734" s="20">
        <f t="shared" si="750"/>
        <v>247.5</v>
      </c>
    </row>
    <row r="735" spans="1:57" ht="33.75" customHeight="1" x14ac:dyDescent="0.65">
      <c r="A735" s="39">
        <v>729</v>
      </c>
      <c r="B735" s="2" t="s">
        <v>1771</v>
      </c>
      <c r="C735" s="44" t="s">
        <v>1777</v>
      </c>
      <c r="D735" s="47" t="s">
        <v>1778</v>
      </c>
      <c r="E735" s="48" t="s">
        <v>167</v>
      </c>
      <c r="F735" s="46" t="str">
        <f>VLOOKUP(C735,'[1]2023.11'!$C$6:$X$1239,8,0)</f>
        <v>LAY</v>
      </c>
      <c r="G735" s="46" t="str">
        <f>VLOOKUP(C735,'[1]2023.11'!$C$6:$X$1239,9,0)</f>
        <v>SREYMAO</v>
      </c>
      <c r="H735" s="46" t="str">
        <f>VLOOKUP(C735,'[1]2023.11'!$C$6:$X$1239,14,0)</f>
        <v>F</v>
      </c>
      <c r="I735" s="78">
        <f>VLOOKUP(C735,'[1]2023.11'!$C$6:$X$1239,13,0)</f>
        <v>36491</v>
      </c>
      <c r="J735" s="46" t="str">
        <f>VLOOKUP(C735,'[1]2023.11'!$C$6:$X$1239,4,0)</f>
        <v>0964907360</v>
      </c>
      <c r="K735" s="46" t="str">
        <f>VLOOKUP(C735,'[1]2023.11'!$C$6:$X$1239,3,0)</f>
        <v>031010716</v>
      </c>
      <c r="L735" s="15">
        <v>44228</v>
      </c>
      <c r="M735" s="2">
        <f t="shared" si="723"/>
        <v>26</v>
      </c>
      <c r="N735" s="16">
        <v>26</v>
      </c>
      <c r="O735" s="2"/>
      <c r="P735" s="16"/>
      <c r="Q735" s="16"/>
      <c r="R735" s="2">
        <v>200</v>
      </c>
      <c r="S735" s="2">
        <v>0</v>
      </c>
      <c r="T735" s="2">
        <v>0</v>
      </c>
      <c r="U735" s="16"/>
      <c r="V735" s="2">
        <v>0</v>
      </c>
      <c r="W735" s="2">
        <f t="shared" si="757"/>
        <v>10</v>
      </c>
      <c r="X735" s="2">
        <f t="shared" si="756"/>
        <v>0</v>
      </c>
      <c r="Y735" s="17">
        <f t="shared" si="717"/>
        <v>37.5</v>
      </c>
      <c r="Z735" s="17">
        <f t="shared" si="745"/>
        <v>6.5</v>
      </c>
      <c r="AA735" s="17">
        <f t="shared" si="755"/>
        <v>5</v>
      </c>
      <c r="AB735" s="18">
        <v>7</v>
      </c>
      <c r="AC735" s="19">
        <f t="shared" si="733"/>
        <v>266</v>
      </c>
      <c r="AD735" s="17">
        <f t="shared" si="724"/>
        <v>0</v>
      </c>
      <c r="AE735" s="17">
        <f t="shared" si="725"/>
        <v>0</v>
      </c>
      <c r="AF735" s="29"/>
      <c r="AG735" s="43">
        <f t="shared" si="758"/>
        <v>0</v>
      </c>
      <c r="AH735" s="17">
        <f t="shared" si="759"/>
        <v>5.32</v>
      </c>
      <c r="AI735" s="17">
        <f t="shared" si="760"/>
        <v>5.32</v>
      </c>
      <c r="AJ735" s="3">
        <f t="shared" si="727"/>
        <v>260</v>
      </c>
      <c r="AK735" s="3">
        <f t="shared" si="728"/>
        <v>2700</v>
      </c>
      <c r="AL735" s="3"/>
      <c r="AN735" s="20">
        <f t="shared" si="747"/>
        <v>260.68</v>
      </c>
      <c r="AO735">
        <f t="shared" si="734"/>
        <v>2</v>
      </c>
      <c r="AP735">
        <f t="shared" si="735"/>
        <v>1</v>
      </c>
      <c r="AQ735">
        <f t="shared" si="736"/>
        <v>0</v>
      </c>
      <c r="AR735">
        <f t="shared" si="737"/>
        <v>1</v>
      </c>
      <c r="AS735">
        <f t="shared" si="738"/>
        <v>0</v>
      </c>
      <c r="AT735">
        <f t="shared" si="739"/>
        <v>0</v>
      </c>
      <c r="AU735">
        <f t="shared" si="740"/>
        <v>1</v>
      </c>
      <c r="AV735">
        <f t="shared" si="741"/>
        <v>0</v>
      </c>
      <c r="AW735">
        <f t="shared" si="742"/>
        <v>1</v>
      </c>
      <c r="AX735">
        <f t="shared" si="743"/>
        <v>2</v>
      </c>
      <c r="AY735">
        <f t="shared" si="744"/>
        <v>2720.0000000000273</v>
      </c>
      <c r="AZ735" s="12">
        <f t="shared" si="748"/>
        <v>-4.1666666666666664E-2</v>
      </c>
      <c r="BA735" s="13">
        <f t="shared" si="726"/>
        <v>0</v>
      </c>
      <c r="BB735" s="13">
        <f t="shared" si="746"/>
        <v>0</v>
      </c>
      <c r="BC735" s="27">
        <v>0</v>
      </c>
      <c r="BD735" s="1">
        <f t="shared" si="749"/>
        <v>0</v>
      </c>
      <c r="BE735" s="20">
        <f t="shared" si="750"/>
        <v>247.5</v>
      </c>
    </row>
    <row r="736" spans="1:57" ht="33.75" customHeight="1" x14ac:dyDescent="0.65">
      <c r="A736" s="2">
        <v>730</v>
      </c>
      <c r="B736" s="2" t="s">
        <v>1771</v>
      </c>
      <c r="C736" s="37" t="s">
        <v>1779</v>
      </c>
      <c r="D736" s="47" t="s">
        <v>273</v>
      </c>
      <c r="E736" s="48" t="s">
        <v>1780</v>
      </c>
      <c r="F736" s="46" t="str">
        <f>VLOOKUP(C736,'[1]2023.11'!$C$6:$X$1239,8,0)</f>
        <v>YI</v>
      </c>
      <c r="G736" s="46" t="str">
        <f>VLOOKUP(C736,'[1]2023.11'!$C$6:$X$1239,9,0)</f>
        <v>SIYING</v>
      </c>
      <c r="H736" s="46" t="str">
        <f>VLOOKUP(C736,'[1]2023.11'!$C$6:$X$1239,14,0)</f>
        <v>F</v>
      </c>
      <c r="I736" s="78">
        <f>VLOOKUP(C736,'[1]2023.11'!$C$6:$X$1239,13,0)</f>
        <v>36013</v>
      </c>
      <c r="J736" s="46" t="str">
        <f>VLOOKUP(C736,'[1]2023.11'!$C$6:$X$1239,4,0)</f>
        <v>070371421</v>
      </c>
      <c r="K736" s="46" t="str">
        <f>VLOOKUP(C736,'[1]2023.11'!$C$6:$X$1239,3,0)</f>
        <v>040405447</v>
      </c>
      <c r="L736" s="15">
        <v>44228</v>
      </c>
      <c r="M736" s="2">
        <f t="shared" si="723"/>
        <v>26</v>
      </c>
      <c r="N736" s="16">
        <v>26</v>
      </c>
      <c r="O736" s="2"/>
      <c r="P736" s="16"/>
      <c r="Q736" s="16"/>
      <c r="R736" s="2">
        <v>200</v>
      </c>
      <c r="S736" s="2">
        <v>0</v>
      </c>
      <c r="T736" s="2">
        <v>7</v>
      </c>
      <c r="U736" s="16"/>
      <c r="V736" s="2">
        <v>0</v>
      </c>
      <c r="W736" s="2">
        <f t="shared" si="757"/>
        <v>10</v>
      </c>
      <c r="X736" s="2">
        <f t="shared" si="756"/>
        <v>0</v>
      </c>
      <c r="Y736" s="17">
        <f t="shared" si="717"/>
        <v>37.5</v>
      </c>
      <c r="Z736" s="17">
        <f t="shared" si="745"/>
        <v>6.5</v>
      </c>
      <c r="AA736" s="17">
        <f t="shared" si="755"/>
        <v>5</v>
      </c>
      <c r="AB736" s="18">
        <v>7</v>
      </c>
      <c r="AC736" s="19">
        <f t="shared" si="733"/>
        <v>273</v>
      </c>
      <c r="AD736" s="17">
        <f t="shared" si="724"/>
        <v>0</v>
      </c>
      <c r="AE736" s="17">
        <f t="shared" si="725"/>
        <v>0</v>
      </c>
      <c r="AF736" s="29"/>
      <c r="AG736" s="43">
        <f t="shared" si="758"/>
        <v>0</v>
      </c>
      <c r="AH736" s="17">
        <f t="shared" si="759"/>
        <v>5.46</v>
      </c>
      <c r="AI736" s="17">
        <f t="shared" si="760"/>
        <v>5.46</v>
      </c>
      <c r="AJ736" s="3">
        <f t="shared" si="727"/>
        <v>267</v>
      </c>
      <c r="AK736" s="3">
        <f t="shared" si="728"/>
        <v>2100</v>
      </c>
      <c r="AL736" s="3"/>
      <c r="AN736" s="20">
        <f t="shared" si="747"/>
        <v>267.54000000000002</v>
      </c>
      <c r="AO736">
        <f t="shared" si="734"/>
        <v>2</v>
      </c>
      <c r="AP736">
        <f t="shared" si="735"/>
        <v>1</v>
      </c>
      <c r="AQ736">
        <f t="shared" si="736"/>
        <v>0</v>
      </c>
      <c r="AR736">
        <f t="shared" si="737"/>
        <v>1</v>
      </c>
      <c r="AS736">
        <f t="shared" si="738"/>
        <v>1</v>
      </c>
      <c r="AT736">
        <f t="shared" si="739"/>
        <v>2</v>
      </c>
      <c r="AU736">
        <f t="shared" si="740"/>
        <v>1</v>
      </c>
      <c r="AV736">
        <f t="shared" si="741"/>
        <v>0</v>
      </c>
      <c r="AW736">
        <f t="shared" si="742"/>
        <v>0</v>
      </c>
      <c r="AX736">
        <f t="shared" si="743"/>
        <v>1</v>
      </c>
      <c r="AY736">
        <f t="shared" si="744"/>
        <v>2160.0000000000819</v>
      </c>
      <c r="AZ736" s="12">
        <f t="shared" si="748"/>
        <v>-4.1666666666666664E-2</v>
      </c>
      <c r="BA736" s="13">
        <f t="shared" si="726"/>
        <v>0</v>
      </c>
      <c r="BB736" s="13">
        <f t="shared" si="746"/>
        <v>0</v>
      </c>
      <c r="BC736" s="27">
        <v>0</v>
      </c>
      <c r="BD736" s="1">
        <f t="shared" si="749"/>
        <v>0</v>
      </c>
      <c r="BE736" s="20">
        <f t="shared" si="750"/>
        <v>254.5</v>
      </c>
    </row>
    <row r="737" spans="1:57" ht="33.75" customHeight="1" x14ac:dyDescent="0.65">
      <c r="A737" s="39">
        <v>731</v>
      </c>
      <c r="B737" s="2" t="s">
        <v>1771</v>
      </c>
      <c r="C737" s="44" t="s">
        <v>1781</v>
      </c>
      <c r="D737" s="47" t="s">
        <v>92</v>
      </c>
      <c r="E737" s="48" t="s">
        <v>1782</v>
      </c>
      <c r="F737" s="46" t="str">
        <f>VLOOKUP(C737,'[1]2023.11'!$C$6:$X$1239,8,0)</f>
        <v>SAM</v>
      </c>
      <c r="G737" s="46" t="str">
        <f>VLOOKUP(C737,'[1]2023.11'!$C$6:$X$1239,9,0)</f>
        <v>SORUOS</v>
      </c>
      <c r="H737" s="46" t="str">
        <f>VLOOKUP(C737,'[1]2023.11'!$C$6:$X$1239,14,0)</f>
        <v>F</v>
      </c>
      <c r="I737" s="78">
        <f>VLOOKUP(C737,'[1]2023.11'!$C$6:$X$1239,13,0)</f>
        <v>31292</v>
      </c>
      <c r="J737" s="46" t="str">
        <f>VLOOKUP(C737,'[1]2023.11'!$C$6:$X$1239,4,0)</f>
        <v>0963666749</v>
      </c>
      <c r="K737" s="46" t="str">
        <f>VLOOKUP(C737,'[1]2023.11'!$C$6:$X$1239,3,0)</f>
        <v>061806466</v>
      </c>
      <c r="L737" s="15">
        <v>44331</v>
      </c>
      <c r="M737" s="2">
        <f t="shared" si="723"/>
        <v>25</v>
      </c>
      <c r="N737" s="16">
        <v>24</v>
      </c>
      <c r="O737" s="2"/>
      <c r="P737" s="16">
        <v>1</v>
      </c>
      <c r="Q737" s="16"/>
      <c r="R737" s="2">
        <v>200</v>
      </c>
      <c r="S737" s="2">
        <v>0</v>
      </c>
      <c r="T737" s="2">
        <v>0</v>
      </c>
      <c r="U737" s="16"/>
      <c r="V737" s="2">
        <v>0</v>
      </c>
      <c r="W737" s="2">
        <f t="shared" si="757"/>
        <v>5</v>
      </c>
      <c r="X737" s="2">
        <f t="shared" si="756"/>
        <v>0</v>
      </c>
      <c r="Y737" s="17">
        <f t="shared" si="717"/>
        <v>34.615384615384613</v>
      </c>
      <c r="Z737" s="17">
        <f t="shared" si="745"/>
        <v>6</v>
      </c>
      <c r="AA737" s="17">
        <f t="shared" si="755"/>
        <v>4.8076923076923084</v>
      </c>
      <c r="AB737" s="18">
        <v>7</v>
      </c>
      <c r="AC737" s="19">
        <f t="shared" si="733"/>
        <v>257.42307692307691</v>
      </c>
      <c r="AD737" s="17">
        <f t="shared" si="724"/>
        <v>7.6923076923076925</v>
      </c>
      <c r="AE737" s="17">
        <f t="shared" si="725"/>
        <v>0</v>
      </c>
      <c r="AF737" s="29"/>
      <c r="AG737" s="43">
        <f t="shared" si="758"/>
        <v>0</v>
      </c>
      <c r="AH737" s="17">
        <f t="shared" si="759"/>
        <v>5.1484615384615386</v>
      </c>
      <c r="AI737" s="17">
        <f t="shared" si="760"/>
        <v>12.840769230769231</v>
      </c>
      <c r="AJ737" s="3">
        <f t="shared" si="727"/>
        <v>244</v>
      </c>
      <c r="AK737" s="3">
        <f t="shared" si="728"/>
        <v>2300</v>
      </c>
      <c r="AL737" s="3"/>
      <c r="AN737" s="20">
        <f t="shared" si="747"/>
        <v>244.58</v>
      </c>
      <c r="AO737">
        <f t="shared" si="734"/>
        <v>2</v>
      </c>
      <c r="AP737">
        <f t="shared" si="735"/>
        <v>0</v>
      </c>
      <c r="AQ737">
        <f t="shared" si="736"/>
        <v>2</v>
      </c>
      <c r="AR737">
        <f t="shared" si="737"/>
        <v>0</v>
      </c>
      <c r="AS737">
        <f t="shared" si="738"/>
        <v>0</v>
      </c>
      <c r="AT737">
        <f t="shared" si="739"/>
        <v>4</v>
      </c>
      <c r="AU737">
        <f t="shared" si="740"/>
        <v>1</v>
      </c>
      <c r="AV737">
        <f t="shared" si="741"/>
        <v>0</v>
      </c>
      <c r="AW737">
        <f t="shared" si="742"/>
        <v>0</v>
      </c>
      <c r="AX737">
        <f t="shared" si="743"/>
        <v>3</v>
      </c>
      <c r="AY737">
        <f t="shared" si="744"/>
        <v>2320.00000000005</v>
      </c>
      <c r="AZ737" s="12">
        <f t="shared" si="748"/>
        <v>-0.33055555555555555</v>
      </c>
      <c r="BA737" s="13">
        <f t="shared" si="726"/>
        <v>0</v>
      </c>
      <c r="BB737" s="13">
        <f t="shared" si="746"/>
        <v>0</v>
      </c>
      <c r="BC737" s="27">
        <v>0</v>
      </c>
      <c r="BD737" s="1">
        <f t="shared" si="749"/>
        <v>0</v>
      </c>
      <c r="BE737" s="20">
        <f t="shared" si="750"/>
        <v>231.92307692307691</v>
      </c>
    </row>
    <row r="738" spans="1:57" ht="33.75" customHeight="1" x14ac:dyDescent="0.65">
      <c r="A738" s="2">
        <v>732</v>
      </c>
      <c r="B738" s="2" t="s">
        <v>1771</v>
      </c>
      <c r="C738" s="37" t="s">
        <v>1783</v>
      </c>
      <c r="D738" s="47" t="s">
        <v>1784</v>
      </c>
      <c r="E738" s="48" t="s">
        <v>1755</v>
      </c>
      <c r="F738" s="46" t="str">
        <f>VLOOKUP(C738,'[1]2023.11'!$C$6:$X$1239,8,0)</f>
        <v>CHAN</v>
      </c>
      <c r="G738" s="46" t="str">
        <f>VLOOKUP(C738,'[1]2023.11'!$C$6:$X$1239,9,0)</f>
        <v>SOKHENG</v>
      </c>
      <c r="H738" s="46" t="str">
        <f>VLOOKUP(C738,'[1]2023.11'!$C$6:$X$1239,14,0)</f>
        <v>F</v>
      </c>
      <c r="I738" s="78">
        <f>VLOOKUP(C738,'[1]2023.11'!$C$6:$X$1239,13,0)</f>
        <v>27431</v>
      </c>
      <c r="J738" s="46" t="str">
        <f>VLOOKUP(C738,'[1]2023.11'!$C$6:$X$1239,4,0)</f>
        <v>0964849805</v>
      </c>
      <c r="K738" s="46" t="str">
        <f>VLOOKUP(C738,'[1]2023.11'!$C$6:$X$1239,3,0)</f>
        <v>030709873</v>
      </c>
      <c r="L738" s="15">
        <v>44531</v>
      </c>
      <c r="M738" s="2">
        <f t="shared" si="723"/>
        <v>26</v>
      </c>
      <c r="N738" s="16">
        <v>26</v>
      </c>
      <c r="O738" s="2"/>
      <c r="P738" s="16"/>
      <c r="Q738" s="16"/>
      <c r="R738" s="2">
        <v>200</v>
      </c>
      <c r="S738" s="2">
        <v>0</v>
      </c>
      <c r="T738" s="2">
        <v>0</v>
      </c>
      <c r="U738" s="16"/>
      <c r="V738" s="2">
        <v>0</v>
      </c>
      <c r="W738" s="2">
        <f t="shared" si="757"/>
        <v>10</v>
      </c>
      <c r="X738" s="2">
        <f t="shared" si="756"/>
        <v>0</v>
      </c>
      <c r="Y738" s="17">
        <f t="shared" si="717"/>
        <v>37.5</v>
      </c>
      <c r="Z738" s="17">
        <f t="shared" si="745"/>
        <v>6.5</v>
      </c>
      <c r="AA738" s="17">
        <f t="shared" si="755"/>
        <v>5</v>
      </c>
      <c r="AB738" s="18">
        <v>7</v>
      </c>
      <c r="AC738" s="19">
        <f t="shared" si="733"/>
        <v>266</v>
      </c>
      <c r="AD738" s="17">
        <f t="shared" si="724"/>
        <v>0</v>
      </c>
      <c r="AE738" s="17">
        <f t="shared" si="725"/>
        <v>0</v>
      </c>
      <c r="AF738" s="29"/>
      <c r="AG738" s="43">
        <f t="shared" si="758"/>
        <v>0</v>
      </c>
      <c r="AH738" s="17">
        <f t="shared" si="759"/>
        <v>5.32</v>
      </c>
      <c r="AI738" s="17">
        <f t="shared" si="760"/>
        <v>5.32</v>
      </c>
      <c r="AJ738" s="3">
        <f t="shared" si="727"/>
        <v>260</v>
      </c>
      <c r="AK738" s="3">
        <f t="shared" si="728"/>
        <v>2700</v>
      </c>
      <c r="AL738" s="3"/>
      <c r="AN738" s="20">
        <f t="shared" si="747"/>
        <v>260.68</v>
      </c>
      <c r="AO738">
        <f t="shared" si="734"/>
        <v>2</v>
      </c>
      <c r="AP738">
        <f t="shared" si="735"/>
        <v>1</v>
      </c>
      <c r="AQ738">
        <f t="shared" si="736"/>
        <v>0</v>
      </c>
      <c r="AR738">
        <f t="shared" si="737"/>
        <v>1</v>
      </c>
      <c r="AS738">
        <f t="shared" si="738"/>
        <v>0</v>
      </c>
      <c r="AT738">
        <f t="shared" si="739"/>
        <v>0</v>
      </c>
      <c r="AU738">
        <f t="shared" si="740"/>
        <v>1</v>
      </c>
      <c r="AV738">
        <f t="shared" si="741"/>
        <v>0</v>
      </c>
      <c r="AW738">
        <f t="shared" si="742"/>
        <v>1</v>
      </c>
      <c r="AX738">
        <f t="shared" si="743"/>
        <v>2</v>
      </c>
      <c r="AY738">
        <f t="shared" si="744"/>
        <v>2720.0000000000273</v>
      </c>
      <c r="AZ738" s="12">
        <f t="shared" si="748"/>
        <v>-0.875</v>
      </c>
      <c r="BA738" s="13">
        <f t="shared" si="726"/>
        <v>0</v>
      </c>
      <c r="BB738" s="13">
        <f t="shared" si="746"/>
        <v>0</v>
      </c>
      <c r="BC738" s="27">
        <v>0</v>
      </c>
      <c r="BD738" s="1">
        <f t="shared" si="749"/>
        <v>0</v>
      </c>
      <c r="BE738" s="20">
        <f t="shared" si="750"/>
        <v>247.5</v>
      </c>
    </row>
    <row r="739" spans="1:57" ht="33.75" customHeight="1" x14ac:dyDescent="0.65">
      <c r="A739" s="39">
        <v>733</v>
      </c>
      <c r="B739" s="2" t="s">
        <v>1771</v>
      </c>
      <c r="C739" s="37" t="s">
        <v>1785</v>
      </c>
      <c r="D739" s="47" t="s">
        <v>595</v>
      </c>
      <c r="E739" s="48" t="s">
        <v>1786</v>
      </c>
      <c r="F739" s="46" t="str">
        <f>VLOOKUP(C739,'[1]2023.11'!$C$6:$X$1239,8,0)</f>
        <v>THAN</v>
      </c>
      <c r="G739" s="46" t="str">
        <f>VLOOKUP(C739,'[1]2023.11'!$C$6:$X$1239,9,0)</f>
        <v>SOKHY</v>
      </c>
      <c r="H739" s="46" t="str">
        <f>VLOOKUP(C739,'[1]2023.11'!$C$6:$X$1239,14,0)</f>
        <v>F</v>
      </c>
      <c r="I739" s="78">
        <f>VLOOKUP(C739,'[1]2023.11'!$C$6:$X$1239,13,0)</f>
        <v>34927</v>
      </c>
      <c r="J739" s="46" t="str">
        <f>VLOOKUP(C739,'[1]2023.11'!$C$6:$X$1239,4,0)</f>
        <v>0969438072</v>
      </c>
      <c r="K739" s="46" t="str">
        <f>VLOOKUP(C739,'[1]2023.11'!$C$6:$X$1239,3,0)</f>
        <v>030717453</v>
      </c>
      <c r="L739" s="15">
        <v>44607</v>
      </c>
      <c r="M739" s="2">
        <f t="shared" si="723"/>
        <v>26</v>
      </c>
      <c r="N739" s="16">
        <v>26</v>
      </c>
      <c r="O739" s="2"/>
      <c r="P739" s="16"/>
      <c r="Q739" s="16"/>
      <c r="R739" s="2">
        <v>200</v>
      </c>
      <c r="S739" s="2">
        <v>0</v>
      </c>
      <c r="T739" s="2">
        <v>0</v>
      </c>
      <c r="U739" s="16"/>
      <c r="V739" s="2">
        <v>0</v>
      </c>
      <c r="W739" s="2">
        <f t="shared" si="757"/>
        <v>10</v>
      </c>
      <c r="X739" s="2">
        <f t="shared" si="756"/>
        <v>0</v>
      </c>
      <c r="Y739" s="17">
        <f t="shared" ref="Y739:Y769" si="761">(((R739/26/8)*1.5)*N739)+(((R739/26)*2)*O739)</f>
        <v>37.5</v>
      </c>
      <c r="Z739" s="17">
        <f t="shared" si="745"/>
        <v>6.5</v>
      </c>
      <c r="AA739" s="17">
        <f t="shared" si="755"/>
        <v>5</v>
      </c>
      <c r="AB739" s="18">
        <v>7</v>
      </c>
      <c r="AC739" s="19">
        <f t="shared" si="733"/>
        <v>266</v>
      </c>
      <c r="AD739" s="17">
        <f t="shared" si="724"/>
        <v>0</v>
      </c>
      <c r="AE739" s="17">
        <f t="shared" si="725"/>
        <v>0</v>
      </c>
      <c r="AF739" s="29"/>
      <c r="AG739" s="43">
        <f t="shared" si="758"/>
        <v>0</v>
      </c>
      <c r="AH739" s="17">
        <f t="shared" si="759"/>
        <v>5.32</v>
      </c>
      <c r="AI739" s="17">
        <f t="shared" si="760"/>
        <v>5.32</v>
      </c>
      <c r="AJ739" s="3">
        <f t="shared" si="727"/>
        <v>260</v>
      </c>
      <c r="AK739" s="3">
        <f t="shared" si="728"/>
        <v>2700</v>
      </c>
      <c r="AL739" s="3"/>
      <c r="AN739" s="20">
        <f t="shared" si="747"/>
        <v>260.68</v>
      </c>
      <c r="AO739">
        <f t="shared" si="734"/>
        <v>2</v>
      </c>
      <c r="AP739">
        <f t="shared" si="735"/>
        <v>1</v>
      </c>
      <c r="AQ739">
        <f t="shared" si="736"/>
        <v>0</v>
      </c>
      <c r="AR739">
        <f t="shared" si="737"/>
        <v>1</v>
      </c>
      <c r="AS739">
        <f t="shared" si="738"/>
        <v>0</v>
      </c>
      <c r="AT739">
        <f t="shared" si="739"/>
        <v>0</v>
      </c>
      <c r="AU739">
        <f t="shared" si="740"/>
        <v>1</v>
      </c>
      <c r="AV739">
        <f t="shared" si="741"/>
        <v>0</v>
      </c>
      <c r="AW739">
        <f t="shared" si="742"/>
        <v>1</v>
      </c>
      <c r="AX739">
        <f t="shared" si="743"/>
        <v>2</v>
      </c>
      <c r="AY739">
        <f t="shared" si="744"/>
        <v>2720.0000000000273</v>
      </c>
      <c r="AZ739" s="12">
        <f t="shared" si="748"/>
        <v>-1.0805555555555555</v>
      </c>
      <c r="BA739" s="13">
        <f t="shared" si="726"/>
        <v>0</v>
      </c>
      <c r="BB739" s="13">
        <f t="shared" si="746"/>
        <v>0</v>
      </c>
      <c r="BC739" s="27">
        <v>0</v>
      </c>
      <c r="BD739" s="1">
        <f t="shared" si="749"/>
        <v>0</v>
      </c>
      <c r="BE739" s="20">
        <f t="shared" si="750"/>
        <v>247.5</v>
      </c>
    </row>
    <row r="740" spans="1:57" ht="33.75" customHeight="1" x14ac:dyDescent="0.65">
      <c r="A740" s="2">
        <v>734</v>
      </c>
      <c r="B740" s="2" t="s">
        <v>1771</v>
      </c>
      <c r="C740" s="44" t="s">
        <v>1787</v>
      </c>
      <c r="D740" s="47" t="s">
        <v>222</v>
      </c>
      <c r="E740" s="48" t="s">
        <v>1125</v>
      </c>
      <c r="F740" s="46" t="str">
        <f>VLOOKUP(C740,'[1]2023.11'!$C$6:$X$1239,8,0)</f>
        <v>TOUCH</v>
      </c>
      <c r="G740" s="46" t="str">
        <f>VLOOKUP(C740,'[1]2023.11'!$C$6:$X$1239,9,0)</f>
        <v>CHANTHA</v>
      </c>
      <c r="H740" s="46" t="str">
        <f>VLOOKUP(C740,'[1]2023.11'!$C$6:$X$1239,14,0)</f>
        <v>F</v>
      </c>
      <c r="I740" s="78">
        <f>VLOOKUP(C740,'[1]2023.11'!$C$6:$X$1239,13,0)</f>
        <v>31486</v>
      </c>
      <c r="J740" s="46" t="str">
        <f>VLOOKUP(C740,'[1]2023.11'!$C$6:$X$1239,4,0)</f>
        <v>0962282335</v>
      </c>
      <c r="K740" s="46" t="str">
        <f>VLOOKUP(C740,'[1]2023.11'!$C$6:$X$1239,3,0)</f>
        <v>110645201</v>
      </c>
      <c r="L740" s="15">
        <v>44713</v>
      </c>
      <c r="M740" s="2">
        <f t="shared" si="723"/>
        <v>26</v>
      </c>
      <c r="N740" s="16">
        <v>26</v>
      </c>
      <c r="O740" s="2"/>
      <c r="P740" s="16"/>
      <c r="Q740" s="16"/>
      <c r="R740" s="2">
        <v>200</v>
      </c>
      <c r="S740" s="2">
        <v>0</v>
      </c>
      <c r="T740" s="2">
        <v>0</v>
      </c>
      <c r="U740" s="16"/>
      <c r="V740" s="2">
        <v>0</v>
      </c>
      <c r="W740" s="2">
        <f t="shared" si="757"/>
        <v>10</v>
      </c>
      <c r="X740" s="2">
        <f t="shared" si="756"/>
        <v>0</v>
      </c>
      <c r="Y740" s="17">
        <f t="shared" si="761"/>
        <v>37.5</v>
      </c>
      <c r="Z740" s="17">
        <f t="shared" si="745"/>
        <v>6.5</v>
      </c>
      <c r="AA740" s="17">
        <f t="shared" si="755"/>
        <v>5</v>
      </c>
      <c r="AB740" s="18">
        <v>7</v>
      </c>
      <c r="AC740" s="19">
        <f t="shared" si="733"/>
        <v>266</v>
      </c>
      <c r="AD740" s="17">
        <f t="shared" si="724"/>
        <v>0</v>
      </c>
      <c r="AE740" s="17">
        <f t="shared" si="725"/>
        <v>0</v>
      </c>
      <c r="AF740" s="29"/>
      <c r="AG740" s="43">
        <f t="shared" si="758"/>
        <v>0</v>
      </c>
      <c r="AH740" s="17">
        <f t="shared" si="759"/>
        <v>5.32</v>
      </c>
      <c r="AI740" s="17">
        <f t="shared" si="760"/>
        <v>5.32</v>
      </c>
      <c r="AJ740" s="3">
        <f t="shared" si="727"/>
        <v>260</v>
      </c>
      <c r="AK740" s="3">
        <f t="shared" si="728"/>
        <v>2700</v>
      </c>
      <c r="AL740" s="3"/>
      <c r="AN740" s="20">
        <f t="shared" si="747"/>
        <v>260.68</v>
      </c>
      <c r="AO740">
        <f t="shared" si="734"/>
        <v>2</v>
      </c>
      <c r="AP740">
        <f t="shared" si="735"/>
        <v>1</v>
      </c>
      <c r="AQ740">
        <f t="shared" si="736"/>
        <v>0</v>
      </c>
      <c r="AR740">
        <f t="shared" si="737"/>
        <v>1</v>
      </c>
      <c r="AS740">
        <f t="shared" si="738"/>
        <v>0</v>
      </c>
      <c r="AT740">
        <f t="shared" si="739"/>
        <v>0</v>
      </c>
      <c r="AU740">
        <f t="shared" si="740"/>
        <v>1</v>
      </c>
      <c r="AV740">
        <f t="shared" si="741"/>
        <v>0</v>
      </c>
      <c r="AW740">
        <f t="shared" si="742"/>
        <v>1</v>
      </c>
      <c r="AX740">
        <f t="shared" si="743"/>
        <v>2</v>
      </c>
      <c r="AY740">
        <f t="shared" si="744"/>
        <v>2720.0000000000273</v>
      </c>
      <c r="AZ740" s="12">
        <f t="shared" si="748"/>
        <v>-1.375</v>
      </c>
      <c r="BA740" s="13">
        <f t="shared" si="726"/>
        <v>0</v>
      </c>
      <c r="BB740" s="13">
        <f t="shared" si="746"/>
        <v>0</v>
      </c>
      <c r="BC740" s="27">
        <v>0</v>
      </c>
      <c r="BD740" s="1">
        <f t="shared" si="749"/>
        <v>0</v>
      </c>
      <c r="BE740" s="20">
        <f t="shared" si="750"/>
        <v>247.5</v>
      </c>
    </row>
    <row r="741" spans="1:57" ht="33.75" customHeight="1" x14ac:dyDescent="0.65">
      <c r="A741" s="39">
        <v>735</v>
      </c>
      <c r="B741" s="2" t="s">
        <v>1771</v>
      </c>
      <c r="C741" s="44" t="s">
        <v>1788</v>
      </c>
      <c r="D741" s="47" t="s">
        <v>1789</v>
      </c>
      <c r="E741" s="48" t="s">
        <v>1790</v>
      </c>
      <c r="F741" s="46" t="str">
        <f>VLOOKUP(C741,'[1]2023.11'!$C$6:$X$1239,8,0)</f>
        <v>VOR</v>
      </c>
      <c r="G741" s="46" t="str">
        <f>VLOOKUP(C741,'[1]2023.11'!$C$6:$X$1239,9,0)</f>
        <v>NEATH</v>
      </c>
      <c r="H741" s="46" t="str">
        <f>VLOOKUP(C741,'[1]2023.11'!$C$6:$X$1239,14,0)</f>
        <v>F</v>
      </c>
      <c r="I741" s="78">
        <f>VLOOKUP(C741,'[1]2023.11'!$C$6:$X$1239,13,0)</f>
        <v>34945</v>
      </c>
      <c r="J741" s="46" t="str">
        <f>VLOOKUP(C741,'[1]2023.11'!$C$6:$X$1239,4,0)</f>
        <v>0964630036</v>
      </c>
      <c r="K741" s="46" t="str">
        <f>VLOOKUP(C741,'[1]2023.11'!$C$6:$X$1239,3,0)</f>
        <v>040393704</v>
      </c>
      <c r="L741" s="15">
        <v>44774</v>
      </c>
      <c r="M741" s="2">
        <f t="shared" si="723"/>
        <v>26</v>
      </c>
      <c r="N741" s="16">
        <v>26</v>
      </c>
      <c r="O741" s="2"/>
      <c r="P741" s="16"/>
      <c r="Q741" s="16"/>
      <c r="R741" s="2">
        <v>200</v>
      </c>
      <c r="S741" s="2">
        <v>0</v>
      </c>
      <c r="T741" s="2">
        <v>0</v>
      </c>
      <c r="U741" s="16"/>
      <c r="V741" s="2">
        <v>0</v>
      </c>
      <c r="W741" s="2">
        <f t="shared" si="757"/>
        <v>10</v>
      </c>
      <c r="X741" s="2">
        <f t="shared" si="756"/>
        <v>0</v>
      </c>
      <c r="Y741" s="17">
        <f t="shared" si="761"/>
        <v>37.5</v>
      </c>
      <c r="Z741" s="17">
        <f t="shared" si="745"/>
        <v>6.5</v>
      </c>
      <c r="AA741" s="17">
        <f t="shared" si="755"/>
        <v>5</v>
      </c>
      <c r="AB741" s="18">
        <v>7</v>
      </c>
      <c r="AC741" s="19">
        <f t="shared" si="733"/>
        <v>266</v>
      </c>
      <c r="AD741" s="17">
        <f t="shared" si="724"/>
        <v>0</v>
      </c>
      <c r="AE741" s="17">
        <f t="shared" si="725"/>
        <v>0</v>
      </c>
      <c r="AF741" s="29"/>
      <c r="AG741" s="43">
        <f t="shared" si="758"/>
        <v>0</v>
      </c>
      <c r="AH741" s="17">
        <f t="shared" si="759"/>
        <v>5.32</v>
      </c>
      <c r="AI741" s="17">
        <f t="shared" si="760"/>
        <v>5.32</v>
      </c>
      <c r="AJ741" s="3">
        <f t="shared" si="727"/>
        <v>260</v>
      </c>
      <c r="AK741" s="3">
        <f t="shared" si="728"/>
        <v>2700</v>
      </c>
      <c r="AL741" s="3"/>
      <c r="AN741" s="20">
        <f t="shared" si="747"/>
        <v>260.68</v>
      </c>
      <c r="AO741">
        <f t="shared" si="734"/>
        <v>2</v>
      </c>
      <c r="AP741">
        <f t="shared" si="735"/>
        <v>1</v>
      </c>
      <c r="AQ741">
        <f t="shared" si="736"/>
        <v>0</v>
      </c>
      <c r="AR741">
        <f t="shared" si="737"/>
        <v>1</v>
      </c>
      <c r="AS741">
        <f t="shared" si="738"/>
        <v>0</v>
      </c>
      <c r="AT741">
        <f t="shared" si="739"/>
        <v>0</v>
      </c>
      <c r="AU741">
        <f t="shared" si="740"/>
        <v>1</v>
      </c>
      <c r="AV741">
        <f t="shared" si="741"/>
        <v>0</v>
      </c>
      <c r="AW741">
        <f t="shared" si="742"/>
        <v>1</v>
      </c>
      <c r="AX741">
        <f t="shared" si="743"/>
        <v>2</v>
      </c>
      <c r="AY741">
        <f t="shared" si="744"/>
        <v>2720.0000000000273</v>
      </c>
      <c r="AZ741" s="12">
        <f t="shared" si="748"/>
        <v>-1.5416666666666667</v>
      </c>
      <c r="BA741" s="13">
        <f t="shared" si="726"/>
        <v>0</v>
      </c>
      <c r="BB741" s="13">
        <f t="shared" si="746"/>
        <v>0</v>
      </c>
      <c r="BC741" s="27">
        <v>0</v>
      </c>
      <c r="BD741" s="1">
        <f t="shared" si="749"/>
        <v>0</v>
      </c>
      <c r="BE741" s="20">
        <f t="shared" si="750"/>
        <v>247.5</v>
      </c>
    </row>
    <row r="742" spans="1:57" ht="33.75" customHeight="1" x14ac:dyDescent="0.65">
      <c r="A742" s="2">
        <v>736</v>
      </c>
      <c r="B742" s="2" t="s">
        <v>1771</v>
      </c>
      <c r="C742" s="37" t="s">
        <v>1791</v>
      </c>
      <c r="D742" s="47" t="s">
        <v>385</v>
      </c>
      <c r="E742" s="48" t="s">
        <v>1792</v>
      </c>
      <c r="F742" s="46" t="str">
        <f>VLOOKUP(C742,'[1]2023.11'!$C$6:$X$1239,8,0)</f>
        <v>SENG</v>
      </c>
      <c r="G742" s="46" t="str">
        <f>VLOOKUP(C742,'[1]2023.11'!$C$6:$X$1239,9,0)</f>
        <v>KOEMYEANG</v>
      </c>
      <c r="H742" s="46" t="str">
        <f>VLOOKUP(C742,'[1]2023.11'!$C$6:$X$1239,14,0)</f>
        <v>F</v>
      </c>
      <c r="I742" s="78">
        <f>VLOOKUP(C742,'[1]2023.11'!$C$6:$X$1239,13,0)</f>
        <v>30543</v>
      </c>
      <c r="J742" s="46" t="str">
        <f>VLOOKUP(C742,'[1]2023.11'!$C$6:$X$1239,4,0)</f>
        <v>017516131</v>
      </c>
      <c r="K742" s="46" t="str">
        <f>VLOOKUP(C742,'[1]2023.11'!$C$6:$X$1239,3,0)</f>
        <v>150713344</v>
      </c>
      <c r="L742" s="15">
        <v>44838</v>
      </c>
      <c r="M742" s="2">
        <f t="shared" si="723"/>
        <v>26</v>
      </c>
      <c r="N742" s="16">
        <v>26</v>
      </c>
      <c r="O742" s="2"/>
      <c r="P742" s="16"/>
      <c r="Q742" s="16"/>
      <c r="R742" s="2">
        <v>200</v>
      </c>
      <c r="S742" s="2">
        <v>0</v>
      </c>
      <c r="T742" s="2">
        <v>0</v>
      </c>
      <c r="U742" s="16"/>
      <c r="V742" s="2">
        <v>0</v>
      </c>
      <c r="W742" s="2">
        <f t="shared" si="757"/>
        <v>10</v>
      </c>
      <c r="X742" s="2">
        <f t="shared" si="756"/>
        <v>0</v>
      </c>
      <c r="Y742" s="17">
        <f t="shared" si="761"/>
        <v>37.5</v>
      </c>
      <c r="Z742" s="17">
        <f t="shared" si="745"/>
        <v>6.5</v>
      </c>
      <c r="AA742" s="17">
        <f t="shared" si="755"/>
        <v>5</v>
      </c>
      <c r="AB742" s="18">
        <v>7</v>
      </c>
      <c r="AC742" s="19">
        <f t="shared" si="733"/>
        <v>266</v>
      </c>
      <c r="AD742" s="17">
        <f t="shared" si="724"/>
        <v>0</v>
      </c>
      <c r="AE742" s="17">
        <f t="shared" si="725"/>
        <v>0</v>
      </c>
      <c r="AF742" s="29"/>
      <c r="AG742" s="43">
        <f t="shared" si="758"/>
        <v>0</v>
      </c>
      <c r="AH742" s="17">
        <f t="shared" si="759"/>
        <v>5.32</v>
      </c>
      <c r="AI742" s="17">
        <f t="shared" si="760"/>
        <v>5.32</v>
      </c>
      <c r="AJ742" s="3">
        <f t="shared" si="727"/>
        <v>260</v>
      </c>
      <c r="AK742" s="3">
        <f t="shared" si="728"/>
        <v>2700</v>
      </c>
      <c r="AL742" s="3"/>
      <c r="AN742" s="20">
        <f t="shared" si="747"/>
        <v>260.68</v>
      </c>
      <c r="AO742">
        <f t="shared" si="734"/>
        <v>2</v>
      </c>
      <c r="AP742">
        <f t="shared" si="735"/>
        <v>1</v>
      </c>
      <c r="AQ742">
        <f t="shared" si="736"/>
        <v>0</v>
      </c>
      <c r="AR742">
        <f t="shared" si="737"/>
        <v>1</v>
      </c>
      <c r="AS742">
        <f t="shared" si="738"/>
        <v>0</v>
      </c>
      <c r="AT742">
        <f t="shared" si="739"/>
        <v>0</v>
      </c>
      <c r="AU742">
        <f t="shared" si="740"/>
        <v>1</v>
      </c>
      <c r="AV742">
        <f t="shared" si="741"/>
        <v>0</v>
      </c>
      <c r="AW742">
        <f t="shared" si="742"/>
        <v>1</v>
      </c>
      <c r="AX742">
        <f t="shared" si="743"/>
        <v>2</v>
      </c>
      <c r="AY742">
        <f t="shared" si="744"/>
        <v>2720.0000000000273</v>
      </c>
      <c r="AZ742" s="12">
        <f t="shared" si="748"/>
        <v>-1.7166666666666666</v>
      </c>
      <c r="BA742" s="13">
        <f t="shared" si="726"/>
        <v>0</v>
      </c>
      <c r="BB742" s="13">
        <f t="shared" si="746"/>
        <v>0</v>
      </c>
      <c r="BC742" s="27">
        <v>0</v>
      </c>
      <c r="BD742" s="1">
        <f t="shared" si="749"/>
        <v>0</v>
      </c>
      <c r="BE742" s="20">
        <f t="shared" si="750"/>
        <v>247.5</v>
      </c>
    </row>
    <row r="743" spans="1:57" ht="33.75" customHeight="1" x14ac:dyDescent="0.65">
      <c r="A743" s="39">
        <v>737</v>
      </c>
      <c r="B743" s="2" t="s">
        <v>1771</v>
      </c>
      <c r="C743" s="44" t="s">
        <v>1793</v>
      </c>
      <c r="D743" s="47" t="s">
        <v>1525</v>
      </c>
      <c r="E743" s="48" t="s">
        <v>490</v>
      </c>
      <c r="F743" s="46" t="str">
        <f>VLOOKUP(C743,'[1]2023.11'!$C$6:$X$1239,8,0)</f>
        <v>KHOEM</v>
      </c>
      <c r="G743" s="46" t="str">
        <f>VLOOKUP(C743,'[1]2023.11'!$C$6:$X$1239,9,0)</f>
        <v>RY</v>
      </c>
      <c r="H743" s="46" t="str">
        <f>VLOOKUP(C743,'[1]2023.11'!$C$6:$X$1239,14,0)</f>
        <v>F</v>
      </c>
      <c r="I743" s="78">
        <f>VLOOKUP(C743,'[1]2023.11'!$C$6:$X$1239,13,0)</f>
        <v>35127</v>
      </c>
      <c r="J743" s="46" t="str">
        <f>VLOOKUP(C743,'[1]2023.11'!$C$6:$X$1239,4,0)</f>
        <v>086200924</v>
      </c>
      <c r="K743" s="46" t="str">
        <f>VLOOKUP(C743,'[1]2023.11'!$C$6:$X$1239,3,0)</f>
        <v>030488691</v>
      </c>
      <c r="L743" s="15">
        <v>44927</v>
      </c>
      <c r="M743" s="2">
        <f t="shared" si="723"/>
        <v>26</v>
      </c>
      <c r="N743" s="16">
        <v>26</v>
      </c>
      <c r="O743" s="2"/>
      <c r="P743" s="16"/>
      <c r="Q743" s="16"/>
      <c r="R743" s="2">
        <v>200</v>
      </c>
      <c r="S743" s="2">
        <v>0</v>
      </c>
      <c r="T743" s="2">
        <v>0</v>
      </c>
      <c r="U743" s="16"/>
      <c r="V743" s="2">
        <v>0</v>
      </c>
      <c r="W743" s="2">
        <f t="shared" si="757"/>
        <v>10</v>
      </c>
      <c r="X743" s="2">
        <f t="shared" si="756"/>
        <v>0</v>
      </c>
      <c r="Y743" s="17">
        <f t="shared" si="761"/>
        <v>37.5</v>
      </c>
      <c r="Z743" s="17">
        <f t="shared" si="745"/>
        <v>6.5</v>
      </c>
      <c r="AA743" s="17">
        <f t="shared" si="755"/>
        <v>5</v>
      </c>
      <c r="AB743" s="18">
        <v>7</v>
      </c>
      <c r="AC743" s="19">
        <f t="shared" si="733"/>
        <v>266</v>
      </c>
      <c r="AD743" s="17">
        <f t="shared" si="724"/>
        <v>0</v>
      </c>
      <c r="AE743" s="17">
        <f t="shared" si="725"/>
        <v>0</v>
      </c>
      <c r="AF743" s="29"/>
      <c r="AG743" s="43">
        <f t="shared" si="758"/>
        <v>0</v>
      </c>
      <c r="AH743" s="17">
        <f t="shared" si="759"/>
        <v>5.32</v>
      </c>
      <c r="AI743" s="17">
        <f t="shared" si="760"/>
        <v>5.32</v>
      </c>
      <c r="AJ743" s="3">
        <f t="shared" si="727"/>
        <v>260</v>
      </c>
      <c r="AK743" s="3">
        <f t="shared" si="728"/>
        <v>2700</v>
      </c>
      <c r="AL743" s="3"/>
      <c r="AN743" s="20">
        <f t="shared" si="747"/>
        <v>260.68</v>
      </c>
      <c r="AO743">
        <f t="shared" si="734"/>
        <v>2</v>
      </c>
      <c r="AP743">
        <f t="shared" si="735"/>
        <v>1</v>
      </c>
      <c r="AQ743">
        <f t="shared" si="736"/>
        <v>0</v>
      </c>
      <c r="AR743">
        <f t="shared" si="737"/>
        <v>1</v>
      </c>
      <c r="AS743">
        <f t="shared" si="738"/>
        <v>0</v>
      </c>
      <c r="AT743">
        <f t="shared" si="739"/>
        <v>0</v>
      </c>
      <c r="AU743">
        <f t="shared" si="740"/>
        <v>1</v>
      </c>
      <c r="AV743">
        <f t="shared" si="741"/>
        <v>0</v>
      </c>
      <c r="AW743">
        <f t="shared" si="742"/>
        <v>1</v>
      </c>
      <c r="AX743">
        <f t="shared" si="743"/>
        <v>2</v>
      </c>
      <c r="AY743">
        <f t="shared" si="744"/>
        <v>2720.0000000000273</v>
      </c>
      <c r="AZ743" s="12">
        <f t="shared" si="748"/>
        <v>-1.9583333333333333</v>
      </c>
      <c r="BA743" s="13">
        <f t="shared" si="726"/>
        <v>0</v>
      </c>
      <c r="BB743" s="13">
        <f t="shared" si="746"/>
        <v>0</v>
      </c>
      <c r="BC743" s="27">
        <v>0</v>
      </c>
      <c r="BD743" s="1">
        <f t="shared" si="749"/>
        <v>0</v>
      </c>
      <c r="BE743" s="20">
        <f t="shared" si="750"/>
        <v>247.5</v>
      </c>
    </row>
    <row r="744" spans="1:57" ht="33.75" customHeight="1" x14ac:dyDescent="0.65">
      <c r="A744" s="2">
        <v>738</v>
      </c>
      <c r="B744" s="2" t="s">
        <v>1771</v>
      </c>
      <c r="C744" s="44" t="s">
        <v>1794</v>
      </c>
      <c r="D744" s="47" t="s">
        <v>1428</v>
      </c>
      <c r="E744" s="48" t="s">
        <v>1795</v>
      </c>
      <c r="F744" s="46" t="str">
        <f>VLOOKUP(C744,'[1]2023.11'!$C$6:$X$1239,8,0)</f>
        <v>LENG</v>
      </c>
      <c r="G744" s="46" t="str">
        <f>VLOOKUP(C744,'[1]2023.11'!$C$6:$X$1239,9,0)</f>
        <v>SOKHNET</v>
      </c>
      <c r="H744" s="46" t="str">
        <f>VLOOKUP(C744,'[1]2023.11'!$C$6:$X$1239,14,0)</f>
        <v>F</v>
      </c>
      <c r="I744" s="78">
        <f>VLOOKUP(C744,'[1]2023.11'!$C$6:$X$1239,13,0)</f>
        <v>30682</v>
      </c>
      <c r="J744" s="46" t="str">
        <f>VLOOKUP(C744,'[1]2023.11'!$C$6:$X$1239,4,0)</f>
        <v>0887111446</v>
      </c>
      <c r="K744" s="46" t="str">
        <f>VLOOKUP(C744,'[1]2023.11'!$C$6:$X$1239,3,0)</f>
        <v>070126535</v>
      </c>
      <c r="L744" s="15">
        <v>45056</v>
      </c>
      <c r="M744" s="2">
        <f t="shared" si="723"/>
        <v>26</v>
      </c>
      <c r="N744" s="16">
        <v>24</v>
      </c>
      <c r="O744" s="2"/>
      <c r="P744" s="16"/>
      <c r="Q744" s="16"/>
      <c r="R744" s="2">
        <v>200</v>
      </c>
      <c r="S744" s="2">
        <v>0</v>
      </c>
      <c r="T744" s="2">
        <v>0</v>
      </c>
      <c r="U744" s="16"/>
      <c r="V744" s="2">
        <v>0</v>
      </c>
      <c r="W744" s="2">
        <f t="shared" si="757"/>
        <v>10</v>
      </c>
      <c r="X744" s="2">
        <f t="shared" si="756"/>
        <v>0</v>
      </c>
      <c r="Y744" s="17">
        <f t="shared" si="761"/>
        <v>34.615384615384613</v>
      </c>
      <c r="Z744" s="17">
        <f t="shared" si="745"/>
        <v>6</v>
      </c>
      <c r="AA744" s="17">
        <f t="shared" si="755"/>
        <v>5</v>
      </c>
      <c r="AB744" s="18">
        <v>7</v>
      </c>
      <c r="AC744" s="19">
        <f t="shared" si="733"/>
        <v>262.61538461538464</v>
      </c>
      <c r="AD744" s="17">
        <f t="shared" si="724"/>
        <v>0</v>
      </c>
      <c r="AE744" s="17">
        <f t="shared" si="725"/>
        <v>0</v>
      </c>
      <c r="AF744" s="29"/>
      <c r="AG744" s="43">
        <f t="shared" si="758"/>
        <v>0</v>
      </c>
      <c r="AH744" s="17">
        <f t="shared" si="759"/>
        <v>5.252307692307693</v>
      </c>
      <c r="AI744" s="17">
        <f t="shared" si="760"/>
        <v>5.252307692307693</v>
      </c>
      <c r="AJ744" s="3">
        <f t="shared" si="727"/>
        <v>257</v>
      </c>
      <c r="AK744" s="3">
        <f t="shared" si="728"/>
        <v>1400</v>
      </c>
      <c r="AL744" s="3"/>
      <c r="AN744" s="20">
        <f t="shared" si="747"/>
        <v>257.36</v>
      </c>
      <c r="AO744">
        <f t="shared" si="734"/>
        <v>2</v>
      </c>
      <c r="AP744">
        <f t="shared" si="735"/>
        <v>1</v>
      </c>
      <c r="AQ744">
        <f t="shared" si="736"/>
        <v>0</v>
      </c>
      <c r="AR744">
        <f t="shared" si="737"/>
        <v>0</v>
      </c>
      <c r="AS744">
        <f t="shared" si="738"/>
        <v>1</v>
      </c>
      <c r="AT744">
        <f t="shared" si="739"/>
        <v>2</v>
      </c>
      <c r="AU744">
        <f t="shared" si="740"/>
        <v>0</v>
      </c>
      <c r="AV744">
        <f t="shared" si="741"/>
        <v>1</v>
      </c>
      <c r="AW744">
        <f t="shared" si="742"/>
        <v>0</v>
      </c>
      <c r="AX744">
        <f t="shared" si="743"/>
        <v>4</v>
      </c>
      <c r="AY744">
        <f t="shared" si="744"/>
        <v>1440.0000000000546</v>
      </c>
      <c r="AZ744" s="12">
        <f t="shared" si="748"/>
        <v>-2.3166666666666669</v>
      </c>
      <c r="BA744" s="13">
        <f t="shared" si="726"/>
        <v>0</v>
      </c>
      <c r="BB744" s="13">
        <f t="shared" si="746"/>
        <v>0</v>
      </c>
      <c r="BC744" s="27">
        <v>0</v>
      </c>
      <c r="BD744" s="1">
        <f t="shared" si="749"/>
        <v>0</v>
      </c>
      <c r="BE744" s="20">
        <f t="shared" si="750"/>
        <v>244.61538461538464</v>
      </c>
    </row>
    <row r="745" spans="1:57" ht="33.75" customHeight="1" x14ac:dyDescent="0.65">
      <c r="A745" s="39">
        <v>739</v>
      </c>
      <c r="B745" s="2" t="s">
        <v>1771</v>
      </c>
      <c r="C745" s="44" t="s">
        <v>1796</v>
      </c>
      <c r="D745" s="47" t="s">
        <v>518</v>
      </c>
      <c r="E745" s="48" t="s">
        <v>484</v>
      </c>
      <c r="F745" s="46" t="str">
        <f>VLOOKUP(C745,'[1]2023.11'!$C$6:$X$1239,8,0)</f>
        <v>ROEURN</v>
      </c>
      <c r="G745" s="46" t="str">
        <f>VLOOKUP(C745,'[1]2023.11'!$C$6:$X$1239,9,0)</f>
        <v>CHANTHORN</v>
      </c>
      <c r="H745" s="46" t="str">
        <f>VLOOKUP(C745,'[1]2023.11'!$C$6:$X$1239,14,0)</f>
        <v>F</v>
      </c>
      <c r="I745" s="78">
        <f>VLOOKUP(C745,'[1]2023.11'!$C$6:$X$1239,13,0)</f>
        <v>31595</v>
      </c>
      <c r="J745" s="46" t="e">
        <f>VLOOKUP(C745,'[1]2023.11'!$C$6:$X$1239,4,0)</f>
        <v>#N/A</v>
      </c>
      <c r="K745" s="46" t="str">
        <f>VLOOKUP(C745,'[1]2023.11'!$C$6:$X$1239,3,0)</f>
        <v>160499223</v>
      </c>
      <c r="L745" s="15">
        <v>45183</v>
      </c>
      <c r="M745" s="2">
        <f t="shared" si="723"/>
        <v>26</v>
      </c>
      <c r="N745" s="16">
        <v>26</v>
      </c>
      <c r="O745" s="2"/>
      <c r="P745" s="16"/>
      <c r="Q745" s="16"/>
      <c r="R745" s="2">
        <v>200</v>
      </c>
      <c r="S745" s="2">
        <v>0</v>
      </c>
      <c r="T745" s="2">
        <v>0</v>
      </c>
      <c r="U745" s="16"/>
      <c r="V745" s="2">
        <v>0</v>
      </c>
      <c r="W745" s="2">
        <f t="shared" si="757"/>
        <v>10</v>
      </c>
      <c r="X745" s="2">
        <f t="shared" si="756"/>
        <v>0</v>
      </c>
      <c r="Y745" s="17">
        <f t="shared" si="761"/>
        <v>37.5</v>
      </c>
      <c r="Z745" s="17">
        <f t="shared" si="745"/>
        <v>6.5</v>
      </c>
      <c r="AA745" s="17">
        <f t="shared" si="755"/>
        <v>5</v>
      </c>
      <c r="AB745" s="18">
        <v>7</v>
      </c>
      <c r="AC745" s="19">
        <f t="shared" si="733"/>
        <v>266</v>
      </c>
      <c r="AD745" s="17">
        <f t="shared" si="724"/>
        <v>0</v>
      </c>
      <c r="AE745" s="17">
        <f t="shared" si="725"/>
        <v>0</v>
      </c>
      <c r="AF745" s="29"/>
      <c r="AG745" s="43">
        <f t="shared" si="758"/>
        <v>0</v>
      </c>
      <c r="AH745" s="17">
        <f t="shared" si="759"/>
        <v>5.32</v>
      </c>
      <c r="AI745" s="17">
        <f t="shared" si="760"/>
        <v>5.32</v>
      </c>
      <c r="AJ745" s="3">
        <f t="shared" si="727"/>
        <v>260</v>
      </c>
      <c r="AK745" s="3">
        <f t="shared" si="728"/>
        <v>2700</v>
      </c>
      <c r="AL745" s="3"/>
      <c r="AN745" s="20">
        <f t="shared" si="747"/>
        <v>260.68</v>
      </c>
      <c r="AO745">
        <f t="shared" si="734"/>
        <v>2</v>
      </c>
      <c r="AP745">
        <f t="shared" si="735"/>
        <v>1</v>
      </c>
      <c r="AQ745">
        <f t="shared" si="736"/>
        <v>0</v>
      </c>
      <c r="AR745">
        <f t="shared" si="737"/>
        <v>1</v>
      </c>
      <c r="AS745">
        <f t="shared" si="738"/>
        <v>0</v>
      </c>
      <c r="AT745">
        <f t="shared" si="739"/>
        <v>0</v>
      </c>
      <c r="AU745">
        <f t="shared" si="740"/>
        <v>1</v>
      </c>
      <c r="AV745">
        <f t="shared" si="741"/>
        <v>0</v>
      </c>
      <c r="AW745">
        <f t="shared" si="742"/>
        <v>1</v>
      </c>
      <c r="AX745">
        <f t="shared" si="743"/>
        <v>2</v>
      </c>
      <c r="AY745">
        <f t="shared" si="744"/>
        <v>2720.0000000000273</v>
      </c>
      <c r="AZ745" s="12">
        <f t="shared" si="748"/>
        <v>-2.661111111111111</v>
      </c>
      <c r="BA745" s="13">
        <f t="shared" si="726"/>
        <v>0</v>
      </c>
      <c r="BB745" s="13">
        <f t="shared" si="746"/>
        <v>0</v>
      </c>
      <c r="BC745" s="27">
        <v>0</v>
      </c>
      <c r="BD745" s="1">
        <f t="shared" si="749"/>
        <v>0</v>
      </c>
      <c r="BE745" s="20">
        <f t="shared" si="750"/>
        <v>247.5</v>
      </c>
    </row>
    <row r="746" spans="1:57" ht="33.75" customHeight="1" x14ac:dyDescent="0.65">
      <c r="A746" s="2">
        <v>740</v>
      </c>
      <c r="B746" s="2" t="s">
        <v>1771</v>
      </c>
      <c r="C746" s="44" t="s">
        <v>1797</v>
      </c>
      <c r="D746" s="47" t="s">
        <v>385</v>
      </c>
      <c r="E746" s="48" t="s">
        <v>432</v>
      </c>
      <c r="F746" s="46" t="str">
        <f>VLOOKUP(C746,'[1]2023.11'!$C$6:$X$1239,8,0)</f>
        <v>SENG</v>
      </c>
      <c r="G746" s="46" t="str">
        <f>VLOOKUP(C746,'[1]2023.11'!$C$6:$X$1239,9,0)</f>
        <v>MEY</v>
      </c>
      <c r="H746" s="46" t="str">
        <f>VLOOKUP(C746,'[1]2023.11'!$C$6:$X$1239,14,0)</f>
        <v>F</v>
      </c>
      <c r="I746" s="78">
        <f>VLOOKUP(C746,'[1]2023.11'!$C$6:$X$1239,13,0)</f>
        <v>38080</v>
      </c>
      <c r="J746" s="46" t="e">
        <f>VLOOKUP(C746,'[1]2023.11'!$C$6:$X$1239,4,0)</f>
        <v>#N/A</v>
      </c>
      <c r="K746" s="46" t="str">
        <f>VLOOKUP(C746,'[1]2023.11'!$C$6:$X$1239,3,0)</f>
        <v>031089041</v>
      </c>
      <c r="L746" s="15">
        <v>45187</v>
      </c>
      <c r="M746" s="2">
        <f t="shared" si="723"/>
        <v>24</v>
      </c>
      <c r="N746" s="16">
        <v>26</v>
      </c>
      <c r="O746" s="2"/>
      <c r="P746" s="16"/>
      <c r="Q746" s="16">
        <v>2</v>
      </c>
      <c r="R746" s="2">
        <v>200</v>
      </c>
      <c r="S746" s="2">
        <v>0</v>
      </c>
      <c r="T746" s="2">
        <v>0</v>
      </c>
      <c r="U746" s="16"/>
      <c r="V746" s="2">
        <v>0</v>
      </c>
      <c r="W746" s="2">
        <f t="shared" si="757"/>
        <v>0</v>
      </c>
      <c r="X746" s="2">
        <f t="shared" si="756"/>
        <v>0</v>
      </c>
      <c r="Y746" s="17">
        <f t="shared" si="761"/>
        <v>37.5</v>
      </c>
      <c r="Z746" s="17">
        <f t="shared" si="745"/>
        <v>6.5</v>
      </c>
      <c r="AA746" s="17">
        <f t="shared" si="755"/>
        <v>4.6153846153846159</v>
      </c>
      <c r="AB746" s="18">
        <v>7</v>
      </c>
      <c r="AC746" s="19">
        <f t="shared" si="733"/>
        <v>255.61538461538461</v>
      </c>
      <c r="AD746" s="17">
        <f t="shared" si="724"/>
        <v>0</v>
      </c>
      <c r="AE746" s="17">
        <f t="shared" si="725"/>
        <v>15.384615384615385</v>
      </c>
      <c r="AF746" s="29"/>
      <c r="AG746" s="43">
        <f t="shared" si="758"/>
        <v>0</v>
      </c>
      <c r="AH746" s="17">
        <f t="shared" si="759"/>
        <v>5.1123076923076924</v>
      </c>
      <c r="AI746" s="17">
        <f t="shared" si="760"/>
        <v>20.496923076923078</v>
      </c>
      <c r="AJ746" s="3">
        <f t="shared" si="727"/>
        <v>235</v>
      </c>
      <c r="AK746" s="3">
        <f t="shared" si="728"/>
        <v>400</v>
      </c>
      <c r="AL746" s="3"/>
      <c r="AN746" s="20">
        <f t="shared" si="747"/>
        <v>235.12</v>
      </c>
      <c r="AO746">
        <f t="shared" si="734"/>
        <v>2</v>
      </c>
      <c r="AP746">
        <f t="shared" si="735"/>
        <v>0</v>
      </c>
      <c r="AQ746">
        <f t="shared" si="736"/>
        <v>1</v>
      </c>
      <c r="AR746">
        <f t="shared" si="737"/>
        <v>1</v>
      </c>
      <c r="AS746">
        <f t="shared" si="738"/>
        <v>1</v>
      </c>
      <c r="AT746">
        <f t="shared" si="739"/>
        <v>0</v>
      </c>
      <c r="AU746">
        <f t="shared" si="740"/>
        <v>0</v>
      </c>
      <c r="AV746">
        <f t="shared" si="741"/>
        <v>0</v>
      </c>
      <c r="AW746">
        <f t="shared" si="742"/>
        <v>0</v>
      </c>
      <c r="AX746">
        <f t="shared" si="743"/>
        <v>4</v>
      </c>
      <c r="AY746">
        <f t="shared" si="744"/>
        <v>480.00000000001819</v>
      </c>
      <c r="AZ746" s="12">
        <f t="shared" si="748"/>
        <v>-2.6722222222222221</v>
      </c>
      <c r="BA746" s="13">
        <f t="shared" si="726"/>
        <v>0</v>
      </c>
      <c r="BB746" s="13">
        <f t="shared" si="746"/>
        <v>0</v>
      </c>
      <c r="BC746" s="27">
        <v>0</v>
      </c>
      <c r="BD746" s="1">
        <f t="shared" si="749"/>
        <v>0</v>
      </c>
      <c r="BE746" s="20">
        <f t="shared" si="750"/>
        <v>222.11538461538461</v>
      </c>
    </row>
    <row r="747" spans="1:57" ht="33.75" customHeight="1" x14ac:dyDescent="0.65">
      <c r="A747" s="39">
        <v>741</v>
      </c>
      <c r="B747" s="2" t="s">
        <v>1771</v>
      </c>
      <c r="C747" s="44" t="s">
        <v>1798</v>
      </c>
      <c r="D747" s="47" t="s">
        <v>1379</v>
      </c>
      <c r="E747" s="48" t="s">
        <v>1799</v>
      </c>
      <c r="F747" s="46" t="str">
        <f>VLOOKUP(C747,'[1]2023.11'!$C$6:$X$1239,8,0)</f>
        <v>TES</v>
      </c>
      <c r="G747" s="46" t="str">
        <f>VLOOKUP(C747,'[1]2023.11'!$C$6:$X$1239,9,0)</f>
        <v>SREY</v>
      </c>
      <c r="H747" s="46" t="str">
        <f>VLOOKUP(C747,'[1]2023.11'!$C$6:$X$1239,14,0)</f>
        <v>F</v>
      </c>
      <c r="I747" s="78">
        <f>VLOOKUP(C747,'[1]2023.11'!$C$6:$X$1239,13,0)</f>
        <v>37659</v>
      </c>
      <c r="J747" s="46" t="e">
        <f>VLOOKUP(C747,'[1]2023.11'!$C$6:$X$1239,4,0)</f>
        <v>#N/A</v>
      </c>
      <c r="K747" s="46" t="str">
        <f>VLOOKUP(C747,'[1]2023.11'!$C$6:$X$1239,3,0)</f>
        <v>051618846</v>
      </c>
      <c r="L747" s="15">
        <v>45187</v>
      </c>
      <c r="M747" s="2">
        <f t="shared" si="723"/>
        <v>26</v>
      </c>
      <c r="N747" s="16">
        <v>26</v>
      </c>
      <c r="O747" s="2"/>
      <c r="P747" s="16"/>
      <c r="Q747" s="16"/>
      <c r="R747" s="2">
        <v>200</v>
      </c>
      <c r="S747" s="2">
        <v>0</v>
      </c>
      <c r="T747" s="2">
        <v>0</v>
      </c>
      <c r="U747" s="16"/>
      <c r="V747" s="2">
        <v>0</v>
      </c>
      <c r="W747" s="2">
        <f t="shared" si="757"/>
        <v>10</v>
      </c>
      <c r="X747" s="2">
        <f t="shared" si="756"/>
        <v>0</v>
      </c>
      <c r="Y747" s="17">
        <f t="shared" si="761"/>
        <v>37.5</v>
      </c>
      <c r="Z747" s="17">
        <f t="shared" si="745"/>
        <v>6.5</v>
      </c>
      <c r="AA747" s="17">
        <f t="shared" si="755"/>
        <v>5</v>
      </c>
      <c r="AB747" s="18">
        <v>7</v>
      </c>
      <c r="AC747" s="19">
        <f t="shared" si="733"/>
        <v>266</v>
      </c>
      <c r="AD747" s="17">
        <f t="shared" si="724"/>
        <v>0</v>
      </c>
      <c r="AE747" s="17">
        <f t="shared" si="725"/>
        <v>0</v>
      </c>
      <c r="AF747" s="29"/>
      <c r="AG747" s="43">
        <f t="shared" si="758"/>
        <v>0</v>
      </c>
      <c r="AH747" s="17">
        <f t="shared" si="759"/>
        <v>5.32</v>
      </c>
      <c r="AI747" s="17">
        <f t="shared" si="760"/>
        <v>5.32</v>
      </c>
      <c r="AJ747" s="3">
        <f t="shared" si="727"/>
        <v>260</v>
      </c>
      <c r="AK747" s="3">
        <f t="shared" si="728"/>
        <v>2700</v>
      </c>
      <c r="AL747" s="3"/>
      <c r="AN747" s="20">
        <f t="shared" si="747"/>
        <v>260.68</v>
      </c>
      <c r="AO747">
        <f t="shared" si="734"/>
        <v>2</v>
      </c>
      <c r="AP747">
        <f t="shared" si="735"/>
        <v>1</v>
      </c>
      <c r="AQ747">
        <f t="shared" si="736"/>
        <v>0</v>
      </c>
      <c r="AR747">
        <f t="shared" si="737"/>
        <v>1</v>
      </c>
      <c r="AS747">
        <f t="shared" si="738"/>
        <v>0</v>
      </c>
      <c r="AT747">
        <f t="shared" si="739"/>
        <v>0</v>
      </c>
      <c r="AU747">
        <f t="shared" si="740"/>
        <v>1</v>
      </c>
      <c r="AV747">
        <f t="shared" si="741"/>
        <v>0</v>
      </c>
      <c r="AW747">
        <f t="shared" si="742"/>
        <v>1</v>
      </c>
      <c r="AX747">
        <f t="shared" si="743"/>
        <v>2</v>
      </c>
      <c r="AY747">
        <f t="shared" si="744"/>
        <v>2720.0000000000273</v>
      </c>
      <c r="AZ747" s="12">
        <f t="shared" si="748"/>
        <v>-2.6722222222222221</v>
      </c>
      <c r="BA747" s="13">
        <f t="shared" si="726"/>
        <v>0</v>
      </c>
      <c r="BB747" s="13">
        <f t="shared" si="746"/>
        <v>0</v>
      </c>
      <c r="BC747" s="27">
        <v>0</v>
      </c>
      <c r="BD747" s="1">
        <f t="shared" si="749"/>
        <v>0</v>
      </c>
      <c r="BE747" s="20">
        <f t="shared" si="750"/>
        <v>247.5</v>
      </c>
    </row>
    <row r="748" spans="1:57" ht="33.75" customHeight="1" x14ac:dyDescent="0.65">
      <c r="A748" s="2">
        <v>742</v>
      </c>
      <c r="B748" s="2" t="s">
        <v>1771</v>
      </c>
      <c r="C748" s="37" t="s">
        <v>1800</v>
      </c>
      <c r="D748" s="47" t="s">
        <v>176</v>
      </c>
      <c r="E748" s="48" t="s">
        <v>1801</v>
      </c>
      <c r="F748" s="46" t="str">
        <f>VLOOKUP(C748,'[1]2023.11'!$C$6:$X$1239,8,0)</f>
        <v>SEM</v>
      </c>
      <c r="G748" s="46" t="str">
        <f>VLOOKUP(C748,'[1]2023.11'!$C$6:$X$1239,9,0)</f>
        <v>SOVANNARY</v>
      </c>
      <c r="H748" s="46" t="str">
        <f>VLOOKUP(C748,'[1]2023.11'!$C$6:$X$1239,14,0)</f>
        <v>F</v>
      </c>
      <c r="I748" s="78">
        <f>VLOOKUP(C748,'[1]2023.11'!$C$6:$X$1239,13,0)</f>
        <v>37726</v>
      </c>
      <c r="J748" s="46" t="e">
        <f>VLOOKUP(C748,'[1]2023.11'!$C$6:$X$1239,4,0)</f>
        <v>#N/A</v>
      </c>
      <c r="K748" s="46" t="str">
        <f>VLOOKUP(C748,'[1]2023.11'!$C$6:$X$1239,3,0)</f>
        <v>021276450</v>
      </c>
      <c r="L748" s="15">
        <v>45194</v>
      </c>
      <c r="M748" s="2">
        <f t="shared" si="723"/>
        <v>26</v>
      </c>
      <c r="N748" s="16">
        <v>26</v>
      </c>
      <c r="O748" s="2"/>
      <c r="P748" s="16"/>
      <c r="Q748" s="16"/>
      <c r="R748" s="2">
        <v>200</v>
      </c>
      <c r="S748" s="2">
        <v>0</v>
      </c>
      <c r="T748" s="2">
        <v>0</v>
      </c>
      <c r="U748" s="16"/>
      <c r="V748" s="2">
        <v>0</v>
      </c>
      <c r="W748" s="2">
        <f t="shared" si="757"/>
        <v>10</v>
      </c>
      <c r="X748" s="2">
        <f t="shared" si="756"/>
        <v>0</v>
      </c>
      <c r="Y748" s="17">
        <f t="shared" si="761"/>
        <v>37.5</v>
      </c>
      <c r="Z748" s="17">
        <f t="shared" si="745"/>
        <v>6.5</v>
      </c>
      <c r="AA748" s="17">
        <f t="shared" si="755"/>
        <v>5</v>
      </c>
      <c r="AB748" s="18">
        <v>7</v>
      </c>
      <c r="AC748" s="19">
        <f t="shared" si="733"/>
        <v>266</v>
      </c>
      <c r="AD748" s="17">
        <f t="shared" si="724"/>
        <v>0</v>
      </c>
      <c r="AE748" s="17">
        <f t="shared" si="725"/>
        <v>0</v>
      </c>
      <c r="AF748" s="29"/>
      <c r="AG748" s="43">
        <f t="shared" si="758"/>
        <v>0</v>
      </c>
      <c r="AH748" s="17">
        <f t="shared" si="759"/>
        <v>5.32</v>
      </c>
      <c r="AI748" s="17">
        <f t="shared" si="760"/>
        <v>5.32</v>
      </c>
      <c r="AJ748" s="3">
        <f t="shared" si="727"/>
        <v>260</v>
      </c>
      <c r="AK748" s="3">
        <f t="shared" si="728"/>
        <v>2700</v>
      </c>
      <c r="AL748" s="3"/>
      <c r="AN748" s="20">
        <f t="shared" si="747"/>
        <v>260.68</v>
      </c>
      <c r="AO748">
        <f t="shared" si="734"/>
        <v>2</v>
      </c>
      <c r="AP748">
        <f t="shared" si="735"/>
        <v>1</v>
      </c>
      <c r="AQ748">
        <f t="shared" si="736"/>
        <v>0</v>
      </c>
      <c r="AR748">
        <f t="shared" si="737"/>
        <v>1</v>
      </c>
      <c r="AS748">
        <f t="shared" si="738"/>
        <v>0</v>
      </c>
      <c r="AT748">
        <f t="shared" si="739"/>
        <v>0</v>
      </c>
      <c r="AU748">
        <f t="shared" si="740"/>
        <v>1</v>
      </c>
      <c r="AV748">
        <f t="shared" si="741"/>
        <v>0</v>
      </c>
      <c r="AW748">
        <f t="shared" si="742"/>
        <v>1</v>
      </c>
      <c r="AX748">
        <f t="shared" si="743"/>
        <v>2</v>
      </c>
      <c r="AY748">
        <f t="shared" si="744"/>
        <v>2720.0000000000273</v>
      </c>
      <c r="AZ748" s="12">
        <f t="shared" si="748"/>
        <v>-2.6916666666666669</v>
      </c>
      <c r="BA748" s="13">
        <f t="shared" si="726"/>
        <v>0</v>
      </c>
      <c r="BB748" s="13">
        <f t="shared" si="746"/>
        <v>0</v>
      </c>
      <c r="BC748" s="27">
        <v>0</v>
      </c>
      <c r="BD748" s="1">
        <f t="shared" si="749"/>
        <v>0</v>
      </c>
      <c r="BE748" s="20">
        <f t="shared" si="750"/>
        <v>247.5</v>
      </c>
    </row>
    <row r="749" spans="1:57" ht="33.75" customHeight="1" x14ac:dyDescent="0.65">
      <c r="A749" s="39">
        <v>743</v>
      </c>
      <c r="B749" s="2" t="s">
        <v>1771</v>
      </c>
      <c r="C749" s="44" t="s">
        <v>1802</v>
      </c>
      <c r="D749" s="47" t="s">
        <v>1778</v>
      </c>
      <c r="E749" s="48" t="s">
        <v>289</v>
      </c>
      <c r="F749" s="46" t="str">
        <f>VLOOKUP(C749,'[1]2023.11'!$C$6:$X$1239,8,0)</f>
        <v>LAY</v>
      </c>
      <c r="G749" s="46" t="str">
        <f>VLOOKUP(C749,'[1]2023.11'!$C$6:$X$1239,9,0)</f>
        <v>CHANNA</v>
      </c>
      <c r="H749" s="46" t="str">
        <f>VLOOKUP(C749,'[1]2023.11'!$C$6:$X$1239,14,0)</f>
        <v>F</v>
      </c>
      <c r="I749" s="78">
        <f>VLOOKUP(C749,'[1]2023.11'!$C$6:$X$1239,13,0)</f>
        <v>36906</v>
      </c>
      <c r="J749" s="46" t="e">
        <f>VLOOKUP(C749,'[1]2023.11'!$C$6:$X$1239,4,0)</f>
        <v>#N/A</v>
      </c>
      <c r="K749" s="46" t="str">
        <f>VLOOKUP(C749,'[1]2023.11'!$C$6:$X$1239,3,0)</f>
        <v>030991846</v>
      </c>
      <c r="L749" s="15">
        <v>45222</v>
      </c>
      <c r="M749" s="2">
        <f t="shared" si="723"/>
        <v>26</v>
      </c>
      <c r="N749" s="16">
        <v>26</v>
      </c>
      <c r="O749" s="2"/>
      <c r="P749" s="16"/>
      <c r="Q749" s="16"/>
      <c r="R749" s="2">
        <v>198</v>
      </c>
      <c r="S749" s="2">
        <v>0</v>
      </c>
      <c r="T749" s="2">
        <v>0</v>
      </c>
      <c r="U749" s="16"/>
      <c r="V749" s="2">
        <v>0</v>
      </c>
      <c r="W749" s="2">
        <f t="shared" si="757"/>
        <v>10</v>
      </c>
      <c r="X749" s="2">
        <f t="shared" si="756"/>
        <v>0</v>
      </c>
      <c r="Y749" s="17">
        <f t="shared" si="761"/>
        <v>37.125</v>
      </c>
      <c r="Z749" s="17">
        <f t="shared" si="745"/>
        <v>6.5</v>
      </c>
      <c r="AA749" s="17">
        <f t="shared" si="755"/>
        <v>5</v>
      </c>
      <c r="AB749" s="18">
        <v>7</v>
      </c>
      <c r="AC749" s="19">
        <f t="shared" si="733"/>
        <v>263.625</v>
      </c>
      <c r="AD749" s="17">
        <f t="shared" si="724"/>
        <v>0</v>
      </c>
      <c r="AE749" s="17">
        <f t="shared" si="725"/>
        <v>0</v>
      </c>
      <c r="AF749" s="29"/>
      <c r="AG749" s="43">
        <f t="shared" si="758"/>
        <v>0</v>
      </c>
      <c r="AH749" s="17">
        <f t="shared" si="759"/>
        <v>5.2725</v>
      </c>
      <c r="AI749" s="17">
        <f t="shared" si="760"/>
        <v>5.2725</v>
      </c>
      <c r="AJ749" s="3">
        <f t="shared" si="727"/>
        <v>258</v>
      </c>
      <c r="AK749" s="3">
        <f t="shared" si="728"/>
        <v>1400</v>
      </c>
      <c r="AL749" s="3"/>
      <c r="AN749" s="20">
        <f t="shared" si="747"/>
        <v>258.35000000000002</v>
      </c>
      <c r="AO749">
        <f t="shared" si="734"/>
        <v>2</v>
      </c>
      <c r="AP749">
        <f t="shared" si="735"/>
        <v>1</v>
      </c>
      <c r="AQ749">
        <f t="shared" si="736"/>
        <v>0</v>
      </c>
      <c r="AR749">
        <f t="shared" si="737"/>
        <v>0</v>
      </c>
      <c r="AS749">
        <f t="shared" si="738"/>
        <v>1</v>
      </c>
      <c r="AT749">
        <f t="shared" si="739"/>
        <v>3</v>
      </c>
      <c r="AU749">
        <f t="shared" si="740"/>
        <v>0</v>
      </c>
      <c r="AV749">
        <f t="shared" si="741"/>
        <v>1</v>
      </c>
      <c r="AW749">
        <f t="shared" si="742"/>
        <v>0</v>
      </c>
      <c r="AX749">
        <f t="shared" si="743"/>
        <v>4</v>
      </c>
      <c r="AY749">
        <f t="shared" si="744"/>
        <v>1400.0000000000909</v>
      </c>
      <c r="AZ749" s="12">
        <f t="shared" si="748"/>
        <v>-2.7694444444444444</v>
      </c>
      <c r="BA749" s="13">
        <f t="shared" si="726"/>
        <v>0</v>
      </c>
      <c r="BB749" s="13">
        <f t="shared" si="746"/>
        <v>0</v>
      </c>
      <c r="BC749" s="27">
        <v>0</v>
      </c>
      <c r="BD749" s="1">
        <f t="shared" si="749"/>
        <v>0</v>
      </c>
      <c r="BE749" s="20">
        <f t="shared" si="750"/>
        <v>245.125</v>
      </c>
    </row>
    <row r="750" spans="1:57" ht="36.75" customHeight="1" x14ac:dyDescent="0.65">
      <c r="A750" s="2">
        <v>744</v>
      </c>
      <c r="B750" s="2" t="s">
        <v>1803</v>
      </c>
      <c r="C750" s="44" t="s">
        <v>1804</v>
      </c>
      <c r="D750" s="47" t="s">
        <v>1805</v>
      </c>
      <c r="E750" s="48" t="s">
        <v>879</v>
      </c>
      <c r="F750" s="46" t="str">
        <f>VLOOKUP(C750,'[1]2023.11'!$C$6:$X$1239,8,0)</f>
        <v>BAV</v>
      </c>
      <c r="G750" s="46" t="str">
        <f>VLOOKUP(C750,'[1]2023.11'!$C$6:$X$1239,9,0)</f>
        <v>YA</v>
      </c>
      <c r="H750" s="46" t="str">
        <f>VLOOKUP(C750,'[1]2023.11'!$C$6:$X$1239,14,0)</f>
        <v>F</v>
      </c>
      <c r="I750" s="78">
        <f>VLOOKUP(C750,'[1]2023.11'!$C$6:$X$1239,13,0)</f>
        <v>36356</v>
      </c>
      <c r="J750" s="46" t="str">
        <f>VLOOKUP(C750,'[1]2023.11'!$C$6:$X$1239,4,0)</f>
        <v>0712293118</v>
      </c>
      <c r="K750" s="46">
        <f>VLOOKUP(C750,'[1]2023.11'!$C$6:$X$1239,3,0)</f>
        <v>250038713</v>
      </c>
      <c r="L750" s="15">
        <v>44228</v>
      </c>
      <c r="M750" s="2">
        <f t="shared" si="723"/>
        <v>25</v>
      </c>
      <c r="N750" s="16">
        <v>26</v>
      </c>
      <c r="O750" s="2"/>
      <c r="P750" s="16">
        <v>1</v>
      </c>
      <c r="Q750" s="16"/>
      <c r="R750" s="2">
        <v>200</v>
      </c>
      <c r="S750" s="2">
        <v>0</v>
      </c>
      <c r="T750" s="2">
        <v>1.5</v>
      </c>
      <c r="U750" s="16"/>
      <c r="V750" s="2">
        <v>0</v>
      </c>
      <c r="W750" s="2">
        <f>IF(AND($Q$4&lt;=M750,Q750&lt;0.01),10,IF(AND(M750&gt;=$Q$4-1,Q750&lt;0.01),5,0))</f>
        <v>5</v>
      </c>
      <c r="X750" s="2">
        <f t="shared" si="756"/>
        <v>0</v>
      </c>
      <c r="Y750" s="17">
        <f t="shared" si="761"/>
        <v>37.5</v>
      </c>
      <c r="Z750" s="17">
        <f t="shared" si="745"/>
        <v>6.5</v>
      </c>
      <c r="AA750" s="17">
        <f t="shared" si="755"/>
        <v>4.8076923076923084</v>
      </c>
      <c r="AB750" s="18">
        <v>7</v>
      </c>
      <c r="AC750" s="19">
        <f t="shared" si="733"/>
        <v>262.30769230769232</v>
      </c>
      <c r="AD750" s="17">
        <f t="shared" si="724"/>
        <v>7.75</v>
      </c>
      <c r="AE750" s="17">
        <f t="shared" si="725"/>
        <v>0</v>
      </c>
      <c r="AF750" s="29"/>
      <c r="AG750" s="43">
        <f>IF(BE750&lt;=(1500000/4000),0,IF(BE750&lt;=(2000000/4000),(BE750-(1500000/4000))*5%,IF(BE750&lt;=(8500000/4000),(BE750-(2000000/4000))*10%+(25000/4000),IF(BE750&lt;=(12500000/4000),(BE750-(8500000/4000))*15%+(675000/4000),(BE750-(12500000/4000))*20%+(1275000/4000)))))</f>
        <v>0</v>
      </c>
      <c r="AH750" s="17">
        <f>IF((AC750*4000)&lt;=1200000,(AC750*2%),(1200000/4000*2%))</f>
        <v>5.2461538461538462</v>
      </c>
      <c r="AI750" s="17">
        <f>AD750+AE750+AF750+AG750+AH750</f>
        <v>12.996153846153845</v>
      </c>
      <c r="AJ750" s="3">
        <f t="shared" si="727"/>
        <v>249</v>
      </c>
      <c r="AK750" s="3">
        <f t="shared" si="728"/>
        <v>1200</v>
      </c>
      <c r="AL750" s="3"/>
      <c r="AN750" s="20">
        <f t="shared" si="747"/>
        <v>249.31</v>
      </c>
      <c r="AO750">
        <f t="shared" si="734"/>
        <v>2</v>
      </c>
      <c r="AP750">
        <f t="shared" si="735"/>
        <v>0</v>
      </c>
      <c r="AQ750">
        <f t="shared" si="736"/>
        <v>2</v>
      </c>
      <c r="AR750">
        <f t="shared" si="737"/>
        <v>0</v>
      </c>
      <c r="AS750">
        <f t="shared" si="738"/>
        <v>1</v>
      </c>
      <c r="AT750">
        <f t="shared" si="739"/>
        <v>4</v>
      </c>
      <c r="AU750">
        <f t="shared" si="740"/>
        <v>0</v>
      </c>
      <c r="AV750">
        <f t="shared" si="741"/>
        <v>1</v>
      </c>
      <c r="AW750">
        <f t="shared" si="742"/>
        <v>0</v>
      </c>
      <c r="AX750">
        <f t="shared" si="743"/>
        <v>2</v>
      </c>
      <c r="AY750">
        <f t="shared" si="744"/>
        <v>1240.0000000000091</v>
      </c>
      <c r="AZ750" s="12">
        <f t="shared" si="748"/>
        <v>-4.1666666666666664E-2</v>
      </c>
      <c r="BA750" s="13">
        <f t="shared" si="726"/>
        <v>0</v>
      </c>
      <c r="BB750" s="13">
        <f t="shared" ref="BB750:BB771" si="762">IF(AZ750&lt;=8,0,IF(AZ750&lt;=9,9,IF(AZ750&lt;=10,10,IF(AZ750&lt;=11,11,IF(AZ750&lt;=12,12,IF(AZ750&lt;=13,13,IF(AZ750&lt;=14,14,IF(AZ750&lt;=15,15,15))))))))</f>
        <v>0</v>
      </c>
      <c r="BC750" s="27">
        <v>0</v>
      </c>
      <c r="BD750" s="1">
        <f t="shared" si="749"/>
        <v>0</v>
      </c>
      <c r="BE750" s="20">
        <f t="shared" si="750"/>
        <v>236.25</v>
      </c>
    </row>
    <row r="751" spans="1:57" ht="36.75" customHeight="1" x14ac:dyDescent="0.65">
      <c r="A751" s="39">
        <v>745</v>
      </c>
      <c r="B751" s="2" t="s">
        <v>1803</v>
      </c>
      <c r="C751" s="44" t="s">
        <v>1806</v>
      </c>
      <c r="D751" s="47" t="s">
        <v>291</v>
      </c>
      <c r="E751" s="48" t="s">
        <v>868</v>
      </c>
      <c r="F751" s="46" t="str">
        <f>VLOOKUP(C751,'[1]2023.11'!$C$6:$X$1239,8,0)</f>
        <v>VIN</v>
      </c>
      <c r="G751" s="46" t="str">
        <f>VLOOKUP(C751,'[1]2023.11'!$C$6:$X$1239,9,0)</f>
        <v>DA</v>
      </c>
      <c r="H751" s="46" t="str">
        <f>VLOOKUP(C751,'[1]2023.11'!$C$6:$X$1239,14,0)</f>
        <v>F</v>
      </c>
      <c r="I751" s="78">
        <f>VLOOKUP(C751,'[1]2023.11'!$C$6:$X$1239,13,0)</f>
        <v>33970</v>
      </c>
      <c r="J751" s="46" t="str">
        <f>VLOOKUP(C751,'[1]2023.11'!$C$6:$X$1239,4,0)</f>
        <v>066728504</v>
      </c>
      <c r="K751" s="46" t="str">
        <f>VLOOKUP(C751,'[1]2023.11'!$C$6:$X$1239,3,0)</f>
        <v>160412300</v>
      </c>
      <c r="L751" s="15">
        <v>44228</v>
      </c>
      <c r="M751" s="2">
        <f t="shared" si="723"/>
        <v>25</v>
      </c>
      <c r="N751" s="16">
        <v>24</v>
      </c>
      <c r="O751" s="2"/>
      <c r="P751" s="16"/>
      <c r="Q751" s="16">
        <v>1</v>
      </c>
      <c r="R751" s="2">
        <v>200</v>
      </c>
      <c r="S751" s="2">
        <v>0</v>
      </c>
      <c r="T751" s="2">
        <v>9</v>
      </c>
      <c r="U751" s="16"/>
      <c r="V751" s="2">
        <v>0</v>
      </c>
      <c r="W751" s="2">
        <f t="shared" ref="W751:W769" si="763">IF(AND($Q$4&lt;=M751,Q751&lt;0.01),10,IF(AND(M751&gt;=$Q$4-1,Q751&lt;0.01),5,0))</f>
        <v>0</v>
      </c>
      <c r="X751" s="2">
        <f t="shared" si="756"/>
        <v>0</v>
      </c>
      <c r="Y751" s="17">
        <f t="shared" si="761"/>
        <v>34.615384615384613</v>
      </c>
      <c r="Z751" s="17">
        <f t="shared" si="745"/>
        <v>6</v>
      </c>
      <c r="AA751" s="17">
        <f t="shared" si="755"/>
        <v>4.8076923076923084</v>
      </c>
      <c r="AB751" s="18">
        <v>7</v>
      </c>
      <c r="AC751" s="19">
        <f t="shared" si="733"/>
        <v>261.42307692307691</v>
      </c>
      <c r="AD751" s="17">
        <f t="shared" si="724"/>
        <v>0</v>
      </c>
      <c r="AE751" s="17">
        <f t="shared" si="725"/>
        <v>8.0384615384615383</v>
      </c>
      <c r="AF751" s="29"/>
      <c r="AG751" s="43">
        <f t="shared" ref="AG751:AG769" si="764">IF(BE751&lt;=(1500000/4000),0,IF(BE751&lt;=(2000000/4000),(BE751-(1500000/4000))*5%,IF(BE751&lt;=(8500000/4000),(BE751-(2000000/4000))*10%+(25000/4000),IF(BE751&lt;=(12500000/4000),(BE751-(8500000/4000))*15%+(675000/4000),(BE751-(12500000/4000))*20%+(1275000/4000)))))</f>
        <v>0</v>
      </c>
      <c r="AH751" s="17">
        <f t="shared" ref="AH751:AH769" si="765">IF((AC751*4000)&lt;=1200000,(AC751*2%),(1200000/4000*2%))</f>
        <v>5.2284615384615378</v>
      </c>
      <c r="AI751" s="17">
        <f t="shared" ref="AI751:AI769" si="766">AD751+AE751+AF751+AG751+AH751</f>
        <v>13.266923076923076</v>
      </c>
      <c r="AJ751" s="3">
        <f t="shared" si="727"/>
        <v>248</v>
      </c>
      <c r="AK751" s="3">
        <f t="shared" si="728"/>
        <v>600</v>
      </c>
      <c r="AL751" s="3"/>
      <c r="AN751" s="20">
        <f t="shared" si="747"/>
        <v>248.16</v>
      </c>
      <c r="AO751">
        <f t="shared" si="734"/>
        <v>2</v>
      </c>
      <c r="AP751">
        <f t="shared" si="735"/>
        <v>0</v>
      </c>
      <c r="AQ751">
        <f t="shared" si="736"/>
        <v>2</v>
      </c>
      <c r="AR751">
        <f t="shared" si="737"/>
        <v>0</v>
      </c>
      <c r="AS751">
        <f t="shared" si="738"/>
        <v>1</v>
      </c>
      <c r="AT751">
        <f t="shared" si="739"/>
        <v>3</v>
      </c>
      <c r="AU751">
        <f t="shared" si="740"/>
        <v>0</v>
      </c>
      <c r="AV751">
        <f t="shared" si="741"/>
        <v>0</v>
      </c>
      <c r="AW751">
        <f t="shared" si="742"/>
        <v>1</v>
      </c>
      <c r="AX751">
        <f t="shared" si="743"/>
        <v>1</v>
      </c>
      <c r="AY751">
        <f t="shared" si="744"/>
        <v>639.99999999998636</v>
      </c>
      <c r="AZ751" s="12">
        <f t="shared" si="748"/>
        <v>-4.1666666666666664E-2</v>
      </c>
      <c r="BA751" s="13">
        <f t="shared" si="726"/>
        <v>0</v>
      </c>
      <c r="BB751" s="13">
        <f t="shared" si="762"/>
        <v>0</v>
      </c>
      <c r="BC751" s="27">
        <v>0</v>
      </c>
      <c r="BD751" s="1">
        <f t="shared" si="749"/>
        <v>0</v>
      </c>
      <c r="BE751" s="20">
        <f t="shared" si="750"/>
        <v>235.57692307692304</v>
      </c>
    </row>
    <row r="752" spans="1:57" ht="36.75" customHeight="1" x14ac:dyDescent="0.65">
      <c r="A752" s="2">
        <v>746</v>
      </c>
      <c r="B752" s="2" t="s">
        <v>1803</v>
      </c>
      <c r="C752" s="37" t="s">
        <v>1807</v>
      </c>
      <c r="D752" s="47" t="s">
        <v>1441</v>
      </c>
      <c r="E752" s="48" t="s">
        <v>728</v>
      </c>
      <c r="F752" s="46" t="str">
        <f>VLOOKUP(C752,'[1]2023.11'!$C$6:$X$1239,8,0)</f>
        <v>HIM</v>
      </c>
      <c r="G752" s="46" t="str">
        <f>VLOOKUP(C752,'[1]2023.11'!$C$6:$X$1239,9,0)</f>
        <v>NAVY</v>
      </c>
      <c r="H752" s="46" t="str">
        <f>VLOOKUP(C752,'[1]2023.11'!$C$6:$X$1239,14,0)</f>
        <v>F</v>
      </c>
      <c r="I752" s="78">
        <f>VLOOKUP(C752,'[1]2023.11'!$C$6:$X$1239,13,0)</f>
        <v>35102</v>
      </c>
      <c r="J752" s="46" t="str">
        <f>VLOOKUP(C752,'[1]2023.11'!$C$6:$X$1239,4,0)</f>
        <v>0964186648</v>
      </c>
      <c r="K752" s="46" t="str">
        <f>VLOOKUP(C752,'[1]2023.11'!$C$6:$X$1239,3,0)</f>
        <v>150607659</v>
      </c>
      <c r="L752" s="15">
        <v>44228</v>
      </c>
      <c r="M752" s="2">
        <f t="shared" ref="M752:M771" si="767">$P$4-Q752-P752</f>
        <v>25</v>
      </c>
      <c r="N752" s="16">
        <v>20</v>
      </c>
      <c r="O752" s="2"/>
      <c r="P752" s="16">
        <v>1</v>
      </c>
      <c r="Q752" s="16"/>
      <c r="R752" s="2">
        <v>210</v>
      </c>
      <c r="S752" s="2">
        <v>15</v>
      </c>
      <c r="T752" s="2">
        <v>1</v>
      </c>
      <c r="U752" s="16"/>
      <c r="V752" s="2">
        <v>0</v>
      </c>
      <c r="W752" s="2">
        <f t="shared" si="763"/>
        <v>5</v>
      </c>
      <c r="X752" s="2">
        <f t="shared" si="756"/>
        <v>0</v>
      </c>
      <c r="Y752" s="17">
        <f t="shared" si="761"/>
        <v>30.288461538461537</v>
      </c>
      <c r="Z752" s="17">
        <f t="shared" si="745"/>
        <v>5</v>
      </c>
      <c r="AA752" s="17">
        <f t="shared" si="755"/>
        <v>4.8076923076923084</v>
      </c>
      <c r="AB752" s="18">
        <v>7</v>
      </c>
      <c r="AC752" s="19">
        <f t="shared" si="733"/>
        <v>278.09615384615387</v>
      </c>
      <c r="AD752" s="17">
        <f t="shared" ref="AD752:AD769" si="768">(R752+T752)/$P$4*P752</f>
        <v>8.115384615384615</v>
      </c>
      <c r="AE752" s="17">
        <f t="shared" ref="AE752:AE769" si="769">(R752+T752)/$P$4*Q752</f>
        <v>0</v>
      </c>
      <c r="AF752" s="29"/>
      <c r="AG752" s="43">
        <f t="shared" si="764"/>
        <v>0</v>
      </c>
      <c r="AH752" s="17">
        <f t="shared" si="765"/>
        <v>5.5619230769230779</v>
      </c>
      <c r="AI752" s="17">
        <f t="shared" si="766"/>
        <v>13.677307692307693</v>
      </c>
      <c r="AJ752" s="3">
        <f t="shared" si="727"/>
        <v>264</v>
      </c>
      <c r="AK752" s="3">
        <f t="shared" si="728"/>
        <v>1600</v>
      </c>
      <c r="AL752" s="3"/>
      <c r="AN752" s="20">
        <f t="shared" si="747"/>
        <v>264.42</v>
      </c>
      <c r="AO752">
        <f t="shared" si="734"/>
        <v>2</v>
      </c>
      <c r="AP752">
        <f t="shared" si="735"/>
        <v>1</v>
      </c>
      <c r="AQ752">
        <f t="shared" si="736"/>
        <v>0</v>
      </c>
      <c r="AR752">
        <f t="shared" si="737"/>
        <v>1</v>
      </c>
      <c r="AS752">
        <f t="shared" si="738"/>
        <v>0</v>
      </c>
      <c r="AT752">
        <f t="shared" si="739"/>
        <v>4</v>
      </c>
      <c r="AU752">
        <f t="shared" si="740"/>
        <v>0</v>
      </c>
      <c r="AV752">
        <f t="shared" si="741"/>
        <v>1</v>
      </c>
      <c r="AW752">
        <f t="shared" si="742"/>
        <v>1</v>
      </c>
      <c r="AX752">
        <f t="shared" si="743"/>
        <v>1</v>
      </c>
      <c r="AY752">
        <f t="shared" si="744"/>
        <v>1680.0000000000637</v>
      </c>
      <c r="AZ752" s="12">
        <f t="shared" si="748"/>
        <v>-4.1666666666666664E-2</v>
      </c>
      <c r="BA752" s="13">
        <f t="shared" ref="BA752:BA815" si="770">IF(AZ752&lt;=1,0,IF(AZ752&lt;=2,2,IF(AZ752&lt;=3,3,IF(AZ752&lt;=4,4,IF(AZ752&lt;=5,5,IF(AZ752&lt;=6,6,IF(AZ752&lt;=7,7,IF(AZ752&lt;=8,8,10))))))))</f>
        <v>0</v>
      </c>
      <c r="BB752" s="13">
        <f t="shared" si="762"/>
        <v>0</v>
      </c>
      <c r="BC752" s="27">
        <v>0</v>
      </c>
      <c r="BD752" s="1">
        <f t="shared" si="749"/>
        <v>0</v>
      </c>
      <c r="BE752" s="20">
        <f t="shared" si="750"/>
        <v>253.17307692307691</v>
      </c>
    </row>
    <row r="753" spans="1:57" ht="36.75" customHeight="1" x14ac:dyDescent="0.65">
      <c r="A753" s="39">
        <v>747</v>
      </c>
      <c r="B753" s="2" t="s">
        <v>1803</v>
      </c>
      <c r="C753" s="44" t="s">
        <v>1808</v>
      </c>
      <c r="D753" s="47" t="s">
        <v>1809</v>
      </c>
      <c r="E753" s="48" t="s">
        <v>1810</v>
      </c>
      <c r="F753" s="46" t="str">
        <f>VLOOKUP(C753,'[1]2023.11'!$C$6:$X$1239,8,0)</f>
        <v>KHORN</v>
      </c>
      <c r="G753" s="46" t="str">
        <f>VLOOKUP(C753,'[1]2023.11'!$C$6:$X$1239,9,0)</f>
        <v>KIMHUOY</v>
      </c>
      <c r="H753" s="46" t="str">
        <f>VLOOKUP(C753,'[1]2023.11'!$C$6:$X$1239,14,0)</f>
        <v>F</v>
      </c>
      <c r="I753" s="78">
        <f>VLOOKUP(C753,'[1]2023.11'!$C$6:$X$1239,13,0)</f>
        <v>32467</v>
      </c>
      <c r="J753" s="46" t="str">
        <f>VLOOKUP(C753,'[1]2023.11'!$C$6:$X$1239,4,0)</f>
        <v>0968914306</v>
      </c>
      <c r="K753" s="46" t="str">
        <f>VLOOKUP(C753,'[1]2023.11'!$C$6:$X$1239,3,0)</f>
        <v>030954201</v>
      </c>
      <c r="L753" s="15">
        <v>44228</v>
      </c>
      <c r="M753" s="2">
        <f t="shared" si="767"/>
        <v>26</v>
      </c>
      <c r="N753" s="16">
        <v>28</v>
      </c>
      <c r="O753" s="2"/>
      <c r="P753" s="16"/>
      <c r="Q753" s="16"/>
      <c r="R753" s="2">
        <v>210</v>
      </c>
      <c r="S753" s="2">
        <v>15</v>
      </c>
      <c r="T753" s="2">
        <v>14.5</v>
      </c>
      <c r="U753" s="16"/>
      <c r="V753" s="2">
        <v>0</v>
      </c>
      <c r="W753" s="2">
        <f t="shared" si="763"/>
        <v>10</v>
      </c>
      <c r="X753" s="2">
        <f t="shared" si="756"/>
        <v>0</v>
      </c>
      <c r="Y753" s="17">
        <f t="shared" si="761"/>
        <v>42.403846153846153</v>
      </c>
      <c r="Z753" s="17">
        <f t="shared" si="745"/>
        <v>7</v>
      </c>
      <c r="AA753" s="17">
        <f t="shared" si="755"/>
        <v>5</v>
      </c>
      <c r="AB753" s="18">
        <v>7</v>
      </c>
      <c r="AC753" s="19">
        <f t="shared" si="733"/>
        <v>310.90384615384613</v>
      </c>
      <c r="AD753" s="17">
        <f t="shared" si="768"/>
        <v>0</v>
      </c>
      <c r="AE753" s="17">
        <f t="shared" si="769"/>
        <v>0</v>
      </c>
      <c r="AF753" s="29"/>
      <c r="AG753" s="43">
        <f t="shared" si="764"/>
        <v>0</v>
      </c>
      <c r="AH753" s="17">
        <f t="shared" si="765"/>
        <v>6</v>
      </c>
      <c r="AI753" s="17">
        <f t="shared" si="766"/>
        <v>6</v>
      </c>
      <c r="AJ753" s="3">
        <f t="shared" si="727"/>
        <v>304</v>
      </c>
      <c r="AK753" s="3">
        <f t="shared" si="728"/>
        <v>3500</v>
      </c>
      <c r="AL753" s="3"/>
      <c r="AN753" s="20">
        <f t="shared" si="747"/>
        <v>304.89999999999998</v>
      </c>
      <c r="AO753">
        <f t="shared" si="734"/>
        <v>3</v>
      </c>
      <c r="AP753">
        <f t="shared" si="735"/>
        <v>0</v>
      </c>
      <c r="AQ753">
        <f t="shared" si="736"/>
        <v>0</v>
      </c>
      <c r="AR753">
        <f t="shared" si="737"/>
        <v>0</v>
      </c>
      <c r="AS753">
        <f t="shared" si="738"/>
        <v>0</v>
      </c>
      <c r="AT753">
        <f t="shared" si="739"/>
        <v>4</v>
      </c>
      <c r="AU753">
        <f t="shared" si="740"/>
        <v>1</v>
      </c>
      <c r="AV753">
        <f t="shared" si="741"/>
        <v>1</v>
      </c>
      <c r="AW753">
        <f t="shared" si="742"/>
        <v>1</v>
      </c>
      <c r="AX753">
        <f t="shared" si="743"/>
        <v>0</v>
      </c>
      <c r="AY753">
        <f t="shared" si="744"/>
        <v>3599.9999999999091</v>
      </c>
      <c r="AZ753" s="12">
        <f t="shared" si="748"/>
        <v>-4.1666666666666664E-2</v>
      </c>
      <c r="BA753" s="13">
        <f t="shared" si="770"/>
        <v>0</v>
      </c>
      <c r="BB753" s="13">
        <f t="shared" si="762"/>
        <v>0</v>
      </c>
      <c r="BC753" s="27">
        <v>0</v>
      </c>
      <c r="BD753" s="1">
        <f t="shared" si="749"/>
        <v>0</v>
      </c>
      <c r="BE753" s="20">
        <f t="shared" si="750"/>
        <v>291.90384615384613</v>
      </c>
    </row>
    <row r="754" spans="1:57" ht="36.75" customHeight="1" x14ac:dyDescent="0.65">
      <c r="A754" s="2">
        <v>748</v>
      </c>
      <c r="B754" s="2" t="s">
        <v>1803</v>
      </c>
      <c r="C754" s="44" t="s">
        <v>1811</v>
      </c>
      <c r="D754" s="47" t="s">
        <v>901</v>
      </c>
      <c r="E754" s="48" t="s">
        <v>438</v>
      </c>
      <c r="F754" s="46" t="str">
        <f>VLOOKUP(C754,'[1]2023.11'!$C$6:$X$1239,8,0)</f>
        <v>NEM</v>
      </c>
      <c r="G754" s="46" t="str">
        <f>VLOOKUP(C754,'[1]2023.11'!$C$6:$X$1239,9,0)</f>
        <v>SREYLEAK</v>
      </c>
      <c r="H754" s="46" t="str">
        <f>VLOOKUP(C754,'[1]2023.11'!$C$6:$X$1239,14,0)</f>
        <v>F</v>
      </c>
      <c r="I754" s="78">
        <f>VLOOKUP(C754,'[1]2023.11'!$C$6:$X$1239,13,0)</f>
        <v>35105</v>
      </c>
      <c r="J754" s="46" t="str">
        <f>VLOOKUP(C754,'[1]2023.11'!$C$6:$X$1239,4,0)</f>
        <v>0969366205</v>
      </c>
      <c r="K754" s="46" t="str">
        <f>VLOOKUP(C754,'[1]2023.11'!$C$6:$X$1239,3,0)</f>
        <v>100744409</v>
      </c>
      <c r="L754" s="15">
        <v>44228</v>
      </c>
      <c r="M754" s="2">
        <f t="shared" si="767"/>
        <v>26</v>
      </c>
      <c r="N754" s="16">
        <v>28</v>
      </c>
      <c r="O754" s="2"/>
      <c r="P754" s="16"/>
      <c r="Q754" s="16"/>
      <c r="R754" s="2">
        <v>200</v>
      </c>
      <c r="S754" s="2">
        <v>0</v>
      </c>
      <c r="T754" s="2">
        <v>0</v>
      </c>
      <c r="U754" s="16"/>
      <c r="V754" s="2">
        <v>0</v>
      </c>
      <c r="W754" s="2">
        <f t="shared" si="763"/>
        <v>10</v>
      </c>
      <c r="X754" s="2">
        <f t="shared" si="756"/>
        <v>0</v>
      </c>
      <c r="Y754" s="17">
        <f t="shared" si="761"/>
        <v>40.384615384615387</v>
      </c>
      <c r="Z754" s="17">
        <f t="shared" si="745"/>
        <v>7</v>
      </c>
      <c r="AA754" s="17">
        <f t="shared" si="755"/>
        <v>5</v>
      </c>
      <c r="AB754" s="18">
        <v>7</v>
      </c>
      <c r="AC754" s="19">
        <f t="shared" si="733"/>
        <v>269.38461538461536</v>
      </c>
      <c r="AD754" s="17">
        <f t="shared" si="768"/>
        <v>0</v>
      </c>
      <c r="AE754" s="17">
        <f t="shared" si="769"/>
        <v>0</v>
      </c>
      <c r="AF754" s="29"/>
      <c r="AG754" s="43">
        <f t="shared" si="764"/>
        <v>0</v>
      </c>
      <c r="AH754" s="17">
        <f t="shared" si="765"/>
        <v>5.3876923076923076</v>
      </c>
      <c r="AI754" s="17">
        <f t="shared" si="766"/>
        <v>5.3876923076923076</v>
      </c>
      <c r="AJ754" s="3">
        <f t="shared" si="727"/>
        <v>264</v>
      </c>
      <c r="AK754" s="3">
        <f t="shared" si="728"/>
        <v>0</v>
      </c>
      <c r="AL754" s="3"/>
      <c r="AN754" s="20">
        <f t="shared" si="747"/>
        <v>264</v>
      </c>
      <c r="AO754">
        <f t="shared" si="734"/>
        <v>2</v>
      </c>
      <c r="AP754">
        <f t="shared" si="735"/>
        <v>1</v>
      </c>
      <c r="AQ754">
        <f t="shared" si="736"/>
        <v>0</v>
      </c>
      <c r="AR754">
        <f t="shared" si="737"/>
        <v>1</v>
      </c>
      <c r="AS754">
        <f t="shared" si="738"/>
        <v>0</v>
      </c>
      <c r="AT754">
        <f t="shared" si="739"/>
        <v>4</v>
      </c>
      <c r="AU754">
        <f t="shared" si="740"/>
        <v>0</v>
      </c>
      <c r="AV754">
        <f t="shared" si="741"/>
        <v>0</v>
      </c>
      <c r="AW754">
        <f t="shared" si="742"/>
        <v>0</v>
      </c>
      <c r="AX754">
        <f t="shared" si="743"/>
        <v>0</v>
      </c>
      <c r="AY754">
        <f t="shared" si="744"/>
        <v>0</v>
      </c>
      <c r="AZ754" s="12">
        <f t="shared" si="748"/>
        <v>-4.1666666666666664E-2</v>
      </c>
      <c r="BA754" s="13">
        <f t="shared" si="770"/>
        <v>0</v>
      </c>
      <c r="BB754" s="13">
        <f t="shared" si="762"/>
        <v>0</v>
      </c>
      <c r="BC754" s="27">
        <v>0</v>
      </c>
      <c r="BD754" s="1">
        <f t="shared" si="749"/>
        <v>0</v>
      </c>
      <c r="BE754" s="20">
        <f t="shared" si="750"/>
        <v>250.38461538461536</v>
      </c>
    </row>
    <row r="755" spans="1:57" ht="36.75" customHeight="1" x14ac:dyDescent="0.65">
      <c r="A755" s="39">
        <v>749</v>
      </c>
      <c r="B755" s="2" t="s">
        <v>1803</v>
      </c>
      <c r="C755" s="37" t="s">
        <v>1812</v>
      </c>
      <c r="D755" s="47" t="s">
        <v>901</v>
      </c>
      <c r="E755" s="48" t="s">
        <v>1212</v>
      </c>
      <c r="F755" s="46" t="str">
        <f>VLOOKUP(C755,'[1]2023.11'!$C$6:$X$1239,8,0)</f>
        <v>NEM</v>
      </c>
      <c r="G755" s="46" t="str">
        <f>VLOOKUP(C755,'[1]2023.11'!$C$6:$X$1239,9,0)</f>
        <v>SREYKHUOCH</v>
      </c>
      <c r="H755" s="46" t="str">
        <f>VLOOKUP(C755,'[1]2023.11'!$C$6:$X$1239,14,0)</f>
        <v>F</v>
      </c>
      <c r="I755" s="78">
        <f>VLOOKUP(C755,'[1]2023.11'!$C$6:$X$1239,13,0)</f>
        <v>36800</v>
      </c>
      <c r="J755" s="46" t="str">
        <f>VLOOKUP(C755,'[1]2023.11'!$C$6:$X$1239,4,0)</f>
        <v>0968568864</v>
      </c>
      <c r="K755" s="46" t="str">
        <f>VLOOKUP(C755,'[1]2023.11'!$C$6:$X$1239,3,0)</f>
        <v>101309708</v>
      </c>
      <c r="L755" s="15">
        <v>44228</v>
      </c>
      <c r="M755" s="2">
        <f t="shared" si="767"/>
        <v>26</v>
      </c>
      <c r="N755" s="16">
        <v>24</v>
      </c>
      <c r="O755" s="2"/>
      <c r="P755" s="16"/>
      <c r="Q755" s="16"/>
      <c r="R755" s="2">
        <v>200</v>
      </c>
      <c r="S755" s="2">
        <v>0</v>
      </c>
      <c r="T755" s="2">
        <v>0</v>
      </c>
      <c r="U755" s="16"/>
      <c r="V755" s="2">
        <v>0</v>
      </c>
      <c r="W755" s="2">
        <f t="shared" si="763"/>
        <v>10</v>
      </c>
      <c r="X755" s="2">
        <f t="shared" si="756"/>
        <v>0</v>
      </c>
      <c r="Y755" s="17">
        <f t="shared" si="761"/>
        <v>34.615384615384613</v>
      </c>
      <c r="Z755" s="17">
        <f t="shared" si="745"/>
        <v>6</v>
      </c>
      <c r="AA755" s="17">
        <f t="shared" si="755"/>
        <v>5</v>
      </c>
      <c r="AB755" s="18">
        <v>7</v>
      </c>
      <c r="AC755" s="19">
        <f t="shared" si="733"/>
        <v>262.61538461538464</v>
      </c>
      <c r="AD755" s="17">
        <f t="shared" si="768"/>
        <v>0</v>
      </c>
      <c r="AE755" s="17">
        <f t="shared" si="769"/>
        <v>0</v>
      </c>
      <c r="AF755" s="29"/>
      <c r="AG755" s="43">
        <f t="shared" si="764"/>
        <v>0</v>
      </c>
      <c r="AH755" s="17">
        <f t="shared" si="765"/>
        <v>5.252307692307693</v>
      </c>
      <c r="AI755" s="17">
        <f t="shared" si="766"/>
        <v>5.252307692307693</v>
      </c>
      <c r="AJ755" s="3">
        <f t="shared" si="727"/>
        <v>257</v>
      </c>
      <c r="AK755" s="3">
        <f t="shared" si="728"/>
        <v>1400</v>
      </c>
      <c r="AL755" s="3"/>
      <c r="AN755" s="20">
        <f t="shared" si="747"/>
        <v>257.36</v>
      </c>
      <c r="AO755">
        <f t="shared" si="734"/>
        <v>2</v>
      </c>
      <c r="AP755">
        <f t="shared" si="735"/>
        <v>1</v>
      </c>
      <c r="AQ755">
        <f t="shared" si="736"/>
        <v>0</v>
      </c>
      <c r="AR755">
        <f t="shared" si="737"/>
        <v>0</v>
      </c>
      <c r="AS755">
        <f t="shared" si="738"/>
        <v>1</v>
      </c>
      <c r="AT755">
        <f t="shared" si="739"/>
        <v>2</v>
      </c>
      <c r="AU755">
        <f t="shared" si="740"/>
        <v>0</v>
      </c>
      <c r="AV755">
        <f t="shared" si="741"/>
        <v>1</v>
      </c>
      <c r="AW755">
        <f t="shared" si="742"/>
        <v>0</v>
      </c>
      <c r="AX755">
        <f t="shared" si="743"/>
        <v>4</v>
      </c>
      <c r="AY755">
        <f t="shared" si="744"/>
        <v>1440.0000000000546</v>
      </c>
      <c r="AZ755" s="12">
        <f t="shared" si="748"/>
        <v>-4.1666666666666664E-2</v>
      </c>
      <c r="BA755" s="13">
        <f t="shared" si="770"/>
        <v>0</v>
      </c>
      <c r="BB755" s="13">
        <f t="shared" si="762"/>
        <v>0</v>
      </c>
      <c r="BC755" s="27">
        <v>0</v>
      </c>
      <c r="BD755" s="1">
        <f t="shared" si="749"/>
        <v>0</v>
      </c>
      <c r="BE755" s="20">
        <f t="shared" si="750"/>
        <v>244.61538461538464</v>
      </c>
    </row>
    <row r="756" spans="1:57" ht="36.75" customHeight="1" x14ac:dyDescent="0.65">
      <c r="A756" s="2">
        <v>750</v>
      </c>
      <c r="B756" s="2" t="s">
        <v>1803</v>
      </c>
      <c r="C756" s="44" t="s">
        <v>1813</v>
      </c>
      <c r="D756" s="38" t="s">
        <v>1087</v>
      </c>
      <c r="E756" s="38" t="s">
        <v>1814</v>
      </c>
      <c r="F756" s="46" t="str">
        <f>VLOOKUP(C756,'[1]2023.11'!$C$6:$X$1239,8,0)</f>
        <v>Y</v>
      </c>
      <c r="G756" s="46" t="str">
        <f>VLOOKUP(C756,'[1]2023.11'!$C$6:$X$1239,9,0)</f>
        <v>RATH</v>
      </c>
      <c r="H756" s="46" t="str">
        <f>VLOOKUP(C756,'[1]2023.11'!$C$6:$X$1239,14,0)</f>
        <v>F</v>
      </c>
      <c r="I756" s="78">
        <f>VLOOKUP(C756,'[1]2023.11'!$C$6:$X$1239,13,0)</f>
        <v>28947</v>
      </c>
      <c r="J756" s="46" t="str">
        <f>VLOOKUP(C756,'[1]2023.11'!$C$6:$X$1239,4,0)</f>
        <v>015982761</v>
      </c>
      <c r="K756" s="46">
        <f>VLOOKUP(C756,'[1]2023.11'!$C$6:$X$1239,3,0)</f>
        <v>30985064</v>
      </c>
      <c r="L756" s="15">
        <v>44228</v>
      </c>
      <c r="M756" s="2">
        <f t="shared" si="767"/>
        <v>26</v>
      </c>
      <c r="N756" s="16">
        <v>25</v>
      </c>
      <c r="O756" s="2"/>
      <c r="P756" s="16"/>
      <c r="Q756" s="16"/>
      <c r="R756" s="2">
        <v>200</v>
      </c>
      <c r="S756" s="2">
        <v>0</v>
      </c>
      <c r="T756" s="2">
        <v>6</v>
      </c>
      <c r="U756" s="16"/>
      <c r="V756" s="2">
        <v>0</v>
      </c>
      <c r="W756" s="2">
        <f t="shared" si="763"/>
        <v>10</v>
      </c>
      <c r="X756" s="2">
        <f t="shared" si="756"/>
        <v>0</v>
      </c>
      <c r="Y756" s="17">
        <f t="shared" si="761"/>
        <v>36.057692307692307</v>
      </c>
      <c r="Z756" s="17">
        <f t="shared" si="745"/>
        <v>6.25</v>
      </c>
      <c r="AA756" s="17">
        <f t="shared" si="755"/>
        <v>5</v>
      </c>
      <c r="AB756" s="18">
        <v>7</v>
      </c>
      <c r="AC756" s="19">
        <f t="shared" si="733"/>
        <v>270.30769230769232</v>
      </c>
      <c r="AD756" s="17">
        <f t="shared" si="768"/>
        <v>0</v>
      </c>
      <c r="AE756" s="17">
        <f t="shared" si="769"/>
        <v>0</v>
      </c>
      <c r="AF756" s="29"/>
      <c r="AG756" s="43">
        <f t="shared" si="764"/>
        <v>0</v>
      </c>
      <c r="AH756" s="17">
        <f t="shared" si="765"/>
        <v>5.4061538461538463</v>
      </c>
      <c r="AI756" s="17">
        <f t="shared" si="766"/>
        <v>5.4061538461538463</v>
      </c>
      <c r="AJ756" s="3">
        <f t="shared" ref="AJ756:AJ819" si="771">(AO756*$AO$5+AP756*$AP$5+AQ756*$AQ$5+AR756*$AR$5+AS756*$AS$5+AT756*$AT$5)</f>
        <v>264</v>
      </c>
      <c r="AK756" s="3">
        <f t="shared" ref="AK756:AK819" si="772">(AU756*$AU$5+AV756*$AV$5+AW756*$AW$5+AX756*$AX$5)</f>
        <v>3500</v>
      </c>
      <c r="AL756" s="3"/>
      <c r="AN756" s="20">
        <f t="shared" si="747"/>
        <v>264.89999999999998</v>
      </c>
      <c r="AO756">
        <f t="shared" si="734"/>
        <v>2</v>
      </c>
      <c r="AP756">
        <f t="shared" si="735"/>
        <v>1</v>
      </c>
      <c r="AQ756">
        <f t="shared" si="736"/>
        <v>0</v>
      </c>
      <c r="AR756">
        <f t="shared" si="737"/>
        <v>1</v>
      </c>
      <c r="AS756">
        <f t="shared" si="738"/>
        <v>0</v>
      </c>
      <c r="AT756">
        <f t="shared" si="739"/>
        <v>4</v>
      </c>
      <c r="AU756">
        <f t="shared" si="740"/>
        <v>1</v>
      </c>
      <c r="AV756">
        <f t="shared" si="741"/>
        <v>1</v>
      </c>
      <c r="AW756">
        <f t="shared" si="742"/>
        <v>1</v>
      </c>
      <c r="AX756">
        <f t="shared" si="743"/>
        <v>0</v>
      </c>
      <c r="AY756">
        <f t="shared" si="744"/>
        <v>3599.9999999999091</v>
      </c>
      <c r="AZ756" s="12">
        <f t="shared" si="748"/>
        <v>-4.1666666666666664E-2</v>
      </c>
      <c r="BA756" s="13">
        <f t="shared" si="770"/>
        <v>0</v>
      </c>
      <c r="BB756" s="13">
        <f t="shared" si="762"/>
        <v>0</v>
      </c>
      <c r="BC756" s="27">
        <v>0</v>
      </c>
      <c r="BD756" s="1">
        <f t="shared" si="749"/>
        <v>0</v>
      </c>
      <c r="BE756" s="20">
        <f t="shared" si="750"/>
        <v>252.05769230769232</v>
      </c>
    </row>
    <row r="757" spans="1:57" ht="36.75" customHeight="1" x14ac:dyDescent="0.65">
      <c r="A757" s="39">
        <v>751</v>
      </c>
      <c r="B757" s="2" t="s">
        <v>1803</v>
      </c>
      <c r="C757" s="44" t="s">
        <v>1815</v>
      </c>
      <c r="D757" s="47" t="s">
        <v>945</v>
      </c>
      <c r="E757" s="48" t="s">
        <v>1816</v>
      </c>
      <c r="F757" s="46" t="str">
        <f>VLOOKUP(C757,'[1]2023.11'!$C$6:$X$1239,8,0)</f>
        <v>THUN</v>
      </c>
      <c r="G757" s="46" t="str">
        <f>VLOOKUP(C757,'[1]2023.11'!$C$6:$X$1239,9,0)</f>
        <v>PUTHRY</v>
      </c>
      <c r="H757" s="46" t="str">
        <f>VLOOKUP(C757,'[1]2023.11'!$C$6:$X$1239,14,0)</f>
        <v>F</v>
      </c>
      <c r="I757" s="78">
        <f>VLOOKUP(C757,'[1]2023.11'!$C$6:$X$1239,13,0)</f>
        <v>32518</v>
      </c>
      <c r="J757" s="46" t="str">
        <f>VLOOKUP(C757,'[1]2023.11'!$C$6:$X$1239,4,0)</f>
        <v>0963553008</v>
      </c>
      <c r="K757" s="46" t="str">
        <f>VLOOKUP(C757,'[1]2023.11'!$C$6:$X$1239,3,0)</f>
        <v>030572163</v>
      </c>
      <c r="L757" s="15">
        <v>44228</v>
      </c>
      <c r="M757" s="2">
        <f t="shared" si="767"/>
        <v>25</v>
      </c>
      <c r="N757" s="16">
        <v>26</v>
      </c>
      <c r="O757" s="2"/>
      <c r="P757" s="16">
        <v>1</v>
      </c>
      <c r="Q757" s="16"/>
      <c r="R757" s="2">
        <v>200</v>
      </c>
      <c r="S757" s="2">
        <v>0</v>
      </c>
      <c r="T757" s="2">
        <v>0</v>
      </c>
      <c r="U757" s="16"/>
      <c r="V757" s="2">
        <v>0</v>
      </c>
      <c r="W757" s="2">
        <f t="shared" si="763"/>
        <v>5</v>
      </c>
      <c r="X757" s="2">
        <f t="shared" si="756"/>
        <v>0</v>
      </c>
      <c r="Y757" s="17">
        <f t="shared" si="761"/>
        <v>37.5</v>
      </c>
      <c r="Z757" s="17">
        <f t="shared" si="745"/>
        <v>6.5</v>
      </c>
      <c r="AA757" s="17">
        <f t="shared" si="755"/>
        <v>4.8076923076923084</v>
      </c>
      <c r="AB757" s="18">
        <v>7</v>
      </c>
      <c r="AC757" s="19">
        <f t="shared" si="733"/>
        <v>260.80769230769232</v>
      </c>
      <c r="AD757" s="17">
        <f t="shared" si="768"/>
        <v>7.6923076923076925</v>
      </c>
      <c r="AE757" s="17">
        <f t="shared" si="769"/>
        <v>0</v>
      </c>
      <c r="AF757" s="29"/>
      <c r="AG757" s="43">
        <f t="shared" si="764"/>
        <v>0</v>
      </c>
      <c r="AH757" s="17">
        <f t="shared" si="765"/>
        <v>5.2161538461538468</v>
      </c>
      <c r="AI757" s="17">
        <f t="shared" si="766"/>
        <v>12.908461538461539</v>
      </c>
      <c r="AJ757" s="3">
        <f t="shared" si="771"/>
        <v>247</v>
      </c>
      <c r="AK757" s="3">
        <f t="shared" si="772"/>
        <v>3600</v>
      </c>
      <c r="AL757" s="3"/>
      <c r="AN757" s="20">
        <f t="shared" si="747"/>
        <v>247.9</v>
      </c>
      <c r="AO757">
        <f t="shared" si="734"/>
        <v>2</v>
      </c>
      <c r="AP757">
        <f t="shared" si="735"/>
        <v>0</v>
      </c>
      <c r="AQ757">
        <f t="shared" si="736"/>
        <v>2</v>
      </c>
      <c r="AR757">
        <f t="shared" si="737"/>
        <v>0</v>
      </c>
      <c r="AS757">
        <f t="shared" si="738"/>
        <v>1</v>
      </c>
      <c r="AT757">
        <f t="shared" si="739"/>
        <v>2</v>
      </c>
      <c r="AU757">
        <f t="shared" si="740"/>
        <v>1</v>
      </c>
      <c r="AV757">
        <f t="shared" si="741"/>
        <v>1</v>
      </c>
      <c r="AW757">
        <f t="shared" si="742"/>
        <v>1</v>
      </c>
      <c r="AX757">
        <f t="shared" si="743"/>
        <v>1</v>
      </c>
      <c r="AY757">
        <f t="shared" si="744"/>
        <v>3600.0000000000227</v>
      </c>
      <c r="AZ757" s="12">
        <f t="shared" si="748"/>
        <v>-4.1666666666666664E-2</v>
      </c>
      <c r="BA757" s="13">
        <f t="shared" si="770"/>
        <v>0</v>
      </c>
      <c r="BB757" s="13">
        <f t="shared" si="762"/>
        <v>0</v>
      </c>
      <c r="BC757" s="27">
        <v>0</v>
      </c>
      <c r="BD757" s="1">
        <f t="shared" si="749"/>
        <v>0</v>
      </c>
      <c r="BE757" s="20">
        <f t="shared" si="750"/>
        <v>234.80769230769232</v>
      </c>
    </row>
    <row r="758" spans="1:57" ht="36.75" customHeight="1" x14ac:dyDescent="0.65">
      <c r="A758" s="2">
        <v>752</v>
      </c>
      <c r="B758" s="2" t="s">
        <v>1803</v>
      </c>
      <c r="C758" s="37" t="s">
        <v>1817</v>
      </c>
      <c r="D758" s="47" t="s">
        <v>228</v>
      </c>
      <c r="E758" s="48" t="s">
        <v>1818</v>
      </c>
      <c r="F758" s="46" t="str">
        <f>VLOOKUP(C758,'[1]2023.11'!$C$6:$X$1239,8,0)</f>
        <v>LY</v>
      </c>
      <c r="G758" s="46" t="str">
        <f>VLOOKUP(C758,'[1]2023.11'!$C$6:$X$1239,9,0)</f>
        <v>MAISORY</v>
      </c>
      <c r="H758" s="46" t="str">
        <f>VLOOKUP(C758,'[1]2023.11'!$C$6:$X$1239,14,0)</f>
        <v>F</v>
      </c>
      <c r="I758" s="78">
        <f>VLOOKUP(C758,'[1]2023.11'!$C$6:$X$1239,13,0)</f>
        <v>36252</v>
      </c>
      <c r="J758" s="46" t="str">
        <f>VLOOKUP(C758,'[1]2023.11'!$C$6:$X$1239,4,0)</f>
        <v>0966433323</v>
      </c>
      <c r="K758" s="46" t="str">
        <f>VLOOKUP(C758,'[1]2023.11'!$C$6:$X$1239,3,0)</f>
        <v>030989225</v>
      </c>
      <c r="L758" s="15">
        <v>44228</v>
      </c>
      <c r="M758" s="2">
        <f t="shared" si="767"/>
        <v>26</v>
      </c>
      <c r="N758" s="16">
        <v>22</v>
      </c>
      <c r="O758" s="2"/>
      <c r="P758" s="16"/>
      <c r="Q758" s="16"/>
      <c r="R758" s="2">
        <v>200</v>
      </c>
      <c r="S758" s="2">
        <v>0</v>
      </c>
      <c r="T758" s="2">
        <v>0</v>
      </c>
      <c r="U758" s="16"/>
      <c r="V758" s="2">
        <v>0</v>
      </c>
      <c r="W758" s="2">
        <f t="shared" si="763"/>
        <v>10</v>
      </c>
      <c r="X758" s="2">
        <f t="shared" si="756"/>
        <v>0</v>
      </c>
      <c r="Y758" s="17">
        <f t="shared" si="761"/>
        <v>31.73076923076923</v>
      </c>
      <c r="Z758" s="17">
        <f t="shared" si="745"/>
        <v>5.5</v>
      </c>
      <c r="AA758" s="17">
        <f t="shared" si="755"/>
        <v>5</v>
      </c>
      <c r="AB758" s="18">
        <v>7</v>
      </c>
      <c r="AC758" s="19">
        <f t="shared" si="733"/>
        <v>259.23076923076923</v>
      </c>
      <c r="AD758" s="17">
        <f t="shared" si="768"/>
        <v>0</v>
      </c>
      <c r="AE758" s="17">
        <f t="shared" si="769"/>
        <v>0</v>
      </c>
      <c r="AF758" s="29"/>
      <c r="AG758" s="43">
        <f t="shared" si="764"/>
        <v>0</v>
      </c>
      <c r="AH758" s="17">
        <f t="shared" si="765"/>
        <v>5.1846153846153848</v>
      </c>
      <c r="AI758" s="17">
        <f t="shared" si="766"/>
        <v>5.1846153846153848</v>
      </c>
      <c r="AJ758" s="3">
        <f t="shared" si="771"/>
        <v>254</v>
      </c>
      <c r="AK758" s="3">
        <f t="shared" si="772"/>
        <v>200</v>
      </c>
      <c r="AL758" s="3"/>
      <c r="AN758" s="20">
        <f t="shared" si="747"/>
        <v>254.05</v>
      </c>
      <c r="AO758">
        <f t="shared" si="734"/>
        <v>2</v>
      </c>
      <c r="AP758">
        <f t="shared" si="735"/>
        <v>1</v>
      </c>
      <c r="AQ758">
        <f t="shared" si="736"/>
        <v>0</v>
      </c>
      <c r="AR758">
        <f t="shared" si="737"/>
        <v>0</v>
      </c>
      <c r="AS758">
        <f t="shared" si="738"/>
        <v>0</v>
      </c>
      <c r="AT758">
        <f t="shared" si="739"/>
        <v>4</v>
      </c>
      <c r="AU758">
        <f t="shared" si="740"/>
        <v>0</v>
      </c>
      <c r="AV758">
        <f t="shared" si="741"/>
        <v>0</v>
      </c>
      <c r="AW758">
        <f t="shared" si="742"/>
        <v>0</v>
      </c>
      <c r="AX758">
        <f t="shared" si="743"/>
        <v>2</v>
      </c>
      <c r="AY758">
        <f t="shared" si="744"/>
        <v>200.00000000004547</v>
      </c>
      <c r="AZ758" s="12">
        <f t="shared" si="748"/>
        <v>-4.1666666666666664E-2</v>
      </c>
      <c r="BA758" s="13">
        <f t="shared" si="770"/>
        <v>0</v>
      </c>
      <c r="BB758" s="13">
        <f t="shared" si="762"/>
        <v>0</v>
      </c>
      <c r="BC758" s="27">
        <v>0</v>
      </c>
      <c r="BD758" s="1">
        <f t="shared" si="749"/>
        <v>0</v>
      </c>
      <c r="BE758" s="20">
        <f t="shared" si="750"/>
        <v>241.73076923076923</v>
      </c>
    </row>
    <row r="759" spans="1:57" ht="36.75" customHeight="1" x14ac:dyDescent="0.65">
      <c r="A759" s="39">
        <v>753</v>
      </c>
      <c r="B759" s="2" t="s">
        <v>1803</v>
      </c>
      <c r="C759" s="44" t="s">
        <v>1819</v>
      </c>
      <c r="D759" s="47" t="s">
        <v>601</v>
      </c>
      <c r="E759" s="48" t="s">
        <v>1820</v>
      </c>
      <c r="F759" s="46" t="str">
        <f>VLOOKUP(C759,'[1]2023.11'!$C$6:$X$1239,8,0)</f>
        <v>SOEUN</v>
      </c>
      <c r="G759" s="46" t="str">
        <f>VLOOKUP(C759,'[1]2023.11'!$C$6:$X$1239,9,0)</f>
        <v>SOKHEANG</v>
      </c>
      <c r="H759" s="46" t="str">
        <f>VLOOKUP(C759,'[1]2023.11'!$C$6:$X$1239,14,0)</f>
        <v>F</v>
      </c>
      <c r="I759" s="78">
        <f>VLOOKUP(C759,'[1]2023.11'!$C$6:$X$1239,13,0)</f>
        <v>35315</v>
      </c>
      <c r="J759" s="46" t="str">
        <f>VLOOKUP(C759,'[1]2023.11'!$C$6:$X$1239,4,0)</f>
        <v>010806919</v>
      </c>
      <c r="K759" s="46" t="str">
        <f>VLOOKUP(C759,'[1]2023.11'!$C$6:$X$1239,3,0)</f>
        <v>020908049</v>
      </c>
      <c r="L759" s="15">
        <v>44348</v>
      </c>
      <c r="M759" s="2">
        <f t="shared" si="767"/>
        <v>26</v>
      </c>
      <c r="N759" s="16">
        <v>28</v>
      </c>
      <c r="O759" s="2"/>
      <c r="P759" s="16"/>
      <c r="Q759" s="16"/>
      <c r="R759" s="2">
        <v>210</v>
      </c>
      <c r="S759" s="2">
        <v>15</v>
      </c>
      <c r="T759" s="2">
        <v>0</v>
      </c>
      <c r="U759" s="16"/>
      <c r="V759" s="2">
        <v>0</v>
      </c>
      <c r="W759" s="2">
        <f t="shared" si="763"/>
        <v>10</v>
      </c>
      <c r="X759" s="2">
        <f t="shared" si="756"/>
        <v>0</v>
      </c>
      <c r="Y759" s="17">
        <f t="shared" si="761"/>
        <v>42.403846153846153</v>
      </c>
      <c r="Z759" s="17">
        <f t="shared" si="745"/>
        <v>7</v>
      </c>
      <c r="AA759" s="17">
        <f t="shared" si="755"/>
        <v>5</v>
      </c>
      <c r="AB759" s="18">
        <v>7</v>
      </c>
      <c r="AC759" s="19">
        <f t="shared" si="733"/>
        <v>296.40384615384613</v>
      </c>
      <c r="AD759" s="17">
        <f t="shared" si="768"/>
        <v>0</v>
      </c>
      <c r="AE759" s="17">
        <f t="shared" si="769"/>
        <v>0</v>
      </c>
      <c r="AF759" s="29"/>
      <c r="AG759" s="43">
        <f t="shared" si="764"/>
        <v>0</v>
      </c>
      <c r="AH759" s="17">
        <f t="shared" si="765"/>
        <v>5.9280769230769224</v>
      </c>
      <c r="AI759" s="17">
        <f t="shared" si="766"/>
        <v>5.9280769230769224</v>
      </c>
      <c r="AJ759" s="3">
        <f t="shared" si="771"/>
        <v>290</v>
      </c>
      <c r="AK759" s="3">
        <f t="shared" si="772"/>
        <v>1900</v>
      </c>
      <c r="AL759" s="3"/>
      <c r="AN759" s="20">
        <f t="shared" si="747"/>
        <v>290.48</v>
      </c>
      <c r="AO759">
        <f t="shared" si="734"/>
        <v>2</v>
      </c>
      <c r="AP759">
        <f t="shared" si="735"/>
        <v>1</v>
      </c>
      <c r="AQ759">
        <f t="shared" si="736"/>
        <v>2</v>
      </c>
      <c r="AR759">
        <f t="shared" si="737"/>
        <v>0</v>
      </c>
      <c r="AS759">
        <f t="shared" si="738"/>
        <v>0</v>
      </c>
      <c r="AT759">
        <f t="shared" si="739"/>
        <v>0</v>
      </c>
      <c r="AU759">
        <f t="shared" si="740"/>
        <v>0</v>
      </c>
      <c r="AV759">
        <f t="shared" si="741"/>
        <v>1</v>
      </c>
      <c r="AW759">
        <f t="shared" si="742"/>
        <v>1</v>
      </c>
      <c r="AX759">
        <f t="shared" si="743"/>
        <v>4</v>
      </c>
      <c r="AY759">
        <f t="shared" si="744"/>
        <v>1920.0000000000728</v>
      </c>
      <c r="AZ759" s="12">
        <f t="shared" si="748"/>
        <v>-0.375</v>
      </c>
      <c r="BA759" s="13">
        <f t="shared" si="770"/>
        <v>0</v>
      </c>
      <c r="BB759" s="13">
        <f t="shared" si="762"/>
        <v>0</v>
      </c>
      <c r="BC759" s="27">
        <v>3</v>
      </c>
      <c r="BD759" s="1">
        <f t="shared" si="749"/>
        <v>112.5</v>
      </c>
      <c r="BE759" s="20">
        <f t="shared" si="750"/>
        <v>164.90384615384613</v>
      </c>
    </row>
    <row r="760" spans="1:57" ht="36.75" customHeight="1" x14ac:dyDescent="0.65">
      <c r="A760" s="2">
        <v>754</v>
      </c>
      <c r="B760" s="2" t="s">
        <v>1803</v>
      </c>
      <c r="C760" s="36" t="s">
        <v>1821</v>
      </c>
      <c r="D760" s="47" t="s">
        <v>1822</v>
      </c>
      <c r="E760" s="48" t="s">
        <v>599</v>
      </c>
      <c r="F760" s="46" t="str">
        <f>VLOOKUP(C760,'[1]2023.11'!$C$6:$X$1239,8,0)</f>
        <v>SANH</v>
      </c>
      <c r="G760" s="46" t="str">
        <f>VLOOKUP(C760,'[1]2023.11'!$C$6:$X$1239,9,0)</f>
        <v>SOMALY</v>
      </c>
      <c r="H760" s="46" t="str">
        <f>VLOOKUP(C760,'[1]2023.11'!$C$6:$X$1239,14,0)</f>
        <v>F</v>
      </c>
      <c r="I760" s="78">
        <f>VLOOKUP(C760,'[1]2023.11'!$C$6:$X$1239,13,0)</f>
        <v>37835</v>
      </c>
      <c r="J760" s="46" t="str">
        <f>VLOOKUP(C760,'[1]2023.11'!$C$6:$X$1239,4,0)</f>
        <v>0967669866</v>
      </c>
      <c r="K760" s="46" t="str">
        <f>VLOOKUP(C760,'[1]2023.11'!$C$6:$X$1239,3,0)</f>
        <v>101370217</v>
      </c>
      <c r="L760" s="15">
        <v>44487</v>
      </c>
      <c r="M760" s="2">
        <f t="shared" si="767"/>
        <v>26</v>
      </c>
      <c r="N760" s="16">
        <v>14</v>
      </c>
      <c r="O760" s="2"/>
      <c r="P760" s="16"/>
      <c r="Q760" s="16"/>
      <c r="R760" s="2">
        <v>200</v>
      </c>
      <c r="S760" s="2">
        <v>0</v>
      </c>
      <c r="T760" s="2">
        <v>0</v>
      </c>
      <c r="U760" s="16"/>
      <c r="V760" s="2">
        <v>0</v>
      </c>
      <c r="W760" s="2">
        <f t="shared" si="763"/>
        <v>10</v>
      </c>
      <c r="X760" s="2">
        <f t="shared" si="756"/>
        <v>0</v>
      </c>
      <c r="Y760" s="17">
        <f t="shared" si="761"/>
        <v>20.192307692307693</v>
      </c>
      <c r="Z760" s="17">
        <f t="shared" si="745"/>
        <v>3.5</v>
      </c>
      <c r="AA760" s="17">
        <f t="shared" si="755"/>
        <v>5</v>
      </c>
      <c r="AB760" s="18">
        <v>7</v>
      </c>
      <c r="AC760" s="19">
        <f t="shared" si="733"/>
        <v>245.69230769230768</v>
      </c>
      <c r="AD760" s="17">
        <f t="shared" si="768"/>
        <v>0</v>
      </c>
      <c r="AE760" s="17">
        <f t="shared" si="769"/>
        <v>0</v>
      </c>
      <c r="AF760" s="29"/>
      <c r="AG760" s="43">
        <f t="shared" si="764"/>
        <v>0</v>
      </c>
      <c r="AH760" s="17">
        <f t="shared" si="765"/>
        <v>4.913846153846154</v>
      </c>
      <c r="AI760" s="17">
        <f t="shared" si="766"/>
        <v>4.913846153846154</v>
      </c>
      <c r="AJ760" s="3">
        <f t="shared" si="771"/>
        <v>240</v>
      </c>
      <c r="AK760" s="3">
        <f t="shared" si="772"/>
        <v>3100</v>
      </c>
      <c r="AL760" s="3"/>
      <c r="AN760" s="20">
        <f t="shared" si="747"/>
        <v>240.78</v>
      </c>
      <c r="AO760">
        <f t="shared" si="734"/>
        <v>2</v>
      </c>
      <c r="AP760">
        <f t="shared" si="735"/>
        <v>0</v>
      </c>
      <c r="AQ760">
        <f t="shared" si="736"/>
        <v>2</v>
      </c>
      <c r="AR760">
        <f t="shared" si="737"/>
        <v>0</v>
      </c>
      <c r="AS760">
        <f t="shared" si="738"/>
        <v>0</v>
      </c>
      <c r="AT760">
        <f t="shared" si="739"/>
        <v>0</v>
      </c>
      <c r="AU760">
        <f t="shared" si="740"/>
        <v>1</v>
      </c>
      <c r="AV760">
        <f t="shared" si="741"/>
        <v>1</v>
      </c>
      <c r="AW760">
        <f t="shared" si="742"/>
        <v>0</v>
      </c>
      <c r="AX760">
        <f t="shared" si="743"/>
        <v>1</v>
      </c>
      <c r="AY760">
        <f t="shared" si="744"/>
        <v>3120.0000000000045</v>
      </c>
      <c r="AZ760" s="12">
        <f t="shared" si="748"/>
        <v>-0.75555555555555554</v>
      </c>
      <c r="BA760" s="13">
        <f t="shared" si="770"/>
        <v>0</v>
      </c>
      <c r="BB760" s="13">
        <f t="shared" si="762"/>
        <v>0</v>
      </c>
      <c r="BC760" s="27">
        <v>0</v>
      </c>
      <c r="BD760" s="1">
        <f t="shared" si="749"/>
        <v>0</v>
      </c>
      <c r="BE760" s="20">
        <f t="shared" si="750"/>
        <v>230.19230769230768</v>
      </c>
    </row>
    <row r="761" spans="1:57" ht="36.75" customHeight="1" x14ac:dyDescent="0.65">
      <c r="A761" s="39">
        <v>755</v>
      </c>
      <c r="B761" s="2" t="s">
        <v>1803</v>
      </c>
      <c r="C761" s="36" t="s">
        <v>1823</v>
      </c>
      <c r="D761" s="47" t="s">
        <v>1824</v>
      </c>
      <c r="E761" s="48" t="s">
        <v>1825</v>
      </c>
      <c r="F761" s="46" t="str">
        <f>VLOOKUP(C761,'[1]2023.11'!$C$6:$X$1239,8,0)</f>
        <v>MORK</v>
      </c>
      <c r="G761" s="46" t="str">
        <f>VLOOKUP(C761,'[1]2023.11'!$C$6:$X$1239,9,0)</f>
        <v>SOKNAI</v>
      </c>
      <c r="H761" s="46" t="str">
        <f>VLOOKUP(C761,'[1]2023.11'!$C$6:$X$1239,14,0)</f>
        <v>F</v>
      </c>
      <c r="I761" s="78">
        <f>VLOOKUP(C761,'[1]2023.11'!$C$6:$X$1239,13,0)</f>
        <v>36716</v>
      </c>
      <c r="J761" s="46" t="str">
        <f>VLOOKUP(C761,'[1]2023.11'!$C$6:$X$1239,4,0)</f>
        <v>081470929</v>
      </c>
      <c r="K761" s="46" t="str">
        <f>VLOOKUP(C761,'[1]2023.11'!$C$6:$X$1239,3,0)</f>
        <v>062203510</v>
      </c>
      <c r="L761" s="15">
        <v>44525</v>
      </c>
      <c r="M761" s="2">
        <f t="shared" si="767"/>
        <v>26</v>
      </c>
      <c r="N761" s="16">
        <v>20</v>
      </c>
      <c r="O761" s="2"/>
      <c r="P761" s="16"/>
      <c r="Q761" s="16"/>
      <c r="R761" s="2">
        <v>200</v>
      </c>
      <c r="S761" s="2">
        <v>0</v>
      </c>
      <c r="T761" s="2">
        <v>0</v>
      </c>
      <c r="U761" s="16"/>
      <c r="V761" s="2">
        <v>0</v>
      </c>
      <c r="W761" s="2">
        <f t="shared" si="763"/>
        <v>10</v>
      </c>
      <c r="X761" s="2">
        <f t="shared" si="756"/>
        <v>0</v>
      </c>
      <c r="Y761" s="17">
        <f t="shared" si="761"/>
        <v>28.846153846153847</v>
      </c>
      <c r="Z761" s="17">
        <f t="shared" si="745"/>
        <v>5</v>
      </c>
      <c r="AA761" s="17">
        <f t="shared" si="755"/>
        <v>5</v>
      </c>
      <c r="AB761" s="18">
        <v>7</v>
      </c>
      <c r="AC761" s="19">
        <f t="shared" si="733"/>
        <v>255.84615384615384</v>
      </c>
      <c r="AD761" s="17">
        <f t="shared" si="768"/>
        <v>0</v>
      </c>
      <c r="AE761" s="17">
        <f t="shared" si="769"/>
        <v>0</v>
      </c>
      <c r="AF761" s="29"/>
      <c r="AG761" s="43">
        <f t="shared" si="764"/>
        <v>0</v>
      </c>
      <c r="AH761" s="17">
        <f t="shared" si="765"/>
        <v>5.1169230769230767</v>
      </c>
      <c r="AI761" s="17">
        <f t="shared" si="766"/>
        <v>5.1169230769230767</v>
      </c>
      <c r="AJ761" s="3">
        <f t="shared" si="771"/>
        <v>250</v>
      </c>
      <c r="AK761" s="3">
        <f t="shared" si="772"/>
        <v>2900</v>
      </c>
      <c r="AL761" s="3"/>
      <c r="AN761" s="20">
        <f t="shared" si="747"/>
        <v>250.73</v>
      </c>
      <c r="AO761">
        <f t="shared" si="734"/>
        <v>2</v>
      </c>
      <c r="AP761">
        <f t="shared" si="735"/>
        <v>1</v>
      </c>
      <c r="AQ761">
        <f t="shared" si="736"/>
        <v>0</v>
      </c>
      <c r="AR761">
        <f t="shared" si="737"/>
        <v>0</v>
      </c>
      <c r="AS761">
        <f t="shared" si="738"/>
        <v>0</v>
      </c>
      <c r="AT761">
        <f t="shared" si="739"/>
        <v>0</v>
      </c>
      <c r="AU761">
        <f t="shared" si="740"/>
        <v>1</v>
      </c>
      <c r="AV761">
        <f t="shared" si="741"/>
        <v>0</v>
      </c>
      <c r="AW761">
        <f t="shared" si="742"/>
        <v>1</v>
      </c>
      <c r="AX761">
        <f t="shared" si="743"/>
        <v>4</v>
      </c>
      <c r="AY761">
        <f t="shared" si="744"/>
        <v>2919.9999999999591</v>
      </c>
      <c r="AZ761" s="12">
        <f t="shared" si="748"/>
        <v>-0.85833333333333328</v>
      </c>
      <c r="BA761" s="13">
        <f t="shared" si="770"/>
        <v>0</v>
      </c>
      <c r="BB761" s="13">
        <f t="shared" si="762"/>
        <v>0</v>
      </c>
      <c r="BC761" s="27">
        <v>0</v>
      </c>
      <c r="BD761" s="1">
        <f t="shared" si="749"/>
        <v>0</v>
      </c>
      <c r="BE761" s="20">
        <f t="shared" si="750"/>
        <v>238.84615384615384</v>
      </c>
    </row>
    <row r="762" spans="1:57" ht="36.75" customHeight="1" x14ac:dyDescent="0.65">
      <c r="A762" s="2">
        <v>756</v>
      </c>
      <c r="B762" s="2" t="s">
        <v>1803</v>
      </c>
      <c r="C762" s="44" t="s">
        <v>1826</v>
      </c>
      <c r="D762" s="47" t="s">
        <v>522</v>
      </c>
      <c r="E762" s="48" t="s">
        <v>798</v>
      </c>
      <c r="F762" s="46" t="str">
        <f>VLOOKUP(C762,'[1]2023.11'!$C$6:$X$1239,8,0)</f>
        <v>SOK</v>
      </c>
      <c r="G762" s="46" t="str">
        <f>VLOOKUP(C762,'[1]2023.11'!$C$6:$X$1239,9,0)</f>
        <v>THIDA</v>
      </c>
      <c r="H762" s="46" t="str">
        <f>VLOOKUP(C762,'[1]2023.11'!$C$6:$X$1239,14,0)</f>
        <v>F</v>
      </c>
      <c r="I762" s="78">
        <f>VLOOKUP(C762,'[1]2023.11'!$C$6:$X$1239,13,0)</f>
        <v>35796</v>
      </c>
      <c r="J762" s="46" t="str">
        <f>VLOOKUP(C762,'[1]2023.11'!$C$6:$X$1239,4,0)</f>
        <v>070919496</v>
      </c>
      <c r="K762" s="46" t="str">
        <f>VLOOKUP(C762,'[1]2023.11'!$C$6:$X$1239,3,0)</f>
        <v>051511037</v>
      </c>
      <c r="L762" s="15">
        <v>44608</v>
      </c>
      <c r="M762" s="2">
        <f t="shared" si="767"/>
        <v>26</v>
      </c>
      <c r="N762" s="16">
        <v>32</v>
      </c>
      <c r="O762" s="2"/>
      <c r="P762" s="16"/>
      <c r="Q762" s="16"/>
      <c r="R762" s="2">
        <v>210</v>
      </c>
      <c r="S762" s="2">
        <v>15</v>
      </c>
      <c r="T762" s="2">
        <v>0</v>
      </c>
      <c r="U762" s="16"/>
      <c r="V762" s="2">
        <v>0</v>
      </c>
      <c r="W762" s="2">
        <f t="shared" si="763"/>
        <v>10</v>
      </c>
      <c r="X762" s="2">
        <f t="shared" si="756"/>
        <v>0</v>
      </c>
      <c r="Y762" s="17">
        <f t="shared" si="761"/>
        <v>48.46153846153846</v>
      </c>
      <c r="Z762" s="17">
        <f t="shared" si="745"/>
        <v>8</v>
      </c>
      <c r="AA762" s="17">
        <f t="shared" si="755"/>
        <v>5</v>
      </c>
      <c r="AB762" s="18">
        <v>7</v>
      </c>
      <c r="AC762" s="19">
        <f t="shared" si="733"/>
        <v>303.46153846153845</v>
      </c>
      <c r="AD762" s="17">
        <f t="shared" si="768"/>
        <v>0</v>
      </c>
      <c r="AE762" s="17">
        <f t="shared" si="769"/>
        <v>0</v>
      </c>
      <c r="AF762" s="29"/>
      <c r="AG762" s="43">
        <f t="shared" si="764"/>
        <v>0</v>
      </c>
      <c r="AH762" s="17">
        <f t="shared" si="765"/>
        <v>6</v>
      </c>
      <c r="AI762" s="17">
        <f t="shared" si="766"/>
        <v>6</v>
      </c>
      <c r="AJ762" s="3">
        <f t="shared" si="771"/>
        <v>297</v>
      </c>
      <c r="AK762" s="3">
        <f t="shared" si="772"/>
        <v>1800</v>
      </c>
      <c r="AL762" s="3"/>
      <c r="AN762" s="20">
        <f t="shared" si="747"/>
        <v>297.45999999999998</v>
      </c>
      <c r="AO762">
        <f t="shared" si="734"/>
        <v>2</v>
      </c>
      <c r="AP762">
        <f t="shared" si="735"/>
        <v>1</v>
      </c>
      <c r="AQ762">
        <f t="shared" si="736"/>
        <v>2</v>
      </c>
      <c r="AR762">
        <f t="shared" si="737"/>
        <v>0</v>
      </c>
      <c r="AS762">
        <f t="shared" si="738"/>
        <v>1</v>
      </c>
      <c r="AT762">
        <f t="shared" si="739"/>
        <v>2</v>
      </c>
      <c r="AU762">
        <f t="shared" si="740"/>
        <v>0</v>
      </c>
      <c r="AV762">
        <f t="shared" si="741"/>
        <v>1</v>
      </c>
      <c r="AW762">
        <f t="shared" si="742"/>
        <v>1</v>
      </c>
      <c r="AX762">
        <f t="shared" si="743"/>
        <v>3</v>
      </c>
      <c r="AY762">
        <f t="shared" si="744"/>
        <v>1839.9999999999181</v>
      </c>
      <c r="AZ762" s="12">
        <f t="shared" si="748"/>
        <v>-1.0833333333333333</v>
      </c>
      <c r="BA762" s="13">
        <f t="shared" si="770"/>
        <v>0</v>
      </c>
      <c r="BB762" s="13">
        <f t="shared" si="762"/>
        <v>0</v>
      </c>
      <c r="BC762" s="27">
        <v>0</v>
      </c>
      <c r="BD762" s="1">
        <f t="shared" si="749"/>
        <v>0</v>
      </c>
      <c r="BE762" s="20">
        <f t="shared" si="750"/>
        <v>283.46153846153845</v>
      </c>
    </row>
    <row r="763" spans="1:57" ht="36.75" customHeight="1" x14ac:dyDescent="0.65">
      <c r="A763" s="39">
        <v>757</v>
      </c>
      <c r="B763" s="2" t="s">
        <v>1803</v>
      </c>
      <c r="C763" s="44" t="s">
        <v>1827</v>
      </c>
      <c r="D763" s="47" t="s">
        <v>1828</v>
      </c>
      <c r="E763" s="48" t="s">
        <v>1829</v>
      </c>
      <c r="F763" s="46" t="str">
        <f>VLOOKUP(C763,'[1]2023.11'!$C$6:$X$1239,8,0)</f>
        <v>HOURN</v>
      </c>
      <c r="G763" s="46" t="str">
        <f>VLOOKUP(C763,'[1]2023.11'!$C$6:$X$1239,9,0)</f>
        <v>MALIS</v>
      </c>
      <c r="H763" s="46" t="str">
        <f>VLOOKUP(C763,'[1]2023.11'!$C$6:$X$1239,14,0)</f>
        <v>F</v>
      </c>
      <c r="I763" s="78">
        <f>VLOOKUP(C763,'[1]2023.11'!$C$6:$X$1239,13,0)</f>
        <v>37995</v>
      </c>
      <c r="J763" s="46" t="str">
        <f>VLOOKUP(C763,'[1]2023.11'!$C$6:$X$1239,4,0)</f>
        <v>086322365</v>
      </c>
      <c r="K763" s="46" t="str">
        <f>VLOOKUP(C763,'[1]2023.11'!$C$6:$X$1239,3,0)</f>
        <v>250359126</v>
      </c>
      <c r="L763" s="15">
        <v>44621</v>
      </c>
      <c r="M763" s="2">
        <f t="shared" si="767"/>
        <v>25</v>
      </c>
      <c r="N763" s="16">
        <v>20</v>
      </c>
      <c r="O763" s="2"/>
      <c r="P763" s="16">
        <v>1</v>
      </c>
      <c r="Q763" s="16"/>
      <c r="R763" s="2">
        <v>200</v>
      </c>
      <c r="S763" s="2">
        <v>0</v>
      </c>
      <c r="T763" s="2">
        <v>0</v>
      </c>
      <c r="U763" s="16"/>
      <c r="V763" s="2">
        <v>0</v>
      </c>
      <c r="W763" s="2">
        <f t="shared" si="763"/>
        <v>5</v>
      </c>
      <c r="X763" s="2">
        <f t="shared" si="756"/>
        <v>0</v>
      </c>
      <c r="Y763" s="17">
        <f t="shared" si="761"/>
        <v>28.846153846153847</v>
      </c>
      <c r="Z763" s="17">
        <f t="shared" si="745"/>
        <v>5</v>
      </c>
      <c r="AA763" s="17">
        <f t="shared" si="755"/>
        <v>4.8076923076923084</v>
      </c>
      <c r="AB763" s="18">
        <v>7</v>
      </c>
      <c r="AC763" s="19">
        <f t="shared" si="733"/>
        <v>250.65384615384616</v>
      </c>
      <c r="AD763" s="17">
        <f t="shared" si="768"/>
        <v>7.6923076923076925</v>
      </c>
      <c r="AE763" s="17">
        <f t="shared" si="769"/>
        <v>0</v>
      </c>
      <c r="AF763" s="29"/>
      <c r="AG763" s="43">
        <f t="shared" si="764"/>
        <v>0</v>
      </c>
      <c r="AH763" s="17">
        <f t="shared" si="765"/>
        <v>5.0130769230769232</v>
      </c>
      <c r="AI763" s="17">
        <f t="shared" si="766"/>
        <v>12.705384615384617</v>
      </c>
      <c r="AJ763" s="3">
        <f t="shared" si="771"/>
        <v>237</v>
      </c>
      <c r="AK763" s="3">
        <f t="shared" si="772"/>
        <v>3700</v>
      </c>
      <c r="AL763" s="3"/>
      <c r="AN763" s="20">
        <f t="shared" si="747"/>
        <v>237.95</v>
      </c>
      <c r="AO763">
        <f t="shared" si="734"/>
        <v>2</v>
      </c>
      <c r="AP763">
        <f t="shared" si="735"/>
        <v>0</v>
      </c>
      <c r="AQ763">
        <f t="shared" si="736"/>
        <v>1</v>
      </c>
      <c r="AR763">
        <f t="shared" si="737"/>
        <v>1</v>
      </c>
      <c r="AS763">
        <f t="shared" si="738"/>
        <v>1</v>
      </c>
      <c r="AT763">
        <f t="shared" si="739"/>
        <v>2</v>
      </c>
      <c r="AU763">
        <f t="shared" si="740"/>
        <v>1</v>
      </c>
      <c r="AV763">
        <f t="shared" si="741"/>
        <v>1</v>
      </c>
      <c r="AW763">
        <f t="shared" si="742"/>
        <v>1</v>
      </c>
      <c r="AX763">
        <f t="shared" si="743"/>
        <v>2</v>
      </c>
      <c r="AY763">
        <f t="shared" si="744"/>
        <v>3799.9999999999545</v>
      </c>
      <c r="AZ763" s="12">
        <f t="shared" si="748"/>
        <v>-1.125</v>
      </c>
      <c r="BA763" s="13">
        <f t="shared" si="770"/>
        <v>0</v>
      </c>
      <c r="BB763" s="13">
        <f t="shared" si="762"/>
        <v>0</v>
      </c>
      <c r="BC763" s="27">
        <v>0</v>
      </c>
      <c r="BD763" s="1">
        <f t="shared" si="749"/>
        <v>0</v>
      </c>
      <c r="BE763" s="20">
        <f t="shared" si="750"/>
        <v>226.15384615384616</v>
      </c>
    </row>
    <row r="764" spans="1:57" ht="36.75" customHeight="1" x14ac:dyDescent="0.65">
      <c r="A764" s="2">
        <v>758</v>
      </c>
      <c r="B764" s="2" t="s">
        <v>1803</v>
      </c>
      <c r="C764" s="44" t="s">
        <v>1830</v>
      </c>
      <c r="D764" s="47" t="s">
        <v>1831</v>
      </c>
      <c r="E764" s="48" t="s">
        <v>1006</v>
      </c>
      <c r="F764" s="46" t="str">
        <f>VLOOKUP(C764,'[1]2023.11'!$C$6:$X$1239,8,0)</f>
        <v>KROK</v>
      </c>
      <c r="G764" s="46" t="str">
        <f>VLOOKUP(C764,'[1]2023.11'!$C$6:$X$1239,9,0)</f>
        <v>SINA</v>
      </c>
      <c r="H764" s="46" t="str">
        <f>VLOOKUP(C764,'[1]2023.11'!$C$6:$X$1239,14,0)</f>
        <v>F</v>
      </c>
      <c r="I764" s="78">
        <f>VLOOKUP(C764,'[1]2023.11'!$C$6:$X$1239,13,0)</f>
        <v>38120</v>
      </c>
      <c r="J764" s="46" t="str">
        <f>VLOOKUP(C764,'[1]2023.11'!$C$6:$X$1239,4,0)</f>
        <v>0975754017</v>
      </c>
      <c r="K764" s="46" t="str">
        <f>VLOOKUP(C764,'[1]2023.11'!$C$6:$X$1239,3,0)</f>
        <v>250302236</v>
      </c>
      <c r="L764" s="15">
        <v>45008</v>
      </c>
      <c r="M764" s="2">
        <f t="shared" si="767"/>
        <v>25.25</v>
      </c>
      <c r="N764" s="16">
        <v>28</v>
      </c>
      <c r="O764" s="2"/>
      <c r="P764" s="16"/>
      <c r="Q764" s="16">
        <v>0.75</v>
      </c>
      <c r="R764" s="2">
        <v>200</v>
      </c>
      <c r="S764" s="2">
        <v>0</v>
      </c>
      <c r="T764" s="2">
        <v>0</v>
      </c>
      <c r="U764" s="16"/>
      <c r="V764" s="2">
        <v>0</v>
      </c>
      <c r="W764" s="2">
        <f t="shared" si="763"/>
        <v>0</v>
      </c>
      <c r="X764" s="2">
        <f t="shared" si="756"/>
        <v>0</v>
      </c>
      <c r="Y764" s="17">
        <f t="shared" si="761"/>
        <v>40.384615384615387</v>
      </c>
      <c r="Z764" s="17">
        <f t="shared" si="745"/>
        <v>7</v>
      </c>
      <c r="AA764" s="17">
        <f t="shared" si="755"/>
        <v>4.8557692307692308</v>
      </c>
      <c r="AB764" s="18">
        <v>7</v>
      </c>
      <c r="AC764" s="19">
        <f t="shared" si="733"/>
        <v>259.24038461538464</v>
      </c>
      <c r="AD764" s="17">
        <f t="shared" si="768"/>
        <v>0</v>
      </c>
      <c r="AE764" s="17">
        <f t="shared" si="769"/>
        <v>5.7692307692307692</v>
      </c>
      <c r="AF764" s="29"/>
      <c r="AG764" s="43">
        <f t="shared" si="764"/>
        <v>0</v>
      </c>
      <c r="AH764" s="17">
        <f t="shared" si="765"/>
        <v>5.1848076923076931</v>
      </c>
      <c r="AI764" s="17">
        <f t="shared" si="766"/>
        <v>10.954038461538463</v>
      </c>
      <c r="AJ764" s="3">
        <f t="shared" si="771"/>
        <v>248</v>
      </c>
      <c r="AK764" s="3">
        <f t="shared" si="772"/>
        <v>1100</v>
      </c>
      <c r="AL764" s="3"/>
      <c r="AN764" s="20">
        <f t="shared" si="747"/>
        <v>248.29</v>
      </c>
      <c r="AO764">
        <f t="shared" si="734"/>
        <v>2</v>
      </c>
      <c r="AP764">
        <f t="shared" si="735"/>
        <v>0</v>
      </c>
      <c r="AQ764">
        <f t="shared" si="736"/>
        <v>2</v>
      </c>
      <c r="AR764">
        <f t="shared" si="737"/>
        <v>0</v>
      </c>
      <c r="AS764">
        <f t="shared" si="738"/>
        <v>1</v>
      </c>
      <c r="AT764">
        <f t="shared" si="739"/>
        <v>3</v>
      </c>
      <c r="AU764">
        <f t="shared" si="740"/>
        <v>0</v>
      </c>
      <c r="AV764">
        <f t="shared" si="741"/>
        <v>1</v>
      </c>
      <c r="AW764">
        <f t="shared" si="742"/>
        <v>0</v>
      </c>
      <c r="AX764">
        <f t="shared" si="743"/>
        <v>1</v>
      </c>
      <c r="AY764">
        <f t="shared" si="744"/>
        <v>1159.9999999999682</v>
      </c>
      <c r="AZ764" s="12">
        <f t="shared" si="748"/>
        <v>-2.1861111111111109</v>
      </c>
      <c r="BA764" s="13">
        <f t="shared" si="770"/>
        <v>0</v>
      </c>
      <c r="BB764" s="13">
        <f t="shared" si="762"/>
        <v>0</v>
      </c>
      <c r="BC764" s="27">
        <v>0</v>
      </c>
      <c r="BD764" s="1">
        <f t="shared" si="749"/>
        <v>0</v>
      </c>
      <c r="BE764" s="20">
        <f t="shared" si="750"/>
        <v>234.61538461538464</v>
      </c>
    </row>
    <row r="765" spans="1:57" ht="36.75" customHeight="1" x14ac:dyDescent="0.65">
      <c r="A765" s="39">
        <v>759</v>
      </c>
      <c r="B765" s="2" t="s">
        <v>1803</v>
      </c>
      <c r="C765" s="44" t="s">
        <v>1832</v>
      </c>
      <c r="D765" s="47" t="s">
        <v>1833</v>
      </c>
      <c r="E765" s="48" t="s">
        <v>228</v>
      </c>
      <c r="F765" s="46" t="str">
        <f>VLOOKUP(C765,'[1]2023.11'!$C$6:$X$1239,8,0)</f>
        <v>KHUON</v>
      </c>
      <c r="G765" s="46" t="str">
        <f>VLOOKUP(C765,'[1]2023.11'!$C$6:$X$1239,9,0)</f>
        <v>LY</v>
      </c>
      <c r="H765" s="46" t="str">
        <f>VLOOKUP(C765,'[1]2023.11'!$C$6:$X$1239,14,0)</f>
        <v>F</v>
      </c>
      <c r="I765" s="78">
        <f>VLOOKUP(C765,'[1]2023.11'!$C$6:$X$1239,13,0)</f>
        <v>32728</v>
      </c>
      <c r="J765" s="46" t="str">
        <f>VLOOKUP(C765,'[1]2023.11'!$C$6:$X$1239,4,0)</f>
        <v>0968677876</v>
      </c>
      <c r="K765" s="46" t="str">
        <f>VLOOKUP(C765,'[1]2023.11'!$C$6:$X$1239,3,0)</f>
        <v>110326929</v>
      </c>
      <c r="L765" s="15">
        <v>45055</v>
      </c>
      <c r="M765" s="2">
        <f t="shared" si="767"/>
        <v>26</v>
      </c>
      <c r="N765" s="16">
        <v>22</v>
      </c>
      <c r="O765" s="2"/>
      <c r="P765" s="16"/>
      <c r="Q765" s="16"/>
      <c r="R765" s="2">
        <v>200</v>
      </c>
      <c r="S765" s="2">
        <v>0</v>
      </c>
      <c r="T765" s="2">
        <v>0</v>
      </c>
      <c r="U765" s="16"/>
      <c r="V765" s="2">
        <v>0</v>
      </c>
      <c r="W765" s="2">
        <f t="shared" si="763"/>
        <v>10</v>
      </c>
      <c r="X765" s="2">
        <f t="shared" si="756"/>
        <v>0</v>
      </c>
      <c r="Y765" s="17">
        <f t="shared" si="761"/>
        <v>31.73076923076923</v>
      </c>
      <c r="Z765" s="17">
        <f t="shared" si="745"/>
        <v>5.5</v>
      </c>
      <c r="AA765" s="17">
        <f t="shared" si="755"/>
        <v>5</v>
      </c>
      <c r="AB765" s="18">
        <v>7</v>
      </c>
      <c r="AC765" s="19">
        <f t="shared" si="733"/>
        <v>259.23076923076923</v>
      </c>
      <c r="AD765" s="17">
        <f t="shared" si="768"/>
        <v>0</v>
      </c>
      <c r="AE765" s="17">
        <f t="shared" si="769"/>
        <v>0</v>
      </c>
      <c r="AF765" s="29"/>
      <c r="AG765" s="43">
        <f t="shared" si="764"/>
        <v>0</v>
      </c>
      <c r="AH765" s="17">
        <f t="shared" si="765"/>
        <v>5.1846153846153848</v>
      </c>
      <c r="AI765" s="17">
        <f t="shared" si="766"/>
        <v>5.1846153846153848</v>
      </c>
      <c r="AJ765" s="3">
        <f t="shared" si="771"/>
        <v>254</v>
      </c>
      <c r="AK765" s="3">
        <f t="shared" si="772"/>
        <v>200</v>
      </c>
      <c r="AL765" s="3"/>
      <c r="AN765" s="20">
        <f t="shared" si="747"/>
        <v>254.05</v>
      </c>
      <c r="AO765">
        <f t="shared" si="734"/>
        <v>2</v>
      </c>
      <c r="AP765">
        <f t="shared" si="735"/>
        <v>1</v>
      </c>
      <c r="AQ765">
        <f t="shared" si="736"/>
        <v>0</v>
      </c>
      <c r="AR765">
        <f t="shared" si="737"/>
        <v>0</v>
      </c>
      <c r="AS765">
        <f t="shared" si="738"/>
        <v>0</v>
      </c>
      <c r="AT765">
        <f t="shared" si="739"/>
        <v>4</v>
      </c>
      <c r="AU765">
        <f t="shared" si="740"/>
        <v>0</v>
      </c>
      <c r="AV765">
        <f t="shared" si="741"/>
        <v>0</v>
      </c>
      <c r="AW765">
        <f t="shared" si="742"/>
        <v>0</v>
      </c>
      <c r="AX765">
        <f t="shared" si="743"/>
        <v>2</v>
      </c>
      <c r="AY765">
        <f t="shared" si="744"/>
        <v>200.00000000004547</v>
      </c>
      <c r="AZ765" s="12">
        <f t="shared" si="748"/>
        <v>-2.3138888888888891</v>
      </c>
      <c r="BA765" s="13">
        <f t="shared" si="770"/>
        <v>0</v>
      </c>
      <c r="BB765" s="13">
        <f t="shared" si="762"/>
        <v>0</v>
      </c>
      <c r="BC765" s="27">
        <v>0</v>
      </c>
      <c r="BD765" s="1">
        <f t="shared" si="749"/>
        <v>0</v>
      </c>
      <c r="BE765" s="20">
        <f t="shared" si="750"/>
        <v>241.73076923076923</v>
      </c>
    </row>
    <row r="766" spans="1:57" ht="36.75" customHeight="1" x14ac:dyDescent="0.65">
      <c r="A766" s="2">
        <v>760</v>
      </c>
      <c r="B766" s="2" t="s">
        <v>1803</v>
      </c>
      <c r="C766" s="36" t="s">
        <v>1834</v>
      </c>
      <c r="D766" s="47" t="s">
        <v>261</v>
      </c>
      <c r="E766" s="48" t="s">
        <v>1835</v>
      </c>
      <c r="F766" s="46" t="str">
        <f>VLOOKUP(C766,'[1]2023.11'!$C$6:$X$1239,8,0)</f>
        <v>TENG</v>
      </c>
      <c r="G766" s="46" t="str">
        <f>VLOOKUP(C766,'[1]2023.11'!$C$6:$X$1239,9,0)</f>
        <v>ANGKEARA</v>
      </c>
      <c r="H766" s="46" t="str">
        <f>VLOOKUP(C766,'[1]2023.11'!$C$6:$X$1239,14,0)</f>
        <v>F</v>
      </c>
      <c r="I766" s="78">
        <f>VLOOKUP(C766,'[1]2023.11'!$C$6:$X$1239,13,0)</f>
        <v>38426</v>
      </c>
      <c r="J766" s="46" t="str">
        <f>VLOOKUP(C766,'[1]2023.11'!$C$6:$X$1239,4,0)</f>
        <v>0969904685</v>
      </c>
      <c r="K766" s="46" t="str">
        <f>VLOOKUP(C766,'[1]2023.11'!$C$6:$X$1239,3,0)</f>
        <v>171220242</v>
      </c>
      <c r="L766" s="15">
        <v>45068</v>
      </c>
      <c r="M766" s="2">
        <f t="shared" si="767"/>
        <v>26</v>
      </c>
      <c r="N766" s="16">
        <v>16</v>
      </c>
      <c r="O766" s="2"/>
      <c r="P766" s="16"/>
      <c r="Q766" s="16"/>
      <c r="R766" s="2">
        <v>200</v>
      </c>
      <c r="S766" s="2">
        <v>0</v>
      </c>
      <c r="T766" s="2">
        <v>0</v>
      </c>
      <c r="U766" s="16"/>
      <c r="V766" s="2">
        <v>0</v>
      </c>
      <c r="W766" s="2">
        <f t="shared" si="763"/>
        <v>10</v>
      </c>
      <c r="X766" s="2">
        <f t="shared" si="756"/>
        <v>0</v>
      </c>
      <c r="Y766" s="17">
        <f t="shared" si="761"/>
        <v>23.076923076923077</v>
      </c>
      <c r="Z766" s="17">
        <f t="shared" si="745"/>
        <v>4</v>
      </c>
      <c r="AA766" s="17">
        <f t="shared" si="755"/>
        <v>5</v>
      </c>
      <c r="AB766" s="18">
        <v>7</v>
      </c>
      <c r="AC766" s="19">
        <f t="shared" si="733"/>
        <v>249.07692307692307</v>
      </c>
      <c r="AD766" s="17">
        <f t="shared" si="768"/>
        <v>0</v>
      </c>
      <c r="AE766" s="17">
        <f t="shared" si="769"/>
        <v>0</v>
      </c>
      <c r="AF766" s="29"/>
      <c r="AG766" s="43">
        <f t="shared" si="764"/>
        <v>0</v>
      </c>
      <c r="AH766" s="17">
        <f t="shared" si="765"/>
        <v>4.9815384615384612</v>
      </c>
      <c r="AI766" s="17">
        <f t="shared" si="766"/>
        <v>4.9815384615384612</v>
      </c>
      <c r="AJ766" s="3">
        <f t="shared" si="771"/>
        <v>244</v>
      </c>
      <c r="AK766" s="3">
        <f t="shared" si="772"/>
        <v>300</v>
      </c>
      <c r="AL766" s="3"/>
      <c r="AN766" s="20">
        <f t="shared" si="747"/>
        <v>244.1</v>
      </c>
      <c r="AO766">
        <f t="shared" si="734"/>
        <v>2</v>
      </c>
      <c r="AP766">
        <f t="shared" si="735"/>
        <v>0</v>
      </c>
      <c r="AQ766">
        <f t="shared" si="736"/>
        <v>2</v>
      </c>
      <c r="AR766">
        <f t="shared" si="737"/>
        <v>0</v>
      </c>
      <c r="AS766">
        <f t="shared" si="738"/>
        <v>0</v>
      </c>
      <c r="AT766">
        <f t="shared" si="739"/>
        <v>4</v>
      </c>
      <c r="AU766">
        <f t="shared" si="740"/>
        <v>0</v>
      </c>
      <c r="AV766">
        <f t="shared" si="741"/>
        <v>0</v>
      </c>
      <c r="AW766">
        <f t="shared" si="742"/>
        <v>0</v>
      </c>
      <c r="AX766">
        <f t="shared" si="743"/>
        <v>3</v>
      </c>
      <c r="AY766">
        <f t="shared" si="744"/>
        <v>399.99999999997726</v>
      </c>
      <c r="AZ766" s="12">
        <f t="shared" si="748"/>
        <v>-2.35</v>
      </c>
      <c r="BA766" s="13">
        <f t="shared" si="770"/>
        <v>0</v>
      </c>
      <c r="BB766" s="13">
        <f t="shared" si="762"/>
        <v>0</v>
      </c>
      <c r="BC766" s="27">
        <v>0</v>
      </c>
      <c r="BD766" s="1">
        <f t="shared" si="749"/>
        <v>0</v>
      </c>
      <c r="BE766" s="20">
        <f t="shared" si="750"/>
        <v>233.07692307692307</v>
      </c>
    </row>
    <row r="767" spans="1:57" ht="36.75" customHeight="1" x14ac:dyDescent="0.65">
      <c r="A767" s="39">
        <v>761</v>
      </c>
      <c r="B767" s="2" t="s">
        <v>1803</v>
      </c>
      <c r="C767" s="44" t="s">
        <v>1836</v>
      </c>
      <c r="D767" s="47" t="s">
        <v>853</v>
      </c>
      <c r="E767" s="48" t="s">
        <v>211</v>
      </c>
      <c r="F767" s="46" t="str">
        <f>VLOOKUP(C767,'[1]2023.11'!$C$6:$X$1239,8,0)</f>
        <v>MOEURN</v>
      </c>
      <c r="G767" s="46" t="str">
        <f>VLOOKUP(C767,'[1]2023.11'!$C$6:$X$1239,9,0)</f>
        <v>SREYMOM</v>
      </c>
      <c r="H767" s="46" t="str">
        <f>VLOOKUP(C767,'[1]2023.11'!$C$6:$X$1239,14,0)</f>
        <v>F</v>
      </c>
      <c r="I767" s="78">
        <f>VLOOKUP(C767,'[1]2023.11'!$C$6:$X$1239,13,0)</f>
        <v>36744</v>
      </c>
      <c r="J767" s="46" t="str">
        <f>VLOOKUP(C767,'[1]2023.11'!$C$6:$X$1239,4,0)</f>
        <v>069461524</v>
      </c>
      <c r="K767" s="46" t="str">
        <f>VLOOKUP(C767,'[1]2023.11'!$C$6:$X$1239,3,0)</f>
        <v>101292199</v>
      </c>
      <c r="L767" s="15">
        <v>45110</v>
      </c>
      <c r="M767" s="2">
        <f t="shared" si="767"/>
        <v>26</v>
      </c>
      <c r="N767" s="16">
        <v>24</v>
      </c>
      <c r="O767" s="2"/>
      <c r="P767" s="16"/>
      <c r="Q767" s="16"/>
      <c r="R767" s="2">
        <v>200</v>
      </c>
      <c r="S767" s="2">
        <v>0</v>
      </c>
      <c r="T767" s="2">
        <v>0</v>
      </c>
      <c r="U767" s="16"/>
      <c r="V767" s="2">
        <v>0</v>
      </c>
      <c r="W767" s="2">
        <f t="shared" si="763"/>
        <v>10</v>
      </c>
      <c r="X767" s="2">
        <f t="shared" si="756"/>
        <v>0</v>
      </c>
      <c r="Y767" s="17">
        <f t="shared" si="761"/>
        <v>34.615384615384613</v>
      </c>
      <c r="Z767" s="17">
        <f t="shared" si="745"/>
        <v>6</v>
      </c>
      <c r="AA767" s="17">
        <f t="shared" si="755"/>
        <v>5</v>
      </c>
      <c r="AB767" s="18">
        <v>7</v>
      </c>
      <c r="AC767" s="19">
        <f t="shared" si="733"/>
        <v>262.61538461538464</v>
      </c>
      <c r="AD767" s="17">
        <f t="shared" si="768"/>
        <v>0</v>
      </c>
      <c r="AE767" s="17">
        <f t="shared" si="769"/>
        <v>0</v>
      </c>
      <c r="AF767" s="29"/>
      <c r="AG767" s="43">
        <f t="shared" si="764"/>
        <v>0</v>
      </c>
      <c r="AH767" s="17">
        <f t="shared" si="765"/>
        <v>5.252307692307693</v>
      </c>
      <c r="AI767" s="17">
        <f t="shared" si="766"/>
        <v>5.252307692307693</v>
      </c>
      <c r="AJ767" s="3">
        <f t="shared" si="771"/>
        <v>257</v>
      </c>
      <c r="AK767" s="3">
        <f t="shared" si="772"/>
        <v>1400</v>
      </c>
      <c r="AL767" s="3"/>
      <c r="AN767" s="20">
        <f t="shared" si="747"/>
        <v>257.36</v>
      </c>
      <c r="AO767">
        <f t="shared" si="734"/>
        <v>2</v>
      </c>
      <c r="AP767">
        <f t="shared" si="735"/>
        <v>1</v>
      </c>
      <c r="AQ767">
        <f t="shared" si="736"/>
        <v>0</v>
      </c>
      <c r="AR767">
        <f t="shared" si="737"/>
        <v>0</v>
      </c>
      <c r="AS767">
        <f t="shared" si="738"/>
        <v>1</v>
      </c>
      <c r="AT767">
        <f t="shared" si="739"/>
        <v>2</v>
      </c>
      <c r="AU767">
        <f t="shared" si="740"/>
        <v>0</v>
      </c>
      <c r="AV767">
        <f t="shared" si="741"/>
        <v>1</v>
      </c>
      <c r="AW767">
        <f t="shared" si="742"/>
        <v>0</v>
      </c>
      <c r="AX767">
        <f t="shared" si="743"/>
        <v>4</v>
      </c>
      <c r="AY767">
        <f t="shared" si="744"/>
        <v>1440.0000000000546</v>
      </c>
      <c r="AZ767" s="12">
        <f t="shared" si="748"/>
        <v>-2.463888888888889</v>
      </c>
      <c r="BA767" s="13">
        <f t="shared" si="770"/>
        <v>0</v>
      </c>
      <c r="BB767" s="13">
        <f t="shared" si="762"/>
        <v>0</v>
      </c>
      <c r="BC767" s="27">
        <v>0</v>
      </c>
      <c r="BD767" s="1">
        <f t="shared" si="749"/>
        <v>0</v>
      </c>
      <c r="BE767" s="20">
        <f t="shared" si="750"/>
        <v>244.61538461538464</v>
      </c>
    </row>
    <row r="768" spans="1:57" ht="36.75" customHeight="1" x14ac:dyDescent="0.65">
      <c r="A768" s="2">
        <v>762</v>
      </c>
      <c r="B768" s="2" t="s">
        <v>1803</v>
      </c>
      <c r="C768" s="44" t="s">
        <v>1837</v>
      </c>
      <c r="D768" s="47" t="s">
        <v>1106</v>
      </c>
      <c r="E768" s="48" t="s">
        <v>1838</v>
      </c>
      <c r="F768" s="46" t="str">
        <f>VLOOKUP(C768,'[1]2023.11'!$C$6:$X$1239,8,0)</f>
        <v>TOL</v>
      </c>
      <c r="G768" s="46" t="str">
        <f>VLOOKUP(C768,'[1]2023.11'!$C$6:$X$1239,9,0)</f>
        <v>RINNA</v>
      </c>
      <c r="H768" s="46" t="str">
        <f>VLOOKUP(C768,'[1]2023.11'!$C$6:$X$1239,14,0)</f>
        <v>F</v>
      </c>
      <c r="I768" s="78">
        <f>VLOOKUP(C768,'[1]2023.11'!$C$6:$X$1239,13,0)</f>
        <v>33101</v>
      </c>
      <c r="J768" s="46" t="str">
        <f>VLOOKUP(C768,'[1]2023.11'!$C$6:$X$1239,4,0)</f>
        <v>085764802</v>
      </c>
      <c r="K768" s="46" t="str">
        <f>VLOOKUP(C768,'[1]2023.11'!$C$6:$X$1239,3,0)</f>
        <v>051514473</v>
      </c>
      <c r="L768" s="15">
        <v>45170</v>
      </c>
      <c r="M768" s="2">
        <f t="shared" si="767"/>
        <v>26</v>
      </c>
      <c r="N768" s="16">
        <v>28</v>
      </c>
      <c r="O768" s="2"/>
      <c r="P768" s="16"/>
      <c r="Q768" s="16"/>
      <c r="R768" s="2">
        <v>200</v>
      </c>
      <c r="S768" s="2">
        <v>0</v>
      </c>
      <c r="T768" s="2">
        <v>0</v>
      </c>
      <c r="U768" s="16"/>
      <c r="V768" s="2">
        <v>0</v>
      </c>
      <c r="W768" s="2">
        <f t="shared" si="763"/>
        <v>10</v>
      </c>
      <c r="X768" s="2">
        <f t="shared" si="756"/>
        <v>0</v>
      </c>
      <c r="Y768" s="17">
        <f t="shared" si="761"/>
        <v>40.384615384615387</v>
      </c>
      <c r="Z768" s="17">
        <f t="shared" si="745"/>
        <v>7</v>
      </c>
      <c r="AA768" s="17">
        <f t="shared" si="755"/>
        <v>5</v>
      </c>
      <c r="AB768" s="18">
        <v>7</v>
      </c>
      <c r="AC768" s="19">
        <f t="shared" si="733"/>
        <v>269.38461538461536</v>
      </c>
      <c r="AD768" s="17">
        <f t="shared" si="768"/>
        <v>0</v>
      </c>
      <c r="AE768" s="17">
        <f t="shared" si="769"/>
        <v>0</v>
      </c>
      <c r="AF768" s="29"/>
      <c r="AG768" s="43">
        <f t="shared" si="764"/>
        <v>0</v>
      </c>
      <c r="AH768" s="17">
        <f t="shared" si="765"/>
        <v>5.3876923076923076</v>
      </c>
      <c r="AI768" s="17">
        <f t="shared" si="766"/>
        <v>5.3876923076923076</v>
      </c>
      <c r="AJ768" s="3">
        <f t="shared" si="771"/>
        <v>264</v>
      </c>
      <c r="AK768" s="3">
        <f t="shared" si="772"/>
        <v>0</v>
      </c>
      <c r="AL768" s="3"/>
      <c r="AN768" s="20">
        <f t="shared" si="747"/>
        <v>264</v>
      </c>
      <c r="AO768">
        <f t="shared" si="734"/>
        <v>2</v>
      </c>
      <c r="AP768">
        <f t="shared" si="735"/>
        <v>1</v>
      </c>
      <c r="AQ768">
        <f t="shared" si="736"/>
        <v>0</v>
      </c>
      <c r="AR768">
        <f t="shared" si="737"/>
        <v>1</v>
      </c>
      <c r="AS768">
        <f t="shared" si="738"/>
        <v>0</v>
      </c>
      <c r="AT768">
        <f t="shared" si="739"/>
        <v>4</v>
      </c>
      <c r="AU768">
        <f t="shared" si="740"/>
        <v>0</v>
      </c>
      <c r="AV768">
        <f t="shared" si="741"/>
        <v>0</v>
      </c>
      <c r="AW768">
        <f t="shared" si="742"/>
        <v>0</v>
      </c>
      <c r="AX768">
        <f t="shared" si="743"/>
        <v>0</v>
      </c>
      <c r="AY768">
        <f t="shared" si="744"/>
        <v>0</v>
      </c>
      <c r="AZ768" s="12">
        <f t="shared" si="748"/>
        <v>-2.625</v>
      </c>
      <c r="BA768" s="13">
        <f t="shared" si="770"/>
        <v>0</v>
      </c>
      <c r="BB768" s="13">
        <f t="shared" si="762"/>
        <v>0</v>
      </c>
      <c r="BC768" s="27">
        <v>0</v>
      </c>
      <c r="BD768" s="1">
        <f t="shared" si="749"/>
        <v>0</v>
      </c>
      <c r="BE768" s="20">
        <f t="shared" si="750"/>
        <v>250.38461538461536</v>
      </c>
    </row>
    <row r="769" spans="1:57" ht="36.75" customHeight="1" x14ac:dyDescent="0.65">
      <c r="A769" s="39">
        <v>763</v>
      </c>
      <c r="B769" s="2" t="s">
        <v>1803</v>
      </c>
      <c r="C769" s="36" t="s">
        <v>1839</v>
      </c>
      <c r="D769" s="47" t="s">
        <v>601</v>
      </c>
      <c r="E769" s="48" t="s">
        <v>1212</v>
      </c>
      <c r="F769" s="46" t="str">
        <f>VLOOKUP(C769,'[1]2023.11'!$C$6:$X$1239,8,0)</f>
        <v>SOEURN</v>
      </c>
      <c r="G769" s="46" t="str">
        <f>VLOOKUP(C769,'[1]2023.11'!$C$6:$X$1239,9,0)</f>
        <v>SREYKHUOCH</v>
      </c>
      <c r="H769" s="46" t="str">
        <f>VLOOKUP(C769,'[1]2023.11'!$C$6:$X$1239,14,0)</f>
        <v>F</v>
      </c>
      <c r="I769" s="78">
        <f>VLOOKUP(C769,'[1]2023.11'!$C$6:$X$1239,13,0)</f>
        <v>35523</v>
      </c>
      <c r="J769" s="46" t="e">
        <f>VLOOKUP(C769,'[1]2023.11'!$C$6:$X$1239,4,0)</f>
        <v>#N/A</v>
      </c>
      <c r="K769" s="46" t="str">
        <f>VLOOKUP(C769,'[1]2023.11'!$C$6:$X$1239,3,0)</f>
        <v>030479742</v>
      </c>
      <c r="L769" s="15">
        <v>44927</v>
      </c>
      <c r="M769" s="2">
        <f t="shared" si="767"/>
        <v>21</v>
      </c>
      <c r="N769" s="16">
        <v>10</v>
      </c>
      <c r="O769" s="2"/>
      <c r="P769" s="16">
        <v>4</v>
      </c>
      <c r="Q769" s="16">
        <v>1</v>
      </c>
      <c r="R769" s="2">
        <v>200</v>
      </c>
      <c r="S769" s="2">
        <v>0</v>
      </c>
      <c r="T769" s="2">
        <v>0</v>
      </c>
      <c r="U769" s="16"/>
      <c r="V769" s="2">
        <v>0</v>
      </c>
      <c r="W769" s="2">
        <f t="shared" si="763"/>
        <v>0</v>
      </c>
      <c r="X769" s="2">
        <f t="shared" si="756"/>
        <v>0</v>
      </c>
      <c r="Y769" s="17">
        <f t="shared" si="761"/>
        <v>14.423076923076923</v>
      </c>
      <c r="Z769" s="17">
        <f t="shared" si="745"/>
        <v>2.5</v>
      </c>
      <c r="AA769" s="17">
        <f t="shared" si="755"/>
        <v>4.0384615384615383</v>
      </c>
      <c r="AB769" s="18">
        <v>7</v>
      </c>
      <c r="AC769" s="19">
        <f t="shared" si="733"/>
        <v>227.96153846153848</v>
      </c>
      <c r="AD769" s="17">
        <f t="shared" si="768"/>
        <v>30.76923076923077</v>
      </c>
      <c r="AE769" s="17">
        <f t="shared" si="769"/>
        <v>7.6923076923076925</v>
      </c>
      <c r="AF769" s="29"/>
      <c r="AG769" s="43">
        <f t="shared" si="764"/>
        <v>0</v>
      </c>
      <c r="AH769" s="17">
        <f t="shared" si="765"/>
        <v>4.5592307692307701</v>
      </c>
      <c r="AI769" s="17">
        <f t="shared" si="766"/>
        <v>43.020769230769233</v>
      </c>
      <c r="AJ769" s="3">
        <f t="shared" si="771"/>
        <v>184</v>
      </c>
      <c r="AK769" s="3">
        <f t="shared" si="772"/>
        <v>3700</v>
      </c>
      <c r="AL769" s="3"/>
      <c r="AN769" s="20">
        <f t="shared" si="747"/>
        <v>184.94</v>
      </c>
      <c r="AO769">
        <f t="shared" si="734"/>
        <v>1</v>
      </c>
      <c r="AP769">
        <f t="shared" si="735"/>
        <v>1</v>
      </c>
      <c r="AQ769">
        <f t="shared" si="736"/>
        <v>1</v>
      </c>
      <c r="AR769">
        <f t="shared" si="737"/>
        <v>1</v>
      </c>
      <c r="AS769">
        <f t="shared" si="738"/>
        <v>0</v>
      </c>
      <c r="AT769">
        <f t="shared" si="739"/>
        <v>4</v>
      </c>
      <c r="AU769">
        <f t="shared" si="740"/>
        <v>1</v>
      </c>
      <c r="AV769">
        <f t="shared" si="741"/>
        <v>1</v>
      </c>
      <c r="AW769">
        <f t="shared" si="742"/>
        <v>1</v>
      </c>
      <c r="AX769">
        <f t="shared" si="743"/>
        <v>2</v>
      </c>
      <c r="AY769">
        <f t="shared" si="744"/>
        <v>3759.9999999999909</v>
      </c>
      <c r="AZ769" s="12">
        <f t="shared" si="748"/>
        <v>-1.9583333333333333</v>
      </c>
      <c r="BA769" s="13">
        <f t="shared" si="770"/>
        <v>0</v>
      </c>
      <c r="BB769" s="13">
        <f t="shared" si="762"/>
        <v>0</v>
      </c>
      <c r="BC769" s="27">
        <v>0</v>
      </c>
      <c r="BD769" s="1">
        <f t="shared" si="749"/>
        <v>0</v>
      </c>
      <c r="BE769" s="20">
        <f t="shared" si="750"/>
        <v>175.96153846153848</v>
      </c>
    </row>
    <row r="770" spans="1:57" ht="33" customHeight="1" x14ac:dyDescent="0.65">
      <c r="A770" s="2">
        <v>764</v>
      </c>
      <c r="B770" s="2" t="s">
        <v>1840</v>
      </c>
      <c r="C770" s="37" t="s">
        <v>1841</v>
      </c>
      <c r="D770" s="47" t="s">
        <v>1842</v>
      </c>
      <c r="E770" s="48" t="s">
        <v>1843</v>
      </c>
      <c r="F770" s="46" t="str">
        <f>VLOOKUP(C770,'[1]2023.11'!$C$6:$X$1239,8,0)</f>
        <v>SREANG</v>
      </c>
      <c r="G770" s="46" t="str">
        <f>VLOOKUP(C770,'[1]2023.11'!$C$6:$X$1239,9,0)</f>
        <v>CHEAVY</v>
      </c>
      <c r="H770" s="46" t="str">
        <f>VLOOKUP(C770,'[1]2023.11'!$C$6:$X$1239,14,0)</f>
        <v>F</v>
      </c>
      <c r="I770" s="78">
        <f>VLOOKUP(C770,'[1]2023.11'!$C$6:$X$1239,13,0)</f>
        <v>32619</v>
      </c>
      <c r="J770" s="46" t="str">
        <f>VLOOKUP(C770,'[1]2023.11'!$C$6:$X$1239,4,0)</f>
        <v>070229539</v>
      </c>
      <c r="K770" s="46" t="str">
        <f>VLOOKUP(C770,'[1]2023.11'!$C$6:$X$1239,3,0)</f>
        <v>021151648</v>
      </c>
      <c r="L770" s="15">
        <v>45001</v>
      </c>
      <c r="M770" s="2">
        <f t="shared" si="767"/>
        <v>26</v>
      </c>
      <c r="N770" s="16">
        <v>28</v>
      </c>
      <c r="O770" s="2"/>
      <c r="P770" s="16"/>
      <c r="Q770" s="16"/>
      <c r="R770" s="2">
        <v>200</v>
      </c>
      <c r="S770" s="2">
        <v>0</v>
      </c>
      <c r="T770" s="2">
        <v>0</v>
      </c>
      <c r="U770" s="16"/>
      <c r="V770" s="2">
        <v>0</v>
      </c>
      <c r="W770" s="2">
        <f>IF(AND($Q$4&lt;=M770,Q770&lt;0.01),10,IF(AND(M770&gt;=$Q$4-1,Q770&lt;0.01),5,0))</f>
        <v>10</v>
      </c>
      <c r="X770" s="2">
        <f t="shared" si="756"/>
        <v>0</v>
      </c>
      <c r="Y770" s="17">
        <f>(((R770/26/8)*1.5)*N770)+(((R770/26)*2)*O770)</f>
        <v>40.384615384615387</v>
      </c>
      <c r="Z770" s="17">
        <f t="shared" si="745"/>
        <v>7</v>
      </c>
      <c r="AA770" s="17">
        <f t="shared" si="755"/>
        <v>5</v>
      </c>
      <c r="AB770" s="18">
        <v>7</v>
      </c>
      <c r="AC770" s="19">
        <f>R770+S770+T770+U770+V770+W770+X770+Y770+Z770+AA770+AB770</f>
        <v>269.38461538461536</v>
      </c>
      <c r="AD770" s="17">
        <f>(R770+T770)/$P$4*P770</f>
        <v>0</v>
      </c>
      <c r="AE770" s="17">
        <f>(R770+T770)/$P$4*Q770</f>
        <v>0</v>
      </c>
      <c r="AF770" s="29"/>
      <c r="AG770" s="43">
        <f>IF(BE770&lt;=(1500000/4000),0,IF(BE770&lt;=(2000000/4000),(BE770-(1500000/4000))*5%,IF(BE770&lt;=(8500000/4000),(BE770-(2000000/4000))*10%+(25000/4000),IF(BE770&lt;=(12500000/4000),(BE770-(8500000/4000))*15%+(675000/4000),(BE770-(12500000/4000))*20%+(1275000/4000)))))</f>
        <v>0</v>
      </c>
      <c r="AH770" s="17">
        <f>IF((AC770*4000)&lt;=1200000,(AC770*2%),(1200000/4000*2%))</f>
        <v>5.3876923076923076</v>
      </c>
      <c r="AI770" s="17">
        <f>AD770+AE770+AF770+AG770+AH770</f>
        <v>5.3876923076923076</v>
      </c>
      <c r="AJ770" s="3">
        <f t="shared" si="771"/>
        <v>264</v>
      </c>
      <c r="AK770" s="3">
        <f t="shared" si="772"/>
        <v>0</v>
      </c>
      <c r="AL770" s="3"/>
      <c r="AN770" s="20">
        <f>ROUND( AC770-AI770,2)</f>
        <v>264</v>
      </c>
      <c r="AO770">
        <f t="shared" si="734"/>
        <v>2</v>
      </c>
      <c r="AP770">
        <f t="shared" si="735"/>
        <v>1</v>
      </c>
      <c r="AQ770">
        <f t="shared" si="736"/>
        <v>0</v>
      </c>
      <c r="AR770">
        <f t="shared" si="737"/>
        <v>1</v>
      </c>
      <c r="AS770">
        <f t="shared" si="738"/>
        <v>0</v>
      </c>
      <c r="AT770">
        <f t="shared" si="739"/>
        <v>4</v>
      </c>
      <c r="AU770">
        <f t="shared" si="740"/>
        <v>0</v>
      </c>
      <c r="AV770">
        <f t="shared" si="741"/>
        <v>0</v>
      </c>
      <c r="AW770">
        <f t="shared" si="742"/>
        <v>0</v>
      </c>
      <c r="AX770">
        <f t="shared" si="743"/>
        <v>0</v>
      </c>
      <c r="AY770">
        <f t="shared" si="744"/>
        <v>0</v>
      </c>
      <c r="AZ770" s="12">
        <f>+DAYS360(L770,$P$3)/360</f>
        <v>-2.1666666666666665</v>
      </c>
      <c r="BA770" s="13">
        <f t="shared" si="770"/>
        <v>0</v>
      </c>
      <c r="BB770" s="13">
        <f t="shared" si="762"/>
        <v>0</v>
      </c>
      <c r="BC770" s="27">
        <v>0</v>
      </c>
      <c r="BD770" s="1">
        <f>+BC770*150000/4000</f>
        <v>0</v>
      </c>
      <c r="BE770" s="20">
        <f>AC770-AD770-AE770-Z770-AA770-AB770-BD770</f>
        <v>250.38461538461536</v>
      </c>
    </row>
    <row r="771" spans="1:57" ht="33" customHeight="1" x14ac:dyDescent="0.65">
      <c r="A771" s="39">
        <v>765</v>
      </c>
      <c r="B771" s="2" t="s">
        <v>1840</v>
      </c>
      <c r="C771" s="37" t="s">
        <v>1844</v>
      </c>
      <c r="D771" s="47" t="s">
        <v>1845</v>
      </c>
      <c r="E771" s="48" t="s">
        <v>1846</v>
      </c>
      <c r="F771" s="46" t="str">
        <f>VLOOKUP(C771,'[1]2023.11'!$C$6:$X$1239,8,0)</f>
        <v>LOS</v>
      </c>
      <c r="G771" s="46" t="str">
        <f>VLOOKUP(C771,'[1]2023.11'!$C$6:$X$1239,9,0)</f>
        <v>SANNA</v>
      </c>
      <c r="H771" s="46" t="str">
        <f>VLOOKUP(C771,'[1]2023.11'!$C$6:$X$1239,14,0)</f>
        <v>F</v>
      </c>
      <c r="I771" s="78">
        <f>VLOOKUP(C771,'[1]2023.11'!$C$6:$X$1239,13,0)</f>
        <v>37933</v>
      </c>
      <c r="J771" s="46" t="str">
        <f>VLOOKUP(C771,'[1]2023.11'!$C$6:$X$1239,4,0)</f>
        <v>0886284695</v>
      </c>
      <c r="K771" s="46" t="str">
        <f>VLOOKUP(C771,'[1]2023.11'!$C$6:$X$1239,3,0)</f>
        <v>090974355</v>
      </c>
      <c r="L771" s="15">
        <v>45037</v>
      </c>
      <c r="M771" s="2">
        <f t="shared" si="767"/>
        <v>25</v>
      </c>
      <c r="N771" s="16">
        <v>17</v>
      </c>
      <c r="O771" s="2"/>
      <c r="P771" s="16"/>
      <c r="Q771" s="16">
        <v>1</v>
      </c>
      <c r="R771" s="2">
        <v>200</v>
      </c>
      <c r="S771" s="2">
        <v>0</v>
      </c>
      <c r="T771" s="2">
        <v>0</v>
      </c>
      <c r="U771" s="16"/>
      <c r="V771" s="2">
        <v>0</v>
      </c>
      <c r="W771" s="2">
        <f t="shared" ref="W771" si="773">IF(AND($Q$4&lt;=M771,Q771&lt;0.01),10,IF(AND(M771&gt;=$Q$4-1,Q771&lt;0.01),5,0))</f>
        <v>0</v>
      </c>
      <c r="X771" s="2">
        <f t="shared" si="756"/>
        <v>0</v>
      </c>
      <c r="Y771" s="17">
        <f t="shared" ref="Y771:Y834" si="774">(((R771/26/8)*1.5)*N771)+(((R771/26)*2)*O771)</f>
        <v>24.51923076923077</v>
      </c>
      <c r="Z771" s="17">
        <f t="shared" si="745"/>
        <v>4.25</v>
      </c>
      <c r="AA771" s="17">
        <f t="shared" si="755"/>
        <v>4.8076923076923084</v>
      </c>
      <c r="AB771" s="18">
        <v>7</v>
      </c>
      <c r="AC771" s="19">
        <f t="shared" ref="AC771" si="775">R771+S771+T771+U771+V771+W771+X771+Y771+Z771+AA771+AB771</f>
        <v>240.57692307692309</v>
      </c>
      <c r="AD771" s="17">
        <f t="shared" ref="AD771:AD834" si="776">(R771+T771)/$P$4*P771</f>
        <v>0</v>
      </c>
      <c r="AE771" s="17">
        <f t="shared" ref="AE771:AE834" si="777">(R771+T771)/$P$4*Q771</f>
        <v>7.6923076923076925</v>
      </c>
      <c r="AF771" s="29"/>
      <c r="AG771" s="43">
        <f t="shared" ref="AG771" si="778">IF(BE771&lt;=(1500000/4000),0,IF(BE771&lt;=(2000000/4000),(BE771-(1500000/4000))*5%,IF(BE771&lt;=(8500000/4000),(BE771-(2000000/4000))*10%+(25000/4000),IF(BE771&lt;=(12500000/4000),(BE771-(8500000/4000))*15%+(675000/4000),(BE771-(12500000/4000))*20%+(1275000/4000)))))</f>
        <v>0</v>
      </c>
      <c r="AH771" s="17">
        <f t="shared" ref="AH771" si="779">IF((AC771*4000)&lt;=1200000,(AC771*2%),(1200000/4000*2%))</f>
        <v>4.8115384615384622</v>
      </c>
      <c r="AI771" s="17">
        <f t="shared" ref="AI771" si="780">AD771+AE771+AF771+AG771+AH771</f>
        <v>12.503846153846155</v>
      </c>
      <c r="AJ771" s="3">
        <f t="shared" si="771"/>
        <v>228</v>
      </c>
      <c r="AK771" s="3">
        <f t="shared" si="772"/>
        <v>200</v>
      </c>
      <c r="AL771" s="3"/>
      <c r="AN771" s="20">
        <f t="shared" ref="AN771:AN834" si="781">ROUND( AC771-AI771,2)</f>
        <v>228.07</v>
      </c>
      <c r="AO771">
        <f t="shared" si="734"/>
        <v>2</v>
      </c>
      <c r="AP771">
        <f t="shared" si="735"/>
        <v>0</v>
      </c>
      <c r="AQ771">
        <f t="shared" si="736"/>
        <v>1</v>
      </c>
      <c r="AR771">
        <f t="shared" si="737"/>
        <v>0</v>
      </c>
      <c r="AS771">
        <f t="shared" si="738"/>
        <v>1</v>
      </c>
      <c r="AT771">
        <f t="shared" si="739"/>
        <v>3</v>
      </c>
      <c r="AU771">
        <f t="shared" si="740"/>
        <v>0</v>
      </c>
      <c r="AV771">
        <f t="shared" si="741"/>
        <v>0</v>
      </c>
      <c r="AW771">
        <f t="shared" si="742"/>
        <v>0</v>
      </c>
      <c r="AX771">
        <f t="shared" si="743"/>
        <v>2</v>
      </c>
      <c r="AY771">
        <f t="shared" si="744"/>
        <v>279.99999999997272</v>
      </c>
      <c r="AZ771" s="12">
        <f t="shared" ref="AZ771:AZ834" si="782">+DAYS360(L771,$P$3)/360</f>
        <v>-2.2638888888888888</v>
      </c>
      <c r="BA771" s="13">
        <f t="shared" si="770"/>
        <v>0</v>
      </c>
      <c r="BB771" s="13">
        <f t="shared" si="762"/>
        <v>0</v>
      </c>
      <c r="BC771" s="27">
        <v>0</v>
      </c>
      <c r="BD771" s="1">
        <f t="shared" ref="BD771:BD834" si="783">+BC771*150000/4000</f>
        <v>0</v>
      </c>
      <c r="BE771" s="20">
        <f t="shared" ref="BE771:BE834" si="784">AC771-AD771-AE771-Z771-AA771-AB771-BD771</f>
        <v>216.82692307692309</v>
      </c>
    </row>
    <row r="772" spans="1:57" ht="39.75" customHeight="1" x14ac:dyDescent="0.65">
      <c r="A772" s="2">
        <v>766</v>
      </c>
      <c r="B772" s="2" t="s">
        <v>1847</v>
      </c>
      <c r="C772" s="44" t="s">
        <v>1848</v>
      </c>
      <c r="D772" s="47" t="s">
        <v>1849</v>
      </c>
      <c r="E772" s="48" t="s">
        <v>1850</v>
      </c>
      <c r="F772" s="46" t="str">
        <f>VLOOKUP(C772,'[1]2023.11'!$C$6:$X$1239,8,0)</f>
        <v>LORN</v>
      </c>
      <c r="G772" s="46" t="str">
        <f>VLOOKUP(C772,'[1]2023.11'!$C$6:$X$1239,9,0)</f>
        <v>SAMUN</v>
      </c>
      <c r="H772" s="46" t="str">
        <f>VLOOKUP(C772,'[1]2023.11'!$C$6:$X$1239,14,0)</f>
        <v>F</v>
      </c>
      <c r="I772" s="78">
        <f>VLOOKUP(C772,'[1]2023.11'!$C$6:$X$1239,13,0)</f>
        <v>30385</v>
      </c>
      <c r="J772" s="46" t="str">
        <f>VLOOKUP(C772,'[1]2023.11'!$C$6:$X$1239,4,0)</f>
        <v>0975009639</v>
      </c>
      <c r="K772" s="46">
        <f>VLOOKUP(C772,'[1]2023.11'!$C$6:$X$1239,3,0)</f>
        <v>160050931</v>
      </c>
      <c r="L772" s="15">
        <v>44228</v>
      </c>
      <c r="M772" s="2">
        <f>$P$4-Q772-P772</f>
        <v>26</v>
      </c>
      <c r="N772" s="16">
        <v>2</v>
      </c>
      <c r="O772" s="2"/>
      <c r="P772" s="16"/>
      <c r="Q772" s="16"/>
      <c r="R772" s="2">
        <v>200</v>
      </c>
      <c r="S772" s="2">
        <v>0</v>
      </c>
      <c r="T772" s="2">
        <v>15</v>
      </c>
      <c r="U772" s="16"/>
      <c r="V772" s="2">
        <v>0</v>
      </c>
      <c r="W772" s="2">
        <f>IF(AND($Q$4&lt;=M772,Q772&lt;0.01),10,IF(AND(M772&gt;=$Q$4-1,Q772&lt;0.01),5,0))</f>
        <v>10</v>
      </c>
      <c r="X772" s="2">
        <f t="shared" si="756"/>
        <v>0</v>
      </c>
      <c r="Y772" s="17">
        <f t="shared" si="774"/>
        <v>2.8846153846153846</v>
      </c>
      <c r="Z772" s="17">
        <f t="shared" si="745"/>
        <v>0.5</v>
      </c>
      <c r="AA772" s="17">
        <f t="shared" si="755"/>
        <v>5</v>
      </c>
      <c r="AB772" s="18">
        <v>7</v>
      </c>
      <c r="AC772" s="19">
        <f>R772+S772+T772+U772+V772+W772+X772+Y772+Z772+AA772+AB772</f>
        <v>240.38461538461539</v>
      </c>
      <c r="AD772" s="17">
        <f t="shared" si="776"/>
        <v>0</v>
      </c>
      <c r="AE772" s="17">
        <f t="shared" si="777"/>
        <v>0</v>
      </c>
      <c r="AF772" s="29"/>
      <c r="AG772" s="43">
        <f>IF(BE772&lt;=(1500000/4000),0,IF(BE772&lt;=(2000000/4000),(BE772-(1500000/4000))*5%,IF(BE772&lt;=(8500000/4000),(BE772-(2000000/4000))*10%+(25000/4000),IF(BE772&lt;=(12500000/4000),(BE772-(8500000/4000))*15%+(675000/4000),(BE772-(12500000/4000))*20%+(1275000/4000)))))</f>
        <v>0</v>
      </c>
      <c r="AH772" s="17">
        <f>IF((AC772*4000)&lt;=1200000,(AC772*2%),(1200000/4000*2%))</f>
        <v>4.8076923076923075</v>
      </c>
      <c r="AI772" s="17">
        <f>AD772+AE772+AF772+AG772+AH772</f>
        <v>4.8076923076923075</v>
      </c>
      <c r="AJ772" s="3">
        <f t="shared" si="771"/>
        <v>235</v>
      </c>
      <c r="AK772" s="3">
        <f t="shared" si="772"/>
        <v>2300</v>
      </c>
      <c r="AL772" s="3"/>
      <c r="AN772" s="20">
        <f t="shared" si="781"/>
        <v>235.58</v>
      </c>
      <c r="AO772">
        <f t="shared" ref="AO772:AO835" si="785">INT(AN772/$AO$5)</f>
        <v>2</v>
      </c>
      <c r="AP772">
        <f t="shared" ref="AP772:AP835" si="786">INT((AN772-$AO$5*AO772)/50)</f>
        <v>0</v>
      </c>
      <c r="AQ772">
        <f t="shared" ref="AQ772:AQ835" si="787">INT((AN772-$AO$5*AO772-$AP$5*AP772)/20)</f>
        <v>1</v>
      </c>
      <c r="AR772">
        <f t="shared" ref="AR772:AR835" si="788">INT((AN772-$AO$5*AO772-$AP$5*AP772-$AQ$5*AQ772)/10)</f>
        <v>1</v>
      </c>
      <c r="AS772">
        <f t="shared" ref="AS772:AS835" si="789">INT((AN772-$AO$5*AO772-$AP$5*AP772-$AQ$5*AQ772-$AR$5*AR772)/5)</f>
        <v>1</v>
      </c>
      <c r="AT772">
        <f t="shared" ref="AT772:AT835" si="790">INT((AN772-$AO$5*AO772-$AP$5*AP772-$AQ$5*AQ772-$AR$5*AR772-$AS$5*AS772)/1)</f>
        <v>0</v>
      </c>
      <c r="AU772">
        <f t="shared" ref="AU772:AU835" si="791">INT(AY772/$AU$5)</f>
        <v>1</v>
      </c>
      <c r="AV772">
        <f t="shared" ref="AV772:AV835" si="792">INT((AY772-AU772*$AU$5)/1000)</f>
        <v>0</v>
      </c>
      <c r="AW772">
        <f t="shared" ref="AW772:AW835" si="793">INT((AY772-AU772*$AU$5-AV772*$AV$5)/500)</f>
        <v>0</v>
      </c>
      <c r="AX772">
        <f t="shared" ref="AX772:AX835" si="794">INT((AY772-AU772*$AU$5-AV772*$AV$5-AW772*$AW$5)/100)</f>
        <v>3</v>
      </c>
      <c r="AY772">
        <f t="shared" ref="AY772:AY835" si="795">(AN772-$AO$5*AO772-$AP$5*AP772-$AQ$5*AQ772-$AR$5*AR772-$AS$5*AS772-$AT$5*AT772)*4000</f>
        <v>2320.00000000005</v>
      </c>
      <c r="AZ772" s="12">
        <f t="shared" si="782"/>
        <v>-4.1666666666666664E-2</v>
      </c>
      <c r="BA772" s="13">
        <f t="shared" si="770"/>
        <v>0</v>
      </c>
      <c r="BB772" s="13">
        <f t="shared" ref="BB772:BB835" si="796">IF(AZ772&lt;=3,0,IF(AZ772&lt;=4,4,IF(AZ772&lt;=5,5,IF(AZ772&lt;=6,6,IF(AZ772&lt;=7,7,IF(AZ772&lt;=8,8,IF(AZ772&lt;=9,9,10)))))))</f>
        <v>0</v>
      </c>
      <c r="BC772" s="27">
        <v>0</v>
      </c>
      <c r="BD772" s="1">
        <f t="shared" si="783"/>
        <v>0</v>
      </c>
      <c r="BE772" s="20">
        <f t="shared" si="784"/>
        <v>227.88461538461539</v>
      </c>
    </row>
    <row r="773" spans="1:57" ht="39.75" customHeight="1" x14ac:dyDescent="0.65">
      <c r="A773" s="39">
        <v>767</v>
      </c>
      <c r="B773" s="2" t="s">
        <v>1847</v>
      </c>
      <c r="C773" s="44" t="s">
        <v>1851</v>
      </c>
      <c r="D773" s="47" t="s">
        <v>1852</v>
      </c>
      <c r="E773" s="48" t="s">
        <v>1853</v>
      </c>
      <c r="F773" s="46" t="str">
        <f>VLOOKUP(C773,'[1]2023.11'!$C$6:$X$1239,8,0)</f>
        <v>LAI</v>
      </c>
      <c r="G773" s="46" t="str">
        <f>VLOOKUP(C773,'[1]2023.11'!$C$6:$X$1239,9,0)</f>
        <v>KHUOCH</v>
      </c>
      <c r="H773" s="46" t="str">
        <f>VLOOKUP(C773,'[1]2023.11'!$C$6:$X$1239,14,0)</f>
        <v>F</v>
      </c>
      <c r="I773" s="78">
        <f>VLOOKUP(C773,'[1]2023.11'!$C$6:$X$1239,13,0)</f>
        <v>36593</v>
      </c>
      <c r="J773" s="46" t="str">
        <f>VLOOKUP(C773,'[1]2023.11'!$C$6:$X$1239,4,0)</f>
        <v>015372825</v>
      </c>
      <c r="K773" s="46" t="str">
        <f>VLOOKUP(C773,'[1]2023.11'!$C$6:$X$1239,3,0)</f>
        <v>021177275</v>
      </c>
      <c r="L773" s="15">
        <v>44228</v>
      </c>
      <c r="M773" s="2">
        <f t="shared" ref="M773:M836" si="797">$P$4-Q773-P773</f>
        <v>26</v>
      </c>
      <c r="N773" s="16">
        <v>2</v>
      </c>
      <c r="O773" s="2"/>
      <c r="P773" s="16"/>
      <c r="Q773" s="16"/>
      <c r="R773" s="2">
        <v>200</v>
      </c>
      <c r="S773" s="2">
        <v>0</v>
      </c>
      <c r="T773" s="2">
        <v>3</v>
      </c>
      <c r="U773" s="16"/>
      <c r="V773" s="2">
        <v>0</v>
      </c>
      <c r="W773" s="2">
        <f t="shared" ref="W773:W836" si="798">IF(AND($Q$4&lt;=M773,Q773&lt;0.01),10,IF(AND(M773&gt;=$Q$4-1,Q773&lt;0.01),5,0))</f>
        <v>10</v>
      </c>
      <c r="X773" s="2">
        <f t="shared" si="756"/>
        <v>0</v>
      </c>
      <c r="Y773" s="17">
        <f t="shared" si="774"/>
        <v>2.8846153846153846</v>
      </c>
      <c r="Z773" s="17">
        <f t="shared" si="745"/>
        <v>0.5</v>
      </c>
      <c r="AA773" s="17">
        <f t="shared" si="755"/>
        <v>5</v>
      </c>
      <c r="AB773" s="18">
        <v>7</v>
      </c>
      <c r="AC773" s="19">
        <f t="shared" ref="AC773:AC836" si="799">R773+S773+T773+U773+V773+W773+X773+Y773+Z773+AA773+AB773</f>
        <v>228.38461538461539</v>
      </c>
      <c r="AD773" s="17">
        <f t="shared" si="776"/>
        <v>0</v>
      </c>
      <c r="AE773" s="17">
        <f t="shared" si="777"/>
        <v>0</v>
      </c>
      <c r="AF773" s="29"/>
      <c r="AG773" s="43">
        <f t="shared" ref="AG773:AG836" si="800">IF(BE773&lt;=(1500000/4000),0,IF(BE773&lt;=(2000000/4000),(BE773-(1500000/4000))*5%,IF(BE773&lt;=(8500000/4000),(BE773-(2000000/4000))*10%+(25000/4000),IF(BE773&lt;=(12500000/4000),(BE773-(8500000/4000))*15%+(675000/4000),(BE773-(12500000/4000))*20%+(1275000/4000)))))</f>
        <v>0</v>
      </c>
      <c r="AH773" s="17">
        <f t="shared" ref="AH773:AH836" si="801">IF((AC773*4000)&lt;=1200000,(AC773*2%),(1200000/4000*2%))</f>
        <v>4.5676923076923082</v>
      </c>
      <c r="AI773" s="17">
        <f t="shared" ref="AI773:AI836" si="802">AD773+AE773+AF773+AG773+AH773</f>
        <v>4.5676923076923082</v>
      </c>
      <c r="AJ773" s="3">
        <f t="shared" si="771"/>
        <v>223</v>
      </c>
      <c r="AK773" s="3">
        <f t="shared" si="772"/>
        <v>3200</v>
      </c>
      <c r="AL773" s="3"/>
      <c r="AN773" s="20">
        <f t="shared" si="781"/>
        <v>223.82</v>
      </c>
      <c r="AO773">
        <f t="shared" si="785"/>
        <v>2</v>
      </c>
      <c r="AP773">
        <f t="shared" si="786"/>
        <v>0</v>
      </c>
      <c r="AQ773">
        <f t="shared" si="787"/>
        <v>1</v>
      </c>
      <c r="AR773">
        <f t="shared" si="788"/>
        <v>0</v>
      </c>
      <c r="AS773">
        <f t="shared" si="789"/>
        <v>0</v>
      </c>
      <c r="AT773">
        <f t="shared" si="790"/>
        <v>3</v>
      </c>
      <c r="AU773">
        <f t="shared" si="791"/>
        <v>1</v>
      </c>
      <c r="AV773">
        <f t="shared" si="792"/>
        <v>1</v>
      </c>
      <c r="AW773">
        <f t="shared" si="793"/>
        <v>0</v>
      </c>
      <c r="AX773">
        <f t="shared" si="794"/>
        <v>2</v>
      </c>
      <c r="AY773">
        <f t="shared" si="795"/>
        <v>3279.9999999999727</v>
      </c>
      <c r="AZ773" s="12">
        <f t="shared" si="782"/>
        <v>-4.1666666666666664E-2</v>
      </c>
      <c r="BA773" s="13">
        <f t="shared" si="770"/>
        <v>0</v>
      </c>
      <c r="BB773" s="13">
        <f t="shared" si="796"/>
        <v>0</v>
      </c>
      <c r="BC773" s="27">
        <v>0</v>
      </c>
      <c r="BD773" s="1">
        <f t="shared" si="783"/>
        <v>0</v>
      </c>
      <c r="BE773" s="20">
        <f t="shared" si="784"/>
        <v>215.88461538461539</v>
      </c>
    </row>
    <row r="774" spans="1:57" ht="39.75" customHeight="1" x14ac:dyDescent="0.8">
      <c r="A774" s="2">
        <v>768</v>
      </c>
      <c r="B774" s="2" t="s">
        <v>1847</v>
      </c>
      <c r="C774" s="44" t="s">
        <v>1854</v>
      </c>
      <c r="D774" s="40" t="s">
        <v>1411</v>
      </c>
      <c r="E774" s="40" t="s">
        <v>1855</v>
      </c>
      <c r="F774" s="46" t="str">
        <f>VLOOKUP(C774,'[1]2023.11'!$C$6:$X$1239,8,0)</f>
        <v>SIM</v>
      </c>
      <c r="G774" s="46" t="str">
        <f>VLOOKUP(C774,'[1]2023.11'!$C$6:$X$1239,9,0)</f>
        <v>CHANTHY</v>
      </c>
      <c r="H774" s="46" t="str">
        <f>VLOOKUP(C774,'[1]2023.11'!$C$6:$X$1239,14,0)</f>
        <v>F</v>
      </c>
      <c r="I774" s="78">
        <f>VLOOKUP(C774,'[1]2023.11'!$C$6:$X$1239,13,0)</f>
        <v>29221</v>
      </c>
      <c r="J774" s="46" t="str">
        <f>VLOOKUP(C774,'[1]2023.11'!$C$6:$X$1239,4,0)</f>
        <v>0967977508</v>
      </c>
      <c r="K774" s="46" t="str">
        <f>VLOOKUP(C774,'[1]2023.11'!$C$6:$X$1239,3,0)</f>
        <v>030350629</v>
      </c>
      <c r="L774" s="15">
        <v>44228</v>
      </c>
      <c r="M774" s="2">
        <f t="shared" si="797"/>
        <v>26</v>
      </c>
      <c r="N774" s="16">
        <v>26</v>
      </c>
      <c r="O774" s="2"/>
      <c r="P774" s="16"/>
      <c r="Q774" s="16"/>
      <c r="R774" s="2">
        <v>200</v>
      </c>
      <c r="S774" s="2">
        <v>0</v>
      </c>
      <c r="T774" s="2">
        <v>1.5</v>
      </c>
      <c r="U774" s="16"/>
      <c r="V774" s="2">
        <v>0</v>
      </c>
      <c r="W774" s="2">
        <f t="shared" si="798"/>
        <v>10</v>
      </c>
      <c r="X774" s="2">
        <f t="shared" si="756"/>
        <v>0</v>
      </c>
      <c r="Y774" s="17">
        <f t="shared" si="774"/>
        <v>37.5</v>
      </c>
      <c r="Z774" s="17">
        <f t="shared" si="745"/>
        <v>6.5</v>
      </c>
      <c r="AA774" s="17">
        <f t="shared" si="755"/>
        <v>5</v>
      </c>
      <c r="AB774" s="18">
        <v>7</v>
      </c>
      <c r="AC774" s="19">
        <f t="shared" si="799"/>
        <v>267.5</v>
      </c>
      <c r="AD774" s="17">
        <f t="shared" si="776"/>
        <v>0</v>
      </c>
      <c r="AE774" s="17">
        <f t="shared" si="777"/>
        <v>0</v>
      </c>
      <c r="AF774" s="29"/>
      <c r="AG774" s="43">
        <f t="shared" si="800"/>
        <v>0</v>
      </c>
      <c r="AH774" s="17">
        <f t="shared" si="801"/>
        <v>5.3500000000000005</v>
      </c>
      <c r="AI774" s="17">
        <f t="shared" si="802"/>
        <v>5.3500000000000005</v>
      </c>
      <c r="AJ774" s="3">
        <f t="shared" si="771"/>
        <v>262</v>
      </c>
      <c r="AK774" s="3">
        <f t="shared" si="772"/>
        <v>500</v>
      </c>
      <c r="AL774" s="3"/>
      <c r="AN774" s="20">
        <f t="shared" si="781"/>
        <v>262.14999999999998</v>
      </c>
      <c r="AO774">
        <f t="shared" si="785"/>
        <v>2</v>
      </c>
      <c r="AP774">
        <f t="shared" si="786"/>
        <v>1</v>
      </c>
      <c r="AQ774">
        <f t="shared" si="787"/>
        <v>0</v>
      </c>
      <c r="AR774">
        <f t="shared" si="788"/>
        <v>1</v>
      </c>
      <c r="AS774">
        <f t="shared" si="789"/>
        <v>0</v>
      </c>
      <c r="AT774">
        <f t="shared" si="790"/>
        <v>2</v>
      </c>
      <c r="AU774">
        <f t="shared" si="791"/>
        <v>0</v>
      </c>
      <c r="AV774">
        <f t="shared" si="792"/>
        <v>0</v>
      </c>
      <c r="AW774">
        <f t="shared" si="793"/>
        <v>1</v>
      </c>
      <c r="AX774">
        <f t="shared" si="794"/>
        <v>0</v>
      </c>
      <c r="AY774">
        <f t="shared" si="795"/>
        <v>599.99999999990905</v>
      </c>
      <c r="AZ774" s="12">
        <f t="shared" si="782"/>
        <v>-4.1666666666666664E-2</v>
      </c>
      <c r="BA774" s="13">
        <f t="shared" si="770"/>
        <v>0</v>
      </c>
      <c r="BB774" s="13">
        <f t="shared" si="796"/>
        <v>0</v>
      </c>
      <c r="BC774" s="27">
        <v>0</v>
      </c>
      <c r="BD774" s="1">
        <f t="shared" si="783"/>
        <v>0</v>
      </c>
      <c r="BE774" s="20">
        <f t="shared" si="784"/>
        <v>249</v>
      </c>
    </row>
    <row r="775" spans="1:57" ht="39.75" customHeight="1" x14ac:dyDescent="0.65">
      <c r="A775" s="39">
        <v>769</v>
      </c>
      <c r="B775" s="2" t="s">
        <v>1847</v>
      </c>
      <c r="C775" s="44" t="s">
        <v>1856</v>
      </c>
      <c r="D775" s="38" t="s">
        <v>1857</v>
      </c>
      <c r="E775" s="38" t="s">
        <v>1742</v>
      </c>
      <c r="F775" s="46" t="str">
        <f>VLOOKUP(C775,'[1]2023.11'!$C$6:$X$1239,8,0)</f>
        <v>HOUR</v>
      </c>
      <c r="G775" s="46" t="str">
        <f>VLOOKUP(C775,'[1]2023.11'!$C$6:$X$1239,9,0)</f>
        <v>SOKNIM</v>
      </c>
      <c r="H775" s="46" t="str">
        <f>VLOOKUP(C775,'[1]2023.11'!$C$6:$X$1239,14,0)</f>
        <v>F</v>
      </c>
      <c r="I775" s="78">
        <f>VLOOKUP(C775,'[1]2023.11'!$C$6:$X$1239,13,0)</f>
        <v>34065</v>
      </c>
      <c r="J775" s="46" t="str">
        <f>VLOOKUP(C775,'[1]2023.11'!$C$6:$X$1239,4,0)</f>
        <v>010659099</v>
      </c>
      <c r="K775" s="46" t="str">
        <f>VLOOKUP(C775,'[1]2023.11'!$C$6:$X$1239,3,0)</f>
        <v>011032368</v>
      </c>
      <c r="L775" s="15">
        <v>44228</v>
      </c>
      <c r="M775" s="2">
        <f t="shared" si="797"/>
        <v>26</v>
      </c>
      <c r="N775" s="16">
        <v>2</v>
      </c>
      <c r="O775" s="2"/>
      <c r="P775" s="16"/>
      <c r="Q775" s="16"/>
      <c r="R775" s="2">
        <v>200</v>
      </c>
      <c r="S775" s="2">
        <v>0</v>
      </c>
      <c r="T775" s="2">
        <v>1.5</v>
      </c>
      <c r="U775" s="16"/>
      <c r="V775" s="2">
        <v>0</v>
      </c>
      <c r="W775" s="2">
        <f t="shared" si="798"/>
        <v>10</v>
      </c>
      <c r="X775" s="2">
        <f t="shared" si="756"/>
        <v>0</v>
      </c>
      <c r="Y775" s="17">
        <f t="shared" si="774"/>
        <v>2.8846153846153846</v>
      </c>
      <c r="Z775" s="17">
        <f t="shared" si="745"/>
        <v>0.5</v>
      </c>
      <c r="AA775" s="17">
        <f t="shared" si="755"/>
        <v>5</v>
      </c>
      <c r="AB775" s="18">
        <v>7</v>
      </c>
      <c r="AC775" s="19">
        <f t="shared" si="799"/>
        <v>226.88461538461539</v>
      </c>
      <c r="AD775" s="17">
        <f t="shared" si="776"/>
        <v>0</v>
      </c>
      <c r="AE775" s="17">
        <f t="shared" si="777"/>
        <v>0</v>
      </c>
      <c r="AF775" s="29"/>
      <c r="AG775" s="43">
        <f t="shared" si="800"/>
        <v>0</v>
      </c>
      <c r="AH775" s="17">
        <f t="shared" si="801"/>
        <v>4.5376923076923079</v>
      </c>
      <c r="AI775" s="17">
        <f t="shared" si="802"/>
        <v>4.5376923076923079</v>
      </c>
      <c r="AJ775" s="3">
        <f t="shared" si="771"/>
        <v>222</v>
      </c>
      <c r="AK775" s="3">
        <f t="shared" si="772"/>
        <v>1300</v>
      </c>
      <c r="AL775" s="3"/>
      <c r="AN775" s="20">
        <f t="shared" si="781"/>
        <v>222.35</v>
      </c>
      <c r="AO775">
        <f t="shared" si="785"/>
        <v>2</v>
      </c>
      <c r="AP775">
        <f t="shared" si="786"/>
        <v>0</v>
      </c>
      <c r="AQ775">
        <f t="shared" si="787"/>
        <v>1</v>
      </c>
      <c r="AR775">
        <f t="shared" si="788"/>
        <v>0</v>
      </c>
      <c r="AS775">
        <f t="shared" si="789"/>
        <v>0</v>
      </c>
      <c r="AT775">
        <f t="shared" si="790"/>
        <v>2</v>
      </c>
      <c r="AU775">
        <f t="shared" si="791"/>
        <v>0</v>
      </c>
      <c r="AV775">
        <f t="shared" si="792"/>
        <v>1</v>
      </c>
      <c r="AW775">
        <f t="shared" si="793"/>
        <v>0</v>
      </c>
      <c r="AX775">
        <f t="shared" si="794"/>
        <v>3</v>
      </c>
      <c r="AY775">
        <f t="shared" si="795"/>
        <v>1399.9999999999773</v>
      </c>
      <c r="AZ775" s="12">
        <f t="shared" si="782"/>
        <v>-4.1666666666666664E-2</v>
      </c>
      <c r="BA775" s="13">
        <f t="shared" si="770"/>
        <v>0</v>
      </c>
      <c r="BB775" s="13">
        <f t="shared" si="796"/>
        <v>0</v>
      </c>
      <c r="BC775" s="27">
        <v>0</v>
      </c>
      <c r="BD775" s="1">
        <f t="shared" si="783"/>
        <v>0</v>
      </c>
      <c r="BE775" s="20">
        <f t="shared" si="784"/>
        <v>214.38461538461539</v>
      </c>
    </row>
    <row r="776" spans="1:57" ht="39.75" customHeight="1" x14ac:dyDescent="0.65">
      <c r="A776" s="2">
        <v>770</v>
      </c>
      <c r="B776" s="2" t="s">
        <v>1847</v>
      </c>
      <c r="C776" s="44" t="s">
        <v>1858</v>
      </c>
      <c r="D776" s="47" t="s">
        <v>1859</v>
      </c>
      <c r="E776" s="48" t="s">
        <v>1860</v>
      </c>
      <c r="F776" s="46" t="str">
        <f>VLOOKUP(C776,'[1]2023.11'!$C$6:$X$1239,8,0)</f>
        <v>KAN</v>
      </c>
      <c r="G776" s="46" t="str">
        <f>VLOOKUP(C776,'[1]2023.11'!$C$6:$X$1239,9,0)</f>
        <v>CHHOVAN</v>
      </c>
      <c r="H776" s="46" t="str">
        <f>VLOOKUP(C776,'[1]2023.11'!$C$6:$X$1239,14,0)</f>
        <v>F</v>
      </c>
      <c r="I776" s="78">
        <f>VLOOKUP(C776,'[1]2023.11'!$C$6:$X$1239,13,0)</f>
        <v>36653</v>
      </c>
      <c r="J776" s="46" t="str">
        <f>VLOOKUP(C776,'[1]2023.11'!$C$6:$X$1239,4,0)</f>
        <v>0966878508</v>
      </c>
      <c r="K776" s="46" t="str">
        <f>VLOOKUP(C776,'[1]2023.11'!$C$6:$X$1239,3,0)</f>
        <v>021217168</v>
      </c>
      <c r="L776" s="15">
        <v>44228</v>
      </c>
      <c r="M776" s="2">
        <f t="shared" si="797"/>
        <v>26</v>
      </c>
      <c r="N776" s="16">
        <v>2</v>
      </c>
      <c r="O776" s="2"/>
      <c r="P776" s="16"/>
      <c r="Q776" s="16"/>
      <c r="R776" s="2">
        <v>200</v>
      </c>
      <c r="S776" s="2">
        <v>0</v>
      </c>
      <c r="T776" s="2">
        <v>1.5</v>
      </c>
      <c r="U776" s="16"/>
      <c r="V776" s="2">
        <v>0</v>
      </c>
      <c r="W776" s="2">
        <f t="shared" si="798"/>
        <v>10</v>
      </c>
      <c r="X776" s="2">
        <f t="shared" si="756"/>
        <v>0</v>
      </c>
      <c r="Y776" s="17">
        <f t="shared" si="774"/>
        <v>2.8846153846153846</v>
      </c>
      <c r="Z776" s="17">
        <f t="shared" ref="Z776:Z839" si="803">N776*1000/4000</f>
        <v>0.5</v>
      </c>
      <c r="AA776" s="17">
        <f t="shared" si="755"/>
        <v>5</v>
      </c>
      <c r="AB776" s="18">
        <v>7</v>
      </c>
      <c r="AC776" s="19">
        <f t="shared" si="799"/>
        <v>226.88461538461539</v>
      </c>
      <c r="AD776" s="17">
        <f t="shared" si="776"/>
        <v>0</v>
      </c>
      <c r="AE776" s="17">
        <f t="shared" si="777"/>
        <v>0</v>
      </c>
      <c r="AF776" s="29"/>
      <c r="AG776" s="43">
        <f t="shared" si="800"/>
        <v>0</v>
      </c>
      <c r="AH776" s="17">
        <f t="shared" si="801"/>
        <v>4.5376923076923079</v>
      </c>
      <c r="AI776" s="17">
        <f t="shared" si="802"/>
        <v>4.5376923076923079</v>
      </c>
      <c r="AJ776" s="3">
        <f t="shared" si="771"/>
        <v>222</v>
      </c>
      <c r="AK776" s="3">
        <f t="shared" si="772"/>
        <v>1300</v>
      </c>
      <c r="AL776" s="3"/>
      <c r="AN776" s="20">
        <f t="shared" si="781"/>
        <v>222.35</v>
      </c>
      <c r="AO776">
        <f t="shared" si="785"/>
        <v>2</v>
      </c>
      <c r="AP776">
        <f t="shared" si="786"/>
        <v>0</v>
      </c>
      <c r="AQ776">
        <f t="shared" si="787"/>
        <v>1</v>
      </c>
      <c r="AR776">
        <f t="shared" si="788"/>
        <v>0</v>
      </c>
      <c r="AS776">
        <f t="shared" si="789"/>
        <v>0</v>
      </c>
      <c r="AT776">
        <f t="shared" si="790"/>
        <v>2</v>
      </c>
      <c r="AU776">
        <f t="shared" si="791"/>
        <v>0</v>
      </c>
      <c r="AV776">
        <f t="shared" si="792"/>
        <v>1</v>
      </c>
      <c r="AW776">
        <f t="shared" si="793"/>
        <v>0</v>
      </c>
      <c r="AX776">
        <f t="shared" si="794"/>
        <v>3</v>
      </c>
      <c r="AY776">
        <f t="shared" si="795"/>
        <v>1399.9999999999773</v>
      </c>
      <c r="AZ776" s="12">
        <f t="shared" si="782"/>
        <v>-4.1666666666666664E-2</v>
      </c>
      <c r="BA776" s="13">
        <f t="shared" si="770"/>
        <v>0</v>
      </c>
      <c r="BB776" s="13">
        <f t="shared" si="796"/>
        <v>0</v>
      </c>
      <c r="BC776" s="27">
        <v>0</v>
      </c>
      <c r="BD776" s="1">
        <f t="shared" si="783"/>
        <v>0</v>
      </c>
      <c r="BE776" s="20">
        <f t="shared" si="784"/>
        <v>214.38461538461539</v>
      </c>
    </row>
    <row r="777" spans="1:57" ht="39.75" customHeight="1" x14ac:dyDescent="0.65">
      <c r="A777" s="39">
        <v>771</v>
      </c>
      <c r="B777" s="2" t="s">
        <v>1847</v>
      </c>
      <c r="C777" s="44" t="s">
        <v>1861</v>
      </c>
      <c r="D777" s="47" t="s">
        <v>1862</v>
      </c>
      <c r="E777" s="48" t="s">
        <v>1863</v>
      </c>
      <c r="F777" s="46" t="str">
        <f>VLOOKUP(C777,'[1]2023.11'!$C$6:$X$1239,8,0)</f>
        <v>PROM</v>
      </c>
      <c r="G777" s="46" t="str">
        <f>VLOOKUP(C777,'[1]2023.11'!$C$6:$X$1239,9,0)</f>
        <v>SAVY</v>
      </c>
      <c r="H777" s="46" t="str">
        <f>VLOOKUP(C777,'[1]2023.11'!$C$6:$X$1239,14,0)</f>
        <v>F</v>
      </c>
      <c r="I777" s="78">
        <f>VLOOKUP(C777,'[1]2023.11'!$C$6:$X$1239,13,0)</f>
        <v>30328</v>
      </c>
      <c r="J777" s="46" t="str">
        <f>VLOOKUP(C777,'[1]2023.11'!$C$6:$X$1239,4,0)</f>
        <v>0715147027</v>
      </c>
      <c r="K777" s="46" t="str">
        <f>VLOOKUP(C777,'[1]2023.11'!$C$6:$X$1239,3,0)</f>
        <v>040094745</v>
      </c>
      <c r="L777" s="15">
        <v>44228</v>
      </c>
      <c r="M777" s="2">
        <f t="shared" si="797"/>
        <v>23</v>
      </c>
      <c r="N777" s="16">
        <v>2</v>
      </c>
      <c r="O777" s="2"/>
      <c r="P777" s="16">
        <v>3</v>
      </c>
      <c r="Q777" s="16"/>
      <c r="R777" s="2">
        <v>200</v>
      </c>
      <c r="S777" s="2">
        <v>0</v>
      </c>
      <c r="T777" s="2">
        <v>1.5</v>
      </c>
      <c r="U777" s="16"/>
      <c r="V777" s="2">
        <v>0</v>
      </c>
      <c r="W777" s="2">
        <f t="shared" si="798"/>
        <v>0</v>
      </c>
      <c r="X777" s="2">
        <f t="shared" si="756"/>
        <v>0</v>
      </c>
      <c r="Y777" s="17">
        <f t="shared" si="774"/>
        <v>2.8846153846153846</v>
      </c>
      <c r="Z777" s="17">
        <f t="shared" si="803"/>
        <v>0.5</v>
      </c>
      <c r="AA777" s="17">
        <f t="shared" si="755"/>
        <v>4.4230769230769234</v>
      </c>
      <c r="AB777" s="18">
        <v>7</v>
      </c>
      <c r="AC777" s="19">
        <f t="shared" si="799"/>
        <v>216.30769230769232</v>
      </c>
      <c r="AD777" s="17">
        <f t="shared" si="776"/>
        <v>23.25</v>
      </c>
      <c r="AE777" s="17">
        <f t="shared" si="777"/>
        <v>0</v>
      </c>
      <c r="AF777" s="29"/>
      <c r="AG777" s="43">
        <f t="shared" si="800"/>
        <v>0</v>
      </c>
      <c r="AH777" s="17">
        <f t="shared" si="801"/>
        <v>4.3261538461538462</v>
      </c>
      <c r="AI777" s="17">
        <f t="shared" si="802"/>
        <v>27.576153846153847</v>
      </c>
      <c r="AJ777" s="3">
        <f t="shared" si="771"/>
        <v>188</v>
      </c>
      <c r="AK777" s="3">
        <f t="shared" si="772"/>
        <v>2900</v>
      </c>
      <c r="AL777" s="3"/>
      <c r="AN777" s="20">
        <f t="shared" si="781"/>
        <v>188.73</v>
      </c>
      <c r="AO777">
        <f t="shared" si="785"/>
        <v>1</v>
      </c>
      <c r="AP777">
        <f t="shared" si="786"/>
        <v>1</v>
      </c>
      <c r="AQ777">
        <f t="shared" si="787"/>
        <v>1</v>
      </c>
      <c r="AR777">
        <f t="shared" si="788"/>
        <v>1</v>
      </c>
      <c r="AS777">
        <f t="shared" si="789"/>
        <v>1</v>
      </c>
      <c r="AT777">
        <f t="shared" si="790"/>
        <v>3</v>
      </c>
      <c r="AU777">
        <f t="shared" si="791"/>
        <v>1</v>
      </c>
      <c r="AV777">
        <f t="shared" si="792"/>
        <v>0</v>
      </c>
      <c r="AW777">
        <f t="shared" si="793"/>
        <v>1</v>
      </c>
      <c r="AX777">
        <f t="shared" si="794"/>
        <v>4</v>
      </c>
      <c r="AY777">
        <f t="shared" si="795"/>
        <v>2919.9999999999591</v>
      </c>
      <c r="AZ777" s="12">
        <f t="shared" si="782"/>
        <v>-4.1666666666666664E-2</v>
      </c>
      <c r="BA777" s="13">
        <f t="shared" si="770"/>
        <v>0</v>
      </c>
      <c r="BB777" s="13">
        <f t="shared" si="796"/>
        <v>0</v>
      </c>
      <c r="BC777" s="27">
        <v>0</v>
      </c>
      <c r="BD777" s="1">
        <f t="shared" si="783"/>
        <v>0</v>
      </c>
      <c r="BE777" s="20">
        <f t="shared" si="784"/>
        <v>181.13461538461539</v>
      </c>
    </row>
    <row r="778" spans="1:57" ht="39.75" customHeight="1" x14ac:dyDescent="0.65">
      <c r="A778" s="2">
        <v>772</v>
      </c>
      <c r="B778" s="2" t="s">
        <v>1847</v>
      </c>
      <c r="C778" s="44" t="s">
        <v>1864</v>
      </c>
      <c r="D778" s="47" t="s">
        <v>1865</v>
      </c>
      <c r="E778" s="48" t="s">
        <v>1866</v>
      </c>
      <c r="F778" s="46" t="str">
        <f>VLOOKUP(C778,'[1]2023.11'!$C$6:$X$1239,8,0)</f>
        <v>VOR</v>
      </c>
      <c r="G778" s="46" t="str">
        <f>VLOOKUP(C778,'[1]2023.11'!$C$6:$X$1239,9,0)</f>
        <v>SAVEAT</v>
      </c>
      <c r="H778" s="46" t="str">
        <f>VLOOKUP(C778,'[1]2023.11'!$C$6:$X$1239,14,0)</f>
        <v>F</v>
      </c>
      <c r="I778" s="78">
        <f>VLOOKUP(C778,'[1]2023.11'!$C$6:$X$1239,13,0)</f>
        <v>36181</v>
      </c>
      <c r="J778" s="46" t="str">
        <f>VLOOKUP(C778,'[1]2023.11'!$C$6:$X$1239,4,0)</f>
        <v>015375067</v>
      </c>
      <c r="K778" s="46" t="str">
        <f>VLOOKUP(C778,'[1]2023.11'!$C$6:$X$1239,3,0)</f>
        <v>051576927</v>
      </c>
      <c r="L778" s="15">
        <v>44228</v>
      </c>
      <c r="M778" s="2">
        <f t="shared" si="797"/>
        <v>26</v>
      </c>
      <c r="N778" s="16">
        <v>2</v>
      </c>
      <c r="O778" s="2"/>
      <c r="P778" s="16"/>
      <c r="Q778" s="16"/>
      <c r="R778" s="2">
        <v>200</v>
      </c>
      <c r="S778" s="2">
        <v>0</v>
      </c>
      <c r="T778" s="2">
        <v>1</v>
      </c>
      <c r="U778" s="16"/>
      <c r="V778" s="2">
        <v>0</v>
      </c>
      <c r="W778" s="2">
        <f t="shared" si="798"/>
        <v>10</v>
      </c>
      <c r="X778" s="2">
        <f t="shared" si="756"/>
        <v>0</v>
      </c>
      <c r="Y778" s="17">
        <f t="shared" si="774"/>
        <v>2.8846153846153846</v>
      </c>
      <c r="Z778" s="17">
        <f t="shared" si="803"/>
        <v>0.5</v>
      </c>
      <c r="AA778" s="17">
        <f t="shared" si="755"/>
        <v>5</v>
      </c>
      <c r="AB778" s="18">
        <v>7</v>
      </c>
      <c r="AC778" s="19">
        <f t="shared" si="799"/>
        <v>226.38461538461539</v>
      </c>
      <c r="AD778" s="17">
        <f t="shared" si="776"/>
        <v>0</v>
      </c>
      <c r="AE778" s="17">
        <f t="shared" si="777"/>
        <v>0</v>
      </c>
      <c r="AF778" s="29"/>
      <c r="AG778" s="43">
        <f t="shared" si="800"/>
        <v>0</v>
      </c>
      <c r="AH778" s="17">
        <f t="shared" si="801"/>
        <v>4.5276923076923081</v>
      </c>
      <c r="AI778" s="17">
        <f t="shared" si="802"/>
        <v>4.5276923076923081</v>
      </c>
      <c r="AJ778" s="3">
        <f t="shared" si="771"/>
        <v>221</v>
      </c>
      <c r="AK778" s="3">
        <f t="shared" si="772"/>
        <v>3400</v>
      </c>
      <c r="AL778" s="3"/>
      <c r="AN778" s="20">
        <f t="shared" si="781"/>
        <v>221.86</v>
      </c>
      <c r="AO778">
        <f t="shared" si="785"/>
        <v>2</v>
      </c>
      <c r="AP778">
        <f t="shared" si="786"/>
        <v>0</v>
      </c>
      <c r="AQ778">
        <f t="shared" si="787"/>
        <v>1</v>
      </c>
      <c r="AR778">
        <f t="shared" si="788"/>
        <v>0</v>
      </c>
      <c r="AS778">
        <f t="shared" si="789"/>
        <v>0</v>
      </c>
      <c r="AT778">
        <f t="shared" si="790"/>
        <v>1</v>
      </c>
      <c r="AU778">
        <f t="shared" si="791"/>
        <v>1</v>
      </c>
      <c r="AV778">
        <f t="shared" si="792"/>
        <v>1</v>
      </c>
      <c r="AW778">
        <f t="shared" si="793"/>
        <v>0</v>
      </c>
      <c r="AX778">
        <f t="shared" si="794"/>
        <v>4</v>
      </c>
      <c r="AY778">
        <f t="shared" si="795"/>
        <v>3440.0000000000546</v>
      </c>
      <c r="AZ778" s="12">
        <f t="shared" si="782"/>
        <v>-4.1666666666666664E-2</v>
      </c>
      <c r="BA778" s="13">
        <f t="shared" si="770"/>
        <v>0</v>
      </c>
      <c r="BB778" s="13">
        <f t="shared" si="796"/>
        <v>0</v>
      </c>
      <c r="BC778" s="27">
        <v>0</v>
      </c>
      <c r="BD778" s="1">
        <f t="shared" si="783"/>
        <v>0</v>
      </c>
      <c r="BE778" s="20">
        <f t="shared" si="784"/>
        <v>213.88461538461539</v>
      </c>
    </row>
    <row r="779" spans="1:57" ht="39.75" customHeight="1" x14ac:dyDescent="0.65">
      <c r="A779" s="39">
        <v>773</v>
      </c>
      <c r="B779" s="2" t="s">
        <v>1847</v>
      </c>
      <c r="C779" s="44" t="s">
        <v>1867</v>
      </c>
      <c r="D779" s="47" t="s">
        <v>1857</v>
      </c>
      <c r="E779" s="48" t="s">
        <v>1868</v>
      </c>
      <c r="F779" s="46" t="str">
        <f>VLOOKUP(C779,'[1]2023.11'!$C$6:$X$1239,8,0)</f>
        <v>HUOR</v>
      </c>
      <c r="G779" s="46" t="str">
        <f>VLOOKUP(C779,'[1]2023.11'!$C$6:$X$1239,9,0)</f>
        <v>SOKRIN</v>
      </c>
      <c r="H779" s="46" t="str">
        <f>VLOOKUP(C779,'[1]2023.11'!$C$6:$X$1239,14,0)</f>
        <v>F</v>
      </c>
      <c r="I779" s="78">
        <f>VLOOKUP(C779,'[1]2023.11'!$C$6:$X$1239,13,0)</f>
        <v>34065</v>
      </c>
      <c r="J779" s="46" t="str">
        <f>VLOOKUP(C779,'[1]2023.11'!$C$6:$X$1239,4,0)</f>
        <v>070268690</v>
      </c>
      <c r="K779" s="46" t="str">
        <f>VLOOKUP(C779,'[1]2023.11'!$C$6:$X$1239,3,0)</f>
        <v>011032365</v>
      </c>
      <c r="L779" s="15">
        <v>44228</v>
      </c>
      <c r="M779" s="2">
        <f t="shared" si="797"/>
        <v>26</v>
      </c>
      <c r="N779" s="16">
        <v>2</v>
      </c>
      <c r="O779" s="2"/>
      <c r="P779" s="16"/>
      <c r="Q779" s="16"/>
      <c r="R779" s="2">
        <v>200</v>
      </c>
      <c r="S779" s="2">
        <v>0</v>
      </c>
      <c r="T779" s="2">
        <v>1</v>
      </c>
      <c r="U779" s="16"/>
      <c r="V779" s="2">
        <v>0</v>
      </c>
      <c r="W779" s="2">
        <f t="shared" si="798"/>
        <v>10</v>
      </c>
      <c r="X779" s="2">
        <f t="shared" si="756"/>
        <v>0</v>
      </c>
      <c r="Y779" s="17">
        <f t="shared" si="774"/>
        <v>2.8846153846153846</v>
      </c>
      <c r="Z779" s="17">
        <f t="shared" si="803"/>
        <v>0.5</v>
      </c>
      <c r="AA779" s="17">
        <f t="shared" si="755"/>
        <v>5</v>
      </c>
      <c r="AB779" s="18">
        <v>7</v>
      </c>
      <c r="AC779" s="19">
        <f t="shared" si="799"/>
        <v>226.38461538461539</v>
      </c>
      <c r="AD779" s="17">
        <f t="shared" si="776"/>
        <v>0</v>
      </c>
      <c r="AE779" s="17">
        <f t="shared" si="777"/>
        <v>0</v>
      </c>
      <c r="AF779" s="29"/>
      <c r="AG779" s="43">
        <f t="shared" si="800"/>
        <v>0</v>
      </c>
      <c r="AH779" s="17">
        <f t="shared" si="801"/>
        <v>4.5276923076923081</v>
      </c>
      <c r="AI779" s="17">
        <f t="shared" si="802"/>
        <v>4.5276923076923081</v>
      </c>
      <c r="AJ779" s="3">
        <f t="shared" si="771"/>
        <v>221</v>
      </c>
      <c r="AK779" s="3">
        <f t="shared" si="772"/>
        <v>3400</v>
      </c>
      <c r="AL779" s="3"/>
      <c r="AN779" s="20">
        <f t="shared" si="781"/>
        <v>221.86</v>
      </c>
      <c r="AO779">
        <f t="shared" si="785"/>
        <v>2</v>
      </c>
      <c r="AP779">
        <f t="shared" si="786"/>
        <v>0</v>
      </c>
      <c r="AQ779">
        <f t="shared" si="787"/>
        <v>1</v>
      </c>
      <c r="AR779">
        <f t="shared" si="788"/>
        <v>0</v>
      </c>
      <c r="AS779">
        <f t="shared" si="789"/>
        <v>0</v>
      </c>
      <c r="AT779">
        <f t="shared" si="790"/>
        <v>1</v>
      </c>
      <c r="AU779">
        <f t="shared" si="791"/>
        <v>1</v>
      </c>
      <c r="AV779">
        <f t="shared" si="792"/>
        <v>1</v>
      </c>
      <c r="AW779">
        <f t="shared" si="793"/>
        <v>0</v>
      </c>
      <c r="AX779">
        <f t="shared" si="794"/>
        <v>4</v>
      </c>
      <c r="AY779">
        <f t="shared" si="795"/>
        <v>3440.0000000000546</v>
      </c>
      <c r="AZ779" s="12">
        <f t="shared" si="782"/>
        <v>-4.1666666666666664E-2</v>
      </c>
      <c r="BA779" s="13">
        <f t="shared" si="770"/>
        <v>0</v>
      </c>
      <c r="BB779" s="13">
        <f t="shared" si="796"/>
        <v>0</v>
      </c>
      <c r="BC779" s="27">
        <v>0</v>
      </c>
      <c r="BD779" s="1">
        <f t="shared" si="783"/>
        <v>0</v>
      </c>
      <c r="BE779" s="20">
        <f t="shared" si="784"/>
        <v>213.88461538461539</v>
      </c>
    </row>
    <row r="780" spans="1:57" ht="39.75" customHeight="1" x14ac:dyDescent="0.65">
      <c r="A780" s="2">
        <v>774</v>
      </c>
      <c r="B780" s="2" t="s">
        <v>1847</v>
      </c>
      <c r="C780" s="44" t="s">
        <v>1869</v>
      </c>
      <c r="D780" s="47" t="s">
        <v>795</v>
      </c>
      <c r="E780" s="48" t="s">
        <v>371</v>
      </c>
      <c r="F780" s="46" t="str">
        <f>VLOOKUP(C780,'[1]2023.11'!$C$6:$X$1239,8,0)</f>
        <v>SOM</v>
      </c>
      <c r="G780" s="46" t="str">
        <f>VLOOKUP(C780,'[1]2023.11'!$C$6:$X$1239,9,0)</f>
        <v>SOPHEA</v>
      </c>
      <c r="H780" s="46" t="str">
        <f>VLOOKUP(C780,'[1]2023.11'!$C$6:$X$1239,14,0)</f>
        <v>M</v>
      </c>
      <c r="I780" s="78">
        <f>VLOOKUP(C780,'[1]2023.11'!$C$6:$X$1239,13,0)</f>
        <v>32735</v>
      </c>
      <c r="J780" s="46" t="str">
        <f>VLOOKUP(C780,'[1]2023.11'!$C$6:$X$1239,4,0)</f>
        <v>0715256677</v>
      </c>
      <c r="K780" s="46" t="str">
        <f>VLOOKUP(C780,'[1]2023.11'!$C$6:$X$1239,3,0)</f>
        <v>030534233</v>
      </c>
      <c r="L780" s="15">
        <v>44228</v>
      </c>
      <c r="M780" s="2">
        <f t="shared" si="797"/>
        <v>26</v>
      </c>
      <c r="N780" s="16">
        <v>2</v>
      </c>
      <c r="O780" s="2"/>
      <c r="P780" s="16"/>
      <c r="Q780" s="16"/>
      <c r="R780" s="2">
        <v>200</v>
      </c>
      <c r="S780" s="2">
        <v>0</v>
      </c>
      <c r="T780" s="2">
        <v>1</v>
      </c>
      <c r="U780" s="16"/>
      <c r="V780" s="2">
        <v>0</v>
      </c>
      <c r="W780" s="2">
        <f t="shared" si="798"/>
        <v>10</v>
      </c>
      <c r="X780" s="2">
        <f t="shared" si="756"/>
        <v>0</v>
      </c>
      <c r="Y780" s="17">
        <f t="shared" si="774"/>
        <v>2.8846153846153846</v>
      </c>
      <c r="Z780" s="17">
        <f t="shared" si="803"/>
        <v>0.5</v>
      </c>
      <c r="AA780" s="17">
        <f t="shared" si="755"/>
        <v>5</v>
      </c>
      <c r="AB780" s="18"/>
      <c r="AC780" s="19">
        <f t="shared" si="799"/>
        <v>219.38461538461539</v>
      </c>
      <c r="AD780" s="17">
        <f t="shared" si="776"/>
        <v>0</v>
      </c>
      <c r="AE780" s="17">
        <f t="shared" si="777"/>
        <v>0</v>
      </c>
      <c r="AF780" s="29"/>
      <c r="AG780" s="43">
        <f t="shared" si="800"/>
        <v>0</v>
      </c>
      <c r="AH780" s="17">
        <f t="shared" si="801"/>
        <v>4.3876923076923076</v>
      </c>
      <c r="AI780" s="17">
        <f t="shared" si="802"/>
        <v>4.3876923076923076</v>
      </c>
      <c r="AJ780" s="3">
        <f t="shared" si="771"/>
        <v>215</v>
      </c>
      <c r="AK780" s="3">
        <f t="shared" si="772"/>
        <v>0</v>
      </c>
      <c r="AL780" s="3"/>
      <c r="AN780" s="20">
        <f t="shared" si="781"/>
        <v>215</v>
      </c>
      <c r="AO780">
        <f t="shared" si="785"/>
        <v>2</v>
      </c>
      <c r="AP780">
        <f t="shared" si="786"/>
        <v>0</v>
      </c>
      <c r="AQ780">
        <f t="shared" si="787"/>
        <v>0</v>
      </c>
      <c r="AR780">
        <f t="shared" si="788"/>
        <v>1</v>
      </c>
      <c r="AS780">
        <f t="shared" si="789"/>
        <v>1</v>
      </c>
      <c r="AT780">
        <f t="shared" si="790"/>
        <v>0</v>
      </c>
      <c r="AU780">
        <f t="shared" si="791"/>
        <v>0</v>
      </c>
      <c r="AV780">
        <f t="shared" si="792"/>
        <v>0</v>
      </c>
      <c r="AW780">
        <f t="shared" si="793"/>
        <v>0</v>
      </c>
      <c r="AX780">
        <f t="shared" si="794"/>
        <v>0</v>
      </c>
      <c r="AY780">
        <f t="shared" si="795"/>
        <v>0</v>
      </c>
      <c r="AZ780" s="12">
        <f t="shared" si="782"/>
        <v>-4.1666666666666664E-2</v>
      </c>
      <c r="BA780" s="13">
        <f t="shared" si="770"/>
        <v>0</v>
      </c>
      <c r="BB780" s="13">
        <f t="shared" si="796"/>
        <v>0</v>
      </c>
      <c r="BC780" s="27">
        <v>0</v>
      </c>
      <c r="BD780" s="1">
        <f t="shared" si="783"/>
        <v>0</v>
      </c>
      <c r="BE780" s="20">
        <f t="shared" si="784"/>
        <v>213.88461538461539</v>
      </c>
    </row>
    <row r="781" spans="1:57" ht="39.75" customHeight="1" x14ac:dyDescent="0.65">
      <c r="A781" s="39">
        <v>775</v>
      </c>
      <c r="B781" s="2" t="s">
        <v>1847</v>
      </c>
      <c r="C781" s="44" t="s">
        <v>1870</v>
      </c>
      <c r="D781" s="47" t="s">
        <v>718</v>
      </c>
      <c r="E781" s="48" t="s">
        <v>211</v>
      </c>
      <c r="F781" s="46" t="str">
        <f>VLOOKUP(C781,'[1]2023.11'!$C$6:$X$1239,8,0)</f>
        <v>KAN</v>
      </c>
      <c r="G781" s="46" t="str">
        <f>VLOOKUP(C781,'[1]2023.11'!$C$6:$X$1239,9,0)</f>
        <v>SREYMOM</v>
      </c>
      <c r="H781" s="46" t="str">
        <f>VLOOKUP(C781,'[1]2023.11'!$C$6:$X$1239,14,0)</f>
        <v>F</v>
      </c>
      <c r="I781" s="78">
        <f>VLOOKUP(C781,'[1]2023.11'!$C$6:$X$1239,13,0)</f>
        <v>36786</v>
      </c>
      <c r="J781" s="46" t="str">
        <f>VLOOKUP(C781,'[1]2023.11'!$C$6:$X$1239,4,0)</f>
        <v>0963041170</v>
      </c>
      <c r="K781" s="46">
        <f>VLOOKUP(C781,'[1]2023.11'!$C$6:$X$1239,3,0)</f>
        <v>110602620</v>
      </c>
      <c r="L781" s="15">
        <v>44228</v>
      </c>
      <c r="M781" s="2">
        <f t="shared" si="797"/>
        <v>26</v>
      </c>
      <c r="N781" s="16">
        <v>4</v>
      </c>
      <c r="O781" s="2"/>
      <c r="P781" s="16"/>
      <c r="Q781" s="16"/>
      <c r="R781" s="2">
        <v>200</v>
      </c>
      <c r="S781" s="2">
        <v>0</v>
      </c>
      <c r="T781" s="2">
        <v>1</v>
      </c>
      <c r="U781" s="16"/>
      <c r="V781" s="2">
        <v>0</v>
      </c>
      <c r="W781" s="2">
        <f t="shared" si="798"/>
        <v>10</v>
      </c>
      <c r="X781" s="2">
        <f t="shared" si="756"/>
        <v>0</v>
      </c>
      <c r="Y781" s="17">
        <f t="shared" si="774"/>
        <v>5.7692307692307692</v>
      </c>
      <c r="Z781" s="17">
        <f t="shared" si="803"/>
        <v>1</v>
      </c>
      <c r="AA781" s="17">
        <f t="shared" si="755"/>
        <v>5</v>
      </c>
      <c r="AB781" s="18"/>
      <c r="AC781" s="19">
        <f t="shared" si="799"/>
        <v>222.76923076923077</v>
      </c>
      <c r="AD781" s="17">
        <f t="shared" si="776"/>
        <v>0</v>
      </c>
      <c r="AE781" s="17">
        <f t="shared" si="777"/>
        <v>0</v>
      </c>
      <c r="AF781" s="29"/>
      <c r="AG781" s="43">
        <f t="shared" si="800"/>
        <v>0</v>
      </c>
      <c r="AH781" s="17">
        <f t="shared" si="801"/>
        <v>4.4553846153846157</v>
      </c>
      <c r="AI781" s="17">
        <f t="shared" si="802"/>
        <v>4.4553846153846157</v>
      </c>
      <c r="AJ781" s="3">
        <f t="shared" si="771"/>
        <v>218</v>
      </c>
      <c r="AK781" s="3">
        <f t="shared" si="772"/>
        <v>1200</v>
      </c>
      <c r="AL781" s="3"/>
      <c r="AN781" s="20">
        <f t="shared" si="781"/>
        <v>218.31</v>
      </c>
      <c r="AO781">
        <f t="shared" si="785"/>
        <v>2</v>
      </c>
      <c r="AP781">
        <f t="shared" si="786"/>
        <v>0</v>
      </c>
      <c r="AQ781">
        <f t="shared" si="787"/>
        <v>0</v>
      </c>
      <c r="AR781">
        <f t="shared" si="788"/>
        <v>1</v>
      </c>
      <c r="AS781">
        <f t="shared" si="789"/>
        <v>1</v>
      </c>
      <c r="AT781">
        <f t="shared" si="790"/>
        <v>3</v>
      </c>
      <c r="AU781">
        <f t="shared" si="791"/>
        <v>0</v>
      </c>
      <c r="AV781">
        <f t="shared" si="792"/>
        <v>1</v>
      </c>
      <c r="AW781">
        <f t="shared" si="793"/>
        <v>0</v>
      </c>
      <c r="AX781">
        <f t="shared" si="794"/>
        <v>2</v>
      </c>
      <c r="AY781">
        <f t="shared" si="795"/>
        <v>1240.0000000000091</v>
      </c>
      <c r="AZ781" s="12">
        <f t="shared" si="782"/>
        <v>-4.1666666666666664E-2</v>
      </c>
      <c r="BA781" s="13">
        <f t="shared" si="770"/>
        <v>0</v>
      </c>
      <c r="BB781" s="13">
        <f t="shared" si="796"/>
        <v>0</v>
      </c>
      <c r="BC781" s="27">
        <v>0</v>
      </c>
      <c r="BD781" s="1">
        <f t="shared" si="783"/>
        <v>0</v>
      </c>
      <c r="BE781" s="20">
        <f t="shared" si="784"/>
        <v>216.76923076923077</v>
      </c>
    </row>
    <row r="782" spans="1:57" ht="39.75" customHeight="1" x14ac:dyDescent="0.65">
      <c r="A782" s="2">
        <v>776</v>
      </c>
      <c r="B782" s="2" t="s">
        <v>1847</v>
      </c>
      <c r="C782" s="44" t="s">
        <v>1871</v>
      </c>
      <c r="D782" s="47" t="s">
        <v>409</v>
      </c>
      <c r="E782" s="48" t="s">
        <v>1872</v>
      </c>
      <c r="F782" s="46" t="str">
        <f>VLOOKUP(C782,'[1]2023.11'!$C$6:$X$1239,8,0)</f>
        <v>PHEUN</v>
      </c>
      <c r="G782" s="46" t="str">
        <f>VLOOKUP(C782,'[1]2023.11'!$C$6:$X$1239,9,0)</f>
        <v>SAVAN</v>
      </c>
      <c r="H782" s="46" t="str">
        <f>VLOOKUP(C782,'[1]2023.11'!$C$6:$X$1239,14,0)</f>
        <v>F</v>
      </c>
      <c r="I782" s="78">
        <f>VLOOKUP(C782,'[1]2023.11'!$C$6:$X$1239,13,0)</f>
        <v>30904</v>
      </c>
      <c r="J782" s="46" t="str">
        <f>VLOOKUP(C782,'[1]2023.11'!$C$6:$X$1239,4,0)</f>
        <v>015376635</v>
      </c>
      <c r="K782" s="46" t="str">
        <f>VLOOKUP(C782,'[1]2023.11'!$C$6:$X$1239,3,0)</f>
        <v>160254184</v>
      </c>
      <c r="L782" s="15">
        <v>44228</v>
      </c>
      <c r="M782" s="2">
        <f t="shared" si="797"/>
        <v>26</v>
      </c>
      <c r="N782" s="16">
        <v>20</v>
      </c>
      <c r="O782" s="2"/>
      <c r="P782" s="16"/>
      <c r="Q782" s="16"/>
      <c r="R782" s="2">
        <v>200</v>
      </c>
      <c r="S782" s="2">
        <v>0</v>
      </c>
      <c r="T782" s="2">
        <v>0</v>
      </c>
      <c r="U782" s="16"/>
      <c r="V782" s="2">
        <v>0</v>
      </c>
      <c r="W782" s="2">
        <f t="shared" si="798"/>
        <v>10</v>
      </c>
      <c r="X782" s="2">
        <f t="shared" si="756"/>
        <v>0</v>
      </c>
      <c r="Y782" s="17">
        <f t="shared" si="774"/>
        <v>28.846153846153847</v>
      </c>
      <c r="Z782" s="17">
        <f t="shared" si="803"/>
        <v>5</v>
      </c>
      <c r="AA782" s="17">
        <f t="shared" si="755"/>
        <v>5</v>
      </c>
      <c r="AB782" s="18">
        <v>7</v>
      </c>
      <c r="AC782" s="19">
        <f t="shared" si="799"/>
        <v>255.84615384615384</v>
      </c>
      <c r="AD782" s="17">
        <f t="shared" si="776"/>
        <v>0</v>
      </c>
      <c r="AE782" s="17">
        <f t="shared" si="777"/>
        <v>0</v>
      </c>
      <c r="AF782" s="29"/>
      <c r="AG782" s="43">
        <f t="shared" si="800"/>
        <v>0</v>
      </c>
      <c r="AH782" s="17">
        <f t="shared" si="801"/>
        <v>5.1169230769230767</v>
      </c>
      <c r="AI782" s="17">
        <f t="shared" si="802"/>
        <v>5.1169230769230767</v>
      </c>
      <c r="AJ782" s="3">
        <f t="shared" si="771"/>
        <v>250</v>
      </c>
      <c r="AK782" s="3">
        <f t="shared" si="772"/>
        <v>2900</v>
      </c>
      <c r="AL782" s="3"/>
      <c r="AN782" s="20">
        <f t="shared" si="781"/>
        <v>250.73</v>
      </c>
      <c r="AO782">
        <f t="shared" si="785"/>
        <v>2</v>
      </c>
      <c r="AP782">
        <f t="shared" si="786"/>
        <v>1</v>
      </c>
      <c r="AQ782">
        <f t="shared" si="787"/>
        <v>0</v>
      </c>
      <c r="AR782">
        <f t="shared" si="788"/>
        <v>0</v>
      </c>
      <c r="AS782">
        <f t="shared" si="789"/>
        <v>0</v>
      </c>
      <c r="AT782">
        <f t="shared" si="790"/>
        <v>0</v>
      </c>
      <c r="AU782">
        <f t="shared" si="791"/>
        <v>1</v>
      </c>
      <c r="AV782">
        <f t="shared" si="792"/>
        <v>0</v>
      </c>
      <c r="AW782">
        <f t="shared" si="793"/>
        <v>1</v>
      </c>
      <c r="AX782">
        <f t="shared" si="794"/>
        <v>4</v>
      </c>
      <c r="AY782">
        <f t="shared" si="795"/>
        <v>2919.9999999999591</v>
      </c>
      <c r="AZ782" s="12">
        <f t="shared" si="782"/>
        <v>-4.1666666666666664E-2</v>
      </c>
      <c r="BA782" s="13">
        <f t="shared" si="770"/>
        <v>0</v>
      </c>
      <c r="BB782" s="13">
        <f t="shared" si="796"/>
        <v>0</v>
      </c>
      <c r="BC782" s="27">
        <v>0</v>
      </c>
      <c r="BD782" s="1">
        <f t="shared" si="783"/>
        <v>0</v>
      </c>
      <c r="BE782" s="20">
        <f t="shared" si="784"/>
        <v>238.84615384615384</v>
      </c>
    </row>
    <row r="783" spans="1:57" ht="39.75" customHeight="1" x14ac:dyDescent="0.65">
      <c r="A783" s="39">
        <v>777</v>
      </c>
      <c r="B783" s="2" t="s">
        <v>1847</v>
      </c>
      <c r="C783" s="44" t="s">
        <v>1873</v>
      </c>
      <c r="D783" s="47" t="s">
        <v>693</v>
      </c>
      <c r="E783" s="48" t="s">
        <v>1874</v>
      </c>
      <c r="F783" s="46" t="str">
        <f>VLOOKUP(C783,'[1]2023.11'!$C$6:$X$1239,8,0)</f>
        <v>NHEL</v>
      </c>
      <c r="G783" s="46" t="str">
        <f>VLOOKUP(C783,'[1]2023.11'!$C$6:$X$1239,9,0)</f>
        <v>SOKHNY</v>
      </c>
      <c r="H783" s="46" t="str">
        <f>VLOOKUP(C783,'[1]2023.11'!$C$6:$X$1239,14,0)</f>
        <v>F</v>
      </c>
      <c r="I783" s="78">
        <f>VLOOKUP(C783,'[1]2023.11'!$C$6:$X$1239,13,0)</f>
        <v>37139</v>
      </c>
      <c r="J783" s="46" t="str">
        <f>VLOOKUP(C783,'[1]2023.11'!$C$6:$X$1239,4,0)</f>
        <v>09645804411</v>
      </c>
      <c r="K783" s="46" t="str">
        <f>VLOOKUP(C783,'[1]2023.11'!$C$6:$X$1239,3,0)</f>
        <v>031016994</v>
      </c>
      <c r="L783" s="15">
        <v>44228</v>
      </c>
      <c r="M783" s="2">
        <f t="shared" si="797"/>
        <v>26</v>
      </c>
      <c r="N783" s="16">
        <v>12</v>
      </c>
      <c r="O783" s="2"/>
      <c r="P783" s="16"/>
      <c r="Q783" s="16"/>
      <c r="R783" s="2">
        <v>200</v>
      </c>
      <c r="S783" s="2">
        <v>0</v>
      </c>
      <c r="T783" s="2">
        <v>0</v>
      </c>
      <c r="U783" s="16"/>
      <c r="V783" s="2">
        <v>0</v>
      </c>
      <c r="W783" s="2">
        <f t="shared" si="798"/>
        <v>10</v>
      </c>
      <c r="X783" s="2">
        <f t="shared" si="756"/>
        <v>0</v>
      </c>
      <c r="Y783" s="17">
        <f t="shared" si="774"/>
        <v>17.307692307692307</v>
      </c>
      <c r="Z783" s="17">
        <f t="shared" si="803"/>
        <v>3</v>
      </c>
      <c r="AA783" s="17">
        <f t="shared" si="755"/>
        <v>5</v>
      </c>
      <c r="AB783" s="18">
        <v>7</v>
      </c>
      <c r="AC783" s="19">
        <f t="shared" si="799"/>
        <v>242.30769230769232</v>
      </c>
      <c r="AD783" s="17">
        <f t="shared" si="776"/>
        <v>0</v>
      </c>
      <c r="AE783" s="17">
        <f t="shared" si="777"/>
        <v>0</v>
      </c>
      <c r="AF783" s="29"/>
      <c r="AG783" s="43">
        <f t="shared" si="800"/>
        <v>0</v>
      </c>
      <c r="AH783" s="17">
        <f t="shared" si="801"/>
        <v>4.8461538461538467</v>
      </c>
      <c r="AI783" s="17">
        <f t="shared" si="802"/>
        <v>4.8461538461538467</v>
      </c>
      <c r="AJ783" s="3">
        <f t="shared" si="771"/>
        <v>237</v>
      </c>
      <c r="AK783" s="3">
        <f t="shared" si="772"/>
        <v>1800</v>
      </c>
      <c r="AL783" s="3"/>
      <c r="AN783" s="20">
        <f t="shared" si="781"/>
        <v>237.46</v>
      </c>
      <c r="AO783">
        <f t="shared" si="785"/>
        <v>2</v>
      </c>
      <c r="AP783">
        <f t="shared" si="786"/>
        <v>0</v>
      </c>
      <c r="AQ783">
        <f t="shared" si="787"/>
        <v>1</v>
      </c>
      <c r="AR783">
        <f t="shared" si="788"/>
        <v>1</v>
      </c>
      <c r="AS783">
        <f t="shared" si="789"/>
        <v>1</v>
      </c>
      <c r="AT783">
        <f t="shared" si="790"/>
        <v>2</v>
      </c>
      <c r="AU783">
        <f t="shared" si="791"/>
        <v>0</v>
      </c>
      <c r="AV783">
        <f t="shared" si="792"/>
        <v>1</v>
      </c>
      <c r="AW783">
        <f t="shared" si="793"/>
        <v>1</v>
      </c>
      <c r="AX783">
        <f t="shared" si="794"/>
        <v>3</v>
      </c>
      <c r="AY783">
        <f t="shared" si="795"/>
        <v>1840.0000000000318</v>
      </c>
      <c r="AZ783" s="12">
        <f t="shared" si="782"/>
        <v>-4.1666666666666664E-2</v>
      </c>
      <c r="BA783" s="13">
        <f t="shared" si="770"/>
        <v>0</v>
      </c>
      <c r="BB783" s="13">
        <f t="shared" si="796"/>
        <v>0</v>
      </c>
      <c r="BC783" s="27">
        <v>0</v>
      </c>
      <c r="BD783" s="1">
        <f t="shared" si="783"/>
        <v>0</v>
      </c>
      <c r="BE783" s="20">
        <f t="shared" si="784"/>
        <v>227.30769230769232</v>
      </c>
    </row>
    <row r="784" spans="1:57" ht="39.75" customHeight="1" x14ac:dyDescent="0.65">
      <c r="A784" s="2">
        <v>778</v>
      </c>
      <c r="B784" s="2" t="s">
        <v>1847</v>
      </c>
      <c r="C784" s="44" t="s">
        <v>1875</v>
      </c>
      <c r="D784" s="47" t="s">
        <v>1876</v>
      </c>
      <c r="E784" s="48" t="s">
        <v>1711</v>
      </c>
      <c r="F784" s="46" t="str">
        <f>VLOOKUP(C784,'[1]2023.11'!$C$6:$X$1239,8,0)</f>
        <v>PEANG</v>
      </c>
      <c r="G784" s="46" t="str">
        <f>VLOOKUP(C784,'[1]2023.11'!$C$6:$X$1239,9,0)</f>
        <v>SOTHEA</v>
      </c>
      <c r="H784" s="46" t="str">
        <f>VLOOKUP(C784,'[1]2023.11'!$C$6:$X$1239,14,0)</f>
        <v>F</v>
      </c>
      <c r="I784" s="78">
        <f>VLOOKUP(C784,'[1]2023.11'!$C$6:$X$1239,13,0)</f>
        <v>36836</v>
      </c>
      <c r="J784" s="46" t="str">
        <f>VLOOKUP(C784,'[1]2023.11'!$C$6:$X$1239,4,0)</f>
        <v>095488400</v>
      </c>
      <c r="K784" s="46" t="str">
        <f>VLOOKUP(C784,'[1]2023.11'!$C$6:$X$1239,3,0)</f>
        <v>021171296</v>
      </c>
      <c r="L784" s="15">
        <v>44228</v>
      </c>
      <c r="M784" s="2">
        <f t="shared" si="797"/>
        <v>26</v>
      </c>
      <c r="N784" s="16">
        <v>6</v>
      </c>
      <c r="O784" s="2"/>
      <c r="P784" s="16"/>
      <c r="Q784" s="16"/>
      <c r="R784" s="2">
        <v>200</v>
      </c>
      <c r="S784" s="2">
        <v>0</v>
      </c>
      <c r="T784" s="2">
        <v>0</v>
      </c>
      <c r="U784" s="16"/>
      <c r="V784" s="2">
        <v>0</v>
      </c>
      <c r="W784" s="2">
        <f t="shared" si="798"/>
        <v>10</v>
      </c>
      <c r="X784" s="2">
        <f t="shared" si="756"/>
        <v>0</v>
      </c>
      <c r="Y784" s="17">
        <f t="shared" si="774"/>
        <v>8.6538461538461533</v>
      </c>
      <c r="Z784" s="17">
        <f t="shared" si="803"/>
        <v>1.5</v>
      </c>
      <c r="AA784" s="17">
        <f t="shared" si="755"/>
        <v>5</v>
      </c>
      <c r="AB784" s="18">
        <v>7</v>
      </c>
      <c r="AC784" s="19">
        <f t="shared" si="799"/>
        <v>232.15384615384616</v>
      </c>
      <c r="AD784" s="17">
        <f t="shared" si="776"/>
        <v>0</v>
      </c>
      <c r="AE784" s="17">
        <f t="shared" si="777"/>
        <v>0</v>
      </c>
      <c r="AF784" s="29"/>
      <c r="AG784" s="43">
        <f t="shared" si="800"/>
        <v>0</v>
      </c>
      <c r="AH784" s="17">
        <f t="shared" si="801"/>
        <v>4.6430769230769231</v>
      </c>
      <c r="AI784" s="17">
        <f t="shared" si="802"/>
        <v>4.6430769230769231</v>
      </c>
      <c r="AJ784" s="3">
        <f t="shared" si="771"/>
        <v>227</v>
      </c>
      <c r="AK784" s="3">
        <f t="shared" si="772"/>
        <v>2000</v>
      </c>
      <c r="AL784" s="3"/>
      <c r="AN784" s="20">
        <f t="shared" si="781"/>
        <v>227.51</v>
      </c>
      <c r="AO784">
        <f t="shared" si="785"/>
        <v>2</v>
      </c>
      <c r="AP784">
        <f t="shared" si="786"/>
        <v>0</v>
      </c>
      <c r="AQ784">
        <f t="shared" si="787"/>
        <v>1</v>
      </c>
      <c r="AR784">
        <f t="shared" si="788"/>
        <v>0</v>
      </c>
      <c r="AS784">
        <f t="shared" si="789"/>
        <v>1</v>
      </c>
      <c r="AT784">
        <f t="shared" si="790"/>
        <v>2</v>
      </c>
      <c r="AU784">
        <f t="shared" si="791"/>
        <v>1</v>
      </c>
      <c r="AV784">
        <f t="shared" si="792"/>
        <v>0</v>
      </c>
      <c r="AW784">
        <f t="shared" si="793"/>
        <v>0</v>
      </c>
      <c r="AX784">
        <f t="shared" si="794"/>
        <v>0</v>
      </c>
      <c r="AY784">
        <f t="shared" si="795"/>
        <v>2039.9999999999636</v>
      </c>
      <c r="AZ784" s="12">
        <f t="shared" si="782"/>
        <v>-4.1666666666666664E-2</v>
      </c>
      <c r="BA784" s="13">
        <f t="shared" si="770"/>
        <v>0</v>
      </c>
      <c r="BB784" s="13">
        <f t="shared" si="796"/>
        <v>0</v>
      </c>
      <c r="BC784" s="27">
        <v>0</v>
      </c>
      <c r="BD784" s="1">
        <f t="shared" si="783"/>
        <v>0</v>
      </c>
      <c r="BE784" s="20">
        <f t="shared" si="784"/>
        <v>218.65384615384616</v>
      </c>
    </row>
    <row r="785" spans="1:57" s="31" customFormat="1" ht="39.75" customHeight="1" x14ac:dyDescent="0.65">
      <c r="A785" s="39">
        <v>779</v>
      </c>
      <c r="B785" s="49" t="s">
        <v>1847</v>
      </c>
      <c r="C785" s="44" t="s">
        <v>1877</v>
      </c>
      <c r="D785" s="65" t="s">
        <v>691</v>
      </c>
      <c r="E785" s="66" t="s">
        <v>1420</v>
      </c>
      <c r="F785" s="46" t="str">
        <f>VLOOKUP(C785,'[1]2023.11'!$C$6:$X$1239,8,0)</f>
        <v>VONG</v>
      </c>
      <c r="G785" s="46" t="str">
        <f>VLOOKUP(C785,'[1]2023.11'!$C$6:$X$1239,9,0)</f>
        <v>NOUN</v>
      </c>
      <c r="H785" s="46" t="str">
        <f>VLOOKUP(C785,'[1]2023.11'!$C$6:$X$1239,14,0)</f>
        <v>M</v>
      </c>
      <c r="I785" s="78">
        <f>VLOOKUP(C785,'[1]2023.11'!$C$6:$X$1239,13,0)</f>
        <v>34726</v>
      </c>
      <c r="J785" s="46" t="str">
        <f>VLOOKUP(C785,'[1]2023.11'!$C$6:$X$1239,4,0)</f>
        <v>0976567078</v>
      </c>
      <c r="K785" s="46" t="str">
        <f>VLOOKUP(C785,'[1]2023.11'!$C$6:$X$1239,3,0)</f>
        <v>020908133</v>
      </c>
      <c r="L785" s="15">
        <v>44228</v>
      </c>
      <c r="M785" s="49">
        <f t="shared" si="797"/>
        <v>26</v>
      </c>
      <c r="N785" s="16">
        <v>2</v>
      </c>
      <c r="O785" s="49"/>
      <c r="P785" s="16"/>
      <c r="Q785" s="16"/>
      <c r="R785" s="2">
        <v>200</v>
      </c>
      <c r="S785" s="49">
        <v>0</v>
      </c>
      <c r="T785" s="49">
        <v>0</v>
      </c>
      <c r="U785" s="16"/>
      <c r="V785" s="49">
        <v>0</v>
      </c>
      <c r="W785" s="2">
        <f t="shared" si="798"/>
        <v>10</v>
      </c>
      <c r="X785" s="49">
        <f t="shared" si="756"/>
        <v>0</v>
      </c>
      <c r="Y785" s="67">
        <f t="shared" si="774"/>
        <v>2.8846153846153846</v>
      </c>
      <c r="Z785" s="17">
        <f t="shared" si="803"/>
        <v>0.5</v>
      </c>
      <c r="AA785" s="67">
        <f t="shared" si="755"/>
        <v>5</v>
      </c>
      <c r="AB785" s="18">
        <v>7</v>
      </c>
      <c r="AC785" s="68">
        <f t="shared" si="799"/>
        <v>225.38461538461539</v>
      </c>
      <c r="AD785" s="17">
        <f t="shared" si="776"/>
        <v>0</v>
      </c>
      <c r="AE785" s="17">
        <f t="shared" si="777"/>
        <v>0</v>
      </c>
      <c r="AF785" s="29"/>
      <c r="AG785" s="43">
        <f t="shared" si="800"/>
        <v>0</v>
      </c>
      <c r="AH785" s="17">
        <f t="shared" si="801"/>
        <v>4.5076923076923077</v>
      </c>
      <c r="AI785" s="17">
        <f t="shared" si="802"/>
        <v>4.5076923076923077</v>
      </c>
      <c r="AJ785" s="3">
        <f t="shared" si="771"/>
        <v>220</v>
      </c>
      <c r="AK785" s="3">
        <f t="shared" si="772"/>
        <v>3500</v>
      </c>
      <c r="AL785" s="3"/>
      <c r="AM785"/>
      <c r="AN785" s="20">
        <f t="shared" si="781"/>
        <v>220.88</v>
      </c>
      <c r="AO785" s="31">
        <f t="shared" si="785"/>
        <v>2</v>
      </c>
      <c r="AP785" s="31">
        <f t="shared" si="786"/>
        <v>0</v>
      </c>
      <c r="AQ785" s="31">
        <f t="shared" si="787"/>
        <v>1</v>
      </c>
      <c r="AR785" s="31">
        <f t="shared" si="788"/>
        <v>0</v>
      </c>
      <c r="AS785" s="31">
        <f t="shared" si="789"/>
        <v>0</v>
      </c>
      <c r="AT785" s="31">
        <f t="shared" si="790"/>
        <v>0</v>
      </c>
      <c r="AU785" s="31">
        <f t="shared" si="791"/>
        <v>1</v>
      </c>
      <c r="AV785" s="31">
        <f t="shared" si="792"/>
        <v>1</v>
      </c>
      <c r="AW785" s="31">
        <f t="shared" si="793"/>
        <v>1</v>
      </c>
      <c r="AX785" s="31">
        <f t="shared" si="794"/>
        <v>0</v>
      </c>
      <c r="AY785" s="31">
        <f t="shared" si="795"/>
        <v>3519.9999999999818</v>
      </c>
      <c r="AZ785" s="69">
        <f t="shared" si="782"/>
        <v>-4.1666666666666664E-2</v>
      </c>
      <c r="BA785" s="70">
        <f t="shared" si="770"/>
        <v>0</v>
      </c>
      <c r="BB785" s="70">
        <f t="shared" si="796"/>
        <v>0</v>
      </c>
      <c r="BC785" s="71">
        <v>0</v>
      </c>
      <c r="BD785" s="71">
        <f t="shared" si="783"/>
        <v>0</v>
      </c>
      <c r="BE785" s="72">
        <f t="shared" si="784"/>
        <v>212.88461538461539</v>
      </c>
    </row>
    <row r="786" spans="1:57" ht="39.75" customHeight="1" x14ac:dyDescent="0.65">
      <c r="A786" s="2">
        <v>780</v>
      </c>
      <c r="B786" s="2" t="s">
        <v>1847</v>
      </c>
      <c r="C786" s="44" t="s">
        <v>1878</v>
      </c>
      <c r="D786" s="47" t="s">
        <v>370</v>
      </c>
      <c r="E786" s="48" t="s">
        <v>1776</v>
      </c>
      <c r="F786" s="46" t="str">
        <f>VLOOKUP(C786,'[1]2023.11'!$C$6:$X$1239,8,0)</f>
        <v>KHAN</v>
      </c>
      <c r="G786" s="46" t="str">
        <f>VLOOKUP(C786,'[1]2023.11'!$C$6:$X$1239,9,0)</f>
        <v>SOPHAL</v>
      </c>
      <c r="H786" s="46" t="str">
        <f>VLOOKUP(C786,'[1]2023.11'!$C$6:$X$1239,14,0)</f>
        <v>F</v>
      </c>
      <c r="I786" s="78">
        <f>VLOOKUP(C786,'[1]2023.11'!$C$6:$X$1239,13,0)</f>
        <v>33589</v>
      </c>
      <c r="J786" s="46" t="str">
        <f>VLOOKUP(C786,'[1]2023.11'!$C$6:$X$1239,4,0)</f>
        <v>0972319032</v>
      </c>
      <c r="K786" s="46" t="str">
        <f>VLOOKUP(C786,'[1]2023.11'!$C$6:$X$1239,3,0)</f>
        <v>101261629</v>
      </c>
      <c r="L786" s="15">
        <v>44228</v>
      </c>
      <c r="M786" s="2">
        <f t="shared" si="797"/>
        <v>26</v>
      </c>
      <c r="N786" s="16">
        <v>2</v>
      </c>
      <c r="O786" s="2"/>
      <c r="P786" s="16"/>
      <c r="Q786" s="16"/>
      <c r="R786" s="2">
        <v>200</v>
      </c>
      <c r="S786" s="2">
        <v>0</v>
      </c>
      <c r="T786" s="2">
        <v>0</v>
      </c>
      <c r="U786" s="16"/>
      <c r="V786" s="2">
        <v>0</v>
      </c>
      <c r="W786" s="2">
        <f t="shared" si="798"/>
        <v>10</v>
      </c>
      <c r="X786" s="2">
        <f t="shared" si="756"/>
        <v>0</v>
      </c>
      <c r="Y786" s="17">
        <f t="shared" si="774"/>
        <v>2.8846153846153846</v>
      </c>
      <c r="Z786" s="17">
        <f t="shared" si="803"/>
        <v>0.5</v>
      </c>
      <c r="AA786" s="17">
        <f t="shared" ref="AA786:AA849" si="804">5/$P$4*M786</f>
        <v>5</v>
      </c>
      <c r="AB786" s="18">
        <v>7</v>
      </c>
      <c r="AC786" s="19">
        <f t="shared" si="799"/>
        <v>225.38461538461539</v>
      </c>
      <c r="AD786" s="17">
        <f t="shared" si="776"/>
        <v>0</v>
      </c>
      <c r="AE786" s="17">
        <f t="shared" si="777"/>
        <v>0</v>
      </c>
      <c r="AF786" s="29"/>
      <c r="AG786" s="43">
        <f t="shared" si="800"/>
        <v>0</v>
      </c>
      <c r="AH786" s="17">
        <f t="shared" si="801"/>
        <v>4.5076923076923077</v>
      </c>
      <c r="AI786" s="17">
        <f t="shared" si="802"/>
        <v>4.5076923076923077</v>
      </c>
      <c r="AJ786" s="3">
        <f t="shared" si="771"/>
        <v>220</v>
      </c>
      <c r="AK786" s="3">
        <f t="shared" si="772"/>
        <v>3500</v>
      </c>
      <c r="AL786" s="3"/>
      <c r="AN786" s="20">
        <f t="shared" si="781"/>
        <v>220.88</v>
      </c>
      <c r="AO786">
        <f t="shared" si="785"/>
        <v>2</v>
      </c>
      <c r="AP786">
        <f t="shared" si="786"/>
        <v>0</v>
      </c>
      <c r="AQ786">
        <f t="shared" si="787"/>
        <v>1</v>
      </c>
      <c r="AR786">
        <f t="shared" si="788"/>
        <v>0</v>
      </c>
      <c r="AS786">
        <f t="shared" si="789"/>
        <v>0</v>
      </c>
      <c r="AT786">
        <f t="shared" si="790"/>
        <v>0</v>
      </c>
      <c r="AU786">
        <f t="shared" si="791"/>
        <v>1</v>
      </c>
      <c r="AV786">
        <f t="shared" si="792"/>
        <v>1</v>
      </c>
      <c r="AW786">
        <f t="shared" si="793"/>
        <v>1</v>
      </c>
      <c r="AX786">
        <f t="shared" si="794"/>
        <v>0</v>
      </c>
      <c r="AY786">
        <f t="shared" si="795"/>
        <v>3519.9999999999818</v>
      </c>
      <c r="AZ786" s="12">
        <f t="shared" si="782"/>
        <v>-4.1666666666666664E-2</v>
      </c>
      <c r="BA786" s="13">
        <f t="shared" si="770"/>
        <v>0</v>
      </c>
      <c r="BB786" s="13">
        <f t="shared" si="796"/>
        <v>0</v>
      </c>
      <c r="BC786" s="27">
        <v>0</v>
      </c>
      <c r="BD786" s="1">
        <f t="shared" si="783"/>
        <v>0</v>
      </c>
      <c r="BE786" s="20">
        <f t="shared" si="784"/>
        <v>212.88461538461539</v>
      </c>
    </row>
    <row r="787" spans="1:57" ht="39.75" customHeight="1" x14ac:dyDescent="0.65">
      <c r="A787" s="39">
        <v>781</v>
      </c>
      <c r="B787" s="2" t="s">
        <v>1847</v>
      </c>
      <c r="C787" s="44" t="s">
        <v>1879</v>
      </c>
      <c r="D787" s="47" t="s">
        <v>1880</v>
      </c>
      <c r="E787" s="48" t="s">
        <v>1100</v>
      </c>
      <c r="F787" s="46" t="str">
        <f>VLOOKUP(C787,'[1]2023.11'!$C$6:$X$1239,8,0)</f>
        <v>SUON</v>
      </c>
      <c r="G787" s="46" t="str">
        <f>VLOOKUP(C787,'[1]2023.11'!$C$6:$X$1239,9,0)</f>
        <v>LINA</v>
      </c>
      <c r="H787" s="46" t="str">
        <f>VLOOKUP(C787,'[1]2023.11'!$C$6:$X$1239,14,0)</f>
        <v>F</v>
      </c>
      <c r="I787" s="78">
        <f>VLOOKUP(C787,'[1]2023.11'!$C$6:$X$1239,13,0)</f>
        <v>36526</v>
      </c>
      <c r="J787" s="46" t="str">
        <f>VLOOKUP(C787,'[1]2023.11'!$C$6:$X$1239,4,0)</f>
        <v>0967254155</v>
      </c>
      <c r="K787" s="46" t="str">
        <f>VLOOKUP(C787,'[1]2023.11'!$C$6:$X$1239,3,0)</f>
        <v>030865906</v>
      </c>
      <c r="L787" s="15">
        <v>44228</v>
      </c>
      <c r="M787" s="2">
        <f t="shared" si="797"/>
        <v>25.625</v>
      </c>
      <c r="N787" s="16">
        <v>20</v>
      </c>
      <c r="O787" s="2"/>
      <c r="P787" s="16">
        <v>0.375</v>
      </c>
      <c r="Q787" s="16"/>
      <c r="R787" s="2">
        <v>200</v>
      </c>
      <c r="S787" s="2">
        <v>0</v>
      </c>
      <c r="T787" s="2">
        <v>0</v>
      </c>
      <c r="U787" s="16"/>
      <c r="V787" s="2">
        <v>0</v>
      </c>
      <c r="W787" s="2">
        <f t="shared" si="798"/>
        <v>5</v>
      </c>
      <c r="X787" s="2">
        <f t="shared" si="756"/>
        <v>0</v>
      </c>
      <c r="Y787" s="17">
        <f t="shared" si="774"/>
        <v>28.846153846153847</v>
      </c>
      <c r="Z787" s="17">
        <f t="shared" si="803"/>
        <v>5</v>
      </c>
      <c r="AA787" s="17">
        <f t="shared" si="804"/>
        <v>4.9278846153846159</v>
      </c>
      <c r="AB787" s="18">
        <v>7</v>
      </c>
      <c r="AC787" s="19">
        <f t="shared" si="799"/>
        <v>250.77403846153845</v>
      </c>
      <c r="AD787" s="17">
        <f t="shared" si="776"/>
        <v>2.8846153846153846</v>
      </c>
      <c r="AE787" s="17">
        <f t="shared" si="777"/>
        <v>0</v>
      </c>
      <c r="AF787" s="29"/>
      <c r="AG787" s="43">
        <f t="shared" si="800"/>
        <v>0</v>
      </c>
      <c r="AH787" s="17">
        <f t="shared" si="801"/>
        <v>5.015480769230769</v>
      </c>
      <c r="AI787" s="17">
        <f t="shared" si="802"/>
        <v>7.9000961538461532</v>
      </c>
      <c r="AJ787" s="3">
        <f t="shared" si="771"/>
        <v>242</v>
      </c>
      <c r="AK787" s="3">
        <f t="shared" si="772"/>
        <v>3400</v>
      </c>
      <c r="AL787" s="3"/>
      <c r="AN787" s="20">
        <f t="shared" si="781"/>
        <v>242.87</v>
      </c>
      <c r="AO787">
        <f t="shared" si="785"/>
        <v>2</v>
      </c>
      <c r="AP787">
        <f t="shared" si="786"/>
        <v>0</v>
      </c>
      <c r="AQ787">
        <f t="shared" si="787"/>
        <v>2</v>
      </c>
      <c r="AR787">
        <f t="shared" si="788"/>
        <v>0</v>
      </c>
      <c r="AS787">
        <f t="shared" si="789"/>
        <v>0</v>
      </c>
      <c r="AT787">
        <f t="shared" si="790"/>
        <v>2</v>
      </c>
      <c r="AU787">
        <f t="shared" si="791"/>
        <v>1</v>
      </c>
      <c r="AV787">
        <f t="shared" si="792"/>
        <v>1</v>
      </c>
      <c r="AW787">
        <f t="shared" si="793"/>
        <v>0</v>
      </c>
      <c r="AX787">
        <f t="shared" si="794"/>
        <v>4</v>
      </c>
      <c r="AY787">
        <f t="shared" si="795"/>
        <v>3480.0000000000182</v>
      </c>
      <c r="AZ787" s="12">
        <f t="shared" si="782"/>
        <v>-4.1666666666666664E-2</v>
      </c>
      <c r="BA787" s="13">
        <f t="shared" si="770"/>
        <v>0</v>
      </c>
      <c r="BB787" s="13">
        <f t="shared" si="796"/>
        <v>0</v>
      </c>
      <c r="BC787" s="27">
        <v>0</v>
      </c>
      <c r="BD787" s="1">
        <f t="shared" si="783"/>
        <v>0</v>
      </c>
      <c r="BE787" s="20">
        <f t="shared" si="784"/>
        <v>230.96153846153845</v>
      </c>
    </row>
    <row r="788" spans="1:57" ht="39.75" customHeight="1" x14ac:dyDescent="0.65">
      <c r="A788" s="2">
        <v>782</v>
      </c>
      <c r="B788" s="2" t="s">
        <v>1847</v>
      </c>
      <c r="C788" s="44" t="s">
        <v>1881</v>
      </c>
      <c r="D788" s="47" t="s">
        <v>1441</v>
      </c>
      <c r="E788" s="48" t="s">
        <v>463</v>
      </c>
      <c r="F788" s="46" t="str">
        <f>VLOOKUP(C788,'[1]2023.11'!$C$6:$X$1239,8,0)</f>
        <v>HIM</v>
      </c>
      <c r="G788" s="46" t="str">
        <f>VLOOKUP(C788,'[1]2023.11'!$C$6:$X$1239,9,0)</f>
        <v>PHALLY</v>
      </c>
      <c r="H788" s="46" t="str">
        <f>VLOOKUP(C788,'[1]2023.11'!$C$6:$X$1239,14,0)</f>
        <v>F</v>
      </c>
      <c r="I788" s="78">
        <f>VLOOKUP(C788,'[1]2023.11'!$C$6:$X$1239,13,0)</f>
        <v>32551</v>
      </c>
      <c r="J788" s="46" t="str">
        <f>VLOOKUP(C788,'[1]2023.11'!$C$6:$X$1239,4,0)</f>
        <v>070541239</v>
      </c>
      <c r="K788" s="46" t="str">
        <f>VLOOKUP(C788,'[1]2023.11'!$C$6:$X$1239,3,0)</f>
        <v>150826513</v>
      </c>
      <c r="L788" s="15">
        <v>44228</v>
      </c>
      <c r="M788" s="2">
        <f t="shared" si="797"/>
        <v>26</v>
      </c>
      <c r="N788" s="16">
        <v>8</v>
      </c>
      <c r="O788" s="2"/>
      <c r="P788" s="16"/>
      <c r="Q788" s="16"/>
      <c r="R788" s="2">
        <v>210</v>
      </c>
      <c r="S788" s="2">
        <v>15</v>
      </c>
      <c r="T788" s="2">
        <v>19.5</v>
      </c>
      <c r="U788" s="16"/>
      <c r="V788" s="2">
        <v>0</v>
      </c>
      <c r="W788" s="2">
        <f t="shared" si="798"/>
        <v>10</v>
      </c>
      <c r="X788" s="2">
        <f t="shared" si="756"/>
        <v>0</v>
      </c>
      <c r="Y788" s="17">
        <f t="shared" si="774"/>
        <v>12.115384615384615</v>
      </c>
      <c r="Z788" s="17">
        <f t="shared" si="803"/>
        <v>2</v>
      </c>
      <c r="AA788" s="17">
        <f t="shared" si="804"/>
        <v>5</v>
      </c>
      <c r="AB788" s="18">
        <v>7</v>
      </c>
      <c r="AC788" s="19">
        <f t="shared" si="799"/>
        <v>280.61538461538464</v>
      </c>
      <c r="AD788" s="17">
        <f t="shared" si="776"/>
        <v>0</v>
      </c>
      <c r="AE788" s="17">
        <f t="shared" si="777"/>
        <v>0</v>
      </c>
      <c r="AF788" s="29"/>
      <c r="AG788" s="43">
        <f t="shared" si="800"/>
        <v>0</v>
      </c>
      <c r="AH788" s="17">
        <f t="shared" si="801"/>
        <v>5.6123076923076933</v>
      </c>
      <c r="AI788" s="17">
        <f t="shared" si="802"/>
        <v>5.6123076923076933</v>
      </c>
      <c r="AJ788" s="3">
        <f t="shared" si="771"/>
        <v>275</v>
      </c>
      <c r="AK788" s="3">
        <f t="shared" si="772"/>
        <v>0</v>
      </c>
      <c r="AL788" s="3"/>
      <c r="AN788" s="20">
        <f t="shared" si="781"/>
        <v>275</v>
      </c>
      <c r="AO788">
        <f t="shared" si="785"/>
        <v>2</v>
      </c>
      <c r="AP788">
        <f t="shared" si="786"/>
        <v>1</v>
      </c>
      <c r="AQ788">
        <f t="shared" si="787"/>
        <v>1</v>
      </c>
      <c r="AR788">
        <f t="shared" si="788"/>
        <v>0</v>
      </c>
      <c r="AS788">
        <f t="shared" si="789"/>
        <v>1</v>
      </c>
      <c r="AT788">
        <f t="shared" si="790"/>
        <v>0</v>
      </c>
      <c r="AU788">
        <f t="shared" si="791"/>
        <v>0</v>
      </c>
      <c r="AV788">
        <f t="shared" si="792"/>
        <v>0</v>
      </c>
      <c r="AW788">
        <f t="shared" si="793"/>
        <v>0</v>
      </c>
      <c r="AX788">
        <f t="shared" si="794"/>
        <v>0</v>
      </c>
      <c r="AY788">
        <f t="shared" si="795"/>
        <v>0</v>
      </c>
      <c r="AZ788" s="12">
        <f t="shared" si="782"/>
        <v>-4.1666666666666664E-2</v>
      </c>
      <c r="BA788" s="13">
        <f t="shared" si="770"/>
        <v>0</v>
      </c>
      <c r="BB788" s="13">
        <f t="shared" si="796"/>
        <v>0</v>
      </c>
      <c r="BC788" s="27">
        <v>0</v>
      </c>
      <c r="BD788" s="1">
        <f t="shared" si="783"/>
        <v>0</v>
      </c>
      <c r="BE788" s="20">
        <f t="shared" si="784"/>
        <v>266.61538461538464</v>
      </c>
    </row>
    <row r="789" spans="1:57" ht="39.75" customHeight="1" x14ac:dyDescent="0.65">
      <c r="A789" s="39">
        <v>783</v>
      </c>
      <c r="B789" s="2" t="s">
        <v>1847</v>
      </c>
      <c r="C789" s="44" t="s">
        <v>1882</v>
      </c>
      <c r="D789" s="47" t="s">
        <v>1883</v>
      </c>
      <c r="E789" s="48" t="s">
        <v>1641</v>
      </c>
      <c r="F789" s="46" t="str">
        <f>VLOOKUP(C789,'[1]2023.11'!$C$6:$X$1239,8,0)</f>
        <v>POK</v>
      </c>
      <c r="G789" s="46" t="str">
        <f>VLOOKUP(C789,'[1]2023.11'!$C$6:$X$1239,9,0)</f>
        <v>SAMAN</v>
      </c>
      <c r="H789" s="46" t="str">
        <f>VLOOKUP(C789,'[1]2023.11'!$C$6:$X$1239,14,0)</f>
        <v>F</v>
      </c>
      <c r="I789" s="78">
        <f>VLOOKUP(C789,'[1]2023.11'!$C$6:$X$1239,13,0)</f>
        <v>34953</v>
      </c>
      <c r="J789" s="46" t="str">
        <f>VLOOKUP(C789,'[1]2023.11'!$C$6:$X$1239,4,0)</f>
        <v>010476313</v>
      </c>
      <c r="K789" s="46" t="str">
        <f>VLOOKUP(C789,'[1]2023.11'!$C$6:$X$1239,3,0)</f>
        <v>020888746</v>
      </c>
      <c r="L789" s="15">
        <v>44228</v>
      </c>
      <c r="M789" s="2">
        <f t="shared" si="797"/>
        <v>26</v>
      </c>
      <c r="N789" s="16">
        <v>10</v>
      </c>
      <c r="O789" s="2"/>
      <c r="P789" s="16"/>
      <c r="Q789" s="16"/>
      <c r="R789" s="2">
        <v>210</v>
      </c>
      <c r="S789" s="2">
        <v>15</v>
      </c>
      <c r="T789" s="2">
        <v>19.5</v>
      </c>
      <c r="U789" s="16"/>
      <c r="V789" s="2">
        <v>0</v>
      </c>
      <c r="W789" s="2">
        <f t="shared" si="798"/>
        <v>10</v>
      </c>
      <c r="X789" s="2">
        <f t="shared" si="756"/>
        <v>0</v>
      </c>
      <c r="Y789" s="17">
        <f t="shared" si="774"/>
        <v>15.144230769230768</v>
      </c>
      <c r="Z789" s="17">
        <f t="shared" si="803"/>
        <v>2.5</v>
      </c>
      <c r="AA789" s="17">
        <f t="shared" si="804"/>
        <v>5</v>
      </c>
      <c r="AB789" s="18">
        <v>7</v>
      </c>
      <c r="AC789" s="19">
        <f t="shared" si="799"/>
        <v>284.14423076923077</v>
      </c>
      <c r="AD789" s="17">
        <f t="shared" si="776"/>
        <v>0</v>
      </c>
      <c r="AE789" s="17">
        <f t="shared" si="777"/>
        <v>0</v>
      </c>
      <c r="AF789" s="29"/>
      <c r="AG789" s="43">
        <f t="shared" si="800"/>
        <v>0</v>
      </c>
      <c r="AH789" s="17">
        <f t="shared" si="801"/>
        <v>5.6828846153846158</v>
      </c>
      <c r="AI789" s="17">
        <f t="shared" si="802"/>
        <v>5.6828846153846158</v>
      </c>
      <c r="AJ789" s="3">
        <f t="shared" si="771"/>
        <v>278</v>
      </c>
      <c r="AK789" s="3">
        <f t="shared" si="772"/>
        <v>1800</v>
      </c>
      <c r="AL789" s="3"/>
      <c r="AN789" s="20">
        <f t="shared" si="781"/>
        <v>278.45999999999998</v>
      </c>
      <c r="AO789">
        <f t="shared" si="785"/>
        <v>2</v>
      </c>
      <c r="AP789">
        <f t="shared" si="786"/>
        <v>1</v>
      </c>
      <c r="AQ789">
        <f t="shared" si="787"/>
        <v>1</v>
      </c>
      <c r="AR789">
        <f t="shared" si="788"/>
        <v>0</v>
      </c>
      <c r="AS789">
        <f t="shared" si="789"/>
        <v>1</v>
      </c>
      <c r="AT789">
        <f t="shared" si="790"/>
        <v>3</v>
      </c>
      <c r="AU789">
        <f t="shared" si="791"/>
        <v>0</v>
      </c>
      <c r="AV789">
        <f t="shared" si="792"/>
        <v>1</v>
      </c>
      <c r="AW789">
        <f t="shared" si="793"/>
        <v>1</v>
      </c>
      <c r="AX789">
        <f t="shared" si="794"/>
        <v>3</v>
      </c>
      <c r="AY789">
        <f t="shared" si="795"/>
        <v>1839.9999999999181</v>
      </c>
      <c r="AZ789" s="12">
        <f t="shared" si="782"/>
        <v>-4.1666666666666664E-2</v>
      </c>
      <c r="BA789" s="13">
        <f t="shared" si="770"/>
        <v>0</v>
      </c>
      <c r="BB789" s="13">
        <f t="shared" si="796"/>
        <v>0</v>
      </c>
      <c r="BC789" s="27">
        <v>0</v>
      </c>
      <c r="BD789" s="1">
        <f t="shared" si="783"/>
        <v>0</v>
      </c>
      <c r="BE789" s="20">
        <f t="shared" si="784"/>
        <v>269.64423076923077</v>
      </c>
    </row>
    <row r="790" spans="1:57" ht="39.75" customHeight="1" x14ac:dyDescent="0.8">
      <c r="A790" s="2">
        <v>784</v>
      </c>
      <c r="B790" s="2" t="s">
        <v>1847</v>
      </c>
      <c r="C790" s="44" t="s">
        <v>1884</v>
      </c>
      <c r="D790" s="40" t="s">
        <v>1865</v>
      </c>
      <c r="E790" s="40" t="s">
        <v>1885</v>
      </c>
      <c r="F790" s="46" t="str">
        <f>VLOOKUP(C790,'[1]2023.11'!$C$6:$X$1239,8,0)</f>
        <v>VOR</v>
      </c>
      <c r="G790" s="46" t="str">
        <f>VLOOKUP(C790,'[1]2023.11'!$C$6:$X$1239,9,0)</f>
        <v>NGET</v>
      </c>
      <c r="H790" s="46" t="str">
        <f>VLOOKUP(C790,'[1]2023.11'!$C$6:$X$1239,14,0)</f>
        <v>F</v>
      </c>
      <c r="I790" s="78">
        <f>VLOOKUP(C790,'[1]2023.11'!$C$6:$X$1239,13,0)</f>
        <v>34510</v>
      </c>
      <c r="J790" s="46" t="str">
        <f>VLOOKUP(C790,'[1]2023.11'!$C$6:$X$1239,4,0)</f>
        <v>0972992582</v>
      </c>
      <c r="K790" s="46" t="str">
        <f>VLOOKUP(C790,'[1]2023.11'!$C$6:$X$1239,3,0)</f>
        <v>050826670</v>
      </c>
      <c r="L790" s="15">
        <v>44228</v>
      </c>
      <c r="M790" s="2">
        <f t="shared" si="797"/>
        <v>26</v>
      </c>
      <c r="N790" s="16">
        <v>4</v>
      </c>
      <c r="O790" s="2"/>
      <c r="P790" s="16"/>
      <c r="Q790" s="16"/>
      <c r="R790" s="2">
        <v>200</v>
      </c>
      <c r="S790" s="2">
        <v>0</v>
      </c>
      <c r="T790" s="2">
        <v>9</v>
      </c>
      <c r="U790" s="16"/>
      <c r="V790" s="2">
        <v>0</v>
      </c>
      <c r="W790" s="2">
        <f t="shared" si="798"/>
        <v>10</v>
      </c>
      <c r="X790" s="2">
        <f t="shared" si="756"/>
        <v>0</v>
      </c>
      <c r="Y790" s="17">
        <f t="shared" si="774"/>
        <v>5.7692307692307692</v>
      </c>
      <c r="Z790" s="17">
        <f t="shared" si="803"/>
        <v>1</v>
      </c>
      <c r="AA790" s="17">
        <f t="shared" si="804"/>
        <v>5</v>
      </c>
      <c r="AB790" s="18">
        <v>7</v>
      </c>
      <c r="AC790" s="19">
        <f t="shared" si="799"/>
        <v>237.76923076923077</v>
      </c>
      <c r="AD790" s="17">
        <f t="shared" si="776"/>
        <v>0</v>
      </c>
      <c r="AE790" s="17">
        <f t="shared" si="777"/>
        <v>0</v>
      </c>
      <c r="AF790" s="29"/>
      <c r="AG790" s="43">
        <f t="shared" si="800"/>
        <v>0</v>
      </c>
      <c r="AH790" s="17">
        <f t="shared" si="801"/>
        <v>4.7553846153846155</v>
      </c>
      <c r="AI790" s="17">
        <f t="shared" si="802"/>
        <v>4.7553846153846155</v>
      </c>
      <c r="AJ790" s="3">
        <f t="shared" si="771"/>
        <v>233</v>
      </c>
      <c r="AK790" s="3">
        <f t="shared" si="772"/>
        <v>0</v>
      </c>
      <c r="AL790" s="3"/>
      <c r="AN790" s="20">
        <f t="shared" si="781"/>
        <v>233.01</v>
      </c>
      <c r="AO790">
        <f t="shared" si="785"/>
        <v>2</v>
      </c>
      <c r="AP790">
        <f t="shared" si="786"/>
        <v>0</v>
      </c>
      <c r="AQ790">
        <f t="shared" si="787"/>
        <v>1</v>
      </c>
      <c r="AR790">
        <f t="shared" si="788"/>
        <v>1</v>
      </c>
      <c r="AS790">
        <f t="shared" si="789"/>
        <v>0</v>
      </c>
      <c r="AT790">
        <f t="shared" si="790"/>
        <v>3</v>
      </c>
      <c r="AU790">
        <f t="shared" si="791"/>
        <v>0</v>
      </c>
      <c r="AV790">
        <f t="shared" si="792"/>
        <v>0</v>
      </c>
      <c r="AW790">
        <f t="shared" si="793"/>
        <v>0</v>
      </c>
      <c r="AX790">
        <f t="shared" si="794"/>
        <v>0</v>
      </c>
      <c r="AY790">
        <f t="shared" si="795"/>
        <v>39.99999999996362</v>
      </c>
      <c r="AZ790" s="12">
        <f t="shared" si="782"/>
        <v>-4.1666666666666664E-2</v>
      </c>
      <c r="BA790" s="13">
        <f t="shared" si="770"/>
        <v>0</v>
      </c>
      <c r="BB790" s="13">
        <f t="shared" si="796"/>
        <v>0</v>
      </c>
      <c r="BC790" s="27">
        <v>0</v>
      </c>
      <c r="BD790" s="1">
        <f t="shared" si="783"/>
        <v>0</v>
      </c>
      <c r="BE790" s="20">
        <f t="shared" si="784"/>
        <v>224.76923076923077</v>
      </c>
    </row>
    <row r="791" spans="1:57" ht="39.75" customHeight="1" x14ac:dyDescent="0.65">
      <c r="A791" s="39">
        <v>785</v>
      </c>
      <c r="B791" s="2" t="s">
        <v>1847</v>
      </c>
      <c r="C791" s="44" t="s">
        <v>1886</v>
      </c>
      <c r="D791" s="38" t="s">
        <v>967</v>
      </c>
      <c r="E791" s="38" t="s">
        <v>1868</v>
      </c>
      <c r="F791" s="46" t="str">
        <f>VLOOKUP(C791,'[1]2023.11'!$C$6:$X$1239,8,0)</f>
        <v>ROEUN</v>
      </c>
      <c r="G791" s="46" t="str">
        <f>VLOOKUP(C791,'[1]2023.11'!$C$6:$X$1239,9,0)</f>
        <v>SOKREN</v>
      </c>
      <c r="H791" s="46" t="str">
        <f>VLOOKUP(C791,'[1]2023.11'!$C$6:$X$1239,14,0)</f>
        <v>F</v>
      </c>
      <c r="I791" s="78">
        <f>VLOOKUP(C791,'[1]2023.11'!$C$6:$X$1239,13,0)</f>
        <v>35562</v>
      </c>
      <c r="J791" s="46" t="str">
        <f>VLOOKUP(C791,'[1]2023.11'!$C$6:$X$1239,4,0)</f>
        <v>093425001</v>
      </c>
      <c r="K791" s="46" t="str">
        <f>VLOOKUP(C791,'[1]2023.11'!$C$6:$X$1239,3,0)</f>
        <v>020907869</v>
      </c>
      <c r="L791" s="15">
        <v>44228</v>
      </c>
      <c r="M791" s="2">
        <f t="shared" si="797"/>
        <v>26</v>
      </c>
      <c r="N791" s="16">
        <v>2</v>
      </c>
      <c r="O791" s="2"/>
      <c r="P791" s="16"/>
      <c r="Q791" s="16"/>
      <c r="R791" s="2">
        <v>200</v>
      </c>
      <c r="S791" s="2">
        <v>0</v>
      </c>
      <c r="T791" s="2">
        <v>11.5</v>
      </c>
      <c r="U791" s="16"/>
      <c r="V791" s="2">
        <v>0</v>
      </c>
      <c r="W791" s="2">
        <f t="shared" si="798"/>
        <v>10</v>
      </c>
      <c r="X791" s="2">
        <f t="shared" si="756"/>
        <v>0</v>
      </c>
      <c r="Y791" s="17">
        <f t="shared" si="774"/>
        <v>2.8846153846153846</v>
      </c>
      <c r="Z791" s="17">
        <f t="shared" si="803"/>
        <v>0.5</v>
      </c>
      <c r="AA791" s="17">
        <f t="shared" si="804"/>
        <v>5</v>
      </c>
      <c r="AB791" s="18">
        <v>7</v>
      </c>
      <c r="AC791" s="19">
        <f t="shared" si="799"/>
        <v>236.88461538461539</v>
      </c>
      <c r="AD791" s="17">
        <f t="shared" si="776"/>
        <v>0</v>
      </c>
      <c r="AE791" s="17">
        <f t="shared" si="777"/>
        <v>0</v>
      </c>
      <c r="AF791" s="29"/>
      <c r="AG791" s="43">
        <f t="shared" si="800"/>
        <v>0</v>
      </c>
      <c r="AH791" s="17">
        <f t="shared" si="801"/>
        <v>4.7376923076923081</v>
      </c>
      <c r="AI791" s="17">
        <f t="shared" si="802"/>
        <v>4.7376923076923081</v>
      </c>
      <c r="AJ791" s="3">
        <f t="shared" si="771"/>
        <v>232</v>
      </c>
      <c r="AK791" s="3">
        <f t="shared" si="772"/>
        <v>600</v>
      </c>
      <c r="AL791" s="3"/>
      <c r="AN791" s="20">
        <f t="shared" si="781"/>
        <v>232.15</v>
      </c>
      <c r="AO791">
        <f t="shared" si="785"/>
        <v>2</v>
      </c>
      <c r="AP791">
        <f t="shared" si="786"/>
        <v>0</v>
      </c>
      <c r="AQ791">
        <f t="shared" si="787"/>
        <v>1</v>
      </c>
      <c r="AR791">
        <f t="shared" si="788"/>
        <v>1</v>
      </c>
      <c r="AS791">
        <f t="shared" si="789"/>
        <v>0</v>
      </c>
      <c r="AT791">
        <f t="shared" si="790"/>
        <v>2</v>
      </c>
      <c r="AU791">
        <f t="shared" si="791"/>
        <v>0</v>
      </c>
      <c r="AV791">
        <f t="shared" si="792"/>
        <v>0</v>
      </c>
      <c r="AW791">
        <f t="shared" si="793"/>
        <v>1</v>
      </c>
      <c r="AX791">
        <f t="shared" si="794"/>
        <v>1</v>
      </c>
      <c r="AY791">
        <f t="shared" si="795"/>
        <v>600.00000000002274</v>
      </c>
      <c r="AZ791" s="12">
        <f t="shared" si="782"/>
        <v>-4.1666666666666664E-2</v>
      </c>
      <c r="BA791" s="13">
        <f t="shared" si="770"/>
        <v>0</v>
      </c>
      <c r="BB791" s="13">
        <f t="shared" si="796"/>
        <v>0</v>
      </c>
      <c r="BC791" s="27">
        <v>0</v>
      </c>
      <c r="BD791" s="1">
        <f t="shared" si="783"/>
        <v>0</v>
      </c>
      <c r="BE791" s="20">
        <f t="shared" si="784"/>
        <v>224.38461538461539</v>
      </c>
    </row>
    <row r="792" spans="1:57" ht="39.75" customHeight="1" x14ac:dyDescent="0.65">
      <c r="A792" s="2">
        <v>786</v>
      </c>
      <c r="B792" s="2" t="s">
        <v>1847</v>
      </c>
      <c r="C792" s="36" t="s">
        <v>1887</v>
      </c>
      <c r="D792" s="47" t="s">
        <v>785</v>
      </c>
      <c r="E792" s="48" t="s">
        <v>1888</v>
      </c>
      <c r="F792" s="46" t="str">
        <f>VLOOKUP(C792,'[1]2023.11'!$C$6:$X$1239,8,0)</f>
        <v>CHEN</v>
      </c>
      <c r="G792" s="46" t="str">
        <f>VLOOKUP(C792,'[1]2023.11'!$C$6:$X$1239,9,0)</f>
        <v>SREYDAV</v>
      </c>
      <c r="H792" s="46" t="str">
        <f>VLOOKUP(C792,'[1]2023.11'!$C$6:$X$1239,14,0)</f>
        <v>F</v>
      </c>
      <c r="I792" s="78">
        <f>VLOOKUP(C792,'[1]2023.11'!$C$6:$X$1239,13,0)</f>
        <v>34673</v>
      </c>
      <c r="J792" s="46" t="str">
        <f>VLOOKUP(C792,'[1]2023.11'!$C$6:$X$1239,4,0)</f>
        <v>098954003</v>
      </c>
      <c r="K792" s="46" t="str">
        <f>VLOOKUP(C792,'[1]2023.11'!$C$6:$X$1239,3,0)</f>
        <v>110410415</v>
      </c>
      <c r="L792" s="15">
        <v>44228</v>
      </c>
      <c r="M792" s="2">
        <f t="shared" si="797"/>
        <v>26</v>
      </c>
      <c r="N792" s="16">
        <v>8</v>
      </c>
      <c r="O792" s="2"/>
      <c r="P792" s="16"/>
      <c r="Q792" s="16"/>
      <c r="R792" s="2">
        <v>200</v>
      </c>
      <c r="S792" s="2">
        <v>0</v>
      </c>
      <c r="T792" s="2">
        <v>0</v>
      </c>
      <c r="U792" s="16"/>
      <c r="V792" s="2">
        <v>0</v>
      </c>
      <c r="W792" s="2">
        <f t="shared" si="798"/>
        <v>10</v>
      </c>
      <c r="X792" s="2">
        <f t="shared" si="756"/>
        <v>0</v>
      </c>
      <c r="Y792" s="17">
        <f t="shared" si="774"/>
        <v>11.538461538461538</v>
      </c>
      <c r="Z792" s="17">
        <f t="shared" si="803"/>
        <v>2</v>
      </c>
      <c r="AA792" s="17">
        <f t="shared" si="804"/>
        <v>5</v>
      </c>
      <c r="AB792" s="18">
        <v>7</v>
      </c>
      <c r="AC792" s="19">
        <f t="shared" si="799"/>
        <v>235.53846153846155</v>
      </c>
      <c r="AD792" s="17">
        <f t="shared" si="776"/>
        <v>0</v>
      </c>
      <c r="AE792" s="17">
        <f t="shared" si="777"/>
        <v>0</v>
      </c>
      <c r="AF792" s="29"/>
      <c r="AG792" s="43">
        <f t="shared" si="800"/>
        <v>0</v>
      </c>
      <c r="AH792" s="17">
        <f t="shared" si="801"/>
        <v>4.7107692307692313</v>
      </c>
      <c r="AI792" s="17">
        <f t="shared" si="802"/>
        <v>4.7107692307692313</v>
      </c>
      <c r="AJ792" s="3">
        <f t="shared" si="771"/>
        <v>230</v>
      </c>
      <c r="AK792" s="3">
        <f t="shared" si="772"/>
        <v>3300</v>
      </c>
      <c r="AL792" s="3"/>
      <c r="AN792" s="20">
        <f t="shared" si="781"/>
        <v>230.83</v>
      </c>
      <c r="AO792">
        <f t="shared" si="785"/>
        <v>2</v>
      </c>
      <c r="AP792">
        <f t="shared" si="786"/>
        <v>0</v>
      </c>
      <c r="AQ792">
        <f t="shared" si="787"/>
        <v>1</v>
      </c>
      <c r="AR792">
        <f t="shared" si="788"/>
        <v>1</v>
      </c>
      <c r="AS792">
        <f t="shared" si="789"/>
        <v>0</v>
      </c>
      <c r="AT792">
        <f t="shared" si="790"/>
        <v>0</v>
      </c>
      <c r="AU792">
        <f t="shared" si="791"/>
        <v>1</v>
      </c>
      <c r="AV792">
        <f t="shared" si="792"/>
        <v>1</v>
      </c>
      <c r="AW792">
        <f t="shared" si="793"/>
        <v>0</v>
      </c>
      <c r="AX792">
        <f t="shared" si="794"/>
        <v>3</v>
      </c>
      <c r="AY792">
        <f t="shared" si="795"/>
        <v>3320.00000000005</v>
      </c>
      <c r="AZ792" s="12">
        <f t="shared" si="782"/>
        <v>-4.1666666666666664E-2</v>
      </c>
      <c r="BA792" s="13">
        <f t="shared" si="770"/>
        <v>0</v>
      </c>
      <c r="BB792" s="13">
        <f t="shared" si="796"/>
        <v>0</v>
      </c>
      <c r="BC792" s="27">
        <v>0</v>
      </c>
      <c r="BD792" s="1">
        <f t="shared" si="783"/>
        <v>0</v>
      </c>
      <c r="BE792" s="20">
        <f t="shared" si="784"/>
        <v>221.53846153846155</v>
      </c>
    </row>
    <row r="793" spans="1:57" ht="39.75" customHeight="1" x14ac:dyDescent="0.65">
      <c r="A793" s="39">
        <v>787</v>
      </c>
      <c r="B793" s="2" t="s">
        <v>1847</v>
      </c>
      <c r="C793" s="44" t="s">
        <v>1889</v>
      </c>
      <c r="D793" s="47" t="s">
        <v>1890</v>
      </c>
      <c r="E793" s="48" t="s">
        <v>1891</v>
      </c>
      <c r="F793" s="46" t="str">
        <f>VLOOKUP(C793,'[1]2023.11'!$C$6:$X$1239,8,0)</f>
        <v>YEAN</v>
      </c>
      <c r="G793" s="46" t="str">
        <f>VLOOKUP(C793,'[1]2023.11'!$C$6:$X$1239,9,0)</f>
        <v>SONA</v>
      </c>
      <c r="H793" s="46" t="str">
        <f>VLOOKUP(C793,'[1]2023.11'!$C$6:$X$1239,14,0)</f>
        <v>F</v>
      </c>
      <c r="I793" s="78">
        <f>VLOOKUP(C793,'[1]2023.11'!$C$6:$X$1239,13,0)</f>
        <v>31584</v>
      </c>
      <c r="J793" s="46">
        <f>VLOOKUP(C793,'[1]2023.11'!$C$6:$X$1239,4,0)</f>
        <v>0</v>
      </c>
      <c r="K793" s="46" t="str">
        <f>VLOOKUP(C793,'[1]2023.11'!$C$6:$X$1239,3,0)</f>
        <v>051069628</v>
      </c>
      <c r="L793" s="15">
        <v>44228</v>
      </c>
      <c r="M793" s="2">
        <f t="shared" si="797"/>
        <v>26</v>
      </c>
      <c r="N793" s="16">
        <v>20</v>
      </c>
      <c r="O793" s="2"/>
      <c r="P793" s="16"/>
      <c r="Q793" s="16"/>
      <c r="R793" s="2">
        <v>200</v>
      </c>
      <c r="S793" s="2">
        <v>0</v>
      </c>
      <c r="T793" s="2">
        <v>0</v>
      </c>
      <c r="U793" s="16"/>
      <c r="V793" s="2">
        <v>0</v>
      </c>
      <c r="W793" s="2">
        <f t="shared" si="798"/>
        <v>10</v>
      </c>
      <c r="X793" s="2">
        <f t="shared" si="756"/>
        <v>0</v>
      </c>
      <c r="Y793" s="17">
        <f t="shared" si="774"/>
        <v>28.846153846153847</v>
      </c>
      <c r="Z793" s="17">
        <f t="shared" si="803"/>
        <v>5</v>
      </c>
      <c r="AA793" s="17">
        <f t="shared" si="804"/>
        <v>5</v>
      </c>
      <c r="AB793" s="18">
        <v>7</v>
      </c>
      <c r="AC793" s="19">
        <f t="shared" si="799"/>
        <v>255.84615384615384</v>
      </c>
      <c r="AD793" s="17">
        <f t="shared" si="776"/>
        <v>0</v>
      </c>
      <c r="AE793" s="17">
        <f t="shared" si="777"/>
        <v>0</v>
      </c>
      <c r="AF793" s="29"/>
      <c r="AG793" s="43">
        <f t="shared" si="800"/>
        <v>0</v>
      </c>
      <c r="AH793" s="17">
        <f t="shared" si="801"/>
        <v>5.1169230769230767</v>
      </c>
      <c r="AI793" s="17">
        <f t="shared" si="802"/>
        <v>5.1169230769230767</v>
      </c>
      <c r="AJ793" s="3">
        <f t="shared" si="771"/>
        <v>250</v>
      </c>
      <c r="AK793" s="3">
        <f t="shared" si="772"/>
        <v>2900</v>
      </c>
      <c r="AL793" s="3"/>
      <c r="AN793" s="20">
        <f t="shared" si="781"/>
        <v>250.73</v>
      </c>
      <c r="AO793">
        <f t="shared" si="785"/>
        <v>2</v>
      </c>
      <c r="AP793">
        <f t="shared" si="786"/>
        <v>1</v>
      </c>
      <c r="AQ793">
        <f t="shared" si="787"/>
        <v>0</v>
      </c>
      <c r="AR793">
        <f t="shared" si="788"/>
        <v>0</v>
      </c>
      <c r="AS793">
        <f t="shared" si="789"/>
        <v>0</v>
      </c>
      <c r="AT793">
        <f t="shared" si="790"/>
        <v>0</v>
      </c>
      <c r="AU793">
        <f t="shared" si="791"/>
        <v>1</v>
      </c>
      <c r="AV793">
        <f t="shared" si="792"/>
        <v>0</v>
      </c>
      <c r="AW793">
        <f t="shared" si="793"/>
        <v>1</v>
      </c>
      <c r="AX793">
        <f t="shared" si="794"/>
        <v>4</v>
      </c>
      <c r="AY793">
        <f t="shared" si="795"/>
        <v>2919.9999999999591</v>
      </c>
      <c r="AZ793" s="12">
        <f t="shared" si="782"/>
        <v>-4.1666666666666664E-2</v>
      </c>
      <c r="BA793" s="13">
        <f t="shared" si="770"/>
        <v>0</v>
      </c>
      <c r="BB793" s="13">
        <f t="shared" si="796"/>
        <v>0</v>
      </c>
      <c r="BC793" s="27">
        <v>0</v>
      </c>
      <c r="BD793" s="1">
        <f t="shared" si="783"/>
        <v>0</v>
      </c>
      <c r="BE793" s="20">
        <f t="shared" si="784"/>
        <v>238.84615384615384</v>
      </c>
    </row>
    <row r="794" spans="1:57" ht="39.75" customHeight="1" x14ac:dyDescent="0.65">
      <c r="A794" s="2">
        <v>788</v>
      </c>
      <c r="B794" s="2" t="s">
        <v>1847</v>
      </c>
      <c r="C794" s="44" t="s">
        <v>1892</v>
      </c>
      <c r="D794" s="47" t="s">
        <v>1234</v>
      </c>
      <c r="E794" s="48" t="s">
        <v>832</v>
      </c>
      <c r="F794" s="46" t="str">
        <f>VLOOKUP(C794,'[1]2023.11'!$C$6:$X$1239,8,0)</f>
        <v>PHY</v>
      </c>
      <c r="G794" s="46" t="str">
        <f>VLOOKUP(C794,'[1]2023.11'!$C$6:$X$1239,9,0)</f>
        <v>SOPHEAK</v>
      </c>
      <c r="H794" s="46" t="str">
        <f>VLOOKUP(C794,'[1]2023.11'!$C$6:$X$1239,14,0)</f>
        <v>F</v>
      </c>
      <c r="I794" s="78">
        <f>VLOOKUP(C794,'[1]2023.11'!$C$6:$X$1239,13,0)</f>
        <v>37251</v>
      </c>
      <c r="J794" s="46" t="str">
        <f>VLOOKUP(C794,'[1]2023.11'!$C$6:$X$1239,4,0)</f>
        <v>0883721344</v>
      </c>
      <c r="K794" s="46" t="str">
        <f>VLOOKUP(C794,'[1]2023.11'!$C$6:$X$1239,3,0)</f>
        <v>150975025</v>
      </c>
      <c r="L794" s="15">
        <v>44228</v>
      </c>
      <c r="M794" s="2">
        <f t="shared" si="797"/>
        <v>23</v>
      </c>
      <c r="N794" s="16">
        <v>2</v>
      </c>
      <c r="O794" s="2"/>
      <c r="P794" s="16">
        <v>2</v>
      </c>
      <c r="Q794" s="16">
        <v>1</v>
      </c>
      <c r="R794" s="2">
        <v>200</v>
      </c>
      <c r="S794" s="2">
        <v>0</v>
      </c>
      <c r="T794" s="2">
        <v>0</v>
      </c>
      <c r="U794" s="16"/>
      <c r="V794" s="2">
        <v>0</v>
      </c>
      <c r="W794" s="2">
        <f t="shared" si="798"/>
        <v>0</v>
      </c>
      <c r="X794" s="2">
        <f t="shared" si="756"/>
        <v>0</v>
      </c>
      <c r="Y794" s="17">
        <f t="shared" si="774"/>
        <v>2.8846153846153846</v>
      </c>
      <c r="Z794" s="17">
        <f t="shared" si="803"/>
        <v>0.5</v>
      </c>
      <c r="AA794" s="17">
        <f t="shared" si="804"/>
        <v>4.4230769230769234</v>
      </c>
      <c r="AB794" s="18">
        <v>7</v>
      </c>
      <c r="AC794" s="19">
        <f t="shared" si="799"/>
        <v>214.80769230769232</v>
      </c>
      <c r="AD794" s="17">
        <f t="shared" si="776"/>
        <v>15.384615384615385</v>
      </c>
      <c r="AE794" s="17">
        <f t="shared" si="777"/>
        <v>7.6923076923076925</v>
      </c>
      <c r="AF794" s="29"/>
      <c r="AG794" s="43">
        <f t="shared" si="800"/>
        <v>0</v>
      </c>
      <c r="AH794" s="17">
        <f t="shared" si="801"/>
        <v>4.2961538461538469</v>
      </c>
      <c r="AI794" s="17">
        <f t="shared" si="802"/>
        <v>27.373076923076923</v>
      </c>
      <c r="AJ794" s="3">
        <f t="shared" si="771"/>
        <v>187</v>
      </c>
      <c r="AK794" s="3">
        <f t="shared" si="772"/>
        <v>1700</v>
      </c>
      <c r="AL794" s="3"/>
      <c r="AN794" s="20">
        <f t="shared" si="781"/>
        <v>187.43</v>
      </c>
      <c r="AO794">
        <f t="shared" si="785"/>
        <v>1</v>
      </c>
      <c r="AP794">
        <f t="shared" si="786"/>
        <v>1</v>
      </c>
      <c r="AQ794">
        <f t="shared" si="787"/>
        <v>1</v>
      </c>
      <c r="AR794">
        <f t="shared" si="788"/>
        <v>1</v>
      </c>
      <c r="AS794">
        <f t="shared" si="789"/>
        <v>1</v>
      </c>
      <c r="AT794">
        <f t="shared" si="790"/>
        <v>2</v>
      </c>
      <c r="AU794">
        <f t="shared" si="791"/>
        <v>0</v>
      </c>
      <c r="AV794">
        <f t="shared" si="792"/>
        <v>1</v>
      </c>
      <c r="AW794">
        <f t="shared" si="793"/>
        <v>1</v>
      </c>
      <c r="AX794">
        <f t="shared" si="794"/>
        <v>2</v>
      </c>
      <c r="AY794">
        <f t="shared" si="795"/>
        <v>1720.0000000000273</v>
      </c>
      <c r="AZ794" s="12">
        <f t="shared" si="782"/>
        <v>-4.1666666666666664E-2</v>
      </c>
      <c r="BA794" s="13">
        <f t="shared" si="770"/>
        <v>0</v>
      </c>
      <c r="BB794" s="13">
        <f t="shared" si="796"/>
        <v>0</v>
      </c>
      <c r="BC794" s="27">
        <v>0</v>
      </c>
      <c r="BD794" s="1">
        <f t="shared" si="783"/>
        <v>0</v>
      </c>
      <c r="BE794" s="20">
        <f t="shared" si="784"/>
        <v>179.80769230769232</v>
      </c>
    </row>
    <row r="795" spans="1:57" ht="39.75" customHeight="1" x14ac:dyDescent="0.65">
      <c r="A795" s="39">
        <v>789</v>
      </c>
      <c r="B795" s="2" t="s">
        <v>1847</v>
      </c>
      <c r="C795" s="44" t="s">
        <v>1893</v>
      </c>
      <c r="D795" s="38" t="s">
        <v>563</v>
      </c>
      <c r="E795" s="38" t="s">
        <v>1894</v>
      </c>
      <c r="F795" s="46" t="str">
        <f>VLOOKUP(C795,'[1]2023.11'!$C$6:$X$1239,8,0)</f>
        <v>OUN</v>
      </c>
      <c r="G795" s="46" t="str">
        <f>VLOOKUP(C795,'[1]2023.11'!$C$6:$X$1239,9,0)</f>
        <v>SREYTHICK</v>
      </c>
      <c r="H795" s="46" t="str">
        <f>VLOOKUP(C795,'[1]2023.11'!$C$6:$X$1239,14,0)</f>
        <v>F</v>
      </c>
      <c r="I795" s="78">
        <f>VLOOKUP(C795,'[1]2023.11'!$C$6:$X$1239,13,0)</f>
        <v>36325</v>
      </c>
      <c r="J795" s="46" t="str">
        <f>VLOOKUP(C795,'[1]2023.11'!$C$6:$X$1239,4,0)</f>
        <v>0976517067</v>
      </c>
      <c r="K795" s="46" t="str">
        <f>VLOOKUP(C795,'[1]2023.11'!$C$6:$X$1239,3,0)</f>
        <v>030812201</v>
      </c>
      <c r="L795" s="15">
        <v>44228</v>
      </c>
      <c r="M795" s="2">
        <f t="shared" si="797"/>
        <v>26</v>
      </c>
      <c r="N795" s="16">
        <v>2</v>
      </c>
      <c r="O795" s="2"/>
      <c r="P795" s="16"/>
      <c r="Q795" s="16"/>
      <c r="R795" s="2">
        <v>200</v>
      </c>
      <c r="S795" s="2">
        <v>0</v>
      </c>
      <c r="T795" s="2">
        <v>0</v>
      </c>
      <c r="U795" s="16"/>
      <c r="V795" s="2">
        <v>0</v>
      </c>
      <c r="W795" s="2">
        <f t="shared" si="798"/>
        <v>10</v>
      </c>
      <c r="X795" s="2">
        <f t="shared" si="756"/>
        <v>0</v>
      </c>
      <c r="Y795" s="17">
        <f t="shared" si="774"/>
        <v>2.8846153846153846</v>
      </c>
      <c r="Z795" s="17">
        <f t="shared" si="803"/>
        <v>0.5</v>
      </c>
      <c r="AA795" s="17">
        <f t="shared" si="804"/>
        <v>5</v>
      </c>
      <c r="AB795" s="18">
        <v>7</v>
      </c>
      <c r="AC795" s="19">
        <f t="shared" si="799"/>
        <v>225.38461538461539</v>
      </c>
      <c r="AD795" s="17">
        <f t="shared" si="776"/>
        <v>0</v>
      </c>
      <c r="AE795" s="17">
        <f t="shared" si="777"/>
        <v>0</v>
      </c>
      <c r="AF795" s="29"/>
      <c r="AG795" s="43">
        <f t="shared" si="800"/>
        <v>0</v>
      </c>
      <c r="AH795" s="17">
        <f t="shared" si="801"/>
        <v>4.5076923076923077</v>
      </c>
      <c r="AI795" s="17">
        <f t="shared" si="802"/>
        <v>4.5076923076923077</v>
      </c>
      <c r="AJ795" s="3">
        <f t="shared" si="771"/>
        <v>220</v>
      </c>
      <c r="AK795" s="3">
        <f t="shared" si="772"/>
        <v>3500</v>
      </c>
      <c r="AL795" s="3"/>
      <c r="AN795" s="20">
        <f t="shared" si="781"/>
        <v>220.88</v>
      </c>
      <c r="AO795">
        <f t="shared" si="785"/>
        <v>2</v>
      </c>
      <c r="AP795">
        <f t="shared" si="786"/>
        <v>0</v>
      </c>
      <c r="AQ795">
        <f t="shared" si="787"/>
        <v>1</v>
      </c>
      <c r="AR795">
        <f t="shared" si="788"/>
        <v>0</v>
      </c>
      <c r="AS795">
        <f t="shared" si="789"/>
        <v>0</v>
      </c>
      <c r="AT795">
        <f t="shared" si="790"/>
        <v>0</v>
      </c>
      <c r="AU795">
        <f t="shared" si="791"/>
        <v>1</v>
      </c>
      <c r="AV795">
        <f t="shared" si="792"/>
        <v>1</v>
      </c>
      <c r="AW795">
        <f t="shared" si="793"/>
        <v>1</v>
      </c>
      <c r="AX795">
        <f t="shared" si="794"/>
        <v>0</v>
      </c>
      <c r="AY795">
        <f t="shared" si="795"/>
        <v>3519.9999999999818</v>
      </c>
      <c r="AZ795" s="12">
        <f t="shared" si="782"/>
        <v>-4.1666666666666664E-2</v>
      </c>
      <c r="BA795" s="13">
        <f t="shared" si="770"/>
        <v>0</v>
      </c>
      <c r="BB795" s="13">
        <f t="shared" si="796"/>
        <v>0</v>
      </c>
      <c r="BC795" s="27">
        <v>0</v>
      </c>
      <c r="BD795" s="1">
        <f t="shared" si="783"/>
        <v>0</v>
      </c>
      <c r="BE795" s="20">
        <f t="shared" si="784"/>
        <v>212.88461538461539</v>
      </c>
    </row>
    <row r="796" spans="1:57" ht="39.75" customHeight="1" x14ac:dyDescent="0.65">
      <c r="A796" s="2">
        <v>790</v>
      </c>
      <c r="B796" s="2" t="s">
        <v>1847</v>
      </c>
      <c r="C796" s="44" t="s">
        <v>1895</v>
      </c>
      <c r="D796" s="47" t="s">
        <v>1411</v>
      </c>
      <c r="E796" s="48" t="s">
        <v>1896</v>
      </c>
      <c r="F796" s="46" t="str">
        <f>VLOOKUP(C796,'[1]2023.11'!$C$6:$X$1239,8,0)</f>
        <v>SOEM</v>
      </c>
      <c r="G796" s="46" t="str">
        <f>VLOOKUP(C796,'[1]2023.11'!$C$6:$X$1239,9,0)</f>
        <v>CHANRA</v>
      </c>
      <c r="H796" s="46" t="str">
        <f>VLOOKUP(C796,'[1]2023.11'!$C$6:$X$1239,14,0)</f>
        <v>F</v>
      </c>
      <c r="I796" s="78">
        <f>VLOOKUP(C796,'[1]2023.11'!$C$6:$X$1239,13,0)</f>
        <v>37909</v>
      </c>
      <c r="J796" s="46" t="str">
        <f>VLOOKUP(C796,'[1]2023.11'!$C$6:$X$1239,4,0)</f>
        <v>0964849431</v>
      </c>
      <c r="K796" s="46" t="str">
        <f>VLOOKUP(C796,'[1]2023.11'!$C$6:$X$1239,3,0)</f>
        <v>021297711</v>
      </c>
      <c r="L796" s="15">
        <v>44228</v>
      </c>
      <c r="M796" s="2">
        <f t="shared" si="797"/>
        <v>24</v>
      </c>
      <c r="N796" s="16">
        <v>2</v>
      </c>
      <c r="O796" s="2"/>
      <c r="P796" s="16">
        <v>2</v>
      </c>
      <c r="Q796" s="16"/>
      <c r="R796" s="2">
        <v>200</v>
      </c>
      <c r="S796" s="2">
        <v>0</v>
      </c>
      <c r="T796" s="2">
        <v>0</v>
      </c>
      <c r="U796" s="16"/>
      <c r="V796" s="2">
        <v>0</v>
      </c>
      <c r="W796" s="2">
        <f t="shared" si="798"/>
        <v>0</v>
      </c>
      <c r="X796" s="2">
        <f t="shared" si="756"/>
        <v>0</v>
      </c>
      <c r="Y796" s="17">
        <f t="shared" si="774"/>
        <v>2.8846153846153846</v>
      </c>
      <c r="Z796" s="17">
        <f t="shared" si="803"/>
        <v>0.5</v>
      </c>
      <c r="AA796" s="17">
        <f t="shared" si="804"/>
        <v>4.6153846153846159</v>
      </c>
      <c r="AB796" s="18">
        <v>7</v>
      </c>
      <c r="AC796" s="19">
        <f t="shared" si="799"/>
        <v>215</v>
      </c>
      <c r="AD796" s="17">
        <f t="shared" si="776"/>
        <v>15.384615384615385</v>
      </c>
      <c r="AE796" s="17">
        <f t="shared" si="777"/>
        <v>0</v>
      </c>
      <c r="AF796" s="29"/>
      <c r="AG796" s="43">
        <f t="shared" si="800"/>
        <v>0</v>
      </c>
      <c r="AH796" s="17">
        <f t="shared" si="801"/>
        <v>4.3</v>
      </c>
      <c r="AI796" s="17">
        <f t="shared" si="802"/>
        <v>19.684615384615384</v>
      </c>
      <c r="AJ796" s="3">
        <f t="shared" si="771"/>
        <v>195</v>
      </c>
      <c r="AK796" s="3">
        <f t="shared" si="772"/>
        <v>1200</v>
      </c>
      <c r="AL796" s="3"/>
      <c r="AN796" s="20">
        <f t="shared" si="781"/>
        <v>195.32</v>
      </c>
      <c r="AO796">
        <f t="shared" si="785"/>
        <v>1</v>
      </c>
      <c r="AP796">
        <f t="shared" si="786"/>
        <v>1</v>
      </c>
      <c r="AQ796">
        <f t="shared" si="787"/>
        <v>2</v>
      </c>
      <c r="AR796">
        <f t="shared" si="788"/>
        <v>0</v>
      </c>
      <c r="AS796">
        <f t="shared" si="789"/>
        <v>1</v>
      </c>
      <c r="AT796">
        <f t="shared" si="790"/>
        <v>0</v>
      </c>
      <c r="AU796">
        <f t="shared" si="791"/>
        <v>0</v>
      </c>
      <c r="AV796">
        <f t="shared" si="792"/>
        <v>1</v>
      </c>
      <c r="AW796">
        <f t="shared" si="793"/>
        <v>0</v>
      </c>
      <c r="AX796">
        <f t="shared" si="794"/>
        <v>2</v>
      </c>
      <c r="AY796">
        <f t="shared" si="795"/>
        <v>1279.9999999999727</v>
      </c>
      <c r="AZ796" s="12">
        <f t="shared" si="782"/>
        <v>-4.1666666666666664E-2</v>
      </c>
      <c r="BA796" s="13">
        <f t="shared" si="770"/>
        <v>0</v>
      </c>
      <c r="BB796" s="13">
        <f t="shared" si="796"/>
        <v>0</v>
      </c>
      <c r="BC796" s="27">
        <v>0</v>
      </c>
      <c r="BD796" s="1">
        <f t="shared" si="783"/>
        <v>0</v>
      </c>
      <c r="BE796" s="20">
        <f t="shared" si="784"/>
        <v>187.5</v>
      </c>
    </row>
    <row r="797" spans="1:57" ht="39.75" customHeight="1" x14ac:dyDescent="0.65">
      <c r="A797" s="39">
        <v>791</v>
      </c>
      <c r="B797" s="2" t="s">
        <v>1847</v>
      </c>
      <c r="C797" s="44" t="s">
        <v>1897</v>
      </c>
      <c r="D797" s="47" t="s">
        <v>1898</v>
      </c>
      <c r="E797" s="48" t="s">
        <v>575</v>
      </c>
      <c r="F797" s="46" t="str">
        <f>VLOOKUP(C797,'[1]2023.11'!$C$6:$X$1239,8,0)</f>
        <v>SEUN</v>
      </c>
      <c r="G797" s="46" t="str">
        <f>VLOOKUP(C797,'[1]2023.11'!$C$6:$X$1239,9,0)</f>
        <v>MAKARA</v>
      </c>
      <c r="H797" s="46" t="str">
        <f>VLOOKUP(C797,'[1]2023.11'!$C$6:$X$1239,14,0)</f>
        <v>M</v>
      </c>
      <c r="I797" s="78">
        <f>VLOOKUP(C797,'[1]2023.11'!$C$6:$X$1239,13,0)</f>
        <v>33604</v>
      </c>
      <c r="J797" s="46" t="str">
        <f>VLOOKUP(C797,'[1]2023.11'!$C$6:$X$1239,4,0)</f>
        <v>098209011</v>
      </c>
      <c r="K797" s="46" t="str">
        <f>VLOOKUP(C797,'[1]2023.11'!$C$6:$X$1239,3,0)</f>
        <v>020800367</v>
      </c>
      <c r="L797" s="15">
        <v>44228</v>
      </c>
      <c r="M797" s="2">
        <f t="shared" si="797"/>
        <v>26</v>
      </c>
      <c r="N797" s="16">
        <v>2</v>
      </c>
      <c r="O797" s="2"/>
      <c r="P797" s="16"/>
      <c r="Q797" s="16"/>
      <c r="R797" s="2">
        <v>200</v>
      </c>
      <c r="S797" s="2">
        <v>0</v>
      </c>
      <c r="T797" s="2">
        <v>13</v>
      </c>
      <c r="U797" s="16"/>
      <c r="V797" s="2">
        <v>0</v>
      </c>
      <c r="W797" s="2">
        <f t="shared" si="798"/>
        <v>10</v>
      </c>
      <c r="X797" s="2">
        <f t="shared" ref="X797:X860" si="805">IF(AZ797&lt;=8,BA797,BB797)</f>
        <v>0</v>
      </c>
      <c r="Y797" s="17">
        <f t="shared" si="774"/>
        <v>2.8846153846153846</v>
      </c>
      <c r="Z797" s="17">
        <f t="shared" si="803"/>
        <v>0.5</v>
      </c>
      <c r="AA797" s="17">
        <f t="shared" si="804"/>
        <v>5</v>
      </c>
      <c r="AB797" s="18">
        <v>7</v>
      </c>
      <c r="AC797" s="19">
        <f t="shared" si="799"/>
        <v>238.38461538461539</v>
      </c>
      <c r="AD797" s="17">
        <f t="shared" si="776"/>
        <v>0</v>
      </c>
      <c r="AE797" s="17">
        <f t="shared" si="777"/>
        <v>0</v>
      </c>
      <c r="AF797" s="29"/>
      <c r="AG797" s="43">
        <f t="shared" si="800"/>
        <v>0</v>
      </c>
      <c r="AH797" s="17">
        <f t="shared" si="801"/>
        <v>4.7676923076923075</v>
      </c>
      <c r="AI797" s="17">
        <f t="shared" si="802"/>
        <v>4.7676923076923075</v>
      </c>
      <c r="AJ797" s="3">
        <f t="shared" si="771"/>
        <v>233</v>
      </c>
      <c r="AK797" s="3">
        <f t="shared" si="772"/>
        <v>2400</v>
      </c>
      <c r="AL797" s="3"/>
      <c r="AN797" s="20">
        <f t="shared" si="781"/>
        <v>233.62</v>
      </c>
      <c r="AO797">
        <f t="shared" si="785"/>
        <v>2</v>
      </c>
      <c r="AP797">
        <f t="shared" si="786"/>
        <v>0</v>
      </c>
      <c r="AQ797">
        <f t="shared" si="787"/>
        <v>1</v>
      </c>
      <c r="AR797">
        <f t="shared" si="788"/>
        <v>1</v>
      </c>
      <c r="AS797">
        <f t="shared" si="789"/>
        <v>0</v>
      </c>
      <c r="AT797">
        <f t="shared" si="790"/>
        <v>3</v>
      </c>
      <c r="AU797">
        <f t="shared" si="791"/>
        <v>1</v>
      </c>
      <c r="AV797">
        <f t="shared" si="792"/>
        <v>0</v>
      </c>
      <c r="AW797">
        <f t="shared" si="793"/>
        <v>0</v>
      </c>
      <c r="AX797">
        <f t="shared" si="794"/>
        <v>4</v>
      </c>
      <c r="AY797">
        <f t="shared" si="795"/>
        <v>2480.0000000000182</v>
      </c>
      <c r="AZ797" s="12">
        <f t="shared" si="782"/>
        <v>-4.1666666666666664E-2</v>
      </c>
      <c r="BA797" s="13">
        <f t="shared" si="770"/>
        <v>0</v>
      </c>
      <c r="BB797" s="13">
        <f t="shared" si="796"/>
        <v>0</v>
      </c>
      <c r="BC797" s="27">
        <v>0</v>
      </c>
      <c r="BD797" s="1">
        <f t="shared" si="783"/>
        <v>0</v>
      </c>
      <c r="BE797" s="20">
        <f t="shared" si="784"/>
        <v>225.88461538461539</v>
      </c>
    </row>
    <row r="798" spans="1:57" ht="39.75" customHeight="1" x14ac:dyDescent="0.65">
      <c r="A798" s="2">
        <v>792</v>
      </c>
      <c r="B798" s="2" t="s">
        <v>1847</v>
      </c>
      <c r="C798" s="44" t="s">
        <v>1899</v>
      </c>
      <c r="D798" s="47" t="s">
        <v>1900</v>
      </c>
      <c r="E798" s="48" t="s">
        <v>286</v>
      </c>
      <c r="F798" s="46" t="str">
        <f>VLOOKUP(C798,'[1]2023.11'!$C$6:$X$1239,8,0)</f>
        <v>CHHOEM</v>
      </c>
      <c r="G798" s="46" t="str">
        <f>VLOOKUP(C798,'[1]2023.11'!$C$6:$X$1239,9,0)</f>
        <v>SOKNOEURN</v>
      </c>
      <c r="H798" s="46" t="str">
        <f>VLOOKUP(C798,'[1]2023.11'!$C$6:$X$1239,14,0)</f>
        <v>F</v>
      </c>
      <c r="I798" s="78">
        <f>VLOOKUP(C798,'[1]2023.11'!$C$6:$X$1239,13,0)</f>
        <v>31537</v>
      </c>
      <c r="J798" s="46" t="str">
        <f>VLOOKUP(C798,'[1]2023.11'!$C$6:$X$1239,4,0)</f>
        <v>086630476</v>
      </c>
      <c r="K798" s="46" t="str">
        <f>VLOOKUP(C798,'[1]2023.11'!$C$6:$X$1239,3,0)</f>
        <v>030517452</v>
      </c>
      <c r="L798" s="15">
        <v>44228</v>
      </c>
      <c r="M798" s="2">
        <f t="shared" si="797"/>
        <v>22</v>
      </c>
      <c r="N798" s="16">
        <v>2</v>
      </c>
      <c r="O798" s="2"/>
      <c r="P798" s="16">
        <v>2</v>
      </c>
      <c r="Q798" s="16">
        <v>2</v>
      </c>
      <c r="R798" s="2">
        <v>200</v>
      </c>
      <c r="S798" s="2">
        <v>0</v>
      </c>
      <c r="T798" s="2">
        <v>0</v>
      </c>
      <c r="U798" s="16"/>
      <c r="V798" s="2">
        <v>0</v>
      </c>
      <c r="W798" s="2">
        <f t="shared" si="798"/>
        <v>0</v>
      </c>
      <c r="X798" s="2">
        <f t="shared" si="805"/>
        <v>0</v>
      </c>
      <c r="Y798" s="17">
        <f t="shared" si="774"/>
        <v>2.8846153846153846</v>
      </c>
      <c r="Z798" s="17">
        <f t="shared" si="803"/>
        <v>0.5</v>
      </c>
      <c r="AA798" s="17">
        <f t="shared" si="804"/>
        <v>4.2307692307692308</v>
      </c>
      <c r="AB798" s="18">
        <v>7</v>
      </c>
      <c r="AC798" s="19">
        <f t="shared" si="799"/>
        <v>214.61538461538461</v>
      </c>
      <c r="AD798" s="17">
        <f t="shared" si="776"/>
        <v>15.384615384615385</v>
      </c>
      <c r="AE798" s="17">
        <f t="shared" si="777"/>
        <v>15.384615384615385</v>
      </c>
      <c r="AF798" s="29"/>
      <c r="AG798" s="43">
        <f t="shared" si="800"/>
        <v>0</v>
      </c>
      <c r="AH798" s="17">
        <f t="shared" si="801"/>
        <v>4.2923076923076922</v>
      </c>
      <c r="AI798" s="17">
        <f t="shared" si="802"/>
        <v>35.061538461538461</v>
      </c>
      <c r="AJ798" s="3">
        <f t="shared" si="771"/>
        <v>179</v>
      </c>
      <c r="AK798" s="3">
        <f t="shared" si="772"/>
        <v>2200</v>
      </c>
      <c r="AL798" s="3"/>
      <c r="AN798" s="20">
        <f t="shared" si="781"/>
        <v>179.55</v>
      </c>
      <c r="AO798">
        <f t="shared" si="785"/>
        <v>1</v>
      </c>
      <c r="AP798">
        <f t="shared" si="786"/>
        <v>1</v>
      </c>
      <c r="AQ798">
        <f t="shared" si="787"/>
        <v>1</v>
      </c>
      <c r="AR798">
        <f t="shared" si="788"/>
        <v>0</v>
      </c>
      <c r="AS798">
        <f t="shared" si="789"/>
        <v>1</v>
      </c>
      <c r="AT798">
        <f t="shared" si="790"/>
        <v>4</v>
      </c>
      <c r="AU798">
        <f t="shared" si="791"/>
        <v>1</v>
      </c>
      <c r="AV798">
        <f t="shared" si="792"/>
        <v>0</v>
      </c>
      <c r="AW798">
        <f t="shared" si="793"/>
        <v>0</v>
      </c>
      <c r="AX798">
        <f t="shared" si="794"/>
        <v>2</v>
      </c>
      <c r="AY798">
        <f t="shared" si="795"/>
        <v>2200.0000000000455</v>
      </c>
      <c r="AZ798" s="12">
        <f t="shared" si="782"/>
        <v>-4.1666666666666664E-2</v>
      </c>
      <c r="BA798" s="13">
        <f t="shared" si="770"/>
        <v>0</v>
      </c>
      <c r="BB798" s="13">
        <f t="shared" si="796"/>
        <v>0</v>
      </c>
      <c r="BC798" s="27">
        <v>0</v>
      </c>
      <c r="BD798" s="1">
        <f t="shared" si="783"/>
        <v>0</v>
      </c>
      <c r="BE798" s="20">
        <f t="shared" si="784"/>
        <v>172.11538461538461</v>
      </c>
    </row>
    <row r="799" spans="1:57" ht="39.75" customHeight="1" x14ac:dyDescent="0.65">
      <c r="A799" s="39">
        <v>793</v>
      </c>
      <c r="B799" s="2" t="s">
        <v>1847</v>
      </c>
      <c r="C799" s="44" t="s">
        <v>1901</v>
      </c>
      <c r="D799" s="47" t="s">
        <v>1902</v>
      </c>
      <c r="E799" s="48" t="s">
        <v>1903</v>
      </c>
      <c r="F799" s="46" t="str">
        <f>VLOOKUP(C799,'[1]2023.11'!$C$6:$X$1239,8,0)</f>
        <v>PORT</v>
      </c>
      <c r="G799" s="46" t="str">
        <f>VLOOKUP(C799,'[1]2023.11'!$C$6:$X$1239,9,0)</f>
        <v>CHANPHEAP</v>
      </c>
      <c r="H799" s="46" t="str">
        <f>VLOOKUP(C799,'[1]2023.11'!$C$6:$X$1239,14,0)</f>
        <v>F</v>
      </c>
      <c r="I799" s="78">
        <f>VLOOKUP(C799,'[1]2023.11'!$C$6:$X$1239,13,0)</f>
        <v>36162</v>
      </c>
      <c r="J799" s="46" t="str">
        <f>VLOOKUP(C799,'[1]2023.11'!$C$6:$X$1239,4,0)</f>
        <v>0972994402</v>
      </c>
      <c r="K799" s="46">
        <f>VLOOKUP(C799,'[1]2023.11'!$C$6:$X$1239,3,0)</f>
        <v>250056142</v>
      </c>
      <c r="L799" s="15">
        <v>44228</v>
      </c>
      <c r="M799" s="2">
        <f t="shared" si="797"/>
        <v>26</v>
      </c>
      <c r="N799" s="16">
        <v>2</v>
      </c>
      <c r="O799" s="2"/>
      <c r="P799" s="16"/>
      <c r="Q799" s="16"/>
      <c r="R799" s="2">
        <v>200</v>
      </c>
      <c r="S799" s="2">
        <v>0</v>
      </c>
      <c r="T799" s="2">
        <v>0</v>
      </c>
      <c r="U799" s="16"/>
      <c r="V799" s="2">
        <v>0</v>
      </c>
      <c r="W799" s="2">
        <f t="shared" si="798"/>
        <v>10</v>
      </c>
      <c r="X799" s="2">
        <f t="shared" si="805"/>
        <v>0</v>
      </c>
      <c r="Y799" s="17">
        <f t="shared" si="774"/>
        <v>2.8846153846153846</v>
      </c>
      <c r="Z799" s="17">
        <f t="shared" si="803"/>
        <v>0.5</v>
      </c>
      <c r="AA799" s="17">
        <f t="shared" si="804"/>
        <v>5</v>
      </c>
      <c r="AB799" s="18">
        <v>7</v>
      </c>
      <c r="AC799" s="19">
        <f t="shared" si="799"/>
        <v>225.38461538461539</v>
      </c>
      <c r="AD799" s="17">
        <f t="shared" si="776"/>
        <v>0</v>
      </c>
      <c r="AE799" s="17">
        <f t="shared" si="777"/>
        <v>0</v>
      </c>
      <c r="AF799" s="29"/>
      <c r="AG799" s="43">
        <f t="shared" si="800"/>
        <v>0</v>
      </c>
      <c r="AH799" s="17">
        <f t="shared" si="801"/>
        <v>4.5076923076923077</v>
      </c>
      <c r="AI799" s="17">
        <f t="shared" si="802"/>
        <v>4.5076923076923077</v>
      </c>
      <c r="AJ799" s="3">
        <f t="shared" si="771"/>
        <v>220</v>
      </c>
      <c r="AK799" s="3">
        <f t="shared" si="772"/>
        <v>3500</v>
      </c>
      <c r="AL799" s="3"/>
      <c r="AN799" s="20">
        <f t="shared" si="781"/>
        <v>220.88</v>
      </c>
      <c r="AO799">
        <f t="shared" si="785"/>
        <v>2</v>
      </c>
      <c r="AP799">
        <f t="shared" si="786"/>
        <v>0</v>
      </c>
      <c r="AQ799">
        <f t="shared" si="787"/>
        <v>1</v>
      </c>
      <c r="AR799">
        <f t="shared" si="788"/>
        <v>0</v>
      </c>
      <c r="AS799">
        <f t="shared" si="789"/>
        <v>0</v>
      </c>
      <c r="AT799">
        <f t="shared" si="790"/>
        <v>0</v>
      </c>
      <c r="AU799">
        <f t="shared" si="791"/>
        <v>1</v>
      </c>
      <c r="AV799">
        <f t="shared" si="792"/>
        <v>1</v>
      </c>
      <c r="AW799">
        <f t="shared" si="793"/>
        <v>1</v>
      </c>
      <c r="AX799">
        <f t="shared" si="794"/>
        <v>0</v>
      </c>
      <c r="AY799">
        <f t="shared" si="795"/>
        <v>3519.9999999999818</v>
      </c>
      <c r="AZ799" s="12">
        <f t="shared" si="782"/>
        <v>-4.1666666666666664E-2</v>
      </c>
      <c r="BA799" s="13">
        <f t="shared" si="770"/>
        <v>0</v>
      </c>
      <c r="BB799" s="13">
        <f t="shared" si="796"/>
        <v>0</v>
      </c>
      <c r="BC799" s="27">
        <v>0</v>
      </c>
      <c r="BD799" s="1">
        <f t="shared" si="783"/>
        <v>0</v>
      </c>
      <c r="BE799" s="20">
        <f t="shared" si="784"/>
        <v>212.88461538461539</v>
      </c>
    </row>
    <row r="800" spans="1:57" ht="39.75" customHeight="1" x14ac:dyDescent="0.65">
      <c r="A800" s="2">
        <v>794</v>
      </c>
      <c r="B800" s="2" t="s">
        <v>1847</v>
      </c>
      <c r="C800" s="44" t="s">
        <v>1904</v>
      </c>
      <c r="D800" s="47" t="s">
        <v>1312</v>
      </c>
      <c r="E800" s="48" t="s">
        <v>1905</v>
      </c>
      <c r="F800" s="46" t="str">
        <f>VLOOKUP(C800,'[1]2023.11'!$C$6:$X$1239,8,0)</f>
        <v>PHAN</v>
      </c>
      <c r="G800" s="46" t="str">
        <f>VLOOKUP(C800,'[1]2023.11'!$C$6:$X$1239,9,0)</f>
        <v>SOCHAN</v>
      </c>
      <c r="H800" s="46" t="str">
        <f>VLOOKUP(C800,'[1]2023.11'!$C$6:$X$1239,14,0)</f>
        <v>F</v>
      </c>
      <c r="I800" s="78">
        <f>VLOOKUP(C800,'[1]2023.11'!$C$6:$X$1239,13,0)</f>
        <v>34529</v>
      </c>
      <c r="J800" s="46" t="str">
        <f>VLOOKUP(C800,'[1]2023.11'!$C$6:$X$1239,4,0)</f>
        <v>0968206394</v>
      </c>
      <c r="K800" s="46" t="str">
        <f>VLOOKUP(C800,'[1]2023.11'!$C$6:$X$1239,3,0)</f>
        <v>020901665</v>
      </c>
      <c r="L800" s="15">
        <v>44228</v>
      </c>
      <c r="M800" s="2">
        <f t="shared" si="797"/>
        <v>26</v>
      </c>
      <c r="N800" s="16">
        <v>2</v>
      </c>
      <c r="O800" s="2"/>
      <c r="P800" s="16"/>
      <c r="Q800" s="16"/>
      <c r="R800" s="2">
        <v>200</v>
      </c>
      <c r="S800" s="2">
        <v>0</v>
      </c>
      <c r="T800" s="2">
        <v>0</v>
      </c>
      <c r="U800" s="16"/>
      <c r="V800" s="2">
        <v>0</v>
      </c>
      <c r="W800" s="2">
        <f t="shared" si="798"/>
        <v>10</v>
      </c>
      <c r="X800" s="2">
        <f t="shared" si="805"/>
        <v>0</v>
      </c>
      <c r="Y800" s="17">
        <f t="shared" si="774"/>
        <v>2.8846153846153846</v>
      </c>
      <c r="Z800" s="17">
        <f t="shared" si="803"/>
        <v>0.5</v>
      </c>
      <c r="AA800" s="17">
        <f t="shared" si="804"/>
        <v>5</v>
      </c>
      <c r="AB800" s="18">
        <v>7</v>
      </c>
      <c r="AC800" s="19">
        <f t="shared" si="799"/>
        <v>225.38461538461539</v>
      </c>
      <c r="AD800" s="17">
        <f t="shared" si="776"/>
        <v>0</v>
      </c>
      <c r="AE800" s="17">
        <f t="shared" si="777"/>
        <v>0</v>
      </c>
      <c r="AF800" s="29"/>
      <c r="AG800" s="43">
        <f t="shared" si="800"/>
        <v>0</v>
      </c>
      <c r="AH800" s="17">
        <f t="shared" si="801"/>
        <v>4.5076923076923077</v>
      </c>
      <c r="AI800" s="17">
        <f t="shared" si="802"/>
        <v>4.5076923076923077</v>
      </c>
      <c r="AJ800" s="3">
        <f t="shared" si="771"/>
        <v>220</v>
      </c>
      <c r="AK800" s="3">
        <f t="shared" si="772"/>
        <v>3500</v>
      </c>
      <c r="AL800" s="3"/>
      <c r="AN800" s="20">
        <f t="shared" si="781"/>
        <v>220.88</v>
      </c>
      <c r="AO800">
        <f t="shared" si="785"/>
        <v>2</v>
      </c>
      <c r="AP800">
        <f t="shared" si="786"/>
        <v>0</v>
      </c>
      <c r="AQ800">
        <f t="shared" si="787"/>
        <v>1</v>
      </c>
      <c r="AR800">
        <f t="shared" si="788"/>
        <v>0</v>
      </c>
      <c r="AS800">
        <f t="shared" si="789"/>
        <v>0</v>
      </c>
      <c r="AT800">
        <f t="shared" si="790"/>
        <v>0</v>
      </c>
      <c r="AU800">
        <f t="shared" si="791"/>
        <v>1</v>
      </c>
      <c r="AV800">
        <f t="shared" si="792"/>
        <v>1</v>
      </c>
      <c r="AW800">
        <f t="shared" si="793"/>
        <v>1</v>
      </c>
      <c r="AX800">
        <f t="shared" si="794"/>
        <v>0</v>
      </c>
      <c r="AY800">
        <f t="shared" si="795"/>
        <v>3519.9999999999818</v>
      </c>
      <c r="AZ800" s="12">
        <f t="shared" si="782"/>
        <v>-4.1666666666666664E-2</v>
      </c>
      <c r="BA800" s="13">
        <f t="shared" si="770"/>
        <v>0</v>
      </c>
      <c r="BB800" s="13">
        <f t="shared" si="796"/>
        <v>0</v>
      </c>
      <c r="BC800" s="27">
        <v>0</v>
      </c>
      <c r="BD800" s="1">
        <f t="shared" si="783"/>
        <v>0</v>
      </c>
      <c r="BE800" s="20">
        <f t="shared" si="784"/>
        <v>212.88461538461539</v>
      </c>
    </row>
    <row r="801" spans="1:57" ht="39.75" customHeight="1" x14ac:dyDescent="0.65">
      <c r="A801" s="39">
        <v>795</v>
      </c>
      <c r="B801" s="2" t="s">
        <v>1847</v>
      </c>
      <c r="C801" s="36" t="s">
        <v>1906</v>
      </c>
      <c r="D801" s="47" t="s">
        <v>1849</v>
      </c>
      <c r="E801" s="48" t="s">
        <v>1907</v>
      </c>
      <c r="F801" s="46" t="str">
        <f>VLOOKUP(C801,'[1]2023.11'!$C$6:$X$1239,8,0)</f>
        <v>LORN</v>
      </c>
      <c r="G801" s="46" t="str">
        <f>VLOOKUP(C801,'[1]2023.11'!$C$6:$X$1239,9,0)</f>
        <v>SOLAY</v>
      </c>
      <c r="H801" s="46" t="str">
        <f>VLOOKUP(C801,'[1]2023.11'!$C$6:$X$1239,14,0)</f>
        <v>F</v>
      </c>
      <c r="I801" s="78">
        <f>VLOOKUP(C801,'[1]2023.11'!$C$6:$X$1239,13,0)</f>
        <v>36259</v>
      </c>
      <c r="J801" s="46">
        <f>VLOOKUP(C801,'[1]2023.11'!$C$6:$X$1239,4,0)</f>
        <v>0</v>
      </c>
      <c r="K801" s="46" t="str">
        <f>VLOOKUP(C801,'[1]2023.11'!$C$6:$X$1239,3,0)</f>
        <v>160413283</v>
      </c>
      <c r="L801" s="15">
        <v>44228</v>
      </c>
      <c r="M801" s="2">
        <f t="shared" si="797"/>
        <v>26</v>
      </c>
      <c r="N801" s="16">
        <v>2</v>
      </c>
      <c r="O801" s="2"/>
      <c r="P801" s="16"/>
      <c r="Q801" s="16"/>
      <c r="R801" s="2">
        <v>200</v>
      </c>
      <c r="S801" s="2">
        <v>0</v>
      </c>
      <c r="T801" s="2">
        <v>0</v>
      </c>
      <c r="U801" s="16"/>
      <c r="V801" s="2">
        <v>0</v>
      </c>
      <c r="W801" s="2">
        <f t="shared" si="798"/>
        <v>10</v>
      </c>
      <c r="X801" s="2">
        <f t="shared" si="805"/>
        <v>0</v>
      </c>
      <c r="Y801" s="17">
        <f t="shared" si="774"/>
        <v>2.8846153846153846</v>
      </c>
      <c r="Z801" s="17">
        <f t="shared" si="803"/>
        <v>0.5</v>
      </c>
      <c r="AA801" s="17">
        <f t="shared" si="804"/>
        <v>5</v>
      </c>
      <c r="AB801" s="18">
        <v>7</v>
      </c>
      <c r="AC801" s="19">
        <f t="shared" si="799"/>
        <v>225.38461538461539</v>
      </c>
      <c r="AD801" s="17">
        <f t="shared" si="776"/>
        <v>0</v>
      </c>
      <c r="AE801" s="17">
        <f t="shared" si="777"/>
        <v>0</v>
      </c>
      <c r="AF801" s="29"/>
      <c r="AG801" s="43">
        <f t="shared" si="800"/>
        <v>0</v>
      </c>
      <c r="AH801" s="17">
        <f t="shared" si="801"/>
        <v>4.5076923076923077</v>
      </c>
      <c r="AI801" s="17">
        <f t="shared" si="802"/>
        <v>4.5076923076923077</v>
      </c>
      <c r="AJ801" s="3">
        <f t="shared" si="771"/>
        <v>220</v>
      </c>
      <c r="AK801" s="3">
        <f t="shared" si="772"/>
        <v>3500</v>
      </c>
      <c r="AL801" s="3"/>
      <c r="AN801" s="20">
        <f t="shared" si="781"/>
        <v>220.88</v>
      </c>
      <c r="AO801">
        <f t="shared" si="785"/>
        <v>2</v>
      </c>
      <c r="AP801">
        <f t="shared" si="786"/>
        <v>0</v>
      </c>
      <c r="AQ801">
        <f t="shared" si="787"/>
        <v>1</v>
      </c>
      <c r="AR801">
        <f t="shared" si="788"/>
        <v>0</v>
      </c>
      <c r="AS801">
        <f t="shared" si="789"/>
        <v>0</v>
      </c>
      <c r="AT801">
        <f t="shared" si="790"/>
        <v>0</v>
      </c>
      <c r="AU801">
        <f t="shared" si="791"/>
        <v>1</v>
      </c>
      <c r="AV801">
        <f t="shared" si="792"/>
        <v>1</v>
      </c>
      <c r="AW801">
        <f t="shared" si="793"/>
        <v>1</v>
      </c>
      <c r="AX801">
        <f t="shared" si="794"/>
        <v>0</v>
      </c>
      <c r="AY801">
        <f t="shared" si="795"/>
        <v>3519.9999999999818</v>
      </c>
      <c r="AZ801" s="12">
        <f t="shared" si="782"/>
        <v>-4.1666666666666664E-2</v>
      </c>
      <c r="BA801" s="13">
        <f t="shared" si="770"/>
        <v>0</v>
      </c>
      <c r="BB801" s="13">
        <f t="shared" si="796"/>
        <v>0</v>
      </c>
      <c r="BC801" s="27">
        <v>0</v>
      </c>
      <c r="BD801" s="1">
        <f t="shared" si="783"/>
        <v>0</v>
      </c>
      <c r="BE801" s="20">
        <f t="shared" si="784"/>
        <v>212.88461538461539</v>
      </c>
    </row>
    <row r="802" spans="1:57" ht="39.75" customHeight="1" x14ac:dyDescent="0.65">
      <c r="A802" s="2">
        <v>796</v>
      </c>
      <c r="B802" s="2" t="s">
        <v>1847</v>
      </c>
      <c r="C802" s="44" t="s">
        <v>1908</v>
      </c>
      <c r="D802" s="47" t="s">
        <v>574</v>
      </c>
      <c r="E802" s="48" t="s">
        <v>840</v>
      </c>
      <c r="F802" s="46" t="str">
        <f>VLOOKUP(C802,'[1]2023.11'!$C$6:$X$1239,8,0)</f>
        <v>UM</v>
      </c>
      <c r="G802" s="46" t="str">
        <f>VLOOKUP(C802,'[1]2023.11'!$C$6:$X$1239,9,0)</f>
        <v>CHEA</v>
      </c>
      <c r="H802" s="46" t="str">
        <f>VLOOKUP(C802,'[1]2023.11'!$C$6:$X$1239,14,0)</f>
        <v>F</v>
      </c>
      <c r="I802" s="78">
        <f>VLOOKUP(C802,'[1]2023.11'!$C$6:$X$1239,13,0)</f>
        <v>35038</v>
      </c>
      <c r="J802" s="46" t="str">
        <f>VLOOKUP(C802,'[1]2023.11'!$C$6:$X$1239,4,0)</f>
        <v>0967492227</v>
      </c>
      <c r="K802" s="46" t="str">
        <f>VLOOKUP(C802,'[1]2023.11'!$C$6:$X$1239,3,0)</f>
        <v>040337380</v>
      </c>
      <c r="L802" s="15">
        <v>44228</v>
      </c>
      <c r="M802" s="2">
        <f t="shared" si="797"/>
        <v>26</v>
      </c>
      <c r="N802" s="16">
        <v>12</v>
      </c>
      <c r="O802" s="2"/>
      <c r="P802" s="16"/>
      <c r="Q802" s="16"/>
      <c r="R802" s="2">
        <v>200</v>
      </c>
      <c r="S802" s="2">
        <v>0</v>
      </c>
      <c r="T802" s="2">
        <v>0</v>
      </c>
      <c r="U802" s="16"/>
      <c r="V802" s="2">
        <v>0</v>
      </c>
      <c r="W802" s="2">
        <f t="shared" si="798"/>
        <v>10</v>
      </c>
      <c r="X802" s="2">
        <f t="shared" si="805"/>
        <v>0</v>
      </c>
      <c r="Y802" s="17">
        <f t="shared" si="774"/>
        <v>17.307692307692307</v>
      </c>
      <c r="Z802" s="17">
        <f t="shared" si="803"/>
        <v>3</v>
      </c>
      <c r="AA802" s="17">
        <f t="shared" si="804"/>
        <v>5</v>
      </c>
      <c r="AB802" s="18">
        <v>7</v>
      </c>
      <c r="AC802" s="19">
        <f t="shared" si="799"/>
        <v>242.30769230769232</v>
      </c>
      <c r="AD802" s="17">
        <f t="shared" si="776"/>
        <v>0</v>
      </c>
      <c r="AE802" s="17">
        <f t="shared" si="777"/>
        <v>0</v>
      </c>
      <c r="AF802" s="29"/>
      <c r="AG802" s="43">
        <f t="shared" si="800"/>
        <v>0</v>
      </c>
      <c r="AH802" s="17">
        <f t="shared" si="801"/>
        <v>4.8461538461538467</v>
      </c>
      <c r="AI802" s="17">
        <f t="shared" si="802"/>
        <v>4.8461538461538467</v>
      </c>
      <c r="AJ802" s="3">
        <f t="shared" si="771"/>
        <v>237</v>
      </c>
      <c r="AK802" s="3">
        <f t="shared" si="772"/>
        <v>1800</v>
      </c>
      <c r="AL802" s="3"/>
      <c r="AN802" s="20">
        <f t="shared" si="781"/>
        <v>237.46</v>
      </c>
      <c r="AO802">
        <f t="shared" si="785"/>
        <v>2</v>
      </c>
      <c r="AP802">
        <f t="shared" si="786"/>
        <v>0</v>
      </c>
      <c r="AQ802">
        <f t="shared" si="787"/>
        <v>1</v>
      </c>
      <c r="AR802">
        <f t="shared" si="788"/>
        <v>1</v>
      </c>
      <c r="AS802">
        <f t="shared" si="789"/>
        <v>1</v>
      </c>
      <c r="AT802">
        <f t="shared" si="790"/>
        <v>2</v>
      </c>
      <c r="AU802">
        <f t="shared" si="791"/>
        <v>0</v>
      </c>
      <c r="AV802">
        <f t="shared" si="792"/>
        <v>1</v>
      </c>
      <c r="AW802">
        <f t="shared" si="793"/>
        <v>1</v>
      </c>
      <c r="AX802">
        <f t="shared" si="794"/>
        <v>3</v>
      </c>
      <c r="AY802">
        <f t="shared" si="795"/>
        <v>1840.0000000000318</v>
      </c>
      <c r="AZ802" s="12">
        <f t="shared" si="782"/>
        <v>-4.1666666666666664E-2</v>
      </c>
      <c r="BA802" s="13">
        <f t="shared" si="770"/>
        <v>0</v>
      </c>
      <c r="BB802" s="13">
        <f t="shared" si="796"/>
        <v>0</v>
      </c>
      <c r="BC802" s="27">
        <v>0</v>
      </c>
      <c r="BD802" s="1">
        <f t="shared" si="783"/>
        <v>0</v>
      </c>
      <c r="BE802" s="20">
        <f t="shared" si="784"/>
        <v>227.30769230769232</v>
      </c>
    </row>
    <row r="803" spans="1:57" ht="39.75" customHeight="1" x14ac:dyDescent="0.65">
      <c r="A803" s="39">
        <v>797</v>
      </c>
      <c r="B803" s="2" t="s">
        <v>1847</v>
      </c>
      <c r="C803" s="44" t="s">
        <v>1909</v>
      </c>
      <c r="D803" s="47" t="s">
        <v>472</v>
      </c>
      <c r="E803" s="48" t="s">
        <v>1511</v>
      </c>
      <c r="F803" s="46" t="str">
        <f>VLOOKUP(C803,'[1]2023.11'!$C$6:$X$1239,8,0)</f>
        <v>MENG</v>
      </c>
      <c r="G803" s="46" t="str">
        <f>VLOOKUP(C803,'[1]2023.11'!$C$6:$X$1239,9,0)</f>
        <v>SREYKEO</v>
      </c>
      <c r="H803" s="46" t="str">
        <f>VLOOKUP(C803,'[1]2023.11'!$C$6:$X$1239,14,0)</f>
        <v>F</v>
      </c>
      <c r="I803" s="78">
        <f>VLOOKUP(C803,'[1]2023.11'!$C$6:$X$1239,13,0)</f>
        <v>38218</v>
      </c>
      <c r="J803" s="46">
        <f>VLOOKUP(C803,'[1]2023.11'!$C$6:$X$1239,4,0)</f>
        <v>0</v>
      </c>
      <c r="K803" s="46" t="str">
        <f>VLOOKUP(C803,'[1]2023.11'!$C$6:$X$1239,3,0)</f>
        <v>031121651</v>
      </c>
      <c r="L803" s="15">
        <v>44228</v>
      </c>
      <c r="M803" s="2">
        <f t="shared" si="797"/>
        <v>26</v>
      </c>
      <c r="N803" s="16">
        <v>11</v>
      </c>
      <c r="O803" s="2"/>
      <c r="P803" s="16"/>
      <c r="Q803" s="16"/>
      <c r="R803" s="2">
        <v>200</v>
      </c>
      <c r="S803" s="2">
        <v>0</v>
      </c>
      <c r="T803" s="2">
        <v>0</v>
      </c>
      <c r="U803" s="16"/>
      <c r="V803" s="2">
        <v>0</v>
      </c>
      <c r="W803" s="2">
        <f t="shared" si="798"/>
        <v>10</v>
      </c>
      <c r="X803" s="2">
        <f t="shared" si="805"/>
        <v>0</v>
      </c>
      <c r="Y803" s="17">
        <f t="shared" si="774"/>
        <v>15.865384615384615</v>
      </c>
      <c r="Z803" s="17">
        <f t="shared" si="803"/>
        <v>2.75</v>
      </c>
      <c r="AA803" s="17">
        <f t="shared" si="804"/>
        <v>5</v>
      </c>
      <c r="AB803" s="18">
        <v>7</v>
      </c>
      <c r="AC803" s="19">
        <f t="shared" si="799"/>
        <v>240.61538461538461</v>
      </c>
      <c r="AD803" s="17">
        <f t="shared" si="776"/>
        <v>0</v>
      </c>
      <c r="AE803" s="17">
        <f t="shared" si="777"/>
        <v>0</v>
      </c>
      <c r="AF803" s="29"/>
      <c r="AG803" s="43">
        <f t="shared" si="800"/>
        <v>0</v>
      </c>
      <c r="AH803" s="17">
        <f t="shared" si="801"/>
        <v>4.8123076923076926</v>
      </c>
      <c r="AI803" s="17">
        <f t="shared" si="802"/>
        <v>4.8123076923076926</v>
      </c>
      <c r="AJ803" s="3">
        <f t="shared" si="771"/>
        <v>235</v>
      </c>
      <c r="AK803" s="3">
        <f t="shared" si="772"/>
        <v>3200</v>
      </c>
      <c r="AL803" s="3"/>
      <c r="AN803" s="20">
        <f t="shared" si="781"/>
        <v>235.8</v>
      </c>
      <c r="AO803">
        <f t="shared" si="785"/>
        <v>2</v>
      </c>
      <c r="AP803">
        <f t="shared" si="786"/>
        <v>0</v>
      </c>
      <c r="AQ803">
        <f t="shared" si="787"/>
        <v>1</v>
      </c>
      <c r="AR803">
        <f t="shared" si="788"/>
        <v>1</v>
      </c>
      <c r="AS803">
        <f t="shared" si="789"/>
        <v>1</v>
      </c>
      <c r="AT803">
        <f t="shared" si="790"/>
        <v>0</v>
      </c>
      <c r="AU803">
        <f t="shared" si="791"/>
        <v>1</v>
      </c>
      <c r="AV803">
        <f t="shared" si="792"/>
        <v>1</v>
      </c>
      <c r="AW803">
        <f t="shared" si="793"/>
        <v>0</v>
      </c>
      <c r="AX803">
        <f t="shared" si="794"/>
        <v>2</v>
      </c>
      <c r="AY803">
        <f t="shared" si="795"/>
        <v>3200.0000000000455</v>
      </c>
      <c r="AZ803" s="12">
        <f t="shared" si="782"/>
        <v>-4.1666666666666664E-2</v>
      </c>
      <c r="BA803" s="13">
        <f t="shared" si="770"/>
        <v>0</v>
      </c>
      <c r="BB803" s="13">
        <f t="shared" si="796"/>
        <v>0</v>
      </c>
      <c r="BC803" s="27">
        <v>0</v>
      </c>
      <c r="BD803" s="1">
        <f t="shared" si="783"/>
        <v>0</v>
      </c>
      <c r="BE803" s="20">
        <f t="shared" si="784"/>
        <v>225.86538461538461</v>
      </c>
    </row>
    <row r="804" spans="1:57" ht="39.75" customHeight="1" x14ac:dyDescent="0.65">
      <c r="A804" s="2">
        <v>798</v>
      </c>
      <c r="B804" s="2" t="s">
        <v>1847</v>
      </c>
      <c r="C804" s="44" t="s">
        <v>1910</v>
      </c>
      <c r="D804" s="38" t="s">
        <v>1312</v>
      </c>
      <c r="E804" s="38" t="s">
        <v>1125</v>
      </c>
      <c r="F804" s="46" t="str">
        <f>VLOOKUP(C804,'[1]2023.11'!$C$6:$X$1239,8,0)</f>
        <v>PHAN</v>
      </c>
      <c r="G804" s="46" t="str">
        <f>VLOOKUP(C804,'[1]2023.11'!$C$6:$X$1239,9,0)</f>
        <v>CHANTHA</v>
      </c>
      <c r="H804" s="46" t="str">
        <f>VLOOKUP(C804,'[1]2023.11'!$C$6:$X$1239,14,0)</f>
        <v>F</v>
      </c>
      <c r="I804" s="78">
        <f>VLOOKUP(C804,'[1]2023.11'!$C$6:$X$1239,13,0)</f>
        <v>36892</v>
      </c>
      <c r="J804" s="46" t="str">
        <f>VLOOKUP(C804,'[1]2023.11'!$C$6:$X$1239,4,0)</f>
        <v>0964810283</v>
      </c>
      <c r="K804" s="46" t="str">
        <f>VLOOKUP(C804,'[1]2023.11'!$C$6:$X$1239,3,0)</f>
        <v>031035671</v>
      </c>
      <c r="L804" s="15">
        <v>44372</v>
      </c>
      <c r="M804" s="2">
        <f t="shared" si="797"/>
        <v>26</v>
      </c>
      <c r="N804" s="16">
        <v>2</v>
      </c>
      <c r="O804" s="2"/>
      <c r="P804" s="16"/>
      <c r="Q804" s="16"/>
      <c r="R804" s="2">
        <v>200</v>
      </c>
      <c r="S804" s="2">
        <v>0</v>
      </c>
      <c r="T804" s="2">
        <v>0</v>
      </c>
      <c r="U804" s="16"/>
      <c r="V804" s="2">
        <v>0</v>
      </c>
      <c r="W804" s="2">
        <f t="shared" si="798"/>
        <v>10</v>
      </c>
      <c r="X804" s="2">
        <f t="shared" si="805"/>
        <v>0</v>
      </c>
      <c r="Y804" s="17">
        <f t="shared" si="774"/>
        <v>2.8846153846153846</v>
      </c>
      <c r="Z804" s="17">
        <f t="shared" si="803"/>
        <v>0.5</v>
      </c>
      <c r="AA804" s="17">
        <f t="shared" si="804"/>
        <v>5</v>
      </c>
      <c r="AB804" s="18">
        <v>7</v>
      </c>
      <c r="AC804" s="19">
        <f t="shared" si="799"/>
        <v>225.38461538461539</v>
      </c>
      <c r="AD804" s="17">
        <f t="shared" si="776"/>
        <v>0</v>
      </c>
      <c r="AE804" s="17">
        <f t="shared" si="777"/>
        <v>0</v>
      </c>
      <c r="AF804" s="29"/>
      <c r="AG804" s="43">
        <f t="shared" si="800"/>
        <v>0</v>
      </c>
      <c r="AH804" s="17">
        <f t="shared" si="801"/>
        <v>4.5076923076923077</v>
      </c>
      <c r="AI804" s="17">
        <f t="shared" si="802"/>
        <v>4.5076923076923077</v>
      </c>
      <c r="AJ804" s="3">
        <f t="shared" si="771"/>
        <v>220</v>
      </c>
      <c r="AK804" s="3">
        <f t="shared" si="772"/>
        <v>3500</v>
      </c>
      <c r="AL804" s="3"/>
      <c r="AN804" s="20">
        <f t="shared" si="781"/>
        <v>220.88</v>
      </c>
      <c r="AO804">
        <f t="shared" si="785"/>
        <v>2</v>
      </c>
      <c r="AP804">
        <f t="shared" si="786"/>
        <v>0</v>
      </c>
      <c r="AQ804">
        <f t="shared" si="787"/>
        <v>1</v>
      </c>
      <c r="AR804">
        <f t="shared" si="788"/>
        <v>0</v>
      </c>
      <c r="AS804">
        <f t="shared" si="789"/>
        <v>0</v>
      </c>
      <c r="AT804">
        <f t="shared" si="790"/>
        <v>0</v>
      </c>
      <c r="AU804">
        <f t="shared" si="791"/>
        <v>1</v>
      </c>
      <c r="AV804">
        <f t="shared" si="792"/>
        <v>1</v>
      </c>
      <c r="AW804">
        <f t="shared" si="793"/>
        <v>1</v>
      </c>
      <c r="AX804">
        <f t="shared" si="794"/>
        <v>0</v>
      </c>
      <c r="AY804">
        <f t="shared" si="795"/>
        <v>3519.9999999999818</v>
      </c>
      <c r="AZ804" s="12">
        <f t="shared" si="782"/>
        <v>-0.44166666666666665</v>
      </c>
      <c r="BA804" s="13">
        <f t="shared" si="770"/>
        <v>0</v>
      </c>
      <c r="BB804" s="13">
        <f t="shared" si="796"/>
        <v>0</v>
      </c>
      <c r="BC804" s="27">
        <v>0</v>
      </c>
      <c r="BD804" s="1">
        <f t="shared" si="783"/>
        <v>0</v>
      </c>
      <c r="BE804" s="20">
        <f t="shared" si="784"/>
        <v>212.88461538461539</v>
      </c>
    </row>
    <row r="805" spans="1:57" ht="39.75" customHeight="1" x14ac:dyDescent="0.65">
      <c r="A805" s="39">
        <v>799</v>
      </c>
      <c r="B805" s="2" t="s">
        <v>1847</v>
      </c>
      <c r="C805" s="44" t="s">
        <v>1911</v>
      </c>
      <c r="D805" s="47" t="s">
        <v>478</v>
      </c>
      <c r="E805" s="48" t="s">
        <v>1912</v>
      </c>
      <c r="F805" s="46" t="str">
        <f>VLOOKUP(C805,'[1]2023.11'!$C$6:$X$1239,8,0)</f>
        <v>KORN</v>
      </c>
      <c r="G805" s="46" t="str">
        <f>VLOOKUP(C805,'[1]2023.11'!$C$6:$X$1239,9,0)</f>
        <v>SAOPHEARY</v>
      </c>
      <c r="H805" s="46" t="str">
        <f>VLOOKUP(C805,'[1]2023.11'!$C$6:$X$1239,14,0)</f>
        <v>F</v>
      </c>
      <c r="I805" s="78">
        <f>VLOOKUP(C805,'[1]2023.11'!$C$6:$X$1239,13,0)</f>
        <v>36526</v>
      </c>
      <c r="J805" s="46" t="str">
        <f>VLOOKUP(C805,'[1]2023.11'!$C$6:$X$1239,4,0)</f>
        <v>016401766</v>
      </c>
      <c r="K805" s="46" t="str">
        <f>VLOOKUP(C805,'[1]2023.11'!$C$6:$X$1239,3,0)</f>
        <v>031047849</v>
      </c>
      <c r="L805" s="15">
        <v>44228</v>
      </c>
      <c r="M805" s="2">
        <f t="shared" si="797"/>
        <v>26</v>
      </c>
      <c r="N805" s="16">
        <v>2</v>
      </c>
      <c r="O805" s="2"/>
      <c r="P805" s="16"/>
      <c r="Q805" s="16"/>
      <c r="R805" s="2">
        <v>200</v>
      </c>
      <c r="S805" s="2">
        <v>0</v>
      </c>
      <c r="T805" s="2">
        <v>0</v>
      </c>
      <c r="U805" s="16"/>
      <c r="V805" s="2">
        <v>0</v>
      </c>
      <c r="W805" s="2">
        <f t="shared" si="798"/>
        <v>10</v>
      </c>
      <c r="X805" s="2">
        <f t="shared" si="805"/>
        <v>0</v>
      </c>
      <c r="Y805" s="17">
        <f t="shared" si="774"/>
        <v>2.8846153846153846</v>
      </c>
      <c r="Z805" s="17">
        <f t="shared" si="803"/>
        <v>0.5</v>
      </c>
      <c r="AA805" s="17">
        <f t="shared" si="804"/>
        <v>5</v>
      </c>
      <c r="AB805" s="18">
        <v>7</v>
      </c>
      <c r="AC805" s="19">
        <f t="shared" si="799"/>
        <v>225.38461538461539</v>
      </c>
      <c r="AD805" s="17">
        <f t="shared" si="776"/>
        <v>0</v>
      </c>
      <c r="AE805" s="17">
        <f t="shared" si="777"/>
        <v>0</v>
      </c>
      <c r="AF805" s="29"/>
      <c r="AG805" s="43">
        <f t="shared" si="800"/>
        <v>0</v>
      </c>
      <c r="AH805" s="17">
        <f t="shared" si="801"/>
        <v>4.5076923076923077</v>
      </c>
      <c r="AI805" s="17">
        <f t="shared" si="802"/>
        <v>4.5076923076923077</v>
      </c>
      <c r="AJ805" s="3">
        <f t="shared" si="771"/>
        <v>220</v>
      </c>
      <c r="AK805" s="3">
        <f t="shared" si="772"/>
        <v>3500</v>
      </c>
      <c r="AL805" s="3"/>
      <c r="AN805" s="20">
        <f t="shared" si="781"/>
        <v>220.88</v>
      </c>
      <c r="AO805">
        <f t="shared" si="785"/>
        <v>2</v>
      </c>
      <c r="AP805">
        <f t="shared" si="786"/>
        <v>0</v>
      </c>
      <c r="AQ805">
        <f t="shared" si="787"/>
        <v>1</v>
      </c>
      <c r="AR805">
        <f t="shared" si="788"/>
        <v>0</v>
      </c>
      <c r="AS805">
        <f t="shared" si="789"/>
        <v>0</v>
      </c>
      <c r="AT805">
        <f t="shared" si="790"/>
        <v>0</v>
      </c>
      <c r="AU805">
        <f t="shared" si="791"/>
        <v>1</v>
      </c>
      <c r="AV805">
        <f t="shared" si="792"/>
        <v>1</v>
      </c>
      <c r="AW805">
        <f t="shared" si="793"/>
        <v>1</v>
      </c>
      <c r="AX805">
        <f t="shared" si="794"/>
        <v>0</v>
      </c>
      <c r="AY805">
        <f t="shared" si="795"/>
        <v>3519.9999999999818</v>
      </c>
      <c r="AZ805" s="12">
        <f t="shared" si="782"/>
        <v>-4.1666666666666664E-2</v>
      </c>
      <c r="BA805" s="13">
        <f t="shared" si="770"/>
        <v>0</v>
      </c>
      <c r="BB805" s="13">
        <f t="shared" si="796"/>
        <v>0</v>
      </c>
      <c r="BC805" s="27">
        <v>0</v>
      </c>
      <c r="BD805" s="1">
        <f t="shared" si="783"/>
        <v>0</v>
      </c>
      <c r="BE805" s="20">
        <f t="shared" si="784"/>
        <v>212.88461538461539</v>
      </c>
    </row>
    <row r="806" spans="1:57" ht="39.75" customHeight="1" x14ac:dyDescent="0.65">
      <c r="A806" s="2">
        <v>800</v>
      </c>
      <c r="B806" s="2" t="s">
        <v>1847</v>
      </c>
      <c r="C806" s="44" t="s">
        <v>1913</v>
      </c>
      <c r="D806" s="47" t="s">
        <v>1833</v>
      </c>
      <c r="E806" s="48" t="s">
        <v>338</v>
      </c>
      <c r="F806" s="46" t="str">
        <f>VLOOKUP(C806,'[1]2023.11'!$C$6:$X$1239,8,0)</f>
        <v>KHUON</v>
      </c>
      <c r="G806" s="46" t="str">
        <f>VLOOKUP(C806,'[1]2023.11'!$C$6:$X$1239,9,0)</f>
        <v>LAK</v>
      </c>
      <c r="H806" s="46" t="str">
        <f>VLOOKUP(C806,'[1]2023.11'!$C$6:$X$1239,14,0)</f>
        <v>F</v>
      </c>
      <c r="I806" s="78">
        <f>VLOOKUP(C806,'[1]2023.11'!$C$6:$X$1239,13,0)</f>
        <v>34738</v>
      </c>
      <c r="J806" s="46" t="str">
        <f>VLOOKUP(C806,'[1]2023.11'!$C$6:$X$1239,4,0)</f>
        <v>0967939086</v>
      </c>
      <c r="K806" s="46" t="str">
        <f>VLOOKUP(C806,'[1]2023.11'!$C$6:$X$1239,3,0)</f>
        <v>030706721</v>
      </c>
      <c r="L806" s="15">
        <v>44392</v>
      </c>
      <c r="M806" s="2">
        <f t="shared" si="797"/>
        <v>25</v>
      </c>
      <c r="N806" s="16">
        <v>2</v>
      </c>
      <c r="O806" s="2"/>
      <c r="P806" s="16">
        <v>1</v>
      </c>
      <c r="Q806" s="16"/>
      <c r="R806" s="2">
        <v>200</v>
      </c>
      <c r="S806" s="2">
        <v>0</v>
      </c>
      <c r="T806" s="2">
        <v>8</v>
      </c>
      <c r="U806" s="16"/>
      <c r="V806" s="2">
        <v>0</v>
      </c>
      <c r="W806" s="2">
        <f t="shared" si="798"/>
        <v>5</v>
      </c>
      <c r="X806" s="2">
        <f t="shared" si="805"/>
        <v>0</v>
      </c>
      <c r="Y806" s="17">
        <f t="shared" si="774"/>
        <v>2.8846153846153846</v>
      </c>
      <c r="Z806" s="17">
        <f t="shared" si="803"/>
        <v>0.5</v>
      </c>
      <c r="AA806" s="17">
        <f t="shared" si="804"/>
        <v>4.8076923076923084</v>
      </c>
      <c r="AB806" s="18"/>
      <c r="AC806" s="19">
        <f t="shared" si="799"/>
        <v>221.19230769230771</v>
      </c>
      <c r="AD806" s="17">
        <f t="shared" si="776"/>
        <v>8</v>
      </c>
      <c r="AE806" s="17">
        <f t="shared" si="777"/>
        <v>0</v>
      </c>
      <c r="AF806" s="29"/>
      <c r="AG806" s="43">
        <f t="shared" si="800"/>
        <v>0</v>
      </c>
      <c r="AH806" s="17">
        <f t="shared" si="801"/>
        <v>4.4238461538461546</v>
      </c>
      <c r="AI806" s="17">
        <f t="shared" si="802"/>
        <v>12.423846153846155</v>
      </c>
      <c r="AJ806" s="3">
        <f t="shared" si="771"/>
        <v>208</v>
      </c>
      <c r="AK806" s="3">
        <f t="shared" si="772"/>
        <v>3000</v>
      </c>
      <c r="AL806" s="3"/>
      <c r="AN806" s="20">
        <f t="shared" si="781"/>
        <v>208.77</v>
      </c>
      <c r="AO806">
        <f t="shared" si="785"/>
        <v>2</v>
      </c>
      <c r="AP806">
        <f t="shared" si="786"/>
        <v>0</v>
      </c>
      <c r="AQ806">
        <f t="shared" si="787"/>
        <v>0</v>
      </c>
      <c r="AR806">
        <f t="shared" si="788"/>
        <v>0</v>
      </c>
      <c r="AS806">
        <f t="shared" si="789"/>
        <v>1</v>
      </c>
      <c r="AT806">
        <f t="shared" si="790"/>
        <v>3</v>
      </c>
      <c r="AU806">
        <f t="shared" si="791"/>
        <v>1</v>
      </c>
      <c r="AV806">
        <f t="shared" si="792"/>
        <v>1</v>
      </c>
      <c r="AW806">
        <f t="shared" si="793"/>
        <v>0</v>
      </c>
      <c r="AX806">
        <f t="shared" si="794"/>
        <v>0</v>
      </c>
      <c r="AY806">
        <f t="shared" si="795"/>
        <v>3080.0000000000409</v>
      </c>
      <c r="AZ806" s="12">
        <f t="shared" si="782"/>
        <v>-0.49722222222222223</v>
      </c>
      <c r="BA806" s="13">
        <f t="shared" si="770"/>
        <v>0</v>
      </c>
      <c r="BB806" s="13">
        <f t="shared" si="796"/>
        <v>0</v>
      </c>
      <c r="BC806" s="27">
        <v>0</v>
      </c>
      <c r="BD806" s="1">
        <f t="shared" si="783"/>
        <v>0</v>
      </c>
      <c r="BE806" s="20">
        <f t="shared" si="784"/>
        <v>207.88461538461539</v>
      </c>
    </row>
    <row r="807" spans="1:57" ht="39.75" customHeight="1" x14ac:dyDescent="0.65">
      <c r="A807" s="39">
        <v>801</v>
      </c>
      <c r="B807" s="2" t="s">
        <v>1847</v>
      </c>
      <c r="C807" s="44" t="s">
        <v>1914</v>
      </c>
      <c r="D807" s="47" t="s">
        <v>313</v>
      </c>
      <c r="E807" s="48" t="s">
        <v>222</v>
      </c>
      <c r="F807" s="46" t="str">
        <f>VLOOKUP(C807,'[1]2023.11'!$C$6:$X$1239,8,0)</f>
        <v>KEO</v>
      </c>
      <c r="G807" s="46" t="str">
        <f>VLOOKUP(C807,'[1]2023.11'!$C$6:$X$1239,9,0)</f>
        <v>TOUCH</v>
      </c>
      <c r="H807" s="46" t="str">
        <f>VLOOKUP(C807,'[1]2023.11'!$C$6:$X$1239,14,0)</f>
        <v>F</v>
      </c>
      <c r="I807" s="78">
        <f>VLOOKUP(C807,'[1]2023.11'!$C$6:$X$1239,13,0)</f>
        <v>30446</v>
      </c>
      <c r="J807" s="46" t="str">
        <f>VLOOKUP(C807,'[1]2023.11'!$C$6:$X$1239,4,0)</f>
        <v>0973029146</v>
      </c>
      <c r="K807" s="46" t="str">
        <f>VLOOKUP(C807,'[1]2023.11'!$C$6:$X$1239,3,0)</f>
        <v>090830819</v>
      </c>
      <c r="L807" s="15">
        <v>44228</v>
      </c>
      <c r="M807" s="2">
        <f t="shared" si="797"/>
        <v>26</v>
      </c>
      <c r="N807" s="16">
        <v>22</v>
      </c>
      <c r="O807" s="2"/>
      <c r="P807" s="16"/>
      <c r="Q807" s="16"/>
      <c r="R807" s="2">
        <v>200</v>
      </c>
      <c r="S807" s="2">
        <v>0</v>
      </c>
      <c r="T807" s="2">
        <v>0</v>
      </c>
      <c r="U807" s="16"/>
      <c r="V807" s="2">
        <v>0</v>
      </c>
      <c r="W807" s="2">
        <f t="shared" si="798"/>
        <v>10</v>
      </c>
      <c r="X807" s="2">
        <f t="shared" si="805"/>
        <v>0</v>
      </c>
      <c r="Y807" s="17">
        <f t="shared" si="774"/>
        <v>31.73076923076923</v>
      </c>
      <c r="Z807" s="17">
        <f t="shared" si="803"/>
        <v>5.5</v>
      </c>
      <c r="AA807" s="17">
        <f t="shared" si="804"/>
        <v>5</v>
      </c>
      <c r="AB807" s="18">
        <v>7</v>
      </c>
      <c r="AC807" s="19">
        <f t="shared" si="799"/>
        <v>259.23076923076923</v>
      </c>
      <c r="AD807" s="17">
        <f t="shared" si="776"/>
        <v>0</v>
      </c>
      <c r="AE807" s="17">
        <f t="shared" si="777"/>
        <v>0</v>
      </c>
      <c r="AF807" s="29"/>
      <c r="AG807" s="43">
        <f t="shared" si="800"/>
        <v>0</v>
      </c>
      <c r="AH807" s="17">
        <f t="shared" si="801"/>
        <v>5.1846153846153848</v>
      </c>
      <c r="AI807" s="17">
        <f t="shared" si="802"/>
        <v>5.1846153846153848</v>
      </c>
      <c r="AJ807" s="3">
        <f t="shared" si="771"/>
        <v>254</v>
      </c>
      <c r="AK807" s="3">
        <f t="shared" si="772"/>
        <v>200</v>
      </c>
      <c r="AL807" s="3"/>
      <c r="AN807" s="20">
        <f t="shared" si="781"/>
        <v>254.05</v>
      </c>
      <c r="AO807">
        <f t="shared" si="785"/>
        <v>2</v>
      </c>
      <c r="AP807">
        <f t="shared" si="786"/>
        <v>1</v>
      </c>
      <c r="AQ807">
        <f t="shared" si="787"/>
        <v>0</v>
      </c>
      <c r="AR807">
        <f t="shared" si="788"/>
        <v>0</v>
      </c>
      <c r="AS807">
        <f t="shared" si="789"/>
        <v>0</v>
      </c>
      <c r="AT807">
        <f t="shared" si="790"/>
        <v>4</v>
      </c>
      <c r="AU807">
        <f t="shared" si="791"/>
        <v>0</v>
      </c>
      <c r="AV807">
        <f t="shared" si="792"/>
        <v>0</v>
      </c>
      <c r="AW807">
        <f t="shared" si="793"/>
        <v>0</v>
      </c>
      <c r="AX807">
        <f t="shared" si="794"/>
        <v>2</v>
      </c>
      <c r="AY807">
        <f t="shared" si="795"/>
        <v>200.00000000004547</v>
      </c>
      <c r="AZ807" s="12">
        <f t="shared" si="782"/>
        <v>-4.1666666666666664E-2</v>
      </c>
      <c r="BA807" s="13">
        <f t="shared" si="770"/>
        <v>0</v>
      </c>
      <c r="BB807" s="13">
        <f t="shared" si="796"/>
        <v>0</v>
      </c>
      <c r="BC807" s="27">
        <v>0</v>
      </c>
      <c r="BD807" s="1">
        <f t="shared" si="783"/>
        <v>0</v>
      </c>
      <c r="BE807" s="20">
        <f t="shared" si="784"/>
        <v>241.73076923076923</v>
      </c>
    </row>
    <row r="808" spans="1:57" ht="39.75" customHeight="1" x14ac:dyDescent="0.65">
      <c r="A808" s="2">
        <v>802</v>
      </c>
      <c r="B808" s="2" t="s">
        <v>1847</v>
      </c>
      <c r="C808" s="44" t="s">
        <v>1915</v>
      </c>
      <c r="D808" s="38" t="s">
        <v>1149</v>
      </c>
      <c r="E808" s="38" t="s">
        <v>1842</v>
      </c>
      <c r="F808" s="46" t="str">
        <f>VLOOKUP(C808,'[1]2023.11'!$C$6:$X$1239,8,0)</f>
        <v>PUN</v>
      </c>
      <c r="G808" s="46" t="str">
        <f>VLOOKUP(C808,'[1]2023.11'!$C$6:$X$1239,9,0)</f>
        <v>SRENG</v>
      </c>
      <c r="H808" s="46" t="str">
        <f>VLOOKUP(C808,'[1]2023.11'!$C$6:$X$1239,14,0)</f>
        <v>F</v>
      </c>
      <c r="I808" s="78">
        <f>VLOOKUP(C808,'[1]2023.11'!$C$6:$X$1239,13,0)</f>
        <v>34473</v>
      </c>
      <c r="J808" s="46" t="str">
        <f>VLOOKUP(C808,'[1]2023.11'!$C$6:$X$1239,4,0)</f>
        <v>0977754958</v>
      </c>
      <c r="K808" s="46" t="str">
        <f>VLOOKUP(C808,'[1]2023.11'!$C$6:$X$1239,3,0)</f>
        <v>062246923</v>
      </c>
      <c r="L808" s="15">
        <v>44228</v>
      </c>
      <c r="M808" s="2">
        <f t="shared" si="797"/>
        <v>26</v>
      </c>
      <c r="N808" s="16">
        <v>2</v>
      </c>
      <c r="O808" s="2"/>
      <c r="P808" s="16"/>
      <c r="Q808" s="16"/>
      <c r="R808" s="2">
        <v>200</v>
      </c>
      <c r="S808" s="2">
        <v>0</v>
      </c>
      <c r="T808" s="2">
        <v>0</v>
      </c>
      <c r="U808" s="16"/>
      <c r="V808" s="2">
        <v>0</v>
      </c>
      <c r="W808" s="2">
        <f t="shared" si="798"/>
        <v>10</v>
      </c>
      <c r="X808" s="2">
        <f t="shared" si="805"/>
        <v>0</v>
      </c>
      <c r="Y808" s="17">
        <f t="shared" si="774"/>
        <v>2.8846153846153846</v>
      </c>
      <c r="Z808" s="17">
        <f t="shared" si="803"/>
        <v>0.5</v>
      </c>
      <c r="AA808" s="17">
        <f t="shared" si="804"/>
        <v>5</v>
      </c>
      <c r="AB808" s="18">
        <v>7</v>
      </c>
      <c r="AC808" s="19">
        <f t="shared" si="799"/>
        <v>225.38461538461539</v>
      </c>
      <c r="AD808" s="17">
        <f t="shared" si="776"/>
        <v>0</v>
      </c>
      <c r="AE808" s="17">
        <f t="shared" si="777"/>
        <v>0</v>
      </c>
      <c r="AF808" s="29"/>
      <c r="AG808" s="43">
        <f t="shared" si="800"/>
        <v>0</v>
      </c>
      <c r="AH808" s="17">
        <f t="shared" si="801"/>
        <v>4.5076923076923077</v>
      </c>
      <c r="AI808" s="17">
        <f t="shared" si="802"/>
        <v>4.5076923076923077</v>
      </c>
      <c r="AJ808" s="3">
        <f t="shared" si="771"/>
        <v>220</v>
      </c>
      <c r="AK808" s="3">
        <f t="shared" si="772"/>
        <v>3500</v>
      </c>
      <c r="AL808" s="3"/>
      <c r="AN808" s="20">
        <f t="shared" si="781"/>
        <v>220.88</v>
      </c>
      <c r="AO808">
        <f t="shared" si="785"/>
        <v>2</v>
      </c>
      <c r="AP808">
        <f t="shared" si="786"/>
        <v>0</v>
      </c>
      <c r="AQ808">
        <f t="shared" si="787"/>
        <v>1</v>
      </c>
      <c r="AR808">
        <f t="shared" si="788"/>
        <v>0</v>
      </c>
      <c r="AS808">
        <f t="shared" si="789"/>
        <v>0</v>
      </c>
      <c r="AT808">
        <f t="shared" si="790"/>
        <v>0</v>
      </c>
      <c r="AU808">
        <f t="shared" si="791"/>
        <v>1</v>
      </c>
      <c r="AV808">
        <f t="shared" si="792"/>
        <v>1</v>
      </c>
      <c r="AW808">
        <f t="shared" si="793"/>
        <v>1</v>
      </c>
      <c r="AX808">
        <f t="shared" si="794"/>
        <v>0</v>
      </c>
      <c r="AY808">
        <f t="shared" si="795"/>
        <v>3519.9999999999818</v>
      </c>
      <c r="AZ808" s="12">
        <f t="shared" si="782"/>
        <v>-4.1666666666666664E-2</v>
      </c>
      <c r="BA808" s="13">
        <f t="shared" si="770"/>
        <v>0</v>
      </c>
      <c r="BB808" s="13">
        <f t="shared" si="796"/>
        <v>0</v>
      </c>
      <c r="BC808" s="27">
        <v>0</v>
      </c>
      <c r="BD808" s="1">
        <f t="shared" si="783"/>
        <v>0</v>
      </c>
      <c r="BE808" s="20">
        <f t="shared" si="784"/>
        <v>212.88461538461539</v>
      </c>
    </row>
    <row r="809" spans="1:57" ht="39.75" customHeight="1" x14ac:dyDescent="0.65">
      <c r="A809" s="39">
        <v>803</v>
      </c>
      <c r="B809" s="2" t="s">
        <v>1847</v>
      </c>
      <c r="C809" s="44" t="s">
        <v>1916</v>
      </c>
      <c r="D809" s="47" t="s">
        <v>204</v>
      </c>
      <c r="E809" s="48" t="s">
        <v>1917</v>
      </c>
      <c r="F809" s="46" t="str">
        <f>VLOOKUP(C809,'[1]2023.11'!$C$6:$X$1239,8,0)</f>
        <v>THY</v>
      </c>
      <c r="G809" s="46" t="str">
        <f>VLOOKUP(C809,'[1]2023.11'!$C$6:$X$1239,9,0)</f>
        <v>SAOPHA</v>
      </c>
      <c r="H809" s="46" t="str">
        <f>VLOOKUP(C809,'[1]2023.11'!$C$6:$X$1239,14,0)</f>
        <v>M</v>
      </c>
      <c r="I809" s="78">
        <f>VLOOKUP(C809,'[1]2023.11'!$C$6:$X$1239,13,0)</f>
        <v>37808</v>
      </c>
      <c r="J809" s="46">
        <f>VLOOKUP(C809,'[1]2023.11'!$C$6:$X$1239,4,0)</f>
        <v>0</v>
      </c>
      <c r="K809" s="46" t="str">
        <f>VLOOKUP(C809,'[1]2023.11'!$C$6:$X$1239,3,0)</f>
        <v>160557038</v>
      </c>
      <c r="L809" s="15">
        <v>44536</v>
      </c>
      <c r="M809" s="2">
        <f t="shared" si="797"/>
        <v>26</v>
      </c>
      <c r="N809" s="16">
        <v>2</v>
      </c>
      <c r="O809" s="2"/>
      <c r="P809" s="16"/>
      <c r="Q809" s="16"/>
      <c r="R809" s="2">
        <v>200</v>
      </c>
      <c r="S809" s="2">
        <v>0</v>
      </c>
      <c r="T809" s="2">
        <v>0</v>
      </c>
      <c r="U809" s="16"/>
      <c r="V809" s="2">
        <v>0</v>
      </c>
      <c r="W809" s="2">
        <f t="shared" si="798"/>
        <v>10</v>
      </c>
      <c r="X809" s="2">
        <f t="shared" si="805"/>
        <v>0</v>
      </c>
      <c r="Y809" s="17">
        <f t="shared" si="774"/>
        <v>2.8846153846153846</v>
      </c>
      <c r="Z809" s="17">
        <f t="shared" si="803"/>
        <v>0.5</v>
      </c>
      <c r="AA809" s="17">
        <f t="shared" si="804"/>
        <v>5</v>
      </c>
      <c r="AB809" s="18">
        <v>7</v>
      </c>
      <c r="AC809" s="19">
        <f t="shared" si="799"/>
        <v>225.38461538461539</v>
      </c>
      <c r="AD809" s="17">
        <f t="shared" si="776"/>
        <v>0</v>
      </c>
      <c r="AE809" s="17">
        <f t="shared" si="777"/>
        <v>0</v>
      </c>
      <c r="AF809" s="29"/>
      <c r="AG809" s="43">
        <f t="shared" si="800"/>
        <v>0</v>
      </c>
      <c r="AH809" s="17">
        <f t="shared" si="801"/>
        <v>4.5076923076923077</v>
      </c>
      <c r="AI809" s="17">
        <f t="shared" si="802"/>
        <v>4.5076923076923077</v>
      </c>
      <c r="AJ809" s="3">
        <f t="shared" si="771"/>
        <v>220</v>
      </c>
      <c r="AK809" s="3">
        <f t="shared" si="772"/>
        <v>3500</v>
      </c>
      <c r="AL809" s="3"/>
      <c r="AN809" s="20">
        <f t="shared" si="781"/>
        <v>220.88</v>
      </c>
      <c r="AO809">
        <f t="shared" si="785"/>
        <v>2</v>
      </c>
      <c r="AP809">
        <f t="shared" si="786"/>
        <v>0</v>
      </c>
      <c r="AQ809">
        <f t="shared" si="787"/>
        <v>1</v>
      </c>
      <c r="AR809">
        <f t="shared" si="788"/>
        <v>0</v>
      </c>
      <c r="AS809">
        <f t="shared" si="789"/>
        <v>0</v>
      </c>
      <c r="AT809">
        <f t="shared" si="790"/>
        <v>0</v>
      </c>
      <c r="AU809">
        <f t="shared" si="791"/>
        <v>1</v>
      </c>
      <c r="AV809">
        <f t="shared" si="792"/>
        <v>1</v>
      </c>
      <c r="AW809">
        <f t="shared" si="793"/>
        <v>1</v>
      </c>
      <c r="AX809">
        <f t="shared" si="794"/>
        <v>0</v>
      </c>
      <c r="AY809">
        <f t="shared" si="795"/>
        <v>3519.9999999999818</v>
      </c>
      <c r="AZ809" s="12">
        <f t="shared" si="782"/>
        <v>-0.88888888888888884</v>
      </c>
      <c r="BA809" s="13">
        <f t="shared" si="770"/>
        <v>0</v>
      </c>
      <c r="BB809" s="13">
        <f t="shared" si="796"/>
        <v>0</v>
      </c>
      <c r="BC809" s="27">
        <v>0</v>
      </c>
      <c r="BD809" s="1">
        <f t="shared" si="783"/>
        <v>0</v>
      </c>
      <c r="BE809" s="20">
        <f t="shared" si="784"/>
        <v>212.88461538461539</v>
      </c>
    </row>
    <row r="810" spans="1:57" ht="39.75" customHeight="1" x14ac:dyDescent="0.65">
      <c r="A810" s="2">
        <v>804</v>
      </c>
      <c r="B810" s="2" t="s">
        <v>1847</v>
      </c>
      <c r="C810" s="44" t="s">
        <v>1918</v>
      </c>
      <c r="D810" s="47" t="s">
        <v>853</v>
      </c>
      <c r="E810" s="48" t="s">
        <v>1919</v>
      </c>
      <c r="F810" s="46" t="str">
        <f>VLOOKUP(C810,'[1]2023.11'!$C$6:$X$1239,8,0)</f>
        <v>MOEURN</v>
      </c>
      <c r="G810" s="46" t="str">
        <f>VLOOKUP(C810,'[1]2023.11'!$C$6:$X$1239,9,0)</f>
        <v>SOKLENG</v>
      </c>
      <c r="H810" s="46" t="str">
        <f>VLOOKUP(C810,'[1]2023.11'!$C$6:$X$1239,14,0)</f>
        <v>F</v>
      </c>
      <c r="I810" s="78">
        <f>VLOOKUP(C810,'[1]2023.11'!$C$6:$X$1239,13,0)</f>
        <v>36597</v>
      </c>
      <c r="J810" s="46" t="str">
        <f>VLOOKUP(C810,'[1]2023.11'!$C$6:$X$1239,4,0)</f>
        <v>0969977537</v>
      </c>
      <c r="K810" s="46" t="str">
        <f>VLOOKUP(C810,'[1]2023.11'!$C$6:$X$1239,3,0)</f>
        <v>021229421</v>
      </c>
      <c r="L810" s="15">
        <v>44550</v>
      </c>
      <c r="M810" s="2">
        <f t="shared" si="797"/>
        <v>26</v>
      </c>
      <c r="N810" s="16">
        <v>12</v>
      </c>
      <c r="O810" s="2"/>
      <c r="P810" s="16"/>
      <c r="Q810" s="16"/>
      <c r="R810" s="2">
        <v>200</v>
      </c>
      <c r="S810" s="2">
        <v>0</v>
      </c>
      <c r="T810" s="2">
        <v>0</v>
      </c>
      <c r="U810" s="16"/>
      <c r="V810" s="2">
        <v>0</v>
      </c>
      <c r="W810" s="2">
        <f t="shared" si="798"/>
        <v>10</v>
      </c>
      <c r="X810" s="2">
        <f t="shared" si="805"/>
        <v>0</v>
      </c>
      <c r="Y810" s="17">
        <f t="shared" si="774"/>
        <v>17.307692307692307</v>
      </c>
      <c r="Z810" s="17">
        <f t="shared" si="803"/>
        <v>3</v>
      </c>
      <c r="AA810" s="17">
        <f t="shared" si="804"/>
        <v>5</v>
      </c>
      <c r="AB810" s="18">
        <v>7</v>
      </c>
      <c r="AC810" s="19">
        <f t="shared" si="799"/>
        <v>242.30769230769232</v>
      </c>
      <c r="AD810" s="17">
        <f t="shared" si="776"/>
        <v>0</v>
      </c>
      <c r="AE810" s="17">
        <f t="shared" si="777"/>
        <v>0</v>
      </c>
      <c r="AF810" s="29"/>
      <c r="AG810" s="43">
        <f t="shared" si="800"/>
        <v>0</v>
      </c>
      <c r="AH810" s="17">
        <f t="shared" si="801"/>
        <v>4.8461538461538467</v>
      </c>
      <c r="AI810" s="17">
        <f t="shared" si="802"/>
        <v>4.8461538461538467</v>
      </c>
      <c r="AJ810" s="3">
        <f t="shared" si="771"/>
        <v>237</v>
      </c>
      <c r="AK810" s="3">
        <f t="shared" si="772"/>
        <v>1800</v>
      </c>
      <c r="AL810" s="3"/>
      <c r="AN810" s="20">
        <f t="shared" si="781"/>
        <v>237.46</v>
      </c>
      <c r="AO810">
        <f t="shared" si="785"/>
        <v>2</v>
      </c>
      <c r="AP810">
        <f t="shared" si="786"/>
        <v>0</v>
      </c>
      <c r="AQ810">
        <f t="shared" si="787"/>
        <v>1</v>
      </c>
      <c r="AR810">
        <f t="shared" si="788"/>
        <v>1</v>
      </c>
      <c r="AS810">
        <f t="shared" si="789"/>
        <v>1</v>
      </c>
      <c r="AT810">
        <f t="shared" si="790"/>
        <v>2</v>
      </c>
      <c r="AU810">
        <f t="shared" si="791"/>
        <v>0</v>
      </c>
      <c r="AV810">
        <f t="shared" si="792"/>
        <v>1</v>
      </c>
      <c r="AW810">
        <f t="shared" si="793"/>
        <v>1</v>
      </c>
      <c r="AX810">
        <f t="shared" si="794"/>
        <v>3</v>
      </c>
      <c r="AY810">
        <f t="shared" si="795"/>
        <v>1840.0000000000318</v>
      </c>
      <c r="AZ810" s="12">
        <f t="shared" si="782"/>
        <v>-0.92777777777777781</v>
      </c>
      <c r="BA810" s="13">
        <f t="shared" si="770"/>
        <v>0</v>
      </c>
      <c r="BB810" s="13">
        <f t="shared" si="796"/>
        <v>0</v>
      </c>
      <c r="BC810" s="27">
        <v>0</v>
      </c>
      <c r="BD810" s="1">
        <f t="shared" si="783"/>
        <v>0</v>
      </c>
      <c r="BE810" s="20">
        <f t="shared" si="784"/>
        <v>227.30769230769232</v>
      </c>
    </row>
    <row r="811" spans="1:57" ht="39.75" customHeight="1" x14ac:dyDescent="0.65">
      <c r="A811" s="39">
        <v>805</v>
      </c>
      <c r="B811" s="2" t="s">
        <v>1847</v>
      </c>
      <c r="C811" s="44" t="s">
        <v>1920</v>
      </c>
      <c r="D811" s="47" t="s">
        <v>1921</v>
      </c>
      <c r="E811" s="48" t="s">
        <v>1612</v>
      </c>
      <c r="F811" s="46" t="str">
        <f>VLOOKUP(C811,'[1]2023.11'!$C$6:$X$1239,8,0)</f>
        <v>TEANG</v>
      </c>
      <c r="G811" s="46" t="str">
        <f>VLOOKUP(C811,'[1]2023.11'!$C$6:$X$1239,9,0)</f>
        <v>SAMOEURN</v>
      </c>
      <c r="H811" s="46" t="str">
        <f>VLOOKUP(C811,'[1]2023.11'!$C$6:$X$1239,14,0)</f>
        <v>F</v>
      </c>
      <c r="I811" s="78">
        <f>VLOOKUP(C811,'[1]2023.11'!$C$6:$X$1239,13,0)</f>
        <v>31155</v>
      </c>
      <c r="J811" s="46" t="str">
        <f>VLOOKUP(C811,'[1]2023.11'!$C$6:$X$1239,4,0)</f>
        <v>0968396054</v>
      </c>
      <c r="K811" s="46" t="str">
        <f>VLOOKUP(C811,'[1]2023.11'!$C$6:$X$1239,3,0)</f>
        <v>030975276</v>
      </c>
      <c r="L811" s="15">
        <v>44228</v>
      </c>
      <c r="M811" s="2">
        <f t="shared" si="797"/>
        <v>24.75</v>
      </c>
      <c r="N811" s="16">
        <v>25</v>
      </c>
      <c r="O811" s="2"/>
      <c r="P811" s="16">
        <v>1.25</v>
      </c>
      <c r="Q811" s="16"/>
      <c r="R811" s="2">
        <v>200</v>
      </c>
      <c r="S811" s="2">
        <v>0</v>
      </c>
      <c r="T811" s="2">
        <v>0</v>
      </c>
      <c r="U811" s="16"/>
      <c r="V811" s="2">
        <v>0</v>
      </c>
      <c r="W811" s="2">
        <f t="shared" si="798"/>
        <v>0</v>
      </c>
      <c r="X811" s="2">
        <f t="shared" si="805"/>
        <v>0</v>
      </c>
      <c r="Y811" s="17">
        <f t="shared" si="774"/>
        <v>36.057692307692307</v>
      </c>
      <c r="Z811" s="17">
        <f t="shared" si="803"/>
        <v>6.25</v>
      </c>
      <c r="AA811" s="17">
        <f t="shared" si="804"/>
        <v>4.759615384615385</v>
      </c>
      <c r="AB811" s="18">
        <v>7</v>
      </c>
      <c r="AC811" s="19">
        <f t="shared" si="799"/>
        <v>254.06730769230771</v>
      </c>
      <c r="AD811" s="17">
        <f t="shared" si="776"/>
        <v>9.615384615384615</v>
      </c>
      <c r="AE811" s="17">
        <f t="shared" si="777"/>
        <v>0</v>
      </c>
      <c r="AF811" s="29"/>
      <c r="AG811" s="43">
        <f t="shared" si="800"/>
        <v>0</v>
      </c>
      <c r="AH811" s="17">
        <f t="shared" si="801"/>
        <v>5.0813461538461544</v>
      </c>
      <c r="AI811" s="17">
        <f t="shared" si="802"/>
        <v>14.696730769230768</v>
      </c>
      <c r="AJ811" s="3">
        <f t="shared" si="771"/>
        <v>239</v>
      </c>
      <c r="AK811" s="3">
        <f t="shared" si="772"/>
        <v>1400</v>
      </c>
      <c r="AL811" s="3"/>
      <c r="AN811" s="20">
        <f t="shared" si="781"/>
        <v>239.37</v>
      </c>
      <c r="AO811">
        <f t="shared" si="785"/>
        <v>2</v>
      </c>
      <c r="AP811">
        <f t="shared" si="786"/>
        <v>0</v>
      </c>
      <c r="AQ811">
        <f t="shared" si="787"/>
        <v>1</v>
      </c>
      <c r="AR811">
        <f t="shared" si="788"/>
        <v>1</v>
      </c>
      <c r="AS811">
        <f t="shared" si="789"/>
        <v>1</v>
      </c>
      <c r="AT811">
        <f t="shared" si="790"/>
        <v>4</v>
      </c>
      <c r="AU811">
        <f t="shared" si="791"/>
        <v>0</v>
      </c>
      <c r="AV811">
        <f t="shared" si="792"/>
        <v>1</v>
      </c>
      <c r="AW811">
        <f t="shared" si="793"/>
        <v>0</v>
      </c>
      <c r="AX811">
        <f t="shared" si="794"/>
        <v>4</v>
      </c>
      <c r="AY811">
        <f t="shared" si="795"/>
        <v>1480.0000000000182</v>
      </c>
      <c r="AZ811" s="12">
        <f t="shared" si="782"/>
        <v>-4.1666666666666664E-2</v>
      </c>
      <c r="BA811" s="13">
        <f t="shared" si="770"/>
        <v>0</v>
      </c>
      <c r="BB811" s="13">
        <f t="shared" si="796"/>
        <v>0</v>
      </c>
      <c r="BC811" s="27">
        <v>0</v>
      </c>
      <c r="BD811" s="1">
        <f t="shared" si="783"/>
        <v>0</v>
      </c>
      <c r="BE811" s="20">
        <f t="shared" si="784"/>
        <v>226.44230769230771</v>
      </c>
    </row>
    <row r="812" spans="1:57" ht="39.75" customHeight="1" x14ac:dyDescent="0.65">
      <c r="A812" s="2">
        <v>806</v>
      </c>
      <c r="B812" s="2" t="s">
        <v>1847</v>
      </c>
      <c r="C812" s="44" t="s">
        <v>1922</v>
      </c>
      <c r="D812" s="47" t="s">
        <v>1515</v>
      </c>
      <c r="E812" s="48" t="s">
        <v>1923</v>
      </c>
      <c r="F812" s="46" t="str">
        <f>VLOOKUP(C812,'[1]2023.11'!$C$6:$X$1239,8,0)</f>
        <v>MEAS</v>
      </c>
      <c r="G812" s="46" t="str">
        <f>VLOOKUP(C812,'[1]2023.11'!$C$6:$X$1239,9,0)</f>
        <v>SAO</v>
      </c>
      <c r="H812" s="46" t="str">
        <f>VLOOKUP(C812,'[1]2023.11'!$C$6:$X$1239,14,0)</f>
        <v>F</v>
      </c>
      <c r="I812" s="78">
        <f>VLOOKUP(C812,'[1]2023.11'!$C$6:$X$1239,13,0)</f>
        <v>29700</v>
      </c>
      <c r="J812" s="46" t="str">
        <f>VLOOKUP(C812,'[1]2023.11'!$C$6:$X$1239,4,0)</f>
        <v>0719663685</v>
      </c>
      <c r="K812" s="46" t="str">
        <f>VLOOKUP(C812,'[1]2023.11'!$C$6:$X$1239,3,0)</f>
        <v>051205343</v>
      </c>
      <c r="L812" s="15">
        <v>44599</v>
      </c>
      <c r="M812" s="2">
        <f t="shared" si="797"/>
        <v>24</v>
      </c>
      <c r="N812" s="16">
        <v>20</v>
      </c>
      <c r="O812" s="2"/>
      <c r="P812" s="16">
        <v>2</v>
      </c>
      <c r="Q812" s="16"/>
      <c r="R812" s="2">
        <v>200</v>
      </c>
      <c r="S812" s="2">
        <v>0</v>
      </c>
      <c r="T812" s="2">
        <v>0</v>
      </c>
      <c r="U812" s="16"/>
      <c r="V812" s="2">
        <v>0</v>
      </c>
      <c r="W812" s="2">
        <f t="shared" si="798"/>
        <v>0</v>
      </c>
      <c r="X812" s="2">
        <f t="shared" si="805"/>
        <v>0</v>
      </c>
      <c r="Y812" s="17">
        <f t="shared" si="774"/>
        <v>28.846153846153847</v>
      </c>
      <c r="Z812" s="17">
        <f t="shared" si="803"/>
        <v>5</v>
      </c>
      <c r="AA812" s="17">
        <f t="shared" si="804"/>
        <v>4.6153846153846159</v>
      </c>
      <c r="AB812" s="18">
        <v>7</v>
      </c>
      <c r="AC812" s="19">
        <f t="shared" si="799"/>
        <v>245.46153846153845</v>
      </c>
      <c r="AD812" s="17">
        <f t="shared" si="776"/>
        <v>15.384615384615385</v>
      </c>
      <c r="AE812" s="17">
        <f t="shared" si="777"/>
        <v>0</v>
      </c>
      <c r="AF812" s="29"/>
      <c r="AG812" s="43">
        <f t="shared" si="800"/>
        <v>0</v>
      </c>
      <c r="AH812" s="17">
        <f t="shared" si="801"/>
        <v>4.9092307692307688</v>
      </c>
      <c r="AI812" s="17">
        <f t="shared" si="802"/>
        <v>20.293846153846154</v>
      </c>
      <c r="AJ812" s="3">
        <f t="shared" si="771"/>
        <v>225</v>
      </c>
      <c r="AK812" s="3">
        <f t="shared" si="772"/>
        <v>600</v>
      </c>
      <c r="AL812" s="3"/>
      <c r="AN812" s="20">
        <f t="shared" si="781"/>
        <v>225.17</v>
      </c>
      <c r="AO812">
        <f t="shared" si="785"/>
        <v>2</v>
      </c>
      <c r="AP812">
        <f t="shared" si="786"/>
        <v>0</v>
      </c>
      <c r="AQ812">
        <f t="shared" si="787"/>
        <v>1</v>
      </c>
      <c r="AR812">
        <f t="shared" si="788"/>
        <v>0</v>
      </c>
      <c r="AS812">
        <f t="shared" si="789"/>
        <v>1</v>
      </c>
      <c r="AT812">
        <f t="shared" si="790"/>
        <v>0</v>
      </c>
      <c r="AU812">
        <f t="shared" si="791"/>
        <v>0</v>
      </c>
      <c r="AV812">
        <f t="shared" si="792"/>
        <v>0</v>
      </c>
      <c r="AW812">
        <f t="shared" si="793"/>
        <v>1</v>
      </c>
      <c r="AX812">
        <f t="shared" si="794"/>
        <v>1</v>
      </c>
      <c r="AY812">
        <f t="shared" si="795"/>
        <v>679.99999999994998</v>
      </c>
      <c r="AZ812" s="12">
        <f t="shared" si="782"/>
        <v>-1.0583333333333333</v>
      </c>
      <c r="BA812" s="13">
        <f t="shared" si="770"/>
        <v>0</v>
      </c>
      <c r="BB812" s="13">
        <f t="shared" si="796"/>
        <v>0</v>
      </c>
      <c r="BC812" s="27">
        <v>0</v>
      </c>
      <c r="BD812" s="1">
        <f t="shared" si="783"/>
        <v>0</v>
      </c>
      <c r="BE812" s="20">
        <f t="shared" si="784"/>
        <v>213.46153846153845</v>
      </c>
    </row>
    <row r="813" spans="1:57" ht="39.75" customHeight="1" x14ac:dyDescent="0.65">
      <c r="A813" s="39">
        <v>807</v>
      </c>
      <c r="B813" s="2" t="s">
        <v>1847</v>
      </c>
      <c r="C813" s="44" t="s">
        <v>1924</v>
      </c>
      <c r="D813" s="47" t="s">
        <v>228</v>
      </c>
      <c r="E813" s="48" t="s">
        <v>1925</v>
      </c>
      <c r="F813" s="46" t="str">
        <f>VLOOKUP(C813,'[1]2023.11'!$C$6:$X$1239,8,0)</f>
        <v>LY</v>
      </c>
      <c r="G813" s="46" t="str">
        <f>VLOOKUP(C813,'[1]2023.11'!$C$6:$X$1239,9,0)</f>
        <v>SREYNIT</v>
      </c>
      <c r="H813" s="46" t="str">
        <f>VLOOKUP(C813,'[1]2023.11'!$C$6:$X$1239,14,0)</f>
        <v>F</v>
      </c>
      <c r="I813" s="78">
        <f>VLOOKUP(C813,'[1]2023.11'!$C$6:$X$1239,13,0)</f>
        <v>36949</v>
      </c>
      <c r="J813" s="46">
        <f>VLOOKUP(C813,'[1]2023.11'!$C$6:$X$1239,4,0)</f>
        <v>0</v>
      </c>
      <c r="K813" s="46" t="str">
        <f>VLOOKUP(C813,'[1]2023.11'!$C$6:$X$1239,3,0)</f>
        <v>160557213</v>
      </c>
      <c r="L813" s="15">
        <v>44613</v>
      </c>
      <c r="M813" s="2">
        <f t="shared" si="797"/>
        <v>26</v>
      </c>
      <c r="N813" s="16">
        <v>2</v>
      </c>
      <c r="O813" s="2"/>
      <c r="P813" s="16"/>
      <c r="Q813" s="16"/>
      <c r="R813" s="2">
        <v>200</v>
      </c>
      <c r="S813" s="2">
        <v>0</v>
      </c>
      <c r="T813" s="2">
        <v>0</v>
      </c>
      <c r="U813" s="16"/>
      <c r="V813" s="2">
        <v>0</v>
      </c>
      <c r="W813" s="2">
        <f t="shared" si="798"/>
        <v>10</v>
      </c>
      <c r="X813" s="2">
        <f t="shared" si="805"/>
        <v>0</v>
      </c>
      <c r="Y813" s="17">
        <f t="shared" si="774"/>
        <v>2.8846153846153846</v>
      </c>
      <c r="Z813" s="17">
        <f t="shared" si="803"/>
        <v>0.5</v>
      </c>
      <c r="AA813" s="17">
        <f t="shared" si="804"/>
        <v>5</v>
      </c>
      <c r="AB813" s="18">
        <v>7</v>
      </c>
      <c r="AC813" s="19">
        <f t="shared" si="799"/>
        <v>225.38461538461539</v>
      </c>
      <c r="AD813" s="17">
        <f t="shared" si="776"/>
        <v>0</v>
      </c>
      <c r="AE813" s="17">
        <f t="shared" si="777"/>
        <v>0</v>
      </c>
      <c r="AF813" s="29"/>
      <c r="AG813" s="43">
        <f t="shared" si="800"/>
        <v>0</v>
      </c>
      <c r="AH813" s="17">
        <f t="shared" si="801"/>
        <v>4.5076923076923077</v>
      </c>
      <c r="AI813" s="17">
        <f t="shared" si="802"/>
        <v>4.5076923076923077</v>
      </c>
      <c r="AJ813" s="3">
        <f t="shared" si="771"/>
        <v>220</v>
      </c>
      <c r="AK813" s="3">
        <f t="shared" si="772"/>
        <v>3500</v>
      </c>
      <c r="AL813" s="3"/>
      <c r="AN813" s="20">
        <f t="shared" si="781"/>
        <v>220.88</v>
      </c>
      <c r="AO813">
        <f t="shared" si="785"/>
        <v>2</v>
      </c>
      <c r="AP813">
        <f t="shared" si="786"/>
        <v>0</v>
      </c>
      <c r="AQ813">
        <f t="shared" si="787"/>
        <v>1</v>
      </c>
      <c r="AR813">
        <f t="shared" si="788"/>
        <v>0</v>
      </c>
      <c r="AS813">
        <f t="shared" si="789"/>
        <v>0</v>
      </c>
      <c r="AT813">
        <f t="shared" si="790"/>
        <v>0</v>
      </c>
      <c r="AU813">
        <f t="shared" si="791"/>
        <v>1</v>
      </c>
      <c r="AV813">
        <f t="shared" si="792"/>
        <v>1</v>
      </c>
      <c r="AW813">
        <f t="shared" si="793"/>
        <v>1</v>
      </c>
      <c r="AX813">
        <f t="shared" si="794"/>
        <v>0</v>
      </c>
      <c r="AY813">
        <f t="shared" si="795"/>
        <v>3519.9999999999818</v>
      </c>
      <c r="AZ813" s="12">
        <f t="shared" si="782"/>
        <v>-1.0972222222222223</v>
      </c>
      <c r="BA813" s="13">
        <f t="shared" si="770"/>
        <v>0</v>
      </c>
      <c r="BB813" s="13">
        <f t="shared" si="796"/>
        <v>0</v>
      </c>
      <c r="BC813" s="27">
        <v>0</v>
      </c>
      <c r="BD813" s="1">
        <f t="shared" si="783"/>
        <v>0</v>
      </c>
      <c r="BE813" s="20">
        <f t="shared" si="784"/>
        <v>212.88461538461539</v>
      </c>
    </row>
    <row r="814" spans="1:57" ht="39.75" customHeight="1" x14ac:dyDescent="0.65">
      <c r="A814" s="2">
        <v>808</v>
      </c>
      <c r="B814" s="2" t="s">
        <v>1847</v>
      </c>
      <c r="C814" s="44" t="s">
        <v>1926</v>
      </c>
      <c r="D814" s="38" t="s">
        <v>1927</v>
      </c>
      <c r="E814" s="38" t="s">
        <v>1928</v>
      </c>
      <c r="F814" s="46" t="str">
        <f>VLOOKUP(C814,'[1]2023.11'!$C$6:$X$1239,8,0)</f>
        <v>KOL</v>
      </c>
      <c r="G814" s="46" t="str">
        <f>VLOOKUP(C814,'[1]2023.11'!$C$6:$X$1239,9,0)</f>
        <v>SARANN</v>
      </c>
      <c r="H814" s="46" t="str">
        <f>VLOOKUP(C814,'[1]2023.11'!$C$6:$X$1239,14,0)</f>
        <v>F</v>
      </c>
      <c r="I814" s="78">
        <f>VLOOKUP(C814,'[1]2023.11'!$C$6:$X$1239,13,0)</f>
        <v>32026</v>
      </c>
      <c r="J814" s="46" t="str">
        <f>VLOOKUP(C814,'[1]2023.11'!$C$6:$X$1239,4,0)</f>
        <v>0966626108</v>
      </c>
      <c r="K814" s="46" t="str">
        <f>VLOOKUP(C814,'[1]2023.11'!$C$6:$X$1239,3,0)</f>
        <v>110482262</v>
      </c>
      <c r="L814" s="15">
        <v>44629</v>
      </c>
      <c r="M814" s="2">
        <f t="shared" si="797"/>
        <v>26</v>
      </c>
      <c r="N814" s="16">
        <v>2</v>
      </c>
      <c r="O814" s="2"/>
      <c r="P814" s="16"/>
      <c r="Q814" s="16"/>
      <c r="R814" s="2">
        <v>200</v>
      </c>
      <c r="S814" s="2">
        <v>0</v>
      </c>
      <c r="T814" s="2">
        <v>0</v>
      </c>
      <c r="U814" s="16"/>
      <c r="V814" s="2">
        <v>0</v>
      </c>
      <c r="W814" s="2">
        <f t="shared" si="798"/>
        <v>10</v>
      </c>
      <c r="X814" s="2">
        <f t="shared" si="805"/>
        <v>0</v>
      </c>
      <c r="Y814" s="17">
        <f t="shared" si="774"/>
        <v>2.8846153846153846</v>
      </c>
      <c r="Z814" s="17">
        <f t="shared" si="803"/>
        <v>0.5</v>
      </c>
      <c r="AA814" s="17">
        <f t="shared" si="804"/>
        <v>5</v>
      </c>
      <c r="AB814" s="18"/>
      <c r="AC814" s="19">
        <f t="shared" si="799"/>
        <v>218.38461538461539</v>
      </c>
      <c r="AD814" s="17">
        <f t="shared" si="776"/>
        <v>0</v>
      </c>
      <c r="AE814" s="17">
        <f t="shared" si="777"/>
        <v>0</v>
      </c>
      <c r="AF814" s="29"/>
      <c r="AG814" s="43">
        <f t="shared" si="800"/>
        <v>0</v>
      </c>
      <c r="AH814" s="17">
        <f t="shared" si="801"/>
        <v>4.367692307692308</v>
      </c>
      <c r="AI814" s="17">
        <f t="shared" si="802"/>
        <v>4.367692307692308</v>
      </c>
      <c r="AJ814" s="3">
        <f t="shared" si="771"/>
        <v>214</v>
      </c>
      <c r="AK814" s="3">
        <f t="shared" si="772"/>
        <v>0</v>
      </c>
      <c r="AL814" s="3"/>
      <c r="AN814" s="20">
        <f t="shared" si="781"/>
        <v>214.02</v>
      </c>
      <c r="AO814">
        <f t="shared" si="785"/>
        <v>2</v>
      </c>
      <c r="AP814">
        <f t="shared" si="786"/>
        <v>0</v>
      </c>
      <c r="AQ814">
        <f t="shared" si="787"/>
        <v>0</v>
      </c>
      <c r="AR814">
        <f t="shared" si="788"/>
        <v>1</v>
      </c>
      <c r="AS814">
        <f t="shared" si="789"/>
        <v>0</v>
      </c>
      <c r="AT814">
        <f t="shared" si="790"/>
        <v>4</v>
      </c>
      <c r="AU814">
        <f t="shared" si="791"/>
        <v>0</v>
      </c>
      <c r="AV814">
        <f t="shared" si="792"/>
        <v>0</v>
      </c>
      <c r="AW814">
        <f t="shared" si="793"/>
        <v>0</v>
      </c>
      <c r="AX814">
        <f t="shared" si="794"/>
        <v>0</v>
      </c>
      <c r="AY814">
        <f t="shared" si="795"/>
        <v>80.000000000040927</v>
      </c>
      <c r="AZ814" s="12">
        <f t="shared" si="782"/>
        <v>-1.1472222222222221</v>
      </c>
      <c r="BA814" s="13">
        <f t="shared" si="770"/>
        <v>0</v>
      </c>
      <c r="BB814" s="13">
        <f t="shared" si="796"/>
        <v>0</v>
      </c>
      <c r="BC814" s="27">
        <v>0</v>
      </c>
      <c r="BD814" s="1">
        <f t="shared" si="783"/>
        <v>0</v>
      </c>
      <c r="BE814" s="20">
        <f t="shared" si="784"/>
        <v>212.88461538461539</v>
      </c>
    </row>
    <row r="815" spans="1:57" ht="39.75" customHeight="1" x14ac:dyDescent="0.65">
      <c r="A815" s="39">
        <v>809</v>
      </c>
      <c r="B815" s="2" t="s">
        <v>1847</v>
      </c>
      <c r="C815" s="44" t="s">
        <v>1929</v>
      </c>
      <c r="D815" s="47" t="s">
        <v>1930</v>
      </c>
      <c r="E815" s="48" t="s">
        <v>1931</v>
      </c>
      <c r="F815" s="46" t="str">
        <f>VLOOKUP(C815,'[1]2023.11'!$C$6:$X$1239,8,0)</f>
        <v>SIM</v>
      </c>
      <c r="G815" s="46" t="str">
        <f>VLOOKUP(C815,'[1]2023.11'!$C$6:$X$1239,9,0)</f>
        <v>KHLI</v>
      </c>
      <c r="H815" s="46" t="str">
        <f>VLOOKUP(C815,'[1]2023.11'!$C$6:$X$1239,14,0)</f>
        <v>F</v>
      </c>
      <c r="I815" s="78">
        <f>VLOOKUP(C815,'[1]2023.11'!$C$6:$X$1239,13,0)</f>
        <v>32791</v>
      </c>
      <c r="J815" s="46" t="str">
        <f>VLOOKUP(C815,'[1]2023.11'!$C$6:$X$1239,4,0)</f>
        <v>015638085</v>
      </c>
      <c r="K815" s="46" t="str">
        <f>VLOOKUP(C815,'[1]2023.11'!$C$6:$X$1239,3,0)</f>
        <v>031039684</v>
      </c>
      <c r="L815" s="15">
        <v>44673</v>
      </c>
      <c r="M815" s="2">
        <f t="shared" si="797"/>
        <v>26</v>
      </c>
      <c r="N815" s="16">
        <v>2</v>
      </c>
      <c r="O815" s="2"/>
      <c r="P815" s="16"/>
      <c r="Q815" s="16"/>
      <c r="R815" s="2">
        <v>200</v>
      </c>
      <c r="S815" s="2">
        <v>0</v>
      </c>
      <c r="T815" s="2">
        <v>0</v>
      </c>
      <c r="U815" s="16"/>
      <c r="V815" s="2">
        <v>0</v>
      </c>
      <c r="W815" s="2">
        <f t="shared" si="798"/>
        <v>10</v>
      </c>
      <c r="X815" s="2">
        <f t="shared" si="805"/>
        <v>0</v>
      </c>
      <c r="Y815" s="17">
        <f t="shared" si="774"/>
        <v>2.8846153846153846</v>
      </c>
      <c r="Z815" s="17">
        <f t="shared" si="803"/>
        <v>0.5</v>
      </c>
      <c r="AA815" s="17">
        <f t="shared" si="804"/>
        <v>5</v>
      </c>
      <c r="AB815" s="18">
        <v>7</v>
      </c>
      <c r="AC815" s="19">
        <f t="shared" si="799"/>
        <v>225.38461538461539</v>
      </c>
      <c r="AD815" s="17">
        <f t="shared" si="776"/>
        <v>0</v>
      </c>
      <c r="AE815" s="17">
        <f t="shared" si="777"/>
        <v>0</v>
      </c>
      <c r="AF815" s="29"/>
      <c r="AG815" s="43">
        <f t="shared" si="800"/>
        <v>0</v>
      </c>
      <c r="AH815" s="17">
        <f t="shared" si="801"/>
        <v>4.5076923076923077</v>
      </c>
      <c r="AI815" s="17">
        <f t="shared" si="802"/>
        <v>4.5076923076923077</v>
      </c>
      <c r="AJ815" s="3">
        <f t="shared" si="771"/>
        <v>220</v>
      </c>
      <c r="AK815" s="3">
        <f t="shared" si="772"/>
        <v>3500</v>
      </c>
      <c r="AL815" s="3"/>
      <c r="AN815" s="20">
        <f t="shared" si="781"/>
        <v>220.88</v>
      </c>
      <c r="AO815">
        <f t="shared" si="785"/>
        <v>2</v>
      </c>
      <c r="AP815">
        <f t="shared" si="786"/>
        <v>0</v>
      </c>
      <c r="AQ815">
        <f t="shared" si="787"/>
        <v>1</v>
      </c>
      <c r="AR815">
        <f t="shared" si="788"/>
        <v>0</v>
      </c>
      <c r="AS815">
        <f t="shared" si="789"/>
        <v>0</v>
      </c>
      <c r="AT815">
        <f t="shared" si="790"/>
        <v>0</v>
      </c>
      <c r="AU815">
        <f t="shared" si="791"/>
        <v>1</v>
      </c>
      <c r="AV815">
        <f t="shared" si="792"/>
        <v>1</v>
      </c>
      <c r="AW815">
        <f t="shared" si="793"/>
        <v>1</v>
      </c>
      <c r="AX815">
        <f t="shared" si="794"/>
        <v>0</v>
      </c>
      <c r="AY815">
        <f t="shared" si="795"/>
        <v>3519.9999999999818</v>
      </c>
      <c r="AZ815" s="12">
        <f t="shared" si="782"/>
        <v>-1.2666666666666666</v>
      </c>
      <c r="BA815" s="13">
        <f t="shared" si="770"/>
        <v>0</v>
      </c>
      <c r="BB815" s="13">
        <f t="shared" si="796"/>
        <v>0</v>
      </c>
      <c r="BC815" s="27">
        <v>0</v>
      </c>
      <c r="BD815" s="1">
        <f t="shared" si="783"/>
        <v>0</v>
      </c>
      <c r="BE815" s="20">
        <f t="shared" si="784"/>
        <v>212.88461538461539</v>
      </c>
    </row>
    <row r="816" spans="1:57" ht="39.75" customHeight="1" x14ac:dyDescent="0.65">
      <c r="A816" s="2">
        <v>810</v>
      </c>
      <c r="B816" s="2" t="s">
        <v>1847</v>
      </c>
      <c r="C816" s="44" t="s">
        <v>1932</v>
      </c>
      <c r="D816" s="47" t="s">
        <v>851</v>
      </c>
      <c r="E816" s="48" t="s">
        <v>1933</v>
      </c>
      <c r="F816" s="46" t="str">
        <f>VLOOKUP(C816,'[1]2023.11'!$C$6:$X$1239,8,0)</f>
        <v>SANG</v>
      </c>
      <c r="G816" s="46" t="str">
        <f>VLOOKUP(C816,'[1]2023.11'!$C$6:$X$1239,9,0)</f>
        <v>RATHANAK</v>
      </c>
      <c r="H816" s="46" t="str">
        <f>VLOOKUP(C816,'[1]2023.11'!$C$6:$X$1239,14,0)</f>
        <v>F</v>
      </c>
      <c r="I816" s="78">
        <f>VLOOKUP(C816,'[1]2023.11'!$C$6:$X$1239,13,0)</f>
        <v>37357</v>
      </c>
      <c r="J816" s="46" t="str">
        <f>VLOOKUP(C816,'[1]2023.11'!$C$6:$X$1239,4,0)</f>
        <v>0964863474</v>
      </c>
      <c r="K816" s="46" t="str">
        <f>VLOOKUP(C816,'[1]2023.11'!$C$6:$X$1239,3,0)</f>
        <v>031084571</v>
      </c>
      <c r="L816" s="15">
        <v>44676</v>
      </c>
      <c r="M816" s="2">
        <f t="shared" si="797"/>
        <v>26</v>
      </c>
      <c r="N816" s="16">
        <v>2</v>
      </c>
      <c r="O816" s="2"/>
      <c r="P816" s="16"/>
      <c r="Q816" s="16"/>
      <c r="R816" s="2">
        <v>200</v>
      </c>
      <c r="S816" s="2">
        <v>0</v>
      </c>
      <c r="T816" s="2">
        <v>0</v>
      </c>
      <c r="U816" s="16"/>
      <c r="V816" s="2">
        <v>0</v>
      </c>
      <c r="W816" s="2">
        <f t="shared" si="798"/>
        <v>10</v>
      </c>
      <c r="X816" s="2">
        <f t="shared" si="805"/>
        <v>0</v>
      </c>
      <c r="Y816" s="17">
        <f t="shared" si="774"/>
        <v>2.8846153846153846</v>
      </c>
      <c r="Z816" s="17">
        <f t="shared" si="803"/>
        <v>0.5</v>
      </c>
      <c r="AA816" s="17">
        <f t="shared" si="804"/>
        <v>5</v>
      </c>
      <c r="AB816" s="18">
        <v>7</v>
      </c>
      <c r="AC816" s="19">
        <f t="shared" si="799"/>
        <v>225.38461538461539</v>
      </c>
      <c r="AD816" s="17">
        <f t="shared" si="776"/>
        <v>0</v>
      </c>
      <c r="AE816" s="17">
        <f t="shared" si="777"/>
        <v>0</v>
      </c>
      <c r="AF816" s="29"/>
      <c r="AG816" s="43">
        <f t="shared" si="800"/>
        <v>0</v>
      </c>
      <c r="AH816" s="17">
        <f t="shared" si="801"/>
        <v>4.5076923076923077</v>
      </c>
      <c r="AI816" s="17">
        <f t="shared" si="802"/>
        <v>4.5076923076923077</v>
      </c>
      <c r="AJ816" s="3">
        <f t="shared" si="771"/>
        <v>220</v>
      </c>
      <c r="AK816" s="3">
        <f t="shared" si="772"/>
        <v>3500</v>
      </c>
      <c r="AL816" s="3"/>
      <c r="AN816" s="20">
        <f t="shared" si="781"/>
        <v>220.88</v>
      </c>
      <c r="AO816">
        <f t="shared" si="785"/>
        <v>2</v>
      </c>
      <c r="AP816">
        <f t="shared" si="786"/>
        <v>0</v>
      </c>
      <c r="AQ816">
        <f t="shared" si="787"/>
        <v>1</v>
      </c>
      <c r="AR816">
        <f t="shared" si="788"/>
        <v>0</v>
      </c>
      <c r="AS816">
        <f t="shared" si="789"/>
        <v>0</v>
      </c>
      <c r="AT816">
        <f t="shared" si="790"/>
        <v>0</v>
      </c>
      <c r="AU816">
        <f t="shared" si="791"/>
        <v>1</v>
      </c>
      <c r="AV816">
        <f t="shared" si="792"/>
        <v>1</v>
      </c>
      <c r="AW816">
        <f t="shared" si="793"/>
        <v>1</v>
      </c>
      <c r="AX816">
        <f t="shared" si="794"/>
        <v>0</v>
      </c>
      <c r="AY816">
        <f t="shared" si="795"/>
        <v>3519.9999999999818</v>
      </c>
      <c r="AZ816" s="12">
        <f t="shared" si="782"/>
        <v>-1.2749999999999999</v>
      </c>
      <c r="BA816" s="13">
        <f t="shared" ref="BA816:BA879" si="806">IF(AZ816&lt;=1,0,IF(AZ816&lt;=2,2,IF(AZ816&lt;=3,3,IF(AZ816&lt;=4,4,IF(AZ816&lt;=5,5,IF(AZ816&lt;=6,6,IF(AZ816&lt;=7,7,IF(AZ816&lt;=8,8,10))))))))</f>
        <v>0</v>
      </c>
      <c r="BB816" s="13">
        <f t="shared" si="796"/>
        <v>0</v>
      </c>
      <c r="BC816" s="27">
        <v>0</v>
      </c>
      <c r="BD816" s="1">
        <f t="shared" si="783"/>
        <v>0</v>
      </c>
      <c r="BE816" s="20">
        <f t="shared" si="784"/>
        <v>212.88461538461539</v>
      </c>
    </row>
    <row r="817" spans="1:57" ht="39.75" customHeight="1" x14ac:dyDescent="0.65">
      <c r="A817" s="39">
        <v>811</v>
      </c>
      <c r="B817" s="2" t="s">
        <v>1847</v>
      </c>
      <c r="C817" s="44" t="s">
        <v>1934</v>
      </c>
      <c r="D817" s="47" t="s">
        <v>1467</v>
      </c>
      <c r="E817" s="48" t="s">
        <v>890</v>
      </c>
      <c r="F817" s="46" t="str">
        <f>VLOOKUP(C817,'[1]2023.11'!$C$6:$X$1239,8,0)</f>
        <v>PHEN</v>
      </c>
      <c r="G817" s="46" t="str">
        <f>VLOOKUP(C817,'[1]2023.11'!$C$6:$X$1239,9,0)</f>
        <v>PHEAKDEY</v>
      </c>
      <c r="H817" s="46" t="str">
        <f>VLOOKUP(C817,'[1]2023.11'!$C$6:$X$1239,14,0)</f>
        <v>F</v>
      </c>
      <c r="I817" s="78">
        <f>VLOOKUP(C817,'[1]2023.11'!$C$6:$X$1239,13,0)</f>
        <v>37998</v>
      </c>
      <c r="J817" s="46">
        <f>VLOOKUP(C817,'[1]2023.11'!$C$6:$X$1239,4,0)</f>
        <v>0</v>
      </c>
      <c r="K817" s="46" t="str">
        <f>VLOOKUP(C817,'[1]2023.11'!$C$6:$X$1239,3,0)</f>
        <v>021297725</v>
      </c>
      <c r="L817" s="15">
        <v>44682</v>
      </c>
      <c r="M817" s="2">
        <f t="shared" si="797"/>
        <v>26</v>
      </c>
      <c r="N817" s="16">
        <v>2</v>
      </c>
      <c r="O817" s="2"/>
      <c r="P817" s="16"/>
      <c r="Q817" s="16"/>
      <c r="R817" s="2">
        <v>200</v>
      </c>
      <c r="S817" s="2">
        <v>0</v>
      </c>
      <c r="T817" s="2">
        <v>0</v>
      </c>
      <c r="U817" s="16"/>
      <c r="V817" s="2">
        <v>0</v>
      </c>
      <c r="W817" s="2">
        <f t="shared" si="798"/>
        <v>10</v>
      </c>
      <c r="X817" s="2">
        <f t="shared" si="805"/>
        <v>0</v>
      </c>
      <c r="Y817" s="17">
        <f t="shared" si="774"/>
        <v>2.8846153846153846</v>
      </c>
      <c r="Z817" s="17">
        <f t="shared" si="803"/>
        <v>0.5</v>
      </c>
      <c r="AA817" s="17">
        <f t="shared" si="804"/>
        <v>5</v>
      </c>
      <c r="AB817" s="18">
        <v>7</v>
      </c>
      <c r="AC817" s="19">
        <f t="shared" si="799"/>
        <v>225.38461538461539</v>
      </c>
      <c r="AD817" s="17">
        <f t="shared" si="776"/>
        <v>0</v>
      </c>
      <c r="AE817" s="17">
        <f t="shared" si="777"/>
        <v>0</v>
      </c>
      <c r="AF817" s="29"/>
      <c r="AG817" s="43">
        <f t="shared" si="800"/>
        <v>0</v>
      </c>
      <c r="AH817" s="17">
        <f t="shared" si="801"/>
        <v>4.5076923076923077</v>
      </c>
      <c r="AI817" s="17">
        <f t="shared" si="802"/>
        <v>4.5076923076923077</v>
      </c>
      <c r="AJ817" s="3">
        <f t="shared" si="771"/>
        <v>220</v>
      </c>
      <c r="AK817" s="3">
        <f t="shared" si="772"/>
        <v>3500</v>
      </c>
      <c r="AL817" s="3"/>
      <c r="AN817" s="20">
        <f t="shared" si="781"/>
        <v>220.88</v>
      </c>
      <c r="AO817">
        <f t="shared" si="785"/>
        <v>2</v>
      </c>
      <c r="AP817">
        <f t="shared" si="786"/>
        <v>0</v>
      </c>
      <c r="AQ817">
        <f t="shared" si="787"/>
        <v>1</v>
      </c>
      <c r="AR817">
        <f t="shared" si="788"/>
        <v>0</v>
      </c>
      <c r="AS817">
        <f t="shared" si="789"/>
        <v>0</v>
      </c>
      <c r="AT817">
        <f t="shared" si="790"/>
        <v>0</v>
      </c>
      <c r="AU817">
        <f t="shared" si="791"/>
        <v>1</v>
      </c>
      <c r="AV817">
        <f t="shared" si="792"/>
        <v>1</v>
      </c>
      <c r="AW817">
        <f t="shared" si="793"/>
        <v>1</v>
      </c>
      <c r="AX817">
        <f t="shared" si="794"/>
        <v>0</v>
      </c>
      <c r="AY817">
        <f t="shared" si="795"/>
        <v>3519.9999999999818</v>
      </c>
      <c r="AZ817" s="12">
        <f t="shared" si="782"/>
        <v>-1.2916666666666667</v>
      </c>
      <c r="BA817" s="13">
        <f t="shared" si="806"/>
        <v>0</v>
      </c>
      <c r="BB817" s="13">
        <f t="shared" si="796"/>
        <v>0</v>
      </c>
      <c r="BC817" s="27">
        <v>0</v>
      </c>
      <c r="BD817" s="1">
        <f t="shared" si="783"/>
        <v>0</v>
      </c>
      <c r="BE817" s="20">
        <f t="shared" si="784"/>
        <v>212.88461538461539</v>
      </c>
    </row>
    <row r="818" spans="1:57" ht="39.75" customHeight="1" x14ac:dyDescent="0.65">
      <c r="A818" s="2">
        <v>812</v>
      </c>
      <c r="B818" s="2" t="s">
        <v>1847</v>
      </c>
      <c r="C818" s="44" t="s">
        <v>1935</v>
      </c>
      <c r="D818" s="47" t="s">
        <v>1676</v>
      </c>
      <c r="E818" s="48" t="s">
        <v>1770</v>
      </c>
      <c r="F818" s="46" t="str">
        <f>VLOOKUP(C818,'[1]2023.11'!$C$6:$X$1239,8,0)</f>
        <v>MIT</v>
      </c>
      <c r="G818" s="46" t="str">
        <f>VLOOKUP(C818,'[1]2023.11'!$C$6:$X$1239,9,0)</f>
        <v>SREYMUY</v>
      </c>
      <c r="H818" s="46" t="str">
        <f>VLOOKUP(C818,'[1]2023.11'!$C$6:$X$1239,14,0)</f>
        <v>F</v>
      </c>
      <c r="I818" s="78">
        <f>VLOOKUP(C818,'[1]2023.11'!$C$6:$X$1239,13,0)</f>
        <v>35527</v>
      </c>
      <c r="J818" s="46" t="str">
        <f>VLOOKUP(C818,'[1]2023.11'!$C$6:$X$1239,4,0)</f>
        <v>0979849516</v>
      </c>
      <c r="K818" s="46" t="str">
        <f>VLOOKUP(C818,'[1]2023.11'!$C$6:$X$1239,3,0)</f>
        <v>050846488</v>
      </c>
      <c r="L818" s="15">
        <v>44722</v>
      </c>
      <c r="M818" s="2">
        <f t="shared" si="797"/>
        <v>26</v>
      </c>
      <c r="N818" s="16">
        <v>24</v>
      </c>
      <c r="O818" s="2"/>
      <c r="P818" s="16"/>
      <c r="Q818" s="16"/>
      <c r="R818" s="2">
        <v>200</v>
      </c>
      <c r="S818" s="2">
        <v>0</v>
      </c>
      <c r="T818" s="2">
        <v>0</v>
      </c>
      <c r="U818" s="16"/>
      <c r="V818" s="2">
        <v>0</v>
      </c>
      <c r="W818" s="2">
        <f t="shared" si="798"/>
        <v>10</v>
      </c>
      <c r="X818" s="2">
        <f t="shared" si="805"/>
        <v>0</v>
      </c>
      <c r="Y818" s="17">
        <f t="shared" si="774"/>
        <v>34.615384615384613</v>
      </c>
      <c r="Z818" s="17">
        <f t="shared" si="803"/>
        <v>6</v>
      </c>
      <c r="AA818" s="17">
        <f t="shared" si="804"/>
        <v>5</v>
      </c>
      <c r="AB818" s="18">
        <v>7</v>
      </c>
      <c r="AC818" s="19">
        <f t="shared" si="799"/>
        <v>262.61538461538464</v>
      </c>
      <c r="AD818" s="17">
        <f t="shared" si="776"/>
        <v>0</v>
      </c>
      <c r="AE818" s="17">
        <f t="shared" si="777"/>
        <v>0</v>
      </c>
      <c r="AF818" s="29"/>
      <c r="AG818" s="43">
        <f t="shared" si="800"/>
        <v>0</v>
      </c>
      <c r="AH818" s="17">
        <f t="shared" si="801"/>
        <v>5.252307692307693</v>
      </c>
      <c r="AI818" s="17">
        <f t="shared" si="802"/>
        <v>5.252307692307693</v>
      </c>
      <c r="AJ818" s="3">
        <f t="shared" si="771"/>
        <v>257</v>
      </c>
      <c r="AK818" s="3">
        <f t="shared" si="772"/>
        <v>1400</v>
      </c>
      <c r="AL818" s="3"/>
      <c r="AN818" s="20">
        <f t="shared" si="781"/>
        <v>257.36</v>
      </c>
      <c r="AO818">
        <f t="shared" si="785"/>
        <v>2</v>
      </c>
      <c r="AP818">
        <f t="shared" si="786"/>
        <v>1</v>
      </c>
      <c r="AQ818">
        <f t="shared" si="787"/>
        <v>0</v>
      </c>
      <c r="AR818">
        <f t="shared" si="788"/>
        <v>0</v>
      </c>
      <c r="AS818">
        <f t="shared" si="789"/>
        <v>1</v>
      </c>
      <c r="AT818">
        <f t="shared" si="790"/>
        <v>2</v>
      </c>
      <c r="AU818">
        <f t="shared" si="791"/>
        <v>0</v>
      </c>
      <c r="AV818">
        <f t="shared" si="792"/>
        <v>1</v>
      </c>
      <c r="AW818">
        <f t="shared" si="793"/>
        <v>0</v>
      </c>
      <c r="AX818">
        <f t="shared" si="794"/>
        <v>4</v>
      </c>
      <c r="AY818">
        <f t="shared" si="795"/>
        <v>1440.0000000000546</v>
      </c>
      <c r="AZ818" s="12">
        <f t="shared" si="782"/>
        <v>-1.4</v>
      </c>
      <c r="BA818" s="13">
        <f t="shared" si="806"/>
        <v>0</v>
      </c>
      <c r="BB818" s="13">
        <f t="shared" si="796"/>
        <v>0</v>
      </c>
      <c r="BC818" s="27">
        <v>0</v>
      </c>
      <c r="BD818" s="1">
        <f t="shared" si="783"/>
        <v>0</v>
      </c>
      <c r="BE818" s="20">
        <f t="shared" si="784"/>
        <v>244.61538461538464</v>
      </c>
    </row>
    <row r="819" spans="1:57" ht="39.75" customHeight="1" x14ac:dyDescent="0.65">
      <c r="A819" s="39">
        <v>813</v>
      </c>
      <c r="B819" s="2" t="s">
        <v>1847</v>
      </c>
      <c r="C819" s="44" t="s">
        <v>1936</v>
      </c>
      <c r="D819" s="47" t="s">
        <v>1890</v>
      </c>
      <c r="E819" s="48" t="s">
        <v>903</v>
      </c>
      <c r="F819" s="46" t="str">
        <f>VLOOKUP(C819,'[1]2023.11'!$C$6:$X$1239,8,0)</f>
        <v>YORN</v>
      </c>
      <c r="G819" s="46" t="str">
        <f>VLOOKUP(C819,'[1]2023.11'!$C$6:$X$1239,9,0)</f>
        <v>KAKAOA</v>
      </c>
      <c r="H819" s="46" t="str">
        <f>VLOOKUP(C819,'[1]2023.11'!$C$6:$X$1239,14,0)</f>
        <v>F</v>
      </c>
      <c r="I819" s="78">
        <f>VLOOKUP(C819,'[1]2023.11'!$C$6:$X$1239,13,0)</f>
        <v>36046</v>
      </c>
      <c r="J819" s="46" t="str">
        <f>VLOOKUP(C819,'[1]2023.11'!$C$6:$X$1239,4,0)</f>
        <v>0968900864</v>
      </c>
      <c r="K819" s="46" t="str">
        <f>VLOOKUP(C819,'[1]2023.11'!$C$6:$X$1239,3,0)</f>
        <v>021101537</v>
      </c>
      <c r="L819" s="15">
        <v>44725</v>
      </c>
      <c r="M819" s="2">
        <f t="shared" si="797"/>
        <v>25</v>
      </c>
      <c r="N819" s="16">
        <v>2</v>
      </c>
      <c r="O819" s="2"/>
      <c r="P819" s="16">
        <v>1</v>
      </c>
      <c r="Q819" s="16"/>
      <c r="R819" s="2">
        <v>200</v>
      </c>
      <c r="S819" s="2">
        <v>0</v>
      </c>
      <c r="T819" s="2">
        <v>0</v>
      </c>
      <c r="U819" s="16"/>
      <c r="V819" s="2">
        <v>0</v>
      </c>
      <c r="W819" s="2">
        <f t="shared" si="798"/>
        <v>5</v>
      </c>
      <c r="X819" s="2">
        <f t="shared" si="805"/>
        <v>0</v>
      </c>
      <c r="Y819" s="17">
        <f t="shared" si="774"/>
        <v>2.8846153846153846</v>
      </c>
      <c r="Z819" s="17">
        <f t="shared" si="803"/>
        <v>0.5</v>
      </c>
      <c r="AA819" s="17">
        <f t="shared" si="804"/>
        <v>4.8076923076923084</v>
      </c>
      <c r="AB819" s="18">
        <v>7</v>
      </c>
      <c r="AC819" s="19">
        <f t="shared" si="799"/>
        <v>220.19230769230771</v>
      </c>
      <c r="AD819" s="17">
        <f t="shared" si="776"/>
        <v>7.6923076923076925</v>
      </c>
      <c r="AE819" s="17">
        <f t="shared" si="777"/>
        <v>0</v>
      </c>
      <c r="AF819" s="29"/>
      <c r="AG819" s="43">
        <f t="shared" si="800"/>
        <v>0</v>
      </c>
      <c r="AH819" s="17">
        <f t="shared" si="801"/>
        <v>4.4038461538461542</v>
      </c>
      <c r="AI819" s="17">
        <f t="shared" si="802"/>
        <v>12.096153846153847</v>
      </c>
      <c r="AJ819" s="3">
        <f t="shared" si="771"/>
        <v>208</v>
      </c>
      <c r="AK819" s="3">
        <f t="shared" si="772"/>
        <v>300</v>
      </c>
      <c r="AL819" s="3"/>
      <c r="AN819" s="20">
        <f t="shared" si="781"/>
        <v>208.1</v>
      </c>
      <c r="AO819">
        <f t="shared" si="785"/>
        <v>2</v>
      </c>
      <c r="AP819">
        <f t="shared" si="786"/>
        <v>0</v>
      </c>
      <c r="AQ819">
        <f t="shared" si="787"/>
        <v>0</v>
      </c>
      <c r="AR819">
        <f t="shared" si="788"/>
        <v>0</v>
      </c>
      <c r="AS819">
        <f t="shared" si="789"/>
        <v>1</v>
      </c>
      <c r="AT819">
        <f t="shared" si="790"/>
        <v>3</v>
      </c>
      <c r="AU819">
        <f t="shared" si="791"/>
        <v>0</v>
      </c>
      <c r="AV819">
        <f t="shared" si="792"/>
        <v>0</v>
      </c>
      <c r="AW819">
        <f t="shared" si="793"/>
        <v>0</v>
      </c>
      <c r="AX819">
        <f t="shared" si="794"/>
        <v>3</v>
      </c>
      <c r="AY819">
        <f t="shared" si="795"/>
        <v>399.99999999997726</v>
      </c>
      <c r="AZ819" s="12">
        <f t="shared" si="782"/>
        <v>-1.4083333333333334</v>
      </c>
      <c r="BA819" s="13">
        <f t="shared" si="806"/>
        <v>0</v>
      </c>
      <c r="BB819" s="13">
        <f t="shared" si="796"/>
        <v>0</v>
      </c>
      <c r="BC819" s="27">
        <v>0</v>
      </c>
      <c r="BD819" s="1">
        <f t="shared" si="783"/>
        <v>0</v>
      </c>
      <c r="BE819" s="20">
        <f t="shared" si="784"/>
        <v>200.19230769230771</v>
      </c>
    </row>
    <row r="820" spans="1:57" ht="39.75" customHeight="1" x14ac:dyDescent="0.65">
      <c r="A820" s="2">
        <v>814</v>
      </c>
      <c r="B820" s="2" t="s">
        <v>1847</v>
      </c>
      <c r="C820" s="44" t="s">
        <v>1937</v>
      </c>
      <c r="D820" s="47" t="s">
        <v>751</v>
      </c>
      <c r="E820" s="48" t="s">
        <v>1233</v>
      </c>
      <c r="F820" s="46" t="str">
        <f>VLOOKUP(C820,'[1]2023.11'!$C$6:$X$1239,8,0)</f>
        <v>CHUN</v>
      </c>
      <c r="G820" s="46" t="str">
        <f>VLOOKUP(C820,'[1]2023.11'!$C$6:$X$1239,9,0)</f>
        <v>YUTH</v>
      </c>
      <c r="H820" s="46" t="str">
        <f>VLOOKUP(C820,'[1]2023.11'!$C$6:$X$1239,14,0)</f>
        <v>M</v>
      </c>
      <c r="I820" s="78">
        <f>VLOOKUP(C820,'[1]2023.11'!$C$6:$X$1239,13,0)</f>
        <v>36800</v>
      </c>
      <c r="J820" s="46">
        <f>VLOOKUP(C820,'[1]2023.11'!$C$6:$X$1239,4,0)</f>
        <v>0</v>
      </c>
      <c r="K820" s="46" t="str">
        <f>VLOOKUP(C820,'[1]2023.11'!$C$6:$X$1239,3,0)</f>
        <v>110627277</v>
      </c>
      <c r="L820" s="15">
        <v>44743</v>
      </c>
      <c r="M820" s="2">
        <f t="shared" si="797"/>
        <v>26</v>
      </c>
      <c r="N820" s="16">
        <v>4</v>
      </c>
      <c r="O820" s="2"/>
      <c r="P820" s="16"/>
      <c r="Q820" s="16"/>
      <c r="R820" s="2">
        <v>200</v>
      </c>
      <c r="S820" s="2">
        <v>0</v>
      </c>
      <c r="T820" s="2">
        <v>0</v>
      </c>
      <c r="U820" s="16"/>
      <c r="V820" s="2">
        <v>0</v>
      </c>
      <c r="W820" s="2">
        <f t="shared" si="798"/>
        <v>10</v>
      </c>
      <c r="X820" s="2">
        <f t="shared" si="805"/>
        <v>0</v>
      </c>
      <c r="Y820" s="17">
        <f t="shared" si="774"/>
        <v>5.7692307692307692</v>
      </c>
      <c r="Z820" s="17">
        <f t="shared" si="803"/>
        <v>1</v>
      </c>
      <c r="AA820" s="17">
        <f t="shared" si="804"/>
        <v>5</v>
      </c>
      <c r="AB820" s="18"/>
      <c r="AC820" s="19">
        <f t="shared" si="799"/>
        <v>221.76923076923077</v>
      </c>
      <c r="AD820" s="17">
        <f t="shared" si="776"/>
        <v>0</v>
      </c>
      <c r="AE820" s="17">
        <f t="shared" si="777"/>
        <v>0</v>
      </c>
      <c r="AF820" s="29"/>
      <c r="AG820" s="43">
        <f t="shared" si="800"/>
        <v>0</v>
      </c>
      <c r="AH820" s="17">
        <f t="shared" si="801"/>
        <v>4.4353846153846153</v>
      </c>
      <c r="AI820" s="17">
        <f t="shared" si="802"/>
        <v>4.4353846153846153</v>
      </c>
      <c r="AJ820" s="3">
        <f t="shared" ref="AJ820:AJ883" si="807">(AO820*$AO$5+AP820*$AP$5+AQ820*$AQ$5+AR820*$AR$5+AS820*$AS$5+AT820*$AT$5)</f>
        <v>217</v>
      </c>
      <c r="AK820" s="3">
        <f t="shared" ref="AK820:AK883" si="808">(AU820*$AU$5+AV820*$AV$5+AW820*$AW$5+AX820*$AX$5)</f>
        <v>1300</v>
      </c>
      <c r="AL820" s="3"/>
      <c r="AN820" s="20">
        <f t="shared" si="781"/>
        <v>217.33</v>
      </c>
      <c r="AO820">
        <f t="shared" si="785"/>
        <v>2</v>
      </c>
      <c r="AP820">
        <f t="shared" si="786"/>
        <v>0</v>
      </c>
      <c r="AQ820">
        <f t="shared" si="787"/>
        <v>0</v>
      </c>
      <c r="AR820">
        <f t="shared" si="788"/>
        <v>1</v>
      </c>
      <c r="AS820">
        <f t="shared" si="789"/>
        <v>1</v>
      </c>
      <c r="AT820">
        <f t="shared" si="790"/>
        <v>2</v>
      </c>
      <c r="AU820">
        <f t="shared" si="791"/>
        <v>0</v>
      </c>
      <c r="AV820">
        <f t="shared" si="792"/>
        <v>1</v>
      </c>
      <c r="AW820">
        <f t="shared" si="793"/>
        <v>0</v>
      </c>
      <c r="AX820">
        <f t="shared" si="794"/>
        <v>3</v>
      </c>
      <c r="AY820">
        <f t="shared" si="795"/>
        <v>1320.00000000005</v>
      </c>
      <c r="AZ820" s="12">
        <f t="shared" si="782"/>
        <v>-1.4583333333333333</v>
      </c>
      <c r="BA820" s="13">
        <f t="shared" si="806"/>
        <v>0</v>
      </c>
      <c r="BB820" s="13">
        <f t="shared" si="796"/>
        <v>0</v>
      </c>
      <c r="BC820" s="27">
        <v>0</v>
      </c>
      <c r="BD820" s="1">
        <f t="shared" si="783"/>
        <v>0</v>
      </c>
      <c r="BE820" s="20">
        <f t="shared" si="784"/>
        <v>215.76923076923077</v>
      </c>
    </row>
    <row r="821" spans="1:57" ht="39.75" customHeight="1" x14ac:dyDescent="0.65">
      <c r="A821" s="39">
        <v>815</v>
      </c>
      <c r="B821" s="2" t="s">
        <v>1847</v>
      </c>
      <c r="C821" s="44" t="s">
        <v>1938</v>
      </c>
      <c r="D821" s="47" t="s">
        <v>851</v>
      </c>
      <c r="E821" s="48" t="s">
        <v>1939</v>
      </c>
      <c r="F821" s="46" t="str">
        <f>VLOOKUP(C821,'[1]2023.11'!$C$6:$X$1239,8,0)</f>
        <v>SANG</v>
      </c>
      <c r="G821" s="46" t="str">
        <f>VLOOKUP(C821,'[1]2023.11'!$C$6:$X$1239,9,0)</f>
        <v>SREYKHNIETH</v>
      </c>
      <c r="H821" s="46" t="str">
        <f>VLOOKUP(C821,'[1]2023.11'!$C$6:$X$1239,14,0)</f>
        <v>F</v>
      </c>
      <c r="I821" s="78">
        <f>VLOOKUP(C821,'[1]2023.11'!$C$6:$X$1239,13,0)</f>
        <v>37987</v>
      </c>
      <c r="J821" s="46">
        <f>VLOOKUP(C821,'[1]2023.11'!$C$6:$X$1239,4,0)</f>
        <v>0</v>
      </c>
      <c r="K821" s="46" t="str">
        <f>VLOOKUP(C821,'[1]2023.11'!$C$6:$X$1239,3,0)</f>
        <v>031070529</v>
      </c>
      <c r="L821" s="15">
        <v>44743</v>
      </c>
      <c r="M821" s="2">
        <f t="shared" si="797"/>
        <v>25</v>
      </c>
      <c r="N821" s="16">
        <v>18</v>
      </c>
      <c r="O821" s="2"/>
      <c r="P821" s="16">
        <v>1</v>
      </c>
      <c r="Q821" s="16"/>
      <c r="R821" s="2">
        <v>200</v>
      </c>
      <c r="S821" s="2">
        <v>0</v>
      </c>
      <c r="T821" s="2">
        <v>0</v>
      </c>
      <c r="U821" s="16"/>
      <c r="V821" s="2">
        <v>0</v>
      </c>
      <c r="W821" s="2">
        <f t="shared" si="798"/>
        <v>5</v>
      </c>
      <c r="X821" s="2">
        <f t="shared" si="805"/>
        <v>0</v>
      </c>
      <c r="Y821" s="17">
        <f t="shared" si="774"/>
        <v>25.96153846153846</v>
      </c>
      <c r="Z821" s="17">
        <f t="shared" si="803"/>
        <v>4.5</v>
      </c>
      <c r="AA821" s="17">
        <f t="shared" si="804"/>
        <v>4.8076923076923084</v>
      </c>
      <c r="AB821" s="18">
        <v>7</v>
      </c>
      <c r="AC821" s="19">
        <f t="shared" si="799"/>
        <v>247.26923076923077</v>
      </c>
      <c r="AD821" s="17">
        <f t="shared" si="776"/>
        <v>7.6923076923076925</v>
      </c>
      <c r="AE821" s="17">
        <f t="shared" si="777"/>
        <v>0</v>
      </c>
      <c r="AF821" s="29"/>
      <c r="AG821" s="43">
        <f t="shared" si="800"/>
        <v>0</v>
      </c>
      <c r="AH821" s="17">
        <f t="shared" si="801"/>
        <v>4.9453846153846159</v>
      </c>
      <c r="AI821" s="17">
        <f t="shared" si="802"/>
        <v>12.637692307692308</v>
      </c>
      <c r="AJ821" s="3">
        <f t="shared" si="807"/>
        <v>234</v>
      </c>
      <c r="AK821" s="3">
        <f t="shared" si="808"/>
        <v>2500</v>
      </c>
      <c r="AL821" s="3"/>
      <c r="AN821" s="20">
        <f t="shared" si="781"/>
        <v>234.63</v>
      </c>
      <c r="AO821">
        <f t="shared" si="785"/>
        <v>2</v>
      </c>
      <c r="AP821">
        <f t="shared" si="786"/>
        <v>0</v>
      </c>
      <c r="AQ821">
        <f t="shared" si="787"/>
        <v>1</v>
      </c>
      <c r="AR821">
        <f t="shared" si="788"/>
        <v>1</v>
      </c>
      <c r="AS821">
        <f t="shared" si="789"/>
        <v>0</v>
      </c>
      <c r="AT821">
        <f t="shared" si="790"/>
        <v>4</v>
      </c>
      <c r="AU821">
        <f t="shared" si="791"/>
        <v>1</v>
      </c>
      <c r="AV821">
        <f t="shared" si="792"/>
        <v>0</v>
      </c>
      <c r="AW821">
        <f t="shared" si="793"/>
        <v>1</v>
      </c>
      <c r="AX821">
        <f t="shared" si="794"/>
        <v>0</v>
      </c>
      <c r="AY821">
        <f t="shared" si="795"/>
        <v>2519.9999999999818</v>
      </c>
      <c r="AZ821" s="12">
        <f t="shared" si="782"/>
        <v>-1.4583333333333333</v>
      </c>
      <c r="BA821" s="13">
        <f t="shared" si="806"/>
        <v>0</v>
      </c>
      <c r="BB821" s="13">
        <f t="shared" si="796"/>
        <v>0</v>
      </c>
      <c r="BC821" s="27">
        <v>0</v>
      </c>
      <c r="BD821" s="1">
        <f t="shared" si="783"/>
        <v>0</v>
      </c>
      <c r="BE821" s="20">
        <f t="shared" si="784"/>
        <v>223.26923076923077</v>
      </c>
    </row>
    <row r="822" spans="1:57" ht="39.75" customHeight="1" x14ac:dyDescent="0.65">
      <c r="A822" s="2">
        <v>816</v>
      </c>
      <c r="B822" s="2" t="s">
        <v>1847</v>
      </c>
      <c r="C822" s="44" t="s">
        <v>1940</v>
      </c>
      <c r="D822" s="47" t="s">
        <v>953</v>
      </c>
      <c r="E822" s="48" t="s">
        <v>1941</v>
      </c>
      <c r="F822" s="46" t="str">
        <f>VLOOKUP(C822,'[1]2023.11'!$C$6:$X$1239,8,0)</f>
        <v>YORN</v>
      </c>
      <c r="G822" s="46" t="str">
        <f>VLOOKUP(C822,'[1]2023.11'!$C$6:$X$1239,9,0)</f>
        <v>SREYDY</v>
      </c>
      <c r="H822" s="46" t="str">
        <f>VLOOKUP(C822,'[1]2023.11'!$C$6:$X$1239,14,0)</f>
        <v>F</v>
      </c>
      <c r="I822" s="78">
        <f>VLOOKUP(C822,'[1]2023.11'!$C$6:$X$1239,13,0)</f>
        <v>36347</v>
      </c>
      <c r="J822" s="46" t="str">
        <f>VLOOKUP(C822,'[1]2023.11'!$C$6:$X$1239,4,0)</f>
        <v>0969876837</v>
      </c>
      <c r="K822" s="46" t="str">
        <f>VLOOKUP(C822,'[1]2023.11'!$C$6:$X$1239,3,0)</f>
        <v>040503277</v>
      </c>
      <c r="L822" s="15">
        <v>44774</v>
      </c>
      <c r="M822" s="2">
        <f t="shared" si="797"/>
        <v>26</v>
      </c>
      <c r="N822" s="16">
        <v>2</v>
      </c>
      <c r="O822" s="2"/>
      <c r="P822" s="16"/>
      <c r="Q822" s="16"/>
      <c r="R822" s="2">
        <v>200</v>
      </c>
      <c r="S822" s="2">
        <v>0</v>
      </c>
      <c r="T822" s="2">
        <v>0</v>
      </c>
      <c r="U822" s="16"/>
      <c r="V822" s="2">
        <v>0</v>
      </c>
      <c r="W822" s="2">
        <f t="shared" si="798"/>
        <v>10</v>
      </c>
      <c r="X822" s="2">
        <f t="shared" si="805"/>
        <v>0</v>
      </c>
      <c r="Y822" s="17">
        <f t="shared" si="774"/>
        <v>2.8846153846153846</v>
      </c>
      <c r="Z822" s="17">
        <f t="shared" si="803"/>
        <v>0.5</v>
      </c>
      <c r="AA822" s="17">
        <f t="shared" si="804"/>
        <v>5</v>
      </c>
      <c r="AB822" s="18">
        <v>7</v>
      </c>
      <c r="AC822" s="19">
        <f t="shared" si="799"/>
        <v>225.38461538461539</v>
      </c>
      <c r="AD822" s="17">
        <f t="shared" si="776"/>
        <v>0</v>
      </c>
      <c r="AE822" s="17">
        <f t="shared" si="777"/>
        <v>0</v>
      </c>
      <c r="AF822" s="29"/>
      <c r="AG822" s="43">
        <f t="shared" si="800"/>
        <v>0</v>
      </c>
      <c r="AH822" s="17">
        <f t="shared" si="801"/>
        <v>4.5076923076923077</v>
      </c>
      <c r="AI822" s="17">
        <f t="shared" si="802"/>
        <v>4.5076923076923077</v>
      </c>
      <c r="AJ822" s="3">
        <f t="shared" si="807"/>
        <v>220</v>
      </c>
      <c r="AK822" s="3">
        <f t="shared" si="808"/>
        <v>3500</v>
      </c>
      <c r="AL822" s="3"/>
      <c r="AN822" s="20">
        <f t="shared" si="781"/>
        <v>220.88</v>
      </c>
      <c r="AO822">
        <f t="shared" si="785"/>
        <v>2</v>
      </c>
      <c r="AP822">
        <f t="shared" si="786"/>
        <v>0</v>
      </c>
      <c r="AQ822">
        <f t="shared" si="787"/>
        <v>1</v>
      </c>
      <c r="AR822">
        <f t="shared" si="788"/>
        <v>0</v>
      </c>
      <c r="AS822">
        <f t="shared" si="789"/>
        <v>0</v>
      </c>
      <c r="AT822">
        <f t="shared" si="790"/>
        <v>0</v>
      </c>
      <c r="AU822">
        <f t="shared" si="791"/>
        <v>1</v>
      </c>
      <c r="AV822">
        <f t="shared" si="792"/>
        <v>1</v>
      </c>
      <c r="AW822">
        <f t="shared" si="793"/>
        <v>1</v>
      </c>
      <c r="AX822">
        <f t="shared" si="794"/>
        <v>0</v>
      </c>
      <c r="AY822">
        <f t="shared" si="795"/>
        <v>3519.9999999999818</v>
      </c>
      <c r="AZ822" s="12">
        <f t="shared" si="782"/>
        <v>-1.5416666666666667</v>
      </c>
      <c r="BA822" s="13">
        <f t="shared" si="806"/>
        <v>0</v>
      </c>
      <c r="BB822" s="13">
        <f t="shared" si="796"/>
        <v>0</v>
      </c>
      <c r="BC822" s="27">
        <v>0</v>
      </c>
      <c r="BD822" s="1">
        <f t="shared" si="783"/>
        <v>0</v>
      </c>
      <c r="BE822" s="20">
        <f t="shared" si="784"/>
        <v>212.88461538461539</v>
      </c>
    </row>
    <row r="823" spans="1:57" ht="39.75" customHeight="1" x14ac:dyDescent="0.65">
      <c r="A823" s="39">
        <v>817</v>
      </c>
      <c r="B823" s="2" t="s">
        <v>1847</v>
      </c>
      <c r="C823" s="36" t="s">
        <v>1942</v>
      </c>
      <c r="D823" s="47" t="s">
        <v>808</v>
      </c>
      <c r="E823" s="48" t="s">
        <v>1943</v>
      </c>
      <c r="F823" s="46" t="str">
        <f>VLOOKUP(C823,'[1]2023.11'!$C$6:$X$1239,8,0)</f>
        <v>RORN</v>
      </c>
      <c r="G823" s="46" t="str">
        <f>VLOOKUP(C823,'[1]2023.11'!$C$6:$X$1239,9,0)</f>
        <v>SOTHEARY</v>
      </c>
      <c r="H823" s="46" t="str">
        <f>VLOOKUP(C823,'[1]2023.11'!$C$6:$X$1239,14,0)</f>
        <v>F</v>
      </c>
      <c r="I823" s="78">
        <f>VLOOKUP(C823,'[1]2023.11'!$C$6:$X$1239,13,0)</f>
        <v>37701</v>
      </c>
      <c r="J823" s="46">
        <f>VLOOKUP(C823,'[1]2023.11'!$C$6:$X$1239,4,0)</f>
        <v>0</v>
      </c>
      <c r="K823" s="46" t="str">
        <f>VLOOKUP(C823,'[1]2023.11'!$C$6:$X$1239,3,0)</f>
        <v>160574903</v>
      </c>
      <c r="L823" s="15">
        <v>44774</v>
      </c>
      <c r="M823" s="2">
        <f t="shared" si="797"/>
        <v>26</v>
      </c>
      <c r="N823" s="16">
        <v>4</v>
      </c>
      <c r="O823" s="2"/>
      <c r="P823" s="16"/>
      <c r="Q823" s="16"/>
      <c r="R823" s="2">
        <v>200</v>
      </c>
      <c r="S823" s="2">
        <v>0</v>
      </c>
      <c r="T823" s="2">
        <v>0</v>
      </c>
      <c r="U823" s="16"/>
      <c r="V823" s="2">
        <v>0</v>
      </c>
      <c r="W823" s="2">
        <f t="shared" si="798"/>
        <v>10</v>
      </c>
      <c r="X823" s="2">
        <f t="shared" si="805"/>
        <v>0</v>
      </c>
      <c r="Y823" s="17">
        <f t="shared" si="774"/>
        <v>5.7692307692307692</v>
      </c>
      <c r="Z823" s="17">
        <f t="shared" si="803"/>
        <v>1</v>
      </c>
      <c r="AA823" s="17">
        <f t="shared" si="804"/>
        <v>5</v>
      </c>
      <c r="AB823" s="18">
        <v>7</v>
      </c>
      <c r="AC823" s="19">
        <f t="shared" si="799"/>
        <v>228.76923076923077</v>
      </c>
      <c r="AD823" s="17">
        <f t="shared" si="776"/>
        <v>0</v>
      </c>
      <c r="AE823" s="17">
        <f t="shared" si="777"/>
        <v>0</v>
      </c>
      <c r="AF823" s="29"/>
      <c r="AG823" s="43">
        <f t="shared" si="800"/>
        <v>0</v>
      </c>
      <c r="AH823" s="17">
        <f t="shared" si="801"/>
        <v>4.5753846153846158</v>
      </c>
      <c r="AI823" s="17">
        <f t="shared" si="802"/>
        <v>4.5753846153846158</v>
      </c>
      <c r="AJ823" s="3">
        <f t="shared" si="807"/>
        <v>224</v>
      </c>
      <c r="AK823" s="3">
        <f t="shared" si="808"/>
        <v>700</v>
      </c>
      <c r="AL823" s="3"/>
      <c r="AN823" s="20">
        <f t="shared" si="781"/>
        <v>224.19</v>
      </c>
      <c r="AO823">
        <f t="shared" si="785"/>
        <v>2</v>
      </c>
      <c r="AP823">
        <f t="shared" si="786"/>
        <v>0</v>
      </c>
      <c r="AQ823">
        <f t="shared" si="787"/>
        <v>1</v>
      </c>
      <c r="AR823">
        <f t="shared" si="788"/>
        <v>0</v>
      </c>
      <c r="AS823">
        <f t="shared" si="789"/>
        <v>0</v>
      </c>
      <c r="AT823">
        <f t="shared" si="790"/>
        <v>4</v>
      </c>
      <c r="AU823">
        <f t="shared" si="791"/>
        <v>0</v>
      </c>
      <c r="AV823">
        <f t="shared" si="792"/>
        <v>0</v>
      </c>
      <c r="AW823">
        <f t="shared" si="793"/>
        <v>1</v>
      </c>
      <c r="AX823">
        <f t="shared" si="794"/>
        <v>2</v>
      </c>
      <c r="AY823">
        <f t="shared" si="795"/>
        <v>759.99999999999091</v>
      </c>
      <c r="AZ823" s="12">
        <f t="shared" si="782"/>
        <v>-1.5416666666666667</v>
      </c>
      <c r="BA823" s="13">
        <f t="shared" si="806"/>
        <v>0</v>
      </c>
      <c r="BB823" s="13">
        <f t="shared" si="796"/>
        <v>0</v>
      </c>
      <c r="BC823" s="27">
        <v>0</v>
      </c>
      <c r="BD823" s="1">
        <f t="shared" si="783"/>
        <v>0</v>
      </c>
      <c r="BE823" s="20">
        <f t="shared" si="784"/>
        <v>215.76923076923077</v>
      </c>
    </row>
    <row r="824" spans="1:57" ht="39.75" customHeight="1" x14ac:dyDescent="0.65">
      <c r="A824" s="2">
        <v>818</v>
      </c>
      <c r="B824" s="2" t="s">
        <v>1847</v>
      </c>
      <c r="C824" s="44" t="s">
        <v>1944</v>
      </c>
      <c r="D824" s="47" t="s">
        <v>128</v>
      </c>
      <c r="E824" s="48" t="s">
        <v>1945</v>
      </c>
      <c r="F824" s="46" t="str">
        <f>VLOOKUP(C824,'[1]2023.11'!$C$6:$X$1239,8,0)</f>
        <v>RATHA</v>
      </c>
      <c r="G824" s="46" t="str">
        <f>VLOOKUP(C824,'[1]2023.11'!$C$6:$X$1239,9,0)</f>
        <v>SREYTA</v>
      </c>
      <c r="H824" s="46" t="str">
        <f>VLOOKUP(C824,'[1]2023.11'!$C$6:$X$1239,14,0)</f>
        <v>F</v>
      </c>
      <c r="I824" s="78">
        <f>VLOOKUP(C824,'[1]2023.11'!$C$6:$X$1239,13,0)</f>
        <v>38240</v>
      </c>
      <c r="J824" s="46">
        <f>VLOOKUP(C824,'[1]2023.11'!$C$6:$X$1239,4,0)</f>
        <v>0</v>
      </c>
      <c r="K824" s="46" t="str">
        <f>VLOOKUP(C824,'[1]2023.11'!$C$6:$X$1239,3,0)</f>
        <v>051723230</v>
      </c>
      <c r="L824" s="15">
        <v>44838</v>
      </c>
      <c r="M824" s="2">
        <f t="shared" si="797"/>
        <v>25</v>
      </c>
      <c r="N824" s="16">
        <v>8</v>
      </c>
      <c r="O824" s="2"/>
      <c r="P824" s="16">
        <v>1</v>
      </c>
      <c r="Q824" s="16"/>
      <c r="R824" s="2">
        <v>200</v>
      </c>
      <c r="S824" s="2">
        <v>0</v>
      </c>
      <c r="T824" s="2">
        <v>0</v>
      </c>
      <c r="U824" s="16"/>
      <c r="V824" s="2">
        <v>0</v>
      </c>
      <c r="W824" s="2">
        <f t="shared" si="798"/>
        <v>5</v>
      </c>
      <c r="X824" s="2">
        <f t="shared" si="805"/>
        <v>0</v>
      </c>
      <c r="Y824" s="17">
        <f t="shared" si="774"/>
        <v>11.538461538461538</v>
      </c>
      <c r="Z824" s="17">
        <f t="shared" si="803"/>
        <v>2</v>
      </c>
      <c r="AA824" s="17">
        <f t="shared" si="804"/>
        <v>4.8076923076923084</v>
      </c>
      <c r="AB824" s="18">
        <v>7</v>
      </c>
      <c r="AC824" s="19">
        <f t="shared" si="799"/>
        <v>230.34615384615387</v>
      </c>
      <c r="AD824" s="17">
        <f t="shared" si="776"/>
        <v>7.6923076923076925</v>
      </c>
      <c r="AE824" s="17">
        <f t="shared" si="777"/>
        <v>0</v>
      </c>
      <c r="AF824" s="29"/>
      <c r="AG824" s="43">
        <f t="shared" si="800"/>
        <v>0</v>
      </c>
      <c r="AH824" s="17">
        <f t="shared" si="801"/>
        <v>4.6069230769230778</v>
      </c>
      <c r="AI824" s="17">
        <f t="shared" si="802"/>
        <v>12.299230769230771</v>
      </c>
      <c r="AJ824" s="3">
        <f t="shared" si="807"/>
        <v>218</v>
      </c>
      <c r="AK824" s="3">
        <f t="shared" si="808"/>
        <v>200</v>
      </c>
      <c r="AL824" s="3"/>
      <c r="AN824" s="20">
        <f t="shared" si="781"/>
        <v>218.05</v>
      </c>
      <c r="AO824">
        <f t="shared" si="785"/>
        <v>2</v>
      </c>
      <c r="AP824">
        <f t="shared" si="786"/>
        <v>0</v>
      </c>
      <c r="AQ824">
        <f t="shared" si="787"/>
        <v>0</v>
      </c>
      <c r="AR824">
        <f t="shared" si="788"/>
        <v>1</v>
      </c>
      <c r="AS824">
        <f t="shared" si="789"/>
        <v>1</v>
      </c>
      <c r="AT824">
        <f t="shared" si="790"/>
        <v>3</v>
      </c>
      <c r="AU824">
        <f t="shared" si="791"/>
        <v>0</v>
      </c>
      <c r="AV824">
        <f t="shared" si="792"/>
        <v>0</v>
      </c>
      <c r="AW824">
        <f t="shared" si="793"/>
        <v>0</v>
      </c>
      <c r="AX824">
        <f t="shared" si="794"/>
        <v>2</v>
      </c>
      <c r="AY824">
        <f t="shared" si="795"/>
        <v>200.00000000004547</v>
      </c>
      <c r="AZ824" s="12">
        <f t="shared" si="782"/>
        <v>-1.7166666666666666</v>
      </c>
      <c r="BA824" s="13">
        <f t="shared" si="806"/>
        <v>0</v>
      </c>
      <c r="BB824" s="13">
        <f t="shared" si="796"/>
        <v>0</v>
      </c>
      <c r="BC824" s="27">
        <v>0</v>
      </c>
      <c r="BD824" s="1">
        <f t="shared" si="783"/>
        <v>0</v>
      </c>
      <c r="BE824" s="20">
        <f t="shared" si="784"/>
        <v>208.84615384615387</v>
      </c>
    </row>
    <row r="825" spans="1:57" ht="39.75" customHeight="1" x14ac:dyDescent="0.65">
      <c r="A825" s="39">
        <v>819</v>
      </c>
      <c r="B825" s="2" t="s">
        <v>1847</v>
      </c>
      <c r="C825" s="44" t="s">
        <v>1946</v>
      </c>
      <c r="D825" s="47" t="s">
        <v>43</v>
      </c>
      <c r="E825" s="48" t="s">
        <v>1947</v>
      </c>
      <c r="F825" s="46" t="str">
        <f>VLOOKUP(C825,'[1]2023.11'!$C$6:$X$1239,8,0)</f>
        <v>SORN</v>
      </c>
      <c r="G825" s="46" t="str">
        <f>VLOOKUP(C825,'[1]2023.11'!$C$6:$X$1239,9,0)</f>
        <v>PIRUM</v>
      </c>
      <c r="H825" s="46" t="str">
        <f>VLOOKUP(C825,'[1]2023.11'!$C$6:$X$1239,14,0)</f>
        <v>F</v>
      </c>
      <c r="I825" s="78">
        <f>VLOOKUP(C825,'[1]2023.11'!$C$6:$X$1239,13,0)</f>
        <v>35961</v>
      </c>
      <c r="J825" s="46" t="str">
        <f>VLOOKUP(C825,'[1]2023.11'!$C$6:$X$1239,4,0)</f>
        <v>015552145</v>
      </c>
      <c r="K825" s="46" t="str">
        <f>VLOOKUP(C825,'[1]2023.11'!$C$6:$X$1239,3,0)</f>
        <v>021017445</v>
      </c>
      <c r="L825" s="15">
        <v>44879</v>
      </c>
      <c r="M825" s="2">
        <f t="shared" si="797"/>
        <v>25</v>
      </c>
      <c r="N825" s="16">
        <v>2</v>
      </c>
      <c r="O825" s="2"/>
      <c r="P825" s="16">
        <v>1</v>
      </c>
      <c r="Q825" s="16"/>
      <c r="R825" s="2">
        <v>200</v>
      </c>
      <c r="S825" s="2">
        <v>0</v>
      </c>
      <c r="T825" s="2">
        <v>0</v>
      </c>
      <c r="U825" s="16"/>
      <c r="V825" s="2">
        <v>0</v>
      </c>
      <c r="W825" s="2">
        <f t="shared" si="798"/>
        <v>5</v>
      </c>
      <c r="X825" s="2">
        <f t="shared" si="805"/>
        <v>0</v>
      </c>
      <c r="Y825" s="17">
        <f t="shared" si="774"/>
        <v>2.8846153846153846</v>
      </c>
      <c r="Z825" s="17">
        <f t="shared" si="803"/>
        <v>0.5</v>
      </c>
      <c r="AA825" s="17">
        <f t="shared" si="804"/>
        <v>4.8076923076923084</v>
      </c>
      <c r="AB825" s="18">
        <v>7</v>
      </c>
      <c r="AC825" s="19">
        <f t="shared" si="799"/>
        <v>220.19230769230771</v>
      </c>
      <c r="AD825" s="17">
        <f t="shared" si="776"/>
        <v>7.6923076923076925</v>
      </c>
      <c r="AE825" s="17">
        <f t="shared" si="777"/>
        <v>0</v>
      </c>
      <c r="AF825" s="29"/>
      <c r="AG825" s="43">
        <f t="shared" si="800"/>
        <v>0</v>
      </c>
      <c r="AH825" s="17">
        <f t="shared" si="801"/>
        <v>4.4038461538461542</v>
      </c>
      <c r="AI825" s="17">
        <f t="shared" si="802"/>
        <v>12.096153846153847</v>
      </c>
      <c r="AJ825" s="3">
        <f t="shared" si="807"/>
        <v>208</v>
      </c>
      <c r="AK825" s="3">
        <f t="shared" si="808"/>
        <v>300</v>
      </c>
      <c r="AL825" s="3"/>
      <c r="AN825" s="20">
        <f t="shared" si="781"/>
        <v>208.1</v>
      </c>
      <c r="AO825">
        <f t="shared" si="785"/>
        <v>2</v>
      </c>
      <c r="AP825">
        <f t="shared" si="786"/>
        <v>0</v>
      </c>
      <c r="AQ825">
        <f t="shared" si="787"/>
        <v>0</v>
      </c>
      <c r="AR825">
        <f t="shared" si="788"/>
        <v>0</v>
      </c>
      <c r="AS825">
        <f t="shared" si="789"/>
        <v>1</v>
      </c>
      <c r="AT825">
        <f t="shared" si="790"/>
        <v>3</v>
      </c>
      <c r="AU825">
        <f t="shared" si="791"/>
        <v>0</v>
      </c>
      <c r="AV825">
        <f t="shared" si="792"/>
        <v>0</v>
      </c>
      <c r="AW825">
        <f t="shared" si="793"/>
        <v>0</v>
      </c>
      <c r="AX825">
        <f t="shared" si="794"/>
        <v>3</v>
      </c>
      <c r="AY825">
        <f t="shared" si="795"/>
        <v>399.99999999997726</v>
      </c>
      <c r="AZ825" s="12">
        <f t="shared" si="782"/>
        <v>-1.8277777777777777</v>
      </c>
      <c r="BA825" s="13">
        <f t="shared" si="806"/>
        <v>0</v>
      </c>
      <c r="BB825" s="13">
        <f t="shared" si="796"/>
        <v>0</v>
      </c>
      <c r="BC825" s="27">
        <v>0</v>
      </c>
      <c r="BD825" s="1">
        <f t="shared" si="783"/>
        <v>0</v>
      </c>
      <c r="BE825" s="20">
        <f t="shared" si="784"/>
        <v>200.19230769230771</v>
      </c>
    </row>
    <row r="826" spans="1:57" ht="39.75" customHeight="1" x14ac:dyDescent="0.65">
      <c r="A826" s="2">
        <v>820</v>
      </c>
      <c r="B826" s="2" t="s">
        <v>1847</v>
      </c>
      <c r="C826" s="44" t="s">
        <v>1948</v>
      </c>
      <c r="D826" s="47" t="s">
        <v>1949</v>
      </c>
      <c r="E826" s="48" t="s">
        <v>469</v>
      </c>
      <c r="F826" s="46" t="str">
        <f>VLOOKUP(C826,'[1]2023.11'!$C$6:$X$1239,8,0)</f>
        <v>SAN</v>
      </c>
      <c r="G826" s="46" t="str">
        <f>VLOOKUP(C826,'[1]2023.11'!$C$6:$X$1239,9,0)</f>
        <v>SARET</v>
      </c>
      <c r="H826" s="46" t="str">
        <f>VLOOKUP(C826,'[1]2023.11'!$C$6:$X$1239,14,0)</f>
        <v>F</v>
      </c>
      <c r="I826" s="78">
        <f>VLOOKUP(C826,'[1]2023.11'!$C$6:$X$1239,13,0)</f>
        <v>36957</v>
      </c>
      <c r="J826" s="46" t="str">
        <f>VLOOKUP(C826,'[1]2023.11'!$C$6:$X$1239,4,0)</f>
        <v>0713890606</v>
      </c>
      <c r="K826" s="46">
        <f>VLOOKUP(C826,'[1]2023.11'!$C$6:$X$1239,3,0)</f>
        <v>150911822</v>
      </c>
      <c r="L826" s="15">
        <v>44562</v>
      </c>
      <c r="M826" s="2">
        <f t="shared" si="797"/>
        <v>25</v>
      </c>
      <c r="N826" s="16">
        <v>2</v>
      </c>
      <c r="O826" s="2"/>
      <c r="P826" s="16">
        <v>1</v>
      </c>
      <c r="Q826" s="16"/>
      <c r="R826" s="2">
        <v>200</v>
      </c>
      <c r="S826" s="2">
        <v>0</v>
      </c>
      <c r="T826" s="2">
        <v>0</v>
      </c>
      <c r="U826" s="16"/>
      <c r="V826" s="2">
        <v>0</v>
      </c>
      <c r="W826" s="2">
        <f t="shared" si="798"/>
        <v>5</v>
      </c>
      <c r="X826" s="2">
        <f t="shared" si="805"/>
        <v>0</v>
      </c>
      <c r="Y826" s="17">
        <f t="shared" si="774"/>
        <v>2.8846153846153846</v>
      </c>
      <c r="Z826" s="17">
        <f t="shared" si="803"/>
        <v>0.5</v>
      </c>
      <c r="AA826" s="17">
        <f t="shared" si="804"/>
        <v>4.8076923076923084</v>
      </c>
      <c r="AB826" s="18">
        <v>7</v>
      </c>
      <c r="AC826" s="19">
        <f t="shared" si="799"/>
        <v>220.19230769230771</v>
      </c>
      <c r="AD826" s="17">
        <f t="shared" si="776"/>
        <v>7.6923076923076925</v>
      </c>
      <c r="AE826" s="17">
        <f t="shared" si="777"/>
        <v>0</v>
      </c>
      <c r="AF826" s="29"/>
      <c r="AG826" s="43">
        <f t="shared" si="800"/>
        <v>0</v>
      </c>
      <c r="AH826" s="17">
        <f t="shared" si="801"/>
        <v>4.4038461538461542</v>
      </c>
      <c r="AI826" s="17">
        <f t="shared" si="802"/>
        <v>12.096153846153847</v>
      </c>
      <c r="AJ826" s="3">
        <f t="shared" si="807"/>
        <v>208</v>
      </c>
      <c r="AK826" s="3">
        <f t="shared" si="808"/>
        <v>300</v>
      </c>
      <c r="AL826" s="3"/>
      <c r="AN826" s="20">
        <f t="shared" si="781"/>
        <v>208.1</v>
      </c>
      <c r="AO826">
        <f t="shared" si="785"/>
        <v>2</v>
      </c>
      <c r="AP826">
        <f t="shared" si="786"/>
        <v>0</v>
      </c>
      <c r="AQ826">
        <f t="shared" si="787"/>
        <v>0</v>
      </c>
      <c r="AR826">
        <f t="shared" si="788"/>
        <v>0</v>
      </c>
      <c r="AS826">
        <f t="shared" si="789"/>
        <v>1</v>
      </c>
      <c r="AT826">
        <f t="shared" si="790"/>
        <v>3</v>
      </c>
      <c r="AU826">
        <f t="shared" si="791"/>
        <v>0</v>
      </c>
      <c r="AV826">
        <f t="shared" si="792"/>
        <v>0</v>
      </c>
      <c r="AW826">
        <f t="shared" si="793"/>
        <v>0</v>
      </c>
      <c r="AX826">
        <f t="shared" si="794"/>
        <v>3</v>
      </c>
      <c r="AY826">
        <f t="shared" si="795"/>
        <v>399.99999999997726</v>
      </c>
      <c r="AZ826" s="12">
        <f t="shared" si="782"/>
        <v>-0.95833333333333337</v>
      </c>
      <c r="BA826" s="13">
        <f t="shared" si="806"/>
        <v>0</v>
      </c>
      <c r="BB826" s="13">
        <f t="shared" si="796"/>
        <v>0</v>
      </c>
      <c r="BC826" s="27">
        <v>0</v>
      </c>
      <c r="BD826" s="1">
        <f t="shared" si="783"/>
        <v>0</v>
      </c>
      <c r="BE826" s="20">
        <f t="shared" si="784"/>
        <v>200.19230769230771</v>
      </c>
    </row>
    <row r="827" spans="1:57" ht="39.75" customHeight="1" x14ac:dyDescent="0.65">
      <c r="A827" s="39">
        <v>821</v>
      </c>
      <c r="B827" s="2" t="s">
        <v>1847</v>
      </c>
      <c r="C827" s="44" t="s">
        <v>1950</v>
      </c>
      <c r="D827" s="47" t="s">
        <v>949</v>
      </c>
      <c r="E827" s="48" t="s">
        <v>1951</v>
      </c>
      <c r="F827" s="46" t="str">
        <f>VLOOKUP(C827,'[1]2023.11'!$C$6:$X$1239,8,0)</f>
        <v>CHHUN</v>
      </c>
      <c r="G827" s="46" t="str">
        <f>VLOOKUP(C827,'[1]2023.11'!$C$6:$X$1239,9,0)</f>
        <v>THARY</v>
      </c>
      <c r="H827" s="46" t="str">
        <f>VLOOKUP(C827,'[1]2023.11'!$C$6:$X$1239,14,0)</f>
        <v>F</v>
      </c>
      <c r="I827" s="78">
        <f>VLOOKUP(C827,'[1]2023.11'!$C$6:$X$1239,13,0)</f>
        <v>37989</v>
      </c>
      <c r="J827" s="46" t="str">
        <f>VLOOKUP(C827,'[1]2023.11'!$C$6:$X$1239,4,0)</f>
        <v>0969872217</v>
      </c>
      <c r="K827" s="46" t="str">
        <f>VLOOKUP(C827,'[1]2023.11'!$C$6:$X$1239,3,0)</f>
        <v>062278345</v>
      </c>
      <c r="L827" s="15">
        <v>44967</v>
      </c>
      <c r="M827" s="2">
        <f t="shared" si="797"/>
        <v>26</v>
      </c>
      <c r="N827" s="16">
        <v>32</v>
      </c>
      <c r="O827" s="2"/>
      <c r="P827" s="16"/>
      <c r="Q827" s="16"/>
      <c r="R827" s="2">
        <v>200</v>
      </c>
      <c r="S827" s="2">
        <v>0</v>
      </c>
      <c r="T827" s="2">
        <v>0</v>
      </c>
      <c r="U827" s="16"/>
      <c r="V827" s="2">
        <v>0</v>
      </c>
      <c r="W827" s="2">
        <f t="shared" si="798"/>
        <v>10</v>
      </c>
      <c r="X827" s="2">
        <f t="shared" si="805"/>
        <v>0</v>
      </c>
      <c r="Y827" s="17">
        <f t="shared" si="774"/>
        <v>46.153846153846153</v>
      </c>
      <c r="Z827" s="17">
        <f t="shared" si="803"/>
        <v>8</v>
      </c>
      <c r="AA827" s="17">
        <f t="shared" si="804"/>
        <v>5</v>
      </c>
      <c r="AB827" s="18"/>
      <c r="AC827" s="19">
        <f t="shared" si="799"/>
        <v>269.15384615384613</v>
      </c>
      <c r="AD827" s="17">
        <f t="shared" si="776"/>
        <v>0</v>
      </c>
      <c r="AE827" s="17">
        <f t="shared" si="777"/>
        <v>0</v>
      </c>
      <c r="AF827" s="29"/>
      <c r="AG827" s="43">
        <f t="shared" si="800"/>
        <v>0</v>
      </c>
      <c r="AH827" s="17">
        <f t="shared" si="801"/>
        <v>5.3830769230769224</v>
      </c>
      <c r="AI827" s="17">
        <f t="shared" si="802"/>
        <v>5.3830769230769224</v>
      </c>
      <c r="AJ827" s="3">
        <f t="shared" si="807"/>
        <v>263</v>
      </c>
      <c r="AK827" s="3">
        <f t="shared" si="808"/>
        <v>3000</v>
      </c>
      <c r="AL827" s="3"/>
      <c r="AN827" s="20">
        <f t="shared" si="781"/>
        <v>263.77</v>
      </c>
      <c r="AO827">
        <f t="shared" si="785"/>
        <v>2</v>
      </c>
      <c r="AP827">
        <f t="shared" si="786"/>
        <v>1</v>
      </c>
      <c r="AQ827">
        <f t="shared" si="787"/>
        <v>0</v>
      </c>
      <c r="AR827">
        <f t="shared" si="788"/>
        <v>1</v>
      </c>
      <c r="AS827">
        <f t="shared" si="789"/>
        <v>0</v>
      </c>
      <c r="AT827">
        <f t="shared" si="790"/>
        <v>3</v>
      </c>
      <c r="AU827">
        <f t="shared" si="791"/>
        <v>1</v>
      </c>
      <c r="AV827">
        <f t="shared" si="792"/>
        <v>1</v>
      </c>
      <c r="AW827">
        <f t="shared" si="793"/>
        <v>0</v>
      </c>
      <c r="AX827">
        <f t="shared" si="794"/>
        <v>0</v>
      </c>
      <c r="AY827">
        <f t="shared" si="795"/>
        <v>3079.9999999999272</v>
      </c>
      <c r="AZ827" s="12">
        <f t="shared" si="782"/>
        <v>-2.0666666666666669</v>
      </c>
      <c r="BA827" s="13">
        <f t="shared" si="806"/>
        <v>0</v>
      </c>
      <c r="BB827" s="13">
        <f t="shared" si="796"/>
        <v>0</v>
      </c>
      <c r="BC827" s="27">
        <v>0</v>
      </c>
      <c r="BD827" s="1">
        <f t="shared" si="783"/>
        <v>0</v>
      </c>
      <c r="BE827" s="20">
        <f t="shared" si="784"/>
        <v>256.15384615384613</v>
      </c>
    </row>
    <row r="828" spans="1:57" ht="39.75" customHeight="1" x14ac:dyDescent="0.65">
      <c r="A828" s="2">
        <v>822</v>
      </c>
      <c r="B828" s="2" t="s">
        <v>1847</v>
      </c>
      <c r="C828" s="44" t="s">
        <v>1952</v>
      </c>
      <c r="D828" s="47" t="s">
        <v>1953</v>
      </c>
      <c r="E828" s="48" t="s">
        <v>244</v>
      </c>
      <c r="F828" s="46" t="str">
        <f>VLOOKUP(C828,'[1]2023.11'!$C$6:$X$1239,8,0)</f>
        <v>SOR</v>
      </c>
      <c r="G828" s="46" t="str">
        <f>VLOOKUP(C828,'[1]2023.11'!$C$6:$X$1239,9,0)</f>
        <v>SREYNEANG</v>
      </c>
      <c r="H828" s="46" t="str">
        <f>VLOOKUP(C828,'[1]2023.11'!$C$6:$X$1239,14,0)</f>
        <v>F</v>
      </c>
      <c r="I828" s="78">
        <f>VLOOKUP(C828,'[1]2023.11'!$C$6:$X$1239,13,0)</f>
        <v>37297</v>
      </c>
      <c r="J828" s="46" t="str">
        <f>VLOOKUP(C828,'[1]2023.11'!$C$6:$X$1239,4,0)</f>
        <v>0964738342</v>
      </c>
      <c r="K828" s="46" t="str">
        <f>VLOOKUP(C828,'[1]2023.11'!$C$6:$X$1239,3,0)</f>
        <v>021317465</v>
      </c>
      <c r="L828" s="15">
        <v>44978</v>
      </c>
      <c r="M828" s="2">
        <f t="shared" si="797"/>
        <v>26</v>
      </c>
      <c r="N828" s="16">
        <v>14</v>
      </c>
      <c r="O828" s="2"/>
      <c r="P828" s="16"/>
      <c r="Q828" s="16"/>
      <c r="R828" s="2">
        <v>200</v>
      </c>
      <c r="S828" s="2">
        <v>0</v>
      </c>
      <c r="T828" s="2">
        <v>0</v>
      </c>
      <c r="U828" s="16"/>
      <c r="V828" s="2">
        <v>0</v>
      </c>
      <c r="W828" s="2">
        <f t="shared" si="798"/>
        <v>10</v>
      </c>
      <c r="X828" s="2">
        <f t="shared" si="805"/>
        <v>0</v>
      </c>
      <c r="Y828" s="17">
        <f t="shared" si="774"/>
        <v>20.192307692307693</v>
      </c>
      <c r="Z828" s="17">
        <f t="shared" si="803"/>
        <v>3.5</v>
      </c>
      <c r="AA828" s="17">
        <f t="shared" si="804"/>
        <v>5</v>
      </c>
      <c r="AB828" s="18"/>
      <c r="AC828" s="19">
        <f t="shared" si="799"/>
        <v>238.69230769230768</v>
      </c>
      <c r="AD828" s="17">
        <f t="shared" si="776"/>
        <v>0</v>
      </c>
      <c r="AE828" s="17">
        <f t="shared" si="777"/>
        <v>0</v>
      </c>
      <c r="AF828" s="29"/>
      <c r="AG828" s="43">
        <f t="shared" si="800"/>
        <v>0</v>
      </c>
      <c r="AH828" s="17">
        <f t="shared" si="801"/>
        <v>4.7738461538461534</v>
      </c>
      <c r="AI828" s="17">
        <f t="shared" si="802"/>
        <v>4.7738461538461534</v>
      </c>
      <c r="AJ828" s="3">
        <f t="shared" si="807"/>
        <v>233</v>
      </c>
      <c r="AK828" s="3">
        <f t="shared" si="808"/>
        <v>3600</v>
      </c>
      <c r="AL828" s="3"/>
      <c r="AN828" s="20">
        <f t="shared" si="781"/>
        <v>233.92</v>
      </c>
      <c r="AO828">
        <f t="shared" si="785"/>
        <v>2</v>
      </c>
      <c r="AP828">
        <f t="shared" si="786"/>
        <v>0</v>
      </c>
      <c r="AQ828">
        <f t="shared" si="787"/>
        <v>1</v>
      </c>
      <c r="AR828">
        <f t="shared" si="788"/>
        <v>1</v>
      </c>
      <c r="AS828">
        <f t="shared" si="789"/>
        <v>0</v>
      </c>
      <c r="AT828">
        <f t="shared" si="790"/>
        <v>3</v>
      </c>
      <c r="AU828">
        <f t="shared" si="791"/>
        <v>1</v>
      </c>
      <c r="AV828">
        <f t="shared" si="792"/>
        <v>1</v>
      </c>
      <c r="AW828">
        <f t="shared" si="793"/>
        <v>1</v>
      </c>
      <c r="AX828">
        <f t="shared" si="794"/>
        <v>1</v>
      </c>
      <c r="AY828">
        <f t="shared" si="795"/>
        <v>3679.99999999995</v>
      </c>
      <c r="AZ828" s="12">
        <f t="shared" si="782"/>
        <v>-2.0972222222222223</v>
      </c>
      <c r="BA828" s="13">
        <f t="shared" si="806"/>
        <v>0</v>
      </c>
      <c r="BB828" s="13">
        <f t="shared" si="796"/>
        <v>0</v>
      </c>
      <c r="BC828" s="27">
        <v>0</v>
      </c>
      <c r="BD828" s="1">
        <f t="shared" si="783"/>
        <v>0</v>
      </c>
      <c r="BE828" s="20">
        <f t="shared" si="784"/>
        <v>230.19230769230768</v>
      </c>
    </row>
    <row r="829" spans="1:57" ht="39.75" customHeight="1" x14ac:dyDescent="0.65">
      <c r="A829" s="39">
        <v>823</v>
      </c>
      <c r="B829" s="2" t="s">
        <v>1847</v>
      </c>
      <c r="C829" s="44" t="s">
        <v>1954</v>
      </c>
      <c r="D829" s="47" t="s">
        <v>522</v>
      </c>
      <c r="E829" s="48" t="s">
        <v>1955</v>
      </c>
      <c r="F829" s="46" t="str">
        <f>VLOOKUP(C829,'[1]2023.11'!$C$6:$X$1239,8,0)</f>
        <v>SOK</v>
      </c>
      <c r="G829" s="46" t="str">
        <f>VLOOKUP(C829,'[1]2023.11'!$C$6:$X$1239,9,0)</f>
        <v>MOM</v>
      </c>
      <c r="H829" s="46" t="str">
        <f>VLOOKUP(C829,'[1]2023.11'!$C$6:$X$1239,14,0)</f>
        <v>F</v>
      </c>
      <c r="I829" s="78">
        <f>VLOOKUP(C829,'[1]2023.11'!$C$6:$X$1239,13,0)</f>
        <v>29346</v>
      </c>
      <c r="J829" s="46">
        <f>VLOOKUP(C829,'[1]2023.11'!$C$6:$X$1239,4,0)</f>
        <v>0</v>
      </c>
      <c r="K829" s="46" t="str">
        <f>VLOOKUP(C829,'[1]2023.11'!$C$6:$X$1239,3,0)</f>
        <v>030533191</v>
      </c>
      <c r="L829" s="15">
        <v>44978</v>
      </c>
      <c r="M829" s="2">
        <f t="shared" si="797"/>
        <v>22</v>
      </c>
      <c r="N829" s="16">
        <v>21</v>
      </c>
      <c r="O829" s="2"/>
      <c r="P829" s="16">
        <v>3</v>
      </c>
      <c r="Q829" s="16">
        <v>1</v>
      </c>
      <c r="R829" s="2">
        <v>200</v>
      </c>
      <c r="S829" s="2">
        <v>0</v>
      </c>
      <c r="T829" s="2">
        <v>0</v>
      </c>
      <c r="U829" s="16"/>
      <c r="V829" s="2">
        <v>0</v>
      </c>
      <c r="W829" s="2">
        <f t="shared" si="798"/>
        <v>0</v>
      </c>
      <c r="X829" s="2">
        <f t="shared" si="805"/>
        <v>0</v>
      </c>
      <c r="Y829" s="17">
        <f t="shared" si="774"/>
        <v>30.288461538461537</v>
      </c>
      <c r="Z829" s="17">
        <f t="shared" si="803"/>
        <v>5.25</v>
      </c>
      <c r="AA829" s="17">
        <f t="shared" si="804"/>
        <v>4.2307692307692308</v>
      </c>
      <c r="AB829" s="18">
        <v>7</v>
      </c>
      <c r="AC829" s="19">
        <f t="shared" si="799"/>
        <v>246.76923076923077</v>
      </c>
      <c r="AD829" s="17">
        <f t="shared" si="776"/>
        <v>23.076923076923077</v>
      </c>
      <c r="AE829" s="17">
        <f t="shared" si="777"/>
        <v>7.6923076923076925</v>
      </c>
      <c r="AF829" s="29"/>
      <c r="AG829" s="43">
        <f t="shared" si="800"/>
        <v>0</v>
      </c>
      <c r="AH829" s="17">
        <f t="shared" si="801"/>
        <v>4.9353846153846153</v>
      </c>
      <c r="AI829" s="17">
        <f t="shared" si="802"/>
        <v>35.704615384615387</v>
      </c>
      <c r="AJ829" s="3">
        <f t="shared" si="807"/>
        <v>211</v>
      </c>
      <c r="AK829" s="3">
        <f t="shared" si="808"/>
        <v>200</v>
      </c>
      <c r="AL829" s="3"/>
      <c r="AN829" s="20">
        <f t="shared" si="781"/>
        <v>211.06</v>
      </c>
      <c r="AO829">
        <f t="shared" si="785"/>
        <v>2</v>
      </c>
      <c r="AP829">
        <f t="shared" si="786"/>
        <v>0</v>
      </c>
      <c r="AQ829">
        <f t="shared" si="787"/>
        <v>0</v>
      </c>
      <c r="AR829">
        <f t="shared" si="788"/>
        <v>1</v>
      </c>
      <c r="AS829">
        <f t="shared" si="789"/>
        <v>0</v>
      </c>
      <c r="AT829">
        <f t="shared" si="790"/>
        <v>1</v>
      </c>
      <c r="AU829">
        <f t="shared" si="791"/>
        <v>0</v>
      </c>
      <c r="AV829">
        <f t="shared" si="792"/>
        <v>0</v>
      </c>
      <c r="AW829">
        <f t="shared" si="793"/>
        <v>0</v>
      </c>
      <c r="AX829">
        <f t="shared" si="794"/>
        <v>2</v>
      </c>
      <c r="AY829">
        <f t="shared" si="795"/>
        <v>240.00000000000909</v>
      </c>
      <c r="AZ829" s="12">
        <f t="shared" si="782"/>
        <v>-2.0972222222222223</v>
      </c>
      <c r="BA829" s="13">
        <f t="shared" si="806"/>
        <v>0</v>
      </c>
      <c r="BB829" s="13">
        <f t="shared" si="796"/>
        <v>0</v>
      </c>
      <c r="BC829" s="27">
        <v>0</v>
      </c>
      <c r="BD829" s="1">
        <f t="shared" si="783"/>
        <v>0</v>
      </c>
      <c r="BE829" s="20">
        <f t="shared" si="784"/>
        <v>199.5192307692308</v>
      </c>
    </row>
    <row r="830" spans="1:57" ht="39.75" customHeight="1" x14ac:dyDescent="0.65">
      <c r="A830" s="2">
        <v>824</v>
      </c>
      <c r="B830" s="2" t="s">
        <v>1847</v>
      </c>
      <c r="C830" s="44" t="s">
        <v>1956</v>
      </c>
      <c r="D830" s="47" t="s">
        <v>1957</v>
      </c>
      <c r="E830" s="48" t="s">
        <v>1958</v>
      </c>
      <c r="F830" s="46" t="str">
        <f>VLOOKUP(C830,'[1]2023.11'!$C$6:$X$1239,8,0)</f>
        <v>CHAI</v>
      </c>
      <c r="G830" s="46" t="str">
        <f>VLOOKUP(C830,'[1]2023.11'!$C$6:$X$1239,9,0)</f>
        <v>CHANTHOU</v>
      </c>
      <c r="H830" s="46" t="str">
        <f>VLOOKUP(C830,'[1]2023.11'!$C$6:$X$1239,14,0)</f>
        <v>F</v>
      </c>
      <c r="I830" s="78">
        <f>VLOOKUP(C830,'[1]2023.11'!$C$6:$X$1239,13,0)</f>
        <v>38362</v>
      </c>
      <c r="J830" s="46" t="str">
        <f>VLOOKUP(C830,'[1]2023.11'!$C$6:$X$1239,4,0)</f>
        <v>0969624428</v>
      </c>
      <c r="K830" s="46" t="str">
        <f>VLOOKUP(C830,'[1]2023.11'!$C$6:$X$1239,3,0)</f>
        <v>031111928</v>
      </c>
      <c r="L830" s="15">
        <v>44986</v>
      </c>
      <c r="M830" s="2">
        <f t="shared" si="797"/>
        <v>25.625</v>
      </c>
      <c r="N830" s="16">
        <v>2</v>
      </c>
      <c r="O830" s="2"/>
      <c r="P830" s="16">
        <v>0.375</v>
      </c>
      <c r="Q830" s="16"/>
      <c r="R830" s="2">
        <v>200</v>
      </c>
      <c r="S830" s="2">
        <v>0</v>
      </c>
      <c r="T830" s="2">
        <v>0</v>
      </c>
      <c r="U830" s="16"/>
      <c r="V830" s="2">
        <v>0</v>
      </c>
      <c r="W830" s="2">
        <f t="shared" si="798"/>
        <v>5</v>
      </c>
      <c r="X830" s="2">
        <f t="shared" si="805"/>
        <v>0</v>
      </c>
      <c r="Y830" s="17">
        <f t="shared" si="774"/>
        <v>2.8846153846153846</v>
      </c>
      <c r="Z830" s="17">
        <f t="shared" si="803"/>
        <v>0.5</v>
      </c>
      <c r="AA830" s="17">
        <f t="shared" si="804"/>
        <v>4.9278846153846159</v>
      </c>
      <c r="AB830" s="18">
        <v>7</v>
      </c>
      <c r="AC830" s="19">
        <f t="shared" si="799"/>
        <v>220.3125</v>
      </c>
      <c r="AD830" s="17">
        <f t="shared" si="776"/>
        <v>2.8846153846153846</v>
      </c>
      <c r="AE830" s="17">
        <f t="shared" si="777"/>
        <v>0</v>
      </c>
      <c r="AF830" s="29"/>
      <c r="AG830" s="43">
        <f t="shared" si="800"/>
        <v>0</v>
      </c>
      <c r="AH830" s="17">
        <f t="shared" si="801"/>
        <v>4.40625</v>
      </c>
      <c r="AI830" s="17">
        <f t="shared" si="802"/>
        <v>7.290865384615385</v>
      </c>
      <c r="AJ830" s="3">
        <f t="shared" si="807"/>
        <v>213</v>
      </c>
      <c r="AK830" s="3">
        <f t="shared" si="808"/>
        <v>0</v>
      </c>
      <c r="AL830" s="3"/>
      <c r="AN830" s="20">
        <f t="shared" si="781"/>
        <v>213.02</v>
      </c>
      <c r="AO830">
        <f t="shared" si="785"/>
        <v>2</v>
      </c>
      <c r="AP830">
        <f t="shared" si="786"/>
        <v>0</v>
      </c>
      <c r="AQ830">
        <f t="shared" si="787"/>
        <v>0</v>
      </c>
      <c r="AR830">
        <f t="shared" si="788"/>
        <v>1</v>
      </c>
      <c r="AS830">
        <f t="shared" si="789"/>
        <v>0</v>
      </c>
      <c r="AT830">
        <f t="shared" si="790"/>
        <v>3</v>
      </c>
      <c r="AU830">
        <f t="shared" si="791"/>
        <v>0</v>
      </c>
      <c r="AV830">
        <f t="shared" si="792"/>
        <v>0</v>
      </c>
      <c r="AW830">
        <f t="shared" si="793"/>
        <v>0</v>
      </c>
      <c r="AX830">
        <f t="shared" si="794"/>
        <v>0</v>
      </c>
      <c r="AY830">
        <f t="shared" si="795"/>
        <v>80.000000000040927</v>
      </c>
      <c r="AZ830" s="12">
        <f t="shared" si="782"/>
        <v>-2.125</v>
      </c>
      <c r="BA830" s="13">
        <f t="shared" si="806"/>
        <v>0</v>
      </c>
      <c r="BB830" s="13">
        <f t="shared" si="796"/>
        <v>0</v>
      </c>
      <c r="BC830" s="27">
        <v>0</v>
      </c>
      <c r="BD830" s="1">
        <f t="shared" si="783"/>
        <v>0</v>
      </c>
      <c r="BE830" s="20">
        <f t="shared" si="784"/>
        <v>205</v>
      </c>
    </row>
    <row r="831" spans="1:57" ht="39.75" customHeight="1" x14ac:dyDescent="0.65">
      <c r="A831" s="39">
        <v>825</v>
      </c>
      <c r="B831" s="2" t="s">
        <v>1847</v>
      </c>
      <c r="C831" s="44" t="s">
        <v>1959</v>
      </c>
      <c r="D831" s="47" t="s">
        <v>853</v>
      </c>
      <c r="E831" s="48" t="s">
        <v>1960</v>
      </c>
      <c r="F831" s="46" t="str">
        <f>VLOOKUP(C831,'[1]2023.11'!$C$6:$X$1239,8,0)</f>
        <v>MOEUN</v>
      </c>
      <c r="G831" s="46" t="str">
        <f>VLOOKUP(C831,'[1]2023.11'!$C$6:$X$1239,9,0)</f>
        <v>SOKTY</v>
      </c>
      <c r="H831" s="46" t="str">
        <f>VLOOKUP(C831,'[1]2023.11'!$C$6:$X$1239,14,0)</f>
        <v>F</v>
      </c>
      <c r="I831" s="78">
        <f>VLOOKUP(C831,'[1]2023.11'!$C$6:$X$1239,13,0)</f>
        <v>36497</v>
      </c>
      <c r="J831" s="46" t="str">
        <f>VLOOKUP(C831,'[1]2023.11'!$C$6:$X$1239,4,0)</f>
        <v>081808798</v>
      </c>
      <c r="K831" s="46" t="str">
        <f>VLOOKUP(C831,'[1]2023.11'!$C$6:$X$1239,3,0)</f>
        <v>030718048</v>
      </c>
      <c r="L831" s="15">
        <v>44987</v>
      </c>
      <c r="M831" s="2">
        <f t="shared" si="797"/>
        <v>26</v>
      </c>
      <c r="N831" s="16">
        <v>24</v>
      </c>
      <c r="O831" s="2"/>
      <c r="P831" s="16"/>
      <c r="Q831" s="16"/>
      <c r="R831" s="2">
        <v>200</v>
      </c>
      <c r="S831" s="2">
        <v>0</v>
      </c>
      <c r="T831" s="2">
        <v>0</v>
      </c>
      <c r="U831" s="16"/>
      <c r="V831" s="2">
        <v>0</v>
      </c>
      <c r="W831" s="2">
        <f t="shared" si="798"/>
        <v>10</v>
      </c>
      <c r="X831" s="2">
        <f t="shared" si="805"/>
        <v>0</v>
      </c>
      <c r="Y831" s="17">
        <f t="shared" si="774"/>
        <v>34.615384615384613</v>
      </c>
      <c r="Z831" s="17">
        <f t="shared" si="803"/>
        <v>6</v>
      </c>
      <c r="AA831" s="17">
        <f t="shared" si="804"/>
        <v>5</v>
      </c>
      <c r="AB831" s="18">
        <v>7</v>
      </c>
      <c r="AC831" s="19">
        <f t="shared" si="799"/>
        <v>262.61538461538464</v>
      </c>
      <c r="AD831" s="17">
        <f t="shared" si="776"/>
        <v>0</v>
      </c>
      <c r="AE831" s="17">
        <f t="shared" si="777"/>
        <v>0</v>
      </c>
      <c r="AF831" s="29"/>
      <c r="AG831" s="43">
        <f t="shared" si="800"/>
        <v>0</v>
      </c>
      <c r="AH831" s="17">
        <f t="shared" si="801"/>
        <v>5.252307692307693</v>
      </c>
      <c r="AI831" s="17">
        <f t="shared" si="802"/>
        <v>5.252307692307693</v>
      </c>
      <c r="AJ831" s="3">
        <f t="shared" si="807"/>
        <v>257</v>
      </c>
      <c r="AK831" s="3">
        <f t="shared" si="808"/>
        <v>1400</v>
      </c>
      <c r="AL831" s="3"/>
      <c r="AN831" s="20">
        <f t="shared" si="781"/>
        <v>257.36</v>
      </c>
      <c r="AO831">
        <f t="shared" si="785"/>
        <v>2</v>
      </c>
      <c r="AP831">
        <f t="shared" si="786"/>
        <v>1</v>
      </c>
      <c r="AQ831">
        <f t="shared" si="787"/>
        <v>0</v>
      </c>
      <c r="AR831">
        <f t="shared" si="788"/>
        <v>0</v>
      </c>
      <c r="AS831">
        <f t="shared" si="789"/>
        <v>1</v>
      </c>
      <c r="AT831">
        <f t="shared" si="790"/>
        <v>2</v>
      </c>
      <c r="AU831">
        <f t="shared" si="791"/>
        <v>0</v>
      </c>
      <c r="AV831">
        <f t="shared" si="792"/>
        <v>1</v>
      </c>
      <c r="AW831">
        <f t="shared" si="793"/>
        <v>0</v>
      </c>
      <c r="AX831">
        <f t="shared" si="794"/>
        <v>4</v>
      </c>
      <c r="AY831">
        <f t="shared" si="795"/>
        <v>1440.0000000000546</v>
      </c>
      <c r="AZ831" s="12">
        <f t="shared" si="782"/>
        <v>-2.1277777777777778</v>
      </c>
      <c r="BA831" s="13">
        <f t="shared" si="806"/>
        <v>0</v>
      </c>
      <c r="BB831" s="13">
        <f t="shared" si="796"/>
        <v>0</v>
      </c>
      <c r="BC831" s="27">
        <v>0</v>
      </c>
      <c r="BD831" s="1">
        <f t="shared" si="783"/>
        <v>0</v>
      </c>
      <c r="BE831" s="20">
        <f t="shared" si="784"/>
        <v>244.61538461538464</v>
      </c>
    </row>
    <row r="832" spans="1:57" ht="39.75" customHeight="1" x14ac:dyDescent="0.65">
      <c r="A832" s="2">
        <v>826</v>
      </c>
      <c r="B832" s="2" t="s">
        <v>1847</v>
      </c>
      <c r="C832" s="44" t="s">
        <v>1961</v>
      </c>
      <c r="D832" s="47" t="s">
        <v>302</v>
      </c>
      <c r="E832" s="48" t="s">
        <v>1962</v>
      </c>
      <c r="F832" s="46" t="str">
        <f>VLOOKUP(C832,'[1]2023.11'!$C$6:$X$1239,8,0)</f>
        <v>MOM</v>
      </c>
      <c r="G832" s="46" t="str">
        <f>VLOOKUP(C832,'[1]2023.11'!$C$6:$X$1239,9,0)</f>
        <v>KMOAK</v>
      </c>
      <c r="H832" s="46" t="str">
        <f>VLOOKUP(C832,'[1]2023.11'!$C$6:$X$1239,14,0)</f>
        <v>F</v>
      </c>
      <c r="I832" s="78">
        <f>VLOOKUP(C832,'[1]2023.11'!$C$6:$X$1239,13,0)</f>
        <v>34680</v>
      </c>
      <c r="J832" s="46" t="str">
        <f>VLOOKUP(C832,'[1]2023.11'!$C$6:$X$1239,4,0)</f>
        <v>092381855</v>
      </c>
      <c r="K832" s="46" t="str">
        <f>VLOOKUP(C832,'[1]2023.11'!$C$6:$X$1239,3,0)</f>
        <v>130181219</v>
      </c>
      <c r="L832" s="15">
        <v>44987</v>
      </c>
      <c r="M832" s="2">
        <f t="shared" si="797"/>
        <v>26</v>
      </c>
      <c r="N832" s="16">
        <v>2</v>
      </c>
      <c r="O832" s="2"/>
      <c r="P832" s="16"/>
      <c r="Q832" s="16"/>
      <c r="R832" s="2">
        <v>200</v>
      </c>
      <c r="S832" s="2">
        <v>0</v>
      </c>
      <c r="T832" s="2">
        <v>0</v>
      </c>
      <c r="U832" s="16"/>
      <c r="V832" s="2">
        <v>0</v>
      </c>
      <c r="W832" s="2">
        <f t="shared" si="798"/>
        <v>10</v>
      </c>
      <c r="X832" s="2">
        <f t="shared" si="805"/>
        <v>0</v>
      </c>
      <c r="Y832" s="17">
        <f t="shared" si="774"/>
        <v>2.8846153846153846</v>
      </c>
      <c r="Z832" s="17">
        <f t="shared" si="803"/>
        <v>0.5</v>
      </c>
      <c r="AA832" s="17">
        <f t="shared" si="804"/>
        <v>5</v>
      </c>
      <c r="AB832" s="18">
        <v>7</v>
      </c>
      <c r="AC832" s="19">
        <f t="shared" si="799"/>
        <v>225.38461538461539</v>
      </c>
      <c r="AD832" s="17">
        <f t="shared" si="776"/>
        <v>0</v>
      </c>
      <c r="AE832" s="17">
        <f t="shared" si="777"/>
        <v>0</v>
      </c>
      <c r="AF832" s="29"/>
      <c r="AG832" s="43">
        <f t="shared" si="800"/>
        <v>0</v>
      </c>
      <c r="AH832" s="17">
        <f t="shared" si="801"/>
        <v>4.5076923076923077</v>
      </c>
      <c r="AI832" s="17">
        <f t="shared" si="802"/>
        <v>4.5076923076923077</v>
      </c>
      <c r="AJ832" s="3">
        <f t="shared" si="807"/>
        <v>220</v>
      </c>
      <c r="AK832" s="3">
        <f t="shared" si="808"/>
        <v>3500</v>
      </c>
      <c r="AL832" s="3"/>
      <c r="AN832" s="20">
        <f t="shared" si="781"/>
        <v>220.88</v>
      </c>
      <c r="AO832">
        <f t="shared" si="785"/>
        <v>2</v>
      </c>
      <c r="AP832">
        <f t="shared" si="786"/>
        <v>0</v>
      </c>
      <c r="AQ832">
        <f t="shared" si="787"/>
        <v>1</v>
      </c>
      <c r="AR832">
        <f t="shared" si="788"/>
        <v>0</v>
      </c>
      <c r="AS832">
        <f t="shared" si="789"/>
        <v>0</v>
      </c>
      <c r="AT832">
        <f t="shared" si="790"/>
        <v>0</v>
      </c>
      <c r="AU832">
        <f t="shared" si="791"/>
        <v>1</v>
      </c>
      <c r="AV832">
        <f t="shared" si="792"/>
        <v>1</v>
      </c>
      <c r="AW832">
        <f t="shared" si="793"/>
        <v>1</v>
      </c>
      <c r="AX832">
        <f t="shared" si="794"/>
        <v>0</v>
      </c>
      <c r="AY832">
        <f t="shared" si="795"/>
        <v>3519.9999999999818</v>
      </c>
      <c r="AZ832" s="12">
        <f t="shared" si="782"/>
        <v>-2.1277777777777778</v>
      </c>
      <c r="BA832" s="13">
        <f t="shared" si="806"/>
        <v>0</v>
      </c>
      <c r="BB832" s="13">
        <f t="shared" si="796"/>
        <v>0</v>
      </c>
      <c r="BC832" s="27">
        <v>0</v>
      </c>
      <c r="BD832" s="1">
        <f t="shared" si="783"/>
        <v>0</v>
      </c>
      <c r="BE832" s="20">
        <f t="shared" si="784"/>
        <v>212.88461538461539</v>
      </c>
    </row>
    <row r="833" spans="1:57" ht="39.75" customHeight="1" x14ac:dyDescent="0.65">
      <c r="A833" s="39">
        <v>827</v>
      </c>
      <c r="B833" s="2" t="s">
        <v>1847</v>
      </c>
      <c r="C833" s="44" t="s">
        <v>1963</v>
      </c>
      <c r="D833" s="47" t="s">
        <v>1433</v>
      </c>
      <c r="E833" s="48" t="s">
        <v>211</v>
      </c>
      <c r="F833" s="46" t="str">
        <f>VLOOKUP(C833,'[1]2023.11'!$C$6:$X$1239,8,0)</f>
        <v>CHHUON</v>
      </c>
      <c r="G833" s="46" t="str">
        <f>VLOOKUP(C833,'[1]2023.11'!$C$6:$X$1239,9,0)</f>
        <v>SREYMOM</v>
      </c>
      <c r="H833" s="46" t="str">
        <f>VLOOKUP(C833,'[1]2023.11'!$C$6:$X$1239,14,0)</f>
        <v>F</v>
      </c>
      <c r="I833" s="78">
        <f>VLOOKUP(C833,'[1]2023.11'!$C$6:$X$1239,13,0)</f>
        <v>34125</v>
      </c>
      <c r="J833" s="46" t="str">
        <f>VLOOKUP(C833,'[1]2023.11'!$C$6:$X$1239,4,0)</f>
        <v>086484088</v>
      </c>
      <c r="K833" s="46" t="str">
        <f>VLOOKUP(C833,'[1]2023.11'!$C$6:$X$1239,3,0)</f>
        <v>171140183</v>
      </c>
      <c r="L833" s="15">
        <v>44998</v>
      </c>
      <c r="M833" s="2">
        <f t="shared" si="797"/>
        <v>26</v>
      </c>
      <c r="N833" s="16">
        <v>4</v>
      </c>
      <c r="O833" s="2"/>
      <c r="P833" s="16"/>
      <c r="Q833" s="16"/>
      <c r="R833" s="2">
        <v>200</v>
      </c>
      <c r="S833" s="2">
        <v>0</v>
      </c>
      <c r="T833" s="2">
        <v>0</v>
      </c>
      <c r="U833" s="16"/>
      <c r="V833" s="2">
        <v>0</v>
      </c>
      <c r="W833" s="2">
        <f t="shared" si="798"/>
        <v>10</v>
      </c>
      <c r="X833" s="2">
        <f t="shared" si="805"/>
        <v>0</v>
      </c>
      <c r="Y833" s="17">
        <f t="shared" si="774"/>
        <v>5.7692307692307692</v>
      </c>
      <c r="Z833" s="17">
        <f t="shared" si="803"/>
        <v>1</v>
      </c>
      <c r="AA833" s="17">
        <f t="shared" si="804"/>
        <v>5</v>
      </c>
      <c r="AB833" s="18"/>
      <c r="AC833" s="19">
        <f t="shared" si="799"/>
        <v>221.76923076923077</v>
      </c>
      <c r="AD833" s="17">
        <f t="shared" si="776"/>
        <v>0</v>
      </c>
      <c r="AE833" s="17">
        <f t="shared" si="777"/>
        <v>0</v>
      </c>
      <c r="AF833" s="29"/>
      <c r="AG833" s="43">
        <f t="shared" si="800"/>
        <v>0</v>
      </c>
      <c r="AH833" s="17">
        <f t="shared" si="801"/>
        <v>4.4353846153846153</v>
      </c>
      <c r="AI833" s="17">
        <f t="shared" si="802"/>
        <v>4.4353846153846153</v>
      </c>
      <c r="AJ833" s="3">
        <f t="shared" si="807"/>
        <v>217</v>
      </c>
      <c r="AK833" s="3">
        <f t="shared" si="808"/>
        <v>1300</v>
      </c>
      <c r="AL833" s="3"/>
      <c r="AN833" s="20">
        <f t="shared" si="781"/>
        <v>217.33</v>
      </c>
      <c r="AO833">
        <f t="shared" si="785"/>
        <v>2</v>
      </c>
      <c r="AP833">
        <f t="shared" si="786"/>
        <v>0</v>
      </c>
      <c r="AQ833">
        <f t="shared" si="787"/>
        <v>0</v>
      </c>
      <c r="AR833">
        <f t="shared" si="788"/>
        <v>1</v>
      </c>
      <c r="AS833">
        <f t="shared" si="789"/>
        <v>1</v>
      </c>
      <c r="AT833">
        <f t="shared" si="790"/>
        <v>2</v>
      </c>
      <c r="AU833">
        <f t="shared" si="791"/>
        <v>0</v>
      </c>
      <c r="AV833">
        <f t="shared" si="792"/>
        <v>1</v>
      </c>
      <c r="AW833">
        <f t="shared" si="793"/>
        <v>0</v>
      </c>
      <c r="AX833">
        <f t="shared" si="794"/>
        <v>3</v>
      </c>
      <c r="AY833">
        <f t="shared" si="795"/>
        <v>1320.00000000005</v>
      </c>
      <c r="AZ833" s="12">
        <f t="shared" si="782"/>
        <v>-2.1583333333333332</v>
      </c>
      <c r="BA833" s="13">
        <f t="shared" si="806"/>
        <v>0</v>
      </c>
      <c r="BB833" s="13">
        <f t="shared" si="796"/>
        <v>0</v>
      </c>
      <c r="BC833" s="27">
        <v>0</v>
      </c>
      <c r="BD833" s="1">
        <f t="shared" si="783"/>
        <v>0</v>
      </c>
      <c r="BE833" s="20">
        <f t="shared" si="784"/>
        <v>215.76923076923077</v>
      </c>
    </row>
    <row r="834" spans="1:57" ht="39.75" customHeight="1" x14ac:dyDescent="0.65">
      <c r="A834" s="2">
        <v>828</v>
      </c>
      <c r="B834" s="2" t="s">
        <v>1847</v>
      </c>
      <c r="C834" s="44" t="s">
        <v>1964</v>
      </c>
      <c r="D834" s="47" t="s">
        <v>1352</v>
      </c>
      <c r="E834" s="48" t="s">
        <v>1965</v>
      </c>
      <c r="F834" s="46" t="str">
        <f>VLOOKUP(C834,'[1]2023.11'!$C$6:$X$1239,8,0)</f>
        <v>KUON</v>
      </c>
      <c r="G834" s="46" t="str">
        <f>VLOOKUP(C834,'[1]2023.11'!$C$6:$X$1239,9,0)</f>
        <v>RATNY</v>
      </c>
      <c r="H834" s="46" t="str">
        <f>VLOOKUP(C834,'[1]2023.11'!$C$6:$X$1239,14,0)</f>
        <v>F</v>
      </c>
      <c r="I834" s="78">
        <f>VLOOKUP(C834,'[1]2023.11'!$C$6:$X$1239,13,0)</f>
        <v>36896</v>
      </c>
      <c r="J834" s="46" t="str">
        <f>VLOOKUP(C834,'[1]2023.11'!$C$6:$X$1239,4,0)</f>
        <v>093622233</v>
      </c>
      <c r="K834" s="46" t="str">
        <f>VLOOKUP(C834,'[1]2023.11'!$C$6:$X$1239,3,0)</f>
        <v>021194546</v>
      </c>
      <c r="L834" s="15">
        <v>45001</v>
      </c>
      <c r="M834" s="2">
        <f t="shared" si="797"/>
        <v>24</v>
      </c>
      <c r="N834" s="16">
        <v>2</v>
      </c>
      <c r="O834" s="2"/>
      <c r="P834" s="16"/>
      <c r="Q834" s="16">
        <v>2</v>
      </c>
      <c r="R834" s="2">
        <v>200</v>
      </c>
      <c r="S834" s="2">
        <v>0</v>
      </c>
      <c r="T834" s="2">
        <v>0</v>
      </c>
      <c r="U834" s="16"/>
      <c r="V834" s="2">
        <v>0</v>
      </c>
      <c r="W834" s="2">
        <f t="shared" si="798"/>
        <v>0</v>
      </c>
      <c r="X834" s="2">
        <f t="shared" si="805"/>
        <v>0</v>
      </c>
      <c r="Y834" s="17">
        <f t="shared" si="774"/>
        <v>2.8846153846153846</v>
      </c>
      <c r="Z834" s="17">
        <f t="shared" si="803"/>
        <v>0.5</v>
      </c>
      <c r="AA834" s="17">
        <f t="shared" si="804"/>
        <v>4.6153846153846159</v>
      </c>
      <c r="AB834" s="18">
        <v>7</v>
      </c>
      <c r="AC834" s="19">
        <f t="shared" si="799"/>
        <v>215</v>
      </c>
      <c r="AD834" s="17">
        <f t="shared" si="776"/>
        <v>0</v>
      </c>
      <c r="AE834" s="17">
        <f t="shared" si="777"/>
        <v>15.384615384615385</v>
      </c>
      <c r="AF834" s="29"/>
      <c r="AG834" s="43">
        <f t="shared" si="800"/>
        <v>0</v>
      </c>
      <c r="AH834" s="17">
        <f t="shared" si="801"/>
        <v>4.3</v>
      </c>
      <c r="AI834" s="17">
        <f t="shared" si="802"/>
        <v>19.684615384615384</v>
      </c>
      <c r="AJ834" s="3">
        <f t="shared" si="807"/>
        <v>195</v>
      </c>
      <c r="AK834" s="3">
        <f t="shared" si="808"/>
        <v>1200</v>
      </c>
      <c r="AL834" s="3"/>
      <c r="AN834" s="20">
        <f t="shared" si="781"/>
        <v>195.32</v>
      </c>
      <c r="AO834">
        <f t="shared" si="785"/>
        <v>1</v>
      </c>
      <c r="AP834">
        <f t="shared" si="786"/>
        <v>1</v>
      </c>
      <c r="AQ834">
        <f t="shared" si="787"/>
        <v>2</v>
      </c>
      <c r="AR834">
        <f t="shared" si="788"/>
        <v>0</v>
      </c>
      <c r="AS834">
        <f t="shared" si="789"/>
        <v>1</v>
      </c>
      <c r="AT834">
        <f t="shared" si="790"/>
        <v>0</v>
      </c>
      <c r="AU834">
        <f t="shared" si="791"/>
        <v>0</v>
      </c>
      <c r="AV834">
        <f t="shared" si="792"/>
        <v>1</v>
      </c>
      <c r="AW834">
        <f t="shared" si="793"/>
        <v>0</v>
      </c>
      <c r="AX834">
        <f t="shared" si="794"/>
        <v>2</v>
      </c>
      <c r="AY834">
        <f t="shared" si="795"/>
        <v>1279.9999999999727</v>
      </c>
      <c r="AZ834" s="12">
        <f t="shared" si="782"/>
        <v>-2.1666666666666665</v>
      </c>
      <c r="BA834" s="13">
        <f t="shared" si="806"/>
        <v>0</v>
      </c>
      <c r="BB834" s="13">
        <f t="shared" si="796"/>
        <v>0</v>
      </c>
      <c r="BC834" s="27">
        <v>0</v>
      </c>
      <c r="BD834" s="1">
        <f t="shared" si="783"/>
        <v>0</v>
      </c>
      <c r="BE834" s="20">
        <f t="shared" si="784"/>
        <v>187.5</v>
      </c>
    </row>
    <row r="835" spans="1:57" ht="39.75" customHeight="1" x14ac:dyDescent="0.65">
      <c r="A835" s="39">
        <v>829</v>
      </c>
      <c r="B835" s="2" t="s">
        <v>1847</v>
      </c>
      <c r="C835" s="44" t="s">
        <v>1966</v>
      </c>
      <c r="D835" s="47" t="s">
        <v>43</v>
      </c>
      <c r="E835" s="48" t="s">
        <v>1967</v>
      </c>
      <c r="F835" s="46" t="str">
        <f>VLOOKUP(C835,'[1]2023.11'!$C$6:$X$1239,8,0)</f>
        <v>SORN</v>
      </c>
      <c r="G835" s="46" t="str">
        <f>VLOOKUP(C835,'[1]2023.11'!$C$6:$X$1239,9,0)</f>
        <v>SARIN</v>
      </c>
      <c r="H835" s="46" t="str">
        <f>VLOOKUP(C835,'[1]2023.11'!$C$6:$X$1239,14,0)</f>
        <v>F</v>
      </c>
      <c r="I835" s="78">
        <f>VLOOKUP(C835,'[1]2023.11'!$C$6:$X$1239,13,0)</f>
        <v>36743</v>
      </c>
      <c r="J835" s="46" t="str">
        <f>VLOOKUP(C835,'[1]2023.11'!$C$6:$X$1239,4,0)</f>
        <v>0964173506</v>
      </c>
      <c r="K835" s="46" t="str">
        <f>VLOOKUP(C835,'[1]2023.11'!$C$6:$X$1239,3,0)</f>
        <v>021222097</v>
      </c>
      <c r="L835" s="15">
        <v>45002</v>
      </c>
      <c r="M835" s="2">
        <f t="shared" si="797"/>
        <v>26</v>
      </c>
      <c r="N835" s="16">
        <v>12</v>
      </c>
      <c r="O835" s="2"/>
      <c r="P835" s="16"/>
      <c r="Q835" s="16"/>
      <c r="R835" s="2">
        <v>200</v>
      </c>
      <c r="S835" s="2">
        <v>0</v>
      </c>
      <c r="T835" s="2">
        <v>0</v>
      </c>
      <c r="U835" s="16"/>
      <c r="V835" s="2">
        <v>0</v>
      </c>
      <c r="W835" s="2">
        <f t="shared" si="798"/>
        <v>10</v>
      </c>
      <c r="X835" s="2">
        <f t="shared" si="805"/>
        <v>0</v>
      </c>
      <c r="Y835" s="17">
        <f t="shared" ref="Y835:Y898" si="809">(((R835/26/8)*1.5)*N835)+(((R835/26)*2)*O835)</f>
        <v>17.307692307692307</v>
      </c>
      <c r="Z835" s="17">
        <f t="shared" si="803"/>
        <v>3</v>
      </c>
      <c r="AA835" s="17">
        <f t="shared" si="804"/>
        <v>5</v>
      </c>
      <c r="AB835" s="18">
        <v>7</v>
      </c>
      <c r="AC835" s="19">
        <f t="shared" si="799"/>
        <v>242.30769230769232</v>
      </c>
      <c r="AD835" s="17">
        <f t="shared" ref="AD835:AD846" si="810">(R835+T835)/$P$4*P835</f>
        <v>0</v>
      </c>
      <c r="AE835" s="17">
        <f t="shared" ref="AE835:AE846" si="811">(R835+T835)/$P$4*Q835</f>
        <v>0</v>
      </c>
      <c r="AF835" s="29"/>
      <c r="AG835" s="43">
        <f t="shared" si="800"/>
        <v>0</v>
      </c>
      <c r="AH835" s="17">
        <f t="shared" si="801"/>
        <v>4.8461538461538467</v>
      </c>
      <c r="AI835" s="17">
        <f t="shared" si="802"/>
        <v>4.8461538461538467</v>
      </c>
      <c r="AJ835" s="3">
        <f t="shared" si="807"/>
        <v>237</v>
      </c>
      <c r="AK835" s="3">
        <f t="shared" si="808"/>
        <v>1800</v>
      </c>
      <c r="AL835" s="3"/>
      <c r="AN835" s="20">
        <f t="shared" ref="AN835:AN898" si="812">ROUND( AC835-AI835,2)</f>
        <v>237.46</v>
      </c>
      <c r="AO835">
        <f t="shared" si="785"/>
        <v>2</v>
      </c>
      <c r="AP835">
        <f t="shared" si="786"/>
        <v>0</v>
      </c>
      <c r="AQ835">
        <f t="shared" si="787"/>
        <v>1</v>
      </c>
      <c r="AR835">
        <f t="shared" si="788"/>
        <v>1</v>
      </c>
      <c r="AS835">
        <f t="shared" si="789"/>
        <v>1</v>
      </c>
      <c r="AT835">
        <f t="shared" si="790"/>
        <v>2</v>
      </c>
      <c r="AU835">
        <f t="shared" si="791"/>
        <v>0</v>
      </c>
      <c r="AV835">
        <f t="shared" si="792"/>
        <v>1</v>
      </c>
      <c r="AW835">
        <f t="shared" si="793"/>
        <v>1</v>
      </c>
      <c r="AX835">
        <f t="shared" si="794"/>
        <v>3</v>
      </c>
      <c r="AY835">
        <f t="shared" si="795"/>
        <v>1840.0000000000318</v>
      </c>
      <c r="AZ835" s="12">
        <f t="shared" ref="AZ835:AZ898" si="813">+DAYS360(L835,$P$3)/360</f>
        <v>-2.1694444444444443</v>
      </c>
      <c r="BA835" s="13">
        <f t="shared" si="806"/>
        <v>0</v>
      </c>
      <c r="BB835" s="13">
        <f t="shared" si="796"/>
        <v>0</v>
      </c>
      <c r="BC835" s="27">
        <v>0</v>
      </c>
      <c r="BD835" s="1">
        <f t="shared" ref="BD835:BD890" si="814">+BC835*150000/4000</f>
        <v>0</v>
      </c>
      <c r="BE835" s="20">
        <f t="shared" ref="BE835:BE862" si="815">AC835-AD835-AE835-Z835-AA835-AB835-BD835</f>
        <v>227.30769230769232</v>
      </c>
    </row>
    <row r="836" spans="1:57" ht="39.75" customHeight="1" x14ac:dyDescent="0.65">
      <c r="A836" s="2">
        <v>830</v>
      </c>
      <c r="B836" s="2" t="s">
        <v>1847</v>
      </c>
      <c r="C836" s="36" t="s">
        <v>1968</v>
      </c>
      <c r="D836" s="47" t="s">
        <v>1420</v>
      </c>
      <c r="E836" s="48" t="s">
        <v>810</v>
      </c>
      <c r="F836" s="46" t="str">
        <f>VLOOKUP(C836,'[1]2023.11'!$C$6:$X$1239,8,0)</f>
        <v>NOURN</v>
      </c>
      <c r="G836" s="46" t="str">
        <f>VLOOKUP(C836,'[1]2023.11'!$C$6:$X$1239,9,0)</f>
        <v>SREYPICH</v>
      </c>
      <c r="H836" s="46" t="str">
        <f>VLOOKUP(C836,'[1]2023.11'!$C$6:$X$1239,14,0)</f>
        <v>F</v>
      </c>
      <c r="I836" s="78">
        <f>VLOOKUP(C836,'[1]2023.11'!$C$6:$X$1239,13,0)</f>
        <v>38372</v>
      </c>
      <c r="J836" s="46" t="str">
        <f>VLOOKUP(C836,'[1]2023.11'!$C$6:$X$1239,4,0)</f>
        <v>0966041069</v>
      </c>
      <c r="K836" s="46" t="str">
        <f>VLOOKUP(C836,'[1]2023.11'!$C$6:$X$1239,3,0)</f>
        <v>040602220</v>
      </c>
      <c r="L836" s="15">
        <v>45005</v>
      </c>
      <c r="M836" s="2">
        <f t="shared" si="797"/>
        <v>26</v>
      </c>
      <c r="N836" s="16">
        <v>4</v>
      </c>
      <c r="O836" s="2"/>
      <c r="P836" s="16"/>
      <c r="Q836" s="16"/>
      <c r="R836" s="2">
        <v>200</v>
      </c>
      <c r="S836" s="2">
        <v>0</v>
      </c>
      <c r="T836" s="2">
        <v>0</v>
      </c>
      <c r="U836" s="16"/>
      <c r="V836" s="2">
        <v>0</v>
      </c>
      <c r="W836" s="2">
        <f t="shared" si="798"/>
        <v>10</v>
      </c>
      <c r="X836" s="2">
        <f t="shared" si="805"/>
        <v>0</v>
      </c>
      <c r="Y836" s="17">
        <f t="shared" si="809"/>
        <v>5.7692307692307692</v>
      </c>
      <c r="Z836" s="17">
        <f t="shared" si="803"/>
        <v>1</v>
      </c>
      <c r="AA836" s="17">
        <f t="shared" si="804"/>
        <v>5</v>
      </c>
      <c r="AB836" s="18">
        <v>7</v>
      </c>
      <c r="AC836" s="19">
        <f t="shared" si="799"/>
        <v>228.76923076923077</v>
      </c>
      <c r="AD836" s="17">
        <f t="shared" si="810"/>
        <v>0</v>
      </c>
      <c r="AE836" s="17">
        <f t="shared" si="811"/>
        <v>0</v>
      </c>
      <c r="AF836" s="29"/>
      <c r="AG836" s="43">
        <f t="shared" si="800"/>
        <v>0</v>
      </c>
      <c r="AH836" s="17">
        <f t="shared" si="801"/>
        <v>4.5753846153846158</v>
      </c>
      <c r="AI836" s="17">
        <f t="shared" si="802"/>
        <v>4.5753846153846158</v>
      </c>
      <c r="AJ836" s="3">
        <f t="shared" si="807"/>
        <v>224</v>
      </c>
      <c r="AK836" s="3">
        <f t="shared" si="808"/>
        <v>700</v>
      </c>
      <c r="AL836" s="3"/>
      <c r="AN836" s="20">
        <f t="shared" si="812"/>
        <v>224.19</v>
      </c>
      <c r="AO836">
        <f t="shared" ref="AO836:AO899" si="816">INT(AN836/$AO$5)</f>
        <v>2</v>
      </c>
      <c r="AP836">
        <f t="shared" ref="AP836:AP899" si="817">INT((AN836-$AO$5*AO836)/50)</f>
        <v>0</v>
      </c>
      <c r="AQ836">
        <f t="shared" ref="AQ836:AQ899" si="818">INT((AN836-$AO$5*AO836-$AP$5*AP836)/20)</f>
        <v>1</v>
      </c>
      <c r="AR836">
        <f t="shared" ref="AR836:AR899" si="819">INT((AN836-$AO$5*AO836-$AP$5*AP836-$AQ$5*AQ836)/10)</f>
        <v>0</v>
      </c>
      <c r="AS836">
        <f t="shared" ref="AS836:AS899" si="820">INT((AN836-$AO$5*AO836-$AP$5*AP836-$AQ$5*AQ836-$AR$5*AR836)/5)</f>
        <v>0</v>
      </c>
      <c r="AT836">
        <f t="shared" ref="AT836:AT899" si="821">INT((AN836-$AO$5*AO836-$AP$5*AP836-$AQ$5*AQ836-$AR$5*AR836-$AS$5*AS836)/1)</f>
        <v>4</v>
      </c>
      <c r="AU836">
        <f t="shared" ref="AU836:AU899" si="822">INT(AY836/$AU$5)</f>
        <v>0</v>
      </c>
      <c r="AV836">
        <f t="shared" ref="AV836:AV899" si="823">INT((AY836-AU836*$AU$5)/1000)</f>
        <v>0</v>
      </c>
      <c r="AW836">
        <f t="shared" ref="AW836:AW899" si="824">INT((AY836-AU836*$AU$5-AV836*$AV$5)/500)</f>
        <v>1</v>
      </c>
      <c r="AX836">
        <f t="shared" ref="AX836:AX899" si="825">INT((AY836-AU836*$AU$5-AV836*$AV$5-AW836*$AW$5)/100)</f>
        <v>2</v>
      </c>
      <c r="AY836">
        <f t="shared" ref="AY836:AY890" si="826">(AN836-$AO$5*AO836-$AP$5*AP836-$AQ$5*AQ836-$AR$5*AR836-$AS$5*AS836-$AT$5*AT836)*4000</f>
        <v>759.99999999999091</v>
      </c>
      <c r="AZ836" s="12">
        <f t="shared" si="813"/>
        <v>-2.1777777777777776</v>
      </c>
      <c r="BA836" s="13">
        <f t="shared" si="806"/>
        <v>0</v>
      </c>
      <c r="BB836" s="13">
        <f t="shared" ref="BB836:BB899" si="827">IF(AZ836&lt;=3,0,IF(AZ836&lt;=4,4,IF(AZ836&lt;=5,5,IF(AZ836&lt;=6,6,IF(AZ836&lt;=7,7,IF(AZ836&lt;=8,8,IF(AZ836&lt;=9,9,10)))))))</f>
        <v>0</v>
      </c>
      <c r="BC836" s="27">
        <v>0</v>
      </c>
      <c r="BD836" s="1">
        <f t="shared" si="814"/>
        <v>0</v>
      </c>
      <c r="BE836" s="20">
        <f t="shared" si="815"/>
        <v>215.76923076923077</v>
      </c>
    </row>
    <row r="837" spans="1:57" ht="39.75" customHeight="1" x14ac:dyDescent="0.65">
      <c r="A837" s="39">
        <v>831</v>
      </c>
      <c r="B837" s="2" t="s">
        <v>1847</v>
      </c>
      <c r="C837" s="44" t="s">
        <v>1969</v>
      </c>
      <c r="D837" s="47" t="s">
        <v>1970</v>
      </c>
      <c r="E837" s="48" t="s">
        <v>1628</v>
      </c>
      <c r="F837" s="46" t="str">
        <f>VLOOKUP(C837,'[1]2023.11'!$C$6:$X$1239,8,0)</f>
        <v>SEA</v>
      </c>
      <c r="G837" s="46" t="str">
        <f>VLOOKUP(C837,'[1]2023.11'!$C$6:$X$1239,9,0)</f>
        <v>SREYNA</v>
      </c>
      <c r="H837" s="46" t="str">
        <f>VLOOKUP(C837,'[1]2023.11'!$C$6:$X$1239,14,0)</f>
        <v>F</v>
      </c>
      <c r="I837" s="78">
        <f>VLOOKUP(C837,'[1]2023.11'!$C$6:$X$1239,13,0)</f>
        <v>38397</v>
      </c>
      <c r="J837" s="46" t="str">
        <f>VLOOKUP(C837,'[1]2023.11'!$C$6:$X$1239,4,0)</f>
        <v>066635452</v>
      </c>
      <c r="K837" s="46" t="str">
        <f>VLOOKUP(C837,'[1]2023.11'!$C$6:$X$1239,3,0)</f>
        <v>051749005</v>
      </c>
      <c r="L837" s="15">
        <v>45048</v>
      </c>
      <c r="M837" s="2">
        <f t="shared" ref="M837:M846" si="828">$P$4-Q837-P837</f>
        <v>26</v>
      </c>
      <c r="N837" s="16">
        <v>14</v>
      </c>
      <c r="O837" s="2"/>
      <c r="P837" s="16"/>
      <c r="Q837" s="16"/>
      <c r="R837" s="2">
        <v>200</v>
      </c>
      <c r="S837" s="2">
        <v>0</v>
      </c>
      <c r="T837" s="2">
        <v>0</v>
      </c>
      <c r="U837" s="16"/>
      <c r="V837" s="2">
        <v>0</v>
      </c>
      <c r="W837" s="2">
        <f t="shared" ref="W837:W846" si="829">IF(AND($Q$4&lt;=M837,Q837&lt;0.01),10,IF(AND(M837&gt;=$Q$4-1,Q837&lt;0.01),5,0))</f>
        <v>10</v>
      </c>
      <c r="X837" s="2">
        <f t="shared" si="805"/>
        <v>0</v>
      </c>
      <c r="Y837" s="17">
        <f t="shared" si="809"/>
        <v>20.192307692307693</v>
      </c>
      <c r="Z837" s="17">
        <f t="shared" si="803"/>
        <v>3.5</v>
      </c>
      <c r="AA837" s="17">
        <f t="shared" si="804"/>
        <v>5</v>
      </c>
      <c r="AB837" s="18">
        <v>7</v>
      </c>
      <c r="AC837" s="19">
        <f t="shared" ref="AC837:AC862" si="830">R837+S837+T837+U837+V837+W837+X837+Y837+Z837+AA837+AB837</f>
        <v>245.69230769230768</v>
      </c>
      <c r="AD837" s="17">
        <f t="shared" si="810"/>
        <v>0</v>
      </c>
      <c r="AE837" s="17">
        <f t="shared" si="811"/>
        <v>0</v>
      </c>
      <c r="AF837" s="29"/>
      <c r="AG837" s="43">
        <f t="shared" ref="AG837:AG846" si="831">IF(BE837&lt;=(1500000/4000),0,IF(BE837&lt;=(2000000/4000),(BE837-(1500000/4000))*5%,IF(BE837&lt;=(8500000/4000),(BE837-(2000000/4000))*10%+(25000/4000),IF(BE837&lt;=(12500000/4000),(BE837-(8500000/4000))*15%+(675000/4000),(BE837-(12500000/4000))*20%+(1275000/4000)))))</f>
        <v>0</v>
      </c>
      <c r="AH837" s="17">
        <f t="shared" ref="AH837:AH846" si="832">IF((AC837*4000)&lt;=1200000,(AC837*2%),(1200000/4000*2%))</f>
        <v>4.913846153846154</v>
      </c>
      <c r="AI837" s="17">
        <f t="shared" ref="AI837:AI846" si="833">AD837+AE837+AF837+AG837+AH837</f>
        <v>4.913846153846154</v>
      </c>
      <c r="AJ837" s="3">
        <f t="shared" si="807"/>
        <v>240</v>
      </c>
      <c r="AK837" s="3">
        <f t="shared" si="808"/>
        <v>3100</v>
      </c>
      <c r="AL837" s="3"/>
      <c r="AN837" s="20">
        <f t="shared" si="812"/>
        <v>240.78</v>
      </c>
      <c r="AO837">
        <f t="shared" si="816"/>
        <v>2</v>
      </c>
      <c r="AP837">
        <f t="shared" si="817"/>
        <v>0</v>
      </c>
      <c r="AQ837">
        <f t="shared" si="818"/>
        <v>2</v>
      </c>
      <c r="AR837">
        <f t="shared" si="819"/>
        <v>0</v>
      </c>
      <c r="AS837">
        <f t="shared" si="820"/>
        <v>0</v>
      </c>
      <c r="AT837">
        <f t="shared" si="821"/>
        <v>0</v>
      </c>
      <c r="AU837">
        <f t="shared" si="822"/>
        <v>1</v>
      </c>
      <c r="AV837">
        <f t="shared" si="823"/>
        <v>1</v>
      </c>
      <c r="AW837">
        <f t="shared" si="824"/>
        <v>0</v>
      </c>
      <c r="AX837">
        <f t="shared" si="825"/>
        <v>1</v>
      </c>
      <c r="AY837">
        <f t="shared" si="826"/>
        <v>3120.0000000000045</v>
      </c>
      <c r="AZ837" s="12">
        <f t="shared" si="813"/>
        <v>-2.2944444444444443</v>
      </c>
      <c r="BA837" s="13">
        <f t="shared" si="806"/>
        <v>0</v>
      </c>
      <c r="BB837" s="13">
        <f t="shared" si="827"/>
        <v>0</v>
      </c>
      <c r="BC837" s="27">
        <v>0</v>
      </c>
      <c r="BD837" s="1">
        <f t="shared" si="814"/>
        <v>0</v>
      </c>
      <c r="BE837" s="20">
        <f t="shared" si="815"/>
        <v>230.19230769230768</v>
      </c>
    </row>
    <row r="838" spans="1:57" ht="39.75" customHeight="1" x14ac:dyDescent="0.65">
      <c r="A838" s="2">
        <v>832</v>
      </c>
      <c r="B838" s="2" t="s">
        <v>1847</v>
      </c>
      <c r="C838" s="44" t="s">
        <v>1971</v>
      </c>
      <c r="D838" s="47" t="s">
        <v>815</v>
      </c>
      <c r="E838" s="48" t="s">
        <v>490</v>
      </c>
      <c r="F838" s="46" t="str">
        <f>VLOOKUP(C838,'[1]2023.11'!$C$6:$X$1239,8,0)</f>
        <v>PHAT</v>
      </c>
      <c r="G838" s="46" t="str">
        <f>VLOOKUP(C838,'[1]2023.11'!$C$6:$X$1239,9,0)</f>
        <v>RY</v>
      </c>
      <c r="H838" s="46" t="str">
        <f>VLOOKUP(C838,'[1]2023.11'!$C$6:$X$1239,14,0)</f>
        <v>F</v>
      </c>
      <c r="I838" s="78">
        <f>VLOOKUP(C838,'[1]2023.11'!$C$6:$X$1239,13,0)</f>
        <v>31508</v>
      </c>
      <c r="J838" s="46" t="str">
        <f>VLOOKUP(C838,'[1]2023.11'!$C$6:$X$1239,4,0)</f>
        <v>087509877</v>
      </c>
      <c r="K838" s="46" t="str">
        <f>VLOOKUP(C838,'[1]2023.11'!$C$6:$X$1239,3,0)</f>
        <v>030957743</v>
      </c>
      <c r="L838" s="15">
        <v>45048</v>
      </c>
      <c r="M838" s="2">
        <f t="shared" si="828"/>
        <v>25</v>
      </c>
      <c r="N838" s="16">
        <v>2</v>
      </c>
      <c r="O838" s="2"/>
      <c r="P838" s="16">
        <v>1</v>
      </c>
      <c r="Q838" s="16"/>
      <c r="R838" s="2">
        <v>200</v>
      </c>
      <c r="S838" s="2">
        <v>0</v>
      </c>
      <c r="T838" s="2">
        <v>0</v>
      </c>
      <c r="U838" s="16"/>
      <c r="V838" s="2">
        <v>0</v>
      </c>
      <c r="W838" s="2">
        <f t="shared" si="829"/>
        <v>5</v>
      </c>
      <c r="X838" s="2">
        <f t="shared" si="805"/>
        <v>0</v>
      </c>
      <c r="Y838" s="17">
        <f t="shared" si="809"/>
        <v>2.8846153846153846</v>
      </c>
      <c r="Z838" s="17">
        <f t="shared" si="803"/>
        <v>0.5</v>
      </c>
      <c r="AA838" s="17">
        <f t="shared" si="804"/>
        <v>4.8076923076923084</v>
      </c>
      <c r="AB838" s="18">
        <v>7</v>
      </c>
      <c r="AC838" s="19">
        <f t="shared" si="830"/>
        <v>220.19230769230771</v>
      </c>
      <c r="AD838" s="17">
        <f t="shared" si="810"/>
        <v>7.6923076923076925</v>
      </c>
      <c r="AE838" s="17">
        <f t="shared" si="811"/>
        <v>0</v>
      </c>
      <c r="AF838" s="29"/>
      <c r="AG838" s="43">
        <f t="shared" si="831"/>
        <v>0</v>
      </c>
      <c r="AH838" s="17">
        <f t="shared" si="832"/>
        <v>4.4038461538461542</v>
      </c>
      <c r="AI838" s="17">
        <f t="shared" si="833"/>
        <v>12.096153846153847</v>
      </c>
      <c r="AJ838" s="3">
        <f t="shared" si="807"/>
        <v>208</v>
      </c>
      <c r="AK838" s="3">
        <f t="shared" si="808"/>
        <v>300</v>
      </c>
      <c r="AL838" s="3"/>
      <c r="AN838" s="20">
        <f t="shared" si="812"/>
        <v>208.1</v>
      </c>
      <c r="AO838">
        <f t="shared" si="816"/>
        <v>2</v>
      </c>
      <c r="AP838">
        <f t="shared" si="817"/>
        <v>0</v>
      </c>
      <c r="AQ838">
        <f t="shared" si="818"/>
        <v>0</v>
      </c>
      <c r="AR838">
        <f t="shared" si="819"/>
        <v>0</v>
      </c>
      <c r="AS838">
        <f t="shared" si="820"/>
        <v>1</v>
      </c>
      <c r="AT838">
        <f t="shared" si="821"/>
        <v>3</v>
      </c>
      <c r="AU838">
        <f t="shared" si="822"/>
        <v>0</v>
      </c>
      <c r="AV838">
        <f t="shared" si="823"/>
        <v>0</v>
      </c>
      <c r="AW838">
        <f t="shared" si="824"/>
        <v>0</v>
      </c>
      <c r="AX838">
        <f t="shared" si="825"/>
        <v>3</v>
      </c>
      <c r="AY838">
        <f t="shared" si="826"/>
        <v>399.99999999997726</v>
      </c>
      <c r="AZ838" s="12">
        <f t="shared" si="813"/>
        <v>-2.2944444444444443</v>
      </c>
      <c r="BA838" s="13">
        <f t="shared" si="806"/>
        <v>0</v>
      </c>
      <c r="BB838" s="13">
        <f t="shared" si="827"/>
        <v>0</v>
      </c>
      <c r="BC838" s="27">
        <v>0</v>
      </c>
      <c r="BD838" s="1">
        <f t="shared" si="814"/>
        <v>0</v>
      </c>
      <c r="BE838" s="20">
        <f t="shared" si="815"/>
        <v>200.19230769230771</v>
      </c>
    </row>
    <row r="839" spans="1:57" ht="39.75" customHeight="1" x14ac:dyDescent="0.65">
      <c r="A839" s="39">
        <v>833</v>
      </c>
      <c r="B839" s="2" t="s">
        <v>1847</v>
      </c>
      <c r="C839" s="44" t="s">
        <v>1972</v>
      </c>
      <c r="D839" s="47" t="s">
        <v>249</v>
      </c>
      <c r="E839" s="48" t="s">
        <v>1973</v>
      </c>
      <c r="F839" s="46" t="str">
        <f>VLOOKUP(C839,'[1]2023.11'!$C$6:$X$1239,8,0)</f>
        <v>CHOEM</v>
      </c>
      <c r="G839" s="46" t="str">
        <f>VLOOKUP(C839,'[1]2023.11'!$C$6:$X$1239,9,0)</f>
        <v>SOPHANNA</v>
      </c>
      <c r="H839" s="46" t="str">
        <f>VLOOKUP(C839,'[1]2023.11'!$C$6:$X$1239,14,0)</f>
        <v>F</v>
      </c>
      <c r="I839" s="78">
        <f>VLOOKUP(C839,'[1]2023.11'!$C$6:$X$1239,13,0)</f>
        <v>35620</v>
      </c>
      <c r="J839" s="46" t="str">
        <f>VLOOKUP(C839,'[1]2023.11'!$C$6:$X$1239,4,0)</f>
        <v>070751696</v>
      </c>
      <c r="K839" s="46">
        <f>VLOOKUP(C839,'[1]2023.11'!$C$6:$X$1239,3,0)</f>
        <v>160532222</v>
      </c>
      <c r="L839" s="15">
        <v>45048</v>
      </c>
      <c r="M839" s="2">
        <f t="shared" si="828"/>
        <v>26</v>
      </c>
      <c r="N839" s="16">
        <v>2</v>
      </c>
      <c r="O839" s="2"/>
      <c r="P839" s="16"/>
      <c r="Q839" s="16"/>
      <c r="R839" s="2">
        <v>210</v>
      </c>
      <c r="S839" s="2">
        <v>15</v>
      </c>
      <c r="T839" s="2">
        <v>2.5</v>
      </c>
      <c r="U839" s="16"/>
      <c r="V839" s="2">
        <v>0</v>
      </c>
      <c r="W839" s="2">
        <f t="shared" si="829"/>
        <v>10</v>
      </c>
      <c r="X839" s="2">
        <f t="shared" si="805"/>
        <v>0</v>
      </c>
      <c r="Y839" s="17">
        <f t="shared" si="809"/>
        <v>3.0288461538461537</v>
      </c>
      <c r="Z839" s="17">
        <f t="shared" si="803"/>
        <v>0.5</v>
      </c>
      <c r="AA839" s="17">
        <f t="shared" si="804"/>
        <v>5</v>
      </c>
      <c r="AB839" s="18">
        <v>7</v>
      </c>
      <c r="AC839" s="19">
        <f t="shared" si="830"/>
        <v>253.02884615384616</v>
      </c>
      <c r="AD839" s="17">
        <f t="shared" si="810"/>
        <v>0</v>
      </c>
      <c r="AE839" s="17">
        <f t="shared" si="811"/>
        <v>0</v>
      </c>
      <c r="AF839" s="29"/>
      <c r="AG839" s="43">
        <f t="shared" si="831"/>
        <v>0</v>
      </c>
      <c r="AH839" s="17">
        <f t="shared" si="832"/>
        <v>5.0605769230769235</v>
      </c>
      <c r="AI839" s="17">
        <f t="shared" si="833"/>
        <v>5.0605769230769235</v>
      </c>
      <c r="AJ839" s="3">
        <f t="shared" si="807"/>
        <v>247</v>
      </c>
      <c r="AK839" s="3">
        <f t="shared" si="808"/>
        <v>3800</v>
      </c>
      <c r="AL839" s="3"/>
      <c r="AN839" s="20">
        <f t="shared" si="812"/>
        <v>247.97</v>
      </c>
      <c r="AO839">
        <f t="shared" si="816"/>
        <v>2</v>
      </c>
      <c r="AP839">
        <f t="shared" si="817"/>
        <v>0</v>
      </c>
      <c r="AQ839">
        <f t="shared" si="818"/>
        <v>2</v>
      </c>
      <c r="AR839">
        <f t="shared" si="819"/>
        <v>0</v>
      </c>
      <c r="AS839">
        <f t="shared" si="820"/>
        <v>1</v>
      </c>
      <c r="AT839">
        <f t="shared" si="821"/>
        <v>2</v>
      </c>
      <c r="AU839">
        <f t="shared" si="822"/>
        <v>1</v>
      </c>
      <c r="AV839">
        <f t="shared" si="823"/>
        <v>1</v>
      </c>
      <c r="AW839">
        <f t="shared" si="824"/>
        <v>1</v>
      </c>
      <c r="AX839">
        <f t="shared" si="825"/>
        <v>3</v>
      </c>
      <c r="AY839">
        <f t="shared" si="826"/>
        <v>3879.9999999999955</v>
      </c>
      <c r="AZ839" s="12">
        <f t="shared" si="813"/>
        <v>-2.2944444444444443</v>
      </c>
      <c r="BA839" s="13">
        <f t="shared" si="806"/>
        <v>0</v>
      </c>
      <c r="BB839" s="13">
        <f t="shared" si="827"/>
        <v>0</v>
      </c>
      <c r="BC839" s="27">
        <v>0</v>
      </c>
      <c r="BD839" s="1">
        <f t="shared" si="814"/>
        <v>0</v>
      </c>
      <c r="BE839" s="20">
        <f t="shared" si="815"/>
        <v>240.52884615384616</v>
      </c>
    </row>
    <row r="840" spans="1:57" ht="39.75" customHeight="1" x14ac:dyDescent="0.65">
      <c r="A840" s="2">
        <v>834</v>
      </c>
      <c r="B840" s="2" t="s">
        <v>1847</v>
      </c>
      <c r="C840" s="44" t="s">
        <v>1974</v>
      </c>
      <c r="D840" s="47" t="s">
        <v>693</v>
      </c>
      <c r="E840" s="48" t="s">
        <v>500</v>
      </c>
      <c r="F840" s="46" t="str">
        <f>VLOOKUP(C840,'[1]2023.11'!$C$6:$X$1239,8,0)</f>
        <v>NHEL</v>
      </c>
      <c r="G840" s="46" t="str">
        <f>VLOOKUP(C840,'[1]2023.11'!$C$6:$X$1239,9,0)</f>
        <v>NY</v>
      </c>
      <c r="H840" s="46" t="str">
        <f>VLOOKUP(C840,'[1]2023.11'!$C$6:$X$1239,14,0)</f>
        <v>F</v>
      </c>
      <c r="I840" s="78">
        <f>VLOOKUP(C840,'[1]2023.11'!$C$6:$X$1239,13,0)</f>
        <v>36561</v>
      </c>
      <c r="J840" s="46" t="str">
        <f>VLOOKUP(C840,'[1]2023.11'!$C$6:$X$1239,4,0)</f>
        <v>086900724</v>
      </c>
      <c r="K840" s="46" t="str">
        <f>VLOOKUP(C840,'[1]2023.11'!$C$6:$X$1239,3,0)</f>
        <v>030935987</v>
      </c>
      <c r="L840" s="15">
        <v>45048</v>
      </c>
      <c r="M840" s="2">
        <f t="shared" si="828"/>
        <v>26</v>
      </c>
      <c r="N840" s="16">
        <v>2</v>
      </c>
      <c r="O840" s="2"/>
      <c r="P840" s="16"/>
      <c r="Q840" s="16"/>
      <c r="R840" s="2">
        <v>200</v>
      </c>
      <c r="S840" s="2">
        <v>0</v>
      </c>
      <c r="T840" s="2">
        <v>0</v>
      </c>
      <c r="U840" s="16"/>
      <c r="V840" s="2">
        <v>0</v>
      </c>
      <c r="W840" s="2">
        <f t="shared" si="829"/>
        <v>10</v>
      </c>
      <c r="X840" s="2">
        <f t="shared" si="805"/>
        <v>0</v>
      </c>
      <c r="Y840" s="17">
        <f t="shared" si="809"/>
        <v>2.8846153846153846</v>
      </c>
      <c r="Z840" s="17">
        <f t="shared" ref="Z840:Z903" si="834">N840*1000/4000</f>
        <v>0.5</v>
      </c>
      <c r="AA840" s="17">
        <f t="shared" si="804"/>
        <v>5</v>
      </c>
      <c r="AB840" s="18">
        <v>7</v>
      </c>
      <c r="AC840" s="19">
        <f t="shared" si="830"/>
        <v>225.38461538461539</v>
      </c>
      <c r="AD840" s="17">
        <f t="shared" si="810"/>
        <v>0</v>
      </c>
      <c r="AE840" s="17">
        <f t="shared" si="811"/>
        <v>0</v>
      </c>
      <c r="AF840" s="29"/>
      <c r="AG840" s="43">
        <f t="shared" si="831"/>
        <v>0</v>
      </c>
      <c r="AH840" s="17">
        <f t="shared" si="832"/>
        <v>4.5076923076923077</v>
      </c>
      <c r="AI840" s="17">
        <f t="shared" si="833"/>
        <v>4.5076923076923077</v>
      </c>
      <c r="AJ840" s="3">
        <f t="shared" si="807"/>
        <v>220</v>
      </c>
      <c r="AK840" s="3">
        <f t="shared" si="808"/>
        <v>3500</v>
      </c>
      <c r="AL840" s="3"/>
      <c r="AN840" s="20">
        <f t="shared" si="812"/>
        <v>220.88</v>
      </c>
      <c r="AO840">
        <f t="shared" si="816"/>
        <v>2</v>
      </c>
      <c r="AP840">
        <f t="shared" si="817"/>
        <v>0</v>
      </c>
      <c r="AQ840">
        <f t="shared" si="818"/>
        <v>1</v>
      </c>
      <c r="AR840">
        <f t="shared" si="819"/>
        <v>0</v>
      </c>
      <c r="AS840">
        <f t="shared" si="820"/>
        <v>0</v>
      </c>
      <c r="AT840">
        <f t="shared" si="821"/>
        <v>0</v>
      </c>
      <c r="AU840">
        <f t="shared" si="822"/>
        <v>1</v>
      </c>
      <c r="AV840">
        <f t="shared" si="823"/>
        <v>1</v>
      </c>
      <c r="AW840">
        <f t="shared" si="824"/>
        <v>1</v>
      </c>
      <c r="AX840">
        <f t="shared" si="825"/>
        <v>0</v>
      </c>
      <c r="AY840">
        <f t="shared" si="826"/>
        <v>3519.9999999999818</v>
      </c>
      <c r="AZ840" s="12">
        <f t="shared" si="813"/>
        <v>-2.2944444444444443</v>
      </c>
      <c r="BA840" s="13">
        <f t="shared" si="806"/>
        <v>0</v>
      </c>
      <c r="BB840" s="13">
        <f t="shared" si="827"/>
        <v>0</v>
      </c>
      <c r="BC840" s="27">
        <v>0</v>
      </c>
      <c r="BD840" s="1">
        <f t="shared" si="814"/>
        <v>0</v>
      </c>
      <c r="BE840" s="20">
        <f t="shared" si="815"/>
        <v>212.88461538461539</v>
      </c>
    </row>
    <row r="841" spans="1:57" ht="39.75" customHeight="1" x14ac:dyDescent="0.65">
      <c r="A841" s="39">
        <v>835</v>
      </c>
      <c r="B841" s="2" t="s">
        <v>1847</v>
      </c>
      <c r="C841" s="36" t="s">
        <v>1975</v>
      </c>
      <c r="D841" s="47" t="s">
        <v>853</v>
      </c>
      <c r="E841" s="48" t="s">
        <v>300</v>
      </c>
      <c r="F841" s="46" t="str">
        <f>VLOOKUP(C841,'[1]2023.11'!$C$6:$X$1239,8,0)</f>
        <v>MOEURN</v>
      </c>
      <c r="G841" s="46" t="str">
        <f>VLOOKUP(C841,'[1]2023.11'!$C$6:$X$1239,9,0)</f>
        <v>SREYPOV</v>
      </c>
      <c r="H841" s="46" t="str">
        <f>VLOOKUP(C841,'[1]2023.11'!$C$6:$X$1239,14,0)</f>
        <v>F</v>
      </c>
      <c r="I841" s="78">
        <f>VLOOKUP(C841,'[1]2023.11'!$C$6:$X$1239,13,0)</f>
        <v>37542</v>
      </c>
      <c r="J841" s="46" t="str">
        <f>VLOOKUP(C841,'[1]2023.11'!$C$6:$X$1239,4,0)</f>
        <v>066625373</v>
      </c>
      <c r="K841" s="46" t="str">
        <f>VLOOKUP(C841,'[1]2023.11'!$C$6:$X$1239,3,0)</f>
        <v>101369612</v>
      </c>
      <c r="L841" s="15">
        <v>45048</v>
      </c>
      <c r="M841" s="2">
        <f t="shared" si="828"/>
        <v>26</v>
      </c>
      <c r="N841" s="16">
        <v>21</v>
      </c>
      <c r="O841" s="2"/>
      <c r="P841" s="16"/>
      <c r="Q841" s="16"/>
      <c r="R841" s="2">
        <v>200</v>
      </c>
      <c r="S841" s="2">
        <v>0</v>
      </c>
      <c r="T841" s="2">
        <v>0</v>
      </c>
      <c r="U841" s="16"/>
      <c r="V841" s="2">
        <v>0</v>
      </c>
      <c r="W841" s="2">
        <f t="shared" si="829"/>
        <v>10</v>
      </c>
      <c r="X841" s="2">
        <f t="shared" si="805"/>
        <v>0</v>
      </c>
      <c r="Y841" s="17">
        <f t="shared" si="809"/>
        <v>30.288461538461537</v>
      </c>
      <c r="Z841" s="17">
        <f t="shared" si="834"/>
        <v>5.25</v>
      </c>
      <c r="AA841" s="17">
        <f t="shared" si="804"/>
        <v>5</v>
      </c>
      <c r="AB841" s="18">
        <v>7</v>
      </c>
      <c r="AC841" s="19">
        <f t="shared" si="830"/>
        <v>257.53846153846155</v>
      </c>
      <c r="AD841" s="17">
        <f t="shared" si="810"/>
        <v>0</v>
      </c>
      <c r="AE841" s="17">
        <f t="shared" si="811"/>
        <v>0</v>
      </c>
      <c r="AF841" s="29"/>
      <c r="AG841" s="43">
        <f t="shared" si="831"/>
        <v>0</v>
      </c>
      <c r="AH841" s="17">
        <f t="shared" si="832"/>
        <v>5.1507692307692308</v>
      </c>
      <c r="AI841" s="17">
        <f t="shared" si="833"/>
        <v>5.1507692307692308</v>
      </c>
      <c r="AJ841" s="3">
        <f t="shared" si="807"/>
        <v>252</v>
      </c>
      <c r="AK841" s="3">
        <f t="shared" si="808"/>
        <v>1500</v>
      </c>
      <c r="AL841" s="3"/>
      <c r="AN841" s="20">
        <f t="shared" si="812"/>
        <v>252.39</v>
      </c>
      <c r="AO841">
        <f t="shared" si="816"/>
        <v>2</v>
      </c>
      <c r="AP841">
        <f t="shared" si="817"/>
        <v>1</v>
      </c>
      <c r="AQ841">
        <f t="shared" si="818"/>
        <v>0</v>
      </c>
      <c r="AR841">
        <f t="shared" si="819"/>
        <v>0</v>
      </c>
      <c r="AS841">
        <f t="shared" si="820"/>
        <v>0</v>
      </c>
      <c r="AT841">
        <f t="shared" si="821"/>
        <v>2</v>
      </c>
      <c r="AU841">
        <f t="shared" si="822"/>
        <v>0</v>
      </c>
      <c r="AV841">
        <f t="shared" si="823"/>
        <v>1</v>
      </c>
      <c r="AW841">
        <f t="shared" si="824"/>
        <v>1</v>
      </c>
      <c r="AX841">
        <f t="shared" si="825"/>
        <v>0</v>
      </c>
      <c r="AY841">
        <f t="shared" si="826"/>
        <v>1559.9999999999454</v>
      </c>
      <c r="AZ841" s="12">
        <f t="shared" si="813"/>
        <v>-2.2944444444444443</v>
      </c>
      <c r="BA841" s="13">
        <f t="shared" si="806"/>
        <v>0</v>
      </c>
      <c r="BB841" s="13">
        <f t="shared" si="827"/>
        <v>0</v>
      </c>
      <c r="BC841" s="27">
        <v>0</v>
      </c>
      <c r="BD841" s="1">
        <f t="shared" si="814"/>
        <v>0</v>
      </c>
      <c r="BE841" s="20">
        <f t="shared" si="815"/>
        <v>240.28846153846155</v>
      </c>
    </row>
    <row r="842" spans="1:57" ht="39.75" customHeight="1" x14ac:dyDescent="0.65">
      <c r="A842" s="2">
        <v>836</v>
      </c>
      <c r="B842" s="2" t="s">
        <v>1847</v>
      </c>
      <c r="C842" s="44" t="s">
        <v>1976</v>
      </c>
      <c r="D842" s="47" t="s">
        <v>840</v>
      </c>
      <c r="E842" s="48" t="s">
        <v>1396</v>
      </c>
      <c r="F842" s="46" t="str">
        <f>VLOOKUP(C842,'[1]2023.11'!$C$6:$X$1239,8,0)</f>
        <v>CHEA</v>
      </c>
      <c r="G842" s="46" t="str">
        <f>VLOOKUP(C842,'[1]2023.11'!$C$6:$X$1239,9,0)</f>
        <v>PHEN</v>
      </c>
      <c r="H842" s="46" t="str">
        <f>VLOOKUP(C842,'[1]2023.11'!$C$6:$X$1239,14,0)</f>
        <v>F</v>
      </c>
      <c r="I842" s="78">
        <f>VLOOKUP(C842,'[1]2023.11'!$C$6:$X$1239,13,0)</f>
        <v>35163</v>
      </c>
      <c r="J842" s="46" t="str">
        <f>VLOOKUP(C842,'[1]2023.11'!$C$6:$X$1239,4,0)</f>
        <v>078773901</v>
      </c>
      <c r="K842" s="46" t="str">
        <f>VLOOKUP(C842,'[1]2023.11'!$C$6:$X$1239,3,0)</f>
        <v>110475302</v>
      </c>
      <c r="L842" s="15">
        <v>45055</v>
      </c>
      <c r="M842" s="2">
        <f t="shared" si="828"/>
        <v>23</v>
      </c>
      <c r="N842" s="16">
        <v>16</v>
      </c>
      <c r="O842" s="2"/>
      <c r="P842" s="16">
        <v>3</v>
      </c>
      <c r="Q842" s="16"/>
      <c r="R842" s="2">
        <v>200</v>
      </c>
      <c r="S842" s="2">
        <v>0</v>
      </c>
      <c r="T842" s="2">
        <v>0</v>
      </c>
      <c r="U842" s="16"/>
      <c r="V842" s="2">
        <v>0</v>
      </c>
      <c r="W842" s="2">
        <f t="shared" si="829"/>
        <v>0</v>
      </c>
      <c r="X842" s="2">
        <f t="shared" si="805"/>
        <v>0</v>
      </c>
      <c r="Y842" s="17">
        <f t="shared" si="809"/>
        <v>23.076923076923077</v>
      </c>
      <c r="Z842" s="17">
        <f t="shared" si="834"/>
        <v>4</v>
      </c>
      <c r="AA842" s="17">
        <f t="shared" si="804"/>
        <v>4.4230769230769234</v>
      </c>
      <c r="AB842" s="18">
        <v>7</v>
      </c>
      <c r="AC842" s="19">
        <f t="shared" si="830"/>
        <v>238.5</v>
      </c>
      <c r="AD842" s="17">
        <f t="shared" si="810"/>
        <v>23.076923076923077</v>
      </c>
      <c r="AE842" s="17">
        <f t="shared" si="811"/>
        <v>0</v>
      </c>
      <c r="AF842" s="29"/>
      <c r="AG842" s="43">
        <f t="shared" si="831"/>
        <v>0</v>
      </c>
      <c r="AH842" s="17">
        <f t="shared" si="832"/>
        <v>4.7700000000000005</v>
      </c>
      <c r="AI842" s="17">
        <f t="shared" si="833"/>
        <v>27.846923076923076</v>
      </c>
      <c r="AJ842" s="3">
        <f t="shared" si="807"/>
        <v>210</v>
      </c>
      <c r="AK842" s="3">
        <f t="shared" si="808"/>
        <v>2600</v>
      </c>
      <c r="AL842" s="3"/>
      <c r="AN842" s="20">
        <f t="shared" si="812"/>
        <v>210.65</v>
      </c>
      <c r="AO842">
        <f t="shared" si="816"/>
        <v>2</v>
      </c>
      <c r="AP842">
        <f t="shared" si="817"/>
        <v>0</v>
      </c>
      <c r="AQ842">
        <f t="shared" si="818"/>
        <v>0</v>
      </c>
      <c r="AR842">
        <f t="shared" si="819"/>
        <v>1</v>
      </c>
      <c r="AS842">
        <f t="shared" si="820"/>
        <v>0</v>
      </c>
      <c r="AT842">
        <f t="shared" si="821"/>
        <v>0</v>
      </c>
      <c r="AU842">
        <f t="shared" si="822"/>
        <v>1</v>
      </c>
      <c r="AV842">
        <f t="shared" si="823"/>
        <v>0</v>
      </c>
      <c r="AW842">
        <f t="shared" si="824"/>
        <v>1</v>
      </c>
      <c r="AX842">
        <f t="shared" si="825"/>
        <v>1</v>
      </c>
      <c r="AY842">
        <f t="shared" si="826"/>
        <v>2600.0000000000227</v>
      </c>
      <c r="AZ842" s="12">
        <f t="shared" si="813"/>
        <v>-2.3138888888888891</v>
      </c>
      <c r="BA842" s="13">
        <f t="shared" si="806"/>
        <v>0</v>
      </c>
      <c r="BB842" s="13">
        <f t="shared" si="827"/>
        <v>0</v>
      </c>
      <c r="BC842" s="27">
        <v>0</v>
      </c>
      <c r="BD842" s="1">
        <f t="shared" si="814"/>
        <v>0</v>
      </c>
      <c r="BE842" s="20">
        <f t="shared" si="815"/>
        <v>200</v>
      </c>
    </row>
    <row r="843" spans="1:57" ht="39.75" customHeight="1" x14ac:dyDescent="0.65">
      <c r="A843" s="39">
        <v>837</v>
      </c>
      <c r="B843" s="2" t="s">
        <v>1847</v>
      </c>
      <c r="C843" s="44" t="s">
        <v>1977</v>
      </c>
      <c r="D843" s="47" t="s">
        <v>1084</v>
      </c>
      <c r="E843" s="48" t="s">
        <v>1978</v>
      </c>
      <c r="F843" s="46" t="str">
        <f>VLOOKUP(C843,'[1]2023.11'!$C$6:$X$1239,8,0)</f>
        <v>MOK</v>
      </c>
      <c r="G843" s="46" t="str">
        <f>VLOOKUP(C843,'[1]2023.11'!$C$6:$X$1239,9,0)</f>
        <v>SAVDY</v>
      </c>
      <c r="H843" s="46" t="str">
        <f>VLOOKUP(C843,'[1]2023.11'!$C$6:$X$1239,14,0)</f>
        <v>F</v>
      </c>
      <c r="I843" s="78">
        <f>VLOOKUP(C843,'[1]2023.11'!$C$6:$X$1239,13,0)</f>
        <v>38427</v>
      </c>
      <c r="J843" s="46">
        <f>VLOOKUP(C843,'[1]2023.11'!$C$6:$X$1239,4,0)</f>
        <v>0</v>
      </c>
      <c r="K843" s="46" t="str">
        <f>VLOOKUP(C843,'[1]2023.11'!$C$6:$X$1239,3,0)</f>
        <v>031153309</v>
      </c>
      <c r="L843" s="15">
        <v>45108</v>
      </c>
      <c r="M843" s="2">
        <f t="shared" si="828"/>
        <v>26</v>
      </c>
      <c r="N843" s="16">
        <v>43</v>
      </c>
      <c r="O843" s="2"/>
      <c r="P843" s="16"/>
      <c r="Q843" s="16"/>
      <c r="R843" s="2">
        <v>200</v>
      </c>
      <c r="S843" s="2">
        <v>0</v>
      </c>
      <c r="T843" s="2">
        <v>0</v>
      </c>
      <c r="U843" s="16"/>
      <c r="V843" s="2">
        <v>0</v>
      </c>
      <c r="W843" s="2">
        <f t="shared" si="829"/>
        <v>10</v>
      </c>
      <c r="X843" s="2">
        <f t="shared" si="805"/>
        <v>0</v>
      </c>
      <c r="Y843" s="17">
        <f t="shared" si="809"/>
        <v>62.019230769230766</v>
      </c>
      <c r="Z843" s="17">
        <f t="shared" si="834"/>
        <v>10.75</v>
      </c>
      <c r="AA843" s="17">
        <f t="shared" si="804"/>
        <v>5</v>
      </c>
      <c r="AB843" s="18">
        <v>7</v>
      </c>
      <c r="AC843" s="19">
        <f t="shared" si="830"/>
        <v>294.76923076923077</v>
      </c>
      <c r="AD843" s="17">
        <f t="shared" si="810"/>
        <v>0</v>
      </c>
      <c r="AE843" s="17">
        <f t="shared" si="811"/>
        <v>0</v>
      </c>
      <c r="AF843" s="29"/>
      <c r="AG843" s="43">
        <f t="shared" si="831"/>
        <v>0</v>
      </c>
      <c r="AH843" s="17">
        <f t="shared" si="832"/>
        <v>5.8953846153846152</v>
      </c>
      <c r="AI843" s="17">
        <f t="shared" si="833"/>
        <v>5.8953846153846152</v>
      </c>
      <c r="AJ843" s="3">
        <f t="shared" si="807"/>
        <v>288</v>
      </c>
      <c r="AK843" s="3">
        <f t="shared" si="808"/>
        <v>3400</v>
      </c>
      <c r="AL843" s="3"/>
      <c r="AN843" s="20">
        <f t="shared" si="812"/>
        <v>288.87</v>
      </c>
      <c r="AO843">
        <f t="shared" si="816"/>
        <v>2</v>
      </c>
      <c r="AP843">
        <f t="shared" si="817"/>
        <v>1</v>
      </c>
      <c r="AQ843">
        <f t="shared" si="818"/>
        <v>1</v>
      </c>
      <c r="AR843">
        <f t="shared" si="819"/>
        <v>1</v>
      </c>
      <c r="AS843">
        <f t="shared" si="820"/>
        <v>1</v>
      </c>
      <c r="AT843">
        <f t="shared" si="821"/>
        <v>3</v>
      </c>
      <c r="AU843">
        <f t="shared" si="822"/>
        <v>1</v>
      </c>
      <c r="AV843">
        <f t="shared" si="823"/>
        <v>1</v>
      </c>
      <c r="AW843">
        <f t="shared" si="824"/>
        <v>0</v>
      </c>
      <c r="AX843">
        <f t="shared" si="825"/>
        <v>4</v>
      </c>
      <c r="AY843">
        <f t="shared" si="826"/>
        <v>3480.0000000000182</v>
      </c>
      <c r="AZ843" s="12">
        <f t="shared" si="813"/>
        <v>-2.4583333333333335</v>
      </c>
      <c r="BA843" s="13">
        <f t="shared" si="806"/>
        <v>0</v>
      </c>
      <c r="BB843" s="13">
        <f t="shared" si="827"/>
        <v>0</v>
      </c>
      <c r="BC843" s="27">
        <v>0</v>
      </c>
      <c r="BD843" s="1">
        <f t="shared" si="814"/>
        <v>0</v>
      </c>
      <c r="BE843" s="20">
        <f t="shared" si="815"/>
        <v>272.01923076923077</v>
      </c>
    </row>
    <row r="844" spans="1:57" ht="39.75" customHeight="1" x14ac:dyDescent="0.65">
      <c r="A844" s="2">
        <v>838</v>
      </c>
      <c r="B844" s="2" t="s">
        <v>1847</v>
      </c>
      <c r="C844" s="44" t="s">
        <v>1979</v>
      </c>
      <c r="D844" s="47" t="s">
        <v>1980</v>
      </c>
      <c r="E844" s="48" t="s">
        <v>1981</v>
      </c>
      <c r="F844" s="46" t="str">
        <f>VLOOKUP(C844,'[1]2023.11'!$C$6:$X$1239,8,0)</f>
        <v>KHNY</v>
      </c>
      <c r="G844" s="46" t="str">
        <f>VLOOKUP(C844,'[1]2023.11'!$C$6:$X$1239,9,0)</f>
        <v>NALIN</v>
      </c>
      <c r="H844" s="46" t="str">
        <f>VLOOKUP(C844,'[1]2023.11'!$C$6:$X$1239,14,0)</f>
        <v>F</v>
      </c>
      <c r="I844" s="78">
        <f>VLOOKUP(C844,'[1]2023.11'!$C$6:$X$1239,13,0)</f>
        <v>38434</v>
      </c>
      <c r="J844" s="46" t="str">
        <f>VLOOKUP(C844,'[1]2023.11'!$C$6:$X$1239,4,0)</f>
        <v>0968676031</v>
      </c>
      <c r="K844" s="46" t="str">
        <f>VLOOKUP(C844,'[1]2023.11'!$C$6:$X$1239,3,0)</f>
        <v>021348095</v>
      </c>
      <c r="L844" s="15">
        <v>45108</v>
      </c>
      <c r="M844" s="2">
        <f t="shared" si="828"/>
        <v>24.625</v>
      </c>
      <c r="N844" s="16">
        <v>15</v>
      </c>
      <c r="O844" s="2"/>
      <c r="P844" s="16">
        <v>1</v>
      </c>
      <c r="Q844" s="16">
        <v>0.375</v>
      </c>
      <c r="R844" s="2">
        <v>200</v>
      </c>
      <c r="S844" s="2">
        <v>0</v>
      </c>
      <c r="T844" s="2">
        <v>0</v>
      </c>
      <c r="U844" s="16"/>
      <c r="V844" s="2">
        <v>0</v>
      </c>
      <c r="W844" s="2">
        <f t="shared" si="829"/>
        <v>0</v>
      </c>
      <c r="X844" s="2">
        <f t="shared" si="805"/>
        <v>0</v>
      </c>
      <c r="Y844" s="17">
        <f t="shared" si="809"/>
        <v>21.634615384615383</v>
      </c>
      <c r="Z844" s="17">
        <f t="shared" si="834"/>
        <v>3.75</v>
      </c>
      <c r="AA844" s="17">
        <f t="shared" si="804"/>
        <v>4.7355769230769234</v>
      </c>
      <c r="AB844" s="18">
        <v>7</v>
      </c>
      <c r="AC844" s="19">
        <f t="shared" si="830"/>
        <v>237.12019230769232</v>
      </c>
      <c r="AD844" s="17">
        <f t="shared" si="810"/>
        <v>7.6923076923076925</v>
      </c>
      <c r="AE844" s="17">
        <f t="shared" si="811"/>
        <v>2.8846153846153846</v>
      </c>
      <c r="AF844" s="29"/>
      <c r="AG844" s="43">
        <f t="shared" si="831"/>
        <v>0</v>
      </c>
      <c r="AH844" s="17">
        <f t="shared" si="832"/>
        <v>4.7424038461538469</v>
      </c>
      <c r="AI844" s="17">
        <f t="shared" si="833"/>
        <v>15.319326923076924</v>
      </c>
      <c r="AJ844" s="3">
        <f t="shared" si="807"/>
        <v>221</v>
      </c>
      <c r="AK844" s="3">
        <f t="shared" si="808"/>
        <v>3200</v>
      </c>
      <c r="AL844" s="3"/>
      <c r="AN844" s="20">
        <f t="shared" si="812"/>
        <v>221.8</v>
      </c>
      <c r="AO844">
        <f t="shared" si="816"/>
        <v>2</v>
      </c>
      <c r="AP844">
        <f t="shared" si="817"/>
        <v>0</v>
      </c>
      <c r="AQ844">
        <f t="shared" si="818"/>
        <v>1</v>
      </c>
      <c r="AR844">
        <f t="shared" si="819"/>
        <v>0</v>
      </c>
      <c r="AS844">
        <f t="shared" si="820"/>
        <v>0</v>
      </c>
      <c r="AT844">
        <f t="shared" si="821"/>
        <v>1</v>
      </c>
      <c r="AU844">
        <f t="shared" si="822"/>
        <v>1</v>
      </c>
      <c r="AV844">
        <f t="shared" si="823"/>
        <v>1</v>
      </c>
      <c r="AW844">
        <f t="shared" si="824"/>
        <v>0</v>
      </c>
      <c r="AX844">
        <f t="shared" si="825"/>
        <v>2</v>
      </c>
      <c r="AY844">
        <f t="shared" si="826"/>
        <v>3200.0000000000455</v>
      </c>
      <c r="AZ844" s="12">
        <f t="shared" si="813"/>
        <v>-2.4583333333333335</v>
      </c>
      <c r="BA844" s="13">
        <f t="shared" si="806"/>
        <v>0</v>
      </c>
      <c r="BB844" s="13">
        <f t="shared" si="827"/>
        <v>0</v>
      </c>
      <c r="BC844" s="27">
        <v>0</v>
      </c>
      <c r="BD844" s="1">
        <f t="shared" si="814"/>
        <v>0</v>
      </c>
      <c r="BE844" s="20">
        <f t="shared" si="815"/>
        <v>211.05769230769232</v>
      </c>
    </row>
    <row r="845" spans="1:57" ht="39.75" customHeight="1" x14ac:dyDescent="0.65">
      <c r="A845" s="39">
        <v>839</v>
      </c>
      <c r="B845" s="2" t="s">
        <v>1847</v>
      </c>
      <c r="C845" s="44" t="s">
        <v>1982</v>
      </c>
      <c r="D845" s="47" t="s">
        <v>1983</v>
      </c>
      <c r="E845" s="48" t="s">
        <v>740</v>
      </c>
      <c r="F845" s="46" t="str">
        <f>VLOOKUP(C845,'[1]2023.11'!$C$6:$X$1239,8,0)</f>
        <v>RIM</v>
      </c>
      <c r="G845" s="46" t="str">
        <f>VLOOKUP(C845,'[1]2023.11'!$C$6:$X$1239,9,0)</f>
        <v>SAMNANG</v>
      </c>
      <c r="H845" s="46" t="str">
        <f>VLOOKUP(C845,'[1]2023.11'!$C$6:$X$1239,14,0)</f>
        <v>F</v>
      </c>
      <c r="I845" s="78">
        <f>VLOOKUP(C845,'[1]2023.11'!$C$6:$X$1239,13,0)</f>
        <v>35229</v>
      </c>
      <c r="J845" s="46" t="e">
        <f>VLOOKUP(C845,'[1]2023.11'!$C$6:$X$1239,4,0)</f>
        <v>#N/A</v>
      </c>
      <c r="K845" s="46" t="str">
        <f>VLOOKUP(C845,'[1]2023.11'!$C$6:$X$1239,3,0)</f>
        <v>031011311</v>
      </c>
      <c r="L845" s="15">
        <v>44927</v>
      </c>
      <c r="M845" s="2">
        <f t="shared" si="828"/>
        <v>25</v>
      </c>
      <c r="N845" s="16">
        <v>2</v>
      </c>
      <c r="O845" s="2"/>
      <c r="P845" s="16">
        <v>1</v>
      </c>
      <c r="Q845" s="16"/>
      <c r="R845" s="2">
        <v>200</v>
      </c>
      <c r="S845" s="2">
        <v>0</v>
      </c>
      <c r="T845" s="2">
        <v>0</v>
      </c>
      <c r="U845" s="16"/>
      <c r="V845" s="2">
        <v>0</v>
      </c>
      <c r="W845" s="2">
        <f t="shared" si="829"/>
        <v>5</v>
      </c>
      <c r="X845" s="2">
        <f t="shared" si="805"/>
        <v>0</v>
      </c>
      <c r="Y845" s="17">
        <f t="shared" si="809"/>
        <v>2.8846153846153846</v>
      </c>
      <c r="Z845" s="17">
        <f t="shared" si="834"/>
        <v>0.5</v>
      </c>
      <c r="AA845" s="17">
        <f t="shared" si="804"/>
        <v>4.8076923076923084</v>
      </c>
      <c r="AB845" s="18">
        <v>7</v>
      </c>
      <c r="AC845" s="19">
        <f t="shared" si="830"/>
        <v>220.19230769230771</v>
      </c>
      <c r="AD845" s="17">
        <f t="shared" si="810"/>
        <v>7.6923076923076925</v>
      </c>
      <c r="AE845" s="17">
        <f t="shared" si="811"/>
        <v>0</v>
      </c>
      <c r="AF845" s="29"/>
      <c r="AG845" s="43">
        <f t="shared" si="831"/>
        <v>0</v>
      </c>
      <c r="AH845" s="17">
        <f t="shared" si="832"/>
        <v>4.4038461538461542</v>
      </c>
      <c r="AI845" s="17">
        <f t="shared" si="833"/>
        <v>12.096153846153847</v>
      </c>
      <c r="AJ845" s="3">
        <f t="shared" si="807"/>
        <v>208</v>
      </c>
      <c r="AK845" s="3">
        <f t="shared" si="808"/>
        <v>300</v>
      </c>
      <c r="AL845" s="3"/>
      <c r="AN845" s="20">
        <f t="shared" si="812"/>
        <v>208.1</v>
      </c>
      <c r="AO845">
        <f t="shared" si="816"/>
        <v>2</v>
      </c>
      <c r="AP845">
        <f t="shared" si="817"/>
        <v>0</v>
      </c>
      <c r="AQ845">
        <f t="shared" si="818"/>
        <v>0</v>
      </c>
      <c r="AR845">
        <f t="shared" si="819"/>
        <v>0</v>
      </c>
      <c r="AS845">
        <f t="shared" si="820"/>
        <v>1</v>
      </c>
      <c r="AT845">
        <f t="shared" si="821"/>
        <v>3</v>
      </c>
      <c r="AU845">
        <f t="shared" si="822"/>
        <v>0</v>
      </c>
      <c r="AV845">
        <f t="shared" si="823"/>
        <v>0</v>
      </c>
      <c r="AW845">
        <f t="shared" si="824"/>
        <v>0</v>
      </c>
      <c r="AX845">
        <f t="shared" si="825"/>
        <v>3</v>
      </c>
      <c r="AY845">
        <f t="shared" si="826"/>
        <v>399.99999999997726</v>
      </c>
      <c r="AZ845" s="12">
        <f t="shared" si="813"/>
        <v>-1.9583333333333333</v>
      </c>
      <c r="BA845" s="13">
        <f t="shared" si="806"/>
        <v>0</v>
      </c>
      <c r="BB845" s="13">
        <f t="shared" si="827"/>
        <v>0</v>
      </c>
      <c r="BC845" s="27">
        <v>0</v>
      </c>
      <c r="BD845" s="1">
        <f t="shared" si="814"/>
        <v>0</v>
      </c>
      <c r="BE845" s="20">
        <f t="shared" si="815"/>
        <v>200.19230769230771</v>
      </c>
    </row>
    <row r="846" spans="1:57" ht="39.75" customHeight="1" x14ac:dyDescent="0.65">
      <c r="A846" s="2">
        <v>840</v>
      </c>
      <c r="B846" s="2" t="s">
        <v>1847</v>
      </c>
      <c r="C846" s="44" t="s">
        <v>1984</v>
      </c>
      <c r="D846" s="47" t="s">
        <v>1985</v>
      </c>
      <c r="E846" s="48" t="s">
        <v>371</v>
      </c>
      <c r="F846" s="46" t="str">
        <f>VLOOKUP(C846,'[1]2023.11'!$C$6:$X$1239,8,0)</f>
        <v>KHEANG</v>
      </c>
      <c r="G846" s="46" t="str">
        <f>VLOOKUP(C846,'[1]2023.11'!$C$6:$X$1239,9,0)</f>
        <v>SOPHEA</v>
      </c>
      <c r="H846" s="46" t="str">
        <f>VLOOKUP(C846,'[1]2023.11'!$C$6:$X$1239,14,0)</f>
        <v>F</v>
      </c>
      <c r="I846" s="78">
        <f>VLOOKUP(C846,'[1]2023.11'!$C$6:$X$1239,13,0)</f>
        <v>38566</v>
      </c>
      <c r="J846" s="46" t="e">
        <f>VLOOKUP(C846,'[1]2023.11'!$C$6:$X$1239,4,0)</f>
        <v>#N/A</v>
      </c>
      <c r="K846" s="46" t="str">
        <f>VLOOKUP(C846,'[1]2023.11'!$C$6:$X$1239,3,0)</f>
        <v>0250355881</v>
      </c>
      <c r="L846" s="15">
        <v>45170</v>
      </c>
      <c r="M846" s="2">
        <f t="shared" si="828"/>
        <v>26</v>
      </c>
      <c r="N846" s="16">
        <v>2</v>
      </c>
      <c r="O846" s="2"/>
      <c r="P846" s="16"/>
      <c r="Q846" s="16"/>
      <c r="R846" s="2">
        <v>200</v>
      </c>
      <c r="S846" s="2">
        <v>0</v>
      </c>
      <c r="T846" s="2">
        <v>0</v>
      </c>
      <c r="U846" s="16"/>
      <c r="V846" s="2">
        <v>0</v>
      </c>
      <c r="W846" s="2">
        <f t="shared" si="829"/>
        <v>10</v>
      </c>
      <c r="X846" s="2">
        <f t="shared" si="805"/>
        <v>0</v>
      </c>
      <c r="Y846" s="17">
        <f t="shared" si="809"/>
        <v>2.8846153846153846</v>
      </c>
      <c r="Z846" s="17">
        <f t="shared" si="834"/>
        <v>0.5</v>
      </c>
      <c r="AA846" s="17">
        <f t="shared" si="804"/>
        <v>5</v>
      </c>
      <c r="AB846" s="18">
        <v>7</v>
      </c>
      <c r="AC846" s="19">
        <f t="shared" si="830"/>
        <v>225.38461538461539</v>
      </c>
      <c r="AD846" s="17">
        <f t="shared" si="810"/>
        <v>0</v>
      </c>
      <c r="AE846" s="17">
        <f t="shared" si="811"/>
        <v>0</v>
      </c>
      <c r="AF846" s="29"/>
      <c r="AG846" s="43">
        <f t="shared" si="831"/>
        <v>0</v>
      </c>
      <c r="AH846" s="17">
        <f t="shared" si="832"/>
        <v>4.5076923076923077</v>
      </c>
      <c r="AI846" s="17">
        <f t="shared" si="833"/>
        <v>4.5076923076923077</v>
      </c>
      <c r="AJ846" s="3">
        <f t="shared" si="807"/>
        <v>220</v>
      </c>
      <c r="AK846" s="3">
        <f t="shared" si="808"/>
        <v>3500</v>
      </c>
      <c r="AL846" s="3"/>
      <c r="AN846" s="20">
        <f t="shared" si="812"/>
        <v>220.88</v>
      </c>
      <c r="AO846">
        <f t="shared" si="816"/>
        <v>2</v>
      </c>
      <c r="AP846">
        <f t="shared" si="817"/>
        <v>0</v>
      </c>
      <c r="AQ846">
        <f t="shared" si="818"/>
        <v>1</v>
      </c>
      <c r="AR846">
        <f t="shared" si="819"/>
        <v>0</v>
      </c>
      <c r="AS846">
        <f t="shared" si="820"/>
        <v>0</v>
      </c>
      <c r="AT846">
        <f t="shared" si="821"/>
        <v>0</v>
      </c>
      <c r="AU846">
        <f t="shared" si="822"/>
        <v>1</v>
      </c>
      <c r="AV846">
        <f t="shared" si="823"/>
        <v>1</v>
      </c>
      <c r="AW846">
        <f t="shared" si="824"/>
        <v>1</v>
      </c>
      <c r="AX846">
        <f t="shared" si="825"/>
        <v>0</v>
      </c>
      <c r="AY846">
        <f t="shared" si="826"/>
        <v>3519.9999999999818</v>
      </c>
      <c r="AZ846" s="12">
        <f t="shared" si="813"/>
        <v>-2.625</v>
      </c>
      <c r="BA846" s="13">
        <f t="shared" si="806"/>
        <v>0</v>
      </c>
      <c r="BB846" s="13">
        <f t="shared" si="827"/>
        <v>0</v>
      </c>
      <c r="BC846" s="27">
        <v>0</v>
      </c>
      <c r="BD846" s="1">
        <f t="shared" si="814"/>
        <v>0</v>
      </c>
      <c r="BE846" s="20">
        <f t="shared" si="815"/>
        <v>212.88461538461539</v>
      </c>
    </row>
    <row r="847" spans="1:57" ht="32.25" customHeight="1" x14ac:dyDescent="0.65">
      <c r="A847" s="39">
        <v>841</v>
      </c>
      <c r="B847" s="2" t="s">
        <v>1986</v>
      </c>
      <c r="C847" s="44" t="s">
        <v>1987</v>
      </c>
      <c r="D847" s="65" t="s">
        <v>1988</v>
      </c>
      <c r="E847" s="48" t="s">
        <v>469</v>
      </c>
      <c r="F847" s="46" t="str">
        <f>VLOOKUP(C847,'[1]2023.11'!$C$6:$X$1239,8,0)</f>
        <v>MACH</v>
      </c>
      <c r="G847" s="46" t="str">
        <f>VLOOKUP(C847,'[1]2023.11'!$C$6:$X$1239,9,0)</f>
        <v>SARET</v>
      </c>
      <c r="H847" s="46" t="str">
        <f>VLOOKUP(C847,'[1]2023.11'!$C$6:$X$1239,14,0)</f>
        <v>F</v>
      </c>
      <c r="I847" s="78">
        <f>VLOOKUP(C847,'[1]2023.11'!$C$6:$X$1239,13,0)</f>
        <v>32423</v>
      </c>
      <c r="J847" s="46" t="str">
        <f>VLOOKUP(C847,'[1]2023.11'!$C$6:$X$1239,4,0)</f>
        <v>089304341</v>
      </c>
      <c r="K847" s="46" t="str">
        <f>VLOOKUP(C847,'[1]2023.11'!$C$6:$X$1239,3,0)</f>
        <v>050931590</v>
      </c>
      <c r="L847" s="15">
        <v>44228</v>
      </c>
      <c r="M847" s="2">
        <f>$P$4-Q847-P847</f>
        <v>26</v>
      </c>
      <c r="N847" s="16">
        <v>22</v>
      </c>
      <c r="O847" s="2"/>
      <c r="P847" s="16"/>
      <c r="Q847" s="16"/>
      <c r="R847" s="2">
        <v>200</v>
      </c>
      <c r="S847" s="2">
        <v>0</v>
      </c>
      <c r="T847" s="2">
        <v>2.5</v>
      </c>
      <c r="U847" s="16"/>
      <c r="V847" s="2">
        <v>0</v>
      </c>
      <c r="W847" s="2">
        <f>IF(AND($Q$4&lt;=M847,Q847&lt;0.01),10,IF(AND(M847&gt;=$Q$4-1,Q847&lt;0.01),5,0))</f>
        <v>10</v>
      </c>
      <c r="X847" s="2">
        <f t="shared" si="805"/>
        <v>0</v>
      </c>
      <c r="Y847" s="17">
        <f t="shared" si="809"/>
        <v>31.73076923076923</v>
      </c>
      <c r="Z847" s="17">
        <f t="shared" si="834"/>
        <v>5.5</v>
      </c>
      <c r="AA847" s="17">
        <f t="shared" si="804"/>
        <v>5</v>
      </c>
      <c r="AB847" s="18">
        <v>7</v>
      </c>
      <c r="AC847" s="19">
        <f t="shared" si="830"/>
        <v>261.73076923076923</v>
      </c>
      <c r="AD847" s="17">
        <f>(R847+T847)/$P$4*P847</f>
        <v>0</v>
      </c>
      <c r="AE847" s="17">
        <f>(R847+T847)/$P$4*Q847</f>
        <v>0</v>
      </c>
      <c r="AF847" s="29"/>
      <c r="AG847" s="43">
        <f>IF(BE847&lt;=(1500000/4000),0,IF(BE847&lt;=(2000000/4000),(BE847-(1500000/4000))*5%,IF(BE847&lt;=(8500000/4000),(BE847-(2000000/4000))*10%+(25000/4000),IF(BE847&lt;=(12500000/4000),(BE847-(8500000/4000))*15%+(675000/4000),(BE847-(12500000/4000))*20%+(1275000/4000)))))</f>
        <v>0</v>
      </c>
      <c r="AH847" s="17">
        <f>IF((AC847*4000)&lt;=1200000,(AC847*2%),(1200000/4000*2%))</f>
        <v>5.2346153846153847</v>
      </c>
      <c r="AI847" s="17">
        <f>AD847+AE847+AF847+AG847+AH847</f>
        <v>5.2346153846153847</v>
      </c>
      <c r="AJ847" s="3">
        <f t="shared" si="807"/>
        <v>256</v>
      </c>
      <c r="AK847" s="3">
        <f t="shared" si="808"/>
        <v>2000</v>
      </c>
      <c r="AL847" s="3"/>
      <c r="AN847" s="20">
        <f t="shared" si="812"/>
        <v>256.5</v>
      </c>
      <c r="AO847">
        <f t="shared" si="816"/>
        <v>2</v>
      </c>
      <c r="AP847">
        <f t="shared" si="817"/>
        <v>1</v>
      </c>
      <c r="AQ847">
        <f t="shared" si="818"/>
        <v>0</v>
      </c>
      <c r="AR847">
        <f t="shared" si="819"/>
        <v>0</v>
      </c>
      <c r="AS847">
        <f t="shared" si="820"/>
        <v>1</v>
      </c>
      <c r="AT847">
        <f t="shared" si="821"/>
        <v>1</v>
      </c>
      <c r="AU847">
        <f t="shared" si="822"/>
        <v>1</v>
      </c>
      <c r="AV847">
        <f t="shared" si="823"/>
        <v>0</v>
      </c>
      <c r="AW847">
        <f t="shared" si="824"/>
        <v>0</v>
      </c>
      <c r="AX847">
        <f t="shared" si="825"/>
        <v>0</v>
      </c>
      <c r="AY847">
        <f t="shared" si="826"/>
        <v>2000</v>
      </c>
      <c r="AZ847" s="12">
        <f t="shared" si="813"/>
        <v>-4.1666666666666664E-2</v>
      </c>
      <c r="BA847" s="13">
        <f t="shared" si="806"/>
        <v>0</v>
      </c>
      <c r="BB847" s="13">
        <f t="shared" si="827"/>
        <v>0</v>
      </c>
      <c r="BC847" s="27">
        <v>0</v>
      </c>
      <c r="BD847" s="1">
        <f t="shared" si="814"/>
        <v>0</v>
      </c>
      <c r="BE847" s="20">
        <f t="shared" si="815"/>
        <v>244.23076923076923</v>
      </c>
    </row>
    <row r="848" spans="1:57" ht="33" customHeight="1" x14ac:dyDescent="0.65">
      <c r="A848" s="2">
        <v>842</v>
      </c>
      <c r="B848" s="2" t="s">
        <v>1986</v>
      </c>
      <c r="C848" s="44" t="s">
        <v>1989</v>
      </c>
      <c r="D848" s="65" t="s">
        <v>1990</v>
      </c>
      <c r="E848" s="48" t="s">
        <v>778</v>
      </c>
      <c r="F848" s="46" t="str">
        <f>VLOOKUP(C848,'[1]2023.11'!$C$6:$X$1239,8,0)</f>
        <v>SAM</v>
      </c>
      <c r="G848" s="46" t="str">
        <f>VLOOKUP(C848,'[1]2023.11'!$C$6:$X$1239,9,0)</f>
        <v>CHANTHO</v>
      </c>
      <c r="H848" s="46" t="str">
        <f>VLOOKUP(C848,'[1]2023.11'!$C$6:$X$1239,14,0)</f>
        <v>F</v>
      </c>
      <c r="I848" s="78">
        <f>VLOOKUP(C848,'[1]2023.11'!$C$6:$X$1239,13,0)</f>
        <v>36951</v>
      </c>
      <c r="J848" s="46" t="str">
        <f>VLOOKUP(C848,'[1]2023.11'!$C$6:$X$1239,4,0)</f>
        <v>0975745549</v>
      </c>
      <c r="K848" s="46" t="str">
        <f>VLOOKUP(C848,'[1]2023.11'!$C$6:$X$1239,3,0)</f>
        <v>051615440</v>
      </c>
      <c r="L848" s="15">
        <v>44228</v>
      </c>
      <c r="M848" s="2">
        <f t="shared" ref="M848:M911" si="835">$P$4-Q848-P848</f>
        <v>26</v>
      </c>
      <c r="N848" s="16">
        <v>26</v>
      </c>
      <c r="O848" s="2"/>
      <c r="P848" s="16"/>
      <c r="Q848" s="16"/>
      <c r="R848" s="2">
        <v>200</v>
      </c>
      <c r="S848" s="2">
        <v>0</v>
      </c>
      <c r="T848" s="2">
        <v>2.5</v>
      </c>
      <c r="U848" s="16"/>
      <c r="V848" s="2">
        <v>0</v>
      </c>
      <c r="W848" s="2">
        <f t="shared" ref="W848:W890" si="836">IF(AND($Q$4&lt;=M848,Q848&lt;0.01),10,IF(AND(M848&gt;=$Q$4-1,Q848&lt;0.01),5,0))</f>
        <v>10</v>
      </c>
      <c r="X848" s="2">
        <f t="shared" si="805"/>
        <v>0</v>
      </c>
      <c r="Y848" s="17">
        <f t="shared" si="809"/>
        <v>37.5</v>
      </c>
      <c r="Z848" s="17">
        <f t="shared" si="834"/>
        <v>6.5</v>
      </c>
      <c r="AA848" s="17">
        <f t="shared" si="804"/>
        <v>5</v>
      </c>
      <c r="AB848" s="18">
        <v>7</v>
      </c>
      <c r="AC848" s="19">
        <f t="shared" si="830"/>
        <v>268.5</v>
      </c>
      <c r="AD848" s="17">
        <f t="shared" ref="AD848:AD911" si="837">(R848+T848)/$P$4*P848</f>
        <v>0</v>
      </c>
      <c r="AE848" s="17">
        <f t="shared" ref="AE848:AE911" si="838">(R848+T848)/$P$4*Q848</f>
        <v>0</v>
      </c>
      <c r="AF848" s="29"/>
      <c r="AG848" s="43">
        <f t="shared" ref="AG848:AG890" si="839">IF(BE848&lt;=(1500000/4000),0,IF(BE848&lt;=(2000000/4000),(BE848-(1500000/4000))*5%,IF(BE848&lt;=(8500000/4000),(BE848-(2000000/4000))*10%+(25000/4000),IF(BE848&lt;=(12500000/4000),(BE848-(8500000/4000))*15%+(675000/4000),(BE848-(12500000/4000))*20%+(1275000/4000)))))</f>
        <v>0</v>
      </c>
      <c r="AH848" s="17">
        <f t="shared" ref="AH848:AH890" si="840">IF((AC848*4000)&lt;=1200000,(AC848*2%),(1200000/4000*2%))</f>
        <v>5.37</v>
      </c>
      <c r="AI848" s="17">
        <f t="shared" ref="AI848:AI890" si="841">AD848+AE848+AF848+AG848+AH848</f>
        <v>5.37</v>
      </c>
      <c r="AJ848" s="3">
        <f t="shared" si="807"/>
        <v>263</v>
      </c>
      <c r="AK848" s="3">
        <f t="shared" si="808"/>
        <v>500</v>
      </c>
      <c r="AL848" s="3"/>
      <c r="AN848" s="20">
        <f t="shared" si="812"/>
        <v>263.13</v>
      </c>
      <c r="AO848">
        <f t="shared" si="816"/>
        <v>2</v>
      </c>
      <c r="AP848">
        <f t="shared" si="817"/>
        <v>1</v>
      </c>
      <c r="AQ848">
        <f t="shared" si="818"/>
        <v>0</v>
      </c>
      <c r="AR848">
        <f t="shared" si="819"/>
        <v>1</v>
      </c>
      <c r="AS848">
        <f t="shared" si="820"/>
        <v>0</v>
      </c>
      <c r="AT848">
        <f t="shared" si="821"/>
        <v>3</v>
      </c>
      <c r="AU848">
        <f t="shared" si="822"/>
        <v>0</v>
      </c>
      <c r="AV848">
        <f t="shared" si="823"/>
        <v>0</v>
      </c>
      <c r="AW848">
        <f t="shared" si="824"/>
        <v>1</v>
      </c>
      <c r="AX848">
        <f t="shared" si="825"/>
        <v>0</v>
      </c>
      <c r="AY848">
        <f t="shared" si="826"/>
        <v>519.99999999998181</v>
      </c>
      <c r="AZ848" s="12">
        <f t="shared" si="813"/>
        <v>-4.1666666666666664E-2</v>
      </c>
      <c r="BA848" s="13">
        <f t="shared" si="806"/>
        <v>0</v>
      </c>
      <c r="BB848" s="13">
        <f t="shared" si="827"/>
        <v>0</v>
      </c>
      <c r="BC848" s="27">
        <v>0</v>
      </c>
      <c r="BD848" s="1">
        <f t="shared" si="814"/>
        <v>0</v>
      </c>
      <c r="BE848" s="20">
        <f t="shared" si="815"/>
        <v>250</v>
      </c>
    </row>
    <row r="849" spans="1:57" ht="33" customHeight="1" x14ac:dyDescent="0.65">
      <c r="A849" s="39">
        <v>843</v>
      </c>
      <c r="B849" s="2" t="s">
        <v>1986</v>
      </c>
      <c r="C849" s="44" t="s">
        <v>1991</v>
      </c>
      <c r="D849" s="73" t="s">
        <v>1992</v>
      </c>
      <c r="E849" s="38" t="s">
        <v>50</v>
      </c>
      <c r="F849" s="46" t="str">
        <f>VLOOKUP(C849,'[1]2023.11'!$C$6:$X$1239,8,0)</f>
        <v>SOT</v>
      </c>
      <c r="G849" s="46" t="str">
        <f>VLOOKUP(C849,'[1]2023.11'!$C$6:$X$1239,9,0)</f>
        <v>VOEN</v>
      </c>
      <c r="H849" s="46" t="str">
        <f>VLOOKUP(C849,'[1]2023.11'!$C$6:$X$1239,14,0)</f>
        <v>F</v>
      </c>
      <c r="I849" s="78">
        <f>VLOOKUP(C849,'[1]2023.11'!$C$6:$X$1239,13,0)</f>
        <v>36828</v>
      </c>
      <c r="J849" s="46" t="str">
        <f>VLOOKUP(C849,'[1]2023.11'!$C$6:$X$1239,4,0)</f>
        <v>016218230</v>
      </c>
      <c r="K849" s="46" t="str">
        <f>VLOOKUP(C849,'[1]2023.11'!$C$6:$X$1239,3,0)</f>
        <v>040486615</v>
      </c>
      <c r="L849" s="15">
        <v>44228</v>
      </c>
      <c r="M849" s="2">
        <f t="shared" si="835"/>
        <v>26</v>
      </c>
      <c r="N849" s="16">
        <v>53</v>
      </c>
      <c r="O849" s="2"/>
      <c r="P849" s="16"/>
      <c r="Q849" s="16"/>
      <c r="R849" s="2">
        <v>200</v>
      </c>
      <c r="S849" s="2">
        <v>0</v>
      </c>
      <c r="T849" s="2">
        <v>3</v>
      </c>
      <c r="U849" s="16"/>
      <c r="V849" s="2">
        <v>0</v>
      </c>
      <c r="W849" s="2">
        <f t="shared" si="836"/>
        <v>10</v>
      </c>
      <c r="X849" s="2">
        <f t="shared" si="805"/>
        <v>0</v>
      </c>
      <c r="Y849" s="17">
        <f t="shared" si="809"/>
        <v>76.442307692307693</v>
      </c>
      <c r="Z849" s="17">
        <f t="shared" si="834"/>
        <v>13.25</v>
      </c>
      <c r="AA849" s="17">
        <f t="shared" si="804"/>
        <v>5</v>
      </c>
      <c r="AB849" s="18">
        <v>7</v>
      </c>
      <c r="AC849" s="19">
        <f t="shared" si="830"/>
        <v>314.69230769230768</v>
      </c>
      <c r="AD849" s="17">
        <f t="shared" si="837"/>
        <v>0</v>
      </c>
      <c r="AE849" s="17">
        <f t="shared" si="838"/>
        <v>0</v>
      </c>
      <c r="AF849" s="29"/>
      <c r="AG849" s="43">
        <f t="shared" si="839"/>
        <v>0</v>
      </c>
      <c r="AH849" s="17">
        <f t="shared" si="840"/>
        <v>6</v>
      </c>
      <c r="AI849" s="17">
        <f t="shared" si="841"/>
        <v>6</v>
      </c>
      <c r="AJ849" s="3">
        <f t="shared" si="807"/>
        <v>308</v>
      </c>
      <c r="AK849" s="3">
        <f t="shared" si="808"/>
        <v>2700</v>
      </c>
      <c r="AL849" s="3"/>
      <c r="AN849" s="20">
        <f t="shared" si="812"/>
        <v>308.69</v>
      </c>
      <c r="AO849">
        <f t="shared" si="816"/>
        <v>3</v>
      </c>
      <c r="AP849">
        <f t="shared" si="817"/>
        <v>0</v>
      </c>
      <c r="AQ849">
        <f t="shared" si="818"/>
        <v>0</v>
      </c>
      <c r="AR849">
        <f t="shared" si="819"/>
        <v>0</v>
      </c>
      <c r="AS849">
        <f t="shared" si="820"/>
        <v>1</v>
      </c>
      <c r="AT849">
        <f t="shared" si="821"/>
        <v>3</v>
      </c>
      <c r="AU849">
        <f t="shared" si="822"/>
        <v>1</v>
      </c>
      <c r="AV849">
        <f t="shared" si="823"/>
        <v>0</v>
      </c>
      <c r="AW849">
        <f t="shared" si="824"/>
        <v>1</v>
      </c>
      <c r="AX849">
        <f t="shared" si="825"/>
        <v>2</v>
      </c>
      <c r="AY849">
        <f t="shared" si="826"/>
        <v>2759.9999999999909</v>
      </c>
      <c r="AZ849" s="12">
        <f t="shared" si="813"/>
        <v>-4.1666666666666664E-2</v>
      </c>
      <c r="BA849" s="13">
        <f t="shared" si="806"/>
        <v>0</v>
      </c>
      <c r="BB849" s="13">
        <f t="shared" si="827"/>
        <v>0</v>
      </c>
      <c r="BC849" s="27">
        <v>0</v>
      </c>
      <c r="BD849" s="1">
        <f t="shared" si="814"/>
        <v>0</v>
      </c>
      <c r="BE849" s="20">
        <f t="shared" si="815"/>
        <v>289.44230769230768</v>
      </c>
    </row>
    <row r="850" spans="1:57" ht="33" customHeight="1" x14ac:dyDescent="0.65">
      <c r="A850" s="2">
        <v>844</v>
      </c>
      <c r="B850" s="2" t="s">
        <v>1986</v>
      </c>
      <c r="C850" s="44" t="s">
        <v>1993</v>
      </c>
      <c r="D850" s="65" t="s">
        <v>698</v>
      </c>
      <c r="E850" s="48" t="s">
        <v>1177</v>
      </c>
      <c r="F850" s="46" t="str">
        <f>VLOOKUP(C850,'[1]2023.11'!$C$6:$X$1239,8,0)</f>
        <v>SOT</v>
      </c>
      <c r="G850" s="46" t="str">
        <f>VLOOKUP(C850,'[1]2023.11'!$C$6:$X$1239,9,0)</f>
        <v>SAVORN</v>
      </c>
      <c r="H850" s="46" t="str">
        <f>VLOOKUP(C850,'[1]2023.11'!$C$6:$X$1239,14,0)</f>
        <v>F</v>
      </c>
      <c r="I850" s="78">
        <f>VLOOKUP(C850,'[1]2023.11'!$C$6:$X$1239,13,0)</f>
        <v>34305</v>
      </c>
      <c r="J850" s="46" t="str">
        <f>VLOOKUP(C850,'[1]2023.11'!$C$6:$X$1239,4,0)</f>
        <v>067509867</v>
      </c>
      <c r="K850" s="46" t="str">
        <f>VLOOKUP(C850,'[1]2023.11'!$C$6:$X$1239,3,0)</f>
        <v>080101738</v>
      </c>
      <c r="L850" s="15">
        <v>44228</v>
      </c>
      <c r="M850" s="2">
        <f t="shared" si="835"/>
        <v>26</v>
      </c>
      <c r="N850" s="16">
        <v>42</v>
      </c>
      <c r="O850" s="2"/>
      <c r="P850" s="16"/>
      <c r="Q850" s="16"/>
      <c r="R850" s="2">
        <v>200</v>
      </c>
      <c r="S850" s="2">
        <v>0</v>
      </c>
      <c r="T850" s="2">
        <v>1</v>
      </c>
      <c r="U850" s="16"/>
      <c r="V850" s="2">
        <v>0</v>
      </c>
      <c r="W850" s="2">
        <f t="shared" si="836"/>
        <v>10</v>
      </c>
      <c r="X850" s="2">
        <f t="shared" si="805"/>
        <v>0</v>
      </c>
      <c r="Y850" s="17">
        <f t="shared" si="809"/>
        <v>60.576923076923073</v>
      </c>
      <c r="Z850" s="17">
        <f t="shared" si="834"/>
        <v>10.5</v>
      </c>
      <c r="AA850" s="17">
        <f t="shared" ref="AA850:AA890" si="842">5/$P$4*M850</f>
        <v>5</v>
      </c>
      <c r="AB850" s="18">
        <v>7</v>
      </c>
      <c r="AC850" s="19">
        <f t="shared" si="830"/>
        <v>294.07692307692309</v>
      </c>
      <c r="AD850" s="17">
        <f t="shared" si="837"/>
        <v>0</v>
      </c>
      <c r="AE850" s="17">
        <f t="shared" si="838"/>
        <v>0</v>
      </c>
      <c r="AF850" s="29"/>
      <c r="AG850" s="43">
        <f t="shared" si="839"/>
        <v>0</v>
      </c>
      <c r="AH850" s="17">
        <f t="shared" si="840"/>
        <v>5.8815384615384616</v>
      </c>
      <c r="AI850" s="17">
        <f t="shared" si="841"/>
        <v>5.8815384615384616</v>
      </c>
      <c r="AJ850" s="3">
        <f t="shared" si="807"/>
        <v>288</v>
      </c>
      <c r="AK850" s="3">
        <f t="shared" si="808"/>
        <v>700</v>
      </c>
      <c r="AL850" s="3"/>
      <c r="AN850" s="20">
        <f t="shared" si="812"/>
        <v>288.2</v>
      </c>
      <c r="AO850">
        <f t="shared" si="816"/>
        <v>2</v>
      </c>
      <c r="AP850">
        <f t="shared" si="817"/>
        <v>1</v>
      </c>
      <c r="AQ850">
        <f t="shared" si="818"/>
        <v>1</v>
      </c>
      <c r="AR850">
        <f t="shared" si="819"/>
        <v>1</v>
      </c>
      <c r="AS850">
        <f t="shared" si="820"/>
        <v>1</v>
      </c>
      <c r="AT850">
        <f t="shared" si="821"/>
        <v>3</v>
      </c>
      <c r="AU850">
        <f t="shared" si="822"/>
        <v>0</v>
      </c>
      <c r="AV850">
        <f t="shared" si="823"/>
        <v>0</v>
      </c>
      <c r="AW850">
        <f t="shared" si="824"/>
        <v>1</v>
      </c>
      <c r="AX850">
        <f t="shared" si="825"/>
        <v>2</v>
      </c>
      <c r="AY850">
        <f t="shared" si="826"/>
        <v>799.99999999995453</v>
      </c>
      <c r="AZ850" s="12">
        <f t="shared" si="813"/>
        <v>-4.1666666666666664E-2</v>
      </c>
      <c r="BA850" s="13">
        <f t="shared" si="806"/>
        <v>0</v>
      </c>
      <c r="BB850" s="13">
        <f t="shared" si="827"/>
        <v>0</v>
      </c>
      <c r="BC850" s="27">
        <v>0</v>
      </c>
      <c r="BD850" s="1">
        <f t="shared" si="814"/>
        <v>0</v>
      </c>
      <c r="BE850" s="20">
        <f t="shared" si="815"/>
        <v>271.57692307692309</v>
      </c>
    </row>
    <row r="851" spans="1:57" ht="33" customHeight="1" x14ac:dyDescent="0.65">
      <c r="A851" s="39">
        <v>845</v>
      </c>
      <c r="B851" s="2" t="s">
        <v>1986</v>
      </c>
      <c r="C851" s="44" t="s">
        <v>1994</v>
      </c>
      <c r="D851" s="65" t="s">
        <v>1995</v>
      </c>
      <c r="E851" s="48" t="s">
        <v>1996</v>
      </c>
      <c r="F851" s="46" t="str">
        <f>VLOOKUP(C851,'[1]2023.11'!$C$6:$X$1239,8,0)</f>
        <v>CHHEN</v>
      </c>
      <c r="G851" s="46" t="str">
        <f>VLOOKUP(C851,'[1]2023.11'!$C$6:$X$1239,9,0)</f>
        <v>SINO</v>
      </c>
      <c r="H851" s="46" t="str">
        <f>VLOOKUP(C851,'[1]2023.11'!$C$6:$X$1239,14,0)</f>
        <v>F</v>
      </c>
      <c r="I851" s="78">
        <f>VLOOKUP(C851,'[1]2023.11'!$C$6:$X$1239,13,0)</f>
        <v>36893</v>
      </c>
      <c r="J851" s="46" t="str">
        <f>VLOOKUP(C851,'[1]2023.11'!$C$6:$X$1239,4,0)</f>
        <v>015711647</v>
      </c>
      <c r="K851" s="46" t="str">
        <f>VLOOKUP(C851,'[1]2023.11'!$C$6:$X$1239,3,0)</f>
        <v>070334795</v>
      </c>
      <c r="L851" s="15">
        <v>44228</v>
      </c>
      <c r="M851" s="2">
        <f t="shared" si="835"/>
        <v>26</v>
      </c>
      <c r="N851" s="16">
        <v>30</v>
      </c>
      <c r="O851" s="2"/>
      <c r="P851" s="16"/>
      <c r="Q851" s="16"/>
      <c r="R851" s="2">
        <v>210</v>
      </c>
      <c r="S851" s="2">
        <v>15</v>
      </c>
      <c r="T851" s="2">
        <v>0</v>
      </c>
      <c r="U851" s="16"/>
      <c r="V851" s="2">
        <v>0</v>
      </c>
      <c r="W851" s="2">
        <f t="shared" si="836"/>
        <v>10</v>
      </c>
      <c r="X851" s="2">
        <f t="shared" si="805"/>
        <v>0</v>
      </c>
      <c r="Y851" s="17">
        <f t="shared" si="809"/>
        <v>45.432692307692307</v>
      </c>
      <c r="Z851" s="17">
        <f t="shared" si="834"/>
        <v>7.5</v>
      </c>
      <c r="AA851" s="17">
        <f t="shared" si="842"/>
        <v>5</v>
      </c>
      <c r="AB851" s="18">
        <v>7</v>
      </c>
      <c r="AC851" s="19">
        <f t="shared" si="830"/>
        <v>299.93269230769232</v>
      </c>
      <c r="AD851" s="17">
        <f t="shared" si="837"/>
        <v>0</v>
      </c>
      <c r="AE851" s="17">
        <f t="shared" si="838"/>
        <v>0</v>
      </c>
      <c r="AF851" s="29"/>
      <c r="AG851" s="43">
        <f t="shared" si="839"/>
        <v>0</v>
      </c>
      <c r="AH851" s="17">
        <f t="shared" si="840"/>
        <v>5.9986538461538466</v>
      </c>
      <c r="AI851" s="17">
        <f t="shared" si="841"/>
        <v>5.9986538461538466</v>
      </c>
      <c r="AJ851" s="3">
        <f t="shared" si="807"/>
        <v>293</v>
      </c>
      <c r="AK851" s="3">
        <f t="shared" si="808"/>
        <v>3700</v>
      </c>
      <c r="AL851" s="3"/>
      <c r="AN851" s="20">
        <f t="shared" si="812"/>
        <v>293.93</v>
      </c>
      <c r="AO851">
        <f t="shared" si="816"/>
        <v>2</v>
      </c>
      <c r="AP851">
        <f t="shared" si="817"/>
        <v>1</v>
      </c>
      <c r="AQ851">
        <f t="shared" si="818"/>
        <v>2</v>
      </c>
      <c r="AR851">
        <f t="shared" si="819"/>
        <v>0</v>
      </c>
      <c r="AS851">
        <f t="shared" si="820"/>
        <v>0</v>
      </c>
      <c r="AT851">
        <f t="shared" si="821"/>
        <v>3</v>
      </c>
      <c r="AU851">
        <f t="shared" si="822"/>
        <v>1</v>
      </c>
      <c r="AV851">
        <f t="shared" si="823"/>
        <v>1</v>
      </c>
      <c r="AW851">
        <f t="shared" si="824"/>
        <v>1</v>
      </c>
      <c r="AX851">
        <f t="shared" si="825"/>
        <v>2</v>
      </c>
      <c r="AY851">
        <f t="shared" si="826"/>
        <v>3720.0000000000273</v>
      </c>
      <c r="AZ851" s="12">
        <f t="shared" si="813"/>
        <v>-4.1666666666666664E-2</v>
      </c>
      <c r="BA851" s="13">
        <f t="shared" si="806"/>
        <v>0</v>
      </c>
      <c r="BB851" s="13">
        <f t="shared" si="827"/>
        <v>0</v>
      </c>
      <c r="BC851" s="27">
        <v>0</v>
      </c>
      <c r="BD851" s="1">
        <f t="shared" si="814"/>
        <v>0</v>
      </c>
      <c r="BE851" s="20">
        <f t="shared" si="815"/>
        <v>280.43269230769232</v>
      </c>
    </row>
    <row r="852" spans="1:57" ht="33" customHeight="1" x14ac:dyDescent="0.65">
      <c r="A852" s="2">
        <v>846</v>
      </c>
      <c r="B852" s="2" t="s">
        <v>1986</v>
      </c>
      <c r="C852" s="44" t="s">
        <v>1997</v>
      </c>
      <c r="D852" s="65" t="s">
        <v>846</v>
      </c>
      <c r="E852" s="48" t="s">
        <v>1998</v>
      </c>
      <c r="F852" s="46" t="str">
        <f>VLOOKUP(C852,'[1]2023.11'!$C$6:$X$1239,8,0)</f>
        <v>KIM</v>
      </c>
      <c r="G852" s="46" t="str">
        <f>VLOOKUP(C852,'[1]2023.11'!$C$6:$X$1239,9,0)</f>
        <v>PHEARA</v>
      </c>
      <c r="H852" s="46" t="str">
        <f>VLOOKUP(C852,'[1]2023.11'!$C$6:$X$1239,14,0)</f>
        <v>F</v>
      </c>
      <c r="I852" s="78">
        <f>VLOOKUP(C852,'[1]2023.11'!$C$6:$X$1239,13,0)</f>
        <v>37159</v>
      </c>
      <c r="J852" s="46" t="str">
        <f>VLOOKUP(C852,'[1]2023.11'!$C$6:$X$1239,4,0)</f>
        <v>0885490884</v>
      </c>
      <c r="K852" s="46" t="str">
        <f>VLOOKUP(C852,'[1]2023.11'!$C$6:$X$1239,3,0)</f>
        <v>250262720</v>
      </c>
      <c r="L852" s="15">
        <v>44228</v>
      </c>
      <c r="M852" s="2">
        <f t="shared" si="835"/>
        <v>26</v>
      </c>
      <c r="N852" s="16">
        <v>26</v>
      </c>
      <c r="O852" s="2"/>
      <c r="P852" s="16"/>
      <c r="Q852" s="16"/>
      <c r="R852" s="2">
        <v>200</v>
      </c>
      <c r="S852" s="2">
        <v>0</v>
      </c>
      <c r="T852" s="2">
        <v>0</v>
      </c>
      <c r="U852" s="16"/>
      <c r="V852" s="2">
        <v>0</v>
      </c>
      <c r="W852" s="2">
        <f t="shared" si="836"/>
        <v>10</v>
      </c>
      <c r="X852" s="2">
        <f t="shared" si="805"/>
        <v>0</v>
      </c>
      <c r="Y852" s="17">
        <f t="shared" si="809"/>
        <v>37.5</v>
      </c>
      <c r="Z852" s="17">
        <f t="shared" si="834"/>
        <v>6.5</v>
      </c>
      <c r="AA852" s="17">
        <f t="shared" si="842"/>
        <v>5</v>
      </c>
      <c r="AB852" s="18">
        <v>7</v>
      </c>
      <c r="AC852" s="19">
        <f t="shared" si="830"/>
        <v>266</v>
      </c>
      <c r="AD852" s="17">
        <f t="shared" si="837"/>
        <v>0</v>
      </c>
      <c r="AE852" s="17">
        <f t="shared" si="838"/>
        <v>0</v>
      </c>
      <c r="AF852" s="29"/>
      <c r="AG852" s="43">
        <f t="shared" si="839"/>
        <v>0</v>
      </c>
      <c r="AH852" s="17">
        <f t="shared" si="840"/>
        <v>5.32</v>
      </c>
      <c r="AI852" s="17">
        <f t="shared" si="841"/>
        <v>5.32</v>
      </c>
      <c r="AJ852" s="3">
        <f t="shared" si="807"/>
        <v>260</v>
      </c>
      <c r="AK852" s="3">
        <f t="shared" si="808"/>
        <v>2700</v>
      </c>
      <c r="AL852" s="3"/>
      <c r="AN852" s="20">
        <f t="shared" si="812"/>
        <v>260.68</v>
      </c>
      <c r="AO852">
        <f t="shared" si="816"/>
        <v>2</v>
      </c>
      <c r="AP852">
        <f t="shared" si="817"/>
        <v>1</v>
      </c>
      <c r="AQ852">
        <f t="shared" si="818"/>
        <v>0</v>
      </c>
      <c r="AR852">
        <f t="shared" si="819"/>
        <v>1</v>
      </c>
      <c r="AS852">
        <f t="shared" si="820"/>
        <v>0</v>
      </c>
      <c r="AT852">
        <f t="shared" si="821"/>
        <v>0</v>
      </c>
      <c r="AU852">
        <f t="shared" si="822"/>
        <v>1</v>
      </c>
      <c r="AV852">
        <f t="shared" si="823"/>
        <v>0</v>
      </c>
      <c r="AW852">
        <f t="shared" si="824"/>
        <v>1</v>
      </c>
      <c r="AX852">
        <f t="shared" si="825"/>
        <v>2</v>
      </c>
      <c r="AY852">
        <f t="shared" si="826"/>
        <v>2720.0000000000273</v>
      </c>
      <c r="AZ852" s="12">
        <f t="shared" si="813"/>
        <v>-4.1666666666666664E-2</v>
      </c>
      <c r="BA852" s="13">
        <f t="shared" si="806"/>
        <v>0</v>
      </c>
      <c r="BB852" s="13">
        <f t="shared" si="827"/>
        <v>0</v>
      </c>
      <c r="BC852" s="27">
        <v>0</v>
      </c>
      <c r="BD852" s="1">
        <f t="shared" si="814"/>
        <v>0</v>
      </c>
      <c r="BE852" s="20">
        <f t="shared" si="815"/>
        <v>247.5</v>
      </c>
    </row>
    <row r="853" spans="1:57" ht="33" customHeight="1" x14ac:dyDescent="0.65">
      <c r="A853" s="39">
        <v>847</v>
      </c>
      <c r="B853" s="2" t="s">
        <v>1986</v>
      </c>
      <c r="C853" s="44" t="s">
        <v>1999</v>
      </c>
      <c r="D853" s="65" t="s">
        <v>577</v>
      </c>
      <c r="E853" s="48" t="s">
        <v>426</v>
      </c>
      <c r="F853" s="46" t="str">
        <f>VLOOKUP(C853,'[1]2023.11'!$C$6:$X$1239,8,0)</f>
        <v>THOEURN</v>
      </c>
      <c r="G853" s="46" t="str">
        <f>VLOOKUP(C853,'[1]2023.11'!$C$6:$X$1239,9,0)</f>
        <v>SREYROTH</v>
      </c>
      <c r="H853" s="46" t="str">
        <f>VLOOKUP(C853,'[1]2023.11'!$C$6:$X$1239,14,0)</f>
        <v>F</v>
      </c>
      <c r="I853" s="78">
        <f>VLOOKUP(C853,'[1]2023.11'!$C$6:$X$1239,13,0)</f>
        <v>33609</v>
      </c>
      <c r="J853" s="46" t="str">
        <f>VLOOKUP(C853,'[1]2023.11'!$C$6:$X$1239,4,0)</f>
        <v>0977247044</v>
      </c>
      <c r="K853" s="46" t="str">
        <f>VLOOKUP(C853,'[1]2023.11'!$C$6:$X$1239,3,0)</f>
        <v>240096740</v>
      </c>
      <c r="L853" s="15">
        <v>44228</v>
      </c>
      <c r="M853" s="2">
        <f t="shared" si="835"/>
        <v>26</v>
      </c>
      <c r="N853" s="16">
        <v>30</v>
      </c>
      <c r="O853" s="2"/>
      <c r="P853" s="16"/>
      <c r="Q853" s="16"/>
      <c r="R853" s="2">
        <v>200</v>
      </c>
      <c r="S853" s="2">
        <v>0</v>
      </c>
      <c r="T853" s="2">
        <v>0</v>
      </c>
      <c r="U853" s="16"/>
      <c r="V853" s="2">
        <v>0</v>
      </c>
      <c r="W853" s="2">
        <f t="shared" si="836"/>
        <v>10</v>
      </c>
      <c r="X853" s="2">
        <f t="shared" si="805"/>
        <v>0</v>
      </c>
      <c r="Y853" s="17">
        <f t="shared" si="809"/>
        <v>43.269230769230766</v>
      </c>
      <c r="Z853" s="17">
        <f t="shared" si="834"/>
        <v>7.5</v>
      </c>
      <c r="AA853" s="17">
        <f t="shared" si="842"/>
        <v>5</v>
      </c>
      <c r="AB853" s="18">
        <v>7</v>
      </c>
      <c r="AC853" s="19">
        <f t="shared" si="830"/>
        <v>272.76923076923077</v>
      </c>
      <c r="AD853" s="17">
        <f t="shared" si="837"/>
        <v>0</v>
      </c>
      <c r="AE853" s="17">
        <f t="shared" si="838"/>
        <v>0</v>
      </c>
      <c r="AF853" s="29"/>
      <c r="AG853" s="43">
        <f t="shared" si="839"/>
        <v>0</v>
      </c>
      <c r="AH853" s="17">
        <f t="shared" si="840"/>
        <v>5.4553846153846157</v>
      </c>
      <c r="AI853" s="17">
        <f t="shared" si="841"/>
        <v>5.4553846153846157</v>
      </c>
      <c r="AJ853" s="3">
        <f t="shared" si="807"/>
        <v>267</v>
      </c>
      <c r="AK853" s="3">
        <f t="shared" si="808"/>
        <v>1200</v>
      </c>
      <c r="AL853" s="3"/>
      <c r="AN853" s="20">
        <f t="shared" si="812"/>
        <v>267.31</v>
      </c>
      <c r="AO853">
        <f t="shared" si="816"/>
        <v>2</v>
      </c>
      <c r="AP853">
        <f t="shared" si="817"/>
        <v>1</v>
      </c>
      <c r="AQ853">
        <f t="shared" si="818"/>
        <v>0</v>
      </c>
      <c r="AR853">
        <f t="shared" si="819"/>
        <v>1</v>
      </c>
      <c r="AS853">
        <f t="shared" si="820"/>
        <v>1</v>
      </c>
      <c r="AT853">
        <f t="shared" si="821"/>
        <v>2</v>
      </c>
      <c r="AU853">
        <f t="shared" si="822"/>
        <v>0</v>
      </c>
      <c r="AV853">
        <f t="shared" si="823"/>
        <v>1</v>
      </c>
      <c r="AW853">
        <f t="shared" si="824"/>
        <v>0</v>
      </c>
      <c r="AX853">
        <f t="shared" si="825"/>
        <v>2</v>
      </c>
      <c r="AY853">
        <f t="shared" si="826"/>
        <v>1240.0000000000091</v>
      </c>
      <c r="AZ853" s="12">
        <f t="shared" si="813"/>
        <v>-4.1666666666666664E-2</v>
      </c>
      <c r="BA853" s="13">
        <f t="shared" si="806"/>
        <v>0</v>
      </c>
      <c r="BB853" s="13">
        <f t="shared" si="827"/>
        <v>0</v>
      </c>
      <c r="BC853" s="27">
        <v>0</v>
      </c>
      <c r="BD853" s="1">
        <f t="shared" si="814"/>
        <v>0</v>
      </c>
      <c r="BE853" s="20">
        <f t="shared" si="815"/>
        <v>253.26923076923077</v>
      </c>
    </row>
    <row r="854" spans="1:57" ht="33" customHeight="1" x14ac:dyDescent="0.65">
      <c r="A854" s="2">
        <v>848</v>
      </c>
      <c r="B854" s="2" t="s">
        <v>1986</v>
      </c>
      <c r="C854" s="44" t="s">
        <v>2000</v>
      </c>
      <c r="D854" s="65" t="s">
        <v>648</v>
      </c>
      <c r="E854" s="48" t="s">
        <v>1444</v>
      </c>
      <c r="F854" s="46" t="str">
        <f>VLOOKUP(C854,'[1]2023.11'!$C$6:$X$1239,8,0)</f>
        <v>HAI</v>
      </c>
      <c r="G854" s="46" t="str">
        <f>VLOOKUP(C854,'[1]2023.11'!$C$6:$X$1239,9,0)</f>
        <v>LYDA</v>
      </c>
      <c r="H854" s="46" t="str">
        <f>VLOOKUP(C854,'[1]2023.11'!$C$6:$X$1239,14,0)</f>
        <v>F</v>
      </c>
      <c r="I854" s="78">
        <f>VLOOKUP(C854,'[1]2023.11'!$C$6:$X$1239,13,0)</f>
        <v>35192</v>
      </c>
      <c r="J854" s="46" t="str">
        <f>VLOOKUP(C854,'[1]2023.11'!$C$6:$X$1239,4,0)</f>
        <v>010675369</v>
      </c>
      <c r="K854" s="46" t="str">
        <f>VLOOKUP(C854,'[1]2023.11'!$C$6:$X$1239,3,0)</f>
        <v>061669182</v>
      </c>
      <c r="L854" s="15">
        <v>44228</v>
      </c>
      <c r="M854" s="2">
        <f t="shared" si="835"/>
        <v>26</v>
      </c>
      <c r="N854" s="16">
        <v>52</v>
      </c>
      <c r="O854" s="2"/>
      <c r="P854" s="16"/>
      <c r="Q854" s="16"/>
      <c r="R854" s="2">
        <v>200</v>
      </c>
      <c r="S854" s="2">
        <v>0</v>
      </c>
      <c r="T854" s="2">
        <v>0</v>
      </c>
      <c r="U854" s="16"/>
      <c r="V854" s="2">
        <v>0</v>
      </c>
      <c r="W854" s="2">
        <f t="shared" si="836"/>
        <v>10</v>
      </c>
      <c r="X854" s="2">
        <f t="shared" si="805"/>
        <v>0</v>
      </c>
      <c r="Y854" s="17">
        <f t="shared" si="809"/>
        <v>75</v>
      </c>
      <c r="Z854" s="17">
        <f t="shared" si="834"/>
        <v>13</v>
      </c>
      <c r="AA854" s="17">
        <f t="shared" si="842"/>
        <v>5</v>
      </c>
      <c r="AB854" s="18">
        <v>7</v>
      </c>
      <c r="AC854" s="19">
        <f t="shared" si="830"/>
        <v>310</v>
      </c>
      <c r="AD854" s="17">
        <f t="shared" si="837"/>
        <v>0</v>
      </c>
      <c r="AE854" s="17">
        <f t="shared" si="838"/>
        <v>0</v>
      </c>
      <c r="AF854" s="29"/>
      <c r="AG854" s="43">
        <f t="shared" si="839"/>
        <v>0</v>
      </c>
      <c r="AH854" s="17">
        <f t="shared" si="840"/>
        <v>6</v>
      </c>
      <c r="AI854" s="17">
        <f t="shared" si="841"/>
        <v>6</v>
      </c>
      <c r="AJ854" s="3">
        <f t="shared" si="807"/>
        <v>304</v>
      </c>
      <c r="AK854" s="3">
        <f t="shared" si="808"/>
        <v>0</v>
      </c>
      <c r="AL854" s="3"/>
      <c r="AN854" s="20">
        <f t="shared" si="812"/>
        <v>304</v>
      </c>
      <c r="AO854">
        <f t="shared" si="816"/>
        <v>3</v>
      </c>
      <c r="AP854">
        <f t="shared" si="817"/>
        <v>0</v>
      </c>
      <c r="AQ854">
        <f t="shared" si="818"/>
        <v>0</v>
      </c>
      <c r="AR854">
        <f t="shared" si="819"/>
        <v>0</v>
      </c>
      <c r="AS854">
        <f t="shared" si="820"/>
        <v>0</v>
      </c>
      <c r="AT854">
        <f t="shared" si="821"/>
        <v>4</v>
      </c>
      <c r="AU854">
        <f t="shared" si="822"/>
        <v>0</v>
      </c>
      <c r="AV854">
        <f t="shared" si="823"/>
        <v>0</v>
      </c>
      <c r="AW854">
        <f t="shared" si="824"/>
        <v>0</v>
      </c>
      <c r="AX854">
        <f t="shared" si="825"/>
        <v>0</v>
      </c>
      <c r="AY854">
        <f t="shared" si="826"/>
        <v>0</v>
      </c>
      <c r="AZ854" s="12">
        <f t="shared" si="813"/>
        <v>-4.1666666666666664E-2</v>
      </c>
      <c r="BA854" s="13">
        <f t="shared" si="806"/>
        <v>0</v>
      </c>
      <c r="BB854" s="13">
        <f t="shared" si="827"/>
        <v>0</v>
      </c>
      <c r="BC854" s="27">
        <v>0</v>
      </c>
      <c r="BD854" s="1">
        <f t="shared" si="814"/>
        <v>0</v>
      </c>
      <c r="BE854" s="20">
        <f t="shared" si="815"/>
        <v>285</v>
      </c>
    </row>
    <row r="855" spans="1:57" ht="33" customHeight="1" x14ac:dyDescent="0.65">
      <c r="A855" s="39">
        <v>849</v>
      </c>
      <c r="B855" s="2" t="s">
        <v>1986</v>
      </c>
      <c r="C855" s="44" t="s">
        <v>2001</v>
      </c>
      <c r="D855" s="73" t="s">
        <v>1099</v>
      </c>
      <c r="E855" s="38" t="s">
        <v>2002</v>
      </c>
      <c r="F855" s="46" t="str">
        <f>VLOOKUP(C855,'[1]2023.11'!$C$6:$X$1239,8,0)</f>
        <v>PHUONG</v>
      </c>
      <c r="G855" s="46" t="str">
        <f>VLOOKUP(C855,'[1]2023.11'!$C$6:$X$1239,9,0)</f>
        <v>KAKNIKA</v>
      </c>
      <c r="H855" s="46" t="str">
        <f>VLOOKUP(C855,'[1]2023.11'!$C$6:$X$1239,14,0)</f>
        <v>F</v>
      </c>
      <c r="I855" s="78">
        <f>VLOOKUP(C855,'[1]2023.11'!$C$6:$X$1239,13,0)</f>
        <v>35432</v>
      </c>
      <c r="J855" s="46" t="str">
        <f>VLOOKUP(C855,'[1]2023.11'!$C$6:$X$1239,4,0)</f>
        <v>093747234</v>
      </c>
      <c r="K855" s="46" t="str">
        <f>VLOOKUP(C855,'[1]2023.11'!$C$6:$X$1239,3,0)</f>
        <v>030505990</v>
      </c>
      <c r="L855" s="15">
        <v>44228</v>
      </c>
      <c r="M855" s="2">
        <f t="shared" si="835"/>
        <v>25</v>
      </c>
      <c r="N855" s="16">
        <v>30</v>
      </c>
      <c r="O855" s="2"/>
      <c r="P855" s="16"/>
      <c r="Q855" s="16">
        <v>1</v>
      </c>
      <c r="R855" s="2">
        <v>200</v>
      </c>
      <c r="S855" s="2">
        <v>0</v>
      </c>
      <c r="T855" s="2">
        <v>2</v>
      </c>
      <c r="U855" s="16"/>
      <c r="V855" s="2">
        <v>0</v>
      </c>
      <c r="W855" s="2">
        <f t="shared" si="836"/>
        <v>0</v>
      </c>
      <c r="X855" s="2">
        <f t="shared" si="805"/>
        <v>0</v>
      </c>
      <c r="Y855" s="17">
        <f t="shared" si="809"/>
        <v>43.269230769230766</v>
      </c>
      <c r="Z855" s="17">
        <f t="shared" si="834"/>
        <v>7.5</v>
      </c>
      <c r="AA855" s="17">
        <f t="shared" si="842"/>
        <v>4.8076923076923084</v>
      </c>
      <c r="AB855" s="18">
        <v>7</v>
      </c>
      <c r="AC855" s="19">
        <f t="shared" si="830"/>
        <v>264.57692307692309</v>
      </c>
      <c r="AD855" s="17">
        <f t="shared" si="837"/>
        <v>0</v>
      </c>
      <c r="AE855" s="17">
        <f t="shared" si="838"/>
        <v>7.7692307692307692</v>
      </c>
      <c r="AF855" s="29"/>
      <c r="AG855" s="43">
        <f t="shared" si="839"/>
        <v>0</v>
      </c>
      <c r="AH855" s="17">
        <f t="shared" si="840"/>
        <v>5.2915384615384617</v>
      </c>
      <c r="AI855" s="17">
        <f t="shared" si="841"/>
        <v>13.060769230769232</v>
      </c>
      <c r="AJ855" s="3">
        <f t="shared" si="807"/>
        <v>251</v>
      </c>
      <c r="AK855" s="3">
        <f t="shared" si="808"/>
        <v>2000</v>
      </c>
      <c r="AL855" s="3"/>
      <c r="AN855" s="20">
        <f t="shared" si="812"/>
        <v>251.52</v>
      </c>
      <c r="AO855">
        <f t="shared" si="816"/>
        <v>2</v>
      </c>
      <c r="AP855">
        <f t="shared" si="817"/>
        <v>1</v>
      </c>
      <c r="AQ855">
        <f t="shared" si="818"/>
        <v>0</v>
      </c>
      <c r="AR855">
        <f t="shared" si="819"/>
        <v>0</v>
      </c>
      <c r="AS855">
        <f t="shared" si="820"/>
        <v>0</v>
      </c>
      <c r="AT855">
        <f t="shared" si="821"/>
        <v>1</v>
      </c>
      <c r="AU855">
        <f t="shared" si="822"/>
        <v>1</v>
      </c>
      <c r="AV855">
        <f t="shared" si="823"/>
        <v>0</v>
      </c>
      <c r="AW855">
        <f t="shared" si="824"/>
        <v>0</v>
      </c>
      <c r="AX855">
        <f t="shared" si="825"/>
        <v>0</v>
      </c>
      <c r="AY855">
        <f t="shared" si="826"/>
        <v>2080.0000000000409</v>
      </c>
      <c r="AZ855" s="12">
        <f t="shared" si="813"/>
        <v>-4.1666666666666664E-2</v>
      </c>
      <c r="BA855" s="13">
        <f t="shared" si="806"/>
        <v>0</v>
      </c>
      <c r="BB855" s="13">
        <f t="shared" si="827"/>
        <v>0</v>
      </c>
      <c r="BC855" s="27">
        <v>0</v>
      </c>
      <c r="BD855" s="1">
        <f t="shared" si="814"/>
        <v>0</v>
      </c>
      <c r="BE855" s="20">
        <f t="shared" si="815"/>
        <v>237.5</v>
      </c>
    </row>
    <row r="856" spans="1:57" ht="33" customHeight="1" x14ac:dyDescent="0.65">
      <c r="A856" s="2">
        <v>850</v>
      </c>
      <c r="B856" s="2" t="s">
        <v>1986</v>
      </c>
      <c r="C856" s="44" t="s">
        <v>2003</v>
      </c>
      <c r="D856" s="65" t="s">
        <v>761</v>
      </c>
      <c r="E856" s="48" t="s">
        <v>1401</v>
      </c>
      <c r="F856" s="46" t="str">
        <f>VLOOKUP(C856,'[1]2023.11'!$C$6:$X$1239,8,0)</f>
        <v>KONG</v>
      </c>
      <c r="G856" s="46" t="str">
        <f>VLOOKUP(C856,'[1]2023.11'!$C$6:$X$1239,9,0)</f>
        <v>NIT</v>
      </c>
      <c r="H856" s="46" t="str">
        <f>VLOOKUP(C856,'[1]2023.11'!$C$6:$X$1239,14,0)</f>
        <v>F</v>
      </c>
      <c r="I856" s="78">
        <f>VLOOKUP(C856,'[1]2023.11'!$C$6:$X$1239,13,0)</f>
        <v>30206</v>
      </c>
      <c r="J856" s="46" t="str">
        <f>VLOOKUP(C856,'[1]2023.11'!$C$6:$X$1239,4,0)</f>
        <v>0884362865</v>
      </c>
      <c r="K856" s="46">
        <f>VLOOKUP(C856,'[1]2023.11'!$C$6:$X$1239,3,0)</f>
        <v>180047788</v>
      </c>
      <c r="L856" s="15">
        <v>44228</v>
      </c>
      <c r="M856" s="2">
        <f t="shared" si="835"/>
        <v>26</v>
      </c>
      <c r="N856" s="16">
        <v>33</v>
      </c>
      <c r="O856" s="2"/>
      <c r="P856" s="16"/>
      <c r="Q856" s="16"/>
      <c r="R856" s="2">
        <v>200</v>
      </c>
      <c r="S856" s="2">
        <v>0</v>
      </c>
      <c r="T856" s="2">
        <v>2</v>
      </c>
      <c r="U856" s="16"/>
      <c r="V856" s="2">
        <v>0</v>
      </c>
      <c r="W856" s="2">
        <f t="shared" si="836"/>
        <v>10</v>
      </c>
      <c r="X856" s="2">
        <f t="shared" si="805"/>
        <v>0</v>
      </c>
      <c r="Y856" s="17">
        <f t="shared" si="809"/>
        <v>47.596153846153847</v>
      </c>
      <c r="Z856" s="17">
        <f t="shared" si="834"/>
        <v>8.25</v>
      </c>
      <c r="AA856" s="17">
        <f t="shared" si="842"/>
        <v>5</v>
      </c>
      <c r="AB856" s="18">
        <v>7</v>
      </c>
      <c r="AC856" s="19">
        <f t="shared" si="830"/>
        <v>279.84615384615387</v>
      </c>
      <c r="AD856" s="17">
        <f t="shared" si="837"/>
        <v>0</v>
      </c>
      <c r="AE856" s="17">
        <f t="shared" si="838"/>
        <v>0</v>
      </c>
      <c r="AF856" s="29"/>
      <c r="AG856" s="43">
        <f t="shared" si="839"/>
        <v>0</v>
      </c>
      <c r="AH856" s="17">
        <f t="shared" si="840"/>
        <v>5.5969230769230771</v>
      </c>
      <c r="AI856" s="17">
        <f t="shared" si="841"/>
        <v>5.5969230769230771</v>
      </c>
      <c r="AJ856" s="3">
        <f t="shared" si="807"/>
        <v>274</v>
      </c>
      <c r="AK856" s="3">
        <f t="shared" si="808"/>
        <v>1000</v>
      </c>
      <c r="AL856" s="3"/>
      <c r="AN856" s="20">
        <f t="shared" si="812"/>
        <v>274.25</v>
      </c>
      <c r="AO856">
        <f t="shared" si="816"/>
        <v>2</v>
      </c>
      <c r="AP856">
        <f t="shared" si="817"/>
        <v>1</v>
      </c>
      <c r="AQ856">
        <f t="shared" si="818"/>
        <v>1</v>
      </c>
      <c r="AR856">
        <f t="shared" si="819"/>
        <v>0</v>
      </c>
      <c r="AS856">
        <f t="shared" si="820"/>
        <v>0</v>
      </c>
      <c r="AT856">
        <f t="shared" si="821"/>
        <v>4</v>
      </c>
      <c r="AU856">
        <f t="shared" si="822"/>
        <v>0</v>
      </c>
      <c r="AV856">
        <f t="shared" si="823"/>
        <v>1</v>
      </c>
      <c r="AW856">
        <f t="shared" si="824"/>
        <v>0</v>
      </c>
      <c r="AX856">
        <f t="shared" si="825"/>
        <v>0</v>
      </c>
      <c r="AY856">
        <f t="shared" si="826"/>
        <v>1000</v>
      </c>
      <c r="AZ856" s="12">
        <f t="shared" si="813"/>
        <v>-4.1666666666666664E-2</v>
      </c>
      <c r="BA856" s="13">
        <f t="shared" si="806"/>
        <v>0</v>
      </c>
      <c r="BB856" s="13">
        <f t="shared" si="827"/>
        <v>0</v>
      </c>
      <c r="BC856" s="27">
        <v>0</v>
      </c>
      <c r="BD856" s="1">
        <f t="shared" si="814"/>
        <v>0</v>
      </c>
      <c r="BE856" s="20">
        <f t="shared" si="815"/>
        <v>259.59615384615387</v>
      </c>
    </row>
    <row r="857" spans="1:57" ht="33" customHeight="1" x14ac:dyDescent="0.65">
      <c r="A857" s="39">
        <v>851</v>
      </c>
      <c r="B857" s="2" t="s">
        <v>1986</v>
      </c>
      <c r="C857" s="44" t="s">
        <v>2004</v>
      </c>
      <c r="D857" s="73" t="s">
        <v>2005</v>
      </c>
      <c r="E857" s="38" t="s">
        <v>2006</v>
      </c>
      <c r="F857" s="46" t="str">
        <f>VLOOKUP(C857,'[1]2023.11'!$C$6:$X$1239,8,0)</f>
        <v>SOEUNG</v>
      </c>
      <c r="G857" s="46" t="str">
        <f>VLOOKUP(C857,'[1]2023.11'!$C$6:$X$1239,9,0)</f>
        <v>MUOYCHHEA</v>
      </c>
      <c r="H857" s="46" t="str">
        <f>VLOOKUP(C857,'[1]2023.11'!$C$6:$X$1239,14,0)</f>
        <v>F</v>
      </c>
      <c r="I857" s="78">
        <f>VLOOKUP(C857,'[1]2023.11'!$C$6:$X$1239,13,0)</f>
        <v>33797</v>
      </c>
      <c r="J857" s="46" t="str">
        <f>VLOOKUP(C857,'[1]2023.11'!$C$6:$X$1239,4,0)</f>
        <v>0968768606</v>
      </c>
      <c r="K857" s="46" t="str">
        <f>VLOOKUP(C857,'[1]2023.11'!$C$6:$X$1239,3,0)</f>
        <v>062188674</v>
      </c>
      <c r="L857" s="15">
        <v>44228</v>
      </c>
      <c r="M857" s="2">
        <f t="shared" si="835"/>
        <v>26</v>
      </c>
      <c r="N857" s="16">
        <v>31</v>
      </c>
      <c r="O857" s="2"/>
      <c r="P857" s="16"/>
      <c r="Q857" s="16"/>
      <c r="R857" s="2">
        <v>210</v>
      </c>
      <c r="S857" s="2">
        <v>15</v>
      </c>
      <c r="T857" s="2">
        <v>1.5</v>
      </c>
      <c r="U857" s="16"/>
      <c r="V857" s="2">
        <v>0</v>
      </c>
      <c r="W857" s="2">
        <f t="shared" si="836"/>
        <v>10</v>
      </c>
      <c r="X857" s="2">
        <f t="shared" si="805"/>
        <v>0</v>
      </c>
      <c r="Y857" s="17">
        <f t="shared" si="809"/>
        <v>46.94711538461538</v>
      </c>
      <c r="Z857" s="17">
        <f t="shared" si="834"/>
        <v>7.75</v>
      </c>
      <c r="AA857" s="17">
        <f t="shared" si="842"/>
        <v>5</v>
      </c>
      <c r="AB857" s="18">
        <v>7</v>
      </c>
      <c r="AC857" s="19">
        <f t="shared" si="830"/>
        <v>303.19711538461536</v>
      </c>
      <c r="AD857" s="17">
        <f t="shared" si="837"/>
        <v>0</v>
      </c>
      <c r="AE857" s="17">
        <f t="shared" si="838"/>
        <v>0</v>
      </c>
      <c r="AF857" s="29"/>
      <c r="AG857" s="43">
        <f t="shared" si="839"/>
        <v>0</v>
      </c>
      <c r="AH857" s="17">
        <f t="shared" si="840"/>
        <v>6</v>
      </c>
      <c r="AI857" s="17">
        <f t="shared" si="841"/>
        <v>6</v>
      </c>
      <c r="AJ857" s="3">
        <f t="shared" si="807"/>
        <v>297</v>
      </c>
      <c r="AK857" s="3">
        <f t="shared" si="808"/>
        <v>700</v>
      </c>
      <c r="AL857" s="3"/>
      <c r="AN857" s="20">
        <f t="shared" si="812"/>
        <v>297.2</v>
      </c>
      <c r="AO857">
        <f t="shared" si="816"/>
        <v>2</v>
      </c>
      <c r="AP857">
        <f t="shared" si="817"/>
        <v>1</v>
      </c>
      <c r="AQ857">
        <f t="shared" si="818"/>
        <v>2</v>
      </c>
      <c r="AR857">
        <f t="shared" si="819"/>
        <v>0</v>
      </c>
      <c r="AS857">
        <f t="shared" si="820"/>
        <v>1</v>
      </c>
      <c r="AT857">
        <f t="shared" si="821"/>
        <v>2</v>
      </c>
      <c r="AU857">
        <f t="shared" si="822"/>
        <v>0</v>
      </c>
      <c r="AV857">
        <f t="shared" si="823"/>
        <v>0</v>
      </c>
      <c r="AW857">
        <f t="shared" si="824"/>
        <v>1</v>
      </c>
      <c r="AX857">
        <f t="shared" si="825"/>
        <v>2</v>
      </c>
      <c r="AY857">
        <f t="shared" si="826"/>
        <v>799.99999999995453</v>
      </c>
      <c r="AZ857" s="12">
        <f t="shared" si="813"/>
        <v>-4.1666666666666664E-2</v>
      </c>
      <c r="BA857" s="13">
        <f t="shared" si="806"/>
        <v>0</v>
      </c>
      <c r="BB857" s="13">
        <f t="shared" si="827"/>
        <v>0</v>
      </c>
      <c r="BC857" s="27">
        <v>0</v>
      </c>
      <c r="BD857" s="1">
        <f t="shared" si="814"/>
        <v>0</v>
      </c>
      <c r="BE857" s="20">
        <f t="shared" si="815"/>
        <v>283.44711538461536</v>
      </c>
    </row>
    <row r="858" spans="1:57" ht="33" customHeight="1" x14ac:dyDescent="0.65">
      <c r="A858" s="2">
        <v>852</v>
      </c>
      <c r="B858" s="2" t="s">
        <v>1986</v>
      </c>
      <c r="C858" s="44" t="s">
        <v>2007</v>
      </c>
      <c r="D858" s="65" t="s">
        <v>2008</v>
      </c>
      <c r="E858" s="48" t="s">
        <v>2009</v>
      </c>
      <c r="F858" s="46" t="str">
        <f>VLOOKUP(C858,'[1]2023.11'!$C$6:$X$1239,8,0)</f>
        <v>DO</v>
      </c>
      <c r="G858" s="46" t="str">
        <f>VLOOKUP(C858,'[1]2023.11'!$C$6:$X$1239,9,0)</f>
        <v>SREYNAT</v>
      </c>
      <c r="H858" s="46" t="str">
        <f>VLOOKUP(C858,'[1]2023.11'!$C$6:$X$1239,14,0)</f>
        <v>F</v>
      </c>
      <c r="I858" s="78">
        <f>VLOOKUP(C858,'[1]2023.11'!$C$6:$X$1239,13,0)</f>
        <v>36955</v>
      </c>
      <c r="J858" s="46" t="str">
        <f>VLOOKUP(C858,'[1]2023.11'!$C$6:$X$1239,4,0)</f>
        <v>0979607880</v>
      </c>
      <c r="K858" s="46" t="str">
        <f>VLOOKUP(C858,'[1]2023.11'!$C$6:$X$1239,3,0)</f>
        <v>070355312</v>
      </c>
      <c r="L858" s="15">
        <v>44228</v>
      </c>
      <c r="M858" s="2">
        <f t="shared" si="835"/>
        <v>26</v>
      </c>
      <c r="N858" s="16">
        <v>54</v>
      </c>
      <c r="O858" s="2"/>
      <c r="P858" s="16"/>
      <c r="Q858" s="16"/>
      <c r="R858" s="2">
        <v>200</v>
      </c>
      <c r="S858" s="2">
        <v>0</v>
      </c>
      <c r="T858" s="2">
        <v>0</v>
      </c>
      <c r="U858" s="16"/>
      <c r="V858" s="2">
        <v>0</v>
      </c>
      <c r="W858" s="2">
        <f t="shared" si="836"/>
        <v>10</v>
      </c>
      <c r="X858" s="2">
        <f t="shared" si="805"/>
        <v>0</v>
      </c>
      <c r="Y858" s="17">
        <f t="shared" si="809"/>
        <v>77.884615384615387</v>
      </c>
      <c r="Z858" s="17">
        <f t="shared" si="834"/>
        <v>13.5</v>
      </c>
      <c r="AA858" s="17">
        <f t="shared" si="842"/>
        <v>5</v>
      </c>
      <c r="AB858" s="18">
        <v>7</v>
      </c>
      <c r="AC858" s="19">
        <f t="shared" si="830"/>
        <v>313.38461538461536</v>
      </c>
      <c r="AD858" s="17">
        <f t="shared" si="837"/>
        <v>0</v>
      </c>
      <c r="AE858" s="17">
        <f t="shared" si="838"/>
        <v>0</v>
      </c>
      <c r="AF858" s="29"/>
      <c r="AG858" s="43">
        <f t="shared" si="839"/>
        <v>0</v>
      </c>
      <c r="AH858" s="17">
        <f t="shared" si="840"/>
        <v>6</v>
      </c>
      <c r="AI858" s="17">
        <f t="shared" si="841"/>
        <v>6</v>
      </c>
      <c r="AJ858" s="3">
        <f t="shared" si="807"/>
        <v>307</v>
      </c>
      <c r="AK858" s="3">
        <f t="shared" si="808"/>
        <v>1500</v>
      </c>
      <c r="AL858" s="3"/>
      <c r="AN858" s="20">
        <f t="shared" si="812"/>
        <v>307.38</v>
      </c>
      <c r="AO858">
        <f t="shared" si="816"/>
        <v>3</v>
      </c>
      <c r="AP858">
        <f t="shared" si="817"/>
        <v>0</v>
      </c>
      <c r="AQ858">
        <f t="shared" si="818"/>
        <v>0</v>
      </c>
      <c r="AR858">
        <f t="shared" si="819"/>
        <v>0</v>
      </c>
      <c r="AS858">
        <f t="shared" si="820"/>
        <v>1</v>
      </c>
      <c r="AT858">
        <f t="shared" si="821"/>
        <v>2</v>
      </c>
      <c r="AU858">
        <f t="shared" si="822"/>
        <v>0</v>
      </c>
      <c r="AV858">
        <f t="shared" si="823"/>
        <v>1</v>
      </c>
      <c r="AW858">
        <f t="shared" si="824"/>
        <v>1</v>
      </c>
      <c r="AX858">
        <f t="shared" si="825"/>
        <v>0</v>
      </c>
      <c r="AY858">
        <f t="shared" si="826"/>
        <v>1519.9999999999818</v>
      </c>
      <c r="AZ858" s="12">
        <f t="shared" si="813"/>
        <v>-4.1666666666666664E-2</v>
      </c>
      <c r="BA858" s="13">
        <f t="shared" si="806"/>
        <v>0</v>
      </c>
      <c r="BB858" s="13">
        <f t="shared" si="827"/>
        <v>0</v>
      </c>
      <c r="BC858" s="27">
        <v>0</v>
      </c>
      <c r="BD858" s="1">
        <f t="shared" si="814"/>
        <v>0</v>
      </c>
      <c r="BE858" s="20">
        <f t="shared" si="815"/>
        <v>287.88461538461536</v>
      </c>
    </row>
    <row r="859" spans="1:57" ht="33" customHeight="1" x14ac:dyDescent="0.65">
      <c r="A859" s="39">
        <v>853</v>
      </c>
      <c r="B859" s="2" t="s">
        <v>1986</v>
      </c>
      <c r="C859" s="44" t="s">
        <v>2010</v>
      </c>
      <c r="D859" s="65" t="s">
        <v>399</v>
      </c>
      <c r="E859" s="48" t="s">
        <v>728</v>
      </c>
      <c r="F859" s="46" t="str">
        <f>VLOOKUP(C859,'[1]2023.11'!$C$6:$X$1239,8,0)</f>
        <v>CHAN</v>
      </c>
      <c r="G859" s="46" t="str">
        <f>VLOOKUP(C859,'[1]2023.11'!$C$6:$X$1239,9,0)</f>
        <v>NAVY</v>
      </c>
      <c r="H859" s="46" t="str">
        <f>VLOOKUP(C859,'[1]2023.11'!$C$6:$X$1239,14,0)</f>
        <v>F</v>
      </c>
      <c r="I859" s="78">
        <f>VLOOKUP(C859,'[1]2023.11'!$C$6:$X$1239,13,0)</f>
        <v>28316</v>
      </c>
      <c r="J859" s="46" t="str">
        <f>VLOOKUP(C859,'[1]2023.11'!$C$6:$X$1239,4,0)</f>
        <v>087320089</v>
      </c>
      <c r="K859" s="46" t="str">
        <f>VLOOKUP(C859,'[1]2023.11'!$C$6:$X$1239,3,0)</f>
        <v>050966669</v>
      </c>
      <c r="L859" s="15">
        <v>44228</v>
      </c>
      <c r="M859" s="2">
        <f t="shared" si="835"/>
        <v>26</v>
      </c>
      <c r="N859" s="16">
        <v>37</v>
      </c>
      <c r="O859" s="2"/>
      <c r="P859" s="16"/>
      <c r="Q859" s="16"/>
      <c r="R859" s="2">
        <v>200</v>
      </c>
      <c r="S859" s="2">
        <v>0</v>
      </c>
      <c r="T859" s="2">
        <v>0</v>
      </c>
      <c r="U859" s="16"/>
      <c r="V859" s="2">
        <v>0</v>
      </c>
      <c r="W859" s="2">
        <f t="shared" si="836"/>
        <v>10</v>
      </c>
      <c r="X859" s="2">
        <f t="shared" si="805"/>
        <v>0</v>
      </c>
      <c r="Y859" s="17">
        <f t="shared" si="809"/>
        <v>53.365384615384613</v>
      </c>
      <c r="Z859" s="17">
        <f t="shared" si="834"/>
        <v>9.25</v>
      </c>
      <c r="AA859" s="17">
        <f t="shared" si="842"/>
        <v>5</v>
      </c>
      <c r="AB859" s="18">
        <v>7</v>
      </c>
      <c r="AC859" s="19">
        <f t="shared" si="830"/>
        <v>284.61538461538464</v>
      </c>
      <c r="AD859" s="17">
        <f t="shared" si="837"/>
        <v>0</v>
      </c>
      <c r="AE859" s="17">
        <f t="shared" si="838"/>
        <v>0</v>
      </c>
      <c r="AF859" s="29"/>
      <c r="AG859" s="43">
        <f t="shared" si="839"/>
        <v>0</v>
      </c>
      <c r="AH859" s="17">
        <f t="shared" si="840"/>
        <v>5.6923076923076925</v>
      </c>
      <c r="AI859" s="17">
        <f t="shared" si="841"/>
        <v>5.6923076923076925</v>
      </c>
      <c r="AJ859" s="3">
        <f t="shared" si="807"/>
        <v>278</v>
      </c>
      <c r="AK859" s="3">
        <f t="shared" si="808"/>
        <v>3600</v>
      </c>
      <c r="AL859" s="3"/>
      <c r="AN859" s="20">
        <f t="shared" si="812"/>
        <v>278.92</v>
      </c>
      <c r="AO859">
        <f t="shared" si="816"/>
        <v>2</v>
      </c>
      <c r="AP859">
        <f t="shared" si="817"/>
        <v>1</v>
      </c>
      <c r="AQ859">
        <f t="shared" si="818"/>
        <v>1</v>
      </c>
      <c r="AR859">
        <f t="shared" si="819"/>
        <v>0</v>
      </c>
      <c r="AS859">
        <f t="shared" si="820"/>
        <v>1</v>
      </c>
      <c r="AT859">
        <f t="shared" si="821"/>
        <v>3</v>
      </c>
      <c r="AU859">
        <f t="shared" si="822"/>
        <v>1</v>
      </c>
      <c r="AV859">
        <f t="shared" si="823"/>
        <v>1</v>
      </c>
      <c r="AW859">
        <f t="shared" si="824"/>
        <v>1</v>
      </c>
      <c r="AX859">
        <f t="shared" si="825"/>
        <v>1</v>
      </c>
      <c r="AY859">
        <f t="shared" si="826"/>
        <v>3680.0000000000637</v>
      </c>
      <c r="AZ859" s="12">
        <f t="shared" si="813"/>
        <v>-4.1666666666666664E-2</v>
      </c>
      <c r="BA859" s="13">
        <f t="shared" si="806"/>
        <v>0</v>
      </c>
      <c r="BB859" s="13">
        <f t="shared" si="827"/>
        <v>0</v>
      </c>
      <c r="BC859" s="27">
        <v>0</v>
      </c>
      <c r="BD859" s="1">
        <f t="shared" si="814"/>
        <v>0</v>
      </c>
      <c r="BE859" s="20">
        <f t="shared" si="815"/>
        <v>263.36538461538464</v>
      </c>
    </row>
    <row r="860" spans="1:57" ht="33" customHeight="1" x14ac:dyDescent="0.65">
      <c r="A860" s="2">
        <v>854</v>
      </c>
      <c r="B860" s="2" t="s">
        <v>1986</v>
      </c>
      <c r="C860" s="44" t="s">
        <v>2011</v>
      </c>
      <c r="D860" s="47" t="s">
        <v>1167</v>
      </c>
      <c r="E860" s="48" t="s">
        <v>2012</v>
      </c>
      <c r="F860" s="46" t="str">
        <f>VLOOKUP(C860,'[1]2023.11'!$C$6:$X$1239,8,0)</f>
        <v>THEANG</v>
      </c>
      <c r="G860" s="46" t="str">
        <f>VLOOKUP(C860,'[1]2023.11'!$C$6:$X$1239,9,0)</f>
        <v>KOKG</v>
      </c>
      <c r="H860" s="46" t="str">
        <f>VLOOKUP(C860,'[1]2023.11'!$C$6:$X$1239,14,0)</f>
        <v>F</v>
      </c>
      <c r="I860" s="78">
        <f>VLOOKUP(C860,'[1]2023.11'!$C$6:$X$1239,13,0)</f>
        <v>33154</v>
      </c>
      <c r="J860" s="46" t="str">
        <f>VLOOKUP(C860,'[1]2023.11'!$C$6:$X$1239,4,0)</f>
        <v>0885450630</v>
      </c>
      <c r="K860" s="46" t="str">
        <f>VLOOKUP(C860,'[1]2023.11'!$C$6:$X$1239,3,0)</f>
        <v>051676815</v>
      </c>
      <c r="L860" s="15">
        <v>44531</v>
      </c>
      <c r="M860" s="2">
        <f t="shared" si="835"/>
        <v>26</v>
      </c>
      <c r="N860" s="16">
        <v>40</v>
      </c>
      <c r="O860" s="2"/>
      <c r="P860" s="16"/>
      <c r="Q860" s="16"/>
      <c r="R860" s="2">
        <v>200</v>
      </c>
      <c r="S860" s="2">
        <v>0</v>
      </c>
      <c r="T860" s="2">
        <v>0</v>
      </c>
      <c r="U860" s="16"/>
      <c r="V860" s="2">
        <v>0</v>
      </c>
      <c r="W860" s="2">
        <f t="shared" si="836"/>
        <v>10</v>
      </c>
      <c r="X860" s="2">
        <f t="shared" si="805"/>
        <v>0</v>
      </c>
      <c r="Y860" s="17">
        <f t="shared" si="809"/>
        <v>57.692307692307693</v>
      </c>
      <c r="Z860" s="17">
        <f t="shared" si="834"/>
        <v>10</v>
      </c>
      <c r="AA860" s="17">
        <f t="shared" si="842"/>
        <v>5</v>
      </c>
      <c r="AB860" s="18">
        <v>7</v>
      </c>
      <c r="AC860" s="19">
        <f t="shared" si="830"/>
        <v>289.69230769230768</v>
      </c>
      <c r="AD860" s="17">
        <f t="shared" si="837"/>
        <v>0</v>
      </c>
      <c r="AE860" s="17">
        <f t="shared" si="838"/>
        <v>0</v>
      </c>
      <c r="AF860" s="29"/>
      <c r="AG860" s="43">
        <f t="shared" si="839"/>
        <v>0</v>
      </c>
      <c r="AH860" s="17">
        <f t="shared" si="840"/>
        <v>5.7938461538461539</v>
      </c>
      <c r="AI860" s="17">
        <f t="shared" si="841"/>
        <v>5.7938461538461539</v>
      </c>
      <c r="AJ860" s="3">
        <f t="shared" si="807"/>
        <v>283</v>
      </c>
      <c r="AK860" s="3">
        <f t="shared" si="808"/>
        <v>3500</v>
      </c>
      <c r="AL860" s="3"/>
      <c r="AN860" s="20">
        <f t="shared" si="812"/>
        <v>283.89999999999998</v>
      </c>
      <c r="AO860">
        <f t="shared" si="816"/>
        <v>2</v>
      </c>
      <c r="AP860">
        <f t="shared" si="817"/>
        <v>1</v>
      </c>
      <c r="AQ860">
        <f t="shared" si="818"/>
        <v>1</v>
      </c>
      <c r="AR860">
        <f t="shared" si="819"/>
        <v>1</v>
      </c>
      <c r="AS860">
        <f t="shared" si="820"/>
        <v>0</v>
      </c>
      <c r="AT860">
        <f t="shared" si="821"/>
        <v>3</v>
      </c>
      <c r="AU860">
        <f t="shared" si="822"/>
        <v>1</v>
      </c>
      <c r="AV860">
        <f t="shared" si="823"/>
        <v>1</v>
      </c>
      <c r="AW860">
        <f t="shared" si="824"/>
        <v>1</v>
      </c>
      <c r="AX860">
        <f t="shared" si="825"/>
        <v>0</v>
      </c>
      <c r="AY860">
        <f t="shared" si="826"/>
        <v>3599.9999999999091</v>
      </c>
      <c r="AZ860" s="12">
        <f t="shared" si="813"/>
        <v>-0.875</v>
      </c>
      <c r="BA860" s="13">
        <f t="shared" si="806"/>
        <v>0</v>
      </c>
      <c r="BB860" s="13">
        <f t="shared" si="827"/>
        <v>0</v>
      </c>
      <c r="BC860" s="27">
        <v>0</v>
      </c>
      <c r="BD860" s="1">
        <f t="shared" si="814"/>
        <v>0</v>
      </c>
      <c r="BE860" s="20">
        <f t="shared" si="815"/>
        <v>267.69230769230768</v>
      </c>
    </row>
    <row r="861" spans="1:57" ht="33" customHeight="1" x14ac:dyDescent="0.65">
      <c r="A861" s="39">
        <v>855</v>
      </c>
      <c r="B861" s="2" t="s">
        <v>1986</v>
      </c>
      <c r="C861" s="44" t="s">
        <v>2013</v>
      </c>
      <c r="D861" s="38" t="s">
        <v>273</v>
      </c>
      <c r="E861" s="38" t="s">
        <v>2014</v>
      </c>
      <c r="F861" s="46" t="str">
        <f>VLOOKUP(C861,'[1]2023.11'!$C$6:$X$1239,8,0)</f>
        <v>YI</v>
      </c>
      <c r="G861" s="46" t="str">
        <f>VLOOKUP(C861,'[1]2023.11'!$C$6:$X$1239,9,0)</f>
        <v>SOPHAL</v>
      </c>
      <c r="H861" s="46" t="str">
        <f>VLOOKUP(C861,'[1]2023.11'!$C$6:$X$1239,14,0)</f>
        <v>F</v>
      </c>
      <c r="I861" s="78">
        <f>VLOOKUP(C861,'[1]2023.11'!$C$6:$X$1239,13,0)</f>
        <v>36808</v>
      </c>
      <c r="J861" s="46" t="str">
        <f>VLOOKUP(C861,'[1]2023.11'!$C$6:$X$1239,4,0)</f>
        <v>0964158786</v>
      </c>
      <c r="K861" s="46">
        <f>VLOOKUP(C861,'[1]2023.11'!$C$6:$X$1239,3,0)</f>
        <v>110579947</v>
      </c>
      <c r="L861" s="15">
        <v>44531</v>
      </c>
      <c r="M861" s="2">
        <f t="shared" si="835"/>
        <v>26</v>
      </c>
      <c r="N861" s="16">
        <v>27</v>
      </c>
      <c r="O861" s="2"/>
      <c r="P861" s="16"/>
      <c r="Q861" s="16"/>
      <c r="R861" s="2">
        <v>200</v>
      </c>
      <c r="S861" s="2">
        <v>0</v>
      </c>
      <c r="T861" s="2">
        <v>0</v>
      </c>
      <c r="U861" s="16"/>
      <c r="V861" s="2">
        <v>0</v>
      </c>
      <c r="W861" s="2">
        <f t="shared" si="836"/>
        <v>10</v>
      </c>
      <c r="X861" s="2">
        <f t="shared" ref="X861:X924" si="843">IF(AZ861&lt;=8,BA861,BB861)</f>
        <v>0</v>
      </c>
      <c r="Y861" s="17">
        <f t="shared" si="809"/>
        <v>38.942307692307693</v>
      </c>
      <c r="Z861" s="17">
        <f t="shared" si="834"/>
        <v>6.75</v>
      </c>
      <c r="AA861" s="17">
        <f t="shared" si="842"/>
        <v>5</v>
      </c>
      <c r="AB861" s="18">
        <v>7</v>
      </c>
      <c r="AC861" s="19">
        <f t="shared" si="830"/>
        <v>267.69230769230768</v>
      </c>
      <c r="AD861" s="17">
        <f t="shared" si="837"/>
        <v>0</v>
      </c>
      <c r="AE861" s="17">
        <f t="shared" si="838"/>
        <v>0</v>
      </c>
      <c r="AF861" s="29"/>
      <c r="AG861" s="43">
        <f t="shared" si="839"/>
        <v>0</v>
      </c>
      <c r="AH861" s="17">
        <f t="shared" si="840"/>
        <v>5.3538461538461535</v>
      </c>
      <c r="AI861" s="17">
        <f t="shared" si="841"/>
        <v>5.3538461538461535</v>
      </c>
      <c r="AJ861" s="3">
        <f t="shared" si="807"/>
        <v>262</v>
      </c>
      <c r="AK861" s="3">
        <f t="shared" si="808"/>
        <v>1300</v>
      </c>
      <c r="AL861" s="3"/>
      <c r="AN861" s="20">
        <f t="shared" si="812"/>
        <v>262.33999999999997</v>
      </c>
      <c r="AO861">
        <f t="shared" si="816"/>
        <v>2</v>
      </c>
      <c r="AP861">
        <f t="shared" si="817"/>
        <v>1</v>
      </c>
      <c r="AQ861">
        <f t="shared" si="818"/>
        <v>0</v>
      </c>
      <c r="AR861">
        <f t="shared" si="819"/>
        <v>1</v>
      </c>
      <c r="AS861">
        <f t="shared" si="820"/>
        <v>0</v>
      </c>
      <c r="AT861">
        <f t="shared" si="821"/>
        <v>2</v>
      </c>
      <c r="AU861">
        <f t="shared" si="822"/>
        <v>0</v>
      </c>
      <c r="AV861">
        <f t="shared" si="823"/>
        <v>1</v>
      </c>
      <c r="AW861">
        <f t="shared" si="824"/>
        <v>0</v>
      </c>
      <c r="AX861">
        <f t="shared" si="825"/>
        <v>3</v>
      </c>
      <c r="AY861">
        <f t="shared" si="826"/>
        <v>1359.9999999999</v>
      </c>
      <c r="AZ861" s="12">
        <f t="shared" si="813"/>
        <v>-0.875</v>
      </c>
      <c r="BA861" s="13">
        <f t="shared" si="806"/>
        <v>0</v>
      </c>
      <c r="BB861" s="13">
        <f t="shared" si="827"/>
        <v>0</v>
      </c>
      <c r="BC861" s="27">
        <v>0</v>
      </c>
      <c r="BD861" s="1">
        <f t="shared" si="814"/>
        <v>0</v>
      </c>
      <c r="BE861" s="20">
        <f t="shared" si="815"/>
        <v>248.94230769230768</v>
      </c>
    </row>
    <row r="862" spans="1:57" ht="33" customHeight="1" x14ac:dyDescent="0.65">
      <c r="A862" s="2">
        <v>856</v>
      </c>
      <c r="B862" s="2" t="s">
        <v>1986</v>
      </c>
      <c r="C862" s="44" t="s">
        <v>2015</v>
      </c>
      <c r="D862" s="47" t="s">
        <v>1852</v>
      </c>
      <c r="E862" s="48" t="s">
        <v>2016</v>
      </c>
      <c r="F862" s="46" t="str">
        <f>VLOOKUP(C862,'[1]2023.11'!$C$6:$X$1239,8,0)</f>
        <v>LAI</v>
      </c>
      <c r="G862" s="46" t="str">
        <f>VLOOKUP(C862,'[1]2023.11'!$C$6:$X$1239,9,0)</f>
        <v>AI</v>
      </c>
      <c r="H862" s="46" t="str">
        <f>VLOOKUP(C862,'[1]2023.11'!$C$6:$X$1239,14,0)</f>
        <v>F</v>
      </c>
      <c r="I862" s="78">
        <f>VLOOKUP(C862,'[1]2023.11'!$C$6:$X$1239,13,0)</f>
        <v>38029</v>
      </c>
      <c r="J862" s="46" t="str">
        <f>VLOOKUP(C862,'[1]2023.11'!$C$6:$X$1239,4,0)</f>
        <v>0887098574</v>
      </c>
      <c r="K862" s="46" t="str">
        <f>VLOOKUP(C862,'[1]2023.11'!$C$6:$X$1239,3,0)</f>
        <v>151015272</v>
      </c>
      <c r="L862" s="15">
        <v>44697</v>
      </c>
      <c r="M862" s="2">
        <f t="shared" si="835"/>
        <v>26</v>
      </c>
      <c r="N862" s="16">
        <v>32</v>
      </c>
      <c r="O862" s="2"/>
      <c r="P862" s="16"/>
      <c r="Q862" s="16"/>
      <c r="R862" s="2">
        <v>200</v>
      </c>
      <c r="S862" s="2">
        <v>0</v>
      </c>
      <c r="T862" s="2">
        <v>0</v>
      </c>
      <c r="U862" s="16"/>
      <c r="V862" s="2">
        <v>0</v>
      </c>
      <c r="W862" s="2">
        <f t="shared" si="836"/>
        <v>10</v>
      </c>
      <c r="X862" s="2">
        <f t="shared" si="843"/>
        <v>0</v>
      </c>
      <c r="Y862" s="17">
        <f t="shared" si="809"/>
        <v>46.153846153846153</v>
      </c>
      <c r="Z862" s="17">
        <f t="shared" si="834"/>
        <v>8</v>
      </c>
      <c r="AA862" s="17">
        <f t="shared" si="842"/>
        <v>5</v>
      </c>
      <c r="AB862" s="18">
        <v>7</v>
      </c>
      <c r="AC862" s="19">
        <f t="shared" si="830"/>
        <v>276.15384615384613</v>
      </c>
      <c r="AD862" s="17">
        <f t="shared" si="837"/>
        <v>0</v>
      </c>
      <c r="AE862" s="17">
        <f t="shared" si="838"/>
        <v>0</v>
      </c>
      <c r="AF862" s="29"/>
      <c r="AG862" s="43">
        <f t="shared" si="839"/>
        <v>0</v>
      </c>
      <c r="AH862" s="17">
        <f t="shared" si="840"/>
        <v>5.523076923076923</v>
      </c>
      <c r="AI862" s="17">
        <f t="shared" si="841"/>
        <v>5.523076923076923</v>
      </c>
      <c r="AJ862" s="3">
        <f t="shared" si="807"/>
        <v>270</v>
      </c>
      <c r="AK862" s="3">
        <f t="shared" si="808"/>
        <v>2500</v>
      </c>
      <c r="AL862" s="3"/>
      <c r="AN862" s="20">
        <f t="shared" si="812"/>
        <v>270.63</v>
      </c>
      <c r="AO862">
        <f t="shared" si="816"/>
        <v>2</v>
      </c>
      <c r="AP862">
        <f t="shared" si="817"/>
        <v>1</v>
      </c>
      <c r="AQ862">
        <f t="shared" si="818"/>
        <v>1</v>
      </c>
      <c r="AR862">
        <f t="shared" si="819"/>
        <v>0</v>
      </c>
      <c r="AS862">
        <f t="shared" si="820"/>
        <v>0</v>
      </c>
      <c r="AT862">
        <f t="shared" si="821"/>
        <v>0</v>
      </c>
      <c r="AU862">
        <f t="shared" si="822"/>
        <v>1</v>
      </c>
      <c r="AV862">
        <f t="shared" si="823"/>
        <v>0</v>
      </c>
      <c r="AW862">
        <f t="shared" si="824"/>
        <v>1</v>
      </c>
      <c r="AX862">
        <f t="shared" si="825"/>
        <v>0</v>
      </c>
      <c r="AY862">
        <f t="shared" si="826"/>
        <v>2519.9999999999818</v>
      </c>
      <c r="AZ862" s="12">
        <f t="shared" si="813"/>
        <v>-1.3333333333333333</v>
      </c>
      <c r="BA862" s="13">
        <f t="shared" si="806"/>
        <v>0</v>
      </c>
      <c r="BB862" s="13">
        <f t="shared" si="827"/>
        <v>0</v>
      </c>
      <c r="BC862" s="27">
        <v>0</v>
      </c>
      <c r="BD862" s="1">
        <f t="shared" si="814"/>
        <v>0</v>
      </c>
      <c r="BE862" s="20">
        <f t="shared" si="815"/>
        <v>256.15384615384613</v>
      </c>
    </row>
    <row r="863" spans="1:57" ht="33" customHeight="1" x14ac:dyDescent="0.65">
      <c r="A863" s="39">
        <v>857</v>
      </c>
      <c r="B863" s="2" t="s">
        <v>1986</v>
      </c>
      <c r="C863" s="74" t="s">
        <v>2017</v>
      </c>
      <c r="D863" s="47" t="s">
        <v>1087</v>
      </c>
      <c r="E863" s="48" t="s">
        <v>1951</v>
      </c>
      <c r="F863" s="46" t="str">
        <f>VLOOKUP(C863,'[1]2023.11'!$C$6:$X$1239,8,0)</f>
        <v>I</v>
      </c>
      <c r="G863" s="46" t="str">
        <f>VLOOKUP(C863,'[1]2023.11'!$C$6:$X$1239,9,0)</f>
        <v>THARY</v>
      </c>
      <c r="H863" s="46" t="str">
        <f>VLOOKUP(C863,'[1]2023.11'!$C$6:$X$1239,14,0)</f>
        <v>F</v>
      </c>
      <c r="I863" s="78">
        <f>VLOOKUP(C863,'[1]2023.11'!$C$6:$X$1239,13,0)</f>
        <v>36892</v>
      </c>
      <c r="J863" s="46" t="str">
        <f>VLOOKUP(C863,'[1]2023.11'!$C$6:$X$1239,4,0)</f>
        <v>0965451864</v>
      </c>
      <c r="K863" s="46" t="str">
        <f>VLOOKUP(C863,'[1]2023.11'!$C$6:$X$1239,3,0)</f>
        <v>040530806</v>
      </c>
      <c r="L863" s="15">
        <v>44705</v>
      </c>
      <c r="M863" s="2">
        <f t="shared" si="835"/>
        <v>26</v>
      </c>
      <c r="N863" s="16">
        <v>54</v>
      </c>
      <c r="O863" s="2"/>
      <c r="P863" s="16"/>
      <c r="Q863" s="16"/>
      <c r="R863" s="2">
        <v>200</v>
      </c>
      <c r="S863" s="2">
        <v>0</v>
      </c>
      <c r="T863" s="2">
        <v>0</v>
      </c>
      <c r="U863" s="16"/>
      <c r="V863" s="2">
        <v>0</v>
      </c>
      <c r="W863" s="2">
        <f t="shared" si="836"/>
        <v>10</v>
      </c>
      <c r="X863" s="2">
        <f t="shared" si="843"/>
        <v>0</v>
      </c>
      <c r="Y863" s="17">
        <f t="shared" si="809"/>
        <v>77.884615384615387</v>
      </c>
      <c r="Z863" s="17">
        <f t="shared" si="834"/>
        <v>13.5</v>
      </c>
      <c r="AA863" s="17">
        <f t="shared" si="842"/>
        <v>5</v>
      </c>
      <c r="AB863" s="18">
        <v>7</v>
      </c>
      <c r="AC863" s="19">
        <f>R863+S863+T863+U863+V863+W863+X863+Y863+Z863+AA863+AB863</f>
        <v>313.38461538461536</v>
      </c>
      <c r="AD863" s="17">
        <f t="shared" si="837"/>
        <v>0</v>
      </c>
      <c r="AE863" s="17">
        <f t="shared" si="838"/>
        <v>0</v>
      </c>
      <c r="AF863" s="29"/>
      <c r="AG863" s="43">
        <f t="shared" si="839"/>
        <v>0</v>
      </c>
      <c r="AH863" s="17">
        <f t="shared" si="840"/>
        <v>6</v>
      </c>
      <c r="AI863" s="17">
        <f t="shared" si="841"/>
        <v>6</v>
      </c>
      <c r="AJ863" s="3">
        <f t="shared" si="807"/>
        <v>307</v>
      </c>
      <c r="AK863" s="3">
        <f t="shared" si="808"/>
        <v>1500</v>
      </c>
      <c r="AL863" s="3"/>
      <c r="AN863" s="20">
        <f t="shared" si="812"/>
        <v>307.38</v>
      </c>
      <c r="AO863">
        <f t="shared" si="816"/>
        <v>3</v>
      </c>
      <c r="AP863">
        <f t="shared" si="817"/>
        <v>0</v>
      </c>
      <c r="AQ863">
        <f t="shared" si="818"/>
        <v>0</v>
      </c>
      <c r="AR863">
        <f t="shared" si="819"/>
        <v>0</v>
      </c>
      <c r="AS863">
        <f t="shared" si="820"/>
        <v>1</v>
      </c>
      <c r="AT863">
        <f t="shared" si="821"/>
        <v>2</v>
      </c>
      <c r="AU863">
        <f t="shared" si="822"/>
        <v>0</v>
      </c>
      <c r="AV863">
        <f t="shared" si="823"/>
        <v>1</v>
      </c>
      <c r="AW863">
        <f t="shared" si="824"/>
        <v>1</v>
      </c>
      <c r="AX863">
        <f t="shared" si="825"/>
        <v>0</v>
      </c>
      <c r="AY863">
        <f t="shared" si="826"/>
        <v>1519.9999999999818</v>
      </c>
      <c r="AZ863" s="12">
        <f t="shared" si="813"/>
        <v>-1.3555555555555556</v>
      </c>
      <c r="BA863" s="13">
        <f t="shared" si="806"/>
        <v>0</v>
      </c>
      <c r="BB863" s="13">
        <f t="shared" si="827"/>
        <v>0</v>
      </c>
      <c r="BC863" s="27">
        <v>0</v>
      </c>
      <c r="BD863" s="1">
        <f t="shared" si="814"/>
        <v>0</v>
      </c>
      <c r="BE863" s="20">
        <f>AC863-AD863-AE863-Z863-AA863-AB863-BD863</f>
        <v>287.88461538461536</v>
      </c>
    </row>
    <row r="864" spans="1:57" ht="33" customHeight="1" x14ac:dyDescent="0.65">
      <c r="A864" s="2">
        <v>858</v>
      </c>
      <c r="B864" s="2" t="s">
        <v>1986</v>
      </c>
      <c r="C864" s="74" t="s">
        <v>2018</v>
      </c>
      <c r="D864" s="47" t="s">
        <v>328</v>
      </c>
      <c r="E864" s="48" t="s">
        <v>244</v>
      </c>
      <c r="F864" s="46" t="str">
        <f>VLOOKUP(C864,'[1]2023.11'!$C$6:$X$1239,8,0)</f>
        <v>SOMEURN</v>
      </c>
      <c r="G864" s="46" t="str">
        <f>VLOOKUP(C864,'[1]2023.11'!$C$6:$X$1239,9,0)</f>
        <v>SREYNEANG</v>
      </c>
      <c r="H864" s="46" t="str">
        <f>VLOOKUP(C864,'[1]2023.11'!$C$6:$X$1239,14,0)</f>
        <v>F</v>
      </c>
      <c r="I864" s="78">
        <f>VLOOKUP(C864,'[1]2023.11'!$C$6:$X$1239,13,0)</f>
        <v>34831</v>
      </c>
      <c r="J864" s="46" t="str">
        <f>VLOOKUP(C864,'[1]2023.11'!$C$6:$X$1239,4,0)</f>
        <v>086244616</v>
      </c>
      <c r="K864" s="46" t="str">
        <f>VLOOKUP(C864,'[1]2023.11'!$C$6:$X$1239,3,0)</f>
        <v>050777635</v>
      </c>
      <c r="L864" s="15">
        <v>44760</v>
      </c>
      <c r="M864" s="2">
        <f t="shared" si="835"/>
        <v>26</v>
      </c>
      <c r="N864" s="16">
        <v>26</v>
      </c>
      <c r="O864" s="2"/>
      <c r="P864" s="16"/>
      <c r="Q864" s="16"/>
      <c r="R864" s="2">
        <v>200</v>
      </c>
      <c r="S864" s="2">
        <v>0</v>
      </c>
      <c r="T864" s="2">
        <v>0</v>
      </c>
      <c r="U864" s="16"/>
      <c r="V864" s="2">
        <v>0</v>
      </c>
      <c r="W864" s="2">
        <f t="shared" si="836"/>
        <v>10</v>
      </c>
      <c r="X864" s="2">
        <f t="shared" si="843"/>
        <v>0</v>
      </c>
      <c r="Y864" s="17">
        <f t="shared" si="809"/>
        <v>37.5</v>
      </c>
      <c r="Z864" s="17">
        <f t="shared" si="834"/>
        <v>6.5</v>
      </c>
      <c r="AA864" s="17">
        <f t="shared" si="842"/>
        <v>5</v>
      </c>
      <c r="AB864" s="18">
        <v>7</v>
      </c>
      <c r="AC864" s="19">
        <f t="shared" ref="AC864:AC866" si="844">R864+S864+T864+U864+V864+W864+X864+Y864+Z864+AA864+AB864</f>
        <v>266</v>
      </c>
      <c r="AD864" s="17">
        <f t="shared" si="837"/>
        <v>0</v>
      </c>
      <c r="AE864" s="17">
        <f t="shared" si="838"/>
        <v>0</v>
      </c>
      <c r="AF864" s="29"/>
      <c r="AG864" s="43">
        <f t="shared" si="839"/>
        <v>0</v>
      </c>
      <c r="AH864" s="17">
        <f t="shared" si="840"/>
        <v>5.32</v>
      </c>
      <c r="AI864" s="17">
        <f t="shared" si="841"/>
        <v>5.32</v>
      </c>
      <c r="AJ864" s="3">
        <f t="shared" si="807"/>
        <v>260</v>
      </c>
      <c r="AK864" s="3">
        <f t="shared" si="808"/>
        <v>2700</v>
      </c>
      <c r="AL864" s="3"/>
      <c r="AN864" s="20">
        <f t="shared" si="812"/>
        <v>260.68</v>
      </c>
      <c r="AO864">
        <f t="shared" si="816"/>
        <v>2</v>
      </c>
      <c r="AP864">
        <f t="shared" si="817"/>
        <v>1</v>
      </c>
      <c r="AQ864">
        <f t="shared" si="818"/>
        <v>0</v>
      </c>
      <c r="AR864">
        <f t="shared" si="819"/>
        <v>1</v>
      </c>
      <c r="AS864">
        <f t="shared" si="820"/>
        <v>0</v>
      </c>
      <c r="AT864">
        <f t="shared" si="821"/>
        <v>0</v>
      </c>
      <c r="AU864">
        <f t="shared" si="822"/>
        <v>1</v>
      </c>
      <c r="AV864">
        <f t="shared" si="823"/>
        <v>0</v>
      </c>
      <c r="AW864">
        <f t="shared" si="824"/>
        <v>1</v>
      </c>
      <c r="AX864">
        <f t="shared" si="825"/>
        <v>2</v>
      </c>
      <c r="AY864">
        <f t="shared" si="826"/>
        <v>2720.0000000000273</v>
      </c>
      <c r="AZ864" s="12">
        <f t="shared" si="813"/>
        <v>-1.5055555555555555</v>
      </c>
      <c r="BA864" s="13">
        <f t="shared" si="806"/>
        <v>0</v>
      </c>
      <c r="BB864" s="13">
        <f t="shared" si="827"/>
        <v>0</v>
      </c>
      <c r="BC864" s="27">
        <v>0</v>
      </c>
      <c r="BD864" s="1">
        <f t="shared" si="814"/>
        <v>0</v>
      </c>
      <c r="BE864" s="20">
        <f t="shared" ref="BE864:BE866" si="845">AC864-AD864-AE864-Z864-AA864-AB864-BD864</f>
        <v>247.5</v>
      </c>
    </row>
    <row r="865" spans="1:57" ht="33" customHeight="1" x14ac:dyDescent="0.65">
      <c r="A865" s="39">
        <v>859</v>
      </c>
      <c r="B865" s="2" t="s">
        <v>1986</v>
      </c>
      <c r="C865" s="44" t="s">
        <v>2019</v>
      </c>
      <c r="D865" s="47" t="s">
        <v>285</v>
      </c>
      <c r="E865" s="48" t="s">
        <v>1125</v>
      </c>
      <c r="F865" s="46" t="str">
        <f>VLOOKUP(C865,'[1]2023.11'!$C$6:$X$1239,8,0)</f>
        <v>NA</v>
      </c>
      <c r="G865" s="46" t="str">
        <f>VLOOKUP(C865,'[1]2023.11'!$C$6:$X$1239,9,0)</f>
        <v>CHANTHA</v>
      </c>
      <c r="H865" s="46" t="str">
        <f>VLOOKUP(C865,'[1]2023.11'!$C$6:$X$1239,14,0)</f>
        <v>F</v>
      </c>
      <c r="I865" s="78">
        <f>VLOOKUP(C865,'[1]2023.11'!$C$6:$X$1239,13,0)</f>
        <v>35723</v>
      </c>
      <c r="J865" s="46" t="str">
        <f>VLOOKUP(C865,'[1]2023.11'!$C$6:$X$1239,4,0)</f>
        <v>0969805984</v>
      </c>
      <c r="K865" s="46" t="str">
        <f>VLOOKUP(C865,'[1]2023.11'!$C$6:$X$1239,3,0)</f>
        <v>101236269</v>
      </c>
      <c r="L865" s="15">
        <v>44838</v>
      </c>
      <c r="M865" s="2">
        <f t="shared" si="835"/>
        <v>26</v>
      </c>
      <c r="N865" s="16">
        <v>42</v>
      </c>
      <c r="O865" s="2"/>
      <c r="P865" s="16"/>
      <c r="Q865" s="16"/>
      <c r="R865" s="2">
        <v>200</v>
      </c>
      <c r="S865" s="2">
        <v>0</v>
      </c>
      <c r="T865" s="2">
        <v>0</v>
      </c>
      <c r="U865" s="16"/>
      <c r="V865" s="2">
        <v>0</v>
      </c>
      <c r="W865" s="2">
        <f t="shared" si="836"/>
        <v>10</v>
      </c>
      <c r="X865" s="2">
        <f t="shared" si="843"/>
        <v>0</v>
      </c>
      <c r="Y865" s="17">
        <f t="shared" si="809"/>
        <v>60.576923076923073</v>
      </c>
      <c r="Z865" s="17">
        <f t="shared" si="834"/>
        <v>10.5</v>
      </c>
      <c r="AA865" s="17">
        <f t="shared" si="842"/>
        <v>5</v>
      </c>
      <c r="AB865" s="18">
        <v>7</v>
      </c>
      <c r="AC865" s="19">
        <f t="shared" si="844"/>
        <v>293.07692307692309</v>
      </c>
      <c r="AD865" s="17">
        <f t="shared" si="837"/>
        <v>0</v>
      </c>
      <c r="AE865" s="17">
        <f t="shared" si="838"/>
        <v>0</v>
      </c>
      <c r="AF865" s="29"/>
      <c r="AG865" s="43">
        <f t="shared" si="839"/>
        <v>0</v>
      </c>
      <c r="AH865" s="17">
        <f t="shared" si="840"/>
        <v>5.861538461538462</v>
      </c>
      <c r="AI865" s="17">
        <f t="shared" si="841"/>
        <v>5.861538461538462</v>
      </c>
      <c r="AJ865" s="3">
        <f t="shared" si="807"/>
        <v>287</v>
      </c>
      <c r="AK865" s="3">
        <f t="shared" si="808"/>
        <v>800</v>
      </c>
      <c r="AL865" s="3"/>
      <c r="AN865" s="20">
        <f t="shared" si="812"/>
        <v>287.22000000000003</v>
      </c>
      <c r="AO865">
        <f t="shared" si="816"/>
        <v>2</v>
      </c>
      <c r="AP865">
        <f t="shared" si="817"/>
        <v>1</v>
      </c>
      <c r="AQ865">
        <f t="shared" si="818"/>
        <v>1</v>
      </c>
      <c r="AR865">
        <f t="shared" si="819"/>
        <v>1</v>
      </c>
      <c r="AS865">
        <f t="shared" si="820"/>
        <v>1</v>
      </c>
      <c r="AT865">
        <f t="shared" si="821"/>
        <v>2</v>
      </c>
      <c r="AU865">
        <f t="shared" si="822"/>
        <v>0</v>
      </c>
      <c r="AV865">
        <f t="shared" si="823"/>
        <v>0</v>
      </c>
      <c r="AW865">
        <f t="shared" si="824"/>
        <v>1</v>
      </c>
      <c r="AX865">
        <f t="shared" si="825"/>
        <v>3</v>
      </c>
      <c r="AY865">
        <f t="shared" si="826"/>
        <v>880.00000000010914</v>
      </c>
      <c r="AZ865" s="12">
        <f t="shared" si="813"/>
        <v>-1.7166666666666666</v>
      </c>
      <c r="BA865" s="13">
        <f t="shared" si="806"/>
        <v>0</v>
      </c>
      <c r="BB865" s="13">
        <f t="shared" si="827"/>
        <v>0</v>
      </c>
      <c r="BC865" s="27">
        <v>0</v>
      </c>
      <c r="BD865" s="1">
        <f t="shared" si="814"/>
        <v>0</v>
      </c>
      <c r="BE865" s="20">
        <f t="shared" si="845"/>
        <v>270.57692307692309</v>
      </c>
    </row>
    <row r="866" spans="1:57" ht="33" customHeight="1" x14ac:dyDescent="0.65">
      <c r="A866" s="2">
        <v>860</v>
      </c>
      <c r="B866" s="2" t="s">
        <v>1986</v>
      </c>
      <c r="C866" s="44" t="s">
        <v>2020</v>
      </c>
      <c r="D866" s="47" t="s">
        <v>864</v>
      </c>
      <c r="E866" s="48" t="s">
        <v>2021</v>
      </c>
      <c r="F866" s="46" t="str">
        <f>VLOOKUP(C866,'[1]2023.11'!$C$6:$X$1239,8,0)</f>
        <v>SUS</v>
      </c>
      <c r="G866" s="46" t="str">
        <f>VLOOKUP(C866,'[1]2023.11'!$C$6:$X$1239,9,0)</f>
        <v>SREYMEY</v>
      </c>
      <c r="H866" s="46" t="str">
        <f>VLOOKUP(C866,'[1]2023.11'!$C$6:$X$1239,14,0)</f>
        <v>F</v>
      </c>
      <c r="I866" s="78">
        <f>VLOOKUP(C866,'[1]2023.11'!$C$6:$X$1239,13,0)</f>
        <v>38271</v>
      </c>
      <c r="J866" s="46">
        <f>VLOOKUP(C866,'[1]2023.11'!$C$6:$X$1239,4,0)</f>
        <v>0</v>
      </c>
      <c r="K866" s="46" t="str">
        <f>VLOOKUP(C866,'[1]2023.11'!$C$6:$X$1239,3,0)</f>
        <v>040546035</v>
      </c>
      <c r="L866" s="15">
        <v>44866</v>
      </c>
      <c r="M866" s="2">
        <f t="shared" si="835"/>
        <v>26</v>
      </c>
      <c r="N866" s="16">
        <v>52</v>
      </c>
      <c r="O866" s="2"/>
      <c r="P866" s="16"/>
      <c r="Q866" s="16"/>
      <c r="R866" s="2">
        <v>200</v>
      </c>
      <c r="S866" s="2">
        <v>0</v>
      </c>
      <c r="T866" s="2">
        <v>15</v>
      </c>
      <c r="U866" s="16"/>
      <c r="V866" s="2">
        <v>0</v>
      </c>
      <c r="W866" s="2">
        <f t="shared" si="836"/>
        <v>10</v>
      </c>
      <c r="X866" s="2">
        <f t="shared" si="843"/>
        <v>0</v>
      </c>
      <c r="Y866" s="17">
        <f t="shared" si="809"/>
        <v>75</v>
      </c>
      <c r="Z866" s="17">
        <f t="shared" si="834"/>
        <v>13</v>
      </c>
      <c r="AA866" s="17">
        <f t="shared" si="842"/>
        <v>5</v>
      </c>
      <c r="AB866" s="18">
        <v>7</v>
      </c>
      <c r="AC866" s="19">
        <f t="shared" si="844"/>
        <v>325</v>
      </c>
      <c r="AD866" s="17">
        <f t="shared" si="837"/>
        <v>0</v>
      </c>
      <c r="AE866" s="17">
        <f t="shared" si="838"/>
        <v>0</v>
      </c>
      <c r="AF866" s="29"/>
      <c r="AG866" s="43">
        <f t="shared" si="839"/>
        <v>0</v>
      </c>
      <c r="AH866" s="17">
        <f t="shared" si="840"/>
        <v>6</v>
      </c>
      <c r="AI866" s="17">
        <f t="shared" si="841"/>
        <v>6</v>
      </c>
      <c r="AJ866" s="3">
        <f t="shared" si="807"/>
        <v>319</v>
      </c>
      <c r="AK866" s="3">
        <f t="shared" si="808"/>
        <v>0</v>
      </c>
      <c r="AL866" s="3"/>
      <c r="AN866" s="20">
        <f t="shared" si="812"/>
        <v>319</v>
      </c>
      <c r="AO866">
        <f t="shared" si="816"/>
        <v>3</v>
      </c>
      <c r="AP866">
        <f t="shared" si="817"/>
        <v>0</v>
      </c>
      <c r="AQ866">
        <f t="shared" si="818"/>
        <v>0</v>
      </c>
      <c r="AR866">
        <f t="shared" si="819"/>
        <v>1</v>
      </c>
      <c r="AS866">
        <f t="shared" si="820"/>
        <v>1</v>
      </c>
      <c r="AT866">
        <f t="shared" si="821"/>
        <v>4</v>
      </c>
      <c r="AU866">
        <f t="shared" si="822"/>
        <v>0</v>
      </c>
      <c r="AV866">
        <f t="shared" si="823"/>
        <v>0</v>
      </c>
      <c r="AW866">
        <f t="shared" si="824"/>
        <v>0</v>
      </c>
      <c r="AX866">
        <f t="shared" si="825"/>
        <v>0</v>
      </c>
      <c r="AY866">
        <f t="shared" si="826"/>
        <v>0</v>
      </c>
      <c r="AZ866" s="12">
        <f t="shared" si="813"/>
        <v>-1.7916666666666667</v>
      </c>
      <c r="BA866" s="13">
        <f t="shared" si="806"/>
        <v>0</v>
      </c>
      <c r="BB866" s="13">
        <f t="shared" si="827"/>
        <v>0</v>
      </c>
      <c r="BC866" s="27">
        <v>0</v>
      </c>
      <c r="BD866" s="1">
        <f t="shared" si="814"/>
        <v>0</v>
      </c>
      <c r="BE866" s="20">
        <f t="shared" si="845"/>
        <v>300</v>
      </c>
    </row>
    <row r="867" spans="1:57" ht="33" customHeight="1" x14ac:dyDescent="0.65">
      <c r="A867" s="39">
        <v>861</v>
      </c>
      <c r="B867" s="2" t="s">
        <v>1986</v>
      </c>
      <c r="C867" s="44" t="s">
        <v>2022</v>
      </c>
      <c r="D867" s="47" t="s">
        <v>2008</v>
      </c>
      <c r="E867" s="48" t="s">
        <v>426</v>
      </c>
      <c r="F867" s="46" t="str">
        <f>VLOOKUP(C867,'[1]2023.11'!$C$6:$X$1239,8,0)</f>
        <v>DO</v>
      </c>
      <c r="G867" s="46" t="str">
        <f>VLOOKUP(C867,'[1]2023.11'!$C$6:$X$1239,9,0)</f>
        <v>SREYROTH</v>
      </c>
      <c r="H867" s="46" t="str">
        <f>VLOOKUP(C867,'[1]2023.11'!$C$6:$X$1239,14,0)</f>
        <v>F</v>
      </c>
      <c r="I867" s="78">
        <f>VLOOKUP(C867,'[1]2023.11'!$C$6:$X$1239,13,0)</f>
        <v>38311</v>
      </c>
      <c r="J867" s="46" t="str">
        <f>VLOOKUP(C867,'[1]2023.11'!$C$6:$X$1239,4,0)</f>
        <v>0887088627</v>
      </c>
      <c r="K867" s="46" t="str">
        <f>VLOOKUP(C867,'[1]2023.11'!$C$6:$X$1239,3,0)</f>
        <v>070360272</v>
      </c>
      <c r="L867" s="15">
        <v>44879</v>
      </c>
      <c r="M867" s="2">
        <f t="shared" si="835"/>
        <v>26</v>
      </c>
      <c r="N867" s="16">
        <v>42</v>
      </c>
      <c r="O867" s="2"/>
      <c r="P867" s="16"/>
      <c r="Q867" s="16"/>
      <c r="R867" s="2">
        <v>200</v>
      </c>
      <c r="S867" s="2">
        <v>0</v>
      </c>
      <c r="T867" s="2">
        <v>0</v>
      </c>
      <c r="U867" s="16"/>
      <c r="V867" s="2">
        <v>0</v>
      </c>
      <c r="W867" s="2">
        <f t="shared" si="836"/>
        <v>10</v>
      </c>
      <c r="X867" s="2">
        <f t="shared" si="843"/>
        <v>0</v>
      </c>
      <c r="Y867" s="17">
        <f t="shared" si="809"/>
        <v>60.576923076923073</v>
      </c>
      <c r="Z867" s="17">
        <f t="shared" si="834"/>
        <v>10.5</v>
      </c>
      <c r="AA867" s="17">
        <f t="shared" si="842"/>
        <v>5</v>
      </c>
      <c r="AB867" s="18">
        <v>7</v>
      </c>
      <c r="AC867" s="19">
        <f>R867+S867+T867+U867+V867+W867+X867+Y867+Z867+AA867+AB867</f>
        <v>293.07692307692309</v>
      </c>
      <c r="AD867" s="17">
        <f t="shared" si="837"/>
        <v>0</v>
      </c>
      <c r="AE867" s="17">
        <f t="shared" si="838"/>
        <v>0</v>
      </c>
      <c r="AF867" s="29"/>
      <c r="AG867" s="43">
        <f t="shared" si="839"/>
        <v>0</v>
      </c>
      <c r="AH867" s="17">
        <f t="shared" si="840"/>
        <v>5.861538461538462</v>
      </c>
      <c r="AI867" s="17">
        <f t="shared" si="841"/>
        <v>5.861538461538462</v>
      </c>
      <c r="AJ867" s="3">
        <f t="shared" si="807"/>
        <v>287</v>
      </c>
      <c r="AK867" s="3">
        <f t="shared" si="808"/>
        <v>800</v>
      </c>
      <c r="AL867" s="3"/>
      <c r="AN867" s="20">
        <f t="shared" si="812"/>
        <v>287.22000000000003</v>
      </c>
      <c r="AO867">
        <f t="shared" si="816"/>
        <v>2</v>
      </c>
      <c r="AP867">
        <f t="shared" si="817"/>
        <v>1</v>
      </c>
      <c r="AQ867">
        <f t="shared" si="818"/>
        <v>1</v>
      </c>
      <c r="AR867">
        <f t="shared" si="819"/>
        <v>1</v>
      </c>
      <c r="AS867">
        <f t="shared" si="820"/>
        <v>1</v>
      </c>
      <c r="AT867">
        <f t="shared" si="821"/>
        <v>2</v>
      </c>
      <c r="AU867">
        <f t="shared" si="822"/>
        <v>0</v>
      </c>
      <c r="AV867">
        <f t="shared" si="823"/>
        <v>0</v>
      </c>
      <c r="AW867">
        <f t="shared" si="824"/>
        <v>1</v>
      </c>
      <c r="AX867">
        <f t="shared" si="825"/>
        <v>3</v>
      </c>
      <c r="AY867">
        <f t="shared" si="826"/>
        <v>880.00000000010914</v>
      </c>
      <c r="AZ867" s="12">
        <f t="shared" si="813"/>
        <v>-1.8277777777777777</v>
      </c>
      <c r="BA867" s="13">
        <f t="shared" si="806"/>
        <v>0</v>
      </c>
      <c r="BB867" s="13">
        <f t="shared" si="827"/>
        <v>0</v>
      </c>
      <c r="BC867" s="27">
        <v>0</v>
      </c>
      <c r="BD867" s="1">
        <f t="shared" si="814"/>
        <v>0</v>
      </c>
      <c r="BE867" s="20">
        <f>AC867-AD867-AE867-Z867-AA867-AB867-BD867</f>
        <v>270.57692307692309</v>
      </c>
    </row>
    <row r="868" spans="1:57" ht="33" customHeight="1" x14ac:dyDescent="0.65">
      <c r="A868" s="2">
        <v>862</v>
      </c>
      <c r="B868" s="2" t="s">
        <v>1986</v>
      </c>
      <c r="C868" s="44" t="s">
        <v>2023</v>
      </c>
      <c r="D868" s="47" t="s">
        <v>2024</v>
      </c>
      <c r="E868" s="48" t="s">
        <v>563</v>
      </c>
      <c r="F868" s="46" t="str">
        <f>VLOOKUP(C868,'[1]2023.11'!$C$6:$X$1239,8,0)</f>
        <v>OURY</v>
      </c>
      <c r="G868" s="46" t="str">
        <f>VLOOKUP(C868,'[1]2023.11'!$C$6:$X$1239,9,0)</f>
        <v>OUN</v>
      </c>
      <c r="H868" s="46" t="str">
        <f>VLOOKUP(C868,'[1]2023.11'!$C$6:$X$1239,14,0)</f>
        <v>F</v>
      </c>
      <c r="I868" s="78">
        <f>VLOOKUP(C868,'[1]2023.11'!$C$6:$X$1239,13,0)</f>
        <v>38173</v>
      </c>
      <c r="J868" s="46" t="str">
        <f>VLOOKUP(C868,'[1]2023.11'!$C$6:$X$1239,4,0)</f>
        <v>081737981</v>
      </c>
      <c r="K868" s="46" t="str">
        <f>VLOOKUP(C868,'[1]2023.11'!$C$6:$X$1239,3,0)</f>
        <v>140167035</v>
      </c>
      <c r="L868" s="15">
        <v>44951</v>
      </c>
      <c r="M868" s="2">
        <f t="shared" si="835"/>
        <v>26</v>
      </c>
      <c r="N868" s="16">
        <v>30</v>
      </c>
      <c r="O868" s="2"/>
      <c r="P868" s="16"/>
      <c r="Q868" s="16"/>
      <c r="R868" s="2">
        <v>200</v>
      </c>
      <c r="S868" s="2">
        <v>0</v>
      </c>
      <c r="T868" s="2">
        <v>0</v>
      </c>
      <c r="U868" s="16"/>
      <c r="V868" s="2">
        <v>0</v>
      </c>
      <c r="W868" s="2">
        <f t="shared" si="836"/>
        <v>10</v>
      </c>
      <c r="X868" s="2">
        <f t="shared" si="843"/>
        <v>0</v>
      </c>
      <c r="Y868" s="17">
        <f t="shared" si="809"/>
        <v>43.269230769230766</v>
      </c>
      <c r="Z868" s="17">
        <f t="shared" si="834"/>
        <v>7.5</v>
      </c>
      <c r="AA868" s="17">
        <f t="shared" si="842"/>
        <v>5</v>
      </c>
      <c r="AB868" s="18">
        <v>7</v>
      </c>
      <c r="AC868" s="19">
        <f t="shared" ref="AC868:AC931" si="846">R868+S868+T868+U868+V868+W868+X868+Y868+Z868+AA868+AB868</f>
        <v>272.76923076923077</v>
      </c>
      <c r="AD868" s="17">
        <f t="shared" si="837"/>
        <v>0</v>
      </c>
      <c r="AE868" s="17">
        <f t="shared" si="838"/>
        <v>0</v>
      </c>
      <c r="AF868" s="29"/>
      <c r="AG868" s="43">
        <f t="shared" si="839"/>
        <v>0</v>
      </c>
      <c r="AH868" s="17">
        <f t="shared" si="840"/>
        <v>5.4553846153846157</v>
      </c>
      <c r="AI868" s="17">
        <f t="shared" si="841"/>
        <v>5.4553846153846157</v>
      </c>
      <c r="AJ868" s="3">
        <f t="shared" si="807"/>
        <v>267</v>
      </c>
      <c r="AK868" s="3">
        <f t="shared" si="808"/>
        <v>1200</v>
      </c>
      <c r="AL868" s="3"/>
      <c r="AN868" s="20">
        <f t="shared" si="812"/>
        <v>267.31</v>
      </c>
      <c r="AO868">
        <f t="shared" si="816"/>
        <v>2</v>
      </c>
      <c r="AP868">
        <f t="shared" si="817"/>
        <v>1</v>
      </c>
      <c r="AQ868">
        <f t="shared" si="818"/>
        <v>0</v>
      </c>
      <c r="AR868">
        <f t="shared" si="819"/>
        <v>1</v>
      </c>
      <c r="AS868">
        <f t="shared" si="820"/>
        <v>1</v>
      </c>
      <c r="AT868">
        <f t="shared" si="821"/>
        <v>2</v>
      </c>
      <c r="AU868">
        <f t="shared" si="822"/>
        <v>0</v>
      </c>
      <c r="AV868">
        <f t="shared" si="823"/>
        <v>1</v>
      </c>
      <c r="AW868">
        <f t="shared" si="824"/>
        <v>0</v>
      </c>
      <c r="AX868">
        <f t="shared" si="825"/>
        <v>2</v>
      </c>
      <c r="AY868">
        <f t="shared" si="826"/>
        <v>1240.0000000000091</v>
      </c>
      <c r="AZ868" s="12">
        <f t="shared" si="813"/>
        <v>-2.0249999999999999</v>
      </c>
      <c r="BA868" s="13">
        <f t="shared" si="806"/>
        <v>0</v>
      </c>
      <c r="BB868" s="13">
        <f t="shared" si="827"/>
        <v>0</v>
      </c>
      <c r="BC868" s="27">
        <v>0</v>
      </c>
      <c r="BD868" s="1">
        <f t="shared" si="814"/>
        <v>0</v>
      </c>
      <c r="BE868" s="20">
        <f t="shared" ref="BE868:BE931" si="847">AC868-AD868-AE868-Z868-AA868-AB868-BD868</f>
        <v>253.26923076923077</v>
      </c>
    </row>
    <row r="869" spans="1:57" ht="33" customHeight="1" x14ac:dyDescent="0.65">
      <c r="A869" s="39">
        <v>863</v>
      </c>
      <c r="B869" s="2" t="s">
        <v>1986</v>
      </c>
      <c r="C869" s="44" t="s">
        <v>2025</v>
      </c>
      <c r="D869" s="47" t="s">
        <v>409</v>
      </c>
      <c r="E869" s="48" t="s">
        <v>2026</v>
      </c>
      <c r="F869" s="46" t="str">
        <f>VLOOKUP(C869,'[1]2023.11'!$C$6:$X$1239,8,0)</f>
        <v>PHUEN</v>
      </c>
      <c r="G869" s="46" t="str">
        <f>VLOOKUP(C869,'[1]2023.11'!$C$6:$X$1239,9,0)</f>
        <v>CHULSA</v>
      </c>
      <c r="H869" s="46" t="str">
        <f>VLOOKUP(C869,'[1]2023.11'!$C$6:$X$1239,14,0)</f>
        <v>F</v>
      </c>
      <c r="I869" s="78">
        <f>VLOOKUP(C869,'[1]2023.11'!$C$6:$X$1239,13,0)</f>
        <v>38048</v>
      </c>
      <c r="J869" s="46" t="str">
        <f>VLOOKUP(C869,'[1]2023.11'!$C$6:$X$1239,4,0)</f>
        <v>067815668</v>
      </c>
      <c r="K869" s="46" t="str">
        <f>VLOOKUP(C869,'[1]2023.11'!$C$6:$X$1239,3,0)</f>
        <v>040588261</v>
      </c>
      <c r="L869" s="15">
        <v>44951</v>
      </c>
      <c r="M869" s="2">
        <f t="shared" si="835"/>
        <v>24.375</v>
      </c>
      <c r="N869" s="16">
        <v>42</v>
      </c>
      <c r="O869" s="2"/>
      <c r="P869" s="16">
        <v>0.625</v>
      </c>
      <c r="Q869" s="16">
        <v>1</v>
      </c>
      <c r="R869" s="2">
        <v>200</v>
      </c>
      <c r="S869" s="2">
        <v>0</v>
      </c>
      <c r="T869" s="2">
        <v>0</v>
      </c>
      <c r="U869" s="16"/>
      <c r="V869" s="2">
        <v>0</v>
      </c>
      <c r="W869" s="2">
        <f t="shared" si="836"/>
        <v>0</v>
      </c>
      <c r="X869" s="2">
        <f t="shared" si="843"/>
        <v>0</v>
      </c>
      <c r="Y869" s="17">
        <f t="shared" si="809"/>
        <v>60.576923076923073</v>
      </c>
      <c r="Z869" s="17">
        <f t="shared" si="834"/>
        <v>10.5</v>
      </c>
      <c r="AA869" s="17">
        <f t="shared" si="842"/>
        <v>4.6875</v>
      </c>
      <c r="AB869" s="18">
        <v>7</v>
      </c>
      <c r="AC869" s="19">
        <f t="shared" si="846"/>
        <v>282.76442307692309</v>
      </c>
      <c r="AD869" s="17">
        <f t="shared" si="837"/>
        <v>4.8076923076923075</v>
      </c>
      <c r="AE869" s="17">
        <f t="shared" si="838"/>
        <v>7.6923076923076925</v>
      </c>
      <c r="AF869" s="29"/>
      <c r="AG869" s="43">
        <f t="shared" si="839"/>
        <v>0</v>
      </c>
      <c r="AH869" s="17">
        <f t="shared" si="840"/>
        <v>5.6552884615384622</v>
      </c>
      <c r="AI869" s="17">
        <f t="shared" si="841"/>
        <v>18.155288461538461</v>
      </c>
      <c r="AJ869" s="3">
        <f t="shared" si="807"/>
        <v>264</v>
      </c>
      <c r="AK869" s="3">
        <f t="shared" si="808"/>
        <v>2400</v>
      </c>
      <c r="AL869" s="3"/>
      <c r="AN869" s="20">
        <f t="shared" si="812"/>
        <v>264.61</v>
      </c>
      <c r="AO869">
        <f t="shared" si="816"/>
        <v>2</v>
      </c>
      <c r="AP869">
        <f t="shared" si="817"/>
        <v>1</v>
      </c>
      <c r="AQ869">
        <f t="shared" si="818"/>
        <v>0</v>
      </c>
      <c r="AR869">
        <f t="shared" si="819"/>
        <v>1</v>
      </c>
      <c r="AS869">
        <f t="shared" si="820"/>
        <v>0</v>
      </c>
      <c r="AT869">
        <f t="shared" si="821"/>
        <v>4</v>
      </c>
      <c r="AU869">
        <f t="shared" si="822"/>
        <v>1</v>
      </c>
      <c r="AV869">
        <f t="shared" si="823"/>
        <v>0</v>
      </c>
      <c r="AW869">
        <f t="shared" si="824"/>
        <v>0</v>
      </c>
      <c r="AX869">
        <f t="shared" si="825"/>
        <v>4</v>
      </c>
      <c r="AY869">
        <f t="shared" si="826"/>
        <v>2440.0000000000546</v>
      </c>
      <c r="AZ869" s="12">
        <f t="shared" si="813"/>
        <v>-2.0249999999999999</v>
      </c>
      <c r="BA869" s="13">
        <f t="shared" si="806"/>
        <v>0</v>
      </c>
      <c r="BB869" s="13">
        <f t="shared" si="827"/>
        <v>0</v>
      </c>
      <c r="BC869" s="27">
        <v>0</v>
      </c>
      <c r="BD869" s="1">
        <f t="shared" si="814"/>
        <v>0</v>
      </c>
      <c r="BE869" s="20">
        <f t="shared" si="847"/>
        <v>248.07692307692309</v>
      </c>
    </row>
    <row r="870" spans="1:57" ht="33" customHeight="1" x14ac:dyDescent="0.65">
      <c r="A870" s="2">
        <v>864</v>
      </c>
      <c r="B870" s="2" t="s">
        <v>1986</v>
      </c>
      <c r="C870" s="44" t="s">
        <v>2027</v>
      </c>
      <c r="D870" s="47" t="s">
        <v>2028</v>
      </c>
      <c r="E870" s="48" t="s">
        <v>798</v>
      </c>
      <c r="F870" s="46" t="str">
        <f>VLOOKUP(C870,'[1]2023.11'!$C$6:$X$1239,8,0)</f>
        <v>EM</v>
      </c>
      <c r="G870" s="46" t="str">
        <f>VLOOKUP(C870,'[1]2023.11'!$C$6:$X$1239,9,0)</f>
        <v>THIDA</v>
      </c>
      <c r="H870" s="46" t="str">
        <f>VLOOKUP(C870,'[1]2023.11'!$C$6:$X$1239,14,0)</f>
        <v>F</v>
      </c>
      <c r="I870" s="78">
        <f>VLOOKUP(C870,'[1]2023.11'!$C$6:$X$1239,13,0)</f>
        <v>38265</v>
      </c>
      <c r="J870" s="46" t="str">
        <f>VLOOKUP(C870,'[1]2023.11'!$C$6:$X$1239,4,0)</f>
        <v>0972381852</v>
      </c>
      <c r="K870" s="46" t="str">
        <f>VLOOKUP(C870,'[1]2023.11'!$C$6:$X$1239,3,0)</f>
        <v>210079476</v>
      </c>
      <c r="L870" s="15">
        <v>44951</v>
      </c>
      <c r="M870" s="2">
        <f t="shared" si="835"/>
        <v>26</v>
      </c>
      <c r="N870" s="16">
        <v>24</v>
      </c>
      <c r="O870" s="2"/>
      <c r="P870" s="16"/>
      <c r="Q870" s="16"/>
      <c r="R870" s="2">
        <v>200</v>
      </c>
      <c r="S870" s="2">
        <v>0</v>
      </c>
      <c r="T870" s="2">
        <v>0</v>
      </c>
      <c r="U870" s="16"/>
      <c r="V870" s="2">
        <v>0</v>
      </c>
      <c r="W870" s="2">
        <f t="shared" si="836"/>
        <v>10</v>
      </c>
      <c r="X870" s="2">
        <f t="shared" si="843"/>
        <v>0</v>
      </c>
      <c r="Y870" s="17">
        <f t="shared" si="809"/>
        <v>34.615384615384613</v>
      </c>
      <c r="Z870" s="17">
        <f t="shared" si="834"/>
        <v>6</v>
      </c>
      <c r="AA870" s="17">
        <f t="shared" si="842"/>
        <v>5</v>
      </c>
      <c r="AB870" s="18">
        <v>7</v>
      </c>
      <c r="AC870" s="19">
        <f t="shared" si="846"/>
        <v>262.61538461538464</v>
      </c>
      <c r="AD870" s="17">
        <f t="shared" si="837"/>
        <v>0</v>
      </c>
      <c r="AE870" s="17">
        <f t="shared" si="838"/>
        <v>0</v>
      </c>
      <c r="AF870" s="29"/>
      <c r="AG870" s="43">
        <f t="shared" si="839"/>
        <v>0</v>
      </c>
      <c r="AH870" s="17">
        <f t="shared" si="840"/>
        <v>5.252307692307693</v>
      </c>
      <c r="AI870" s="17">
        <f t="shared" si="841"/>
        <v>5.252307692307693</v>
      </c>
      <c r="AJ870" s="3">
        <f t="shared" si="807"/>
        <v>257</v>
      </c>
      <c r="AK870" s="3">
        <f t="shared" si="808"/>
        <v>1400</v>
      </c>
      <c r="AL870" s="3"/>
      <c r="AN870" s="20">
        <f t="shared" si="812"/>
        <v>257.36</v>
      </c>
      <c r="AO870">
        <f t="shared" si="816"/>
        <v>2</v>
      </c>
      <c r="AP870">
        <f t="shared" si="817"/>
        <v>1</v>
      </c>
      <c r="AQ870">
        <f t="shared" si="818"/>
        <v>0</v>
      </c>
      <c r="AR870">
        <f t="shared" si="819"/>
        <v>0</v>
      </c>
      <c r="AS870">
        <f t="shared" si="820"/>
        <v>1</v>
      </c>
      <c r="AT870">
        <f t="shared" si="821"/>
        <v>2</v>
      </c>
      <c r="AU870">
        <f t="shared" si="822"/>
        <v>0</v>
      </c>
      <c r="AV870">
        <f t="shared" si="823"/>
        <v>1</v>
      </c>
      <c r="AW870">
        <f t="shared" si="824"/>
        <v>0</v>
      </c>
      <c r="AX870">
        <f t="shared" si="825"/>
        <v>4</v>
      </c>
      <c r="AY870">
        <f t="shared" si="826"/>
        <v>1440.0000000000546</v>
      </c>
      <c r="AZ870" s="12">
        <f t="shared" si="813"/>
        <v>-2.0249999999999999</v>
      </c>
      <c r="BA870" s="13">
        <f t="shared" si="806"/>
        <v>0</v>
      </c>
      <c r="BB870" s="13">
        <f t="shared" si="827"/>
        <v>0</v>
      </c>
      <c r="BC870" s="27">
        <v>0</v>
      </c>
      <c r="BD870" s="1">
        <f t="shared" si="814"/>
        <v>0</v>
      </c>
      <c r="BE870" s="20">
        <f t="shared" si="847"/>
        <v>244.61538461538464</v>
      </c>
    </row>
    <row r="871" spans="1:57" ht="33" customHeight="1" x14ac:dyDescent="0.65">
      <c r="A871" s="39">
        <v>865</v>
      </c>
      <c r="B871" s="2" t="s">
        <v>1986</v>
      </c>
      <c r="C871" s="44" t="s">
        <v>2029</v>
      </c>
      <c r="D871" s="47" t="s">
        <v>522</v>
      </c>
      <c r="E871" s="48" t="s">
        <v>1485</v>
      </c>
      <c r="F871" s="46" t="str">
        <f>VLOOKUP(C871,'[1]2023.11'!$C$6:$X$1239,8,0)</f>
        <v>SOK</v>
      </c>
      <c r="G871" s="46" t="str">
        <f>VLOOKUP(C871,'[1]2023.11'!$C$6:$X$1239,9,0)</f>
        <v>KANHA</v>
      </c>
      <c r="H871" s="46" t="str">
        <f>VLOOKUP(C871,'[1]2023.11'!$C$6:$X$1239,14,0)</f>
        <v>F</v>
      </c>
      <c r="I871" s="78">
        <f>VLOOKUP(C871,'[1]2023.11'!$C$6:$X$1239,13,0)</f>
        <v>38391</v>
      </c>
      <c r="J871" s="46" t="str">
        <f>VLOOKUP(C871,'[1]2023.11'!$C$6:$X$1239,4,0)</f>
        <v>0715520089</v>
      </c>
      <c r="K871" s="46" t="str">
        <f>VLOOKUP(C871,'[1]2023.11'!$C$6:$X$1239,3,0)</f>
        <v>040546036</v>
      </c>
      <c r="L871" s="15">
        <v>44986</v>
      </c>
      <c r="M871" s="2">
        <f t="shared" si="835"/>
        <v>26</v>
      </c>
      <c r="N871" s="16">
        <v>45</v>
      </c>
      <c r="O871" s="2"/>
      <c r="P871" s="16"/>
      <c r="Q871" s="16"/>
      <c r="R871" s="2">
        <v>200</v>
      </c>
      <c r="S871" s="2">
        <v>0</v>
      </c>
      <c r="T871" s="2">
        <v>0</v>
      </c>
      <c r="U871" s="16"/>
      <c r="V871" s="2">
        <v>0</v>
      </c>
      <c r="W871" s="2">
        <f t="shared" si="836"/>
        <v>10</v>
      </c>
      <c r="X871" s="2">
        <f t="shared" si="843"/>
        <v>0</v>
      </c>
      <c r="Y871" s="17">
        <f t="shared" si="809"/>
        <v>64.903846153846146</v>
      </c>
      <c r="Z871" s="17">
        <f t="shared" si="834"/>
        <v>11.25</v>
      </c>
      <c r="AA871" s="17">
        <f t="shared" si="842"/>
        <v>5</v>
      </c>
      <c r="AB871" s="18">
        <v>7</v>
      </c>
      <c r="AC871" s="19">
        <f t="shared" si="846"/>
        <v>298.15384615384613</v>
      </c>
      <c r="AD871" s="17">
        <f t="shared" si="837"/>
        <v>0</v>
      </c>
      <c r="AE871" s="17">
        <f t="shared" si="838"/>
        <v>0</v>
      </c>
      <c r="AF871" s="29"/>
      <c r="AG871" s="43">
        <f t="shared" si="839"/>
        <v>0</v>
      </c>
      <c r="AH871" s="17">
        <f t="shared" si="840"/>
        <v>5.9630769230769225</v>
      </c>
      <c r="AI871" s="17">
        <f t="shared" si="841"/>
        <v>5.9630769230769225</v>
      </c>
      <c r="AJ871" s="3">
        <f t="shared" si="807"/>
        <v>292</v>
      </c>
      <c r="AK871" s="3">
        <f t="shared" si="808"/>
        <v>700</v>
      </c>
      <c r="AL871" s="3"/>
      <c r="AN871" s="20">
        <f t="shared" si="812"/>
        <v>292.19</v>
      </c>
      <c r="AO871">
        <f t="shared" si="816"/>
        <v>2</v>
      </c>
      <c r="AP871">
        <f t="shared" si="817"/>
        <v>1</v>
      </c>
      <c r="AQ871">
        <f t="shared" si="818"/>
        <v>2</v>
      </c>
      <c r="AR871">
        <f t="shared" si="819"/>
        <v>0</v>
      </c>
      <c r="AS871">
        <f t="shared" si="820"/>
        <v>0</v>
      </c>
      <c r="AT871">
        <f t="shared" si="821"/>
        <v>2</v>
      </c>
      <c r="AU871">
        <f t="shared" si="822"/>
        <v>0</v>
      </c>
      <c r="AV871">
        <f t="shared" si="823"/>
        <v>0</v>
      </c>
      <c r="AW871">
        <f t="shared" si="824"/>
        <v>1</v>
      </c>
      <c r="AX871">
        <f t="shared" si="825"/>
        <v>2</v>
      </c>
      <c r="AY871">
        <f t="shared" si="826"/>
        <v>759.99999999999091</v>
      </c>
      <c r="AZ871" s="12">
        <f t="shared" si="813"/>
        <v>-2.125</v>
      </c>
      <c r="BA871" s="13">
        <f t="shared" si="806"/>
        <v>0</v>
      </c>
      <c r="BB871" s="13">
        <f t="shared" si="827"/>
        <v>0</v>
      </c>
      <c r="BC871" s="27">
        <v>0</v>
      </c>
      <c r="BD871" s="1">
        <f t="shared" si="814"/>
        <v>0</v>
      </c>
      <c r="BE871" s="20">
        <f t="shared" si="847"/>
        <v>274.90384615384613</v>
      </c>
    </row>
    <row r="872" spans="1:57" ht="33" customHeight="1" x14ac:dyDescent="0.65">
      <c r="A872" s="2">
        <v>866</v>
      </c>
      <c r="B872" s="2" t="s">
        <v>1986</v>
      </c>
      <c r="C872" s="44" t="s">
        <v>2030</v>
      </c>
      <c r="D872" s="47" t="s">
        <v>2031</v>
      </c>
      <c r="E872" s="48" t="s">
        <v>622</v>
      </c>
      <c r="F872" s="46" t="str">
        <f>VLOOKUP(C872,'[1]2023.11'!$C$6:$X$1239,8,0)</f>
        <v>HORN</v>
      </c>
      <c r="G872" s="46" t="str">
        <f>VLOOKUP(C872,'[1]2023.11'!$C$6:$X$1239,9,0)</f>
        <v>NITA</v>
      </c>
      <c r="H872" s="46" t="str">
        <f>VLOOKUP(C872,'[1]2023.11'!$C$6:$X$1239,14,0)</f>
        <v>F</v>
      </c>
      <c r="I872" s="78">
        <f>VLOOKUP(C872,'[1]2023.11'!$C$6:$X$1239,13,0)</f>
        <v>38403</v>
      </c>
      <c r="J872" s="46" t="str">
        <f>VLOOKUP(C872,'[1]2023.11'!$C$6:$X$1239,4,0)</f>
        <v>069632021</v>
      </c>
      <c r="K872" s="46" t="str">
        <f>VLOOKUP(C872,'[1]2023.11'!$C$6:$X$1239,3,0)</f>
        <v>051660240</v>
      </c>
      <c r="L872" s="15">
        <v>44986</v>
      </c>
      <c r="M872" s="2">
        <f t="shared" si="835"/>
        <v>25.625</v>
      </c>
      <c r="N872" s="16">
        <v>51</v>
      </c>
      <c r="O872" s="2"/>
      <c r="P872" s="16">
        <v>0.375</v>
      </c>
      <c r="Q872" s="16"/>
      <c r="R872" s="2">
        <v>200</v>
      </c>
      <c r="S872" s="2">
        <v>0</v>
      </c>
      <c r="T872" s="2">
        <v>0</v>
      </c>
      <c r="U872" s="16"/>
      <c r="V872" s="2">
        <v>0</v>
      </c>
      <c r="W872" s="2">
        <f t="shared" si="836"/>
        <v>5</v>
      </c>
      <c r="X872" s="2">
        <f t="shared" si="843"/>
        <v>0</v>
      </c>
      <c r="Y872" s="17">
        <f t="shared" si="809"/>
        <v>73.557692307692307</v>
      </c>
      <c r="Z872" s="17">
        <f t="shared" si="834"/>
        <v>12.75</v>
      </c>
      <c r="AA872" s="17">
        <f t="shared" si="842"/>
        <v>4.9278846153846159</v>
      </c>
      <c r="AB872" s="18">
        <v>7</v>
      </c>
      <c r="AC872" s="19">
        <f t="shared" si="846"/>
        <v>303.23557692307696</v>
      </c>
      <c r="AD872" s="17">
        <f t="shared" si="837"/>
        <v>2.8846153846153846</v>
      </c>
      <c r="AE872" s="17">
        <f t="shared" si="838"/>
        <v>0</v>
      </c>
      <c r="AF872" s="29"/>
      <c r="AG872" s="43">
        <f t="shared" si="839"/>
        <v>0</v>
      </c>
      <c r="AH872" s="17">
        <f t="shared" si="840"/>
        <v>6</v>
      </c>
      <c r="AI872" s="17">
        <f t="shared" si="841"/>
        <v>8.884615384615385</v>
      </c>
      <c r="AJ872" s="3">
        <f t="shared" si="807"/>
        <v>294</v>
      </c>
      <c r="AK872" s="3">
        <f t="shared" si="808"/>
        <v>1400</v>
      </c>
      <c r="AL872" s="3"/>
      <c r="AN872" s="20">
        <f t="shared" si="812"/>
        <v>294.35000000000002</v>
      </c>
      <c r="AO872">
        <f t="shared" si="816"/>
        <v>2</v>
      </c>
      <c r="AP872">
        <f t="shared" si="817"/>
        <v>1</v>
      </c>
      <c r="AQ872">
        <f t="shared" si="818"/>
        <v>2</v>
      </c>
      <c r="AR872">
        <f t="shared" si="819"/>
        <v>0</v>
      </c>
      <c r="AS872">
        <f t="shared" si="820"/>
        <v>0</v>
      </c>
      <c r="AT872">
        <f t="shared" si="821"/>
        <v>4</v>
      </c>
      <c r="AU872">
        <f t="shared" si="822"/>
        <v>0</v>
      </c>
      <c r="AV872">
        <f t="shared" si="823"/>
        <v>1</v>
      </c>
      <c r="AW872">
        <f t="shared" si="824"/>
        <v>0</v>
      </c>
      <c r="AX872">
        <f t="shared" si="825"/>
        <v>4</v>
      </c>
      <c r="AY872">
        <f t="shared" si="826"/>
        <v>1400.0000000000909</v>
      </c>
      <c r="AZ872" s="12">
        <f t="shared" si="813"/>
        <v>-2.125</v>
      </c>
      <c r="BA872" s="13">
        <f t="shared" si="806"/>
        <v>0</v>
      </c>
      <c r="BB872" s="13">
        <f t="shared" si="827"/>
        <v>0</v>
      </c>
      <c r="BC872" s="27">
        <v>0</v>
      </c>
      <c r="BD872" s="1">
        <f t="shared" si="814"/>
        <v>0</v>
      </c>
      <c r="BE872" s="20">
        <f t="shared" si="847"/>
        <v>275.67307692307696</v>
      </c>
    </row>
    <row r="873" spans="1:57" ht="33" customHeight="1" x14ac:dyDescent="0.65">
      <c r="A873" s="39">
        <v>867</v>
      </c>
      <c r="B873" s="2" t="s">
        <v>1986</v>
      </c>
      <c r="C873" s="44" t="s">
        <v>2032</v>
      </c>
      <c r="D873" s="47" t="s">
        <v>1518</v>
      </c>
      <c r="E873" s="48" t="s">
        <v>2033</v>
      </c>
      <c r="F873" s="46" t="str">
        <f>VLOOKUP(C873,'[1]2023.11'!$C$6:$X$1239,8,0)</f>
        <v>SHENG</v>
      </c>
      <c r="G873" s="46" t="str">
        <f>VLOOKUP(C873,'[1]2023.11'!$C$6:$X$1239,9,0)</f>
        <v>NAY</v>
      </c>
      <c r="H873" s="46" t="str">
        <f>VLOOKUP(C873,'[1]2023.11'!$C$6:$X$1239,14,0)</f>
        <v>F</v>
      </c>
      <c r="I873" s="78">
        <f>VLOOKUP(C873,'[1]2023.11'!$C$6:$X$1239,13,0)</f>
        <v>38091</v>
      </c>
      <c r="J873" s="46" t="str">
        <f>VLOOKUP(C873,'[1]2023.11'!$C$6:$X$1239,4,0)</f>
        <v>0973620993</v>
      </c>
      <c r="K873" s="46" t="str">
        <f>VLOOKUP(C873,'[1]2023.11'!$C$6:$X$1239,3,0)</f>
        <v>040536346</v>
      </c>
      <c r="L873" s="15">
        <v>45034</v>
      </c>
      <c r="M873" s="2">
        <f t="shared" si="835"/>
        <v>26</v>
      </c>
      <c r="N873" s="16">
        <v>38</v>
      </c>
      <c r="O873" s="2"/>
      <c r="P873" s="16"/>
      <c r="Q873" s="16"/>
      <c r="R873" s="2">
        <v>200</v>
      </c>
      <c r="S873" s="2">
        <v>0</v>
      </c>
      <c r="T873" s="2">
        <v>0</v>
      </c>
      <c r="U873" s="16"/>
      <c r="V873" s="2">
        <v>0</v>
      </c>
      <c r="W873" s="2">
        <f t="shared" si="836"/>
        <v>10</v>
      </c>
      <c r="X873" s="2">
        <f t="shared" si="843"/>
        <v>0</v>
      </c>
      <c r="Y873" s="17">
        <f t="shared" si="809"/>
        <v>54.807692307692307</v>
      </c>
      <c r="Z873" s="17">
        <f t="shared" si="834"/>
        <v>9.5</v>
      </c>
      <c r="AA873" s="17">
        <f t="shared" si="842"/>
        <v>5</v>
      </c>
      <c r="AB873" s="18">
        <v>7</v>
      </c>
      <c r="AC873" s="19">
        <f t="shared" si="846"/>
        <v>286.30769230769232</v>
      </c>
      <c r="AD873" s="17">
        <f t="shared" si="837"/>
        <v>0</v>
      </c>
      <c r="AE873" s="17">
        <f t="shared" si="838"/>
        <v>0</v>
      </c>
      <c r="AF873" s="29"/>
      <c r="AG873" s="43">
        <f t="shared" si="839"/>
        <v>0</v>
      </c>
      <c r="AH873" s="17">
        <f t="shared" si="840"/>
        <v>5.7261538461538466</v>
      </c>
      <c r="AI873" s="17">
        <f t="shared" si="841"/>
        <v>5.7261538461538466</v>
      </c>
      <c r="AJ873" s="3">
        <f t="shared" si="807"/>
        <v>280</v>
      </c>
      <c r="AK873" s="3">
        <f t="shared" si="808"/>
        <v>2300</v>
      </c>
      <c r="AL873" s="3"/>
      <c r="AN873" s="20">
        <f t="shared" si="812"/>
        <v>280.58</v>
      </c>
      <c r="AO873">
        <f t="shared" si="816"/>
        <v>2</v>
      </c>
      <c r="AP873">
        <f t="shared" si="817"/>
        <v>1</v>
      </c>
      <c r="AQ873">
        <f t="shared" si="818"/>
        <v>1</v>
      </c>
      <c r="AR873">
        <f t="shared" si="819"/>
        <v>1</v>
      </c>
      <c r="AS873">
        <f t="shared" si="820"/>
        <v>0</v>
      </c>
      <c r="AT873">
        <f t="shared" si="821"/>
        <v>0</v>
      </c>
      <c r="AU873">
        <f t="shared" si="822"/>
        <v>1</v>
      </c>
      <c r="AV873">
        <f t="shared" si="823"/>
        <v>0</v>
      </c>
      <c r="AW873">
        <f t="shared" si="824"/>
        <v>0</v>
      </c>
      <c r="AX873">
        <f t="shared" si="825"/>
        <v>3</v>
      </c>
      <c r="AY873">
        <f t="shared" si="826"/>
        <v>2319.9999999999363</v>
      </c>
      <c r="AZ873" s="12">
        <f t="shared" si="813"/>
        <v>-2.2555555555555555</v>
      </c>
      <c r="BA873" s="13">
        <f t="shared" si="806"/>
        <v>0</v>
      </c>
      <c r="BB873" s="13">
        <f t="shared" si="827"/>
        <v>0</v>
      </c>
      <c r="BC873" s="27">
        <v>0</v>
      </c>
      <c r="BD873" s="1">
        <f t="shared" si="814"/>
        <v>0</v>
      </c>
      <c r="BE873" s="20">
        <f t="shared" si="847"/>
        <v>264.80769230769232</v>
      </c>
    </row>
    <row r="874" spans="1:57" ht="33" customHeight="1" x14ac:dyDescent="0.65">
      <c r="A874" s="2">
        <v>868</v>
      </c>
      <c r="B874" s="2" t="s">
        <v>1986</v>
      </c>
      <c r="C874" s="44" t="s">
        <v>2034</v>
      </c>
      <c r="D874" s="47" t="s">
        <v>108</v>
      </c>
      <c r="E874" s="48" t="s">
        <v>646</v>
      </c>
      <c r="F874" s="46" t="str">
        <f>VLOOKUP(C874,'[1]2023.11'!$C$6:$X$1239,8,0)</f>
        <v>CHHOEUN</v>
      </c>
      <c r="G874" s="46" t="str">
        <f>VLOOKUP(C874,'[1]2023.11'!$C$6:$X$1239,9,0)</f>
        <v>SREYKA</v>
      </c>
      <c r="H874" s="46" t="str">
        <f>VLOOKUP(C874,'[1]2023.11'!$C$6:$X$1239,14,0)</f>
        <v>F</v>
      </c>
      <c r="I874" s="78" t="str">
        <f>VLOOKUP(C874,'[1]2023.11'!$C$6:$X$1239,13,0)</f>
        <v>25/10/2003</v>
      </c>
      <c r="J874" s="46" t="str">
        <f>VLOOKUP(C874,'[1]2023.11'!$C$6:$X$1239,4,0)</f>
        <v>0717051221</v>
      </c>
      <c r="K874" s="46" t="str">
        <f>VLOOKUP(C874,'[1]2023.11'!$C$6:$X$1239,3,0)</f>
        <v>062215238</v>
      </c>
      <c r="L874" s="15">
        <v>45034</v>
      </c>
      <c r="M874" s="2">
        <f t="shared" si="835"/>
        <v>24.375</v>
      </c>
      <c r="N874" s="16">
        <v>47</v>
      </c>
      <c r="O874" s="2"/>
      <c r="P874" s="16">
        <v>1</v>
      </c>
      <c r="Q874" s="16">
        <v>0.625</v>
      </c>
      <c r="R874" s="2">
        <v>200</v>
      </c>
      <c r="S874" s="2">
        <v>0</v>
      </c>
      <c r="T874" s="2">
        <v>0</v>
      </c>
      <c r="U874" s="16"/>
      <c r="V874" s="2">
        <v>0</v>
      </c>
      <c r="W874" s="2">
        <f t="shared" si="836"/>
        <v>0</v>
      </c>
      <c r="X874" s="2">
        <f t="shared" si="843"/>
        <v>0</v>
      </c>
      <c r="Y874" s="17">
        <f t="shared" si="809"/>
        <v>67.788461538461533</v>
      </c>
      <c r="Z874" s="17">
        <f t="shared" si="834"/>
        <v>11.75</v>
      </c>
      <c r="AA874" s="17">
        <f t="shared" si="842"/>
        <v>4.6875</v>
      </c>
      <c r="AB874" s="18">
        <v>7</v>
      </c>
      <c r="AC874" s="19">
        <f t="shared" si="846"/>
        <v>291.22596153846155</v>
      </c>
      <c r="AD874" s="17">
        <f t="shared" si="837"/>
        <v>7.6923076923076925</v>
      </c>
      <c r="AE874" s="17">
        <f t="shared" si="838"/>
        <v>4.8076923076923075</v>
      </c>
      <c r="AF874" s="29"/>
      <c r="AG874" s="43">
        <f t="shared" si="839"/>
        <v>0</v>
      </c>
      <c r="AH874" s="17">
        <f t="shared" si="840"/>
        <v>5.8245192307692308</v>
      </c>
      <c r="AI874" s="17">
        <f t="shared" si="841"/>
        <v>18.32451923076923</v>
      </c>
      <c r="AJ874" s="3">
        <f t="shared" si="807"/>
        <v>272</v>
      </c>
      <c r="AK874" s="3">
        <f t="shared" si="808"/>
        <v>3500</v>
      </c>
      <c r="AL874" s="3"/>
      <c r="AN874" s="20">
        <f t="shared" si="812"/>
        <v>272.89999999999998</v>
      </c>
      <c r="AO874">
        <f t="shared" si="816"/>
        <v>2</v>
      </c>
      <c r="AP874">
        <f t="shared" si="817"/>
        <v>1</v>
      </c>
      <c r="AQ874">
        <f t="shared" si="818"/>
        <v>1</v>
      </c>
      <c r="AR874">
        <f t="shared" si="819"/>
        <v>0</v>
      </c>
      <c r="AS874">
        <f t="shared" si="820"/>
        <v>0</v>
      </c>
      <c r="AT874">
        <f t="shared" si="821"/>
        <v>2</v>
      </c>
      <c r="AU874">
        <f t="shared" si="822"/>
        <v>1</v>
      </c>
      <c r="AV874">
        <f t="shared" si="823"/>
        <v>1</v>
      </c>
      <c r="AW874">
        <f t="shared" si="824"/>
        <v>1</v>
      </c>
      <c r="AX874">
        <f t="shared" si="825"/>
        <v>0</v>
      </c>
      <c r="AY874">
        <f t="shared" si="826"/>
        <v>3599.9999999999091</v>
      </c>
      <c r="AZ874" s="12">
        <f t="shared" si="813"/>
        <v>-2.2555555555555555</v>
      </c>
      <c r="BA874" s="13">
        <f t="shared" si="806"/>
        <v>0</v>
      </c>
      <c r="BB874" s="13">
        <f t="shared" si="827"/>
        <v>0</v>
      </c>
      <c r="BC874" s="27">
        <v>0</v>
      </c>
      <c r="BD874" s="1">
        <f t="shared" si="814"/>
        <v>0</v>
      </c>
      <c r="BE874" s="20">
        <f t="shared" si="847"/>
        <v>255.28846153846155</v>
      </c>
    </row>
    <row r="875" spans="1:57" ht="33" customHeight="1" x14ac:dyDescent="0.65">
      <c r="A875" s="39">
        <v>869</v>
      </c>
      <c r="B875" s="2" t="s">
        <v>1986</v>
      </c>
      <c r="C875" s="44" t="s">
        <v>2035</v>
      </c>
      <c r="D875" s="47" t="s">
        <v>2036</v>
      </c>
      <c r="E875" s="48" t="s">
        <v>1679</v>
      </c>
      <c r="F875" s="46" t="str">
        <f>VLOOKUP(C875,'[1]2023.11'!$C$6:$X$1239,8,0)</f>
        <v>VEY</v>
      </c>
      <c r="G875" s="46" t="str">
        <f>VLOOKUP(C875,'[1]2023.11'!$C$6:$X$1239,9,0)</f>
        <v>KUNTHEA</v>
      </c>
      <c r="H875" s="46" t="str">
        <f>VLOOKUP(C875,'[1]2023.11'!$C$6:$X$1239,14,0)</f>
        <v>F</v>
      </c>
      <c r="I875" s="78">
        <f>VLOOKUP(C875,'[1]2023.11'!$C$6:$X$1239,13,0)</f>
        <v>35535</v>
      </c>
      <c r="J875" s="46" t="str">
        <f>VLOOKUP(C875,'[1]2023.11'!$C$6:$X$1239,4,0)</f>
        <v>0718182067</v>
      </c>
      <c r="K875" s="46" t="str">
        <f>VLOOKUP(C875,'[1]2023.11'!$C$6:$X$1239,3,0)</f>
        <v>160452688</v>
      </c>
      <c r="L875" s="15">
        <v>45048</v>
      </c>
      <c r="M875" s="2">
        <f t="shared" si="835"/>
        <v>26</v>
      </c>
      <c r="N875" s="16">
        <v>37</v>
      </c>
      <c r="O875" s="2"/>
      <c r="P875" s="16"/>
      <c r="Q875" s="16"/>
      <c r="R875" s="2">
        <v>200</v>
      </c>
      <c r="S875" s="2">
        <v>0</v>
      </c>
      <c r="T875" s="2">
        <v>0</v>
      </c>
      <c r="U875" s="16"/>
      <c r="V875" s="2">
        <v>0</v>
      </c>
      <c r="W875" s="2">
        <f t="shared" si="836"/>
        <v>10</v>
      </c>
      <c r="X875" s="2">
        <f t="shared" si="843"/>
        <v>0</v>
      </c>
      <c r="Y875" s="17">
        <f t="shared" si="809"/>
        <v>53.365384615384613</v>
      </c>
      <c r="Z875" s="17">
        <f t="shared" si="834"/>
        <v>9.25</v>
      </c>
      <c r="AA875" s="17">
        <f t="shared" si="842"/>
        <v>5</v>
      </c>
      <c r="AB875" s="18">
        <v>7</v>
      </c>
      <c r="AC875" s="19">
        <f t="shared" si="846"/>
        <v>284.61538461538464</v>
      </c>
      <c r="AD875" s="17">
        <f t="shared" si="837"/>
        <v>0</v>
      </c>
      <c r="AE875" s="17">
        <f t="shared" si="838"/>
        <v>0</v>
      </c>
      <c r="AF875" s="29"/>
      <c r="AG875" s="43">
        <f t="shared" si="839"/>
        <v>0</v>
      </c>
      <c r="AH875" s="17">
        <f t="shared" si="840"/>
        <v>5.6923076923076925</v>
      </c>
      <c r="AI875" s="17">
        <f t="shared" si="841"/>
        <v>5.6923076923076925</v>
      </c>
      <c r="AJ875" s="3">
        <f t="shared" si="807"/>
        <v>278</v>
      </c>
      <c r="AK875" s="3">
        <f t="shared" si="808"/>
        <v>3600</v>
      </c>
      <c r="AL875" s="3"/>
      <c r="AN875" s="20">
        <f t="shared" si="812"/>
        <v>278.92</v>
      </c>
      <c r="AO875">
        <f t="shared" si="816"/>
        <v>2</v>
      </c>
      <c r="AP875">
        <f t="shared" si="817"/>
        <v>1</v>
      </c>
      <c r="AQ875">
        <f t="shared" si="818"/>
        <v>1</v>
      </c>
      <c r="AR875">
        <f t="shared" si="819"/>
        <v>0</v>
      </c>
      <c r="AS875">
        <f t="shared" si="820"/>
        <v>1</v>
      </c>
      <c r="AT875">
        <f t="shared" si="821"/>
        <v>3</v>
      </c>
      <c r="AU875">
        <f t="shared" si="822"/>
        <v>1</v>
      </c>
      <c r="AV875">
        <f t="shared" si="823"/>
        <v>1</v>
      </c>
      <c r="AW875">
        <f t="shared" si="824"/>
        <v>1</v>
      </c>
      <c r="AX875">
        <f t="shared" si="825"/>
        <v>1</v>
      </c>
      <c r="AY875">
        <f t="shared" si="826"/>
        <v>3680.0000000000637</v>
      </c>
      <c r="AZ875" s="12">
        <f t="shared" si="813"/>
        <v>-2.2944444444444443</v>
      </c>
      <c r="BA875" s="13">
        <f t="shared" si="806"/>
        <v>0</v>
      </c>
      <c r="BB875" s="13">
        <f t="shared" si="827"/>
        <v>0</v>
      </c>
      <c r="BC875" s="27">
        <v>0</v>
      </c>
      <c r="BD875" s="1">
        <f t="shared" si="814"/>
        <v>0</v>
      </c>
      <c r="BE875" s="20">
        <f t="shared" si="847"/>
        <v>263.36538461538464</v>
      </c>
    </row>
    <row r="876" spans="1:57" ht="33" customHeight="1" x14ac:dyDescent="0.65">
      <c r="A876" s="2">
        <v>870</v>
      </c>
      <c r="B876" s="2" t="s">
        <v>1986</v>
      </c>
      <c r="C876" s="44" t="s">
        <v>2037</v>
      </c>
      <c r="D876" s="47" t="s">
        <v>2038</v>
      </c>
      <c r="E876" s="48" t="s">
        <v>2039</v>
      </c>
      <c r="F876" s="46" t="str">
        <f>VLOOKUP(C876,'[1]2023.11'!$C$6:$X$1239,8,0)</f>
        <v>SRIM</v>
      </c>
      <c r="G876" s="46" t="str">
        <f>VLOOKUP(C876,'[1]2023.11'!$C$6:$X$1239,9,0)</f>
        <v>SOKHE</v>
      </c>
      <c r="H876" s="46" t="str">
        <f>VLOOKUP(C876,'[1]2023.11'!$C$6:$X$1239,14,0)</f>
        <v>F</v>
      </c>
      <c r="I876" s="78">
        <f>VLOOKUP(C876,'[1]2023.11'!$C$6:$X$1239,13,0)</f>
        <v>37757</v>
      </c>
      <c r="J876" s="46">
        <f>VLOOKUP(C876,'[1]2023.11'!$C$6:$X$1239,4,0)</f>
        <v>0</v>
      </c>
      <c r="K876" s="46" t="str">
        <f>VLOOKUP(C876,'[1]2023.11'!$C$6:$X$1239,3,0)</f>
        <v>070409128</v>
      </c>
      <c r="L876" s="15">
        <v>45048</v>
      </c>
      <c r="M876" s="2">
        <f t="shared" si="835"/>
        <v>26</v>
      </c>
      <c r="N876" s="16">
        <v>28</v>
      </c>
      <c r="O876" s="2"/>
      <c r="P876" s="16"/>
      <c r="Q876" s="16"/>
      <c r="R876" s="2">
        <v>200</v>
      </c>
      <c r="S876" s="2">
        <v>0</v>
      </c>
      <c r="T876" s="2">
        <v>0</v>
      </c>
      <c r="U876" s="16"/>
      <c r="V876" s="2">
        <v>0</v>
      </c>
      <c r="W876" s="2">
        <f t="shared" si="836"/>
        <v>10</v>
      </c>
      <c r="X876" s="2">
        <f t="shared" si="843"/>
        <v>0</v>
      </c>
      <c r="Y876" s="17">
        <f t="shared" si="809"/>
        <v>40.384615384615387</v>
      </c>
      <c r="Z876" s="17">
        <f t="shared" si="834"/>
        <v>7</v>
      </c>
      <c r="AA876" s="17">
        <f t="shared" si="842"/>
        <v>5</v>
      </c>
      <c r="AB876" s="18">
        <v>7</v>
      </c>
      <c r="AC876" s="19">
        <f t="shared" si="846"/>
        <v>269.38461538461536</v>
      </c>
      <c r="AD876" s="17">
        <f t="shared" si="837"/>
        <v>0</v>
      </c>
      <c r="AE876" s="17">
        <f t="shared" si="838"/>
        <v>0</v>
      </c>
      <c r="AF876" s="29"/>
      <c r="AG876" s="43">
        <f t="shared" si="839"/>
        <v>0</v>
      </c>
      <c r="AH876" s="17">
        <f t="shared" si="840"/>
        <v>5.3876923076923076</v>
      </c>
      <c r="AI876" s="17">
        <f t="shared" si="841"/>
        <v>5.3876923076923076</v>
      </c>
      <c r="AJ876" s="3">
        <f t="shared" si="807"/>
        <v>264</v>
      </c>
      <c r="AK876" s="3">
        <f t="shared" si="808"/>
        <v>0</v>
      </c>
      <c r="AL876" s="3"/>
      <c r="AN876" s="20">
        <f t="shared" si="812"/>
        <v>264</v>
      </c>
      <c r="AO876">
        <f t="shared" si="816"/>
        <v>2</v>
      </c>
      <c r="AP876">
        <f t="shared" si="817"/>
        <v>1</v>
      </c>
      <c r="AQ876">
        <f t="shared" si="818"/>
        <v>0</v>
      </c>
      <c r="AR876">
        <f t="shared" si="819"/>
        <v>1</v>
      </c>
      <c r="AS876">
        <f t="shared" si="820"/>
        <v>0</v>
      </c>
      <c r="AT876">
        <f t="shared" si="821"/>
        <v>4</v>
      </c>
      <c r="AU876">
        <f t="shared" si="822"/>
        <v>0</v>
      </c>
      <c r="AV876">
        <f t="shared" si="823"/>
        <v>0</v>
      </c>
      <c r="AW876">
        <f t="shared" si="824"/>
        <v>0</v>
      </c>
      <c r="AX876">
        <f t="shared" si="825"/>
        <v>0</v>
      </c>
      <c r="AY876">
        <f t="shared" si="826"/>
        <v>0</v>
      </c>
      <c r="AZ876" s="12">
        <f t="shared" si="813"/>
        <v>-2.2944444444444443</v>
      </c>
      <c r="BA876" s="13">
        <f t="shared" si="806"/>
        <v>0</v>
      </c>
      <c r="BB876" s="13">
        <f t="shared" si="827"/>
        <v>0</v>
      </c>
      <c r="BC876" s="27">
        <v>0</v>
      </c>
      <c r="BD876" s="1">
        <f t="shared" si="814"/>
        <v>0</v>
      </c>
      <c r="BE876" s="20">
        <f t="shared" si="847"/>
        <v>250.38461538461536</v>
      </c>
    </row>
    <row r="877" spans="1:57" ht="33" customHeight="1" x14ac:dyDescent="0.65">
      <c r="A877" s="39">
        <v>871</v>
      </c>
      <c r="B877" s="2" t="s">
        <v>1986</v>
      </c>
      <c r="C877" s="44" t="s">
        <v>2040</v>
      </c>
      <c r="D877" s="47" t="s">
        <v>795</v>
      </c>
      <c r="E877" s="48" t="s">
        <v>300</v>
      </c>
      <c r="F877" s="46" t="str">
        <f>VLOOKUP(C877,'[1]2023.11'!$C$6:$X$1239,8,0)</f>
        <v>SUM</v>
      </c>
      <c r="G877" s="46" t="str">
        <f>VLOOKUP(C877,'[1]2023.11'!$C$6:$X$1239,9,0)</f>
        <v>SREYPOV</v>
      </c>
      <c r="H877" s="46" t="str">
        <f>VLOOKUP(C877,'[1]2023.11'!$C$6:$X$1239,14,0)</f>
        <v>F</v>
      </c>
      <c r="I877" s="78">
        <f>VLOOKUP(C877,'[1]2023.11'!$C$6:$X$1239,13,0)</f>
        <v>36253</v>
      </c>
      <c r="J877" s="46" t="str">
        <f>VLOOKUP(C877,'[1]2023.11'!$C$6:$X$1239,4,0)</f>
        <v>087556821</v>
      </c>
      <c r="K877" s="46">
        <f>VLOOKUP(C877,'[1]2023.11'!$C$6:$X$1239,3,0)</f>
        <v>100943518</v>
      </c>
      <c r="L877" s="15">
        <v>45061</v>
      </c>
      <c r="M877" s="2">
        <f t="shared" si="835"/>
        <v>25</v>
      </c>
      <c r="N877" s="16">
        <v>53</v>
      </c>
      <c r="O877" s="2"/>
      <c r="P877" s="16"/>
      <c r="Q877" s="16">
        <v>1</v>
      </c>
      <c r="R877" s="2">
        <v>210</v>
      </c>
      <c r="S877" s="2">
        <v>15</v>
      </c>
      <c r="T877" s="2">
        <v>6.5</v>
      </c>
      <c r="U877" s="16"/>
      <c r="V877" s="2">
        <v>0</v>
      </c>
      <c r="W877" s="2">
        <f t="shared" si="836"/>
        <v>0</v>
      </c>
      <c r="X877" s="2">
        <f t="shared" si="843"/>
        <v>0</v>
      </c>
      <c r="Y877" s="17">
        <f t="shared" si="809"/>
        <v>80.26442307692308</v>
      </c>
      <c r="Z877" s="17">
        <f t="shared" si="834"/>
        <v>13.25</v>
      </c>
      <c r="AA877" s="17">
        <f t="shared" si="842"/>
        <v>4.8076923076923084</v>
      </c>
      <c r="AB877" s="18">
        <v>7</v>
      </c>
      <c r="AC877" s="19">
        <f t="shared" si="846"/>
        <v>336.82211538461542</v>
      </c>
      <c r="AD877" s="17">
        <f t="shared" si="837"/>
        <v>0</v>
      </c>
      <c r="AE877" s="17">
        <f t="shared" si="838"/>
        <v>8.3269230769230766</v>
      </c>
      <c r="AF877" s="29"/>
      <c r="AG877" s="43">
        <f t="shared" si="839"/>
        <v>0</v>
      </c>
      <c r="AH877" s="17">
        <f t="shared" si="840"/>
        <v>6</v>
      </c>
      <c r="AI877" s="17">
        <f t="shared" si="841"/>
        <v>14.326923076923077</v>
      </c>
      <c r="AJ877" s="3">
        <f t="shared" si="807"/>
        <v>322</v>
      </c>
      <c r="AK877" s="3">
        <f t="shared" si="808"/>
        <v>2000</v>
      </c>
      <c r="AL877" s="3"/>
      <c r="AN877" s="20">
        <f t="shared" si="812"/>
        <v>322.5</v>
      </c>
      <c r="AO877">
        <f t="shared" si="816"/>
        <v>3</v>
      </c>
      <c r="AP877">
        <f t="shared" si="817"/>
        <v>0</v>
      </c>
      <c r="AQ877">
        <f t="shared" si="818"/>
        <v>1</v>
      </c>
      <c r="AR877">
        <f t="shared" si="819"/>
        <v>0</v>
      </c>
      <c r="AS877">
        <f t="shared" si="820"/>
        <v>0</v>
      </c>
      <c r="AT877">
        <f t="shared" si="821"/>
        <v>2</v>
      </c>
      <c r="AU877">
        <f t="shared" si="822"/>
        <v>1</v>
      </c>
      <c r="AV877">
        <f t="shared" si="823"/>
        <v>0</v>
      </c>
      <c r="AW877">
        <f t="shared" si="824"/>
        <v>0</v>
      </c>
      <c r="AX877">
        <f t="shared" si="825"/>
        <v>0</v>
      </c>
      <c r="AY877">
        <f t="shared" si="826"/>
        <v>2000</v>
      </c>
      <c r="AZ877" s="12">
        <f t="shared" si="813"/>
        <v>-2.3305555555555557</v>
      </c>
      <c r="BA877" s="13">
        <f t="shared" si="806"/>
        <v>0</v>
      </c>
      <c r="BB877" s="13">
        <f t="shared" si="827"/>
        <v>0</v>
      </c>
      <c r="BC877" s="27">
        <v>0</v>
      </c>
      <c r="BD877" s="1">
        <f t="shared" si="814"/>
        <v>0</v>
      </c>
      <c r="BE877" s="20">
        <f t="shared" si="847"/>
        <v>303.4375</v>
      </c>
    </row>
    <row r="878" spans="1:57" ht="33" customHeight="1" x14ac:dyDescent="0.65">
      <c r="A878" s="2">
        <v>872</v>
      </c>
      <c r="B878" s="2" t="s">
        <v>1986</v>
      </c>
      <c r="C878" s="44" t="s">
        <v>2041</v>
      </c>
      <c r="D878" s="47" t="s">
        <v>134</v>
      </c>
      <c r="E878" s="48" t="s">
        <v>2042</v>
      </c>
      <c r="F878" s="46" t="str">
        <f>VLOOKUP(C878,'[1]2023.11'!$C$6:$X$1239,8,0)</f>
        <v>KEN</v>
      </c>
      <c r="G878" s="46" t="str">
        <f>VLOOKUP(C878,'[1]2023.11'!$C$6:$X$1239,9,0)</f>
        <v>PHEATNA</v>
      </c>
      <c r="H878" s="46" t="str">
        <f>VLOOKUP(C878,'[1]2023.11'!$C$6:$X$1239,14,0)</f>
        <v>F</v>
      </c>
      <c r="I878" s="78">
        <f>VLOOKUP(C878,'[1]2023.11'!$C$6:$X$1239,13,0)</f>
        <v>37268</v>
      </c>
      <c r="J878" s="46" t="str">
        <f>VLOOKUP(C878,'[1]2023.11'!$C$6:$X$1239,4,0)</f>
        <v>0979002630</v>
      </c>
      <c r="K878" s="46">
        <f>VLOOKUP(C878,'[1]2023.11'!$C$6:$X$1239,3,0)</f>
        <v>250297863</v>
      </c>
      <c r="L878" s="15">
        <v>45070</v>
      </c>
      <c r="M878" s="2">
        <f t="shared" si="835"/>
        <v>26</v>
      </c>
      <c r="N878" s="16">
        <v>22</v>
      </c>
      <c r="O878" s="2"/>
      <c r="P878" s="16"/>
      <c r="Q878" s="16"/>
      <c r="R878" s="2">
        <v>200</v>
      </c>
      <c r="S878" s="2">
        <v>0</v>
      </c>
      <c r="T878" s="2">
        <v>0</v>
      </c>
      <c r="U878" s="16"/>
      <c r="V878" s="2">
        <v>0</v>
      </c>
      <c r="W878" s="2">
        <f t="shared" si="836"/>
        <v>10</v>
      </c>
      <c r="X878" s="2">
        <f t="shared" si="843"/>
        <v>0</v>
      </c>
      <c r="Y878" s="17">
        <f t="shared" si="809"/>
        <v>31.73076923076923</v>
      </c>
      <c r="Z878" s="17">
        <f t="shared" si="834"/>
        <v>5.5</v>
      </c>
      <c r="AA878" s="17">
        <f t="shared" si="842"/>
        <v>5</v>
      </c>
      <c r="AB878" s="18">
        <v>7</v>
      </c>
      <c r="AC878" s="19">
        <f t="shared" si="846"/>
        <v>259.23076923076923</v>
      </c>
      <c r="AD878" s="17">
        <f t="shared" si="837"/>
        <v>0</v>
      </c>
      <c r="AE878" s="17">
        <f t="shared" si="838"/>
        <v>0</v>
      </c>
      <c r="AF878" s="29"/>
      <c r="AG878" s="43">
        <f t="shared" si="839"/>
        <v>0</v>
      </c>
      <c r="AH878" s="17">
        <f t="shared" si="840"/>
        <v>5.1846153846153848</v>
      </c>
      <c r="AI878" s="17">
        <f t="shared" si="841"/>
        <v>5.1846153846153848</v>
      </c>
      <c r="AJ878" s="3">
        <f t="shared" si="807"/>
        <v>254</v>
      </c>
      <c r="AK878" s="3">
        <f t="shared" si="808"/>
        <v>200</v>
      </c>
      <c r="AL878" s="3"/>
      <c r="AN878" s="20">
        <f t="shared" si="812"/>
        <v>254.05</v>
      </c>
      <c r="AO878">
        <f t="shared" si="816"/>
        <v>2</v>
      </c>
      <c r="AP878">
        <f t="shared" si="817"/>
        <v>1</v>
      </c>
      <c r="AQ878">
        <f t="shared" si="818"/>
        <v>0</v>
      </c>
      <c r="AR878">
        <f t="shared" si="819"/>
        <v>0</v>
      </c>
      <c r="AS878">
        <f t="shared" si="820"/>
        <v>0</v>
      </c>
      <c r="AT878">
        <f t="shared" si="821"/>
        <v>4</v>
      </c>
      <c r="AU878">
        <f t="shared" si="822"/>
        <v>0</v>
      </c>
      <c r="AV878">
        <f t="shared" si="823"/>
        <v>0</v>
      </c>
      <c r="AW878">
        <f t="shared" si="824"/>
        <v>0</v>
      </c>
      <c r="AX878">
        <f t="shared" si="825"/>
        <v>2</v>
      </c>
      <c r="AY878">
        <f t="shared" si="826"/>
        <v>200.00000000004547</v>
      </c>
      <c r="AZ878" s="12">
        <f t="shared" si="813"/>
        <v>-2.3555555555555556</v>
      </c>
      <c r="BA878" s="13">
        <f t="shared" si="806"/>
        <v>0</v>
      </c>
      <c r="BB878" s="13">
        <f t="shared" si="827"/>
        <v>0</v>
      </c>
      <c r="BC878" s="27">
        <v>0</v>
      </c>
      <c r="BD878" s="1">
        <f t="shared" si="814"/>
        <v>0</v>
      </c>
      <c r="BE878" s="20">
        <f t="shared" si="847"/>
        <v>241.73076923076923</v>
      </c>
    </row>
    <row r="879" spans="1:57" ht="33" customHeight="1" x14ac:dyDescent="0.65">
      <c r="A879" s="39">
        <v>873</v>
      </c>
      <c r="B879" s="2" t="s">
        <v>1986</v>
      </c>
      <c r="C879" s="44" t="s">
        <v>2043</v>
      </c>
      <c r="D879" s="47" t="s">
        <v>843</v>
      </c>
      <c r="E879" s="48" t="s">
        <v>211</v>
      </c>
      <c r="F879" s="46" t="str">
        <f>VLOOKUP(C879,'[1]2023.11'!$C$6:$X$1239,8,0)</f>
        <v>KOY</v>
      </c>
      <c r="G879" s="46" t="str">
        <f>VLOOKUP(C879,'[1]2023.11'!$C$6:$X$1239,9,0)</f>
        <v>SREYMOM</v>
      </c>
      <c r="H879" s="46" t="str">
        <f>VLOOKUP(C879,'[1]2023.11'!$C$6:$X$1239,14,0)</f>
        <v>F</v>
      </c>
      <c r="I879" s="78">
        <f>VLOOKUP(C879,'[1]2023.11'!$C$6:$X$1239,13,0)</f>
        <v>37742</v>
      </c>
      <c r="J879" s="46" t="str">
        <f>VLOOKUP(C879,'[1]2023.11'!$C$6:$X$1239,4,0)</f>
        <v>0889373758</v>
      </c>
      <c r="K879" s="46" t="str">
        <f>VLOOKUP(C879,'[1]2023.11'!$C$6:$X$1239,3,0)</f>
        <v>051752577</v>
      </c>
      <c r="L879" s="15">
        <v>45108</v>
      </c>
      <c r="M879" s="2">
        <f t="shared" si="835"/>
        <v>25</v>
      </c>
      <c r="N879" s="16">
        <v>38</v>
      </c>
      <c r="O879" s="2"/>
      <c r="P879" s="16">
        <v>1</v>
      </c>
      <c r="Q879" s="16"/>
      <c r="R879" s="2">
        <v>200</v>
      </c>
      <c r="S879" s="2">
        <v>0</v>
      </c>
      <c r="T879" s="2">
        <v>0</v>
      </c>
      <c r="U879" s="16"/>
      <c r="V879" s="2">
        <v>0</v>
      </c>
      <c r="W879" s="2">
        <f t="shared" si="836"/>
        <v>5</v>
      </c>
      <c r="X879" s="2">
        <f t="shared" si="843"/>
        <v>0</v>
      </c>
      <c r="Y879" s="17">
        <f t="shared" si="809"/>
        <v>54.807692307692307</v>
      </c>
      <c r="Z879" s="17">
        <f t="shared" si="834"/>
        <v>9.5</v>
      </c>
      <c r="AA879" s="17">
        <f t="shared" si="842"/>
        <v>4.8076923076923084</v>
      </c>
      <c r="AB879" s="18">
        <v>7</v>
      </c>
      <c r="AC879" s="19">
        <f t="shared" si="846"/>
        <v>281.11538461538464</v>
      </c>
      <c r="AD879" s="17">
        <f t="shared" si="837"/>
        <v>7.6923076923076925</v>
      </c>
      <c r="AE879" s="17">
        <f t="shared" si="838"/>
        <v>0</v>
      </c>
      <c r="AF879" s="29"/>
      <c r="AG879" s="43">
        <f t="shared" si="839"/>
        <v>0</v>
      </c>
      <c r="AH879" s="17">
        <f t="shared" si="840"/>
        <v>5.6223076923076931</v>
      </c>
      <c r="AI879" s="17">
        <f t="shared" si="841"/>
        <v>13.314615384615387</v>
      </c>
      <c r="AJ879" s="3">
        <f t="shared" si="807"/>
        <v>267</v>
      </c>
      <c r="AK879" s="3">
        <f t="shared" si="808"/>
        <v>3200</v>
      </c>
      <c r="AL879" s="3"/>
      <c r="AN879" s="20">
        <f t="shared" si="812"/>
        <v>267.8</v>
      </c>
      <c r="AO879">
        <f t="shared" si="816"/>
        <v>2</v>
      </c>
      <c r="AP879">
        <f t="shared" si="817"/>
        <v>1</v>
      </c>
      <c r="AQ879">
        <f t="shared" si="818"/>
        <v>0</v>
      </c>
      <c r="AR879">
        <f t="shared" si="819"/>
        <v>1</v>
      </c>
      <c r="AS879">
        <f t="shared" si="820"/>
        <v>1</v>
      </c>
      <c r="AT879">
        <f t="shared" si="821"/>
        <v>2</v>
      </c>
      <c r="AU879">
        <f t="shared" si="822"/>
        <v>1</v>
      </c>
      <c r="AV879">
        <f t="shared" si="823"/>
        <v>1</v>
      </c>
      <c r="AW879">
        <f t="shared" si="824"/>
        <v>0</v>
      </c>
      <c r="AX879">
        <f t="shared" si="825"/>
        <v>2</v>
      </c>
      <c r="AY879">
        <f t="shared" si="826"/>
        <v>3200.0000000000455</v>
      </c>
      <c r="AZ879" s="12">
        <f t="shared" si="813"/>
        <v>-2.4583333333333335</v>
      </c>
      <c r="BA879" s="13">
        <f t="shared" si="806"/>
        <v>0</v>
      </c>
      <c r="BB879" s="13">
        <f t="shared" si="827"/>
        <v>0</v>
      </c>
      <c r="BC879" s="27">
        <v>0</v>
      </c>
      <c r="BD879" s="1">
        <f t="shared" si="814"/>
        <v>0</v>
      </c>
      <c r="BE879" s="20">
        <f t="shared" si="847"/>
        <v>252.11538461538464</v>
      </c>
    </row>
    <row r="880" spans="1:57" ht="33" customHeight="1" x14ac:dyDescent="0.65">
      <c r="A880" s="2">
        <v>874</v>
      </c>
      <c r="B880" s="2" t="s">
        <v>1986</v>
      </c>
      <c r="C880" s="44" t="s">
        <v>2044</v>
      </c>
      <c r="D880" s="47" t="s">
        <v>556</v>
      </c>
      <c r="E880" s="48" t="s">
        <v>2045</v>
      </c>
      <c r="F880" s="46" t="str">
        <f>VLOOKUP(C880,'[1]2023.11'!$C$6:$X$1239,8,0)</f>
        <v>SORN</v>
      </c>
      <c r="G880" s="46" t="str">
        <f>VLOOKUP(C880,'[1]2023.11'!$C$6:$X$1239,9,0)</f>
        <v>SREYRY</v>
      </c>
      <c r="H880" s="46" t="str">
        <f>VLOOKUP(C880,'[1]2023.11'!$C$6:$X$1239,14,0)</f>
        <v>F</v>
      </c>
      <c r="I880" s="78">
        <f>VLOOKUP(C880,'[1]2023.11'!$C$6:$X$1239,13,0)</f>
        <v>38495</v>
      </c>
      <c r="J880" s="46">
        <f>VLOOKUP(C880,'[1]2023.11'!$C$6:$X$1239,4,0)</f>
        <v>0</v>
      </c>
      <c r="K880" s="46" t="str">
        <f>VLOOKUP(C880,'[1]2023.11'!$C$6:$X$1239,3,0)</f>
        <v>031079255</v>
      </c>
      <c r="L880" s="15">
        <v>45108</v>
      </c>
      <c r="M880" s="2">
        <f t="shared" si="835"/>
        <v>25</v>
      </c>
      <c r="N880" s="16">
        <v>50</v>
      </c>
      <c r="O880" s="2"/>
      <c r="P880" s="16">
        <v>1</v>
      </c>
      <c r="Q880" s="16"/>
      <c r="R880" s="2">
        <v>200</v>
      </c>
      <c r="S880" s="2">
        <v>0</v>
      </c>
      <c r="T880" s="2">
        <v>0</v>
      </c>
      <c r="U880" s="16"/>
      <c r="V880" s="2">
        <v>0</v>
      </c>
      <c r="W880" s="2">
        <f t="shared" si="836"/>
        <v>5</v>
      </c>
      <c r="X880" s="2">
        <f t="shared" si="843"/>
        <v>0</v>
      </c>
      <c r="Y880" s="17">
        <f t="shared" si="809"/>
        <v>72.115384615384613</v>
      </c>
      <c r="Z880" s="17">
        <f t="shared" si="834"/>
        <v>12.5</v>
      </c>
      <c r="AA880" s="17">
        <f t="shared" si="842"/>
        <v>4.8076923076923084</v>
      </c>
      <c r="AB880" s="18">
        <v>7</v>
      </c>
      <c r="AC880" s="19">
        <f t="shared" si="846"/>
        <v>301.42307692307696</v>
      </c>
      <c r="AD880" s="17">
        <f t="shared" si="837"/>
        <v>7.6923076923076925</v>
      </c>
      <c r="AE880" s="17">
        <f t="shared" si="838"/>
        <v>0</v>
      </c>
      <c r="AF880" s="29"/>
      <c r="AG880" s="43">
        <f t="shared" si="839"/>
        <v>0</v>
      </c>
      <c r="AH880" s="17">
        <f t="shared" si="840"/>
        <v>6</v>
      </c>
      <c r="AI880" s="17">
        <f t="shared" si="841"/>
        <v>13.692307692307693</v>
      </c>
      <c r="AJ880" s="3">
        <f t="shared" si="807"/>
        <v>287</v>
      </c>
      <c r="AK880" s="3">
        <f t="shared" si="808"/>
        <v>2900</v>
      </c>
      <c r="AL880" s="3"/>
      <c r="AN880" s="20">
        <f t="shared" si="812"/>
        <v>287.73</v>
      </c>
      <c r="AO880">
        <f t="shared" si="816"/>
        <v>2</v>
      </c>
      <c r="AP880">
        <f t="shared" si="817"/>
        <v>1</v>
      </c>
      <c r="AQ880">
        <f t="shared" si="818"/>
        <v>1</v>
      </c>
      <c r="AR880">
        <f t="shared" si="819"/>
        <v>1</v>
      </c>
      <c r="AS880">
        <f t="shared" si="820"/>
        <v>1</v>
      </c>
      <c r="AT880">
        <f t="shared" si="821"/>
        <v>2</v>
      </c>
      <c r="AU880">
        <f t="shared" si="822"/>
        <v>1</v>
      </c>
      <c r="AV880">
        <f t="shared" si="823"/>
        <v>0</v>
      </c>
      <c r="AW880">
        <f t="shared" si="824"/>
        <v>1</v>
      </c>
      <c r="AX880">
        <f t="shared" si="825"/>
        <v>4</v>
      </c>
      <c r="AY880">
        <f t="shared" si="826"/>
        <v>2920.0000000000728</v>
      </c>
      <c r="AZ880" s="12">
        <f t="shared" si="813"/>
        <v>-2.4583333333333335</v>
      </c>
      <c r="BA880" s="13">
        <f t="shared" ref="BA880:BA929" si="848">IF(AZ880&lt;=1,0,IF(AZ880&lt;=2,2,IF(AZ880&lt;=3,3,IF(AZ880&lt;=4,4,IF(AZ880&lt;=5,5,IF(AZ880&lt;=6,6,IF(AZ880&lt;=7,7,IF(AZ880&lt;=8,8,10))))))))</f>
        <v>0</v>
      </c>
      <c r="BB880" s="13">
        <f t="shared" si="827"/>
        <v>0</v>
      </c>
      <c r="BC880" s="27">
        <v>0</v>
      </c>
      <c r="BD880" s="1">
        <f t="shared" si="814"/>
        <v>0</v>
      </c>
      <c r="BE880" s="20">
        <f t="shared" si="847"/>
        <v>269.42307692307696</v>
      </c>
    </row>
    <row r="881" spans="1:57" ht="33" customHeight="1" x14ac:dyDescent="0.65">
      <c r="A881" s="39">
        <v>875</v>
      </c>
      <c r="B881" s="2" t="s">
        <v>1986</v>
      </c>
      <c r="C881" s="44" t="s">
        <v>2046</v>
      </c>
      <c r="D881" s="47" t="s">
        <v>673</v>
      </c>
      <c r="E881" s="48" t="s">
        <v>128</v>
      </c>
      <c r="F881" s="46" t="str">
        <f>VLOOKUP(C881,'[1]2023.11'!$C$6:$X$1239,8,0)</f>
        <v>DIN</v>
      </c>
      <c r="G881" s="46" t="str">
        <f>VLOOKUP(C881,'[1]2023.11'!$C$6:$X$1239,9,0)</f>
        <v>ROTHA</v>
      </c>
      <c r="H881" s="46" t="str">
        <f>VLOOKUP(C881,'[1]2023.11'!$C$6:$X$1239,14,0)</f>
        <v>F</v>
      </c>
      <c r="I881" s="78">
        <f>VLOOKUP(C881,'[1]2023.11'!$C$6:$X$1239,13,0)</f>
        <v>37069</v>
      </c>
      <c r="J881" s="46" t="e">
        <f>VLOOKUP(C881,'[1]2023.11'!$C$6:$X$1239,4,0)</f>
        <v>#N/A</v>
      </c>
      <c r="K881" s="46" t="str">
        <f>VLOOKUP(C881,'[1]2023.11'!$C$6:$X$1239,3,0)</f>
        <v>062217875</v>
      </c>
      <c r="L881" s="15">
        <v>45154</v>
      </c>
      <c r="M881" s="2">
        <f t="shared" si="835"/>
        <v>25</v>
      </c>
      <c r="N881" s="16">
        <v>26</v>
      </c>
      <c r="O881" s="2"/>
      <c r="P881" s="16"/>
      <c r="Q881" s="16">
        <v>1</v>
      </c>
      <c r="R881" s="2">
        <v>200</v>
      </c>
      <c r="S881" s="2">
        <v>0</v>
      </c>
      <c r="T881" s="2">
        <v>0</v>
      </c>
      <c r="U881" s="16"/>
      <c r="V881" s="2">
        <v>0</v>
      </c>
      <c r="W881" s="2">
        <f t="shared" si="836"/>
        <v>0</v>
      </c>
      <c r="X881" s="2">
        <f t="shared" si="843"/>
        <v>0</v>
      </c>
      <c r="Y881" s="17">
        <f t="shared" si="809"/>
        <v>37.5</v>
      </c>
      <c r="Z881" s="17">
        <f t="shared" si="834"/>
        <v>6.5</v>
      </c>
      <c r="AA881" s="17">
        <f t="shared" si="842"/>
        <v>4.8076923076923084</v>
      </c>
      <c r="AB881" s="18">
        <v>7</v>
      </c>
      <c r="AC881" s="19">
        <f t="shared" si="846"/>
        <v>255.80769230769232</v>
      </c>
      <c r="AD881" s="17">
        <f t="shared" si="837"/>
        <v>0</v>
      </c>
      <c r="AE881" s="17">
        <f t="shared" si="838"/>
        <v>7.6923076923076925</v>
      </c>
      <c r="AF881" s="29"/>
      <c r="AG881" s="43">
        <f t="shared" si="839"/>
        <v>0</v>
      </c>
      <c r="AH881" s="17">
        <f t="shared" si="840"/>
        <v>5.1161538461538463</v>
      </c>
      <c r="AI881" s="17">
        <f t="shared" si="841"/>
        <v>12.80846153846154</v>
      </c>
      <c r="AJ881" s="3">
        <f t="shared" si="807"/>
        <v>243</v>
      </c>
      <c r="AK881" s="3">
        <f t="shared" si="808"/>
        <v>0</v>
      </c>
      <c r="AL881" s="3"/>
      <c r="AN881" s="20">
        <f t="shared" si="812"/>
        <v>243</v>
      </c>
      <c r="AO881">
        <f t="shared" si="816"/>
        <v>2</v>
      </c>
      <c r="AP881">
        <f t="shared" si="817"/>
        <v>0</v>
      </c>
      <c r="AQ881">
        <f t="shared" si="818"/>
        <v>2</v>
      </c>
      <c r="AR881">
        <f t="shared" si="819"/>
        <v>0</v>
      </c>
      <c r="AS881">
        <f t="shared" si="820"/>
        <v>0</v>
      </c>
      <c r="AT881">
        <f t="shared" si="821"/>
        <v>3</v>
      </c>
      <c r="AU881">
        <f t="shared" si="822"/>
        <v>0</v>
      </c>
      <c r="AV881">
        <f t="shared" si="823"/>
        <v>0</v>
      </c>
      <c r="AW881">
        <f t="shared" si="824"/>
        <v>0</v>
      </c>
      <c r="AX881">
        <f t="shared" si="825"/>
        <v>0</v>
      </c>
      <c r="AY881">
        <f t="shared" si="826"/>
        <v>0</v>
      </c>
      <c r="AZ881" s="12">
        <f t="shared" si="813"/>
        <v>-2.5833333333333335</v>
      </c>
      <c r="BA881" s="13">
        <f t="shared" si="848"/>
        <v>0</v>
      </c>
      <c r="BB881" s="13">
        <f t="shared" si="827"/>
        <v>0</v>
      </c>
      <c r="BC881" s="27">
        <v>0</v>
      </c>
      <c r="BD881" s="1">
        <f t="shared" si="814"/>
        <v>0</v>
      </c>
      <c r="BE881" s="20">
        <f t="shared" si="847"/>
        <v>229.80769230769232</v>
      </c>
    </row>
    <row r="882" spans="1:57" ht="33" customHeight="1" x14ac:dyDescent="0.65">
      <c r="A882" s="2">
        <v>876</v>
      </c>
      <c r="B882" s="2" t="s">
        <v>1986</v>
      </c>
      <c r="C882" s="44" t="s">
        <v>2047</v>
      </c>
      <c r="D882" s="47" t="s">
        <v>2048</v>
      </c>
      <c r="E882" s="48" t="s">
        <v>2049</v>
      </c>
      <c r="F882" s="46" t="str">
        <f>VLOOKUP(C882,'[1]2023.11'!$C$6:$X$1239,8,0)</f>
        <v>YOEUM</v>
      </c>
      <c r="G882" s="46" t="str">
        <f>VLOOKUP(C882,'[1]2023.11'!$C$6:$X$1239,9,0)</f>
        <v>YKEOUN</v>
      </c>
      <c r="H882" s="46" t="str">
        <f>VLOOKUP(C882,'[1]2023.11'!$C$6:$X$1239,14,0)</f>
        <v>F</v>
      </c>
      <c r="I882" s="78">
        <f>VLOOKUP(C882,'[1]2023.11'!$C$6:$X$1239,13,0)</f>
        <v>38534</v>
      </c>
      <c r="J882" s="46" t="e">
        <f>VLOOKUP(C882,'[1]2023.11'!$C$6:$X$1239,4,0)</f>
        <v>#N/A</v>
      </c>
      <c r="K882" s="46" t="str">
        <f>VLOOKUP(C882,'[1]2023.11'!$C$6:$X$1239,3,0)</f>
        <v>160597495</v>
      </c>
      <c r="L882" s="15">
        <v>45155</v>
      </c>
      <c r="M882" s="2">
        <f t="shared" si="835"/>
        <v>25.375</v>
      </c>
      <c r="N882" s="16">
        <v>40</v>
      </c>
      <c r="O882" s="2"/>
      <c r="P882" s="16">
        <v>0.625</v>
      </c>
      <c r="Q882" s="16"/>
      <c r="R882" s="2">
        <v>200</v>
      </c>
      <c r="S882" s="2">
        <v>0</v>
      </c>
      <c r="T882" s="2">
        <v>0</v>
      </c>
      <c r="U882" s="16"/>
      <c r="V882" s="2">
        <v>0</v>
      </c>
      <c r="W882" s="2">
        <f t="shared" si="836"/>
        <v>5</v>
      </c>
      <c r="X882" s="2">
        <f t="shared" si="843"/>
        <v>0</v>
      </c>
      <c r="Y882" s="17">
        <f t="shared" si="809"/>
        <v>57.692307692307693</v>
      </c>
      <c r="Z882" s="17">
        <f t="shared" si="834"/>
        <v>10</v>
      </c>
      <c r="AA882" s="17">
        <f t="shared" si="842"/>
        <v>4.8798076923076925</v>
      </c>
      <c r="AB882" s="18">
        <v>7</v>
      </c>
      <c r="AC882" s="19">
        <f t="shared" si="846"/>
        <v>284.57211538461536</v>
      </c>
      <c r="AD882" s="17">
        <f t="shared" si="837"/>
        <v>4.8076923076923075</v>
      </c>
      <c r="AE882" s="17">
        <f t="shared" si="838"/>
        <v>0</v>
      </c>
      <c r="AF882" s="29"/>
      <c r="AG882" s="43">
        <f t="shared" si="839"/>
        <v>0</v>
      </c>
      <c r="AH882" s="17">
        <f t="shared" si="840"/>
        <v>5.6914423076923075</v>
      </c>
      <c r="AI882" s="17">
        <f t="shared" si="841"/>
        <v>10.499134615384616</v>
      </c>
      <c r="AJ882" s="3">
        <f t="shared" si="807"/>
        <v>274</v>
      </c>
      <c r="AK882" s="3">
        <f t="shared" si="808"/>
        <v>200</v>
      </c>
      <c r="AL882" s="3"/>
      <c r="AN882" s="20">
        <f t="shared" si="812"/>
        <v>274.07</v>
      </c>
      <c r="AO882">
        <f t="shared" si="816"/>
        <v>2</v>
      </c>
      <c r="AP882">
        <f t="shared" si="817"/>
        <v>1</v>
      </c>
      <c r="AQ882">
        <f t="shared" si="818"/>
        <v>1</v>
      </c>
      <c r="AR882">
        <f t="shared" si="819"/>
        <v>0</v>
      </c>
      <c r="AS882">
        <f t="shared" si="820"/>
        <v>0</v>
      </c>
      <c r="AT882">
        <f t="shared" si="821"/>
        <v>4</v>
      </c>
      <c r="AU882">
        <f t="shared" si="822"/>
        <v>0</v>
      </c>
      <c r="AV882">
        <f t="shared" si="823"/>
        <v>0</v>
      </c>
      <c r="AW882">
        <f t="shared" si="824"/>
        <v>0</v>
      </c>
      <c r="AX882">
        <f t="shared" si="825"/>
        <v>2</v>
      </c>
      <c r="AY882">
        <f t="shared" si="826"/>
        <v>279.99999999997272</v>
      </c>
      <c r="AZ882" s="12">
        <f t="shared" si="813"/>
        <v>-2.5861111111111112</v>
      </c>
      <c r="BA882" s="13">
        <f t="shared" si="848"/>
        <v>0</v>
      </c>
      <c r="BB882" s="13">
        <f t="shared" si="827"/>
        <v>0</v>
      </c>
      <c r="BC882" s="27">
        <v>0</v>
      </c>
      <c r="BD882" s="1">
        <f t="shared" si="814"/>
        <v>0</v>
      </c>
      <c r="BE882" s="20">
        <f t="shared" si="847"/>
        <v>257.88461538461536</v>
      </c>
    </row>
    <row r="883" spans="1:57" ht="33" customHeight="1" x14ac:dyDescent="0.65">
      <c r="A883" s="39">
        <v>877</v>
      </c>
      <c r="B883" s="2" t="s">
        <v>1986</v>
      </c>
      <c r="C883" s="44" t="s">
        <v>2050</v>
      </c>
      <c r="D883" s="47" t="s">
        <v>551</v>
      </c>
      <c r="E883" s="48" t="s">
        <v>2051</v>
      </c>
      <c r="F883" s="46" t="str">
        <f>VLOOKUP(C883,'[1]2023.11'!$C$6:$X$1239,8,0)</f>
        <v>TOY</v>
      </c>
      <c r="G883" s="46" t="str">
        <f>VLOOKUP(C883,'[1]2023.11'!$C$6:$X$1239,9,0)</f>
        <v>NEA</v>
      </c>
      <c r="H883" s="46" t="str">
        <f>VLOOKUP(C883,'[1]2023.11'!$C$6:$X$1239,14,0)</f>
        <v>F</v>
      </c>
      <c r="I883" s="78">
        <f>VLOOKUP(C883,'[1]2023.11'!$C$6:$X$1239,13,0)</f>
        <v>38578</v>
      </c>
      <c r="J883" s="46" t="e">
        <f>VLOOKUP(C883,'[1]2023.11'!$C$6:$X$1239,4,0)</f>
        <v>#N/A</v>
      </c>
      <c r="K883" s="46" t="str">
        <f>VLOOKUP(C883,'[1]2023.11'!$C$6:$X$1239,3,0)</f>
        <v>051660607</v>
      </c>
      <c r="L883" s="15">
        <v>45170</v>
      </c>
      <c r="M883" s="2">
        <f t="shared" si="835"/>
        <v>26</v>
      </c>
      <c r="N883" s="16">
        <v>30</v>
      </c>
      <c r="O883" s="2"/>
      <c r="P883" s="16"/>
      <c r="Q883" s="16"/>
      <c r="R883" s="2">
        <v>200</v>
      </c>
      <c r="S883" s="2">
        <v>0</v>
      </c>
      <c r="T883" s="2">
        <v>0</v>
      </c>
      <c r="U883" s="16"/>
      <c r="V883" s="2">
        <v>0</v>
      </c>
      <c r="W883" s="2">
        <f t="shared" si="836"/>
        <v>10</v>
      </c>
      <c r="X883" s="2">
        <f t="shared" si="843"/>
        <v>0</v>
      </c>
      <c r="Y883" s="17">
        <f t="shared" si="809"/>
        <v>43.269230769230766</v>
      </c>
      <c r="Z883" s="17">
        <f t="shared" si="834"/>
        <v>7.5</v>
      </c>
      <c r="AA883" s="17">
        <f t="shared" si="842"/>
        <v>5</v>
      </c>
      <c r="AB883" s="18">
        <v>7</v>
      </c>
      <c r="AC883" s="19">
        <f t="shared" si="846"/>
        <v>272.76923076923077</v>
      </c>
      <c r="AD883" s="17">
        <f t="shared" si="837"/>
        <v>0</v>
      </c>
      <c r="AE883" s="17">
        <f t="shared" si="838"/>
        <v>0</v>
      </c>
      <c r="AF883" s="29"/>
      <c r="AG883" s="43">
        <f t="shared" si="839"/>
        <v>0</v>
      </c>
      <c r="AH883" s="17">
        <f t="shared" si="840"/>
        <v>5.4553846153846157</v>
      </c>
      <c r="AI883" s="17">
        <f t="shared" si="841"/>
        <v>5.4553846153846157</v>
      </c>
      <c r="AJ883" s="3">
        <f t="shared" si="807"/>
        <v>267</v>
      </c>
      <c r="AK883" s="3">
        <f t="shared" si="808"/>
        <v>1200</v>
      </c>
      <c r="AL883" s="3"/>
      <c r="AN883" s="20">
        <f t="shared" si="812"/>
        <v>267.31</v>
      </c>
      <c r="AO883">
        <f t="shared" si="816"/>
        <v>2</v>
      </c>
      <c r="AP883">
        <f t="shared" si="817"/>
        <v>1</v>
      </c>
      <c r="AQ883">
        <f t="shared" si="818"/>
        <v>0</v>
      </c>
      <c r="AR883">
        <f t="shared" si="819"/>
        <v>1</v>
      </c>
      <c r="AS883">
        <f t="shared" si="820"/>
        <v>1</v>
      </c>
      <c r="AT883">
        <f t="shared" si="821"/>
        <v>2</v>
      </c>
      <c r="AU883">
        <f t="shared" si="822"/>
        <v>0</v>
      </c>
      <c r="AV883">
        <f t="shared" si="823"/>
        <v>1</v>
      </c>
      <c r="AW883">
        <f t="shared" si="824"/>
        <v>0</v>
      </c>
      <c r="AX883">
        <f t="shared" si="825"/>
        <v>2</v>
      </c>
      <c r="AY883">
        <f t="shared" si="826"/>
        <v>1240.0000000000091</v>
      </c>
      <c r="AZ883" s="12">
        <f t="shared" si="813"/>
        <v>-2.625</v>
      </c>
      <c r="BA883" s="13">
        <f t="shared" si="848"/>
        <v>0</v>
      </c>
      <c r="BB883" s="13">
        <f t="shared" si="827"/>
        <v>0</v>
      </c>
      <c r="BC883" s="27">
        <v>0</v>
      </c>
      <c r="BD883" s="1">
        <f t="shared" si="814"/>
        <v>0</v>
      </c>
      <c r="BE883" s="20">
        <f t="shared" si="847"/>
        <v>253.26923076923077</v>
      </c>
    </row>
    <row r="884" spans="1:57" ht="33" customHeight="1" x14ac:dyDescent="0.65">
      <c r="A884" s="2">
        <v>878</v>
      </c>
      <c r="B884" s="2" t="s">
        <v>1986</v>
      </c>
      <c r="C884" s="44" t="s">
        <v>2052</v>
      </c>
      <c r="D884" s="47" t="s">
        <v>119</v>
      </c>
      <c r="E884" s="48" t="s">
        <v>454</v>
      </c>
      <c r="F884" s="46" t="str">
        <f>VLOOKUP(C884,'[1]2023.11'!$C$6:$X$1239,8,0)</f>
        <v>VIN</v>
      </c>
      <c r="G884" s="46" t="str">
        <f>VLOOKUP(C884,'[1]2023.11'!$C$6:$X$1239,9,0)</f>
        <v>REAKSMEY</v>
      </c>
      <c r="H884" s="46" t="str">
        <f>VLOOKUP(C884,'[1]2023.11'!$C$6:$X$1239,14,0)</f>
        <v>F</v>
      </c>
      <c r="I884" s="78">
        <f>VLOOKUP(C884,'[1]2023.11'!$C$6:$X$1239,13,0)</f>
        <v>38376</v>
      </c>
      <c r="J884" s="46" t="e">
        <f>VLOOKUP(C884,'[1]2023.11'!$C$6:$X$1239,4,0)</f>
        <v>#N/A</v>
      </c>
      <c r="K884" s="46" t="str">
        <f>VLOOKUP(C884,'[1]2023.11'!$C$6:$X$1239,3,0)</f>
        <v>031162512</v>
      </c>
      <c r="L884" s="15">
        <v>45170</v>
      </c>
      <c r="M884" s="2">
        <f t="shared" si="835"/>
        <v>26</v>
      </c>
      <c r="N884" s="16">
        <v>44</v>
      </c>
      <c r="O884" s="2"/>
      <c r="P884" s="16"/>
      <c r="Q884" s="16"/>
      <c r="R884" s="2">
        <v>200</v>
      </c>
      <c r="S884" s="2">
        <v>0</v>
      </c>
      <c r="T884" s="2">
        <v>0</v>
      </c>
      <c r="U884" s="16"/>
      <c r="V884" s="2">
        <v>0</v>
      </c>
      <c r="W884" s="2">
        <f t="shared" si="836"/>
        <v>10</v>
      </c>
      <c r="X884" s="2">
        <f t="shared" si="843"/>
        <v>0</v>
      </c>
      <c r="Y884" s="17">
        <f t="shared" si="809"/>
        <v>63.46153846153846</v>
      </c>
      <c r="Z884" s="17">
        <f t="shared" si="834"/>
        <v>11</v>
      </c>
      <c r="AA884" s="17">
        <f t="shared" si="842"/>
        <v>5</v>
      </c>
      <c r="AB884" s="18">
        <v>7</v>
      </c>
      <c r="AC884" s="19">
        <f t="shared" si="846"/>
        <v>296.46153846153845</v>
      </c>
      <c r="AD884" s="17">
        <f t="shared" si="837"/>
        <v>0</v>
      </c>
      <c r="AE884" s="17">
        <f t="shared" si="838"/>
        <v>0</v>
      </c>
      <c r="AF884" s="29"/>
      <c r="AG884" s="43">
        <f t="shared" si="839"/>
        <v>0</v>
      </c>
      <c r="AH884" s="17">
        <f t="shared" si="840"/>
        <v>5.9292307692307693</v>
      </c>
      <c r="AI884" s="17">
        <f t="shared" si="841"/>
        <v>5.9292307692307693</v>
      </c>
      <c r="AJ884" s="3">
        <f t="shared" ref="AJ884:AJ947" si="849">(AO884*$AO$5+AP884*$AP$5+AQ884*$AQ$5+AR884*$AR$5+AS884*$AS$5+AT884*$AT$5)</f>
        <v>290</v>
      </c>
      <c r="AK884" s="3">
        <f t="shared" ref="AK884:AK947" si="850">(AU884*$AU$5+AV884*$AV$5+AW884*$AW$5+AX884*$AX$5)</f>
        <v>2100</v>
      </c>
      <c r="AL884" s="3"/>
      <c r="AN884" s="20">
        <f t="shared" si="812"/>
        <v>290.52999999999997</v>
      </c>
      <c r="AO884">
        <f t="shared" si="816"/>
        <v>2</v>
      </c>
      <c r="AP884">
        <f t="shared" si="817"/>
        <v>1</v>
      </c>
      <c r="AQ884">
        <f t="shared" si="818"/>
        <v>2</v>
      </c>
      <c r="AR884">
        <f t="shared" si="819"/>
        <v>0</v>
      </c>
      <c r="AS884">
        <f t="shared" si="820"/>
        <v>0</v>
      </c>
      <c r="AT884">
        <f t="shared" si="821"/>
        <v>0</v>
      </c>
      <c r="AU884">
        <f t="shared" si="822"/>
        <v>1</v>
      </c>
      <c r="AV884">
        <f t="shared" si="823"/>
        <v>0</v>
      </c>
      <c r="AW884">
        <f t="shared" si="824"/>
        <v>0</v>
      </c>
      <c r="AX884">
        <f t="shared" si="825"/>
        <v>1</v>
      </c>
      <c r="AY884">
        <f t="shared" si="826"/>
        <v>2119.9999999998909</v>
      </c>
      <c r="AZ884" s="12">
        <f t="shared" si="813"/>
        <v>-2.625</v>
      </c>
      <c r="BA884" s="13">
        <f t="shared" si="848"/>
        <v>0</v>
      </c>
      <c r="BB884" s="13">
        <f t="shared" si="827"/>
        <v>0</v>
      </c>
      <c r="BC884" s="27">
        <v>0</v>
      </c>
      <c r="BD884" s="1">
        <f t="shared" si="814"/>
        <v>0</v>
      </c>
      <c r="BE884" s="20">
        <f t="shared" si="847"/>
        <v>273.46153846153845</v>
      </c>
    </row>
    <row r="885" spans="1:57" ht="33" customHeight="1" x14ac:dyDescent="0.65">
      <c r="A885" s="39">
        <v>879</v>
      </c>
      <c r="B885" s="2" t="s">
        <v>1986</v>
      </c>
      <c r="C885" s="36" t="s">
        <v>2053</v>
      </c>
      <c r="D885" s="47" t="s">
        <v>2054</v>
      </c>
      <c r="E885" s="48" t="s">
        <v>2055</v>
      </c>
      <c r="F885" s="46" t="str">
        <f>VLOOKUP(C885,'[1]2023.11'!$C$6:$X$1239,8,0)</f>
        <v>YOS</v>
      </c>
      <c r="G885" s="46" t="str">
        <f>VLOOKUP(C885,'[1]2023.11'!$C$6:$X$1239,9,0)</f>
        <v>NEAKSA</v>
      </c>
      <c r="H885" s="46" t="str">
        <f>VLOOKUP(C885,'[1]2023.11'!$C$6:$X$1239,14,0)</f>
        <v>F</v>
      </c>
      <c r="I885" s="78">
        <f>VLOOKUP(C885,'[1]2023.11'!$C$6:$X$1239,13,0)</f>
        <v>36680</v>
      </c>
      <c r="J885" s="46" t="e">
        <f>VLOOKUP(C885,'[1]2023.11'!$C$6:$X$1239,4,0)</f>
        <v>#N/A</v>
      </c>
      <c r="K885" s="46" t="str">
        <f>VLOOKUP(C885,'[1]2023.11'!$C$6:$X$1239,3,0)</f>
        <v>051455623</v>
      </c>
      <c r="L885" s="15">
        <v>45222</v>
      </c>
      <c r="M885" s="2">
        <f t="shared" si="835"/>
        <v>25</v>
      </c>
      <c r="N885" s="16">
        <v>30</v>
      </c>
      <c r="O885" s="2"/>
      <c r="P885" s="16">
        <v>1</v>
      </c>
      <c r="Q885" s="16"/>
      <c r="R885" s="2">
        <v>198</v>
      </c>
      <c r="S885" s="2">
        <v>0</v>
      </c>
      <c r="T885" s="2">
        <v>0</v>
      </c>
      <c r="U885" s="16"/>
      <c r="V885" s="2">
        <v>0</v>
      </c>
      <c r="W885" s="2">
        <f t="shared" si="836"/>
        <v>5</v>
      </c>
      <c r="X885" s="2">
        <f t="shared" si="843"/>
        <v>0</v>
      </c>
      <c r="Y885" s="17">
        <f t="shared" si="809"/>
        <v>42.83653846153846</v>
      </c>
      <c r="Z885" s="17">
        <f t="shared" si="834"/>
        <v>7.5</v>
      </c>
      <c r="AA885" s="17">
        <f t="shared" si="842"/>
        <v>4.8076923076923084</v>
      </c>
      <c r="AB885" s="18">
        <v>7</v>
      </c>
      <c r="AC885" s="19">
        <f t="shared" si="846"/>
        <v>265.14423076923077</v>
      </c>
      <c r="AD885" s="17">
        <f t="shared" si="837"/>
        <v>7.615384615384615</v>
      </c>
      <c r="AE885" s="17">
        <f t="shared" si="838"/>
        <v>0</v>
      </c>
      <c r="AF885" s="29"/>
      <c r="AG885" s="43">
        <f t="shared" si="839"/>
        <v>0</v>
      </c>
      <c r="AH885" s="17">
        <f t="shared" si="840"/>
        <v>5.3028846153846159</v>
      </c>
      <c r="AI885" s="17">
        <f t="shared" si="841"/>
        <v>12.91826923076923</v>
      </c>
      <c r="AJ885" s="3">
        <f t="shared" si="849"/>
        <v>252</v>
      </c>
      <c r="AK885" s="3">
        <f t="shared" si="850"/>
        <v>900</v>
      </c>
      <c r="AL885" s="3"/>
      <c r="AN885" s="20">
        <f t="shared" si="812"/>
        <v>252.23</v>
      </c>
      <c r="AO885">
        <f t="shared" si="816"/>
        <v>2</v>
      </c>
      <c r="AP885">
        <f t="shared" si="817"/>
        <v>1</v>
      </c>
      <c r="AQ885">
        <f t="shared" si="818"/>
        <v>0</v>
      </c>
      <c r="AR885">
        <f t="shared" si="819"/>
        <v>0</v>
      </c>
      <c r="AS885">
        <f t="shared" si="820"/>
        <v>0</v>
      </c>
      <c r="AT885">
        <f t="shared" si="821"/>
        <v>2</v>
      </c>
      <c r="AU885">
        <f t="shared" si="822"/>
        <v>0</v>
      </c>
      <c r="AV885">
        <f t="shared" si="823"/>
        <v>0</v>
      </c>
      <c r="AW885">
        <f t="shared" si="824"/>
        <v>1</v>
      </c>
      <c r="AX885">
        <f t="shared" si="825"/>
        <v>4</v>
      </c>
      <c r="AY885">
        <f t="shared" si="826"/>
        <v>919.99999999995907</v>
      </c>
      <c r="AZ885" s="12">
        <f t="shared" si="813"/>
        <v>-2.7694444444444444</v>
      </c>
      <c r="BA885" s="13">
        <f t="shared" si="848"/>
        <v>0</v>
      </c>
      <c r="BB885" s="13">
        <f t="shared" si="827"/>
        <v>0</v>
      </c>
      <c r="BC885" s="27">
        <v>0</v>
      </c>
      <c r="BD885" s="1">
        <f t="shared" si="814"/>
        <v>0</v>
      </c>
      <c r="BE885" s="20">
        <f t="shared" si="847"/>
        <v>238.22115384615381</v>
      </c>
    </row>
    <row r="886" spans="1:57" ht="33" customHeight="1" x14ac:dyDescent="0.65">
      <c r="A886" s="2">
        <v>880</v>
      </c>
      <c r="B886" s="2" t="s">
        <v>1986</v>
      </c>
      <c r="C886" s="44" t="s">
        <v>2056</v>
      </c>
      <c r="D886" s="47" t="s">
        <v>1338</v>
      </c>
      <c r="E886" s="48" t="s">
        <v>2057</v>
      </c>
      <c r="F886" s="46" t="str">
        <f>VLOOKUP(C886,'[1]2023.11'!$C$6:$X$1239,8,0)</f>
        <v>YEN</v>
      </c>
      <c r="G886" s="46" t="str">
        <f>VLOOKUP(C886,'[1]2023.11'!$C$6:$X$1239,9,0)</f>
        <v>SOKRORN</v>
      </c>
      <c r="H886" s="46" t="str">
        <f>VLOOKUP(C886,'[1]2023.11'!$C$6:$X$1239,14,0)</f>
        <v>F</v>
      </c>
      <c r="I886" s="78">
        <f>VLOOKUP(C886,'[1]2023.11'!$C$6:$X$1239,13,0)</f>
        <v>35178</v>
      </c>
      <c r="J886" s="46" t="e">
        <f>VLOOKUP(C886,'[1]2023.11'!$C$6:$X$1239,4,0)</f>
        <v>#N/A</v>
      </c>
      <c r="K886" s="46" t="str">
        <f>VLOOKUP(C886,'[1]2023.11'!$C$6:$X$1239,3,0)</f>
        <v>250275764</v>
      </c>
      <c r="L886" s="15">
        <v>45231</v>
      </c>
      <c r="M886" s="2">
        <f t="shared" si="835"/>
        <v>26</v>
      </c>
      <c r="N886" s="16">
        <v>26</v>
      </c>
      <c r="O886" s="2"/>
      <c r="P886" s="16"/>
      <c r="Q886" s="16"/>
      <c r="R886" s="2">
        <v>198</v>
      </c>
      <c r="S886" s="2">
        <v>0</v>
      </c>
      <c r="T886" s="2">
        <v>0</v>
      </c>
      <c r="U886" s="16"/>
      <c r="V886" s="2">
        <v>0</v>
      </c>
      <c r="W886" s="2">
        <f t="shared" si="836"/>
        <v>10</v>
      </c>
      <c r="X886" s="2">
        <f t="shared" si="843"/>
        <v>0</v>
      </c>
      <c r="Y886" s="17">
        <f t="shared" si="809"/>
        <v>37.125</v>
      </c>
      <c r="Z886" s="17">
        <f t="shared" si="834"/>
        <v>6.5</v>
      </c>
      <c r="AA886" s="17">
        <f t="shared" si="842"/>
        <v>5</v>
      </c>
      <c r="AB886" s="18">
        <v>7</v>
      </c>
      <c r="AC886" s="19">
        <f t="shared" si="846"/>
        <v>263.625</v>
      </c>
      <c r="AD886" s="17">
        <f t="shared" si="837"/>
        <v>0</v>
      </c>
      <c r="AE886" s="17">
        <f t="shared" si="838"/>
        <v>0</v>
      </c>
      <c r="AF886" s="29"/>
      <c r="AG886" s="43">
        <f t="shared" si="839"/>
        <v>0</v>
      </c>
      <c r="AH886" s="17">
        <f t="shared" si="840"/>
        <v>5.2725</v>
      </c>
      <c r="AI886" s="17">
        <f t="shared" si="841"/>
        <v>5.2725</v>
      </c>
      <c r="AJ886" s="3">
        <f t="shared" si="849"/>
        <v>258</v>
      </c>
      <c r="AK886" s="3">
        <f t="shared" si="850"/>
        <v>1400</v>
      </c>
      <c r="AL886" s="3"/>
      <c r="AN886" s="20">
        <f t="shared" si="812"/>
        <v>258.35000000000002</v>
      </c>
      <c r="AO886">
        <f t="shared" si="816"/>
        <v>2</v>
      </c>
      <c r="AP886">
        <f t="shared" si="817"/>
        <v>1</v>
      </c>
      <c r="AQ886">
        <f t="shared" si="818"/>
        <v>0</v>
      </c>
      <c r="AR886">
        <f t="shared" si="819"/>
        <v>0</v>
      </c>
      <c r="AS886">
        <f t="shared" si="820"/>
        <v>1</v>
      </c>
      <c r="AT886">
        <f t="shared" si="821"/>
        <v>3</v>
      </c>
      <c r="AU886">
        <f t="shared" si="822"/>
        <v>0</v>
      </c>
      <c r="AV886">
        <f t="shared" si="823"/>
        <v>1</v>
      </c>
      <c r="AW886">
        <f t="shared" si="824"/>
        <v>0</v>
      </c>
      <c r="AX886">
        <f t="shared" si="825"/>
        <v>4</v>
      </c>
      <c r="AY886">
        <f t="shared" si="826"/>
        <v>1400.0000000000909</v>
      </c>
      <c r="AZ886" s="12">
        <f t="shared" si="813"/>
        <v>-2.7916666666666665</v>
      </c>
      <c r="BA886" s="13">
        <f t="shared" si="848"/>
        <v>0</v>
      </c>
      <c r="BB886" s="13">
        <f t="shared" si="827"/>
        <v>0</v>
      </c>
      <c r="BC886" s="27">
        <v>0</v>
      </c>
      <c r="BD886" s="1">
        <f t="shared" si="814"/>
        <v>0</v>
      </c>
      <c r="BE886" s="20">
        <f t="shared" si="847"/>
        <v>245.125</v>
      </c>
    </row>
    <row r="887" spans="1:57" ht="33" customHeight="1" x14ac:dyDescent="0.65">
      <c r="A887" s="39">
        <v>881</v>
      </c>
      <c r="B887" s="2" t="s">
        <v>1986</v>
      </c>
      <c r="C887" s="36" t="s">
        <v>2058</v>
      </c>
      <c r="D887" s="47" t="s">
        <v>2059</v>
      </c>
      <c r="E887" s="48" t="s">
        <v>295</v>
      </c>
      <c r="F887" s="46" t="str">
        <f>VLOOKUP(C887,'[1]2023.11'!$C$6:$X$1239,8,0)</f>
        <v>NE</v>
      </c>
      <c r="G887" s="46" t="str">
        <f>VLOOKUP(C887,'[1]2023.11'!$C$6:$X$1239,9,0)</f>
        <v>LEAKNA</v>
      </c>
      <c r="H887" s="46" t="str">
        <f>VLOOKUP(C887,'[1]2023.11'!$C$6:$X$1239,14,0)</f>
        <v>F</v>
      </c>
      <c r="I887" s="78">
        <f>VLOOKUP(C887,'[1]2023.11'!$C$6:$X$1239,13,0)</f>
        <v>38451</v>
      </c>
      <c r="J887" s="46" t="e">
        <f>VLOOKUP(C887,'[1]2023.11'!$C$6:$X$1239,4,0)</f>
        <v>#N/A</v>
      </c>
      <c r="K887" s="46" t="str">
        <f>VLOOKUP(C887,'[1]2023.11'!$C$6:$X$1239,3,0)</f>
        <v>070376160</v>
      </c>
      <c r="L887" s="15">
        <v>45231</v>
      </c>
      <c r="M887" s="2">
        <f t="shared" si="835"/>
        <v>23</v>
      </c>
      <c r="N887" s="16">
        <v>24</v>
      </c>
      <c r="O887" s="2"/>
      <c r="P887" s="16">
        <v>3</v>
      </c>
      <c r="Q887" s="16"/>
      <c r="R887" s="2">
        <v>198</v>
      </c>
      <c r="S887" s="2">
        <v>0</v>
      </c>
      <c r="T887" s="2">
        <v>0</v>
      </c>
      <c r="U887" s="16"/>
      <c r="V887" s="2">
        <v>0</v>
      </c>
      <c r="W887" s="2">
        <f t="shared" si="836"/>
        <v>0</v>
      </c>
      <c r="X887" s="2">
        <f t="shared" si="843"/>
        <v>0</v>
      </c>
      <c r="Y887" s="17">
        <f t="shared" si="809"/>
        <v>34.269230769230774</v>
      </c>
      <c r="Z887" s="17">
        <f t="shared" si="834"/>
        <v>6</v>
      </c>
      <c r="AA887" s="17">
        <f t="shared" si="842"/>
        <v>4.4230769230769234</v>
      </c>
      <c r="AB887" s="18">
        <v>7</v>
      </c>
      <c r="AC887" s="19">
        <f t="shared" si="846"/>
        <v>249.69230769230771</v>
      </c>
      <c r="AD887" s="17">
        <f t="shared" si="837"/>
        <v>22.846153846153847</v>
      </c>
      <c r="AE887" s="17">
        <f t="shared" si="838"/>
        <v>0</v>
      </c>
      <c r="AF887" s="29"/>
      <c r="AG887" s="43">
        <f t="shared" si="839"/>
        <v>0</v>
      </c>
      <c r="AH887" s="17">
        <f t="shared" si="840"/>
        <v>4.993846153846154</v>
      </c>
      <c r="AI887" s="17">
        <f t="shared" si="841"/>
        <v>27.84</v>
      </c>
      <c r="AJ887" s="3">
        <f t="shared" si="849"/>
        <v>221</v>
      </c>
      <c r="AK887" s="3">
        <f t="shared" si="850"/>
        <v>3300</v>
      </c>
      <c r="AL887" s="3"/>
      <c r="AN887" s="20">
        <f t="shared" si="812"/>
        <v>221.85</v>
      </c>
      <c r="AO887">
        <f t="shared" si="816"/>
        <v>2</v>
      </c>
      <c r="AP887">
        <f t="shared" si="817"/>
        <v>0</v>
      </c>
      <c r="AQ887">
        <f t="shared" si="818"/>
        <v>1</v>
      </c>
      <c r="AR887">
        <f t="shared" si="819"/>
        <v>0</v>
      </c>
      <c r="AS887">
        <f t="shared" si="820"/>
        <v>0</v>
      </c>
      <c r="AT887">
        <f t="shared" si="821"/>
        <v>1</v>
      </c>
      <c r="AU887">
        <f t="shared" si="822"/>
        <v>1</v>
      </c>
      <c r="AV887">
        <f t="shared" si="823"/>
        <v>1</v>
      </c>
      <c r="AW887">
        <f t="shared" si="824"/>
        <v>0</v>
      </c>
      <c r="AX887">
        <f t="shared" si="825"/>
        <v>3</v>
      </c>
      <c r="AY887">
        <f t="shared" si="826"/>
        <v>3399.9999999999773</v>
      </c>
      <c r="AZ887" s="12">
        <f t="shared" si="813"/>
        <v>-2.7916666666666665</v>
      </c>
      <c r="BA887" s="13">
        <f t="shared" si="848"/>
        <v>0</v>
      </c>
      <c r="BB887" s="13">
        <f t="shared" si="827"/>
        <v>0</v>
      </c>
      <c r="BC887" s="27">
        <v>0</v>
      </c>
      <c r="BD887" s="1">
        <f t="shared" si="814"/>
        <v>0</v>
      </c>
      <c r="BE887" s="20">
        <f t="shared" si="847"/>
        <v>209.42307692307693</v>
      </c>
    </row>
    <row r="888" spans="1:57" ht="33" customHeight="1" x14ac:dyDescent="0.65">
      <c r="A888" s="2">
        <v>882</v>
      </c>
      <c r="B888" s="2" t="s">
        <v>1986</v>
      </c>
      <c r="C888" s="36" t="s">
        <v>2060</v>
      </c>
      <c r="D888" s="47" t="s">
        <v>420</v>
      </c>
      <c r="E888" s="48" t="s">
        <v>2061</v>
      </c>
      <c r="F888" s="46" t="str">
        <f>VLOOKUP(C888,'[1]2023.11'!$C$6:$X$1239,8,0)</f>
        <v>PHEA</v>
      </c>
      <c r="G888" s="46" t="str">
        <f>VLOOKUP(C888,'[1]2023.11'!$C$6:$X$1239,9,0)</f>
        <v>SOPHEAK</v>
      </c>
      <c r="H888" s="46" t="str">
        <f>VLOOKUP(C888,'[1]2023.11'!$C$6:$X$1239,14,0)</f>
        <v>F</v>
      </c>
      <c r="I888" s="78">
        <f>VLOOKUP(C888,'[1]2023.11'!$C$6:$X$1239,13,0)</f>
        <v>38037</v>
      </c>
      <c r="J888" s="46" t="e">
        <f>VLOOKUP(C888,'[1]2023.11'!$C$6:$X$1239,4,0)</f>
        <v>#N/A</v>
      </c>
      <c r="K888" s="46" t="str">
        <f>VLOOKUP(C888,'[1]2023.11'!$C$6:$X$1239,3,0)</f>
        <v>062352781</v>
      </c>
      <c r="L888" s="15">
        <v>45231</v>
      </c>
      <c r="M888" s="2">
        <f t="shared" si="835"/>
        <v>26</v>
      </c>
      <c r="N888" s="16">
        <v>32</v>
      </c>
      <c r="O888" s="2"/>
      <c r="P888" s="16"/>
      <c r="Q888" s="16"/>
      <c r="R888" s="2">
        <v>198</v>
      </c>
      <c r="S888" s="2">
        <v>0</v>
      </c>
      <c r="T888" s="2">
        <v>0</v>
      </c>
      <c r="U888" s="16"/>
      <c r="V888" s="2">
        <v>0</v>
      </c>
      <c r="W888" s="2">
        <f t="shared" si="836"/>
        <v>10</v>
      </c>
      <c r="X888" s="2">
        <f t="shared" si="843"/>
        <v>0</v>
      </c>
      <c r="Y888" s="17">
        <f t="shared" si="809"/>
        <v>45.692307692307693</v>
      </c>
      <c r="Z888" s="17">
        <f t="shared" si="834"/>
        <v>8</v>
      </c>
      <c r="AA888" s="17">
        <f t="shared" si="842"/>
        <v>5</v>
      </c>
      <c r="AB888" s="18">
        <v>7</v>
      </c>
      <c r="AC888" s="19">
        <f t="shared" si="846"/>
        <v>273.69230769230768</v>
      </c>
      <c r="AD888" s="17">
        <f t="shared" si="837"/>
        <v>0</v>
      </c>
      <c r="AE888" s="17">
        <f t="shared" si="838"/>
        <v>0</v>
      </c>
      <c r="AF888" s="29"/>
      <c r="AG888" s="43">
        <f t="shared" si="839"/>
        <v>0</v>
      </c>
      <c r="AH888" s="17">
        <f t="shared" si="840"/>
        <v>5.4738461538461536</v>
      </c>
      <c r="AI888" s="17">
        <f t="shared" si="841"/>
        <v>5.4738461538461536</v>
      </c>
      <c r="AJ888" s="3">
        <f t="shared" si="849"/>
        <v>268</v>
      </c>
      <c r="AK888" s="3">
        <f t="shared" si="850"/>
        <v>800</v>
      </c>
      <c r="AL888" s="3"/>
      <c r="AN888" s="20">
        <f t="shared" si="812"/>
        <v>268.22000000000003</v>
      </c>
      <c r="AO888">
        <f t="shared" si="816"/>
        <v>2</v>
      </c>
      <c r="AP888">
        <f t="shared" si="817"/>
        <v>1</v>
      </c>
      <c r="AQ888">
        <f t="shared" si="818"/>
        <v>0</v>
      </c>
      <c r="AR888">
        <f t="shared" si="819"/>
        <v>1</v>
      </c>
      <c r="AS888">
        <f t="shared" si="820"/>
        <v>1</v>
      </c>
      <c r="AT888">
        <f t="shared" si="821"/>
        <v>3</v>
      </c>
      <c r="AU888">
        <f t="shared" si="822"/>
        <v>0</v>
      </c>
      <c r="AV888">
        <f t="shared" si="823"/>
        <v>0</v>
      </c>
      <c r="AW888">
        <f t="shared" si="824"/>
        <v>1</v>
      </c>
      <c r="AX888">
        <f t="shared" si="825"/>
        <v>3</v>
      </c>
      <c r="AY888">
        <f t="shared" si="826"/>
        <v>880.00000000010914</v>
      </c>
      <c r="AZ888" s="12">
        <f t="shared" si="813"/>
        <v>-2.7916666666666665</v>
      </c>
      <c r="BA888" s="13">
        <f t="shared" si="848"/>
        <v>0</v>
      </c>
      <c r="BB888" s="13">
        <f t="shared" si="827"/>
        <v>0</v>
      </c>
      <c r="BC888" s="27">
        <v>0</v>
      </c>
      <c r="BD888" s="1">
        <f t="shared" si="814"/>
        <v>0</v>
      </c>
      <c r="BE888" s="20">
        <f t="shared" si="847"/>
        <v>253.69230769230768</v>
      </c>
    </row>
    <row r="889" spans="1:57" ht="33" customHeight="1" x14ac:dyDescent="0.65">
      <c r="A889" s="39">
        <v>883</v>
      </c>
      <c r="B889" s="2" t="s">
        <v>1986</v>
      </c>
      <c r="C889" s="36" t="s">
        <v>2062</v>
      </c>
      <c r="D889" s="47" t="s">
        <v>2063</v>
      </c>
      <c r="E889" s="48" t="s">
        <v>2064</v>
      </c>
      <c r="F889" s="46" t="str">
        <f>VLOOKUP(C889,'[1]2023.11'!$C$6:$X$1239,8,0)</f>
        <v>CHUON</v>
      </c>
      <c r="G889" s="46" t="str">
        <f>VLOOKUP(C889,'[1]2023.11'!$C$6:$X$1239,9,0)</f>
        <v>KOMNIT</v>
      </c>
      <c r="H889" s="46" t="str">
        <f>VLOOKUP(C889,'[1]2023.11'!$C$6:$X$1239,14,0)</f>
        <v>F</v>
      </c>
      <c r="I889" s="78">
        <f>VLOOKUP(C889,'[1]2023.11'!$C$6:$X$1239,13,0)</f>
        <v>38647</v>
      </c>
      <c r="J889" s="46" t="e">
        <f>VLOOKUP(C889,'[1]2023.11'!$C$6:$X$1239,4,0)</f>
        <v>#N/A</v>
      </c>
      <c r="K889" s="46" t="str">
        <f>VLOOKUP(C889,'[1]2023.11'!$C$6:$X$1239,3,0)</f>
        <v>160566646</v>
      </c>
      <c r="L889" s="15">
        <v>45231</v>
      </c>
      <c r="M889" s="2">
        <f t="shared" si="835"/>
        <v>24</v>
      </c>
      <c r="N889" s="16">
        <v>36</v>
      </c>
      <c r="O889" s="2"/>
      <c r="P889" s="16">
        <v>2</v>
      </c>
      <c r="Q889" s="16"/>
      <c r="R889" s="2">
        <v>198</v>
      </c>
      <c r="S889" s="2">
        <v>0</v>
      </c>
      <c r="T889" s="2">
        <v>0</v>
      </c>
      <c r="U889" s="16"/>
      <c r="V889" s="2">
        <v>0</v>
      </c>
      <c r="W889" s="2">
        <f t="shared" si="836"/>
        <v>0</v>
      </c>
      <c r="X889" s="2">
        <f t="shared" si="843"/>
        <v>0</v>
      </c>
      <c r="Y889" s="17">
        <f t="shared" si="809"/>
        <v>51.403846153846153</v>
      </c>
      <c r="Z889" s="17">
        <f t="shared" si="834"/>
        <v>9</v>
      </c>
      <c r="AA889" s="17">
        <f t="shared" si="842"/>
        <v>4.6153846153846159</v>
      </c>
      <c r="AB889" s="18">
        <v>7</v>
      </c>
      <c r="AC889" s="19">
        <f t="shared" si="846"/>
        <v>270.01923076923083</v>
      </c>
      <c r="AD889" s="17">
        <f t="shared" si="837"/>
        <v>15.23076923076923</v>
      </c>
      <c r="AE889" s="17">
        <f t="shared" si="838"/>
        <v>0</v>
      </c>
      <c r="AF889" s="29"/>
      <c r="AG889" s="43">
        <f t="shared" si="839"/>
        <v>0</v>
      </c>
      <c r="AH889" s="17">
        <f t="shared" si="840"/>
        <v>5.4003846153846169</v>
      </c>
      <c r="AI889" s="17">
        <f t="shared" si="841"/>
        <v>20.631153846153847</v>
      </c>
      <c r="AJ889" s="3">
        <f t="shared" si="849"/>
        <v>249</v>
      </c>
      <c r="AK889" s="3">
        <f t="shared" si="850"/>
        <v>1500</v>
      </c>
      <c r="AL889" s="3"/>
      <c r="AN889" s="20">
        <f t="shared" si="812"/>
        <v>249.39</v>
      </c>
      <c r="AO889">
        <f t="shared" si="816"/>
        <v>2</v>
      </c>
      <c r="AP889">
        <f t="shared" si="817"/>
        <v>0</v>
      </c>
      <c r="AQ889">
        <f t="shared" si="818"/>
        <v>2</v>
      </c>
      <c r="AR889">
        <f t="shared" si="819"/>
        <v>0</v>
      </c>
      <c r="AS889">
        <f t="shared" si="820"/>
        <v>1</v>
      </c>
      <c r="AT889">
        <f t="shared" si="821"/>
        <v>4</v>
      </c>
      <c r="AU889">
        <f t="shared" si="822"/>
        <v>0</v>
      </c>
      <c r="AV889">
        <f t="shared" si="823"/>
        <v>1</v>
      </c>
      <c r="AW889">
        <f t="shared" si="824"/>
        <v>1</v>
      </c>
      <c r="AX889">
        <f t="shared" si="825"/>
        <v>0</v>
      </c>
      <c r="AY889">
        <f t="shared" si="826"/>
        <v>1559.9999999999454</v>
      </c>
      <c r="AZ889" s="12">
        <f t="shared" si="813"/>
        <v>-2.7916666666666665</v>
      </c>
      <c r="BA889" s="13">
        <f t="shared" si="848"/>
        <v>0</v>
      </c>
      <c r="BB889" s="13">
        <f t="shared" si="827"/>
        <v>0</v>
      </c>
      <c r="BC889" s="27">
        <v>0</v>
      </c>
      <c r="BD889" s="1">
        <f t="shared" si="814"/>
        <v>0</v>
      </c>
      <c r="BE889" s="20">
        <f t="shared" si="847"/>
        <v>234.17307692307699</v>
      </c>
    </row>
    <row r="890" spans="1:57" ht="33" customHeight="1" x14ac:dyDescent="0.65">
      <c r="A890" s="2">
        <v>884</v>
      </c>
      <c r="B890" s="2" t="s">
        <v>1986</v>
      </c>
      <c r="C890" s="36" t="s">
        <v>2065</v>
      </c>
      <c r="D890" s="47" t="s">
        <v>2005</v>
      </c>
      <c r="E890" s="48" t="s">
        <v>2066</v>
      </c>
      <c r="F890" s="46" t="str">
        <f>VLOOKUP(C890,'[1]2023.11'!$C$6:$X$1239,8,0)</f>
        <v>SROEURN</v>
      </c>
      <c r="G890" s="46" t="str">
        <f>VLOOKUP(C890,'[1]2023.11'!$C$6:$X$1239,9,0)</f>
        <v>YANN</v>
      </c>
      <c r="H890" s="46" t="str">
        <f>VLOOKUP(C890,'[1]2023.11'!$C$6:$X$1239,14,0)</f>
        <v>F</v>
      </c>
      <c r="I890" s="78">
        <f>VLOOKUP(C890,'[1]2023.11'!$C$6:$X$1239,13,0)</f>
        <v>38630</v>
      </c>
      <c r="J890" s="46" t="e">
        <f>VLOOKUP(C890,'[1]2023.11'!$C$6:$X$1239,4,0)</f>
        <v>#N/A</v>
      </c>
      <c r="K890" s="46" t="str">
        <f>VLOOKUP(C890,'[1]2023.11'!$C$6:$X$1239,3,0)</f>
        <v>051761116</v>
      </c>
      <c r="L890" s="15">
        <v>45231</v>
      </c>
      <c r="M890" s="2">
        <f t="shared" si="835"/>
        <v>26</v>
      </c>
      <c r="N890" s="16">
        <v>42</v>
      </c>
      <c r="O890" s="2"/>
      <c r="P890" s="16"/>
      <c r="Q890" s="16"/>
      <c r="R890" s="2">
        <v>198</v>
      </c>
      <c r="S890" s="2">
        <v>0</v>
      </c>
      <c r="T890" s="2">
        <v>0</v>
      </c>
      <c r="U890" s="16"/>
      <c r="V890" s="2">
        <v>0</v>
      </c>
      <c r="W890" s="2">
        <f t="shared" si="836"/>
        <v>10</v>
      </c>
      <c r="X890" s="2">
        <f t="shared" si="843"/>
        <v>0</v>
      </c>
      <c r="Y890" s="17">
        <f t="shared" si="809"/>
        <v>59.971153846153847</v>
      </c>
      <c r="Z890" s="17">
        <f t="shared" si="834"/>
        <v>10.5</v>
      </c>
      <c r="AA890" s="17">
        <f t="shared" si="842"/>
        <v>5</v>
      </c>
      <c r="AB890" s="18">
        <v>7</v>
      </c>
      <c r="AC890" s="19">
        <f t="shared" si="846"/>
        <v>290.47115384615387</v>
      </c>
      <c r="AD890" s="17">
        <f t="shared" si="837"/>
        <v>0</v>
      </c>
      <c r="AE890" s="17">
        <f t="shared" si="838"/>
        <v>0</v>
      </c>
      <c r="AF890" s="29"/>
      <c r="AG890" s="43">
        <f t="shared" si="839"/>
        <v>0</v>
      </c>
      <c r="AH890" s="17">
        <f t="shared" si="840"/>
        <v>5.8094230769230775</v>
      </c>
      <c r="AI890" s="17">
        <f t="shared" si="841"/>
        <v>5.8094230769230775</v>
      </c>
      <c r="AJ890" s="3">
        <f t="shared" si="849"/>
        <v>284</v>
      </c>
      <c r="AK890" s="3">
        <f t="shared" si="850"/>
        <v>2600</v>
      </c>
      <c r="AL890" s="3"/>
      <c r="AN890" s="20">
        <f t="shared" si="812"/>
        <v>284.66000000000003</v>
      </c>
      <c r="AO890">
        <f t="shared" si="816"/>
        <v>2</v>
      </c>
      <c r="AP890">
        <f t="shared" si="817"/>
        <v>1</v>
      </c>
      <c r="AQ890">
        <f t="shared" si="818"/>
        <v>1</v>
      </c>
      <c r="AR890">
        <f t="shared" si="819"/>
        <v>1</v>
      </c>
      <c r="AS890">
        <f t="shared" si="820"/>
        <v>0</v>
      </c>
      <c r="AT890">
        <f t="shared" si="821"/>
        <v>4</v>
      </c>
      <c r="AU890">
        <f t="shared" si="822"/>
        <v>1</v>
      </c>
      <c r="AV890">
        <f t="shared" si="823"/>
        <v>0</v>
      </c>
      <c r="AW890">
        <f t="shared" si="824"/>
        <v>1</v>
      </c>
      <c r="AX890">
        <f t="shared" si="825"/>
        <v>1</v>
      </c>
      <c r="AY890">
        <f t="shared" si="826"/>
        <v>2640.0000000001</v>
      </c>
      <c r="AZ890" s="12">
        <f t="shared" si="813"/>
        <v>-2.7916666666666665</v>
      </c>
      <c r="BA890" s="13">
        <f t="shared" si="848"/>
        <v>0</v>
      </c>
      <c r="BB890" s="13">
        <f t="shared" si="827"/>
        <v>0</v>
      </c>
      <c r="BC890" s="27">
        <v>0</v>
      </c>
      <c r="BD890" s="1">
        <f t="shared" si="814"/>
        <v>0</v>
      </c>
      <c r="BE890" s="20">
        <f t="shared" si="847"/>
        <v>267.97115384615387</v>
      </c>
    </row>
    <row r="891" spans="1:57" ht="33" customHeight="1" x14ac:dyDescent="0.65">
      <c r="A891" s="39">
        <v>885</v>
      </c>
      <c r="B891" s="2" t="s">
        <v>2067</v>
      </c>
      <c r="C891" s="44" t="s">
        <v>2068</v>
      </c>
      <c r="D891" s="47" t="s">
        <v>358</v>
      </c>
      <c r="E891" s="48" t="s">
        <v>209</v>
      </c>
      <c r="F891" s="46" t="str">
        <f>VLOOKUP(C891,'[1]2023.11'!$C$6:$X$1239,8,0)</f>
        <v>OEUN</v>
      </c>
      <c r="G891" s="46" t="str">
        <f>VLOOKUP(C891,'[1]2023.11'!$C$6:$X$1239,9,0)</f>
        <v>SREYLIN</v>
      </c>
      <c r="H891" s="46" t="str">
        <f>VLOOKUP(C891,'[1]2023.11'!$C$6:$X$1239,14,0)</f>
        <v>F</v>
      </c>
      <c r="I891" s="78">
        <f>VLOOKUP(C891,'[1]2023.11'!$C$6:$X$1239,13,0)</f>
        <v>36542</v>
      </c>
      <c r="J891" s="46" t="str">
        <f>VLOOKUP(C891,'[1]2023.11'!$C$6:$X$1239,4,0)</f>
        <v>0973036326</v>
      </c>
      <c r="K891" s="46" t="str">
        <f>VLOOKUP(C891,'[1]2023.11'!$C$6:$X$1239,3,0)</f>
        <v>250262578</v>
      </c>
      <c r="L891" s="15">
        <v>44228</v>
      </c>
      <c r="M891" s="2">
        <f t="shared" si="835"/>
        <v>26</v>
      </c>
      <c r="N891" s="16">
        <v>29</v>
      </c>
      <c r="O891" s="2"/>
      <c r="P891" s="16"/>
      <c r="Q891" s="16"/>
      <c r="R891" s="2">
        <v>200</v>
      </c>
      <c r="S891" s="2">
        <v>0</v>
      </c>
      <c r="T891" s="2">
        <v>40</v>
      </c>
      <c r="U891" s="16"/>
      <c r="V891" s="2">
        <v>0</v>
      </c>
      <c r="W891" s="2">
        <f>IF(AND($Q$4&lt;=M891,Q891&lt;0.01),10,IF(AND(M891&gt;=$Q$4-1,Q891&lt;0.01),5,0))</f>
        <v>10</v>
      </c>
      <c r="X891" s="2">
        <f t="shared" si="843"/>
        <v>0</v>
      </c>
      <c r="Y891" s="17">
        <f t="shared" si="809"/>
        <v>41.826923076923073</v>
      </c>
      <c r="Z891" s="17">
        <f t="shared" si="834"/>
        <v>7.25</v>
      </c>
      <c r="AA891" s="17">
        <f>5/$P$4*M891</f>
        <v>5</v>
      </c>
      <c r="AB891" s="18">
        <v>7</v>
      </c>
      <c r="AC891" s="19">
        <f t="shared" si="846"/>
        <v>311.07692307692309</v>
      </c>
      <c r="AD891" s="17">
        <f t="shared" si="837"/>
        <v>0</v>
      </c>
      <c r="AE891" s="17">
        <f t="shared" si="838"/>
        <v>0</v>
      </c>
      <c r="AF891" s="29"/>
      <c r="AG891" s="43">
        <f>IF(BE891&lt;=(1500000/4000),0,IF(BE891&lt;=(2000000/4000),(BE891-(1500000/4000))*5%,IF(BE891&lt;=(8500000/4000),(BE891-(2000000/4000))*10%+(25000/4000),IF(BE891&lt;=(12500000/4000),(BE891-(8500000/4000))*15%+(675000/4000),(BE891-(12500000/4000))*20%+(1275000/4000)))))</f>
        <v>0</v>
      </c>
      <c r="AH891" s="17">
        <f>IF((AC891*4000)&lt;=1200000,(AC891*2%),(1200000/4000*2%))</f>
        <v>6</v>
      </c>
      <c r="AI891" s="17">
        <f>AD891+AE891+AF891+AG891+AH891</f>
        <v>6</v>
      </c>
      <c r="AJ891" s="3">
        <f t="shared" si="849"/>
        <v>305</v>
      </c>
      <c r="AK891" s="3">
        <f t="shared" si="850"/>
        <v>300</v>
      </c>
      <c r="AL891" s="3"/>
      <c r="AN891" s="20">
        <f t="shared" si="812"/>
        <v>305.08</v>
      </c>
      <c r="AO891">
        <f t="shared" si="816"/>
        <v>3</v>
      </c>
      <c r="AP891">
        <f t="shared" si="817"/>
        <v>0</v>
      </c>
      <c r="AQ891">
        <f t="shared" si="818"/>
        <v>0</v>
      </c>
      <c r="AR891">
        <f t="shared" si="819"/>
        <v>0</v>
      </c>
      <c r="AS891">
        <f t="shared" si="820"/>
        <v>1</v>
      </c>
      <c r="AT891">
        <f t="shared" si="821"/>
        <v>0</v>
      </c>
      <c r="AU891">
        <f t="shared" si="822"/>
        <v>0</v>
      </c>
      <c r="AV891">
        <f t="shared" si="823"/>
        <v>0</v>
      </c>
      <c r="AW891">
        <f t="shared" si="824"/>
        <v>0</v>
      </c>
      <c r="AX891">
        <f t="shared" si="825"/>
        <v>3</v>
      </c>
      <c r="AY891">
        <f>(AN891-$AO$5*AO891-$AP$5*AP891-$AQ$5*AQ891-$AR$5*AR891-$AS$5*AS891-$AT$5*AT891)*4000</f>
        <v>319.99999999993634</v>
      </c>
      <c r="AZ891" s="12">
        <f t="shared" si="813"/>
        <v>-4.1666666666666664E-2</v>
      </c>
      <c r="BA891" s="13">
        <f t="shared" si="848"/>
        <v>0</v>
      </c>
      <c r="BB891" s="13">
        <f t="shared" si="827"/>
        <v>0</v>
      </c>
      <c r="BC891" s="27">
        <v>0</v>
      </c>
      <c r="BD891" s="1">
        <f>+BC891*150000/4000</f>
        <v>0</v>
      </c>
      <c r="BE891" s="20">
        <f t="shared" si="847"/>
        <v>291.82692307692309</v>
      </c>
    </row>
    <row r="892" spans="1:57" ht="33" customHeight="1" x14ac:dyDescent="0.65">
      <c r="A892" s="2">
        <v>886</v>
      </c>
      <c r="B892" s="2" t="s">
        <v>2067</v>
      </c>
      <c r="C892" s="44" t="s">
        <v>2069</v>
      </c>
      <c r="D892" s="47" t="s">
        <v>761</v>
      </c>
      <c r="E892" s="48" t="s">
        <v>484</v>
      </c>
      <c r="F892" s="46" t="str">
        <f>VLOOKUP(C892,'[1]2023.11'!$C$6:$X$1239,8,0)</f>
        <v>KONG</v>
      </c>
      <c r="G892" s="46" t="str">
        <f>VLOOKUP(C892,'[1]2023.11'!$C$6:$X$1239,9,0)</f>
        <v>CHANTHAN</v>
      </c>
      <c r="H892" s="46" t="str">
        <f>VLOOKUP(C892,'[1]2023.11'!$C$6:$X$1239,14,0)</f>
        <v>M</v>
      </c>
      <c r="I892" s="78">
        <f>VLOOKUP(C892,'[1]2023.11'!$C$6:$X$1239,13,0)</f>
        <v>29836</v>
      </c>
      <c r="J892" s="46" t="str">
        <f>VLOOKUP(C892,'[1]2023.11'!$C$6:$X$1239,4,0)</f>
        <v>0962755556</v>
      </c>
      <c r="K892" s="46" t="str">
        <f>VLOOKUP(C892,'[1]2023.11'!$C$6:$X$1239,3,0)</f>
        <v>011002102</v>
      </c>
      <c r="L892" s="15">
        <v>44228</v>
      </c>
      <c r="M892" s="2">
        <f t="shared" si="835"/>
        <v>26</v>
      </c>
      <c r="N892" s="16"/>
      <c r="O892" s="2"/>
      <c r="P892" s="16"/>
      <c r="Q892" s="16"/>
      <c r="R892" s="2">
        <v>200</v>
      </c>
      <c r="S892" s="2">
        <v>0</v>
      </c>
      <c r="T892" s="2">
        <v>34</v>
      </c>
      <c r="U892" s="16"/>
      <c r="V892" s="2">
        <v>0</v>
      </c>
      <c r="W892" s="2">
        <f t="shared" ref="W892:W908" si="851">IF(AND($Q$4&lt;=M892,Q892&lt;0.01),10,IF(AND(M892&gt;=$Q$4-1,Q892&lt;0.01),5,0))</f>
        <v>10</v>
      </c>
      <c r="X892" s="2">
        <f t="shared" si="843"/>
        <v>0</v>
      </c>
      <c r="Y892" s="17">
        <f t="shared" si="809"/>
        <v>0</v>
      </c>
      <c r="Z892" s="17">
        <f t="shared" si="834"/>
        <v>0</v>
      </c>
      <c r="AA892" s="17">
        <f t="shared" ref="AA892" si="852">5/$P$4*M892</f>
        <v>5</v>
      </c>
      <c r="AB892" s="18">
        <v>7</v>
      </c>
      <c r="AC892" s="19">
        <f t="shared" si="846"/>
        <v>256</v>
      </c>
      <c r="AD892" s="17">
        <f t="shared" si="837"/>
        <v>0</v>
      </c>
      <c r="AE892" s="17">
        <f t="shared" si="838"/>
        <v>0</v>
      </c>
      <c r="AF892" s="29"/>
      <c r="AG892" s="43">
        <f t="shared" ref="AG892:AG908" si="853">IF(BE892&lt;=(1500000/4000),0,IF(BE892&lt;=(2000000/4000),(BE892-(1500000/4000))*5%,IF(BE892&lt;=(8500000/4000),(BE892-(2000000/4000))*10%+(25000/4000),IF(BE892&lt;=(12500000/4000),(BE892-(8500000/4000))*15%+(675000/4000),(BE892-(12500000/4000))*20%+(1275000/4000)))))</f>
        <v>0</v>
      </c>
      <c r="AH892" s="17">
        <f t="shared" ref="AH892:AH908" si="854">IF((AC892*4000)&lt;=1200000,(AC892*2%),(1200000/4000*2%))</f>
        <v>5.12</v>
      </c>
      <c r="AI892" s="17">
        <f t="shared" ref="AI892:AI908" si="855">AD892+AE892+AF892+AG892+AH892</f>
        <v>5.12</v>
      </c>
      <c r="AJ892" s="3">
        <f t="shared" si="849"/>
        <v>250</v>
      </c>
      <c r="AK892" s="3">
        <f t="shared" si="850"/>
        <v>3500</v>
      </c>
      <c r="AL892" s="3"/>
      <c r="AN892" s="20">
        <f t="shared" si="812"/>
        <v>250.88</v>
      </c>
      <c r="AO892">
        <f t="shared" si="816"/>
        <v>2</v>
      </c>
      <c r="AP892">
        <f t="shared" si="817"/>
        <v>1</v>
      </c>
      <c r="AQ892">
        <f t="shared" si="818"/>
        <v>0</v>
      </c>
      <c r="AR892">
        <f t="shared" si="819"/>
        <v>0</v>
      </c>
      <c r="AS892">
        <f t="shared" si="820"/>
        <v>0</v>
      </c>
      <c r="AT892">
        <f t="shared" si="821"/>
        <v>0</v>
      </c>
      <c r="AU892">
        <f t="shared" si="822"/>
        <v>1</v>
      </c>
      <c r="AV892">
        <f t="shared" si="823"/>
        <v>1</v>
      </c>
      <c r="AW892">
        <f t="shared" si="824"/>
        <v>1</v>
      </c>
      <c r="AX892">
        <f t="shared" si="825"/>
        <v>0</v>
      </c>
      <c r="AY892">
        <f>(AN892-$AO$5*AO892-$AP$5*AP892-$AQ$5*AQ892-$AR$5*AR892-$AS$5*AS892-$AT$5*AT892)*4000</f>
        <v>3519.9999999999818</v>
      </c>
      <c r="AZ892" s="12">
        <f t="shared" si="813"/>
        <v>-4.1666666666666664E-2</v>
      </c>
      <c r="BA892" s="13">
        <f t="shared" si="848"/>
        <v>0</v>
      </c>
      <c r="BB892" s="13">
        <f t="shared" si="827"/>
        <v>0</v>
      </c>
      <c r="BC892" s="27">
        <v>0</v>
      </c>
      <c r="BD892" s="1">
        <f t="shared" ref="BD892" si="856">+BC892*150000/4000</f>
        <v>0</v>
      </c>
      <c r="BE892" s="20">
        <f t="shared" si="847"/>
        <v>244</v>
      </c>
    </row>
    <row r="893" spans="1:57" ht="33" customHeight="1" x14ac:dyDescent="0.65">
      <c r="A893" s="39">
        <v>887</v>
      </c>
      <c r="B893" s="2" t="s">
        <v>2067</v>
      </c>
      <c r="C893" s="44" t="s">
        <v>2070</v>
      </c>
      <c r="D893" s="47" t="s">
        <v>1676</v>
      </c>
      <c r="E893" s="48" t="s">
        <v>575</v>
      </c>
      <c r="F893" s="46" t="str">
        <f>VLOOKUP(C893,'[1]2023.11'!$C$6:$X$1239,8,0)</f>
        <v xml:space="preserve">MIN </v>
      </c>
      <c r="G893" s="46" t="str">
        <f>VLOOKUP(C893,'[1]2023.11'!$C$6:$X$1239,9,0)</f>
        <v>MAKARA</v>
      </c>
      <c r="H893" s="46" t="str">
        <f>VLOOKUP(C893,'[1]2023.11'!$C$6:$X$1239,14,0)</f>
        <v>F</v>
      </c>
      <c r="I893" s="78">
        <f>VLOOKUP(C893,'[1]2023.11'!$C$6:$X$1239,13,0)</f>
        <v>36893</v>
      </c>
      <c r="J893" s="46" t="str">
        <f>VLOOKUP(C893,'[1]2023.11'!$C$6:$X$1239,4,0)</f>
        <v>0887058099</v>
      </c>
      <c r="K893" s="46" t="str">
        <f>VLOOKUP(C893,'[1]2023.11'!$C$6:$X$1239,3,0)</f>
        <v>150887507</v>
      </c>
      <c r="L893" s="15">
        <v>44228</v>
      </c>
      <c r="M893" s="2">
        <f t="shared" si="835"/>
        <v>26</v>
      </c>
      <c r="N893" s="16">
        <v>30</v>
      </c>
      <c r="O893" s="2"/>
      <c r="P893" s="16"/>
      <c r="Q893" s="16"/>
      <c r="R893" s="2">
        <v>200</v>
      </c>
      <c r="S893" s="2">
        <v>0</v>
      </c>
      <c r="T893" s="2">
        <v>30</v>
      </c>
      <c r="U893" s="16"/>
      <c r="V893" s="2">
        <v>0</v>
      </c>
      <c r="W893" s="2">
        <f t="shared" si="851"/>
        <v>10</v>
      </c>
      <c r="X893" s="2">
        <f t="shared" si="843"/>
        <v>0</v>
      </c>
      <c r="Y893" s="17">
        <f t="shared" si="809"/>
        <v>43.269230769230766</v>
      </c>
      <c r="Z893" s="17">
        <f t="shared" si="834"/>
        <v>7.5</v>
      </c>
      <c r="AA893" s="17">
        <f>5/$P$4*M893</f>
        <v>5</v>
      </c>
      <c r="AB893" s="18">
        <v>7</v>
      </c>
      <c r="AC893" s="19">
        <f t="shared" si="846"/>
        <v>302.76923076923077</v>
      </c>
      <c r="AD893" s="17">
        <f t="shared" si="837"/>
        <v>0</v>
      </c>
      <c r="AE893" s="17">
        <f t="shared" si="838"/>
        <v>0</v>
      </c>
      <c r="AF893" s="29"/>
      <c r="AG893" s="43">
        <f t="shared" si="853"/>
        <v>0</v>
      </c>
      <c r="AH893" s="17">
        <f t="shared" si="854"/>
        <v>6</v>
      </c>
      <c r="AI893" s="17">
        <f t="shared" si="855"/>
        <v>6</v>
      </c>
      <c r="AJ893" s="3">
        <f t="shared" si="849"/>
        <v>296</v>
      </c>
      <c r="AK893" s="3">
        <f t="shared" si="850"/>
        <v>3000</v>
      </c>
      <c r="AL893" s="3"/>
      <c r="AN893" s="20">
        <f t="shared" si="812"/>
        <v>296.77</v>
      </c>
      <c r="AO893">
        <f t="shared" si="816"/>
        <v>2</v>
      </c>
      <c r="AP893">
        <f t="shared" si="817"/>
        <v>1</v>
      </c>
      <c r="AQ893">
        <f t="shared" si="818"/>
        <v>2</v>
      </c>
      <c r="AR893">
        <f t="shared" si="819"/>
        <v>0</v>
      </c>
      <c r="AS893">
        <f t="shared" si="820"/>
        <v>1</v>
      </c>
      <c r="AT893">
        <f t="shared" si="821"/>
        <v>1</v>
      </c>
      <c r="AU893">
        <f t="shared" si="822"/>
        <v>1</v>
      </c>
      <c r="AV893">
        <f t="shared" si="823"/>
        <v>1</v>
      </c>
      <c r="AW893">
        <f t="shared" si="824"/>
        <v>0</v>
      </c>
      <c r="AX893">
        <f t="shared" si="825"/>
        <v>0</v>
      </c>
      <c r="AY893">
        <f>(AN893-$AO$5*AO893-$AP$5*AP893-$AQ$5*AQ893-$AR$5*AR893-$AS$5*AS893-$AT$5*AT893)*4000</f>
        <v>3079.9999999999272</v>
      </c>
      <c r="AZ893" s="12">
        <f t="shared" si="813"/>
        <v>-4.1666666666666664E-2</v>
      </c>
      <c r="BA893" s="13">
        <f t="shared" si="848"/>
        <v>0</v>
      </c>
      <c r="BB893" s="13">
        <f t="shared" si="827"/>
        <v>0</v>
      </c>
      <c r="BC893" s="27">
        <v>0</v>
      </c>
      <c r="BD893" s="1">
        <f>+BC893*150000/4000</f>
        <v>0</v>
      </c>
      <c r="BE893" s="20">
        <f t="shared" si="847"/>
        <v>283.26923076923077</v>
      </c>
    </row>
    <row r="894" spans="1:57" ht="33" customHeight="1" x14ac:dyDescent="0.65">
      <c r="A894" s="2">
        <v>888</v>
      </c>
      <c r="B894" s="2" t="s">
        <v>2067</v>
      </c>
      <c r="C894" s="44" t="s">
        <v>2071</v>
      </c>
      <c r="D894" s="47" t="s">
        <v>358</v>
      </c>
      <c r="E894" s="48" t="s">
        <v>2072</v>
      </c>
      <c r="F894" s="46" t="str">
        <f>VLOOKUP(C894,'[1]2023.11'!$C$6:$X$1239,8,0)</f>
        <v>OEUN</v>
      </c>
      <c r="G894" s="46" t="str">
        <f>VLOOKUP(C894,'[1]2023.11'!$C$6:$X$1239,9,0)</f>
        <v>CHANDAROM</v>
      </c>
      <c r="H894" s="46" t="str">
        <f>VLOOKUP(C894,'[1]2023.11'!$C$6:$X$1239,14,0)</f>
        <v>M</v>
      </c>
      <c r="I894" s="78">
        <f>VLOOKUP(C894,'[1]2023.11'!$C$6:$X$1239,13,0)</f>
        <v>34027</v>
      </c>
      <c r="J894" s="46" t="str">
        <f>VLOOKUP(C894,'[1]2023.11'!$C$6:$X$1239,4,0)</f>
        <v>0977770400</v>
      </c>
      <c r="K894" s="46" t="str">
        <f>VLOOKUP(C894,'[1]2023.11'!$C$6:$X$1239,3,0)</f>
        <v>110427671</v>
      </c>
      <c r="L894" s="15">
        <v>44228</v>
      </c>
      <c r="M894" s="2">
        <f t="shared" si="835"/>
        <v>26</v>
      </c>
      <c r="N894" s="16">
        <v>17</v>
      </c>
      <c r="O894" s="2"/>
      <c r="P894" s="16"/>
      <c r="Q894" s="16"/>
      <c r="R894" s="2">
        <v>210</v>
      </c>
      <c r="S894" s="2">
        <v>15</v>
      </c>
      <c r="T894" s="2">
        <v>150</v>
      </c>
      <c r="U894" s="16"/>
      <c r="V894" s="2">
        <v>0</v>
      </c>
      <c r="W894" s="2">
        <f t="shared" si="851"/>
        <v>10</v>
      </c>
      <c r="X894" s="2">
        <f t="shared" si="843"/>
        <v>0</v>
      </c>
      <c r="Y894" s="17">
        <f t="shared" si="809"/>
        <v>25.745192307692307</v>
      </c>
      <c r="Z894" s="17">
        <f t="shared" si="834"/>
        <v>4.25</v>
      </c>
      <c r="AA894" s="17">
        <f t="shared" ref="AA894:AA957" si="857">5/$P$4*M894</f>
        <v>5</v>
      </c>
      <c r="AB894" s="18">
        <v>7</v>
      </c>
      <c r="AC894" s="19">
        <f t="shared" si="846"/>
        <v>426.99519230769232</v>
      </c>
      <c r="AD894" s="17">
        <f t="shared" si="837"/>
        <v>0</v>
      </c>
      <c r="AE894" s="17">
        <f t="shared" si="838"/>
        <v>0</v>
      </c>
      <c r="AF894" s="29"/>
      <c r="AG894" s="43">
        <f t="shared" si="853"/>
        <v>1.7872596153846161</v>
      </c>
      <c r="AH894" s="17">
        <f t="shared" si="854"/>
        <v>6</v>
      </c>
      <c r="AI894" s="17">
        <f t="shared" si="855"/>
        <v>7.7872596153846159</v>
      </c>
      <c r="AJ894" s="3">
        <f t="shared" si="849"/>
        <v>419</v>
      </c>
      <c r="AK894" s="3">
        <f t="shared" si="850"/>
        <v>800</v>
      </c>
      <c r="AL894" s="3"/>
      <c r="AN894" s="20">
        <f t="shared" si="812"/>
        <v>419.21</v>
      </c>
      <c r="AO894">
        <f t="shared" si="816"/>
        <v>4</v>
      </c>
      <c r="AP894">
        <f t="shared" si="817"/>
        <v>0</v>
      </c>
      <c r="AQ894">
        <f t="shared" si="818"/>
        <v>0</v>
      </c>
      <c r="AR894">
        <f t="shared" si="819"/>
        <v>1</v>
      </c>
      <c r="AS894">
        <f t="shared" si="820"/>
        <v>1</v>
      </c>
      <c r="AT894">
        <f t="shared" si="821"/>
        <v>4</v>
      </c>
      <c r="AU894">
        <f t="shared" si="822"/>
        <v>0</v>
      </c>
      <c r="AV894">
        <f t="shared" si="823"/>
        <v>0</v>
      </c>
      <c r="AW894">
        <f t="shared" si="824"/>
        <v>1</v>
      </c>
      <c r="AX894">
        <f t="shared" si="825"/>
        <v>3</v>
      </c>
      <c r="AY894">
        <f t="shared" ref="AY894:AY957" si="858">(AN894-$AO$5*AO894-$AP$5*AP894-$AQ$5*AQ894-$AR$5*AR894-$AS$5*AS894-$AT$5*AT894)*4000</f>
        <v>839.99999999991815</v>
      </c>
      <c r="AZ894" s="12">
        <f t="shared" si="813"/>
        <v>-4.1666666666666664E-2</v>
      </c>
      <c r="BA894" s="13">
        <f t="shared" si="848"/>
        <v>0</v>
      </c>
      <c r="BB894" s="13">
        <f t="shared" si="827"/>
        <v>0</v>
      </c>
      <c r="BC894" s="27">
        <v>0</v>
      </c>
      <c r="BD894" s="1">
        <f t="shared" ref="BD894:BD957" si="859">+BC894*150000/4000</f>
        <v>0</v>
      </c>
      <c r="BE894" s="20">
        <f t="shared" si="847"/>
        <v>410.74519230769232</v>
      </c>
    </row>
    <row r="895" spans="1:57" ht="33" customHeight="1" x14ac:dyDescent="0.65">
      <c r="A895" s="39">
        <v>889</v>
      </c>
      <c r="B895" s="2" t="s">
        <v>2067</v>
      </c>
      <c r="C895" s="44" t="s">
        <v>2073</v>
      </c>
      <c r="D895" s="47" t="s">
        <v>1446</v>
      </c>
      <c r="E895" s="48" t="s">
        <v>892</v>
      </c>
      <c r="F895" s="46" t="str">
        <f>VLOOKUP(C895,'[1]2023.11'!$C$6:$X$1239,8,0)</f>
        <v>CHHAY</v>
      </c>
      <c r="G895" s="46" t="str">
        <f>VLOOKUP(C895,'[1]2023.11'!$C$6:$X$1239,9,0)</f>
        <v>PHEARAK</v>
      </c>
      <c r="H895" s="46" t="str">
        <f>VLOOKUP(C895,'[1]2023.11'!$C$6:$X$1239,14,0)</f>
        <v>M</v>
      </c>
      <c r="I895" s="78">
        <f>VLOOKUP(C895,'[1]2023.11'!$C$6:$X$1239,13,0)</f>
        <v>34679</v>
      </c>
      <c r="J895" s="46" t="str">
        <f>VLOOKUP(C895,'[1]2023.11'!$C$6:$X$1239,4,0)</f>
        <v>0974444090</v>
      </c>
      <c r="K895" s="46" t="str">
        <f>VLOOKUP(C895,'[1]2023.11'!$C$6:$X$1239,3,0)</f>
        <v>150545770</v>
      </c>
      <c r="L895" s="15">
        <v>44228</v>
      </c>
      <c r="M895" s="2">
        <f t="shared" si="835"/>
        <v>26</v>
      </c>
      <c r="N895" s="16">
        <v>13</v>
      </c>
      <c r="O895" s="2"/>
      <c r="P895" s="16"/>
      <c r="Q895" s="16"/>
      <c r="R895" s="2">
        <v>210</v>
      </c>
      <c r="S895" s="2">
        <v>15</v>
      </c>
      <c r="T895" s="2">
        <v>150</v>
      </c>
      <c r="U895" s="16"/>
      <c r="V895" s="2">
        <v>0</v>
      </c>
      <c r="W895" s="2">
        <f t="shared" si="851"/>
        <v>10</v>
      </c>
      <c r="X895" s="2">
        <f t="shared" si="843"/>
        <v>0</v>
      </c>
      <c r="Y895" s="17">
        <f t="shared" si="809"/>
        <v>19.6875</v>
      </c>
      <c r="Z895" s="17">
        <f t="shared" si="834"/>
        <v>3.25</v>
      </c>
      <c r="AA895" s="17">
        <f t="shared" si="857"/>
        <v>5</v>
      </c>
      <c r="AB895" s="18">
        <v>7</v>
      </c>
      <c r="AC895" s="19">
        <f t="shared" si="846"/>
        <v>419.9375</v>
      </c>
      <c r="AD895" s="17">
        <f t="shared" si="837"/>
        <v>0</v>
      </c>
      <c r="AE895" s="17">
        <f t="shared" si="838"/>
        <v>0</v>
      </c>
      <c r="AF895" s="29"/>
      <c r="AG895" s="43">
        <f t="shared" si="853"/>
        <v>1.484375</v>
      </c>
      <c r="AH895" s="17">
        <f t="shared" si="854"/>
        <v>6</v>
      </c>
      <c r="AI895" s="17">
        <f t="shared" si="855"/>
        <v>7.484375</v>
      </c>
      <c r="AJ895" s="3">
        <f t="shared" si="849"/>
        <v>412</v>
      </c>
      <c r="AK895" s="3">
        <f t="shared" si="850"/>
        <v>1700</v>
      </c>
      <c r="AL895" s="3"/>
      <c r="AN895" s="20">
        <f t="shared" si="812"/>
        <v>412.45</v>
      </c>
      <c r="AO895">
        <f t="shared" si="816"/>
        <v>4</v>
      </c>
      <c r="AP895">
        <f t="shared" si="817"/>
        <v>0</v>
      </c>
      <c r="AQ895">
        <f t="shared" si="818"/>
        <v>0</v>
      </c>
      <c r="AR895">
        <f t="shared" si="819"/>
        <v>1</v>
      </c>
      <c r="AS895">
        <f t="shared" si="820"/>
        <v>0</v>
      </c>
      <c r="AT895">
        <f t="shared" si="821"/>
        <v>2</v>
      </c>
      <c r="AU895">
        <f t="shared" si="822"/>
        <v>0</v>
      </c>
      <c r="AV895">
        <f t="shared" si="823"/>
        <v>1</v>
      </c>
      <c r="AW895">
        <f t="shared" si="824"/>
        <v>1</v>
      </c>
      <c r="AX895">
        <f t="shared" si="825"/>
        <v>2</v>
      </c>
      <c r="AY895">
        <f t="shared" si="858"/>
        <v>1799.9999999999545</v>
      </c>
      <c r="AZ895" s="12">
        <f t="shared" si="813"/>
        <v>-4.1666666666666664E-2</v>
      </c>
      <c r="BA895" s="13">
        <f t="shared" si="848"/>
        <v>0</v>
      </c>
      <c r="BB895" s="13">
        <f t="shared" si="827"/>
        <v>0</v>
      </c>
      <c r="BC895" s="27">
        <v>0</v>
      </c>
      <c r="BD895" s="1">
        <f t="shared" si="859"/>
        <v>0</v>
      </c>
      <c r="BE895" s="20">
        <f t="shared" si="847"/>
        <v>404.6875</v>
      </c>
    </row>
    <row r="896" spans="1:57" ht="33" customHeight="1" x14ac:dyDescent="0.65">
      <c r="A896" s="2">
        <v>890</v>
      </c>
      <c r="B896" s="2" t="s">
        <v>2067</v>
      </c>
      <c r="C896" s="44" t="s">
        <v>2074</v>
      </c>
      <c r="D896" s="38" t="s">
        <v>1985</v>
      </c>
      <c r="E896" s="38" t="s">
        <v>2075</v>
      </c>
      <c r="F896" s="46" t="str">
        <f>VLOOKUP(C896,'[1]2023.11'!$C$6:$X$1239,8,0)</f>
        <v>KHEANG</v>
      </c>
      <c r="G896" s="46" t="str">
        <f>VLOOKUP(C896,'[1]2023.11'!$C$6:$X$1239,9,0)</f>
        <v>POUTHOING</v>
      </c>
      <c r="H896" s="46" t="str">
        <f>VLOOKUP(C896,'[1]2023.11'!$C$6:$X$1239,14,0)</f>
        <v>M</v>
      </c>
      <c r="I896" s="78">
        <f>VLOOKUP(C896,'[1]2023.11'!$C$6:$X$1239,13,0)</f>
        <v>34192</v>
      </c>
      <c r="J896" s="46">
        <f>VLOOKUP(C896,'[1]2023.11'!$C$6:$X$1239,4,0)</f>
        <v>0</v>
      </c>
      <c r="K896" s="46" t="str">
        <f>VLOOKUP(C896,'[1]2023.11'!$C$6:$X$1239,3,0)</f>
        <v>150545775</v>
      </c>
      <c r="L896" s="15">
        <v>44531</v>
      </c>
      <c r="M896" s="2">
        <f t="shared" si="835"/>
        <v>26</v>
      </c>
      <c r="N896" s="16">
        <v>13</v>
      </c>
      <c r="O896" s="2"/>
      <c r="P896" s="16"/>
      <c r="Q896" s="16"/>
      <c r="R896" s="2">
        <v>200</v>
      </c>
      <c r="S896" s="2">
        <v>0</v>
      </c>
      <c r="T896" s="2">
        <v>40</v>
      </c>
      <c r="U896" s="16"/>
      <c r="V896" s="2">
        <v>0</v>
      </c>
      <c r="W896" s="2">
        <f t="shared" si="851"/>
        <v>10</v>
      </c>
      <c r="X896" s="2">
        <f t="shared" si="843"/>
        <v>0</v>
      </c>
      <c r="Y896" s="17">
        <f t="shared" si="809"/>
        <v>18.75</v>
      </c>
      <c r="Z896" s="17">
        <f t="shared" si="834"/>
        <v>3.25</v>
      </c>
      <c r="AA896" s="17">
        <f t="shared" si="857"/>
        <v>5</v>
      </c>
      <c r="AB896" s="18">
        <v>7</v>
      </c>
      <c r="AC896" s="19">
        <f t="shared" si="846"/>
        <v>284</v>
      </c>
      <c r="AD896" s="17">
        <f t="shared" si="837"/>
        <v>0</v>
      </c>
      <c r="AE896" s="17">
        <f t="shared" si="838"/>
        <v>0</v>
      </c>
      <c r="AF896" s="29"/>
      <c r="AG896" s="43">
        <f t="shared" si="853"/>
        <v>0</v>
      </c>
      <c r="AH896" s="17">
        <f t="shared" si="854"/>
        <v>5.68</v>
      </c>
      <c r="AI896" s="17">
        <f t="shared" si="855"/>
        <v>5.68</v>
      </c>
      <c r="AJ896" s="3">
        <f t="shared" si="849"/>
        <v>278</v>
      </c>
      <c r="AK896" s="3">
        <f t="shared" si="850"/>
        <v>1200</v>
      </c>
      <c r="AL896" s="3"/>
      <c r="AN896" s="20">
        <f t="shared" si="812"/>
        <v>278.32</v>
      </c>
      <c r="AO896">
        <f t="shared" si="816"/>
        <v>2</v>
      </c>
      <c r="AP896">
        <f t="shared" si="817"/>
        <v>1</v>
      </c>
      <c r="AQ896">
        <f t="shared" si="818"/>
        <v>1</v>
      </c>
      <c r="AR896">
        <f t="shared" si="819"/>
        <v>0</v>
      </c>
      <c r="AS896">
        <f t="shared" si="820"/>
        <v>1</v>
      </c>
      <c r="AT896">
        <f t="shared" si="821"/>
        <v>3</v>
      </c>
      <c r="AU896">
        <f t="shared" si="822"/>
        <v>0</v>
      </c>
      <c r="AV896">
        <f t="shared" si="823"/>
        <v>1</v>
      </c>
      <c r="AW896">
        <f t="shared" si="824"/>
        <v>0</v>
      </c>
      <c r="AX896">
        <f t="shared" si="825"/>
        <v>2</v>
      </c>
      <c r="AY896">
        <f t="shared" si="858"/>
        <v>1279.9999999999727</v>
      </c>
      <c r="AZ896" s="12">
        <f t="shared" si="813"/>
        <v>-0.875</v>
      </c>
      <c r="BA896" s="13">
        <f t="shared" si="848"/>
        <v>0</v>
      </c>
      <c r="BB896" s="13">
        <f t="shared" si="827"/>
        <v>0</v>
      </c>
      <c r="BC896" s="27">
        <v>0</v>
      </c>
      <c r="BD896" s="1">
        <f t="shared" si="859"/>
        <v>0</v>
      </c>
      <c r="BE896" s="20">
        <f t="shared" si="847"/>
        <v>268.75</v>
      </c>
    </row>
    <row r="897" spans="1:57" ht="33" customHeight="1" x14ac:dyDescent="0.65">
      <c r="A897" s="39">
        <v>891</v>
      </c>
      <c r="B897" s="2" t="s">
        <v>2067</v>
      </c>
      <c r="C897" s="44" t="s">
        <v>2076</v>
      </c>
      <c r="D897" s="47" t="s">
        <v>1446</v>
      </c>
      <c r="E897" s="48" t="s">
        <v>2077</v>
      </c>
      <c r="F897" s="46" t="str">
        <f>VLOOKUP(C897,'[1]2023.11'!$C$6:$X$1239,8,0)</f>
        <v>CHHAY</v>
      </c>
      <c r="G897" s="46" t="str">
        <f>VLOOKUP(C897,'[1]2023.11'!$C$6:$X$1239,9,0)</f>
        <v>PHEARON</v>
      </c>
      <c r="H897" s="46" t="str">
        <f>VLOOKUP(C897,'[1]2023.11'!$C$6:$X$1239,14,0)</f>
        <v>M</v>
      </c>
      <c r="I897" s="78">
        <f>VLOOKUP(C897,'[1]2023.11'!$C$6:$X$1239,13,0)</f>
        <v>32967</v>
      </c>
      <c r="J897" s="46">
        <f>VLOOKUP(C897,'[1]2023.11'!$C$6:$X$1239,4,0)</f>
        <v>0</v>
      </c>
      <c r="K897" s="46" t="str">
        <f>VLOOKUP(C897,'[1]2023.11'!$C$6:$X$1239,3,0)</f>
        <v>150655346</v>
      </c>
      <c r="L897" s="15">
        <v>44531</v>
      </c>
      <c r="M897" s="2">
        <f t="shared" si="835"/>
        <v>26</v>
      </c>
      <c r="N897" s="16">
        <v>29</v>
      </c>
      <c r="O897" s="2"/>
      <c r="P897" s="16"/>
      <c r="Q897" s="16"/>
      <c r="R897" s="2">
        <v>210</v>
      </c>
      <c r="S897" s="2">
        <v>15</v>
      </c>
      <c r="T897" s="2">
        <v>120</v>
      </c>
      <c r="U897" s="16"/>
      <c r="V897" s="2">
        <v>0</v>
      </c>
      <c r="W897" s="2">
        <f t="shared" si="851"/>
        <v>10</v>
      </c>
      <c r="X897" s="2">
        <f t="shared" si="843"/>
        <v>0</v>
      </c>
      <c r="Y897" s="17">
        <f t="shared" si="809"/>
        <v>43.918269230769226</v>
      </c>
      <c r="Z897" s="17">
        <f t="shared" si="834"/>
        <v>7.25</v>
      </c>
      <c r="AA897" s="17">
        <f t="shared" si="857"/>
        <v>5</v>
      </c>
      <c r="AB897" s="18">
        <v>7</v>
      </c>
      <c r="AC897" s="19">
        <f t="shared" si="846"/>
        <v>418.16826923076923</v>
      </c>
      <c r="AD897" s="17">
        <f t="shared" si="837"/>
        <v>0</v>
      </c>
      <c r="AE897" s="17">
        <f t="shared" si="838"/>
        <v>0</v>
      </c>
      <c r="AF897" s="29"/>
      <c r="AG897" s="43">
        <f t="shared" si="853"/>
        <v>1.1959134615384615</v>
      </c>
      <c r="AH897" s="17">
        <f t="shared" si="854"/>
        <v>6</v>
      </c>
      <c r="AI897" s="17">
        <f t="shared" si="855"/>
        <v>7.1959134615384617</v>
      </c>
      <c r="AJ897" s="3">
        <f t="shared" si="849"/>
        <v>410</v>
      </c>
      <c r="AK897" s="3">
        <f t="shared" si="850"/>
        <v>3800</v>
      </c>
      <c r="AL897" s="3"/>
      <c r="AN897" s="20">
        <f t="shared" si="812"/>
        <v>410.97</v>
      </c>
      <c r="AO897">
        <f t="shared" si="816"/>
        <v>4</v>
      </c>
      <c r="AP897">
        <f t="shared" si="817"/>
        <v>0</v>
      </c>
      <c r="AQ897">
        <f t="shared" si="818"/>
        <v>0</v>
      </c>
      <c r="AR897">
        <f t="shared" si="819"/>
        <v>1</v>
      </c>
      <c r="AS897">
        <f t="shared" si="820"/>
        <v>0</v>
      </c>
      <c r="AT897">
        <f t="shared" si="821"/>
        <v>0</v>
      </c>
      <c r="AU897">
        <f t="shared" si="822"/>
        <v>1</v>
      </c>
      <c r="AV897">
        <f t="shared" si="823"/>
        <v>1</v>
      </c>
      <c r="AW897">
        <f t="shared" si="824"/>
        <v>1</v>
      </c>
      <c r="AX897">
        <f t="shared" si="825"/>
        <v>3</v>
      </c>
      <c r="AY897">
        <f t="shared" si="858"/>
        <v>3880.0000000001091</v>
      </c>
      <c r="AZ897" s="12">
        <f t="shared" si="813"/>
        <v>-0.875</v>
      </c>
      <c r="BA897" s="13">
        <f t="shared" si="848"/>
        <v>0</v>
      </c>
      <c r="BB897" s="13">
        <f t="shared" si="827"/>
        <v>0</v>
      </c>
      <c r="BC897" s="27">
        <v>0</v>
      </c>
      <c r="BD897" s="1">
        <f t="shared" si="859"/>
        <v>0</v>
      </c>
      <c r="BE897" s="20">
        <f t="shared" si="847"/>
        <v>398.91826923076923</v>
      </c>
    </row>
    <row r="898" spans="1:57" ht="33" customHeight="1" x14ac:dyDescent="0.65">
      <c r="A898" s="2">
        <v>892</v>
      </c>
      <c r="B898" s="2" t="s">
        <v>2067</v>
      </c>
      <c r="C898" s="36" t="s">
        <v>2078</v>
      </c>
      <c r="D898" s="47" t="s">
        <v>354</v>
      </c>
      <c r="E898" s="48" t="s">
        <v>444</v>
      </c>
      <c r="F898" s="46" t="str">
        <f>VLOOKUP(C898,'[1]2023.11'!$C$6:$X$1239,8,0)</f>
        <v>SUON</v>
      </c>
      <c r="G898" s="46" t="str">
        <f>VLOOKUP(C898,'[1]2023.11'!$C$6:$X$1239,9,0)</f>
        <v>VANNA</v>
      </c>
      <c r="H898" s="46" t="str">
        <f>VLOOKUP(C898,'[1]2023.11'!$C$6:$X$1239,14,0)</f>
        <v>M</v>
      </c>
      <c r="I898" s="78">
        <f>VLOOKUP(C898,'[1]2023.11'!$C$6:$X$1239,13,0)</f>
        <v>32519</v>
      </c>
      <c r="J898" s="46">
        <f>VLOOKUP(C898,'[1]2023.11'!$C$6:$X$1239,4,0)</f>
        <v>0</v>
      </c>
      <c r="K898" s="46" t="str">
        <f>VLOOKUP(C898,'[1]2023.11'!$C$6:$X$1239,3,0)</f>
        <v>051536301</v>
      </c>
      <c r="L898" s="15">
        <v>44531</v>
      </c>
      <c r="M898" s="2">
        <f t="shared" si="835"/>
        <v>26</v>
      </c>
      <c r="N898" s="16">
        <v>21</v>
      </c>
      <c r="O898" s="2"/>
      <c r="P898" s="16"/>
      <c r="Q898" s="16"/>
      <c r="R898" s="2">
        <v>200</v>
      </c>
      <c r="S898" s="2">
        <v>0</v>
      </c>
      <c r="T898" s="2">
        <v>25</v>
      </c>
      <c r="U898" s="16"/>
      <c r="V898" s="2">
        <v>0</v>
      </c>
      <c r="W898" s="2">
        <f t="shared" si="851"/>
        <v>10</v>
      </c>
      <c r="X898" s="2">
        <f t="shared" si="843"/>
        <v>0</v>
      </c>
      <c r="Y898" s="17">
        <f t="shared" si="809"/>
        <v>30.288461538461537</v>
      </c>
      <c r="Z898" s="17">
        <f t="shared" si="834"/>
        <v>5.25</v>
      </c>
      <c r="AA898" s="17">
        <f t="shared" si="857"/>
        <v>5</v>
      </c>
      <c r="AB898" s="18">
        <v>7</v>
      </c>
      <c r="AC898" s="19">
        <f t="shared" si="846"/>
        <v>282.53846153846155</v>
      </c>
      <c r="AD898" s="17">
        <f t="shared" si="837"/>
        <v>0</v>
      </c>
      <c r="AE898" s="17">
        <f t="shared" si="838"/>
        <v>0</v>
      </c>
      <c r="AF898" s="29"/>
      <c r="AG898" s="43">
        <f t="shared" si="853"/>
        <v>0</v>
      </c>
      <c r="AH898" s="17">
        <f t="shared" si="854"/>
        <v>5.6507692307692308</v>
      </c>
      <c r="AI898" s="17">
        <f t="shared" si="855"/>
        <v>5.6507692307692308</v>
      </c>
      <c r="AJ898" s="3">
        <f t="shared" si="849"/>
        <v>276</v>
      </c>
      <c r="AK898" s="3">
        <f t="shared" si="850"/>
        <v>3500</v>
      </c>
      <c r="AL898" s="3"/>
      <c r="AN898" s="20">
        <f t="shared" si="812"/>
        <v>276.89</v>
      </c>
      <c r="AO898">
        <f t="shared" si="816"/>
        <v>2</v>
      </c>
      <c r="AP898">
        <f t="shared" si="817"/>
        <v>1</v>
      </c>
      <c r="AQ898">
        <f t="shared" si="818"/>
        <v>1</v>
      </c>
      <c r="AR898">
        <f t="shared" si="819"/>
        <v>0</v>
      </c>
      <c r="AS898">
        <f t="shared" si="820"/>
        <v>1</v>
      </c>
      <c r="AT898">
        <f t="shared" si="821"/>
        <v>1</v>
      </c>
      <c r="AU898">
        <f t="shared" si="822"/>
        <v>1</v>
      </c>
      <c r="AV898">
        <f t="shared" si="823"/>
        <v>1</v>
      </c>
      <c r="AW898">
        <f t="shared" si="824"/>
        <v>1</v>
      </c>
      <c r="AX898">
        <f t="shared" si="825"/>
        <v>0</v>
      </c>
      <c r="AY898">
        <f t="shared" si="858"/>
        <v>3559.9999999999454</v>
      </c>
      <c r="AZ898" s="12">
        <f t="shared" si="813"/>
        <v>-0.875</v>
      </c>
      <c r="BA898" s="13">
        <f t="shared" si="848"/>
        <v>0</v>
      </c>
      <c r="BB898" s="13">
        <f t="shared" si="827"/>
        <v>0</v>
      </c>
      <c r="BC898" s="27">
        <v>0</v>
      </c>
      <c r="BD898" s="1">
        <f t="shared" si="859"/>
        <v>0</v>
      </c>
      <c r="BE898" s="20">
        <f t="shared" si="847"/>
        <v>265.28846153846155</v>
      </c>
    </row>
    <row r="899" spans="1:57" ht="33" customHeight="1" x14ac:dyDescent="0.65">
      <c r="A899" s="39">
        <v>893</v>
      </c>
      <c r="B899" s="2" t="s">
        <v>2067</v>
      </c>
      <c r="C899" s="44" t="s">
        <v>2079</v>
      </c>
      <c r="D899" s="47" t="s">
        <v>2080</v>
      </c>
      <c r="E899" s="48" t="s">
        <v>2081</v>
      </c>
      <c r="F899" s="46" t="str">
        <f>VLOOKUP(C899,'[1]2023.11'!$C$6:$X$1239,8,0)</f>
        <v>VOY</v>
      </c>
      <c r="G899" s="46" t="str">
        <f>VLOOKUP(C899,'[1]2023.11'!$C$6:$X$1239,9,0)</f>
        <v>DAVY</v>
      </c>
      <c r="H899" s="46" t="str">
        <f>VLOOKUP(C899,'[1]2023.11'!$C$6:$X$1239,14,0)</f>
        <v>F</v>
      </c>
      <c r="I899" s="78">
        <f>VLOOKUP(C899,'[1]2023.11'!$C$6:$X$1239,13,0)</f>
        <v>35051</v>
      </c>
      <c r="J899" s="46">
        <f>VLOOKUP(C899,'[1]2023.11'!$C$6:$X$1239,4,0)</f>
        <v>0</v>
      </c>
      <c r="K899" s="46" t="str">
        <f>VLOOKUP(C899,'[1]2023.11'!$C$6:$X$1239,3,0)</f>
        <v>110488435</v>
      </c>
      <c r="L899" s="75">
        <v>44575</v>
      </c>
      <c r="M899" s="2">
        <f t="shared" si="835"/>
        <v>26</v>
      </c>
      <c r="N899" s="16">
        <v>32</v>
      </c>
      <c r="O899" s="2"/>
      <c r="P899" s="16"/>
      <c r="Q899" s="16"/>
      <c r="R899" s="2">
        <v>200</v>
      </c>
      <c r="S899" s="2">
        <v>0</v>
      </c>
      <c r="T899" s="2">
        <v>35</v>
      </c>
      <c r="U899" s="16"/>
      <c r="V899" s="2">
        <v>0</v>
      </c>
      <c r="W899" s="2">
        <f t="shared" si="851"/>
        <v>10</v>
      </c>
      <c r="X899" s="2">
        <f t="shared" si="843"/>
        <v>0</v>
      </c>
      <c r="Y899" s="17">
        <f t="shared" ref="Y899:Y962" si="860">(((R899/26/8)*1.5)*N899)+(((R899/26)*2)*O899)</f>
        <v>46.153846153846153</v>
      </c>
      <c r="Z899" s="17">
        <f t="shared" si="834"/>
        <v>8</v>
      </c>
      <c r="AA899" s="17">
        <f t="shared" si="857"/>
        <v>5</v>
      </c>
      <c r="AB899" s="18">
        <v>7</v>
      </c>
      <c r="AC899" s="19">
        <f t="shared" si="846"/>
        <v>311.15384615384613</v>
      </c>
      <c r="AD899" s="17">
        <f t="shared" si="837"/>
        <v>0</v>
      </c>
      <c r="AE899" s="17">
        <f t="shared" si="838"/>
        <v>0</v>
      </c>
      <c r="AF899" s="29"/>
      <c r="AG899" s="43">
        <f t="shared" si="853"/>
        <v>0</v>
      </c>
      <c r="AH899" s="17">
        <f t="shared" si="854"/>
        <v>6</v>
      </c>
      <c r="AI899" s="17">
        <f t="shared" si="855"/>
        <v>6</v>
      </c>
      <c r="AJ899" s="3">
        <f t="shared" si="849"/>
        <v>305</v>
      </c>
      <c r="AK899" s="3">
        <f t="shared" si="850"/>
        <v>500</v>
      </c>
      <c r="AL899" s="3"/>
      <c r="AN899" s="20">
        <f t="shared" ref="AN899:AN962" si="861">ROUND( AC899-AI899,2)</f>
        <v>305.14999999999998</v>
      </c>
      <c r="AO899">
        <f t="shared" si="816"/>
        <v>3</v>
      </c>
      <c r="AP899">
        <f t="shared" si="817"/>
        <v>0</v>
      </c>
      <c r="AQ899">
        <f t="shared" si="818"/>
        <v>0</v>
      </c>
      <c r="AR899">
        <f t="shared" si="819"/>
        <v>0</v>
      </c>
      <c r="AS899">
        <f t="shared" si="820"/>
        <v>1</v>
      </c>
      <c r="AT899">
        <f t="shared" si="821"/>
        <v>0</v>
      </c>
      <c r="AU899">
        <f t="shared" si="822"/>
        <v>0</v>
      </c>
      <c r="AV899">
        <f t="shared" si="823"/>
        <v>0</v>
      </c>
      <c r="AW899">
        <f t="shared" si="824"/>
        <v>1</v>
      </c>
      <c r="AX899">
        <f t="shared" si="825"/>
        <v>0</v>
      </c>
      <c r="AY899">
        <f t="shared" si="858"/>
        <v>599.99999999990905</v>
      </c>
      <c r="AZ899" s="12">
        <f t="shared" ref="AZ899:AZ962" si="862">+DAYS360(L899,$P$3)/360</f>
        <v>-0.99444444444444446</v>
      </c>
      <c r="BA899" s="13">
        <f t="shared" si="848"/>
        <v>0</v>
      </c>
      <c r="BB899" s="13">
        <f t="shared" si="827"/>
        <v>0</v>
      </c>
      <c r="BC899" s="27">
        <v>0</v>
      </c>
      <c r="BD899" s="1">
        <f t="shared" si="859"/>
        <v>0</v>
      </c>
      <c r="BE899" s="20">
        <f t="shared" si="847"/>
        <v>291.15384615384613</v>
      </c>
    </row>
    <row r="900" spans="1:57" ht="33" customHeight="1" x14ac:dyDescent="0.65">
      <c r="A900" s="2">
        <v>894</v>
      </c>
      <c r="B900" s="2" t="s">
        <v>2067</v>
      </c>
      <c r="C900" s="44" t="s">
        <v>2082</v>
      </c>
      <c r="D900" s="38" t="s">
        <v>2083</v>
      </c>
      <c r="E900" s="38" t="s">
        <v>1955</v>
      </c>
      <c r="F900" s="46" t="str">
        <f>VLOOKUP(C900,'[1]2023.11'!$C$6:$X$1239,8,0)</f>
        <v>VOY</v>
      </c>
      <c r="G900" s="46" t="str">
        <f>VLOOKUP(C900,'[1]2023.11'!$C$6:$X$1239,9,0)</f>
        <v>MOM</v>
      </c>
      <c r="H900" s="46" t="str">
        <f>VLOOKUP(C900,'[1]2023.11'!$C$6:$X$1239,14,0)</f>
        <v>F</v>
      </c>
      <c r="I900" s="78">
        <f>VLOOKUP(C900,'[1]2023.11'!$C$6:$X$1239,13,0)</f>
        <v>37078</v>
      </c>
      <c r="J900" s="46" t="str">
        <f>VLOOKUP(C900,'[1]2023.11'!$C$6:$X$1239,4,0)</f>
        <v>0972775275</v>
      </c>
      <c r="K900" s="46" t="str">
        <f>VLOOKUP(C900,'[1]2023.11'!$C$6:$X$1239,3,0)</f>
        <v>110624011</v>
      </c>
      <c r="L900" s="75">
        <v>44669</v>
      </c>
      <c r="M900" s="2">
        <f t="shared" si="835"/>
        <v>26</v>
      </c>
      <c r="N900" s="16">
        <v>28</v>
      </c>
      <c r="O900" s="2"/>
      <c r="P900" s="16"/>
      <c r="Q900" s="16"/>
      <c r="R900" s="2">
        <v>200</v>
      </c>
      <c r="S900" s="2">
        <v>0</v>
      </c>
      <c r="T900" s="2">
        <v>25</v>
      </c>
      <c r="U900" s="16"/>
      <c r="V900" s="2">
        <v>0</v>
      </c>
      <c r="W900" s="2">
        <f t="shared" si="851"/>
        <v>10</v>
      </c>
      <c r="X900" s="2">
        <f t="shared" si="843"/>
        <v>0</v>
      </c>
      <c r="Y900" s="17">
        <f t="shared" si="860"/>
        <v>40.384615384615387</v>
      </c>
      <c r="Z900" s="17">
        <f t="shared" si="834"/>
        <v>7</v>
      </c>
      <c r="AA900" s="17">
        <f t="shared" si="857"/>
        <v>5</v>
      </c>
      <c r="AB900" s="18">
        <v>7</v>
      </c>
      <c r="AC900" s="19">
        <f t="shared" si="846"/>
        <v>294.38461538461536</v>
      </c>
      <c r="AD900" s="17">
        <f t="shared" si="837"/>
        <v>0</v>
      </c>
      <c r="AE900" s="17">
        <f t="shared" si="838"/>
        <v>0</v>
      </c>
      <c r="AF900" s="29"/>
      <c r="AG900" s="43">
        <f t="shared" si="853"/>
        <v>0</v>
      </c>
      <c r="AH900" s="17">
        <f t="shared" si="854"/>
        <v>5.8876923076923076</v>
      </c>
      <c r="AI900" s="17">
        <f t="shared" si="855"/>
        <v>5.8876923076923076</v>
      </c>
      <c r="AJ900" s="3">
        <f t="shared" si="849"/>
        <v>288</v>
      </c>
      <c r="AK900" s="3">
        <f t="shared" si="850"/>
        <v>2000</v>
      </c>
      <c r="AL900" s="3"/>
      <c r="AN900" s="20">
        <f t="shared" si="861"/>
        <v>288.5</v>
      </c>
      <c r="AO900">
        <f t="shared" ref="AO900:AO963" si="863">INT(AN900/$AO$5)</f>
        <v>2</v>
      </c>
      <c r="AP900">
        <f t="shared" ref="AP900:AP963" si="864">INT((AN900-$AO$5*AO900)/50)</f>
        <v>1</v>
      </c>
      <c r="AQ900">
        <f t="shared" ref="AQ900:AQ963" si="865">INT((AN900-$AO$5*AO900-$AP$5*AP900)/20)</f>
        <v>1</v>
      </c>
      <c r="AR900">
        <f t="shared" ref="AR900:AR963" si="866">INT((AN900-$AO$5*AO900-$AP$5*AP900-$AQ$5*AQ900)/10)</f>
        <v>1</v>
      </c>
      <c r="AS900">
        <f t="shared" ref="AS900:AS963" si="867">INT((AN900-$AO$5*AO900-$AP$5*AP900-$AQ$5*AQ900-$AR$5*AR900)/5)</f>
        <v>1</v>
      </c>
      <c r="AT900">
        <f t="shared" ref="AT900:AT963" si="868">INT((AN900-$AO$5*AO900-$AP$5*AP900-$AQ$5*AQ900-$AR$5*AR900-$AS$5*AS900)/1)</f>
        <v>3</v>
      </c>
      <c r="AU900">
        <f t="shared" ref="AU900:AU963" si="869">INT(AY900/$AU$5)</f>
        <v>1</v>
      </c>
      <c r="AV900">
        <f t="shared" ref="AV900:AV963" si="870">INT((AY900-AU900*$AU$5)/1000)</f>
        <v>0</v>
      </c>
      <c r="AW900">
        <f t="shared" ref="AW900:AW963" si="871">INT((AY900-AU900*$AU$5-AV900*$AV$5)/500)</f>
        <v>0</v>
      </c>
      <c r="AX900">
        <f t="shared" ref="AX900:AX963" si="872">INT((AY900-AU900*$AU$5-AV900*$AV$5-AW900*$AW$5)/100)</f>
        <v>0</v>
      </c>
      <c r="AY900">
        <f t="shared" si="858"/>
        <v>2000</v>
      </c>
      <c r="AZ900" s="12">
        <f t="shared" si="862"/>
        <v>-1.2555555555555555</v>
      </c>
      <c r="BA900" s="13">
        <f t="shared" si="848"/>
        <v>0</v>
      </c>
      <c r="BB900" s="13">
        <f t="shared" ref="BB900:BB929" si="873">IF(AZ900&lt;=3,0,IF(AZ900&lt;=4,4,IF(AZ900&lt;=5,5,IF(AZ900&lt;=6,6,IF(AZ900&lt;=7,7,IF(AZ900&lt;=8,8,IF(AZ900&lt;=9,9,10)))))))</f>
        <v>0</v>
      </c>
      <c r="BC900" s="27">
        <v>0</v>
      </c>
      <c r="BD900" s="1">
        <f t="shared" si="859"/>
        <v>0</v>
      </c>
      <c r="BE900" s="20">
        <f t="shared" si="847"/>
        <v>275.38461538461536</v>
      </c>
    </row>
    <row r="901" spans="1:57" ht="33.75" customHeight="1" x14ac:dyDescent="0.65">
      <c r="A901" s="39">
        <v>895</v>
      </c>
      <c r="B901" s="2" t="s">
        <v>2067</v>
      </c>
      <c r="C901" s="44" t="s">
        <v>2084</v>
      </c>
      <c r="D901" s="47" t="s">
        <v>1149</v>
      </c>
      <c r="E901" s="48" t="s">
        <v>1377</v>
      </c>
      <c r="F901" s="46" t="str">
        <f>VLOOKUP(C901,'[1]2023.11'!$C$6:$X$1239,8,0)</f>
        <v>PON</v>
      </c>
      <c r="G901" s="46" t="str">
        <f>VLOOKUP(C901,'[1]2023.11'!$C$6:$X$1239,9,0)</f>
        <v>SARY</v>
      </c>
      <c r="H901" s="46" t="str">
        <f>VLOOKUP(C901,'[1]2023.11'!$C$6:$X$1239,14,0)</f>
        <v>F</v>
      </c>
      <c r="I901" s="78">
        <f>VLOOKUP(C901,'[1]2023.11'!$C$6:$X$1239,13,0)</f>
        <v>34061</v>
      </c>
      <c r="J901" s="46" t="str">
        <f>VLOOKUP(C901,'[1]2023.11'!$C$6:$X$1239,4,0)</f>
        <v>081225964</v>
      </c>
      <c r="K901" s="46" t="str">
        <f>VLOOKUP(C901,'[1]2023.11'!$C$6:$X$1239,3,0)</f>
        <v>150736563</v>
      </c>
      <c r="L901" s="75">
        <v>44683</v>
      </c>
      <c r="M901" s="2">
        <f t="shared" si="835"/>
        <v>26</v>
      </c>
      <c r="N901" s="16">
        <v>25</v>
      </c>
      <c r="O901" s="2"/>
      <c r="P901" s="16"/>
      <c r="Q901" s="16"/>
      <c r="R901" s="2">
        <v>200</v>
      </c>
      <c r="S901" s="2">
        <v>0</v>
      </c>
      <c r="T901" s="2">
        <v>10</v>
      </c>
      <c r="U901" s="16"/>
      <c r="V901" s="2">
        <v>0</v>
      </c>
      <c r="W901" s="2">
        <f t="shared" si="851"/>
        <v>10</v>
      </c>
      <c r="X901" s="2">
        <f t="shared" si="843"/>
        <v>0</v>
      </c>
      <c r="Y901" s="17">
        <f t="shared" si="860"/>
        <v>36.057692307692307</v>
      </c>
      <c r="Z901" s="17">
        <f t="shared" si="834"/>
        <v>6.25</v>
      </c>
      <c r="AA901" s="17">
        <f t="shared" si="857"/>
        <v>5</v>
      </c>
      <c r="AB901" s="18">
        <v>7</v>
      </c>
      <c r="AC901" s="19">
        <f t="shared" si="846"/>
        <v>274.30769230769232</v>
      </c>
      <c r="AD901" s="17">
        <f t="shared" si="837"/>
        <v>0</v>
      </c>
      <c r="AE901" s="17">
        <f t="shared" si="838"/>
        <v>0</v>
      </c>
      <c r="AF901" s="29"/>
      <c r="AG901" s="43">
        <f t="shared" si="853"/>
        <v>0</v>
      </c>
      <c r="AH901" s="17">
        <f t="shared" si="854"/>
        <v>5.4861538461538464</v>
      </c>
      <c r="AI901" s="17">
        <f t="shared" si="855"/>
        <v>5.4861538461538464</v>
      </c>
      <c r="AJ901" s="3">
        <f t="shared" si="849"/>
        <v>268</v>
      </c>
      <c r="AK901" s="3">
        <f t="shared" si="850"/>
        <v>3200</v>
      </c>
      <c r="AL901" s="3"/>
      <c r="AN901" s="20">
        <f t="shared" si="861"/>
        <v>268.82</v>
      </c>
      <c r="AO901">
        <f t="shared" si="863"/>
        <v>2</v>
      </c>
      <c r="AP901">
        <f t="shared" si="864"/>
        <v>1</v>
      </c>
      <c r="AQ901">
        <f t="shared" si="865"/>
        <v>0</v>
      </c>
      <c r="AR901">
        <f t="shared" si="866"/>
        <v>1</v>
      </c>
      <c r="AS901">
        <f t="shared" si="867"/>
        <v>1</v>
      </c>
      <c r="AT901">
        <f t="shared" si="868"/>
        <v>3</v>
      </c>
      <c r="AU901">
        <f t="shared" si="869"/>
        <v>1</v>
      </c>
      <c r="AV901">
        <f t="shared" si="870"/>
        <v>1</v>
      </c>
      <c r="AW901">
        <f t="shared" si="871"/>
        <v>0</v>
      </c>
      <c r="AX901">
        <f t="shared" si="872"/>
        <v>2</v>
      </c>
      <c r="AY901">
        <f t="shared" si="858"/>
        <v>3279.9999999999727</v>
      </c>
      <c r="AZ901" s="12">
        <f t="shared" si="862"/>
        <v>-1.2944444444444445</v>
      </c>
      <c r="BA901" s="13">
        <f t="shared" si="848"/>
        <v>0</v>
      </c>
      <c r="BB901" s="13">
        <f t="shared" si="873"/>
        <v>0</v>
      </c>
      <c r="BC901" s="27">
        <v>0</v>
      </c>
      <c r="BD901" s="1">
        <f t="shared" si="859"/>
        <v>0</v>
      </c>
      <c r="BE901" s="20">
        <f t="shared" si="847"/>
        <v>256.05769230769232</v>
      </c>
    </row>
    <row r="902" spans="1:57" ht="33.75" customHeight="1" x14ac:dyDescent="0.65">
      <c r="A902" s="2">
        <v>896</v>
      </c>
      <c r="B902" s="2" t="s">
        <v>2067</v>
      </c>
      <c r="C902" s="36" t="s">
        <v>2085</v>
      </c>
      <c r="D902" s="47" t="s">
        <v>2086</v>
      </c>
      <c r="E902" s="48" t="s">
        <v>2087</v>
      </c>
      <c r="F902" s="46" t="str">
        <f>VLOOKUP(C902,'[1]2023.11'!$C$6:$X$1239,8,0)</f>
        <v>LORN</v>
      </c>
      <c r="G902" s="46" t="str">
        <f>VLOOKUP(C902,'[1]2023.11'!$C$6:$X$1239,9,0)</f>
        <v>SREYLAN</v>
      </c>
      <c r="H902" s="46" t="str">
        <f>VLOOKUP(C902,'[1]2023.11'!$C$6:$X$1239,14,0)</f>
        <v>F</v>
      </c>
      <c r="I902" s="78">
        <f>VLOOKUP(C902,'[1]2023.11'!$C$6:$X$1239,13,0)</f>
        <v>38238</v>
      </c>
      <c r="J902" s="46">
        <f>VLOOKUP(C902,'[1]2023.11'!$C$6:$X$1239,4,0)</f>
        <v>0</v>
      </c>
      <c r="K902" s="46" t="str">
        <f>VLOOKUP(C902,'[1]2023.11'!$C$6:$X$1239,3,0)</f>
        <v>051634489</v>
      </c>
      <c r="L902" s="75">
        <v>44835</v>
      </c>
      <c r="M902" s="2">
        <f t="shared" si="835"/>
        <v>26</v>
      </c>
      <c r="N902" s="16">
        <v>28</v>
      </c>
      <c r="O902" s="2"/>
      <c r="P902" s="16"/>
      <c r="Q902" s="16"/>
      <c r="R902" s="2">
        <v>200</v>
      </c>
      <c r="S902" s="2">
        <v>0</v>
      </c>
      <c r="T902" s="2">
        <v>10</v>
      </c>
      <c r="U902" s="16"/>
      <c r="V902" s="2">
        <v>0</v>
      </c>
      <c r="W902" s="2">
        <f t="shared" si="851"/>
        <v>10</v>
      </c>
      <c r="X902" s="2">
        <f t="shared" si="843"/>
        <v>0</v>
      </c>
      <c r="Y902" s="17">
        <f t="shared" si="860"/>
        <v>40.384615384615387</v>
      </c>
      <c r="Z902" s="17">
        <f t="shared" si="834"/>
        <v>7</v>
      </c>
      <c r="AA902" s="17">
        <f t="shared" si="857"/>
        <v>5</v>
      </c>
      <c r="AB902" s="18">
        <v>7</v>
      </c>
      <c r="AC902" s="19">
        <f t="shared" si="846"/>
        <v>279.38461538461536</v>
      </c>
      <c r="AD902" s="17">
        <f t="shared" si="837"/>
        <v>0</v>
      </c>
      <c r="AE902" s="17">
        <f t="shared" si="838"/>
        <v>0</v>
      </c>
      <c r="AF902" s="29"/>
      <c r="AG902" s="43">
        <f t="shared" si="853"/>
        <v>0</v>
      </c>
      <c r="AH902" s="17">
        <f t="shared" si="854"/>
        <v>5.5876923076923068</v>
      </c>
      <c r="AI902" s="17">
        <f t="shared" si="855"/>
        <v>5.5876923076923068</v>
      </c>
      <c r="AJ902" s="3">
        <f t="shared" si="849"/>
        <v>273</v>
      </c>
      <c r="AK902" s="3">
        <f t="shared" si="850"/>
        <v>3200</v>
      </c>
      <c r="AL902" s="3"/>
      <c r="AN902" s="20">
        <f t="shared" si="861"/>
        <v>273.8</v>
      </c>
      <c r="AO902">
        <f t="shared" si="863"/>
        <v>2</v>
      </c>
      <c r="AP902">
        <f t="shared" si="864"/>
        <v>1</v>
      </c>
      <c r="AQ902">
        <f t="shared" si="865"/>
        <v>1</v>
      </c>
      <c r="AR902">
        <f t="shared" si="866"/>
        <v>0</v>
      </c>
      <c r="AS902">
        <f t="shared" si="867"/>
        <v>0</v>
      </c>
      <c r="AT902">
        <f t="shared" si="868"/>
        <v>3</v>
      </c>
      <c r="AU902">
        <f t="shared" si="869"/>
        <v>1</v>
      </c>
      <c r="AV902">
        <f t="shared" si="870"/>
        <v>1</v>
      </c>
      <c r="AW902">
        <f t="shared" si="871"/>
        <v>0</v>
      </c>
      <c r="AX902">
        <f t="shared" si="872"/>
        <v>2</v>
      </c>
      <c r="AY902">
        <f t="shared" si="858"/>
        <v>3200.0000000000455</v>
      </c>
      <c r="AZ902" s="12">
        <f t="shared" si="862"/>
        <v>-1.7083333333333333</v>
      </c>
      <c r="BA902" s="13">
        <f t="shared" si="848"/>
        <v>0</v>
      </c>
      <c r="BB902" s="13">
        <f t="shared" si="873"/>
        <v>0</v>
      </c>
      <c r="BC902" s="27">
        <v>0</v>
      </c>
      <c r="BD902" s="1">
        <f t="shared" si="859"/>
        <v>0</v>
      </c>
      <c r="BE902" s="20">
        <f t="shared" si="847"/>
        <v>260.38461538461536</v>
      </c>
    </row>
    <row r="903" spans="1:57" ht="33.75" customHeight="1" x14ac:dyDescent="0.65">
      <c r="A903" s="39">
        <v>897</v>
      </c>
      <c r="B903" s="2" t="s">
        <v>2067</v>
      </c>
      <c r="C903" s="44" t="s">
        <v>2088</v>
      </c>
      <c r="D903" s="38" t="s">
        <v>2089</v>
      </c>
      <c r="E903" s="38" t="s">
        <v>2090</v>
      </c>
      <c r="F903" s="46" t="str">
        <f>VLOOKUP(C903,'[1]2023.11'!$C$6:$X$1239,8,0)</f>
        <v>SOMBOK</v>
      </c>
      <c r="G903" s="46" t="str">
        <f>VLOOKUP(C903,'[1]2023.11'!$C$6:$X$1239,9,0)</f>
        <v>SAVIN</v>
      </c>
      <c r="H903" s="46" t="str">
        <f>VLOOKUP(C903,'[1]2023.11'!$C$6:$X$1239,14,0)</f>
        <v>F</v>
      </c>
      <c r="I903" s="78">
        <f>VLOOKUP(C903,'[1]2023.11'!$C$6:$X$1239,13,0)</f>
        <v>35827</v>
      </c>
      <c r="J903" s="46" t="str">
        <f>VLOOKUP(C903,'[1]2023.11'!$C$6:$X$1239,4,0)</f>
        <v>0973620219</v>
      </c>
      <c r="K903" s="46" t="str">
        <f>VLOOKUP(C903,'[1]2023.11'!$C$6:$X$1239,3,0)</f>
        <v>150585518</v>
      </c>
      <c r="L903" s="75">
        <v>44839</v>
      </c>
      <c r="M903" s="2">
        <f t="shared" si="835"/>
        <v>26</v>
      </c>
      <c r="N903" s="16">
        <v>35</v>
      </c>
      <c r="O903" s="2"/>
      <c r="P903" s="16"/>
      <c r="Q903" s="16"/>
      <c r="R903" s="2">
        <v>200</v>
      </c>
      <c r="S903" s="2">
        <v>0</v>
      </c>
      <c r="T903" s="2">
        <v>20</v>
      </c>
      <c r="U903" s="16"/>
      <c r="V903" s="2">
        <v>0</v>
      </c>
      <c r="W903" s="2">
        <f t="shared" si="851"/>
        <v>10</v>
      </c>
      <c r="X903" s="2">
        <f t="shared" si="843"/>
        <v>0</v>
      </c>
      <c r="Y903" s="17">
        <f t="shared" si="860"/>
        <v>50.480769230769234</v>
      </c>
      <c r="Z903" s="17">
        <f t="shared" si="834"/>
        <v>8.75</v>
      </c>
      <c r="AA903" s="17">
        <f t="shared" si="857"/>
        <v>5</v>
      </c>
      <c r="AB903" s="18">
        <v>7</v>
      </c>
      <c r="AC903" s="19">
        <f t="shared" si="846"/>
        <v>301.23076923076923</v>
      </c>
      <c r="AD903" s="17">
        <f t="shared" si="837"/>
        <v>0</v>
      </c>
      <c r="AE903" s="17">
        <f t="shared" si="838"/>
        <v>0</v>
      </c>
      <c r="AF903" s="29"/>
      <c r="AG903" s="43">
        <f t="shared" si="853"/>
        <v>0</v>
      </c>
      <c r="AH903" s="17">
        <f t="shared" si="854"/>
        <v>6</v>
      </c>
      <c r="AI903" s="17">
        <f t="shared" si="855"/>
        <v>6</v>
      </c>
      <c r="AJ903" s="3">
        <f t="shared" si="849"/>
        <v>295</v>
      </c>
      <c r="AK903" s="3">
        <f t="shared" si="850"/>
        <v>900</v>
      </c>
      <c r="AL903" s="3"/>
      <c r="AN903" s="20">
        <f t="shared" si="861"/>
        <v>295.23</v>
      </c>
      <c r="AO903">
        <f t="shared" si="863"/>
        <v>2</v>
      </c>
      <c r="AP903">
        <f t="shared" si="864"/>
        <v>1</v>
      </c>
      <c r="AQ903">
        <f t="shared" si="865"/>
        <v>2</v>
      </c>
      <c r="AR903">
        <f t="shared" si="866"/>
        <v>0</v>
      </c>
      <c r="AS903">
        <f t="shared" si="867"/>
        <v>1</v>
      </c>
      <c r="AT903">
        <f t="shared" si="868"/>
        <v>0</v>
      </c>
      <c r="AU903">
        <f t="shared" si="869"/>
        <v>0</v>
      </c>
      <c r="AV903">
        <f t="shared" si="870"/>
        <v>0</v>
      </c>
      <c r="AW903">
        <f t="shared" si="871"/>
        <v>1</v>
      </c>
      <c r="AX903">
        <f t="shared" si="872"/>
        <v>4</v>
      </c>
      <c r="AY903">
        <f t="shared" si="858"/>
        <v>920.00000000007276</v>
      </c>
      <c r="AZ903" s="12">
        <f t="shared" si="862"/>
        <v>-1.7194444444444446</v>
      </c>
      <c r="BA903" s="13">
        <f t="shared" si="848"/>
        <v>0</v>
      </c>
      <c r="BB903" s="13">
        <f t="shared" si="873"/>
        <v>0</v>
      </c>
      <c r="BC903" s="27">
        <v>0</v>
      </c>
      <c r="BD903" s="1">
        <f t="shared" si="859"/>
        <v>0</v>
      </c>
      <c r="BE903" s="20">
        <f t="shared" si="847"/>
        <v>280.48076923076923</v>
      </c>
    </row>
    <row r="904" spans="1:57" ht="33.75" customHeight="1" x14ac:dyDescent="0.65">
      <c r="A904" s="2">
        <v>898</v>
      </c>
      <c r="B904" s="2" t="s">
        <v>2067</v>
      </c>
      <c r="C904" s="44" t="s">
        <v>2091</v>
      </c>
      <c r="D904" s="47" t="s">
        <v>1234</v>
      </c>
      <c r="E904" s="48" t="s">
        <v>2092</v>
      </c>
      <c r="F904" s="46" t="str">
        <f>VLOOKUP(C904,'[1]2023.11'!$C$6:$X$1239,8,0)</f>
        <v>PHY</v>
      </c>
      <c r="G904" s="46" t="str">
        <f>VLOOKUP(C904,'[1]2023.11'!$C$6:$X$1239,9,0)</f>
        <v>SAMNEANG</v>
      </c>
      <c r="H904" s="46" t="str">
        <f>VLOOKUP(C904,'[1]2023.11'!$C$6:$X$1239,14,0)</f>
        <v>F</v>
      </c>
      <c r="I904" s="78">
        <f>VLOOKUP(C904,'[1]2023.11'!$C$6:$X$1239,13,0)</f>
        <v>31121</v>
      </c>
      <c r="J904" s="46" t="str">
        <f>VLOOKUP(C904,'[1]2023.11'!$C$6:$X$1239,4,0)</f>
        <v>0966231631</v>
      </c>
      <c r="K904" s="46" t="str">
        <f>VLOOKUP(C904,'[1]2023.11'!$C$6:$X$1239,3,0)</f>
        <v>021165742</v>
      </c>
      <c r="L904" s="75">
        <v>44845</v>
      </c>
      <c r="M904" s="2">
        <f t="shared" si="835"/>
        <v>26</v>
      </c>
      <c r="N904" s="16">
        <v>30</v>
      </c>
      <c r="O904" s="2"/>
      <c r="P904" s="16"/>
      <c r="Q904" s="16"/>
      <c r="R904" s="2">
        <v>200</v>
      </c>
      <c r="S904" s="2">
        <v>0</v>
      </c>
      <c r="T904" s="2">
        <v>100</v>
      </c>
      <c r="U904" s="16"/>
      <c r="V904" s="2">
        <v>0</v>
      </c>
      <c r="W904" s="2">
        <f t="shared" si="851"/>
        <v>10</v>
      </c>
      <c r="X904" s="2">
        <f t="shared" si="843"/>
        <v>0</v>
      </c>
      <c r="Y904" s="17">
        <f t="shared" si="860"/>
        <v>43.269230769230766</v>
      </c>
      <c r="Z904" s="17">
        <f t="shared" ref="Z904:Z967" si="874">N904*1000/4000</f>
        <v>7.5</v>
      </c>
      <c r="AA904" s="17">
        <f t="shared" si="857"/>
        <v>5</v>
      </c>
      <c r="AB904" s="18">
        <v>7</v>
      </c>
      <c r="AC904" s="19">
        <f t="shared" si="846"/>
        <v>372.76923076923077</v>
      </c>
      <c r="AD904" s="17">
        <f t="shared" si="837"/>
        <v>0</v>
      </c>
      <c r="AE904" s="17">
        <f t="shared" si="838"/>
        <v>0</v>
      </c>
      <c r="AF904" s="29"/>
      <c r="AG904" s="43">
        <f t="shared" si="853"/>
        <v>0</v>
      </c>
      <c r="AH904" s="17">
        <f t="shared" si="854"/>
        <v>6</v>
      </c>
      <c r="AI904" s="17">
        <f t="shared" si="855"/>
        <v>6</v>
      </c>
      <c r="AJ904" s="3">
        <f t="shared" si="849"/>
        <v>366</v>
      </c>
      <c r="AK904" s="3">
        <f t="shared" si="850"/>
        <v>3000</v>
      </c>
      <c r="AL904" s="3"/>
      <c r="AN904" s="20">
        <f t="shared" si="861"/>
        <v>366.77</v>
      </c>
      <c r="AO904">
        <f t="shared" si="863"/>
        <v>3</v>
      </c>
      <c r="AP904">
        <f t="shared" si="864"/>
        <v>1</v>
      </c>
      <c r="AQ904">
        <f t="shared" si="865"/>
        <v>0</v>
      </c>
      <c r="AR904">
        <f t="shared" si="866"/>
        <v>1</v>
      </c>
      <c r="AS904">
        <f t="shared" si="867"/>
        <v>1</v>
      </c>
      <c r="AT904">
        <f t="shared" si="868"/>
        <v>1</v>
      </c>
      <c r="AU904">
        <f t="shared" si="869"/>
        <v>1</v>
      </c>
      <c r="AV904">
        <f t="shared" si="870"/>
        <v>1</v>
      </c>
      <c r="AW904">
        <f t="shared" si="871"/>
        <v>0</v>
      </c>
      <c r="AX904">
        <f t="shared" si="872"/>
        <v>0</v>
      </c>
      <c r="AY904">
        <f t="shared" si="858"/>
        <v>3079.9999999999272</v>
      </c>
      <c r="AZ904" s="12">
        <f t="shared" si="862"/>
        <v>-1.7361111111111112</v>
      </c>
      <c r="BA904" s="13">
        <f t="shared" si="848"/>
        <v>0</v>
      </c>
      <c r="BB904" s="13">
        <f t="shared" si="873"/>
        <v>0</v>
      </c>
      <c r="BC904" s="27">
        <v>0</v>
      </c>
      <c r="BD904" s="1">
        <f t="shared" si="859"/>
        <v>0</v>
      </c>
      <c r="BE904" s="20">
        <f t="shared" si="847"/>
        <v>353.26923076923077</v>
      </c>
    </row>
    <row r="905" spans="1:57" ht="33.75" customHeight="1" x14ac:dyDescent="0.65">
      <c r="A905" s="39">
        <v>899</v>
      </c>
      <c r="B905" s="2" t="s">
        <v>2067</v>
      </c>
      <c r="C905" s="44" t="s">
        <v>2093</v>
      </c>
      <c r="D905" s="47" t="s">
        <v>1883</v>
      </c>
      <c r="E905" s="48" t="s">
        <v>1279</v>
      </c>
      <c r="F905" s="46" t="str">
        <f>VLOOKUP(C905,'[1]2023.11'!$C$6:$X$1239,8,0)</f>
        <v>MOK</v>
      </c>
      <c r="G905" s="46" t="str">
        <f>VLOOKUP(C905,'[1]2023.11'!$C$6:$X$1239,9,0)</f>
        <v>PISEY</v>
      </c>
      <c r="H905" s="46" t="str">
        <f>VLOOKUP(C905,'[1]2023.11'!$C$6:$X$1239,14,0)</f>
        <v>M</v>
      </c>
      <c r="I905" s="78">
        <f>VLOOKUP(C905,'[1]2023.11'!$C$6:$X$1239,13,0)</f>
        <v>37420</v>
      </c>
      <c r="J905" s="46">
        <f>VLOOKUP(C905,'[1]2023.11'!$C$6:$X$1239,4,0)</f>
        <v>0</v>
      </c>
      <c r="K905" s="46" t="str">
        <f>VLOOKUP(C905,'[1]2023.11'!$C$6:$X$1239,3,0)</f>
        <v>062238683</v>
      </c>
      <c r="L905" s="75">
        <v>44866</v>
      </c>
      <c r="M905" s="2">
        <f t="shared" si="835"/>
        <v>26</v>
      </c>
      <c r="N905" s="16">
        <v>20</v>
      </c>
      <c r="O905" s="2"/>
      <c r="P905" s="16"/>
      <c r="Q905" s="16"/>
      <c r="R905" s="2">
        <v>200</v>
      </c>
      <c r="S905" s="2">
        <v>0</v>
      </c>
      <c r="T905" s="2">
        <v>15</v>
      </c>
      <c r="U905" s="16"/>
      <c r="V905" s="2">
        <v>0</v>
      </c>
      <c r="W905" s="2">
        <f t="shared" si="851"/>
        <v>10</v>
      </c>
      <c r="X905" s="2">
        <f t="shared" si="843"/>
        <v>0</v>
      </c>
      <c r="Y905" s="17">
        <f t="shared" si="860"/>
        <v>28.846153846153847</v>
      </c>
      <c r="Z905" s="17">
        <f t="shared" si="874"/>
        <v>5</v>
      </c>
      <c r="AA905" s="17">
        <f t="shared" si="857"/>
        <v>5</v>
      </c>
      <c r="AB905" s="18">
        <v>7</v>
      </c>
      <c r="AC905" s="19">
        <f t="shared" si="846"/>
        <v>270.84615384615381</v>
      </c>
      <c r="AD905" s="17">
        <f t="shared" si="837"/>
        <v>0</v>
      </c>
      <c r="AE905" s="17">
        <f t="shared" si="838"/>
        <v>0</v>
      </c>
      <c r="AF905" s="29"/>
      <c r="AG905" s="43">
        <f t="shared" si="853"/>
        <v>0</v>
      </c>
      <c r="AH905" s="17">
        <f t="shared" si="854"/>
        <v>5.4169230769230765</v>
      </c>
      <c r="AI905" s="17">
        <f t="shared" si="855"/>
        <v>5.4169230769230765</v>
      </c>
      <c r="AJ905" s="3">
        <f t="shared" si="849"/>
        <v>265</v>
      </c>
      <c r="AK905" s="3">
        <f t="shared" si="850"/>
        <v>1700</v>
      </c>
      <c r="AL905" s="3"/>
      <c r="AN905" s="20">
        <f t="shared" si="861"/>
        <v>265.43</v>
      </c>
      <c r="AO905">
        <f t="shared" si="863"/>
        <v>2</v>
      </c>
      <c r="AP905">
        <f t="shared" si="864"/>
        <v>1</v>
      </c>
      <c r="AQ905">
        <f t="shared" si="865"/>
        <v>0</v>
      </c>
      <c r="AR905">
        <f t="shared" si="866"/>
        <v>1</v>
      </c>
      <c r="AS905">
        <f t="shared" si="867"/>
        <v>1</v>
      </c>
      <c r="AT905">
        <f t="shared" si="868"/>
        <v>0</v>
      </c>
      <c r="AU905">
        <f t="shared" si="869"/>
        <v>0</v>
      </c>
      <c r="AV905">
        <f t="shared" si="870"/>
        <v>1</v>
      </c>
      <c r="AW905">
        <f t="shared" si="871"/>
        <v>1</v>
      </c>
      <c r="AX905">
        <f t="shared" si="872"/>
        <v>2</v>
      </c>
      <c r="AY905">
        <f t="shared" si="858"/>
        <v>1720.0000000000273</v>
      </c>
      <c r="AZ905" s="12">
        <f t="shared" si="862"/>
        <v>-1.7916666666666667</v>
      </c>
      <c r="BA905" s="13">
        <f t="shared" si="848"/>
        <v>0</v>
      </c>
      <c r="BB905" s="13">
        <f t="shared" si="873"/>
        <v>0</v>
      </c>
      <c r="BC905" s="27">
        <v>0</v>
      </c>
      <c r="BD905" s="1">
        <f t="shared" si="859"/>
        <v>0</v>
      </c>
      <c r="BE905" s="20">
        <f t="shared" si="847"/>
        <v>253.84615384615381</v>
      </c>
    </row>
    <row r="906" spans="1:57" ht="33.75" customHeight="1" x14ac:dyDescent="0.65">
      <c r="A906" s="2">
        <v>900</v>
      </c>
      <c r="B906" s="2" t="s">
        <v>2067</v>
      </c>
      <c r="C906" s="44" t="s">
        <v>2094</v>
      </c>
      <c r="D906" s="47" t="s">
        <v>221</v>
      </c>
      <c r="E906" s="48" t="s">
        <v>2095</v>
      </c>
      <c r="F906" s="46" t="str">
        <f>VLOOKUP(C906,'[1]2023.11'!$C$6:$X$1239,8,0)</f>
        <v>CHHOM</v>
      </c>
      <c r="G906" s="46" t="str">
        <f>VLOOKUP(C906,'[1]2023.11'!$C$6:$X$1239,9,0)</f>
        <v>SENGHORN</v>
      </c>
      <c r="H906" s="46" t="str">
        <f>VLOOKUP(C906,'[1]2023.11'!$C$6:$X$1239,14,0)</f>
        <v>F</v>
      </c>
      <c r="I906" s="78">
        <f>VLOOKUP(C906,'[1]2023.11'!$C$6:$X$1239,13,0)</f>
        <v>32568</v>
      </c>
      <c r="J906" s="46">
        <f>VLOOKUP(C906,'[1]2023.11'!$C$6:$X$1239,4,0)</f>
        <v>0</v>
      </c>
      <c r="K906" s="46" t="str">
        <f>VLOOKUP(C906,'[1]2023.11'!$C$6:$X$1239,3,0)</f>
        <v>061799598</v>
      </c>
      <c r="L906" s="75">
        <v>45006</v>
      </c>
      <c r="M906" s="2">
        <f t="shared" si="835"/>
        <v>24</v>
      </c>
      <c r="N906" s="16">
        <v>28</v>
      </c>
      <c r="O906" s="2"/>
      <c r="P906" s="16">
        <v>2</v>
      </c>
      <c r="Q906" s="16"/>
      <c r="R906" s="2">
        <v>200</v>
      </c>
      <c r="S906" s="2">
        <v>0</v>
      </c>
      <c r="T906" s="2">
        <v>50</v>
      </c>
      <c r="U906" s="16"/>
      <c r="V906" s="2">
        <v>0</v>
      </c>
      <c r="W906" s="2">
        <f t="shared" si="851"/>
        <v>0</v>
      </c>
      <c r="X906" s="2">
        <f t="shared" si="843"/>
        <v>0</v>
      </c>
      <c r="Y906" s="17">
        <f t="shared" si="860"/>
        <v>40.384615384615387</v>
      </c>
      <c r="Z906" s="17">
        <f t="shared" si="874"/>
        <v>7</v>
      </c>
      <c r="AA906" s="17">
        <f t="shared" si="857"/>
        <v>4.6153846153846159</v>
      </c>
      <c r="AB906" s="18">
        <v>7</v>
      </c>
      <c r="AC906" s="19">
        <f t="shared" si="846"/>
        <v>309</v>
      </c>
      <c r="AD906" s="17">
        <f t="shared" si="837"/>
        <v>19.23076923076923</v>
      </c>
      <c r="AE906" s="17">
        <f t="shared" si="838"/>
        <v>0</v>
      </c>
      <c r="AF906" s="29"/>
      <c r="AG906" s="43">
        <f t="shared" si="853"/>
        <v>0</v>
      </c>
      <c r="AH906" s="17">
        <f t="shared" si="854"/>
        <v>6</v>
      </c>
      <c r="AI906" s="17">
        <f t="shared" si="855"/>
        <v>25.23076923076923</v>
      </c>
      <c r="AJ906" s="3">
        <f t="shared" si="849"/>
        <v>283</v>
      </c>
      <c r="AK906" s="3">
        <f t="shared" si="850"/>
        <v>3000</v>
      </c>
      <c r="AL906" s="3"/>
      <c r="AN906" s="20">
        <f t="shared" si="861"/>
        <v>283.77</v>
      </c>
      <c r="AO906">
        <f t="shared" si="863"/>
        <v>2</v>
      </c>
      <c r="AP906">
        <f t="shared" si="864"/>
        <v>1</v>
      </c>
      <c r="AQ906">
        <f t="shared" si="865"/>
        <v>1</v>
      </c>
      <c r="AR906">
        <f t="shared" si="866"/>
        <v>1</v>
      </c>
      <c r="AS906">
        <f t="shared" si="867"/>
        <v>0</v>
      </c>
      <c r="AT906">
        <f t="shared" si="868"/>
        <v>3</v>
      </c>
      <c r="AU906">
        <f t="shared" si="869"/>
        <v>1</v>
      </c>
      <c r="AV906">
        <f t="shared" si="870"/>
        <v>1</v>
      </c>
      <c r="AW906">
        <f t="shared" si="871"/>
        <v>0</v>
      </c>
      <c r="AX906">
        <f t="shared" si="872"/>
        <v>0</v>
      </c>
      <c r="AY906">
        <f t="shared" si="858"/>
        <v>3079.9999999999272</v>
      </c>
      <c r="AZ906" s="12">
        <f t="shared" si="862"/>
        <v>-2.1805555555555554</v>
      </c>
      <c r="BA906" s="13">
        <f t="shared" si="848"/>
        <v>0</v>
      </c>
      <c r="BB906" s="13">
        <f t="shared" si="873"/>
        <v>0</v>
      </c>
      <c r="BC906" s="27">
        <v>0</v>
      </c>
      <c r="BD906" s="1">
        <f t="shared" si="859"/>
        <v>0</v>
      </c>
      <c r="BE906" s="20">
        <f t="shared" si="847"/>
        <v>271.15384615384613</v>
      </c>
    </row>
    <row r="907" spans="1:57" ht="33.75" customHeight="1" x14ac:dyDescent="0.65">
      <c r="A907" s="39">
        <v>901</v>
      </c>
      <c r="B907" s="2" t="s">
        <v>2067</v>
      </c>
      <c r="C907" s="44" t="s">
        <v>2096</v>
      </c>
      <c r="D907" s="47" t="s">
        <v>861</v>
      </c>
      <c r="E907" s="48" t="s">
        <v>2097</v>
      </c>
      <c r="F907" s="46" t="str">
        <f>VLOOKUP(C907,'[1]2023.11'!$C$6:$X$1239,8,0)</f>
        <v>VONG</v>
      </c>
      <c r="G907" s="46" t="str">
        <f>VLOOKUP(C907,'[1]2023.11'!$C$6:$X$1239,9,0)</f>
        <v>VANNY</v>
      </c>
      <c r="H907" s="46" t="str">
        <f>VLOOKUP(C907,'[1]2023.11'!$C$6:$X$1239,14,0)</f>
        <v>F</v>
      </c>
      <c r="I907" s="78">
        <f>VLOOKUP(C907,'[1]2023.11'!$C$6:$X$1239,13,0)</f>
        <v>31797</v>
      </c>
      <c r="J907" s="46" t="str">
        <f>VLOOKUP(C907,'[1]2023.11'!$C$6:$X$1239,4,0)</f>
        <v>0968951447</v>
      </c>
      <c r="K907" s="46" t="str">
        <f>VLOOKUP(C907,'[1]2023.11'!$C$6:$X$1239,3,0)</f>
        <v>051604727</v>
      </c>
      <c r="L907" s="75">
        <v>45033</v>
      </c>
      <c r="M907" s="2">
        <f t="shared" si="835"/>
        <v>26</v>
      </c>
      <c r="N907" s="16">
        <v>32</v>
      </c>
      <c r="O907" s="2"/>
      <c r="P907" s="16"/>
      <c r="Q907" s="16"/>
      <c r="R907" s="2">
        <v>200</v>
      </c>
      <c r="S907" s="2">
        <v>0</v>
      </c>
      <c r="T907" s="2">
        <v>0</v>
      </c>
      <c r="U907" s="16"/>
      <c r="V907" s="2">
        <v>0</v>
      </c>
      <c r="W907" s="2">
        <f t="shared" si="851"/>
        <v>10</v>
      </c>
      <c r="X907" s="2">
        <f t="shared" si="843"/>
        <v>0</v>
      </c>
      <c r="Y907" s="17">
        <f t="shared" si="860"/>
        <v>46.153846153846153</v>
      </c>
      <c r="Z907" s="17">
        <f t="shared" si="874"/>
        <v>8</v>
      </c>
      <c r="AA907" s="17">
        <f t="shared" si="857"/>
        <v>5</v>
      </c>
      <c r="AB907" s="18">
        <v>7</v>
      </c>
      <c r="AC907" s="19">
        <f t="shared" si="846"/>
        <v>276.15384615384613</v>
      </c>
      <c r="AD907" s="17">
        <f t="shared" si="837"/>
        <v>0</v>
      </c>
      <c r="AE907" s="17">
        <f t="shared" si="838"/>
        <v>0</v>
      </c>
      <c r="AF907" s="29"/>
      <c r="AG907" s="43">
        <f t="shared" si="853"/>
        <v>0</v>
      </c>
      <c r="AH907" s="17">
        <f t="shared" si="854"/>
        <v>5.523076923076923</v>
      </c>
      <c r="AI907" s="17">
        <f t="shared" si="855"/>
        <v>5.523076923076923</v>
      </c>
      <c r="AJ907" s="3">
        <f t="shared" si="849"/>
        <v>270</v>
      </c>
      <c r="AK907" s="3">
        <f t="shared" si="850"/>
        <v>2500</v>
      </c>
      <c r="AL907" s="3"/>
      <c r="AN907" s="20">
        <f t="shared" si="861"/>
        <v>270.63</v>
      </c>
      <c r="AO907">
        <f t="shared" si="863"/>
        <v>2</v>
      </c>
      <c r="AP907">
        <f t="shared" si="864"/>
        <v>1</v>
      </c>
      <c r="AQ907">
        <f t="shared" si="865"/>
        <v>1</v>
      </c>
      <c r="AR907">
        <f t="shared" si="866"/>
        <v>0</v>
      </c>
      <c r="AS907">
        <f t="shared" si="867"/>
        <v>0</v>
      </c>
      <c r="AT907">
        <f t="shared" si="868"/>
        <v>0</v>
      </c>
      <c r="AU907">
        <f t="shared" si="869"/>
        <v>1</v>
      </c>
      <c r="AV907">
        <f t="shared" si="870"/>
        <v>0</v>
      </c>
      <c r="AW907">
        <f t="shared" si="871"/>
        <v>1</v>
      </c>
      <c r="AX907">
        <f t="shared" si="872"/>
        <v>0</v>
      </c>
      <c r="AY907">
        <f t="shared" si="858"/>
        <v>2519.9999999999818</v>
      </c>
      <c r="AZ907" s="12">
        <f t="shared" si="862"/>
        <v>-2.2527777777777778</v>
      </c>
      <c r="BA907" s="13">
        <f t="shared" si="848"/>
        <v>0</v>
      </c>
      <c r="BB907" s="13">
        <f t="shared" si="873"/>
        <v>0</v>
      </c>
      <c r="BC907" s="27">
        <v>0</v>
      </c>
      <c r="BD907" s="1">
        <f t="shared" si="859"/>
        <v>0</v>
      </c>
      <c r="BE907" s="20">
        <f t="shared" si="847"/>
        <v>256.15384615384613</v>
      </c>
    </row>
    <row r="908" spans="1:57" ht="33.75" customHeight="1" x14ac:dyDescent="0.65">
      <c r="A908" s="2">
        <v>902</v>
      </c>
      <c r="B908" s="2" t="s">
        <v>2067</v>
      </c>
      <c r="C908" s="36" t="s">
        <v>2098</v>
      </c>
      <c r="D908" s="47" t="s">
        <v>918</v>
      </c>
      <c r="E908" s="48" t="s">
        <v>1279</v>
      </c>
      <c r="F908" s="46" t="str">
        <f>VLOOKUP(C908,'[1]2023.11'!$C$6:$X$1239,8,0)</f>
        <v>VON</v>
      </c>
      <c r="G908" s="46" t="str">
        <f>VLOOKUP(C908,'[1]2023.11'!$C$6:$X$1239,9,0)</f>
        <v>PISEY</v>
      </c>
      <c r="H908" s="46" t="str">
        <f>VLOOKUP(C908,'[1]2023.11'!$C$6:$X$1239,14,0)</f>
        <v>F</v>
      </c>
      <c r="I908" s="78">
        <f>VLOOKUP(C908,'[1]2023.11'!$C$6:$X$1239,13,0)</f>
        <v>37871</v>
      </c>
      <c r="J908" s="46" t="e">
        <f>VLOOKUP(C908,'[1]2023.11'!$C$6:$X$1239,4,0)</f>
        <v>#N/A</v>
      </c>
      <c r="K908" s="46" t="str">
        <f>VLOOKUP(C908,'[1]2023.11'!$C$6:$X$1239,3,0)</f>
        <v>151002262</v>
      </c>
      <c r="L908" s="75">
        <v>45219</v>
      </c>
      <c r="M908" s="2">
        <f t="shared" si="835"/>
        <v>25</v>
      </c>
      <c r="N908" s="16"/>
      <c r="O908" s="2"/>
      <c r="P908" s="16">
        <v>1</v>
      </c>
      <c r="Q908" s="16"/>
      <c r="R908" s="2">
        <v>198</v>
      </c>
      <c r="S908" s="2">
        <v>0</v>
      </c>
      <c r="T908" s="2">
        <v>0</v>
      </c>
      <c r="U908" s="16"/>
      <c r="V908" s="2">
        <v>0</v>
      </c>
      <c r="W908" s="2">
        <f t="shared" si="851"/>
        <v>5</v>
      </c>
      <c r="X908" s="2">
        <f t="shared" si="843"/>
        <v>0</v>
      </c>
      <c r="Y908" s="17">
        <f t="shared" si="860"/>
        <v>0</v>
      </c>
      <c r="Z908" s="17">
        <f t="shared" si="874"/>
        <v>0</v>
      </c>
      <c r="AA908" s="17">
        <f t="shared" si="857"/>
        <v>4.8076923076923084</v>
      </c>
      <c r="AB908" s="18">
        <v>7</v>
      </c>
      <c r="AC908" s="19">
        <f t="shared" si="846"/>
        <v>214.80769230769232</v>
      </c>
      <c r="AD908" s="17">
        <f t="shared" si="837"/>
        <v>7.615384615384615</v>
      </c>
      <c r="AE908" s="17">
        <f t="shared" si="838"/>
        <v>0</v>
      </c>
      <c r="AF908" s="29"/>
      <c r="AG908" s="43">
        <f t="shared" si="853"/>
        <v>0</v>
      </c>
      <c r="AH908" s="17">
        <f t="shared" si="854"/>
        <v>4.2961538461538469</v>
      </c>
      <c r="AI908" s="17">
        <f t="shared" si="855"/>
        <v>11.911538461538463</v>
      </c>
      <c r="AJ908" s="3">
        <f t="shared" si="849"/>
        <v>202</v>
      </c>
      <c r="AK908" s="3">
        <f t="shared" si="850"/>
        <v>3600</v>
      </c>
      <c r="AL908" s="3"/>
      <c r="AN908" s="20">
        <f t="shared" si="861"/>
        <v>202.9</v>
      </c>
      <c r="AO908">
        <f t="shared" si="863"/>
        <v>2</v>
      </c>
      <c r="AP908">
        <f t="shared" si="864"/>
        <v>0</v>
      </c>
      <c r="AQ908">
        <f t="shared" si="865"/>
        <v>0</v>
      </c>
      <c r="AR908">
        <f t="shared" si="866"/>
        <v>0</v>
      </c>
      <c r="AS908">
        <f t="shared" si="867"/>
        <v>0</v>
      </c>
      <c r="AT908">
        <f t="shared" si="868"/>
        <v>2</v>
      </c>
      <c r="AU908">
        <f t="shared" si="869"/>
        <v>1</v>
      </c>
      <c r="AV908">
        <f t="shared" si="870"/>
        <v>1</v>
      </c>
      <c r="AW908">
        <f t="shared" si="871"/>
        <v>1</v>
      </c>
      <c r="AX908">
        <f t="shared" si="872"/>
        <v>1</v>
      </c>
      <c r="AY908">
        <f t="shared" si="858"/>
        <v>3600.0000000000227</v>
      </c>
      <c r="AZ908" s="12">
        <f t="shared" si="862"/>
        <v>-2.7611111111111111</v>
      </c>
      <c r="BA908" s="13">
        <f t="shared" si="848"/>
        <v>0</v>
      </c>
      <c r="BB908" s="13">
        <f t="shared" si="873"/>
        <v>0</v>
      </c>
      <c r="BC908" s="27">
        <v>0</v>
      </c>
      <c r="BD908" s="1">
        <f t="shared" si="859"/>
        <v>0</v>
      </c>
      <c r="BE908" s="20">
        <f t="shared" si="847"/>
        <v>195.38461538461539</v>
      </c>
    </row>
    <row r="909" spans="1:57" ht="33" customHeight="1" x14ac:dyDescent="0.65">
      <c r="A909" s="39">
        <v>903</v>
      </c>
      <c r="B909" s="2" t="s">
        <v>2099</v>
      </c>
      <c r="C909" s="44" t="s">
        <v>2100</v>
      </c>
      <c r="D909" s="47" t="s">
        <v>1746</v>
      </c>
      <c r="E909" s="48" t="s">
        <v>493</v>
      </c>
      <c r="F909" s="46" t="str">
        <f>VLOOKUP(C909,'[1]2023.11'!$C$6:$X$1239,8,0)</f>
        <v>NHANH</v>
      </c>
      <c r="G909" s="46" t="str">
        <f>VLOOKUP(C909,'[1]2023.11'!$C$6:$X$1239,9,0)</f>
        <v>SINET</v>
      </c>
      <c r="H909" s="46" t="str">
        <f>VLOOKUP(C909,'[1]2023.11'!$C$6:$X$1239,14,0)</f>
        <v>M</v>
      </c>
      <c r="I909" s="78">
        <f>VLOOKUP(C909,'[1]2023.11'!$C$6:$X$1239,13,0)</f>
        <v>35256</v>
      </c>
      <c r="J909" s="46" t="str">
        <f>VLOOKUP(C909,'[1]2023.11'!$C$6:$X$1239,4,0)</f>
        <v>081206904</v>
      </c>
      <c r="K909" s="46" t="str">
        <f>VLOOKUP(C909,'[1]2023.11'!$C$6:$X$1239,3,0)</f>
        <v>040374569</v>
      </c>
      <c r="L909" s="15">
        <v>44228</v>
      </c>
      <c r="M909" s="2">
        <f t="shared" si="835"/>
        <v>25.375</v>
      </c>
      <c r="N909" s="16">
        <v>15</v>
      </c>
      <c r="O909" s="2"/>
      <c r="P909" s="16">
        <v>0.625</v>
      </c>
      <c r="Q909" s="16"/>
      <c r="R909" s="2">
        <v>210</v>
      </c>
      <c r="S909" s="2">
        <v>15</v>
      </c>
      <c r="T909" s="2">
        <v>2.5</v>
      </c>
      <c r="U909" s="16"/>
      <c r="V909" s="2">
        <v>0</v>
      </c>
      <c r="W909" s="2">
        <f>IF(AND($Q$4&lt;=M909,Q909&lt;0.01),10,IF(AND(M909&gt;=$Q$4-1,Q909&lt;0.01),5,0))</f>
        <v>5</v>
      </c>
      <c r="X909" s="2">
        <f t="shared" si="843"/>
        <v>0</v>
      </c>
      <c r="Y909" s="17">
        <f t="shared" si="860"/>
        <v>22.716346153846153</v>
      </c>
      <c r="Z909" s="17">
        <f t="shared" si="874"/>
        <v>3.75</v>
      </c>
      <c r="AA909" s="17">
        <f t="shared" si="857"/>
        <v>4.8798076923076925</v>
      </c>
      <c r="AB909" s="18">
        <v>7</v>
      </c>
      <c r="AC909" s="19">
        <f t="shared" si="846"/>
        <v>270.84615384615387</v>
      </c>
      <c r="AD909" s="17">
        <f t="shared" si="837"/>
        <v>5.1081730769230766</v>
      </c>
      <c r="AE909" s="17">
        <f t="shared" si="838"/>
        <v>0</v>
      </c>
      <c r="AF909" s="29"/>
      <c r="AG909" s="43">
        <f>IF(BE909&lt;=(1500000/4000),0,IF(BE909&lt;=(2000000/4000),(BE909-(1500000/4000))*5%,IF(BE909&lt;=(8500000/4000),(BE909-(2000000/4000))*10%+(25000/4000),IF(BE909&lt;=(12500000/4000),(BE909-(8500000/4000))*15%+(675000/4000),(BE909-(12500000/4000))*20%+(1275000/4000)))))</f>
        <v>0</v>
      </c>
      <c r="AH909" s="17">
        <f>IF((AC909*4000)&lt;=1200000,(AC909*2%),(1200000/4000*2%))</f>
        <v>5.4169230769230774</v>
      </c>
      <c r="AI909" s="17">
        <f>AD909+AE909+AF909+AG909+AH909</f>
        <v>10.525096153846153</v>
      </c>
      <c r="AJ909" s="3">
        <f t="shared" si="849"/>
        <v>260</v>
      </c>
      <c r="AK909" s="3">
        <f t="shared" si="850"/>
        <v>1200</v>
      </c>
      <c r="AL909" s="3"/>
      <c r="AN909" s="20">
        <f t="shared" si="861"/>
        <v>260.32</v>
      </c>
      <c r="AO909">
        <f t="shared" si="863"/>
        <v>2</v>
      </c>
      <c r="AP909">
        <f t="shared" si="864"/>
        <v>1</v>
      </c>
      <c r="AQ909">
        <f t="shared" si="865"/>
        <v>0</v>
      </c>
      <c r="AR909">
        <f t="shared" si="866"/>
        <v>1</v>
      </c>
      <c r="AS909">
        <f t="shared" si="867"/>
        <v>0</v>
      </c>
      <c r="AT909">
        <f t="shared" si="868"/>
        <v>0</v>
      </c>
      <c r="AU909">
        <f t="shared" si="869"/>
        <v>0</v>
      </c>
      <c r="AV909">
        <f t="shared" si="870"/>
        <v>1</v>
      </c>
      <c r="AW909">
        <f t="shared" si="871"/>
        <v>0</v>
      </c>
      <c r="AX909">
        <f t="shared" si="872"/>
        <v>2</v>
      </c>
      <c r="AY909">
        <f t="shared" si="858"/>
        <v>1279.9999999999727</v>
      </c>
      <c r="AZ909" s="12">
        <f t="shared" si="862"/>
        <v>-4.1666666666666664E-2</v>
      </c>
      <c r="BA909" s="13">
        <f t="shared" si="848"/>
        <v>0</v>
      </c>
      <c r="BB909" s="13">
        <f t="shared" si="873"/>
        <v>0</v>
      </c>
      <c r="BC909" s="27">
        <v>0</v>
      </c>
      <c r="BD909" s="1">
        <f t="shared" si="859"/>
        <v>0</v>
      </c>
      <c r="BE909" s="20">
        <f t="shared" si="847"/>
        <v>250.10817307692309</v>
      </c>
    </row>
    <row r="910" spans="1:57" ht="33" customHeight="1" x14ac:dyDescent="0.65">
      <c r="A910" s="2">
        <v>904</v>
      </c>
      <c r="B910" s="2" t="s">
        <v>2099</v>
      </c>
      <c r="C910" s="44" t="s">
        <v>2101</v>
      </c>
      <c r="D910" s="47" t="s">
        <v>2102</v>
      </c>
      <c r="E910" s="48" t="s">
        <v>92</v>
      </c>
      <c r="F910" s="46" t="str">
        <f>VLOOKUP(C910,'[1]2023.11'!$C$6:$X$1239,8,0)</f>
        <v>RET</v>
      </c>
      <c r="G910" s="46" t="str">
        <f>VLOOKUP(C910,'[1]2023.11'!$C$6:$X$1239,9,0)</f>
        <v>SAM</v>
      </c>
      <c r="H910" s="46" t="str">
        <f>VLOOKUP(C910,'[1]2023.11'!$C$6:$X$1239,14,0)</f>
        <v>F</v>
      </c>
      <c r="I910" s="78">
        <f>VLOOKUP(C910,'[1]2023.11'!$C$6:$X$1239,13,0)</f>
        <v>33059</v>
      </c>
      <c r="J910" s="46" t="str">
        <f>VLOOKUP(C910,'[1]2023.11'!$C$6:$X$1239,4,0)</f>
        <v>0713366469</v>
      </c>
      <c r="K910" s="46" t="str">
        <f>VLOOKUP(C910,'[1]2023.11'!$C$6:$X$1239,3,0)</f>
        <v>070177255</v>
      </c>
      <c r="L910" s="15">
        <v>44228</v>
      </c>
      <c r="M910" s="2">
        <f t="shared" si="835"/>
        <v>26</v>
      </c>
      <c r="N910" s="16">
        <v>39</v>
      </c>
      <c r="O910" s="2"/>
      <c r="P910" s="16"/>
      <c r="Q910" s="16"/>
      <c r="R910" s="2">
        <v>200</v>
      </c>
      <c r="S910" s="2">
        <v>0</v>
      </c>
      <c r="T910" s="2">
        <v>2.5</v>
      </c>
      <c r="U910" s="16"/>
      <c r="V910" s="2">
        <v>0</v>
      </c>
      <c r="W910" s="2">
        <f t="shared" ref="W910:W919" si="875">IF(AND($Q$4&lt;=M910,Q910&lt;0.01),10,IF(AND(M910&gt;=$Q$4-1,Q910&lt;0.01),5,0))</f>
        <v>10</v>
      </c>
      <c r="X910" s="2">
        <f t="shared" si="843"/>
        <v>0</v>
      </c>
      <c r="Y910" s="17">
        <f t="shared" si="860"/>
        <v>56.25</v>
      </c>
      <c r="Z910" s="17">
        <f t="shared" si="874"/>
        <v>9.75</v>
      </c>
      <c r="AA910" s="17">
        <f t="shared" si="857"/>
        <v>5</v>
      </c>
      <c r="AB910" s="18">
        <v>7</v>
      </c>
      <c r="AC910" s="19">
        <f t="shared" si="846"/>
        <v>290.5</v>
      </c>
      <c r="AD910" s="17">
        <f t="shared" si="837"/>
        <v>0</v>
      </c>
      <c r="AE910" s="17">
        <f t="shared" si="838"/>
        <v>0</v>
      </c>
      <c r="AF910" s="29"/>
      <c r="AG910" s="43">
        <f t="shared" ref="AG910:AG919" si="876">IF(BE910&lt;=(1500000/4000),0,IF(BE910&lt;=(2000000/4000),(BE910-(1500000/4000))*5%,IF(BE910&lt;=(8500000/4000),(BE910-(2000000/4000))*10%+(25000/4000),IF(BE910&lt;=(12500000/4000),(BE910-(8500000/4000))*15%+(675000/4000),(BE910-(12500000/4000))*20%+(1275000/4000)))))</f>
        <v>0</v>
      </c>
      <c r="AH910" s="17">
        <f t="shared" ref="AH910:AH919" si="877">IF((AC910*4000)&lt;=1200000,(AC910*2%),(1200000/4000*2%))</f>
        <v>5.8100000000000005</v>
      </c>
      <c r="AI910" s="17">
        <f t="shared" ref="AI910:AI919" si="878">AD910+AE910+AF910+AG910+AH910</f>
        <v>5.8100000000000005</v>
      </c>
      <c r="AJ910" s="3">
        <f t="shared" si="849"/>
        <v>284</v>
      </c>
      <c r="AK910" s="3">
        <f t="shared" si="850"/>
        <v>2700</v>
      </c>
      <c r="AL910" s="3"/>
      <c r="AN910" s="20">
        <f t="shared" si="861"/>
        <v>284.69</v>
      </c>
      <c r="AO910">
        <f t="shared" si="863"/>
        <v>2</v>
      </c>
      <c r="AP910">
        <f t="shared" si="864"/>
        <v>1</v>
      </c>
      <c r="AQ910">
        <f t="shared" si="865"/>
        <v>1</v>
      </c>
      <c r="AR910">
        <f t="shared" si="866"/>
        <v>1</v>
      </c>
      <c r="AS910">
        <f t="shared" si="867"/>
        <v>0</v>
      </c>
      <c r="AT910">
        <f t="shared" si="868"/>
        <v>4</v>
      </c>
      <c r="AU910">
        <f t="shared" si="869"/>
        <v>1</v>
      </c>
      <c r="AV910">
        <f t="shared" si="870"/>
        <v>0</v>
      </c>
      <c r="AW910">
        <f t="shared" si="871"/>
        <v>1</v>
      </c>
      <c r="AX910">
        <f t="shared" si="872"/>
        <v>2</v>
      </c>
      <c r="AY910">
        <f t="shared" si="858"/>
        <v>2759.9999999999909</v>
      </c>
      <c r="AZ910" s="12">
        <f t="shared" si="862"/>
        <v>-4.1666666666666664E-2</v>
      </c>
      <c r="BA910" s="13">
        <f t="shared" si="848"/>
        <v>0</v>
      </c>
      <c r="BB910" s="13">
        <f t="shared" si="873"/>
        <v>0</v>
      </c>
      <c r="BC910" s="27">
        <v>0</v>
      </c>
      <c r="BD910" s="1">
        <f t="shared" si="859"/>
        <v>0</v>
      </c>
      <c r="BE910" s="20">
        <f t="shared" si="847"/>
        <v>268.75</v>
      </c>
    </row>
    <row r="911" spans="1:57" ht="33" customHeight="1" x14ac:dyDescent="0.65">
      <c r="A911" s="39">
        <v>905</v>
      </c>
      <c r="B911" s="2" t="s">
        <v>2099</v>
      </c>
      <c r="C911" s="44" t="s">
        <v>2103</v>
      </c>
      <c r="D911" s="47" t="s">
        <v>2104</v>
      </c>
      <c r="E911" s="48" t="s">
        <v>2105</v>
      </c>
      <c r="F911" s="46" t="str">
        <f>VLOOKUP(C911,'[1]2023.11'!$C$6:$X$1239,8,0)</f>
        <v>TOEUNG</v>
      </c>
      <c r="G911" s="46" t="str">
        <f>VLOOKUP(C911,'[1]2023.11'!$C$6:$X$1239,9,0)</f>
        <v>SONITH</v>
      </c>
      <c r="H911" s="46" t="str">
        <f>VLOOKUP(C911,'[1]2023.11'!$C$6:$X$1239,14,0)</f>
        <v>F</v>
      </c>
      <c r="I911" s="78">
        <f>VLOOKUP(C911,'[1]2023.11'!$C$6:$X$1239,13,0)</f>
        <v>37112</v>
      </c>
      <c r="J911" s="46" t="str">
        <f>VLOOKUP(C911,'[1]2023.11'!$C$6:$X$1239,4,0)</f>
        <v>0965420540</v>
      </c>
      <c r="K911" s="46" t="str">
        <f>VLOOKUP(C911,'[1]2023.11'!$C$6:$X$1239,3,0)</f>
        <v>101321741</v>
      </c>
      <c r="L911" s="15">
        <v>44228</v>
      </c>
      <c r="M911" s="2">
        <f t="shared" si="835"/>
        <v>18</v>
      </c>
      <c r="N911" s="16">
        <v>23</v>
      </c>
      <c r="O911" s="2"/>
      <c r="P911" s="16">
        <v>8</v>
      </c>
      <c r="Q911" s="16"/>
      <c r="R911" s="2">
        <v>200</v>
      </c>
      <c r="S911" s="2">
        <v>0</v>
      </c>
      <c r="T911" s="2">
        <v>2.5</v>
      </c>
      <c r="U911" s="16"/>
      <c r="V911" s="2">
        <v>0</v>
      </c>
      <c r="W911" s="2">
        <f t="shared" si="875"/>
        <v>0</v>
      </c>
      <c r="X911" s="2">
        <f t="shared" si="843"/>
        <v>0</v>
      </c>
      <c r="Y911" s="17">
        <f t="shared" si="860"/>
        <v>33.17307692307692</v>
      </c>
      <c r="Z911" s="17">
        <f t="shared" si="874"/>
        <v>5.75</v>
      </c>
      <c r="AA911" s="17">
        <f t="shared" si="857"/>
        <v>3.4615384615384617</v>
      </c>
      <c r="AB911" s="18">
        <v>7</v>
      </c>
      <c r="AC911" s="19">
        <f t="shared" si="846"/>
        <v>251.88461538461536</v>
      </c>
      <c r="AD911" s="17">
        <f t="shared" si="837"/>
        <v>62.307692307692307</v>
      </c>
      <c r="AE911" s="17">
        <f t="shared" si="838"/>
        <v>0</v>
      </c>
      <c r="AF911" s="29"/>
      <c r="AG911" s="43">
        <f t="shared" si="876"/>
        <v>0</v>
      </c>
      <c r="AH911" s="17">
        <f t="shared" si="877"/>
        <v>5.037692307692307</v>
      </c>
      <c r="AI911" s="17">
        <f t="shared" si="878"/>
        <v>67.345384615384617</v>
      </c>
      <c r="AJ911" s="3">
        <f t="shared" si="849"/>
        <v>184</v>
      </c>
      <c r="AK911" s="3">
        <f t="shared" si="850"/>
        <v>2100</v>
      </c>
      <c r="AL911" s="3"/>
      <c r="AN911" s="20">
        <f t="shared" si="861"/>
        <v>184.54</v>
      </c>
      <c r="AO911">
        <f t="shared" si="863"/>
        <v>1</v>
      </c>
      <c r="AP911">
        <f t="shared" si="864"/>
        <v>1</v>
      </c>
      <c r="AQ911">
        <f t="shared" si="865"/>
        <v>1</v>
      </c>
      <c r="AR911">
        <f t="shared" si="866"/>
        <v>1</v>
      </c>
      <c r="AS911">
        <f t="shared" si="867"/>
        <v>0</v>
      </c>
      <c r="AT911">
        <f t="shared" si="868"/>
        <v>4</v>
      </c>
      <c r="AU911">
        <f t="shared" si="869"/>
        <v>1</v>
      </c>
      <c r="AV911">
        <f t="shared" si="870"/>
        <v>0</v>
      </c>
      <c r="AW911">
        <f t="shared" si="871"/>
        <v>0</v>
      </c>
      <c r="AX911">
        <f t="shared" si="872"/>
        <v>1</v>
      </c>
      <c r="AY911">
        <f t="shared" si="858"/>
        <v>2159.9999999999682</v>
      </c>
      <c r="AZ911" s="12">
        <f t="shared" si="862"/>
        <v>-4.1666666666666664E-2</v>
      </c>
      <c r="BA911" s="13">
        <f t="shared" si="848"/>
        <v>0</v>
      </c>
      <c r="BB911" s="13">
        <f t="shared" si="873"/>
        <v>0</v>
      </c>
      <c r="BC911" s="27">
        <v>0</v>
      </c>
      <c r="BD911" s="1">
        <f t="shared" si="859"/>
        <v>0</v>
      </c>
      <c r="BE911" s="20">
        <f t="shared" si="847"/>
        <v>173.36538461538458</v>
      </c>
    </row>
    <row r="912" spans="1:57" ht="33" customHeight="1" x14ac:dyDescent="0.65">
      <c r="A912" s="2">
        <v>906</v>
      </c>
      <c r="B912" s="2" t="s">
        <v>2099</v>
      </c>
      <c r="C912" s="44" t="s">
        <v>2106</v>
      </c>
      <c r="D912" s="47" t="s">
        <v>385</v>
      </c>
      <c r="E912" s="48" t="s">
        <v>2107</v>
      </c>
      <c r="F912" s="46" t="str">
        <f>VLOOKUP(C912,'[1]2023.11'!$C$6:$X$1239,8,0)</f>
        <v>SENG</v>
      </c>
      <c r="G912" s="46" t="str">
        <f>VLOOKUP(C912,'[1]2023.11'!$C$6:$X$1239,9,0)</f>
        <v>BOT</v>
      </c>
      <c r="H912" s="46" t="str">
        <f>VLOOKUP(C912,'[1]2023.11'!$C$6:$X$1239,14,0)</f>
        <v>M</v>
      </c>
      <c r="I912" s="78">
        <f>VLOOKUP(C912,'[1]2023.11'!$C$6:$X$1239,13,0)</f>
        <v>35896</v>
      </c>
      <c r="J912" s="46" t="str">
        <f>VLOOKUP(C912,'[1]2023.11'!$C$6:$X$1239,4,0)</f>
        <v>0777229615</v>
      </c>
      <c r="K912" s="46" t="str">
        <f>VLOOKUP(C912,'[1]2023.11'!$C$6:$X$1239,3,0)</f>
        <v>030715675</v>
      </c>
      <c r="L912" s="15">
        <v>44228</v>
      </c>
      <c r="M912" s="2">
        <f t="shared" ref="M912:M975" si="879">$P$4-Q912-P912</f>
        <v>26</v>
      </c>
      <c r="N912" s="16">
        <v>22</v>
      </c>
      <c r="O912" s="2"/>
      <c r="P912" s="16"/>
      <c r="Q912" s="16"/>
      <c r="R912" s="2">
        <v>200</v>
      </c>
      <c r="S912" s="2">
        <v>0</v>
      </c>
      <c r="T912" s="2">
        <v>0</v>
      </c>
      <c r="U912" s="16"/>
      <c r="V912" s="2">
        <v>0</v>
      </c>
      <c r="W912" s="2">
        <f t="shared" si="875"/>
        <v>10</v>
      </c>
      <c r="X912" s="2">
        <f t="shared" si="843"/>
        <v>0</v>
      </c>
      <c r="Y912" s="17">
        <f t="shared" si="860"/>
        <v>31.73076923076923</v>
      </c>
      <c r="Z912" s="17">
        <f t="shared" si="874"/>
        <v>5.5</v>
      </c>
      <c r="AA912" s="17">
        <f t="shared" si="857"/>
        <v>5</v>
      </c>
      <c r="AB912" s="18"/>
      <c r="AC912" s="19">
        <f t="shared" si="846"/>
        <v>252.23076923076923</v>
      </c>
      <c r="AD912" s="17">
        <f t="shared" ref="AD912:AD975" si="880">(R912+T912)/$P$4*P912</f>
        <v>0</v>
      </c>
      <c r="AE912" s="17">
        <f t="shared" ref="AE912:AE975" si="881">(R912+T912)/$P$4*Q912</f>
        <v>0</v>
      </c>
      <c r="AF912" s="29"/>
      <c r="AG912" s="43">
        <f t="shared" si="876"/>
        <v>0</v>
      </c>
      <c r="AH912" s="17">
        <f t="shared" si="877"/>
        <v>5.0446153846153843</v>
      </c>
      <c r="AI912" s="17">
        <f t="shared" si="878"/>
        <v>5.0446153846153843</v>
      </c>
      <c r="AJ912" s="3">
        <f t="shared" si="849"/>
        <v>247</v>
      </c>
      <c r="AK912" s="3">
        <f t="shared" si="850"/>
        <v>700</v>
      </c>
      <c r="AL912" s="3"/>
      <c r="AN912" s="20">
        <f t="shared" si="861"/>
        <v>247.19</v>
      </c>
      <c r="AO912">
        <f t="shared" si="863"/>
        <v>2</v>
      </c>
      <c r="AP912">
        <f t="shared" si="864"/>
        <v>0</v>
      </c>
      <c r="AQ912">
        <f t="shared" si="865"/>
        <v>2</v>
      </c>
      <c r="AR912">
        <f t="shared" si="866"/>
        <v>0</v>
      </c>
      <c r="AS912">
        <f t="shared" si="867"/>
        <v>1</v>
      </c>
      <c r="AT912">
        <f t="shared" si="868"/>
        <v>2</v>
      </c>
      <c r="AU912">
        <f t="shared" si="869"/>
        <v>0</v>
      </c>
      <c r="AV912">
        <f t="shared" si="870"/>
        <v>0</v>
      </c>
      <c r="AW912">
        <f t="shared" si="871"/>
        <v>1</v>
      </c>
      <c r="AX912">
        <f t="shared" si="872"/>
        <v>2</v>
      </c>
      <c r="AY912">
        <f t="shared" si="858"/>
        <v>759.99999999999091</v>
      </c>
      <c r="AZ912" s="12">
        <f t="shared" si="862"/>
        <v>-4.1666666666666664E-2</v>
      </c>
      <c r="BA912" s="13">
        <f t="shared" si="848"/>
        <v>0</v>
      </c>
      <c r="BB912" s="13">
        <f t="shared" si="873"/>
        <v>0</v>
      </c>
      <c r="BC912" s="27">
        <v>0</v>
      </c>
      <c r="BD912" s="1">
        <f t="shared" si="859"/>
        <v>0</v>
      </c>
      <c r="BE912" s="20">
        <f t="shared" si="847"/>
        <v>241.73076923076923</v>
      </c>
    </row>
    <row r="913" spans="1:57" ht="33" customHeight="1" x14ac:dyDescent="0.65">
      <c r="A913" s="39">
        <v>907</v>
      </c>
      <c r="B913" s="2" t="s">
        <v>2099</v>
      </c>
      <c r="C913" s="44" t="s">
        <v>2108</v>
      </c>
      <c r="D913" s="47" t="s">
        <v>1497</v>
      </c>
      <c r="E913" s="48" t="s">
        <v>1116</v>
      </c>
      <c r="F913" s="46" t="str">
        <f>VLOOKUP(C913,'[1]2023.11'!$C$6:$X$1239,8,0)</f>
        <v>PHORN</v>
      </c>
      <c r="G913" s="46" t="str">
        <f>VLOOKUP(C913,'[1]2023.11'!$C$6:$X$1239,9,0)</f>
        <v>LEAK</v>
      </c>
      <c r="H913" s="46" t="str">
        <f>VLOOKUP(C913,'[1]2023.11'!$C$6:$X$1239,14,0)</f>
        <v>F</v>
      </c>
      <c r="I913" s="78">
        <f>VLOOKUP(C913,'[1]2023.11'!$C$6:$X$1239,13,0)</f>
        <v>35530</v>
      </c>
      <c r="J913" s="46" t="str">
        <f>VLOOKUP(C913,'[1]2023.11'!$C$6:$X$1239,4,0)</f>
        <v>061927369</v>
      </c>
      <c r="K913" s="46" t="str">
        <f>VLOOKUP(C913,'[1]2023.11'!$C$6:$X$1239,3,0)</f>
        <v>061444834</v>
      </c>
      <c r="L913" s="15">
        <v>44228</v>
      </c>
      <c r="M913" s="2">
        <f t="shared" si="879"/>
        <v>26</v>
      </c>
      <c r="N913" s="16">
        <v>30</v>
      </c>
      <c r="O913" s="2"/>
      <c r="P913" s="16"/>
      <c r="Q913" s="16"/>
      <c r="R913" s="2">
        <v>200</v>
      </c>
      <c r="S913" s="2">
        <v>0</v>
      </c>
      <c r="T913" s="2">
        <v>0</v>
      </c>
      <c r="U913" s="16"/>
      <c r="V913" s="2">
        <v>0</v>
      </c>
      <c r="W913" s="2">
        <f t="shared" si="875"/>
        <v>10</v>
      </c>
      <c r="X913" s="2">
        <f t="shared" si="843"/>
        <v>0</v>
      </c>
      <c r="Y913" s="17">
        <f t="shared" si="860"/>
        <v>43.269230769230766</v>
      </c>
      <c r="Z913" s="17">
        <f t="shared" si="874"/>
        <v>7.5</v>
      </c>
      <c r="AA913" s="17">
        <f t="shared" si="857"/>
        <v>5</v>
      </c>
      <c r="AB913" s="18">
        <v>7</v>
      </c>
      <c r="AC913" s="19">
        <f t="shared" si="846"/>
        <v>272.76923076923077</v>
      </c>
      <c r="AD913" s="17">
        <f t="shared" si="880"/>
        <v>0</v>
      </c>
      <c r="AE913" s="17">
        <f t="shared" si="881"/>
        <v>0</v>
      </c>
      <c r="AF913" s="29"/>
      <c r="AG913" s="43">
        <f t="shared" si="876"/>
        <v>0</v>
      </c>
      <c r="AH913" s="17">
        <f t="shared" si="877"/>
        <v>5.4553846153846157</v>
      </c>
      <c r="AI913" s="17">
        <f t="shared" si="878"/>
        <v>5.4553846153846157</v>
      </c>
      <c r="AJ913" s="3">
        <f t="shared" si="849"/>
        <v>267</v>
      </c>
      <c r="AK913" s="3">
        <f t="shared" si="850"/>
        <v>1200</v>
      </c>
      <c r="AL913" s="3"/>
      <c r="AN913" s="20">
        <f t="shared" si="861"/>
        <v>267.31</v>
      </c>
      <c r="AO913">
        <f t="shared" si="863"/>
        <v>2</v>
      </c>
      <c r="AP913">
        <f t="shared" si="864"/>
        <v>1</v>
      </c>
      <c r="AQ913">
        <f t="shared" si="865"/>
        <v>0</v>
      </c>
      <c r="AR913">
        <f t="shared" si="866"/>
        <v>1</v>
      </c>
      <c r="AS913">
        <f t="shared" si="867"/>
        <v>1</v>
      </c>
      <c r="AT913">
        <f t="shared" si="868"/>
        <v>2</v>
      </c>
      <c r="AU913">
        <f t="shared" si="869"/>
        <v>0</v>
      </c>
      <c r="AV913">
        <f t="shared" si="870"/>
        <v>1</v>
      </c>
      <c r="AW913">
        <f t="shared" si="871"/>
        <v>0</v>
      </c>
      <c r="AX913">
        <f t="shared" si="872"/>
        <v>2</v>
      </c>
      <c r="AY913">
        <f t="shared" si="858"/>
        <v>1240.0000000000091</v>
      </c>
      <c r="AZ913" s="12">
        <f t="shared" si="862"/>
        <v>-4.1666666666666664E-2</v>
      </c>
      <c r="BA913" s="13">
        <f t="shared" si="848"/>
        <v>0</v>
      </c>
      <c r="BB913" s="13">
        <f t="shared" si="873"/>
        <v>0</v>
      </c>
      <c r="BC913" s="27">
        <v>0</v>
      </c>
      <c r="BD913" s="1">
        <f t="shared" si="859"/>
        <v>0</v>
      </c>
      <c r="BE913" s="20">
        <f t="shared" si="847"/>
        <v>253.26923076923077</v>
      </c>
    </row>
    <row r="914" spans="1:57" ht="33" customHeight="1" x14ac:dyDescent="0.65">
      <c r="A914" s="2">
        <v>908</v>
      </c>
      <c r="B914" s="2" t="s">
        <v>2099</v>
      </c>
      <c r="C914" s="44" t="s">
        <v>2109</v>
      </c>
      <c r="D914" s="47" t="s">
        <v>840</v>
      </c>
      <c r="E914" s="48" t="s">
        <v>2110</v>
      </c>
      <c r="F914" s="46" t="str">
        <f>VLOOKUP(C914,'[1]2023.11'!$C$6:$X$1239,8,0)</f>
        <v>CHEA</v>
      </c>
      <c r="G914" s="46" t="str">
        <f>VLOOKUP(C914,'[1]2023.11'!$C$6:$X$1239,9,0)</f>
        <v>THENG</v>
      </c>
      <c r="H914" s="46" t="str">
        <f>VLOOKUP(C914,'[1]2023.11'!$C$6:$X$1239,14,0)</f>
        <v>F</v>
      </c>
      <c r="I914" s="78">
        <f>VLOOKUP(C914,'[1]2023.11'!$C$6:$X$1239,13,0)</f>
        <v>36170</v>
      </c>
      <c r="J914" s="46" t="str">
        <f>VLOOKUP(C914,'[1]2023.11'!$C$6:$X$1239,4,0)</f>
        <v>085208716</v>
      </c>
      <c r="K914" s="46" t="str">
        <f>VLOOKUP(C914,'[1]2023.11'!$C$6:$X$1239,3,0)</f>
        <v>061664987</v>
      </c>
      <c r="L914" s="15">
        <v>44228</v>
      </c>
      <c r="M914" s="2">
        <f t="shared" si="879"/>
        <v>26</v>
      </c>
      <c r="N914" s="16">
        <v>52</v>
      </c>
      <c r="O914" s="2"/>
      <c r="P914" s="16"/>
      <c r="Q914" s="16"/>
      <c r="R914" s="2">
        <v>200</v>
      </c>
      <c r="S914" s="2">
        <v>0</v>
      </c>
      <c r="T914" s="2">
        <v>0</v>
      </c>
      <c r="U914" s="16"/>
      <c r="V914" s="2">
        <v>0</v>
      </c>
      <c r="W914" s="2">
        <f t="shared" si="875"/>
        <v>10</v>
      </c>
      <c r="X914" s="2">
        <f t="shared" si="843"/>
        <v>0</v>
      </c>
      <c r="Y914" s="17">
        <f t="shared" si="860"/>
        <v>75</v>
      </c>
      <c r="Z914" s="17">
        <f t="shared" si="874"/>
        <v>13</v>
      </c>
      <c r="AA914" s="17">
        <f t="shared" si="857"/>
        <v>5</v>
      </c>
      <c r="AB914" s="18">
        <v>7</v>
      </c>
      <c r="AC914" s="19">
        <f t="shared" si="846"/>
        <v>310</v>
      </c>
      <c r="AD914" s="17">
        <f t="shared" si="880"/>
        <v>0</v>
      </c>
      <c r="AE914" s="17">
        <f t="shared" si="881"/>
        <v>0</v>
      </c>
      <c r="AF914" s="29"/>
      <c r="AG914" s="43">
        <f t="shared" si="876"/>
        <v>0</v>
      </c>
      <c r="AH914" s="17">
        <f t="shared" si="877"/>
        <v>6</v>
      </c>
      <c r="AI914" s="17">
        <f t="shared" si="878"/>
        <v>6</v>
      </c>
      <c r="AJ914" s="3">
        <f t="shared" si="849"/>
        <v>304</v>
      </c>
      <c r="AK914" s="3">
        <f t="shared" si="850"/>
        <v>0</v>
      </c>
      <c r="AL914" s="3"/>
      <c r="AN914" s="20">
        <f t="shared" si="861"/>
        <v>304</v>
      </c>
      <c r="AO914">
        <f t="shared" si="863"/>
        <v>3</v>
      </c>
      <c r="AP914">
        <f t="shared" si="864"/>
        <v>0</v>
      </c>
      <c r="AQ914">
        <f t="shared" si="865"/>
        <v>0</v>
      </c>
      <c r="AR914">
        <f t="shared" si="866"/>
        <v>0</v>
      </c>
      <c r="AS914">
        <f t="shared" si="867"/>
        <v>0</v>
      </c>
      <c r="AT914">
        <f t="shared" si="868"/>
        <v>4</v>
      </c>
      <c r="AU914">
        <f t="shared" si="869"/>
        <v>0</v>
      </c>
      <c r="AV914">
        <f t="shared" si="870"/>
        <v>0</v>
      </c>
      <c r="AW914">
        <f t="shared" si="871"/>
        <v>0</v>
      </c>
      <c r="AX914">
        <f t="shared" si="872"/>
        <v>0</v>
      </c>
      <c r="AY914">
        <f t="shared" si="858"/>
        <v>0</v>
      </c>
      <c r="AZ914" s="12">
        <f t="shared" si="862"/>
        <v>-4.1666666666666664E-2</v>
      </c>
      <c r="BA914" s="13">
        <f t="shared" si="848"/>
        <v>0</v>
      </c>
      <c r="BB914" s="13">
        <f t="shared" si="873"/>
        <v>0</v>
      </c>
      <c r="BC914" s="27">
        <v>0</v>
      </c>
      <c r="BD914" s="1">
        <f t="shared" si="859"/>
        <v>0</v>
      </c>
      <c r="BE914" s="20">
        <f t="shared" si="847"/>
        <v>285</v>
      </c>
    </row>
    <row r="915" spans="1:57" ht="33" customHeight="1" x14ac:dyDescent="0.65">
      <c r="A915" s="39">
        <v>909</v>
      </c>
      <c r="B915" s="2" t="s">
        <v>2099</v>
      </c>
      <c r="C915" s="44" t="s">
        <v>2111</v>
      </c>
      <c r="D915" s="47" t="s">
        <v>2112</v>
      </c>
      <c r="E915" s="48" t="s">
        <v>2113</v>
      </c>
      <c r="F915" s="46" t="str">
        <f>VLOOKUP(C915,'[1]2023.11'!$C$6:$X$1239,8,0)</f>
        <v>VUN</v>
      </c>
      <c r="G915" s="46" t="str">
        <f>VLOOKUP(C915,'[1]2023.11'!$C$6:$X$1239,9,0)</f>
        <v>SIPAT</v>
      </c>
      <c r="H915" s="46" t="str">
        <f>VLOOKUP(C915,'[1]2023.11'!$C$6:$X$1239,14,0)</f>
        <v>M</v>
      </c>
      <c r="I915" s="78">
        <f>VLOOKUP(C915,'[1]2023.11'!$C$6:$X$1239,13,0)</f>
        <v>34359</v>
      </c>
      <c r="J915" s="46" t="str">
        <f>VLOOKUP(C915,'[1]2023.11'!$C$6:$X$1239,4,0)</f>
        <v>010450865</v>
      </c>
      <c r="K915" s="46" t="str">
        <f>VLOOKUP(C915,'[1]2023.11'!$C$6:$X$1239,3,0)</f>
        <v>040424178</v>
      </c>
      <c r="L915" s="15">
        <v>44228</v>
      </c>
      <c r="M915" s="2">
        <f t="shared" si="879"/>
        <v>26</v>
      </c>
      <c r="N915" s="16">
        <v>29</v>
      </c>
      <c r="O915" s="2"/>
      <c r="P915" s="16"/>
      <c r="Q915" s="16"/>
      <c r="R915" s="2">
        <v>200</v>
      </c>
      <c r="S915" s="2">
        <v>0</v>
      </c>
      <c r="T915" s="2">
        <v>0</v>
      </c>
      <c r="U915" s="16"/>
      <c r="V915" s="2">
        <v>0</v>
      </c>
      <c r="W915" s="2">
        <f t="shared" si="875"/>
        <v>10</v>
      </c>
      <c r="X915" s="2">
        <f t="shared" si="843"/>
        <v>0</v>
      </c>
      <c r="Y915" s="17">
        <f t="shared" si="860"/>
        <v>41.826923076923073</v>
      </c>
      <c r="Z915" s="17">
        <f t="shared" si="874"/>
        <v>7.25</v>
      </c>
      <c r="AA915" s="17">
        <f t="shared" si="857"/>
        <v>5</v>
      </c>
      <c r="AB915" s="18">
        <v>7</v>
      </c>
      <c r="AC915" s="19">
        <f t="shared" si="846"/>
        <v>271.07692307692309</v>
      </c>
      <c r="AD915" s="17">
        <f t="shared" si="880"/>
        <v>0</v>
      </c>
      <c r="AE915" s="17">
        <f t="shared" si="881"/>
        <v>0</v>
      </c>
      <c r="AF915" s="29"/>
      <c r="AG915" s="43">
        <f t="shared" si="876"/>
        <v>0</v>
      </c>
      <c r="AH915" s="17">
        <f t="shared" si="877"/>
        <v>5.4215384615384616</v>
      </c>
      <c r="AI915" s="17">
        <f t="shared" si="878"/>
        <v>5.4215384615384616</v>
      </c>
      <c r="AJ915" s="3">
        <f t="shared" si="849"/>
        <v>265</v>
      </c>
      <c r="AK915" s="3">
        <f t="shared" si="850"/>
        <v>2600</v>
      </c>
      <c r="AL915" s="3"/>
      <c r="AN915" s="20">
        <f t="shared" si="861"/>
        <v>265.66000000000003</v>
      </c>
      <c r="AO915">
        <f t="shared" si="863"/>
        <v>2</v>
      </c>
      <c r="AP915">
        <f t="shared" si="864"/>
        <v>1</v>
      </c>
      <c r="AQ915">
        <f t="shared" si="865"/>
        <v>0</v>
      </c>
      <c r="AR915">
        <f t="shared" si="866"/>
        <v>1</v>
      </c>
      <c r="AS915">
        <f t="shared" si="867"/>
        <v>1</v>
      </c>
      <c r="AT915">
        <f t="shared" si="868"/>
        <v>0</v>
      </c>
      <c r="AU915">
        <f t="shared" si="869"/>
        <v>1</v>
      </c>
      <c r="AV915">
        <f t="shared" si="870"/>
        <v>0</v>
      </c>
      <c r="AW915">
        <f t="shared" si="871"/>
        <v>1</v>
      </c>
      <c r="AX915">
        <f t="shared" si="872"/>
        <v>1</v>
      </c>
      <c r="AY915">
        <f t="shared" si="858"/>
        <v>2640.0000000001</v>
      </c>
      <c r="AZ915" s="12">
        <f t="shared" si="862"/>
        <v>-4.1666666666666664E-2</v>
      </c>
      <c r="BA915" s="13">
        <f t="shared" si="848"/>
        <v>0</v>
      </c>
      <c r="BB915" s="13">
        <f t="shared" si="873"/>
        <v>0</v>
      </c>
      <c r="BC915" s="27">
        <v>0</v>
      </c>
      <c r="BD915" s="1">
        <f t="shared" si="859"/>
        <v>0</v>
      </c>
      <c r="BE915" s="20">
        <f t="shared" si="847"/>
        <v>251.82692307692309</v>
      </c>
    </row>
    <row r="916" spans="1:57" ht="33" customHeight="1" x14ac:dyDescent="0.65">
      <c r="A916" s="2">
        <v>910</v>
      </c>
      <c r="B916" s="2" t="s">
        <v>2099</v>
      </c>
      <c r="C916" s="44" t="s">
        <v>2114</v>
      </c>
      <c r="D916" s="47" t="s">
        <v>2115</v>
      </c>
      <c r="E916" s="48" t="s">
        <v>420</v>
      </c>
      <c r="F916" s="46" t="str">
        <f>VLOOKUP(C916,'[1]2023.11'!$C$6:$X$1239,8,0)</f>
        <v>MORB</v>
      </c>
      <c r="G916" s="46" t="str">
        <f>VLOOKUP(C916,'[1]2023.11'!$C$6:$X$1239,9,0)</f>
        <v>PHEA</v>
      </c>
      <c r="H916" s="46" t="str">
        <f>VLOOKUP(C916,'[1]2023.11'!$C$6:$X$1239,14,0)</f>
        <v>M</v>
      </c>
      <c r="I916" s="78">
        <f>VLOOKUP(C916,'[1]2023.11'!$C$6:$X$1239,13,0)</f>
        <v>36225</v>
      </c>
      <c r="J916" s="46" t="str">
        <f>VLOOKUP(C916,'[1]2023.11'!$C$6:$X$1239,4,0)</f>
        <v>011978948</v>
      </c>
      <c r="K916" s="46" t="str">
        <f>VLOOKUP(C916,'[1]2023.11'!$C$6:$X$1239,3,0)</f>
        <v>220186177</v>
      </c>
      <c r="L916" s="15">
        <v>44228</v>
      </c>
      <c r="M916" s="2">
        <f t="shared" si="879"/>
        <v>25</v>
      </c>
      <c r="N916" s="16">
        <v>17</v>
      </c>
      <c r="O916" s="2"/>
      <c r="P916" s="16">
        <v>1</v>
      </c>
      <c r="Q916" s="16"/>
      <c r="R916" s="2">
        <v>200</v>
      </c>
      <c r="S916" s="2">
        <v>0</v>
      </c>
      <c r="T916" s="2">
        <v>0</v>
      </c>
      <c r="U916" s="16"/>
      <c r="V916" s="2">
        <v>0</v>
      </c>
      <c r="W916" s="2">
        <f t="shared" si="875"/>
        <v>5</v>
      </c>
      <c r="X916" s="2">
        <f t="shared" si="843"/>
        <v>0</v>
      </c>
      <c r="Y916" s="17">
        <f t="shared" si="860"/>
        <v>24.51923076923077</v>
      </c>
      <c r="Z916" s="17">
        <f t="shared" si="874"/>
        <v>4.25</v>
      </c>
      <c r="AA916" s="17">
        <f t="shared" si="857"/>
        <v>4.8076923076923084</v>
      </c>
      <c r="AB916" s="18">
        <v>7</v>
      </c>
      <c r="AC916" s="19">
        <f t="shared" si="846"/>
        <v>245.57692307692309</v>
      </c>
      <c r="AD916" s="17">
        <f t="shared" si="880"/>
        <v>7.6923076923076925</v>
      </c>
      <c r="AE916" s="17">
        <f t="shared" si="881"/>
        <v>0</v>
      </c>
      <c r="AF916" s="29"/>
      <c r="AG916" s="43">
        <f t="shared" si="876"/>
        <v>0</v>
      </c>
      <c r="AH916" s="17">
        <f t="shared" si="877"/>
        <v>4.9115384615384619</v>
      </c>
      <c r="AI916" s="17">
        <f t="shared" si="878"/>
        <v>12.603846153846154</v>
      </c>
      <c r="AJ916" s="3">
        <f t="shared" si="849"/>
        <v>232</v>
      </c>
      <c r="AK916" s="3">
        <f t="shared" si="850"/>
        <v>3800</v>
      </c>
      <c r="AL916" s="3"/>
      <c r="AN916" s="20">
        <f t="shared" si="861"/>
        <v>232.97</v>
      </c>
      <c r="AO916">
        <f t="shared" si="863"/>
        <v>2</v>
      </c>
      <c r="AP916">
        <f t="shared" si="864"/>
        <v>0</v>
      </c>
      <c r="AQ916">
        <f t="shared" si="865"/>
        <v>1</v>
      </c>
      <c r="AR916">
        <f t="shared" si="866"/>
        <v>1</v>
      </c>
      <c r="AS916">
        <f t="shared" si="867"/>
        <v>0</v>
      </c>
      <c r="AT916">
        <f t="shared" si="868"/>
        <v>2</v>
      </c>
      <c r="AU916">
        <f t="shared" si="869"/>
        <v>1</v>
      </c>
      <c r="AV916">
        <f t="shared" si="870"/>
        <v>1</v>
      </c>
      <c r="AW916">
        <f t="shared" si="871"/>
        <v>1</v>
      </c>
      <c r="AX916">
        <f t="shared" si="872"/>
        <v>3</v>
      </c>
      <c r="AY916">
        <f t="shared" si="858"/>
        <v>3879.9999999999955</v>
      </c>
      <c r="AZ916" s="12">
        <f t="shared" si="862"/>
        <v>-4.1666666666666664E-2</v>
      </c>
      <c r="BA916" s="13">
        <f t="shared" si="848"/>
        <v>0</v>
      </c>
      <c r="BB916" s="13">
        <f t="shared" si="873"/>
        <v>0</v>
      </c>
      <c r="BC916" s="27">
        <v>0</v>
      </c>
      <c r="BD916" s="1">
        <f t="shared" si="859"/>
        <v>0</v>
      </c>
      <c r="BE916" s="20">
        <f t="shared" si="847"/>
        <v>221.82692307692309</v>
      </c>
    </row>
    <row r="917" spans="1:57" ht="37.5" customHeight="1" x14ac:dyDescent="0.65">
      <c r="A917" s="39">
        <v>911</v>
      </c>
      <c r="B917" s="2" t="s">
        <v>2099</v>
      </c>
      <c r="C917" s="44" t="s">
        <v>2116</v>
      </c>
      <c r="D917" s="47" t="s">
        <v>1660</v>
      </c>
      <c r="E917" s="48" t="s">
        <v>1204</v>
      </c>
      <c r="F917" s="46" t="str">
        <f>VLOOKUP(C917,'[1]2023.11'!$C$6:$X$1239,8,0)</f>
        <v>HORNG</v>
      </c>
      <c r="G917" s="46" t="str">
        <f>VLOOKUP(C917,'[1]2023.11'!$C$6:$X$1239,9,0)</f>
        <v>SROEURN</v>
      </c>
      <c r="H917" s="46" t="str">
        <f>VLOOKUP(C917,'[1]2023.11'!$C$6:$X$1239,14,0)</f>
        <v>M</v>
      </c>
      <c r="I917" s="78">
        <f>VLOOKUP(C917,'[1]2023.11'!$C$6:$X$1239,13,0)</f>
        <v>26702</v>
      </c>
      <c r="J917" s="46" t="str">
        <f>VLOOKUP(C917,'[1]2023.11'!$C$6:$X$1239,4,0)</f>
        <v>0978108577</v>
      </c>
      <c r="K917" s="46" t="str">
        <f>VLOOKUP(C917,'[1]2023.11'!$C$6:$X$1239,3,0)</f>
        <v>060460529</v>
      </c>
      <c r="L917" s="15">
        <v>44228</v>
      </c>
      <c r="M917" s="2">
        <f t="shared" si="879"/>
        <v>26</v>
      </c>
      <c r="N917" s="16">
        <v>32</v>
      </c>
      <c r="O917" s="2"/>
      <c r="P917" s="16"/>
      <c r="Q917" s="16"/>
      <c r="R917" s="2">
        <v>210</v>
      </c>
      <c r="S917" s="2">
        <v>15</v>
      </c>
      <c r="T917" s="2">
        <v>3.5</v>
      </c>
      <c r="U917" s="16"/>
      <c r="V917" s="2">
        <v>0</v>
      </c>
      <c r="W917" s="2">
        <f t="shared" si="875"/>
        <v>10</v>
      </c>
      <c r="X917" s="2">
        <f t="shared" si="843"/>
        <v>0</v>
      </c>
      <c r="Y917" s="17">
        <f t="shared" si="860"/>
        <v>48.46153846153846</v>
      </c>
      <c r="Z917" s="17">
        <f t="shared" si="874"/>
        <v>8</v>
      </c>
      <c r="AA917" s="17">
        <f t="shared" si="857"/>
        <v>5</v>
      </c>
      <c r="AB917" s="18">
        <v>7</v>
      </c>
      <c r="AC917" s="19">
        <f t="shared" si="846"/>
        <v>306.96153846153845</v>
      </c>
      <c r="AD917" s="17">
        <f t="shared" si="880"/>
        <v>0</v>
      </c>
      <c r="AE917" s="17">
        <f t="shared" si="881"/>
        <v>0</v>
      </c>
      <c r="AF917" s="29"/>
      <c r="AG917" s="43">
        <f t="shared" si="876"/>
        <v>0</v>
      </c>
      <c r="AH917" s="17">
        <f t="shared" si="877"/>
        <v>6</v>
      </c>
      <c r="AI917" s="17">
        <f t="shared" si="878"/>
        <v>6</v>
      </c>
      <c r="AJ917" s="3">
        <f t="shared" si="849"/>
        <v>300</v>
      </c>
      <c r="AK917" s="3">
        <f t="shared" si="850"/>
        <v>3800</v>
      </c>
      <c r="AL917" s="3"/>
      <c r="AN917" s="20">
        <f t="shared" si="861"/>
        <v>300.95999999999998</v>
      </c>
      <c r="AO917">
        <f t="shared" si="863"/>
        <v>3</v>
      </c>
      <c r="AP917">
        <f t="shared" si="864"/>
        <v>0</v>
      </c>
      <c r="AQ917">
        <f t="shared" si="865"/>
        <v>0</v>
      </c>
      <c r="AR917">
        <f t="shared" si="866"/>
        <v>0</v>
      </c>
      <c r="AS917">
        <f t="shared" si="867"/>
        <v>0</v>
      </c>
      <c r="AT917">
        <f t="shared" si="868"/>
        <v>0</v>
      </c>
      <c r="AU917">
        <f t="shared" si="869"/>
        <v>1</v>
      </c>
      <c r="AV917">
        <f t="shared" si="870"/>
        <v>1</v>
      </c>
      <c r="AW917">
        <f t="shared" si="871"/>
        <v>1</v>
      </c>
      <c r="AX917">
        <f t="shared" si="872"/>
        <v>3</v>
      </c>
      <c r="AY917">
        <f t="shared" si="858"/>
        <v>3839.9999999999181</v>
      </c>
      <c r="AZ917" s="12">
        <f t="shared" si="862"/>
        <v>-4.1666666666666664E-2</v>
      </c>
      <c r="BA917" s="13">
        <f t="shared" si="848"/>
        <v>0</v>
      </c>
      <c r="BB917" s="13">
        <f t="shared" si="873"/>
        <v>0</v>
      </c>
      <c r="BC917" s="27">
        <v>2</v>
      </c>
      <c r="BD917" s="1">
        <f t="shared" si="859"/>
        <v>75</v>
      </c>
      <c r="BE917" s="20">
        <f t="shared" si="847"/>
        <v>211.96153846153845</v>
      </c>
    </row>
    <row r="918" spans="1:57" ht="37.5" customHeight="1" x14ac:dyDescent="0.65">
      <c r="A918" s="2">
        <v>912</v>
      </c>
      <c r="B918" s="2" t="s">
        <v>2099</v>
      </c>
      <c r="C918" s="52" t="s">
        <v>2117</v>
      </c>
      <c r="D918" s="47" t="s">
        <v>2118</v>
      </c>
      <c r="E918" s="48" t="s">
        <v>2119</v>
      </c>
      <c r="F918" s="46" t="str">
        <f>VLOOKUP(C918,'[1]2023.11'!$C$6:$X$1239,8,0)</f>
        <v>CHANLY</v>
      </c>
      <c r="G918" s="46" t="str">
        <f>VLOOKUP(C918,'[1]2023.11'!$C$6:$X$1239,9,0)</f>
        <v>SYKIN</v>
      </c>
      <c r="H918" s="46" t="str">
        <f>VLOOKUP(C918,'[1]2023.11'!$C$6:$X$1239,14,0)</f>
        <v>M</v>
      </c>
      <c r="I918" s="78">
        <f>VLOOKUP(C918,'[1]2023.11'!$C$6:$X$1239,13,0)</f>
        <v>37672</v>
      </c>
      <c r="J918" s="46" t="e">
        <f>VLOOKUP(C918,'[1]2023.11'!$C$6:$X$1239,4,0)</f>
        <v>#N/A</v>
      </c>
      <c r="K918" s="46" t="str">
        <f>VLOOKUP(C918,'[1]2023.11'!$C$6:$X$1239,3,0)</f>
        <v>150984652</v>
      </c>
      <c r="L918" s="15">
        <v>44671</v>
      </c>
      <c r="M918" s="2">
        <f t="shared" si="879"/>
        <v>26</v>
      </c>
      <c r="N918" s="16">
        <v>25</v>
      </c>
      <c r="O918" s="2"/>
      <c r="P918" s="16"/>
      <c r="Q918" s="16"/>
      <c r="R918" s="2">
        <v>200</v>
      </c>
      <c r="S918" s="2">
        <v>0</v>
      </c>
      <c r="T918" s="2">
        <v>0</v>
      </c>
      <c r="U918" s="16"/>
      <c r="V918" s="2">
        <v>0</v>
      </c>
      <c r="W918" s="2">
        <f t="shared" si="875"/>
        <v>10</v>
      </c>
      <c r="X918" s="2">
        <f t="shared" si="843"/>
        <v>0</v>
      </c>
      <c r="Y918" s="17">
        <f t="shared" si="860"/>
        <v>36.057692307692307</v>
      </c>
      <c r="Z918" s="17">
        <f t="shared" si="874"/>
        <v>6.25</v>
      </c>
      <c r="AA918" s="17">
        <f t="shared" si="857"/>
        <v>5</v>
      </c>
      <c r="AB918" s="18">
        <v>7</v>
      </c>
      <c r="AC918" s="19">
        <f t="shared" si="846"/>
        <v>264.30769230769232</v>
      </c>
      <c r="AD918" s="17">
        <f t="shared" si="880"/>
        <v>0</v>
      </c>
      <c r="AE918" s="17">
        <f t="shared" si="881"/>
        <v>0</v>
      </c>
      <c r="AF918" s="29"/>
      <c r="AG918" s="43">
        <f t="shared" si="876"/>
        <v>0</v>
      </c>
      <c r="AH918" s="17">
        <f t="shared" si="877"/>
        <v>5.2861538461538462</v>
      </c>
      <c r="AI918" s="17">
        <f t="shared" si="878"/>
        <v>5.2861538461538462</v>
      </c>
      <c r="AJ918" s="3">
        <f t="shared" si="849"/>
        <v>259</v>
      </c>
      <c r="AK918" s="3">
        <f t="shared" si="850"/>
        <v>0</v>
      </c>
      <c r="AL918" s="3"/>
      <c r="AN918" s="20">
        <f t="shared" si="861"/>
        <v>259.02</v>
      </c>
      <c r="AO918">
        <f t="shared" si="863"/>
        <v>2</v>
      </c>
      <c r="AP918">
        <f t="shared" si="864"/>
        <v>1</v>
      </c>
      <c r="AQ918">
        <f t="shared" si="865"/>
        <v>0</v>
      </c>
      <c r="AR918">
        <f t="shared" si="866"/>
        <v>0</v>
      </c>
      <c r="AS918">
        <f t="shared" si="867"/>
        <v>1</v>
      </c>
      <c r="AT918">
        <f t="shared" si="868"/>
        <v>4</v>
      </c>
      <c r="AU918">
        <f t="shared" si="869"/>
        <v>0</v>
      </c>
      <c r="AV918">
        <f t="shared" si="870"/>
        <v>0</v>
      </c>
      <c r="AW918">
        <f t="shared" si="871"/>
        <v>0</v>
      </c>
      <c r="AX918">
        <f t="shared" si="872"/>
        <v>0</v>
      </c>
      <c r="AY918">
        <f t="shared" si="858"/>
        <v>79.99999999992724</v>
      </c>
      <c r="AZ918" s="12">
        <f t="shared" si="862"/>
        <v>-1.2611111111111111</v>
      </c>
      <c r="BA918" s="13">
        <f t="shared" si="848"/>
        <v>0</v>
      </c>
      <c r="BB918" s="13">
        <f t="shared" si="873"/>
        <v>0</v>
      </c>
      <c r="BC918" s="27">
        <v>2</v>
      </c>
      <c r="BD918" s="1">
        <f t="shared" si="859"/>
        <v>75</v>
      </c>
      <c r="BE918" s="20">
        <f t="shared" si="847"/>
        <v>171.05769230769232</v>
      </c>
    </row>
    <row r="919" spans="1:57" ht="37.5" customHeight="1" x14ac:dyDescent="0.65">
      <c r="A919" s="39">
        <v>913</v>
      </c>
      <c r="B919" s="2" t="s">
        <v>2099</v>
      </c>
      <c r="C919" s="52" t="s">
        <v>2120</v>
      </c>
      <c r="D919" s="47" t="s">
        <v>347</v>
      </c>
      <c r="E919" s="48" t="s">
        <v>421</v>
      </c>
      <c r="F919" s="46" t="str">
        <f>VLOOKUP(C919,'[1]2023.11'!$C$6:$X$1239,8,0)</f>
        <v>KOUY</v>
      </c>
      <c r="G919" s="46" t="str">
        <f>VLOOKUP(C919,'[1]2023.11'!$C$6:$X$1239,9,0)</f>
        <v>CHET</v>
      </c>
      <c r="H919" s="46" t="str">
        <f>VLOOKUP(C919,'[1]2023.11'!$C$6:$X$1239,14,0)</f>
        <v>F</v>
      </c>
      <c r="I919" s="78">
        <f>VLOOKUP(C919,'[1]2023.11'!$C$6:$X$1239,13,0)</f>
        <v>33009</v>
      </c>
      <c r="J919" s="46" t="str">
        <f>VLOOKUP(C919,'[1]2023.11'!$C$6:$X$1239,4,0)</f>
        <v>010448924</v>
      </c>
      <c r="K919" s="46" t="str">
        <f>VLOOKUP(C919,'[1]2023.11'!$C$6:$X$1239,3,0)</f>
        <v>050826662</v>
      </c>
      <c r="L919" s="15">
        <v>44927</v>
      </c>
      <c r="M919" s="2">
        <f t="shared" si="879"/>
        <v>26</v>
      </c>
      <c r="N919" s="16">
        <v>27</v>
      </c>
      <c r="O919" s="2"/>
      <c r="P919" s="16"/>
      <c r="Q919" s="16"/>
      <c r="R919" s="2">
        <v>200</v>
      </c>
      <c r="S919" s="2">
        <v>0</v>
      </c>
      <c r="T919" s="2">
        <v>4</v>
      </c>
      <c r="U919" s="16"/>
      <c r="V919" s="2">
        <v>0</v>
      </c>
      <c r="W919" s="2">
        <f t="shared" si="875"/>
        <v>10</v>
      </c>
      <c r="X919" s="2">
        <f t="shared" si="843"/>
        <v>0</v>
      </c>
      <c r="Y919" s="17">
        <f t="shared" si="860"/>
        <v>38.942307692307693</v>
      </c>
      <c r="Z919" s="17">
        <f t="shared" si="874"/>
        <v>6.75</v>
      </c>
      <c r="AA919" s="17">
        <f t="shared" si="857"/>
        <v>5</v>
      </c>
      <c r="AB919" s="18">
        <v>7</v>
      </c>
      <c r="AC919" s="19">
        <f t="shared" si="846"/>
        <v>271.69230769230768</v>
      </c>
      <c r="AD919" s="17">
        <f t="shared" si="880"/>
        <v>0</v>
      </c>
      <c r="AE919" s="17">
        <f t="shared" si="881"/>
        <v>0</v>
      </c>
      <c r="AF919" s="29"/>
      <c r="AG919" s="43">
        <f t="shared" si="876"/>
        <v>0</v>
      </c>
      <c r="AH919" s="17">
        <f t="shared" si="877"/>
        <v>5.4338461538461535</v>
      </c>
      <c r="AI919" s="17">
        <f t="shared" si="878"/>
        <v>5.4338461538461535</v>
      </c>
      <c r="AJ919" s="3">
        <f t="shared" si="849"/>
        <v>266</v>
      </c>
      <c r="AK919" s="3">
        <f t="shared" si="850"/>
        <v>1000</v>
      </c>
      <c r="AL919" s="3"/>
      <c r="AN919" s="20">
        <f t="shared" si="861"/>
        <v>266.26</v>
      </c>
      <c r="AO919">
        <f t="shared" si="863"/>
        <v>2</v>
      </c>
      <c r="AP919">
        <f t="shared" si="864"/>
        <v>1</v>
      </c>
      <c r="AQ919">
        <f t="shared" si="865"/>
        <v>0</v>
      </c>
      <c r="AR919">
        <f t="shared" si="866"/>
        <v>1</v>
      </c>
      <c r="AS919">
        <f t="shared" si="867"/>
        <v>1</v>
      </c>
      <c r="AT919">
        <f t="shared" si="868"/>
        <v>1</v>
      </c>
      <c r="AU919">
        <f t="shared" si="869"/>
        <v>0</v>
      </c>
      <c r="AV919">
        <f t="shared" si="870"/>
        <v>1</v>
      </c>
      <c r="AW919">
        <f t="shared" si="871"/>
        <v>0</v>
      </c>
      <c r="AX919">
        <f t="shared" si="872"/>
        <v>0</v>
      </c>
      <c r="AY919">
        <f t="shared" si="858"/>
        <v>1039.9999999999636</v>
      </c>
      <c r="AZ919" s="12">
        <f t="shared" si="862"/>
        <v>-1.9583333333333333</v>
      </c>
      <c r="BA919" s="13">
        <f t="shared" si="848"/>
        <v>0</v>
      </c>
      <c r="BB919" s="13">
        <f t="shared" si="873"/>
        <v>0</v>
      </c>
      <c r="BC919" s="27">
        <v>2</v>
      </c>
      <c r="BD919" s="1">
        <f t="shared" si="859"/>
        <v>75</v>
      </c>
      <c r="BE919" s="20">
        <f t="shared" si="847"/>
        <v>177.94230769230768</v>
      </c>
    </row>
    <row r="920" spans="1:57" ht="33" customHeight="1" x14ac:dyDescent="0.65">
      <c r="A920" s="2">
        <v>914</v>
      </c>
      <c r="B920" s="2" t="s">
        <v>2121</v>
      </c>
      <c r="C920" s="44" t="s">
        <v>2122</v>
      </c>
      <c r="D920" s="47" t="s">
        <v>2123</v>
      </c>
      <c r="E920" s="48" t="s">
        <v>1711</v>
      </c>
      <c r="F920" s="46" t="str">
        <f>VLOOKUP(C920,'[1]2023.11'!$C$6:$X$1239,8,0)</f>
        <v>LOT</v>
      </c>
      <c r="G920" s="46" t="str">
        <f>VLOOKUP(C920,'[1]2023.11'!$C$6:$X$1239,9,0)</f>
        <v>SOTHEA</v>
      </c>
      <c r="H920" s="46" t="str">
        <f>VLOOKUP(C920,'[1]2023.11'!$C$6:$X$1239,14,0)</f>
        <v>M</v>
      </c>
      <c r="I920" s="78">
        <f>VLOOKUP(C920,'[1]2023.11'!$C$6:$X$1239,13,0)</f>
        <v>31725</v>
      </c>
      <c r="J920" s="46" t="str">
        <f>VLOOKUP(C920,'[1]2023.11'!$C$6:$X$1239,4,0)</f>
        <v>081529581</v>
      </c>
      <c r="K920" s="46">
        <f>VLOOKUP(C920,'[1]2023.11'!$C$6:$X$1239,3,0)</f>
        <v>180109933</v>
      </c>
      <c r="L920" s="15">
        <v>44228</v>
      </c>
      <c r="M920" s="2">
        <f t="shared" si="879"/>
        <v>26</v>
      </c>
      <c r="N920" s="16">
        <v>21</v>
      </c>
      <c r="O920" s="2"/>
      <c r="P920" s="16"/>
      <c r="Q920" s="16"/>
      <c r="R920" s="2">
        <v>200</v>
      </c>
      <c r="S920" s="2">
        <v>0</v>
      </c>
      <c r="T920" s="2">
        <v>2</v>
      </c>
      <c r="U920" s="16"/>
      <c r="V920" s="2">
        <v>0</v>
      </c>
      <c r="W920" s="2">
        <f>IF(AND($Q$4&lt;=M920,Q920&lt;0.01),10,IF(AND(M920&gt;=$Q$4-1,Q920&lt;0.01),5,0))</f>
        <v>10</v>
      </c>
      <c r="X920" s="2">
        <f t="shared" si="843"/>
        <v>0</v>
      </c>
      <c r="Y920" s="17">
        <f t="shared" si="860"/>
        <v>30.288461538461537</v>
      </c>
      <c r="Z920" s="17">
        <f t="shared" si="874"/>
        <v>5.25</v>
      </c>
      <c r="AA920" s="17">
        <f t="shared" si="857"/>
        <v>5</v>
      </c>
      <c r="AB920" s="18">
        <v>7</v>
      </c>
      <c r="AC920" s="19">
        <f t="shared" si="846"/>
        <v>259.53846153846155</v>
      </c>
      <c r="AD920" s="17">
        <f t="shared" si="880"/>
        <v>0</v>
      </c>
      <c r="AE920" s="17">
        <f t="shared" si="881"/>
        <v>0</v>
      </c>
      <c r="AF920" s="29"/>
      <c r="AG920" s="43">
        <f>IF(BE920&lt;=(1500000/4000),0,IF(BE920&lt;=(2000000/4000),(BE920-(1500000/4000))*5%,IF(BE920&lt;=(8500000/4000),(BE920-(2000000/4000))*10%+(25000/4000),IF(BE920&lt;=(12500000/4000),(BE920-(8500000/4000))*15%+(675000/4000),(BE920-(12500000/4000))*20%+(1275000/4000)))))</f>
        <v>0</v>
      </c>
      <c r="AH920" s="17">
        <f>IF((AC920*4000)&lt;=1200000,(AC920*2%),(1200000/4000*2%))</f>
        <v>5.1907692307692308</v>
      </c>
      <c r="AI920" s="17">
        <f>AD920+AE920+AF920+AG920+AH920</f>
        <v>5.1907692307692308</v>
      </c>
      <c r="AJ920" s="3">
        <f t="shared" si="849"/>
        <v>254</v>
      </c>
      <c r="AK920" s="3">
        <f t="shared" si="850"/>
        <v>1300</v>
      </c>
      <c r="AL920" s="3"/>
      <c r="AN920" s="20">
        <f t="shared" si="861"/>
        <v>254.35</v>
      </c>
      <c r="AO920">
        <f t="shared" si="863"/>
        <v>2</v>
      </c>
      <c r="AP920">
        <f t="shared" si="864"/>
        <v>1</v>
      </c>
      <c r="AQ920">
        <f t="shared" si="865"/>
        <v>0</v>
      </c>
      <c r="AR920">
        <f t="shared" si="866"/>
        <v>0</v>
      </c>
      <c r="AS920">
        <f t="shared" si="867"/>
        <v>0</v>
      </c>
      <c r="AT920">
        <f t="shared" si="868"/>
        <v>4</v>
      </c>
      <c r="AU920">
        <f t="shared" si="869"/>
        <v>0</v>
      </c>
      <c r="AV920">
        <f t="shared" si="870"/>
        <v>1</v>
      </c>
      <c r="AW920">
        <f t="shared" si="871"/>
        <v>0</v>
      </c>
      <c r="AX920">
        <f t="shared" si="872"/>
        <v>3</v>
      </c>
      <c r="AY920">
        <f t="shared" si="858"/>
        <v>1399.9999999999773</v>
      </c>
      <c r="AZ920" s="12">
        <f t="shared" si="862"/>
        <v>-4.1666666666666664E-2</v>
      </c>
      <c r="BA920" s="13">
        <f t="shared" si="848"/>
        <v>0</v>
      </c>
      <c r="BB920" s="13">
        <f t="shared" si="873"/>
        <v>0</v>
      </c>
      <c r="BC920" s="27">
        <v>0</v>
      </c>
      <c r="BD920" s="1">
        <f t="shared" si="859"/>
        <v>0</v>
      </c>
      <c r="BE920" s="20">
        <f t="shared" si="847"/>
        <v>242.28846153846155</v>
      </c>
    </row>
    <row r="921" spans="1:57" ht="33" customHeight="1" x14ac:dyDescent="0.65">
      <c r="A921" s="39">
        <v>915</v>
      </c>
      <c r="B921" s="2" t="s">
        <v>2121</v>
      </c>
      <c r="C921" s="44" t="s">
        <v>2124</v>
      </c>
      <c r="D921" s="47" t="s">
        <v>572</v>
      </c>
      <c r="E921" s="48" t="s">
        <v>426</v>
      </c>
      <c r="F921" s="46" t="str">
        <f>VLOOKUP(C921,'[1]2023.11'!$C$6:$X$1239,8,0)</f>
        <v>SUN</v>
      </c>
      <c r="G921" s="46" t="str">
        <f>VLOOKUP(C921,'[1]2023.11'!$C$6:$X$1239,9,0)</f>
        <v>SREYROTH</v>
      </c>
      <c r="H921" s="46" t="str">
        <f>VLOOKUP(C921,'[1]2023.11'!$C$6:$X$1239,14,0)</f>
        <v>F</v>
      </c>
      <c r="I921" s="78">
        <f>VLOOKUP(C921,'[1]2023.11'!$C$6:$X$1239,13,0)</f>
        <v>33526</v>
      </c>
      <c r="J921" s="46" t="str">
        <f>VLOOKUP(C921,'[1]2023.11'!$C$6:$X$1239,4,0)</f>
        <v>0967023106</v>
      </c>
      <c r="K921" s="46" t="str">
        <f>VLOOKUP(C921,'[1]2023.11'!$C$6:$X$1239,3,0)</f>
        <v>040398895</v>
      </c>
      <c r="L921" s="15">
        <v>44228</v>
      </c>
      <c r="M921" s="2">
        <f t="shared" si="879"/>
        <v>26</v>
      </c>
      <c r="N921" s="16">
        <v>29</v>
      </c>
      <c r="O921" s="2"/>
      <c r="P921" s="16"/>
      <c r="Q921" s="16"/>
      <c r="R921" s="2">
        <v>200</v>
      </c>
      <c r="S921" s="2">
        <v>0</v>
      </c>
      <c r="T921" s="2">
        <v>1</v>
      </c>
      <c r="U921" s="16"/>
      <c r="V921" s="2">
        <v>0</v>
      </c>
      <c r="W921" s="2">
        <f t="shared" ref="W921:W929" si="882">IF(AND($Q$4&lt;=M921,Q921&lt;0.01),10,IF(AND(M921&gt;=$Q$4-1,Q921&lt;0.01),5,0))</f>
        <v>10</v>
      </c>
      <c r="X921" s="2">
        <f t="shared" si="843"/>
        <v>0</v>
      </c>
      <c r="Y921" s="17">
        <f t="shared" si="860"/>
        <v>41.826923076923073</v>
      </c>
      <c r="Z921" s="17">
        <f t="shared" si="874"/>
        <v>7.25</v>
      </c>
      <c r="AA921" s="17">
        <f t="shared" si="857"/>
        <v>5</v>
      </c>
      <c r="AB921" s="18">
        <v>7</v>
      </c>
      <c r="AC921" s="19">
        <f t="shared" si="846"/>
        <v>272.07692307692309</v>
      </c>
      <c r="AD921" s="17">
        <f t="shared" si="880"/>
        <v>0</v>
      </c>
      <c r="AE921" s="17">
        <f t="shared" si="881"/>
        <v>0</v>
      </c>
      <c r="AF921" s="29"/>
      <c r="AG921" s="43">
        <f t="shared" ref="AG921:AG929" si="883">IF(BE921&lt;=(1500000/4000),0,IF(BE921&lt;=(2000000/4000),(BE921-(1500000/4000))*5%,IF(BE921&lt;=(8500000/4000),(BE921-(2000000/4000))*10%+(25000/4000),IF(BE921&lt;=(12500000/4000),(BE921-(8500000/4000))*15%+(675000/4000),(BE921-(12500000/4000))*20%+(1275000/4000)))))</f>
        <v>0</v>
      </c>
      <c r="AH921" s="17">
        <f t="shared" ref="AH921:AH929" si="884">IF((AC921*4000)&lt;=1200000,(AC921*2%),(1200000/4000*2%))</f>
        <v>5.4415384615384621</v>
      </c>
      <c r="AI921" s="17">
        <f t="shared" ref="AI921:AI929" si="885">AD921+AE921+AF921+AG921+AH921</f>
        <v>5.4415384615384621</v>
      </c>
      <c r="AJ921" s="3">
        <f t="shared" si="849"/>
        <v>266</v>
      </c>
      <c r="AK921" s="3">
        <f t="shared" si="850"/>
        <v>2500</v>
      </c>
      <c r="AL921" s="3"/>
      <c r="AN921" s="20">
        <f t="shared" si="861"/>
        <v>266.64</v>
      </c>
      <c r="AO921">
        <f t="shared" si="863"/>
        <v>2</v>
      </c>
      <c r="AP921">
        <f t="shared" si="864"/>
        <v>1</v>
      </c>
      <c r="AQ921">
        <f t="shared" si="865"/>
        <v>0</v>
      </c>
      <c r="AR921">
        <f t="shared" si="866"/>
        <v>1</v>
      </c>
      <c r="AS921">
        <f t="shared" si="867"/>
        <v>1</v>
      </c>
      <c r="AT921">
        <f t="shared" si="868"/>
        <v>1</v>
      </c>
      <c r="AU921">
        <f t="shared" si="869"/>
        <v>1</v>
      </c>
      <c r="AV921">
        <f t="shared" si="870"/>
        <v>0</v>
      </c>
      <c r="AW921">
        <f t="shared" si="871"/>
        <v>1</v>
      </c>
      <c r="AX921">
        <f t="shared" si="872"/>
        <v>0</v>
      </c>
      <c r="AY921">
        <f t="shared" si="858"/>
        <v>2559.9999999999454</v>
      </c>
      <c r="AZ921" s="12">
        <f t="shared" si="862"/>
        <v>-4.1666666666666664E-2</v>
      </c>
      <c r="BA921" s="13">
        <f t="shared" si="848"/>
        <v>0</v>
      </c>
      <c r="BB921" s="13">
        <f t="shared" si="873"/>
        <v>0</v>
      </c>
      <c r="BC921" s="27">
        <v>0</v>
      </c>
      <c r="BD921" s="1">
        <f t="shared" si="859"/>
        <v>0</v>
      </c>
      <c r="BE921" s="20">
        <f t="shared" si="847"/>
        <v>252.82692307692309</v>
      </c>
    </row>
    <row r="922" spans="1:57" ht="36.75" customHeight="1" x14ac:dyDescent="0.65">
      <c r="A922" s="2">
        <v>916</v>
      </c>
      <c r="B922" s="2" t="s">
        <v>2121</v>
      </c>
      <c r="C922" s="44" t="s">
        <v>2125</v>
      </c>
      <c r="D922" s="47" t="s">
        <v>2126</v>
      </c>
      <c r="E922" s="48" t="s">
        <v>244</v>
      </c>
      <c r="F922" s="46" t="str">
        <f>VLOOKUP(C922,'[1]2023.11'!$C$6:$X$1239,8,0)</f>
        <v>KHLO</v>
      </c>
      <c r="G922" s="46" t="str">
        <f>VLOOKUP(C922,'[1]2023.11'!$C$6:$X$1239,9,0)</f>
        <v>SREYNEANG</v>
      </c>
      <c r="H922" s="46" t="str">
        <f>VLOOKUP(C922,'[1]2023.11'!$C$6:$X$1239,14,0)</f>
        <v>F</v>
      </c>
      <c r="I922" s="78">
        <f>VLOOKUP(C922,'[1]2023.11'!$C$6:$X$1239,13,0)</f>
        <v>34367</v>
      </c>
      <c r="J922" s="46" t="str">
        <f>VLOOKUP(C922,'[1]2023.11'!$C$6:$X$1239,4,0)</f>
        <v>0964546516</v>
      </c>
      <c r="K922" s="46" t="str">
        <f>VLOOKUP(C922,'[1]2023.11'!$C$6:$X$1239,3,0)</f>
        <v>061865653</v>
      </c>
      <c r="L922" s="15">
        <v>44228</v>
      </c>
      <c r="M922" s="2">
        <f t="shared" si="879"/>
        <v>26</v>
      </c>
      <c r="N922" s="16">
        <v>32</v>
      </c>
      <c r="O922" s="2"/>
      <c r="P922" s="16"/>
      <c r="Q922" s="16"/>
      <c r="R922" s="2">
        <v>200</v>
      </c>
      <c r="S922" s="2">
        <v>0</v>
      </c>
      <c r="T922" s="2">
        <v>0</v>
      </c>
      <c r="U922" s="16"/>
      <c r="V922" s="2">
        <v>0</v>
      </c>
      <c r="W922" s="2">
        <f t="shared" si="882"/>
        <v>10</v>
      </c>
      <c r="X922" s="2">
        <f t="shared" si="843"/>
        <v>0</v>
      </c>
      <c r="Y922" s="17">
        <f t="shared" si="860"/>
        <v>46.153846153846153</v>
      </c>
      <c r="Z922" s="17">
        <f t="shared" si="874"/>
        <v>8</v>
      </c>
      <c r="AA922" s="17">
        <f t="shared" si="857"/>
        <v>5</v>
      </c>
      <c r="AB922" s="18">
        <v>7</v>
      </c>
      <c r="AC922" s="19">
        <f t="shared" si="846"/>
        <v>276.15384615384613</v>
      </c>
      <c r="AD922" s="17">
        <f t="shared" si="880"/>
        <v>0</v>
      </c>
      <c r="AE922" s="17">
        <f t="shared" si="881"/>
        <v>0</v>
      </c>
      <c r="AF922" s="29"/>
      <c r="AG922" s="43">
        <f t="shared" si="883"/>
        <v>0</v>
      </c>
      <c r="AH922" s="17">
        <f t="shared" si="884"/>
        <v>5.523076923076923</v>
      </c>
      <c r="AI922" s="17">
        <f t="shared" si="885"/>
        <v>5.523076923076923</v>
      </c>
      <c r="AJ922" s="3">
        <f t="shared" si="849"/>
        <v>270</v>
      </c>
      <c r="AK922" s="3">
        <f t="shared" si="850"/>
        <v>2500</v>
      </c>
      <c r="AL922" s="3"/>
      <c r="AN922" s="20">
        <f t="shared" si="861"/>
        <v>270.63</v>
      </c>
      <c r="AO922">
        <f t="shared" si="863"/>
        <v>2</v>
      </c>
      <c r="AP922">
        <f t="shared" si="864"/>
        <v>1</v>
      </c>
      <c r="AQ922">
        <f t="shared" si="865"/>
        <v>1</v>
      </c>
      <c r="AR922">
        <f t="shared" si="866"/>
        <v>0</v>
      </c>
      <c r="AS922">
        <f t="shared" si="867"/>
        <v>0</v>
      </c>
      <c r="AT922">
        <f t="shared" si="868"/>
        <v>0</v>
      </c>
      <c r="AU922">
        <f t="shared" si="869"/>
        <v>1</v>
      </c>
      <c r="AV922">
        <f t="shared" si="870"/>
        <v>0</v>
      </c>
      <c r="AW922">
        <f t="shared" si="871"/>
        <v>1</v>
      </c>
      <c r="AX922">
        <f t="shared" si="872"/>
        <v>0</v>
      </c>
      <c r="AY922">
        <f t="shared" si="858"/>
        <v>2519.9999999999818</v>
      </c>
      <c r="AZ922" s="12">
        <f t="shared" si="862"/>
        <v>-4.1666666666666664E-2</v>
      </c>
      <c r="BA922" s="13">
        <f t="shared" si="848"/>
        <v>0</v>
      </c>
      <c r="BB922" s="13">
        <f t="shared" si="873"/>
        <v>0</v>
      </c>
      <c r="BC922" s="27">
        <v>0</v>
      </c>
      <c r="BD922" s="1">
        <f t="shared" si="859"/>
        <v>0</v>
      </c>
      <c r="BE922" s="20">
        <f t="shared" si="847"/>
        <v>256.15384615384613</v>
      </c>
    </row>
    <row r="923" spans="1:57" ht="33" customHeight="1" x14ac:dyDescent="0.65">
      <c r="A923" s="39">
        <v>917</v>
      </c>
      <c r="B923" s="2" t="s">
        <v>2121</v>
      </c>
      <c r="C923" s="44" t="s">
        <v>2127</v>
      </c>
      <c r="D923" s="47" t="s">
        <v>2128</v>
      </c>
      <c r="E923" s="48" t="s">
        <v>1701</v>
      </c>
      <c r="F923" s="46" t="str">
        <f>VLOOKUP(C923,'[1]2023.11'!$C$6:$X$1239,8,0)</f>
        <v>THAB</v>
      </c>
      <c r="G923" s="46" t="str">
        <f>VLOOKUP(C923,'[1]2023.11'!$C$6:$X$1239,9,0)</f>
        <v>CHANTHY</v>
      </c>
      <c r="H923" s="46" t="str">
        <f>VLOOKUP(C923,'[1]2023.11'!$C$6:$X$1239,14,0)</f>
        <v>M</v>
      </c>
      <c r="I923" s="78">
        <f>VLOOKUP(C923,'[1]2023.11'!$C$6:$X$1239,13,0)</f>
        <v>34043</v>
      </c>
      <c r="J923" s="46">
        <f>VLOOKUP(C923,'[1]2023.11'!$C$6:$X$1239,4,0)</f>
        <v>0</v>
      </c>
      <c r="K923" s="46" t="str">
        <f>VLOOKUP(C923,'[1]2023.11'!$C$6:$X$1239,3,0)</f>
        <v>061924913</v>
      </c>
      <c r="L923" s="15">
        <v>44228</v>
      </c>
      <c r="M923" s="2">
        <f t="shared" si="879"/>
        <v>25</v>
      </c>
      <c r="N923" s="16">
        <v>43</v>
      </c>
      <c r="O923" s="2"/>
      <c r="P923" s="16">
        <v>1</v>
      </c>
      <c r="Q923" s="16"/>
      <c r="R923" s="2">
        <v>200</v>
      </c>
      <c r="S923" s="2">
        <v>0</v>
      </c>
      <c r="T923" s="2">
        <v>4.5</v>
      </c>
      <c r="U923" s="16"/>
      <c r="V923" s="2">
        <v>0</v>
      </c>
      <c r="W923" s="2">
        <f t="shared" si="882"/>
        <v>5</v>
      </c>
      <c r="X923" s="2">
        <f t="shared" si="843"/>
        <v>0</v>
      </c>
      <c r="Y923" s="17">
        <f t="shared" si="860"/>
        <v>62.019230769230766</v>
      </c>
      <c r="Z923" s="17">
        <f t="shared" si="874"/>
        <v>10.75</v>
      </c>
      <c r="AA923" s="17">
        <f t="shared" si="857"/>
        <v>4.8076923076923084</v>
      </c>
      <c r="AB923" s="18">
        <v>7</v>
      </c>
      <c r="AC923" s="19">
        <f t="shared" si="846"/>
        <v>294.07692307692309</v>
      </c>
      <c r="AD923" s="17">
        <f t="shared" si="880"/>
        <v>7.865384615384615</v>
      </c>
      <c r="AE923" s="17">
        <f t="shared" si="881"/>
        <v>0</v>
      </c>
      <c r="AF923" s="29"/>
      <c r="AG923" s="43">
        <f t="shared" si="883"/>
        <v>0</v>
      </c>
      <c r="AH923" s="17">
        <f t="shared" si="884"/>
        <v>5.8815384615384616</v>
      </c>
      <c r="AI923" s="17">
        <f t="shared" si="885"/>
        <v>13.746923076923077</v>
      </c>
      <c r="AJ923" s="3">
        <f t="shared" si="849"/>
        <v>280</v>
      </c>
      <c r="AK923" s="3">
        <f t="shared" si="850"/>
        <v>1300</v>
      </c>
      <c r="AL923" s="3"/>
      <c r="AN923" s="20">
        <f t="shared" si="861"/>
        <v>280.33</v>
      </c>
      <c r="AO923">
        <f t="shared" si="863"/>
        <v>2</v>
      </c>
      <c r="AP923">
        <f t="shared" si="864"/>
        <v>1</v>
      </c>
      <c r="AQ923">
        <f t="shared" si="865"/>
        <v>1</v>
      </c>
      <c r="AR923">
        <f t="shared" si="866"/>
        <v>1</v>
      </c>
      <c r="AS923">
        <f t="shared" si="867"/>
        <v>0</v>
      </c>
      <c r="AT923">
        <f t="shared" si="868"/>
        <v>0</v>
      </c>
      <c r="AU923">
        <f t="shared" si="869"/>
        <v>0</v>
      </c>
      <c r="AV923">
        <f t="shared" si="870"/>
        <v>1</v>
      </c>
      <c r="AW923">
        <f t="shared" si="871"/>
        <v>0</v>
      </c>
      <c r="AX923">
        <f t="shared" si="872"/>
        <v>3</v>
      </c>
      <c r="AY923">
        <f t="shared" si="858"/>
        <v>1319.9999999999363</v>
      </c>
      <c r="AZ923" s="12">
        <f t="shared" si="862"/>
        <v>-4.1666666666666664E-2</v>
      </c>
      <c r="BA923" s="13">
        <f t="shared" si="848"/>
        <v>0</v>
      </c>
      <c r="BB923" s="13">
        <f t="shared" si="873"/>
        <v>0</v>
      </c>
      <c r="BC923" s="27">
        <v>0</v>
      </c>
      <c r="BD923" s="1">
        <f t="shared" si="859"/>
        <v>0</v>
      </c>
      <c r="BE923" s="20">
        <f t="shared" si="847"/>
        <v>263.65384615384613</v>
      </c>
    </row>
    <row r="924" spans="1:57" ht="33" customHeight="1" x14ac:dyDescent="0.65">
      <c r="A924" s="2">
        <v>918</v>
      </c>
      <c r="B924" s="2" t="s">
        <v>2121</v>
      </c>
      <c r="C924" s="44" t="s">
        <v>2129</v>
      </c>
      <c r="D924" s="47" t="s">
        <v>2130</v>
      </c>
      <c r="E924" s="48" t="s">
        <v>1665</v>
      </c>
      <c r="F924" s="46" t="str">
        <f>VLOOKUP(C924,'[1]2023.11'!$C$6:$X$1239,8,0)</f>
        <v>BET</v>
      </c>
      <c r="G924" s="46" t="str">
        <f>VLOOKUP(C924,'[1]2023.11'!$C$6:$X$1239,9,0)</f>
        <v>CHANTHA</v>
      </c>
      <c r="H924" s="46" t="str">
        <f>VLOOKUP(C924,'[1]2023.11'!$C$6:$X$1239,14,0)</f>
        <v>M</v>
      </c>
      <c r="I924" s="78">
        <f>VLOOKUP(C924,'[1]2023.11'!$C$6:$X$1239,13,0)</f>
        <v>35010</v>
      </c>
      <c r="J924" s="46">
        <f>VLOOKUP(C924,'[1]2023.11'!$C$6:$X$1239,4,0)</f>
        <v>0</v>
      </c>
      <c r="K924" s="46" t="str">
        <f>VLOOKUP(C924,'[1]2023.11'!$C$6:$X$1239,3,0)</f>
        <v>061701734</v>
      </c>
      <c r="L924" s="15">
        <v>44228</v>
      </c>
      <c r="M924" s="2">
        <f t="shared" si="879"/>
        <v>26</v>
      </c>
      <c r="N924" s="16">
        <v>16</v>
      </c>
      <c r="O924" s="2"/>
      <c r="P924" s="16"/>
      <c r="Q924" s="16"/>
      <c r="R924" s="2">
        <v>200</v>
      </c>
      <c r="S924" s="2">
        <v>0</v>
      </c>
      <c r="T924" s="2">
        <v>4.5</v>
      </c>
      <c r="U924" s="16"/>
      <c r="V924" s="2">
        <v>0</v>
      </c>
      <c r="W924" s="2">
        <f t="shared" si="882"/>
        <v>10</v>
      </c>
      <c r="X924" s="2">
        <f t="shared" si="843"/>
        <v>0</v>
      </c>
      <c r="Y924" s="17">
        <f t="shared" si="860"/>
        <v>23.076923076923077</v>
      </c>
      <c r="Z924" s="17">
        <f t="shared" si="874"/>
        <v>4</v>
      </c>
      <c r="AA924" s="17">
        <f t="shared" si="857"/>
        <v>5</v>
      </c>
      <c r="AB924" s="18">
        <v>7</v>
      </c>
      <c r="AC924" s="19">
        <f t="shared" si="846"/>
        <v>253.57692307692307</v>
      </c>
      <c r="AD924" s="17">
        <f t="shared" si="880"/>
        <v>0</v>
      </c>
      <c r="AE924" s="17">
        <f t="shared" si="881"/>
        <v>0</v>
      </c>
      <c r="AF924" s="29"/>
      <c r="AG924" s="43">
        <f t="shared" si="883"/>
        <v>0</v>
      </c>
      <c r="AH924" s="17">
        <f t="shared" si="884"/>
        <v>5.0715384615384611</v>
      </c>
      <c r="AI924" s="17">
        <f t="shared" si="885"/>
        <v>5.0715384615384611</v>
      </c>
      <c r="AJ924" s="3">
        <f t="shared" si="849"/>
        <v>248</v>
      </c>
      <c r="AK924" s="3">
        <f t="shared" si="850"/>
        <v>2000</v>
      </c>
      <c r="AL924" s="3"/>
      <c r="AN924" s="20">
        <f t="shared" si="861"/>
        <v>248.51</v>
      </c>
      <c r="AO924">
        <f t="shared" si="863"/>
        <v>2</v>
      </c>
      <c r="AP924">
        <f t="shared" si="864"/>
        <v>0</v>
      </c>
      <c r="AQ924">
        <f t="shared" si="865"/>
        <v>2</v>
      </c>
      <c r="AR924">
        <f t="shared" si="866"/>
        <v>0</v>
      </c>
      <c r="AS924">
        <f t="shared" si="867"/>
        <v>1</v>
      </c>
      <c r="AT924">
        <f t="shared" si="868"/>
        <v>3</v>
      </c>
      <c r="AU924">
        <f t="shared" si="869"/>
        <v>1</v>
      </c>
      <c r="AV924">
        <f t="shared" si="870"/>
        <v>0</v>
      </c>
      <c r="AW924">
        <f t="shared" si="871"/>
        <v>0</v>
      </c>
      <c r="AX924">
        <f t="shared" si="872"/>
        <v>0</v>
      </c>
      <c r="AY924">
        <f t="shared" si="858"/>
        <v>2039.9999999999636</v>
      </c>
      <c r="AZ924" s="12">
        <f t="shared" si="862"/>
        <v>-4.1666666666666664E-2</v>
      </c>
      <c r="BA924" s="13">
        <f t="shared" si="848"/>
        <v>0</v>
      </c>
      <c r="BB924" s="13">
        <f t="shared" si="873"/>
        <v>0</v>
      </c>
      <c r="BC924" s="27">
        <v>0</v>
      </c>
      <c r="BD924" s="1">
        <f t="shared" si="859"/>
        <v>0</v>
      </c>
      <c r="BE924" s="20">
        <f t="shared" si="847"/>
        <v>237.57692307692307</v>
      </c>
    </row>
    <row r="925" spans="1:57" ht="33" customHeight="1" x14ac:dyDescent="0.65">
      <c r="A925" s="39">
        <v>919</v>
      </c>
      <c r="B925" s="2" t="s">
        <v>2121</v>
      </c>
      <c r="C925" s="44" t="s">
        <v>2131</v>
      </c>
      <c r="D925" s="47" t="s">
        <v>264</v>
      </c>
      <c r="E925" s="48" t="s">
        <v>1547</v>
      </c>
      <c r="F925" s="46" t="str">
        <f>VLOOKUP(C925,'[1]2023.11'!$C$6:$X$1239,8,0)</f>
        <v>SOY</v>
      </c>
      <c r="G925" s="46" t="str">
        <f>VLOOKUP(C925,'[1]2023.11'!$C$6:$X$1239,9,0)</f>
        <v>PHEAROM</v>
      </c>
      <c r="H925" s="46" t="str">
        <f>VLOOKUP(C925,'[1]2023.11'!$C$6:$X$1239,14,0)</f>
        <v>M</v>
      </c>
      <c r="I925" s="78">
        <f>VLOOKUP(C925,'[1]2023.11'!$C$6:$X$1239,13,0)</f>
        <v>33373</v>
      </c>
      <c r="J925" s="46" t="str">
        <f>VLOOKUP(C925,'[1]2023.11'!$C$6:$X$1239,4,0)</f>
        <v>0966446308</v>
      </c>
      <c r="K925" s="46" t="str">
        <f>VLOOKUP(C925,'[1]2023.11'!$C$6:$X$1239,3,0)</f>
        <v>040293537</v>
      </c>
      <c r="L925" s="15">
        <v>44228</v>
      </c>
      <c r="M925" s="2">
        <f t="shared" si="879"/>
        <v>26</v>
      </c>
      <c r="N925" s="16">
        <v>27</v>
      </c>
      <c r="O925" s="2"/>
      <c r="P925" s="16"/>
      <c r="Q925" s="16"/>
      <c r="R925" s="2">
        <v>210</v>
      </c>
      <c r="S925" s="2">
        <v>15</v>
      </c>
      <c r="T925" s="2">
        <v>4</v>
      </c>
      <c r="U925" s="16"/>
      <c r="V925" s="2">
        <v>0</v>
      </c>
      <c r="W925" s="2">
        <f t="shared" si="882"/>
        <v>10</v>
      </c>
      <c r="X925" s="2">
        <f t="shared" ref="X925:X929" si="886">IF(AZ925&lt;=8,BA925,BB925)</f>
        <v>0</v>
      </c>
      <c r="Y925" s="17">
        <f t="shared" si="860"/>
        <v>40.889423076923073</v>
      </c>
      <c r="Z925" s="17">
        <f t="shared" si="874"/>
        <v>6.75</v>
      </c>
      <c r="AA925" s="17">
        <f t="shared" si="857"/>
        <v>5</v>
      </c>
      <c r="AB925" s="18">
        <v>7</v>
      </c>
      <c r="AC925" s="19">
        <f t="shared" si="846"/>
        <v>298.63942307692309</v>
      </c>
      <c r="AD925" s="17">
        <f t="shared" si="880"/>
        <v>0</v>
      </c>
      <c r="AE925" s="17">
        <f t="shared" si="881"/>
        <v>0</v>
      </c>
      <c r="AF925" s="29"/>
      <c r="AG925" s="43">
        <f t="shared" si="883"/>
        <v>0</v>
      </c>
      <c r="AH925" s="17">
        <f t="shared" si="884"/>
        <v>5.9727884615384621</v>
      </c>
      <c r="AI925" s="17">
        <f t="shared" si="885"/>
        <v>5.9727884615384621</v>
      </c>
      <c r="AJ925" s="3">
        <f t="shared" si="849"/>
        <v>292</v>
      </c>
      <c r="AK925" s="3">
        <f t="shared" si="850"/>
        <v>2600</v>
      </c>
      <c r="AL925" s="3"/>
      <c r="AN925" s="20">
        <f t="shared" si="861"/>
        <v>292.67</v>
      </c>
      <c r="AO925">
        <f t="shared" si="863"/>
        <v>2</v>
      </c>
      <c r="AP925">
        <f t="shared" si="864"/>
        <v>1</v>
      </c>
      <c r="AQ925">
        <f t="shared" si="865"/>
        <v>2</v>
      </c>
      <c r="AR925">
        <f t="shared" si="866"/>
        <v>0</v>
      </c>
      <c r="AS925">
        <f t="shared" si="867"/>
        <v>0</v>
      </c>
      <c r="AT925">
        <f t="shared" si="868"/>
        <v>2</v>
      </c>
      <c r="AU925">
        <f t="shared" si="869"/>
        <v>1</v>
      </c>
      <c r="AV925">
        <f t="shared" si="870"/>
        <v>0</v>
      </c>
      <c r="AW925">
        <f t="shared" si="871"/>
        <v>1</v>
      </c>
      <c r="AX925">
        <f t="shared" si="872"/>
        <v>1</v>
      </c>
      <c r="AY925">
        <f t="shared" si="858"/>
        <v>2680.0000000000637</v>
      </c>
      <c r="AZ925" s="12">
        <f t="shared" si="862"/>
        <v>-4.1666666666666664E-2</v>
      </c>
      <c r="BA925" s="13">
        <f t="shared" si="848"/>
        <v>0</v>
      </c>
      <c r="BB925" s="13">
        <f t="shared" si="873"/>
        <v>0</v>
      </c>
      <c r="BC925" s="27">
        <v>0</v>
      </c>
      <c r="BD925" s="1">
        <f t="shared" si="859"/>
        <v>0</v>
      </c>
      <c r="BE925" s="20">
        <f t="shared" si="847"/>
        <v>279.88942307692309</v>
      </c>
    </row>
    <row r="926" spans="1:57" ht="33" customHeight="1" x14ac:dyDescent="0.65">
      <c r="A926" s="2">
        <v>920</v>
      </c>
      <c r="B926" s="2" t="s">
        <v>2121</v>
      </c>
      <c r="C926" s="44" t="s">
        <v>2132</v>
      </c>
      <c r="D926" s="47" t="s">
        <v>1900</v>
      </c>
      <c r="E926" s="48" t="s">
        <v>2133</v>
      </c>
      <c r="F926" s="46" t="str">
        <f>VLOOKUP(C926,'[1]2023.11'!$C$6:$X$1239,8,0)</f>
        <v>CHHOEM</v>
      </c>
      <c r="G926" s="46" t="str">
        <f>VLOOKUP(C926,'[1]2023.11'!$C$6:$X$1239,9,0)</f>
        <v>SALIN</v>
      </c>
      <c r="H926" s="46" t="str">
        <f>VLOOKUP(C926,'[1]2023.11'!$C$6:$X$1239,14,0)</f>
        <v>M</v>
      </c>
      <c r="I926" s="78">
        <f>VLOOKUP(C926,'[1]2023.11'!$C$6:$X$1239,13,0)</f>
        <v>31596</v>
      </c>
      <c r="J926" s="46" t="str">
        <f>VLOOKUP(C926,'[1]2023.11'!$C$6:$X$1239,4,0)</f>
        <v>0964374866</v>
      </c>
      <c r="K926" s="46" t="str">
        <f>VLOOKUP(C926,'[1]2023.11'!$C$6:$X$1239,3,0)</f>
        <v>090878463</v>
      </c>
      <c r="L926" s="15">
        <v>44228</v>
      </c>
      <c r="M926" s="2">
        <f t="shared" si="879"/>
        <v>25.625</v>
      </c>
      <c r="N926" s="16">
        <v>28</v>
      </c>
      <c r="O926" s="2"/>
      <c r="P926" s="16">
        <v>0.375</v>
      </c>
      <c r="Q926" s="16"/>
      <c r="R926" s="2">
        <v>200</v>
      </c>
      <c r="S926" s="2">
        <v>0</v>
      </c>
      <c r="T926" s="2">
        <v>4</v>
      </c>
      <c r="U926" s="16"/>
      <c r="V926" s="2">
        <v>0</v>
      </c>
      <c r="W926" s="2">
        <f t="shared" si="882"/>
        <v>5</v>
      </c>
      <c r="X926" s="2">
        <f t="shared" si="886"/>
        <v>0</v>
      </c>
      <c r="Y926" s="17">
        <f t="shared" si="860"/>
        <v>40.384615384615387</v>
      </c>
      <c r="Z926" s="17">
        <f t="shared" si="874"/>
        <v>7</v>
      </c>
      <c r="AA926" s="17">
        <f t="shared" si="857"/>
        <v>4.9278846153846159</v>
      </c>
      <c r="AB926" s="18">
        <v>7</v>
      </c>
      <c r="AC926" s="19">
        <f t="shared" si="846"/>
        <v>268.3125</v>
      </c>
      <c r="AD926" s="17">
        <f t="shared" si="880"/>
        <v>2.9423076923076921</v>
      </c>
      <c r="AE926" s="17">
        <f t="shared" si="881"/>
        <v>0</v>
      </c>
      <c r="AF926" s="29"/>
      <c r="AG926" s="43">
        <f t="shared" si="883"/>
        <v>0</v>
      </c>
      <c r="AH926" s="17">
        <f t="shared" si="884"/>
        <v>5.36625</v>
      </c>
      <c r="AI926" s="17">
        <f t="shared" si="885"/>
        <v>8.3085576923076925</v>
      </c>
      <c r="AJ926" s="3">
        <f t="shared" si="849"/>
        <v>260</v>
      </c>
      <c r="AK926" s="3">
        <f t="shared" si="850"/>
        <v>0</v>
      </c>
      <c r="AL926" s="3"/>
      <c r="AN926" s="20">
        <f t="shared" si="861"/>
        <v>260</v>
      </c>
      <c r="AO926">
        <f t="shared" si="863"/>
        <v>2</v>
      </c>
      <c r="AP926">
        <f t="shared" si="864"/>
        <v>1</v>
      </c>
      <c r="AQ926">
        <f t="shared" si="865"/>
        <v>0</v>
      </c>
      <c r="AR926">
        <f t="shared" si="866"/>
        <v>1</v>
      </c>
      <c r="AS926">
        <f t="shared" si="867"/>
        <v>0</v>
      </c>
      <c r="AT926">
        <f t="shared" si="868"/>
        <v>0</v>
      </c>
      <c r="AU926">
        <f t="shared" si="869"/>
        <v>0</v>
      </c>
      <c r="AV926">
        <f t="shared" si="870"/>
        <v>0</v>
      </c>
      <c r="AW926">
        <f t="shared" si="871"/>
        <v>0</v>
      </c>
      <c r="AX926">
        <f t="shared" si="872"/>
        <v>0</v>
      </c>
      <c r="AY926">
        <f t="shared" si="858"/>
        <v>0</v>
      </c>
      <c r="AZ926" s="12">
        <f t="shared" si="862"/>
        <v>-4.1666666666666664E-2</v>
      </c>
      <c r="BA926" s="13">
        <f t="shared" si="848"/>
        <v>0</v>
      </c>
      <c r="BB926" s="13">
        <f t="shared" si="873"/>
        <v>0</v>
      </c>
      <c r="BC926" s="27">
        <v>0</v>
      </c>
      <c r="BD926" s="1">
        <f t="shared" si="859"/>
        <v>0</v>
      </c>
      <c r="BE926" s="20">
        <f t="shared" si="847"/>
        <v>246.44230769230771</v>
      </c>
    </row>
    <row r="927" spans="1:57" ht="33" customHeight="1" x14ac:dyDescent="0.65">
      <c r="A927" s="39">
        <v>921</v>
      </c>
      <c r="B927" s="2" t="s">
        <v>2121</v>
      </c>
      <c r="C927" s="37" t="s">
        <v>2134</v>
      </c>
      <c r="D927" s="47" t="s">
        <v>1740</v>
      </c>
      <c r="E927" s="48" t="s">
        <v>371</v>
      </c>
      <c r="F927" s="46" t="str">
        <f>VLOOKUP(C927,'[1]2023.11'!$C$6:$X$1239,8,0)</f>
        <v>TOM</v>
      </c>
      <c r="G927" s="46" t="str">
        <f>VLOOKUP(C927,'[1]2023.11'!$C$6:$X$1239,9,0)</f>
        <v>SOPHEA</v>
      </c>
      <c r="H927" s="46" t="str">
        <f>VLOOKUP(C927,'[1]2023.11'!$C$6:$X$1239,14,0)</f>
        <v>F</v>
      </c>
      <c r="I927" s="78">
        <f>VLOOKUP(C927,'[1]2023.11'!$C$6:$X$1239,13,0)</f>
        <v>36905</v>
      </c>
      <c r="J927" s="46" t="str">
        <f>VLOOKUP(C927,'[1]2023.11'!$C$6:$X$1239,4,0)</f>
        <v>0972887062</v>
      </c>
      <c r="K927" s="46" t="str">
        <f>VLOOKUP(C927,'[1]2023.11'!$C$6:$X$1239,3,0)</f>
        <v>160507317</v>
      </c>
      <c r="L927" s="15">
        <v>44890</v>
      </c>
      <c r="M927" s="2">
        <f t="shared" si="879"/>
        <v>26</v>
      </c>
      <c r="N927" s="16">
        <v>20</v>
      </c>
      <c r="O927" s="2"/>
      <c r="P927" s="16"/>
      <c r="Q927" s="16"/>
      <c r="R927" s="2">
        <v>200</v>
      </c>
      <c r="S927" s="2">
        <v>0</v>
      </c>
      <c r="T927" s="2">
        <v>0</v>
      </c>
      <c r="U927" s="16"/>
      <c r="V927" s="2">
        <v>0</v>
      </c>
      <c r="W927" s="2">
        <f t="shared" si="882"/>
        <v>10</v>
      </c>
      <c r="X927" s="2">
        <f t="shared" si="886"/>
        <v>0</v>
      </c>
      <c r="Y927" s="17">
        <f t="shared" si="860"/>
        <v>28.846153846153847</v>
      </c>
      <c r="Z927" s="17">
        <f t="shared" si="874"/>
        <v>5</v>
      </c>
      <c r="AA927" s="17">
        <f t="shared" si="857"/>
        <v>5</v>
      </c>
      <c r="AB927" s="18">
        <v>7</v>
      </c>
      <c r="AC927" s="19">
        <f t="shared" si="846"/>
        <v>255.84615384615384</v>
      </c>
      <c r="AD927" s="17">
        <f t="shared" si="880"/>
        <v>0</v>
      </c>
      <c r="AE927" s="17">
        <f t="shared" si="881"/>
        <v>0</v>
      </c>
      <c r="AF927" s="29"/>
      <c r="AG927" s="43">
        <f t="shared" si="883"/>
        <v>0</v>
      </c>
      <c r="AH927" s="17">
        <f t="shared" si="884"/>
        <v>5.1169230769230767</v>
      </c>
      <c r="AI927" s="17">
        <f t="shared" si="885"/>
        <v>5.1169230769230767</v>
      </c>
      <c r="AJ927" s="3">
        <f t="shared" si="849"/>
        <v>250</v>
      </c>
      <c r="AK927" s="3">
        <f t="shared" si="850"/>
        <v>2900</v>
      </c>
      <c r="AL927" s="3"/>
      <c r="AN927" s="20">
        <f t="shared" si="861"/>
        <v>250.73</v>
      </c>
      <c r="AO927">
        <f t="shared" si="863"/>
        <v>2</v>
      </c>
      <c r="AP927">
        <f t="shared" si="864"/>
        <v>1</v>
      </c>
      <c r="AQ927">
        <f t="shared" si="865"/>
        <v>0</v>
      </c>
      <c r="AR927">
        <f t="shared" si="866"/>
        <v>0</v>
      </c>
      <c r="AS927">
        <f t="shared" si="867"/>
        <v>0</v>
      </c>
      <c r="AT927">
        <f t="shared" si="868"/>
        <v>0</v>
      </c>
      <c r="AU927">
        <f t="shared" si="869"/>
        <v>1</v>
      </c>
      <c r="AV927">
        <f t="shared" si="870"/>
        <v>0</v>
      </c>
      <c r="AW927">
        <f t="shared" si="871"/>
        <v>1</v>
      </c>
      <c r="AX927">
        <f t="shared" si="872"/>
        <v>4</v>
      </c>
      <c r="AY927">
        <f t="shared" si="858"/>
        <v>2919.9999999999591</v>
      </c>
      <c r="AZ927" s="12">
        <f t="shared" si="862"/>
        <v>-1.8583333333333334</v>
      </c>
      <c r="BA927" s="13">
        <f t="shared" si="848"/>
        <v>0</v>
      </c>
      <c r="BB927" s="13">
        <f t="shared" si="873"/>
        <v>0</v>
      </c>
      <c r="BC927" s="27">
        <v>0</v>
      </c>
      <c r="BD927" s="1">
        <f t="shared" si="859"/>
        <v>0</v>
      </c>
      <c r="BE927" s="20">
        <f t="shared" si="847"/>
        <v>238.84615384615384</v>
      </c>
    </row>
    <row r="928" spans="1:57" ht="33" customHeight="1" x14ac:dyDescent="0.65">
      <c r="A928" s="2">
        <v>922</v>
      </c>
      <c r="B928" s="2" t="s">
        <v>2121</v>
      </c>
      <c r="C928" s="44" t="s">
        <v>2135</v>
      </c>
      <c r="D928" s="47" t="s">
        <v>2136</v>
      </c>
      <c r="E928" s="48" t="s">
        <v>2137</v>
      </c>
      <c r="F928" s="46" t="str">
        <f>VLOOKUP(C928,'[1]2023.11'!$C$6:$X$1239,8,0)</f>
        <v>SOEU</v>
      </c>
      <c r="G928" s="46" t="str">
        <f>VLOOKUP(C928,'[1]2023.11'!$C$6:$X$1239,9,0)</f>
        <v>KHMORN</v>
      </c>
      <c r="H928" s="46" t="str">
        <f>VLOOKUP(C928,'[1]2023.11'!$C$6:$X$1239,14,0)</f>
        <v>F</v>
      </c>
      <c r="I928" s="78">
        <f>VLOOKUP(C928,'[1]2023.11'!$C$6:$X$1239,13,0)</f>
        <v>35827</v>
      </c>
      <c r="J928" s="46" t="str">
        <f>VLOOKUP(C928,'[1]2023.11'!$C$6:$X$1239,4,0)</f>
        <v>067585972</v>
      </c>
      <c r="K928" s="46" t="str">
        <f>VLOOKUP(C928,'[1]2023.11'!$C$6:$X$1239,3,0)</f>
        <v>030611275</v>
      </c>
      <c r="L928" s="15">
        <v>44956</v>
      </c>
      <c r="M928" s="2">
        <f t="shared" si="879"/>
        <v>26</v>
      </c>
      <c r="N928" s="16">
        <v>19</v>
      </c>
      <c r="O928" s="2"/>
      <c r="P928" s="16"/>
      <c r="Q928" s="16"/>
      <c r="R928" s="2">
        <v>200</v>
      </c>
      <c r="S928" s="2">
        <v>0</v>
      </c>
      <c r="T928" s="2">
        <v>0</v>
      </c>
      <c r="U928" s="16"/>
      <c r="V928" s="2">
        <v>0</v>
      </c>
      <c r="W928" s="2">
        <f t="shared" si="882"/>
        <v>10</v>
      </c>
      <c r="X928" s="2">
        <f t="shared" si="886"/>
        <v>0</v>
      </c>
      <c r="Y928" s="17">
        <f t="shared" si="860"/>
        <v>27.403846153846153</v>
      </c>
      <c r="Z928" s="17">
        <f t="shared" si="874"/>
        <v>4.75</v>
      </c>
      <c r="AA928" s="17">
        <f t="shared" si="857"/>
        <v>5</v>
      </c>
      <c r="AB928" s="18">
        <v>7</v>
      </c>
      <c r="AC928" s="19">
        <f t="shared" si="846"/>
        <v>254.15384615384616</v>
      </c>
      <c r="AD928" s="17">
        <f t="shared" si="880"/>
        <v>0</v>
      </c>
      <c r="AE928" s="17">
        <f t="shared" si="881"/>
        <v>0</v>
      </c>
      <c r="AF928" s="29"/>
      <c r="AG928" s="43">
        <f t="shared" si="883"/>
        <v>0</v>
      </c>
      <c r="AH928" s="17">
        <f t="shared" si="884"/>
        <v>5.0830769230769235</v>
      </c>
      <c r="AI928" s="17">
        <f t="shared" si="885"/>
        <v>5.0830769230769235</v>
      </c>
      <c r="AJ928" s="3">
        <f t="shared" si="849"/>
        <v>249</v>
      </c>
      <c r="AK928" s="3">
        <f t="shared" si="850"/>
        <v>200</v>
      </c>
      <c r="AL928" s="3"/>
      <c r="AN928" s="20">
        <f t="shared" si="861"/>
        <v>249.07</v>
      </c>
      <c r="AO928">
        <f t="shared" si="863"/>
        <v>2</v>
      </c>
      <c r="AP928">
        <f t="shared" si="864"/>
        <v>0</v>
      </c>
      <c r="AQ928">
        <f t="shared" si="865"/>
        <v>2</v>
      </c>
      <c r="AR928">
        <f t="shared" si="866"/>
        <v>0</v>
      </c>
      <c r="AS928">
        <f t="shared" si="867"/>
        <v>1</v>
      </c>
      <c r="AT928">
        <f t="shared" si="868"/>
        <v>4</v>
      </c>
      <c r="AU928">
        <f t="shared" si="869"/>
        <v>0</v>
      </c>
      <c r="AV928">
        <f t="shared" si="870"/>
        <v>0</v>
      </c>
      <c r="AW928">
        <f t="shared" si="871"/>
        <v>0</v>
      </c>
      <c r="AX928">
        <f t="shared" si="872"/>
        <v>2</v>
      </c>
      <c r="AY928">
        <f t="shared" si="858"/>
        <v>279.99999999997272</v>
      </c>
      <c r="AZ928" s="12">
        <f t="shared" si="862"/>
        <v>-2.0388888888888888</v>
      </c>
      <c r="BA928" s="13">
        <f t="shared" si="848"/>
        <v>0</v>
      </c>
      <c r="BB928" s="13">
        <f t="shared" si="873"/>
        <v>0</v>
      </c>
      <c r="BC928" s="27">
        <v>0</v>
      </c>
      <c r="BD928" s="1">
        <f t="shared" si="859"/>
        <v>0</v>
      </c>
      <c r="BE928" s="20">
        <f t="shared" si="847"/>
        <v>237.40384615384616</v>
      </c>
    </row>
    <row r="929" spans="1:57" ht="33" customHeight="1" x14ac:dyDescent="0.65">
      <c r="A929" s="39">
        <v>923</v>
      </c>
      <c r="B929" s="2" t="s">
        <v>2121</v>
      </c>
      <c r="C929" s="44" t="s">
        <v>2138</v>
      </c>
      <c r="D929" s="47" t="s">
        <v>192</v>
      </c>
      <c r="E929" s="48" t="s">
        <v>1458</v>
      </c>
      <c r="F929" s="46" t="str">
        <f>VLOOKUP(C929,'[1]2023.11'!$C$6:$X$1239,8,0)</f>
        <v>VA</v>
      </c>
      <c r="G929" s="46" t="str">
        <f>VLOOKUP(C929,'[1]2023.11'!$C$6:$X$1239,9,0)</f>
        <v>SOKHON</v>
      </c>
      <c r="H929" s="46" t="str">
        <f>VLOOKUP(C929,'[1]2023.11'!$C$6:$X$1239,14,0)</f>
        <v>M</v>
      </c>
      <c r="I929" s="78">
        <f>VLOOKUP(C929,'[1]2023.11'!$C$6:$X$1239,13,0)</f>
        <v>32375</v>
      </c>
      <c r="J929" s="46">
        <f>VLOOKUP(C929,'[1]2023.11'!$C$6:$X$1239,4,0)</f>
        <v>0</v>
      </c>
      <c r="K929" s="46" t="str">
        <f>VLOOKUP(C929,'[1]2023.11'!$C$6:$X$1239,3,0)</f>
        <v>050960344</v>
      </c>
      <c r="L929" s="15">
        <v>44958</v>
      </c>
      <c r="M929" s="2">
        <f t="shared" si="879"/>
        <v>25</v>
      </c>
      <c r="N929" s="16">
        <v>10</v>
      </c>
      <c r="O929" s="2"/>
      <c r="P929" s="16">
        <v>1</v>
      </c>
      <c r="Q929" s="16"/>
      <c r="R929" s="2">
        <v>200</v>
      </c>
      <c r="S929" s="2">
        <v>0</v>
      </c>
      <c r="T929" s="2">
        <v>0</v>
      </c>
      <c r="U929" s="16"/>
      <c r="V929" s="2">
        <v>0</v>
      </c>
      <c r="W929" s="2">
        <f t="shared" si="882"/>
        <v>5</v>
      </c>
      <c r="X929" s="2">
        <f t="shared" si="886"/>
        <v>0</v>
      </c>
      <c r="Y929" s="17">
        <f t="shared" si="860"/>
        <v>14.423076923076923</v>
      </c>
      <c r="Z929" s="17">
        <f t="shared" si="874"/>
        <v>2.5</v>
      </c>
      <c r="AA929" s="17">
        <f t="shared" si="857"/>
        <v>4.8076923076923084</v>
      </c>
      <c r="AB929" s="18">
        <v>7</v>
      </c>
      <c r="AC929" s="19">
        <f t="shared" si="846"/>
        <v>233.73076923076925</v>
      </c>
      <c r="AD929" s="17">
        <f t="shared" si="880"/>
        <v>7.6923076923076925</v>
      </c>
      <c r="AE929" s="17">
        <f t="shared" si="881"/>
        <v>0</v>
      </c>
      <c r="AF929" s="29"/>
      <c r="AG929" s="43">
        <f t="shared" si="883"/>
        <v>0</v>
      </c>
      <c r="AH929" s="17">
        <f t="shared" si="884"/>
        <v>4.6746153846153851</v>
      </c>
      <c r="AI929" s="17">
        <f t="shared" si="885"/>
        <v>12.366923076923078</v>
      </c>
      <c r="AJ929" s="3">
        <f t="shared" si="849"/>
        <v>221</v>
      </c>
      <c r="AK929" s="3">
        <f t="shared" si="850"/>
        <v>1400</v>
      </c>
      <c r="AL929" s="3"/>
      <c r="AN929" s="20">
        <f t="shared" si="861"/>
        <v>221.36</v>
      </c>
      <c r="AO929">
        <f t="shared" si="863"/>
        <v>2</v>
      </c>
      <c r="AP929">
        <f t="shared" si="864"/>
        <v>0</v>
      </c>
      <c r="AQ929">
        <f t="shared" si="865"/>
        <v>1</v>
      </c>
      <c r="AR929">
        <f t="shared" si="866"/>
        <v>0</v>
      </c>
      <c r="AS929">
        <f t="shared" si="867"/>
        <v>0</v>
      </c>
      <c r="AT929">
        <f t="shared" si="868"/>
        <v>1</v>
      </c>
      <c r="AU929">
        <f t="shared" si="869"/>
        <v>0</v>
      </c>
      <c r="AV929">
        <f t="shared" si="870"/>
        <v>1</v>
      </c>
      <c r="AW929">
        <f t="shared" si="871"/>
        <v>0</v>
      </c>
      <c r="AX929">
        <f t="shared" si="872"/>
        <v>4</v>
      </c>
      <c r="AY929">
        <f t="shared" si="858"/>
        <v>1440.0000000000546</v>
      </c>
      <c r="AZ929" s="12">
        <f t="shared" si="862"/>
        <v>-2.0416666666666665</v>
      </c>
      <c r="BA929" s="13">
        <f t="shared" si="848"/>
        <v>0</v>
      </c>
      <c r="BB929" s="13">
        <f t="shared" si="873"/>
        <v>0</v>
      </c>
      <c r="BC929" s="27">
        <v>0</v>
      </c>
      <c r="BD929" s="1">
        <f t="shared" si="859"/>
        <v>0</v>
      </c>
      <c r="BE929" s="20">
        <f t="shared" si="847"/>
        <v>211.73076923076925</v>
      </c>
    </row>
    <row r="930" spans="1:57" ht="33" customHeight="1" x14ac:dyDescent="0.65">
      <c r="A930" s="2">
        <v>924</v>
      </c>
      <c r="B930" s="2" t="s">
        <v>2139</v>
      </c>
      <c r="C930" s="44" t="s">
        <v>2140</v>
      </c>
      <c r="D930" s="65" t="s">
        <v>867</v>
      </c>
      <c r="E930" s="48" t="s">
        <v>1091</v>
      </c>
      <c r="F930" s="46" t="str">
        <f>VLOOKUP(C930,'[1]2023.11'!$C$6:$X$1239,8,0)</f>
        <v>MORN</v>
      </c>
      <c r="G930" s="46" t="str">
        <f>VLOOKUP(C930,'[1]2023.11'!$C$6:$X$1239,9,0)</f>
        <v>SINUON</v>
      </c>
      <c r="H930" s="46" t="str">
        <f>VLOOKUP(C930,'[1]2023.11'!$C$6:$X$1239,14,0)</f>
        <v>M</v>
      </c>
      <c r="I930" s="78">
        <f>VLOOKUP(C930,'[1]2023.11'!$C$6:$X$1239,13,0)</f>
        <v>29345</v>
      </c>
      <c r="J930" s="46" t="str">
        <f>VLOOKUP(C930,'[1]2023.11'!$C$6:$X$1239,4,0)</f>
        <v>010707644</v>
      </c>
      <c r="K930" s="46" t="str">
        <f>VLOOKUP(C930,'[1]2023.11'!$C$6:$X$1239,3,0)</f>
        <v>011165089</v>
      </c>
      <c r="L930" s="15">
        <v>44228</v>
      </c>
      <c r="M930" s="2">
        <f t="shared" si="879"/>
        <v>26</v>
      </c>
      <c r="N930" s="16">
        <v>2</v>
      </c>
      <c r="O930" s="2"/>
      <c r="P930" s="16"/>
      <c r="Q930" s="16"/>
      <c r="R930" s="2">
        <v>200</v>
      </c>
      <c r="S930" s="2">
        <v>0</v>
      </c>
      <c r="T930" s="2">
        <v>35</v>
      </c>
      <c r="U930" s="16"/>
      <c r="V930" s="2">
        <v>0</v>
      </c>
      <c r="W930" s="2">
        <f>IF(AND($Q$4&lt;=M930,Q930&lt;0.01),10,IF(AND(M930&gt;=$Q$4-1,Q930&lt;0.01),5,0))</f>
        <v>10</v>
      </c>
      <c r="X930" s="2">
        <f>IF(AZ930&lt;=8,BA930,BB930)</f>
        <v>0</v>
      </c>
      <c r="Y930" s="17">
        <f t="shared" si="860"/>
        <v>2.8846153846153846</v>
      </c>
      <c r="Z930" s="17">
        <f t="shared" si="874"/>
        <v>0.5</v>
      </c>
      <c r="AA930" s="17">
        <f t="shared" si="857"/>
        <v>5</v>
      </c>
      <c r="AB930" s="18">
        <v>7</v>
      </c>
      <c r="AC930" s="19">
        <f t="shared" si="846"/>
        <v>260.38461538461536</v>
      </c>
      <c r="AD930" s="17">
        <f t="shared" si="880"/>
        <v>0</v>
      </c>
      <c r="AE930" s="17">
        <f t="shared" si="881"/>
        <v>0</v>
      </c>
      <c r="AF930" s="29"/>
      <c r="AG930" s="43">
        <f>IF(BE930&lt;=(1500000/4000),0,IF(BE930&lt;=(2000000/4000),(BE930-(1500000/4000))*5%,IF(BE930&lt;=(8500000/4000),(BE930-(2000000/4000))*10%+(25000/4000),IF(BE930&lt;=(12500000/4000),(BE930-(8500000/4000))*15%+(675000/4000),(BE930-(12500000/4000))*20%+(1275000/4000)))))</f>
        <v>0</v>
      </c>
      <c r="AH930" s="17">
        <f>IF((AC930*4000)&lt;=1200000,(AC930*2%),(1200000/4000*2%))</f>
        <v>5.207692307692307</v>
      </c>
      <c r="AI930" s="17">
        <f>AD930+AE930+AF930+AG930+AH930</f>
        <v>5.207692307692307</v>
      </c>
      <c r="AJ930" s="3">
        <f t="shared" si="849"/>
        <v>255</v>
      </c>
      <c r="AK930" s="3">
        <f t="shared" si="850"/>
        <v>700</v>
      </c>
      <c r="AL930" s="3"/>
      <c r="AN930" s="20">
        <f t="shared" si="861"/>
        <v>255.18</v>
      </c>
      <c r="AO930">
        <f t="shared" si="863"/>
        <v>2</v>
      </c>
      <c r="AP930">
        <f t="shared" si="864"/>
        <v>1</v>
      </c>
      <c r="AQ930">
        <f t="shared" si="865"/>
        <v>0</v>
      </c>
      <c r="AR930">
        <f t="shared" si="866"/>
        <v>0</v>
      </c>
      <c r="AS930">
        <f t="shared" si="867"/>
        <v>1</v>
      </c>
      <c r="AT930">
        <f t="shared" si="868"/>
        <v>0</v>
      </c>
      <c r="AU930">
        <f t="shared" si="869"/>
        <v>0</v>
      </c>
      <c r="AV930">
        <f t="shared" si="870"/>
        <v>0</v>
      </c>
      <c r="AW930">
        <f t="shared" si="871"/>
        <v>1</v>
      </c>
      <c r="AX930">
        <f t="shared" si="872"/>
        <v>2</v>
      </c>
      <c r="AY930">
        <f t="shared" si="858"/>
        <v>720.00000000002728</v>
      </c>
      <c r="AZ930" s="12">
        <f t="shared" si="862"/>
        <v>-4.1666666666666664E-2</v>
      </c>
      <c r="BA930" s="13">
        <f>IF(AZ930&lt;=1,0,IF(AZ930&lt;=2,2,IF(AZ930&lt;=3,3,IF(AZ930&lt;=4,4,IF(AZ930&lt;=5,5,IF(AZ930&lt;=6,6,IF(AZ930&lt;=7,7,IF(AZ930&lt;=8,8,10))))))))</f>
        <v>0</v>
      </c>
      <c r="BB930" s="13">
        <f>IF(AZ930&lt;=8,0,IF(AZ930&lt;=9,9,IF(AZ930&lt;=10,10,IF(AZ930&lt;=11,11,IF(AZ930&lt;=12,12,IF(AZ930&lt;=13,13,IF(AZ930&lt;=14,14,IF(AZ930&lt;=15,15,15))))))))</f>
        <v>0</v>
      </c>
      <c r="BC930" s="27">
        <v>0</v>
      </c>
      <c r="BD930" s="1">
        <f t="shared" si="859"/>
        <v>0</v>
      </c>
      <c r="BE930" s="20">
        <f t="shared" si="847"/>
        <v>247.88461538461536</v>
      </c>
    </row>
    <row r="931" spans="1:57" ht="33" customHeight="1" x14ac:dyDescent="0.65">
      <c r="A931" s="39">
        <v>925</v>
      </c>
      <c r="B931" s="2" t="s">
        <v>2139</v>
      </c>
      <c r="C931" s="44" t="s">
        <v>2141</v>
      </c>
      <c r="D931" s="65" t="s">
        <v>585</v>
      </c>
      <c r="E931" s="48" t="s">
        <v>522</v>
      </c>
      <c r="F931" s="46" t="str">
        <f>VLOOKUP(C931,'[1]2023.11'!$C$6:$X$1239,8,0)</f>
        <v>SIN</v>
      </c>
      <c r="G931" s="46" t="str">
        <f>VLOOKUP(C931,'[1]2023.11'!$C$6:$X$1239,9,0)</f>
        <v>SOK</v>
      </c>
      <c r="H931" s="46" t="str">
        <f>VLOOKUP(C931,'[1]2023.11'!$C$6:$X$1239,14,0)</f>
        <v>M</v>
      </c>
      <c r="I931" s="78">
        <f>VLOOKUP(C931,'[1]2023.11'!$C$6:$X$1239,13,0)</f>
        <v>30080</v>
      </c>
      <c r="J931" s="46" t="str">
        <f>VLOOKUP(C931,'[1]2023.11'!$C$6:$X$1239,4,0)</f>
        <v>090911115</v>
      </c>
      <c r="K931" s="46">
        <f>VLOOKUP(C931,'[1]2023.11'!$C$6:$X$1239,3,0)</f>
        <v>11032348</v>
      </c>
      <c r="L931" s="15">
        <v>44228</v>
      </c>
      <c r="M931" s="2">
        <f t="shared" si="879"/>
        <v>26</v>
      </c>
      <c r="N931" s="16"/>
      <c r="O931" s="2"/>
      <c r="P931" s="16"/>
      <c r="Q931" s="16"/>
      <c r="R931" s="2">
        <v>210</v>
      </c>
      <c r="S931" s="2">
        <v>0</v>
      </c>
      <c r="T931" s="2">
        <v>35</v>
      </c>
      <c r="U931" s="16"/>
      <c r="V931" s="2">
        <v>0</v>
      </c>
      <c r="W931" s="2">
        <f t="shared" ref="W931:W938" si="887">IF(AND($Q$4&lt;=M931,Q931&lt;0.01),10,IF(AND(M931&gt;=$Q$4-1,Q931&lt;0.01),5,0))</f>
        <v>10</v>
      </c>
      <c r="X931" s="2">
        <f t="shared" ref="X931:X994" si="888">IF(AZ931&lt;=8,BA931,BB931)</f>
        <v>0</v>
      </c>
      <c r="Y931" s="17">
        <f t="shared" si="860"/>
        <v>0</v>
      </c>
      <c r="Z931" s="17">
        <f t="shared" si="874"/>
        <v>0</v>
      </c>
      <c r="AA931" s="17">
        <f t="shared" si="857"/>
        <v>5</v>
      </c>
      <c r="AB931" s="18">
        <v>7</v>
      </c>
      <c r="AC931" s="19">
        <f t="shared" si="846"/>
        <v>267</v>
      </c>
      <c r="AD931" s="17">
        <f t="shared" si="880"/>
        <v>0</v>
      </c>
      <c r="AE931" s="17">
        <f t="shared" si="881"/>
        <v>0</v>
      </c>
      <c r="AF931" s="29"/>
      <c r="AG931" s="43">
        <f t="shared" ref="AG931:AG938" si="889">IF(BE931&lt;=(1500000/4000),0,IF(BE931&lt;=(2000000/4000),(BE931-(1500000/4000))*5%,IF(BE931&lt;=(8500000/4000),(BE931-(2000000/4000))*10%+(25000/4000),IF(BE931&lt;=(12500000/4000),(BE931-(8500000/4000))*15%+(675000/4000),(BE931-(12500000/4000))*20%+(1275000/4000)))))</f>
        <v>0</v>
      </c>
      <c r="AH931" s="17">
        <f t="shared" ref="AH931:AH938" si="890">IF((AC931*4000)&lt;=1200000,(AC931*2%),(1200000/4000*2%))</f>
        <v>5.34</v>
      </c>
      <c r="AI931" s="17">
        <f t="shared" ref="AI931:AI938" si="891">AD931+AE931+AF931+AG931+AH931</f>
        <v>5.34</v>
      </c>
      <c r="AJ931" s="3">
        <f t="shared" si="849"/>
        <v>261</v>
      </c>
      <c r="AK931" s="3">
        <f t="shared" si="850"/>
        <v>2600</v>
      </c>
      <c r="AL931" s="3"/>
      <c r="AN931" s="20">
        <f t="shared" si="861"/>
        <v>261.66000000000003</v>
      </c>
      <c r="AO931">
        <f t="shared" si="863"/>
        <v>2</v>
      </c>
      <c r="AP931">
        <f t="shared" si="864"/>
        <v>1</v>
      </c>
      <c r="AQ931">
        <f t="shared" si="865"/>
        <v>0</v>
      </c>
      <c r="AR931">
        <f t="shared" si="866"/>
        <v>1</v>
      </c>
      <c r="AS931">
        <f t="shared" si="867"/>
        <v>0</v>
      </c>
      <c r="AT931">
        <f t="shared" si="868"/>
        <v>1</v>
      </c>
      <c r="AU931">
        <f t="shared" si="869"/>
        <v>1</v>
      </c>
      <c r="AV931">
        <f t="shared" si="870"/>
        <v>0</v>
      </c>
      <c r="AW931">
        <f t="shared" si="871"/>
        <v>1</v>
      </c>
      <c r="AX931">
        <f t="shared" si="872"/>
        <v>1</v>
      </c>
      <c r="AY931">
        <f t="shared" si="858"/>
        <v>2640.0000000001</v>
      </c>
      <c r="AZ931" s="12">
        <f t="shared" si="862"/>
        <v>-4.1666666666666664E-2</v>
      </c>
      <c r="BA931" s="13">
        <f t="shared" ref="BA931:BA994" si="892">IF(AZ931&lt;=1,0,IF(AZ931&lt;=2,2,IF(AZ931&lt;=3,3,IF(AZ931&lt;=4,4,IF(AZ931&lt;=5,5,IF(AZ931&lt;=6,6,IF(AZ931&lt;=7,7,IF(AZ931&lt;=8,8,10))))))))</f>
        <v>0</v>
      </c>
      <c r="BB931" s="13">
        <f t="shared" ref="BB931:BB994" si="893">IF(AZ931&lt;=3,0,IF(AZ931&lt;=4,4,IF(AZ931&lt;=5,5,IF(AZ931&lt;=6,6,IF(AZ931&lt;=7,7,IF(AZ931&lt;=8,8,IF(AZ931&lt;=9,9,10)))))))</f>
        <v>0</v>
      </c>
      <c r="BC931" s="27">
        <v>0</v>
      </c>
      <c r="BD931" s="1">
        <f t="shared" si="859"/>
        <v>0</v>
      </c>
      <c r="BE931" s="20">
        <f t="shared" si="847"/>
        <v>255</v>
      </c>
    </row>
    <row r="932" spans="1:57" ht="33" customHeight="1" x14ac:dyDescent="0.65">
      <c r="A932" s="2">
        <v>926</v>
      </c>
      <c r="B932" s="2" t="s">
        <v>2139</v>
      </c>
      <c r="C932" s="44" t="s">
        <v>2142</v>
      </c>
      <c r="D932" s="65" t="s">
        <v>612</v>
      </c>
      <c r="E932" s="48" t="s">
        <v>90</v>
      </c>
      <c r="F932" s="46" t="str">
        <f>VLOOKUP(C932,'[1]2023.11'!$C$6:$X$1239,8,0)</f>
        <v>SOENG</v>
      </c>
      <c r="G932" s="46" t="str">
        <f>VLOOKUP(C932,'[1]2023.11'!$C$6:$X$1239,9,0)</f>
        <v>SITHA</v>
      </c>
      <c r="H932" s="46" t="str">
        <f>VLOOKUP(C932,'[1]2023.11'!$C$6:$X$1239,14,0)</f>
        <v>M</v>
      </c>
      <c r="I932" s="78">
        <f>VLOOKUP(C932,'[1]2023.11'!$C$6:$X$1239,13,0)</f>
        <v>23929</v>
      </c>
      <c r="J932" s="46" t="str">
        <f>VLOOKUP(C932,'[1]2023.11'!$C$6:$X$1239,4,0)</f>
        <v>0887884363</v>
      </c>
      <c r="K932" s="46" t="str">
        <f>VLOOKUP(C932,'[1]2023.11'!$C$6:$X$1239,3,0)</f>
        <v>020083382</v>
      </c>
      <c r="L932" s="15">
        <v>44228</v>
      </c>
      <c r="M932" s="2">
        <f t="shared" si="879"/>
        <v>26</v>
      </c>
      <c r="N932" s="16"/>
      <c r="O932" s="2"/>
      <c r="P932" s="16"/>
      <c r="Q932" s="16"/>
      <c r="R932" s="2">
        <v>215</v>
      </c>
      <c r="S932" s="2">
        <v>15</v>
      </c>
      <c r="T932" s="2">
        <v>35</v>
      </c>
      <c r="U932" s="16"/>
      <c r="V932" s="2">
        <v>0</v>
      </c>
      <c r="W932" s="2">
        <f t="shared" si="887"/>
        <v>10</v>
      </c>
      <c r="X932" s="2">
        <f t="shared" si="888"/>
        <v>0</v>
      </c>
      <c r="Y932" s="17">
        <f t="shared" si="860"/>
        <v>0</v>
      </c>
      <c r="Z932" s="17">
        <f t="shared" si="874"/>
        <v>0</v>
      </c>
      <c r="AA932" s="17">
        <f t="shared" si="857"/>
        <v>5</v>
      </c>
      <c r="AB932" s="18">
        <v>7</v>
      </c>
      <c r="AC932" s="19">
        <f t="shared" ref="AC932:AC995" si="894">R932+S932+T932+U932+V932+W932+X932+Y932+Z932+AA932+AB932</f>
        <v>287</v>
      </c>
      <c r="AD932" s="17">
        <f t="shared" si="880"/>
        <v>0</v>
      </c>
      <c r="AE932" s="17">
        <f t="shared" si="881"/>
        <v>0</v>
      </c>
      <c r="AF932" s="29"/>
      <c r="AG932" s="43">
        <f t="shared" si="889"/>
        <v>0</v>
      </c>
      <c r="AH932" s="17">
        <f t="shared" si="890"/>
        <v>5.74</v>
      </c>
      <c r="AI932" s="17">
        <f t="shared" si="891"/>
        <v>5.74</v>
      </c>
      <c r="AJ932" s="3">
        <f t="shared" si="849"/>
        <v>281</v>
      </c>
      <c r="AK932" s="3">
        <f t="shared" si="850"/>
        <v>1000</v>
      </c>
      <c r="AL932" s="3"/>
      <c r="AN932" s="20">
        <f t="shared" si="861"/>
        <v>281.26</v>
      </c>
      <c r="AO932">
        <f t="shared" si="863"/>
        <v>2</v>
      </c>
      <c r="AP932">
        <f t="shared" si="864"/>
        <v>1</v>
      </c>
      <c r="AQ932">
        <f t="shared" si="865"/>
        <v>1</v>
      </c>
      <c r="AR932">
        <f t="shared" si="866"/>
        <v>1</v>
      </c>
      <c r="AS932">
        <f t="shared" si="867"/>
        <v>0</v>
      </c>
      <c r="AT932">
        <f t="shared" si="868"/>
        <v>1</v>
      </c>
      <c r="AU932">
        <f t="shared" si="869"/>
        <v>0</v>
      </c>
      <c r="AV932">
        <f t="shared" si="870"/>
        <v>1</v>
      </c>
      <c r="AW932">
        <f t="shared" si="871"/>
        <v>0</v>
      </c>
      <c r="AX932">
        <f t="shared" si="872"/>
        <v>0</v>
      </c>
      <c r="AY932">
        <f t="shared" si="858"/>
        <v>1039.9999999999636</v>
      </c>
      <c r="AZ932" s="12">
        <f t="shared" si="862"/>
        <v>-4.1666666666666664E-2</v>
      </c>
      <c r="BA932" s="13">
        <f t="shared" si="892"/>
        <v>0</v>
      </c>
      <c r="BB932" s="13">
        <f t="shared" si="893"/>
        <v>0</v>
      </c>
      <c r="BC932" s="27">
        <v>0</v>
      </c>
      <c r="BD932" s="1">
        <f t="shared" si="859"/>
        <v>0</v>
      </c>
      <c r="BE932" s="20">
        <f t="shared" ref="BE932:BE995" si="895">AC932-AD932-AE932-Z932-AA932-AB932-BD932</f>
        <v>275</v>
      </c>
    </row>
    <row r="933" spans="1:57" ht="30.75" customHeight="1" x14ac:dyDescent="0.65">
      <c r="A933" s="39">
        <v>927</v>
      </c>
      <c r="B933" s="2" t="s">
        <v>2139</v>
      </c>
      <c r="C933" s="36" t="s">
        <v>2143</v>
      </c>
      <c r="D933" s="65" t="s">
        <v>2144</v>
      </c>
      <c r="E933" s="48" t="s">
        <v>341</v>
      </c>
      <c r="F933" s="46" t="str">
        <f>VLOOKUP(C933,'[1]2023.11'!$C$6:$X$1239,8,0)</f>
        <v>PORY</v>
      </c>
      <c r="G933" s="46" t="str">
        <f>VLOOKUP(C933,'[1]2023.11'!$C$6:$X$1239,9,0)</f>
        <v>CHROEB</v>
      </c>
      <c r="H933" s="46" t="str">
        <f>VLOOKUP(C933,'[1]2023.11'!$C$6:$X$1239,14,0)</f>
        <v>F</v>
      </c>
      <c r="I933" s="78">
        <f>VLOOKUP(C933,'[1]2023.11'!$C$6:$X$1239,13,0)</f>
        <v>24602</v>
      </c>
      <c r="J933" s="46" t="str">
        <f>VLOOKUP(C933,'[1]2023.11'!$C$6:$X$1239,4,0)</f>
        <v>0973362536</v>
      </c>
      <c r="K933" s="46" t="str">
        <f>VLOOKUP(C933,'[1]2023.11'!$C$6:$X$1239,3,0)</f>
        <v>160190683</v>
      </c>
      <c r="L933" s="15">
        <v>44228</v>
      </c>
      <c r="M933" s="2">
        <f t="shared" si="879"/>
        <v>26</v>
      </c>
      <c r="N933" s="16"/>
      <c r="O933" s="2"/>
      <c r="P933" s="16"/>
      <c r="Q933" s="16"/>
      <c r="R933" s="2">
        <v>200</v>
      </c>
      <c r="S933" s="2">
        <v>0</v>
      </c>
      <c r="T933" s="2">
        <v>0</v>
      </c>
      <c r="U933" s="16"/>
      <c r="V933" s="2">
        <v>0</v>
      </c>
      <c r="W933" s="2">
        <f t="shared" si="887"/>
        <v>10</v>
      </c>
      <c r="X933" s="2">
        <f t="shared" si="888"/>
        <v>0</v>
      </c>
      <c r="Y933" s="17">
        <f t="shared" si="860"/>
        <v>0</v>
      </c>
      <c r="Z933" s="17">
        <f t="shared" si="874"/>
        <v>0</v>
      </c>
      <c r="AA933" s="17">
        <f t="shared" si="857"/>
        <v>5</v>
      </c>
      <c r="AB933" s="18">
        <v>7</v>
      </c>
      <c r="AC933" s="19">
        <f t="shared" si="894"/>
        <v>222</v>
      </c>
      <c r="AD933" s="17">
        <f t="shared" si="880"/>
        <v>0</v>
      </c>
      <c r="AE933" s="17">
        <f t="shared" si="881"/>
        <v>0</v>
      </c>
      <c r="AF933" s="29"/>
      <c r="AG933" s="43">
        <f t="shared" si="889"/>
        <v>0</v>
      </c>
      <c r="AH933" s="17">
        <f t="shared" si="890"/>
        <v>4.4400000000000004</v>
      </c>
      <c r="AI933" s="17">
        <f t="shared" si="891"/>
        <v>4.4400000000000004</v>
      </c>
      <c r="AJ933" s="3">
        <f t="shared" si="849"/>
        <v>217</v>
      </c>
      <c r="AK933" s="3">
        <f t="shared" si="850"/>
        <v>2200</v>
      </c>
      <c r="AL933" s="3"/>
      <c r="AN933" s="20">
        <f t="shared" si="861"/>
        <v>217.56</v>
      </c>
      <c r="AO933">
        <f t="shared" si="863"/>
        <v>2</v>
      </c>
      <c r="AP933">
        <f t="shared" si="864"/>
        <v>0</v>
      </c>
      <c r="AQ933">
        <f t="shared" si="865"/>
        <v>0</v>
      </c>
      <c r="AR933">
        <f t="shared" si="866"/>
        <v>1</v>
      </c>
      <c r="AS933">
        <f t="shared" si="867"/>
        <v>1</v>
      </c>
      <c r="AT933">
        <f t="shared" si="868"/>
        <v>2</v>
      </c>
      <c r="AU933">
        <f t="shared" si="869"/>
        <v>1</v>
      </c>
      <c r="AV933">
        <f t="shared" si="870"/>
        <v>0</v>
      </c>
      <c r="AW933">
        <f t="shared" si="871"/>
        <v>0</v>
      </c>
      <c r="AX933">
        <f t="shared" si="872"/>
        <v>2</v>
      </c>
      <c r="AY933">
        <f t="shared" si="858"/>
        <v>2240.0000000000091</v>
      </c>
      <c r="AZ933" s="12">
        <f t="shared" si="862"/>
        <v>-4.1666666666666664E-2</v>
      </c>
      <c r="BA933" s="13">
        <f t="shared" si="892"/>
        <v>0</v>
      </c>
      <c r="BB933" s="13">
        <f t="shared" si="893"/>
        <v>0</v>
      </c>
      <c r="BC933" s="27">
        <v>0</v>
      </c>
      <c r="BD933" s="1">
        <f t="shared" si="859"/>
        <v>0</v>
      </c>
      <c r="BE933" s="20">
        <f t="shared" si="895"/>
        <v>210</v>
      </c>
    </row>
    <row r="934" spans="1:57" ht="33" customHeight="1" x14ac:dyDescent="0.65">
      <c r="A934" s="2">
        <v>928</v>
      </c>
      <c r="B934" s="2" t="s">
        <v>2139</v>
      </c>
      <c r="C934" s="37" t="s">
        <v>2145</v>
      </c>
      <c r="D934" s="65" t="s">
        <v>840</v>
      </c>
      <c r="E934" s="48" t="s">
        <v>354</v>
      </c>
      <c r="F934" s="46" t="str">
        <f>VLOOKUP(C934,'[1]2023.11'!$C$6:$X$1239,8,0)</f>
        <v>CHHOENG</v>
      </c>
      <c r="G934" s="46" t="str">
        <f>VLOOKUP(C934,'[1]2023.11'!$C$6:$X$1239,9,0)</f>
        <v>MENG</v>
      </c>
      <c r="H934" s="46" t="str">
        <f>VLOOKUP(C934,'[1]2023.11'!$C$6:$X$1239,14,0)</f>
        <v>F</v>
      </c>
      <c r="I934" s="78">
        <f>VLOOKUP(C934,'[1]2023.11'!$C$6:$X$1239,13,0)</f>
        <v>25326</v>
      </c>
      <c r="J934" s="46" t="str">
        <f>VLOOKUP(C934,'[1]2023.11'!$C$6:$X$1239,4,0)</f>
        <v>0974663841</v>
      </c>
      <c r="K934" s="46">
        <f>VLOOKUP(C934,'[1]2023.11'!$C$6:$X$1239,3,0)</f>
        <v>30798890</v>
      </c>
      <c r="L934" s="15">
        <v>44228</v>
      </c>
      <c r="M934" s="2">
        <f t="shared" si="879"/>
        <v>26</v>
      </c>
      <c r="N934" s="16"/>
      <c r="O934" s="2"/>
      <c r="P934" s="16"/>
      <c r="Q934" s="16"/>
      <c r="R934" s="2">
        <v>200</v>
      </c>
      <c r="S934" s="2">
        <v>0</v>
      </c>
      <c r="T934" s="2">
        <v>5</v>
      </c>
      <c r="U934" s="16"/>
      <c r="V934" s="2">
        <v>0</v>
      </c>
      <c r="W934" s="2">
        <f t="shared" si="887"/>
        <v>10</v>
      </c>
      <c r="X934" s="2">
        <f t="shared" si="888"/>
        <v>0</v>
      </c>
      <c r="Y934" s="17">
        <f t="shared" si="860"/>
        <v>0</v>
      </c>
      <c r="Z934" s="17">
        <f t="shared" si="874"/>
        <v>0</v>
      </c>
      <c r="AA934" s="17">
        <f t="shared" si="857"/>
        <v>5</v>
      </c>
      <c r="AB934" s="18">
        <v>7</v>
      </c>
      <c r="AC934" s="19">
        <f t="shared" si="894"/>
        <v>227</v>
      </c>
      <c r="AD934" s="17">
        <f t="shared" si="880"/>
        <v>0</v>
      </c>
      <c r="AE934" s="17">
        <f t="shared" si="881"/>
        <v>0</v>
      </c>
      <c r="AF934" s="29"/>
      <c r="AG934" s="43">
        <f t="shared" si="889"/>
        <v>0</v>
      </c>
      <c r="AH934" s="17">
        <f t="shared" si="890"/>
        <v>4.54</v>
      </c>
      <c r="AI934" s="17">
        <f t="shared" si="891"/>
        <v>4.54</v>
      </c>
      <c r="AJ934" s="3">
        <f t="shared" si="849"/>
        <v>222</v>
      </c>
      <c r="AK934" s="3">
        <f t="shared" si="850"/>
        <v>1800</v>
      </c>
      <c r="AL934" s="3"/>
      <c r="AN934" s="20">
        <f t="shared" si="861"/>
        <v>222.46</v>
      </c>
      <c r="AO934">
        <f t="shared" si="863"/>
        <v>2</v>
      </c>
      <c r="AP934">
        <f t="shared" si="864"/>
        <v>0</v>
      </c>
      <c r="AQ934">
        <f t="shared" si="865"/>
        <v>1</v>
      </c>
      <c r="AR934">
        <f t="shared" si="866"/>
        <v>0</v>
      </c>
      <c r="AS934">
        <f t="shared" si="867"/>
        <v>0</v>
      </c>
      <c r="AT934">
        <f t="shared" si="868"/>
        <v>2</v>
      </c>
      <c r="AU934">
        <f t="shared" si="869"/>
        <v>0</v>
      </c>
      <c r="AV934">
        <f t="shared" si="870"/>
        <v>1</v>
      </c>
      <c r="AW934">
        <f t="shared" si="871"/>
        <v>1</v>
      </c>
      <c r="AX934">
        <f t="shared" si="872"/>
        <v>3</v>
      </c>
      <c r="AY934">
        <f t="shared" si="858"/>
        <v>1840.0000000000318</v>
      </c>
      <c r="AZ934" s="12">
        <f t="shared" si="862"/>
        <v>-4.1666666666666664E-2</v>
      </c>
      <c r="BA934" s="13">
        <f t="shared" si="892"/>
        <v>0</v>
      </c>
      <c r="BB934" s="13">
        <f t="shared" si="893"/>
        <v>0</v>
      </c>
      <c r="BC934" s="27">
        <v>0</v>
      </c>
      <c r="BD934" s="1">
        <f t="shared" si="859"/>
        <v>0</v>
      </c>
      <c r="BE934" s="20">
        <f t="shared" si="895"/>
        <v>215</v>
      </c>
    </row>
    <row r="935" spans="1:57" ht="33" customHeight="1" x14ac:dyDescent="0.65">
      <c r="A935" s="39">
        <v>929</v>
      </c>
      <c r="B935" s="2" t="s">
        <v>2139</v>
      </c>
      <c r="C935" s="36" t="s">
        <v>2146</v>
      </c>
      <c r="D935" s="47" t="s">
        <v>2147</v>
      </c>
      <c r="E935" s="48" t="s">
        <v>918</v>
      </c>
      <c r="F935" s="46" t="str">
        <f>VLOOKUP(C935,'[1]2023.11'!$C$6:$X$1239,8,0)</f>
        <v>MOUNG</v>
      </c>
      <c r="G935" s="46" t="str">
        <f>VLOOKUP(C935,'[1]2023.11'!$C$6:$X$1239,9,0)</f>
        <v>VORN</v>
      </c>
      <c r="H935" s="46" t="str">
        <f>VLOOKUP(C935,'[1]2023.11'!$C$6:$X$1239,14,0)</f>
        <v>F</v>
      </c>
      <c r="I935" s="78">
        <f>VLOOKUP(C935,'[1]2023.11'!$C$6:$X$1239,13,0)</f>
        <v>27109</v>
      </c>
      <c r="J935" s="46">
        <f>VLOOKUP(C935,'[1]2023.11'!$C$6:$X$1239,4,0)</f>
        <v>0</v>
      </c>
      <c r="K935" s="46" t="str">
        <f>VLOOKUP(C935,'[1]2023.11'!$C$6:$X$1239,3,0)</f>
        <v>030581925</v>
      </c>
      <c r="L935" s="15">
        <v>44228</v>
      </c>
      <c r="M935" s="2">
        <f t="shared" si="879"/>
        <v>26</v>
      </c>
      <c r="N935" s="16"/>
      <c r="O935" s="2"/>
      <c r="P935" s="16"/>
      <c r="Q935" s="16"/>
      <c r="R935" s="2">
        <v>200</v>
      </c>
      <c r="S935" s="2">
        <v>0</v>
      </c>
      <c r="T935" s="2">
        <v>0</v>
      </c>
      <c r="U935" s="16"/>
      <c r="V935" s="2">
        <v>0</v>
      </c>
      <c r="W935" s="2">
        <f t="shared" si="887"/>
        <v>10</v>
      </c>
      <c r="X935" s="2">
        <f t="shared" si="888"/>
        <v>0</v>
      </c>
      <c r="Y935" s="17">
        <f t="shared" si="860"/>
        <v>0</v>
      </c>
      <c r="Z935" s="17">
        <f t="shared" si="874"/>
        <v>0</v>
      </c>
      <c r="AA935" s="17">
        <f t="shared" si="857"/>
        <v>5</v>
      </c>
      <c r="AB935" s="18">
        <v>7</v>
      </c>
      <c r="AC935" s="19">
        <f t="shared" si="894"/>
        <v>222</v>
      </c>
      <c r="AD935" s="17">
        <f t="shared" si="880"/>
        <v>0</v>
      </c>
      <c r="AE935" s="17">
        <f t="shared" si="881"/>
        <v>0</v>
      </c>
      <c r="AF935" s="29"/>
      <c r="AG935" s="43">
        <f t="shared" si="889"/>
        <v>0</v>
      </c>
      <c r="AH935" s="17">
        <f t="shared" si="890"/>
        <v>4.4400000000000004</v>
      </c>
      <c r="AI935" s="17">
        <f t="shared" si="891"/>
        <v>4.4400000000000004</v>
      </c>
      <c r="AJ935" s="3">
        <f t="shared" si="849"/>
        <v>217</v>
      </c>
      <c r="AK935" s="3">
        <f t="shared" si="850"/>
        <v>2200</v>
      </c>
      <c r="AL935" s="3"/>
      <c r="AN935" s="20">
        <f t="shared" si="861"/>
        <v>217.56</v>
      </c>
      <c r="AO935">
        <f t="shared" si="863"/>
        <v>2</v>
      </c>
      <c r="AP935">
        <f t="shared" si="864"/>
        <v>0</v>
      </c>
      <c r="AQ935">
        <f t="shared" si="865"/>
        <v>0</v>
      </c>
      <c r="AR935">
        <f t="shared" si="866"/>
        <v>1</v>
      </c>
      <c r="AS935">
        <f t="shared" si="867"/>
        <v>1</v>
      </c>
      <c r="AT935">
        <f t="shared" si="868"/>
        <v>2</v>
      </c>
      <c r="AU935">
        <f t="shared" si="869"/>
        <v>1</v>
      </c>
      <c r="AV935">
        <f t="shared" si="870"/>
        <v>0</v>
      </c>
      <c r="AW935">
        <f t="shared" si="871"/>
        <v>0</v>
      </c>
      <c r="AX935">
        <f t="shared" si="872"/>
        <v>2</v>
      </c>
      <c r="AY935">
        <f t="shared" si="858"/>
        <v>2240.0000000000091</v>
      </c>
      <c r="AZ935" s="12">
        <f t="shared" si="862"/>
        <v>-4.1666666666666664E-2</v>
      </c>
      <c r="BA935" s="13">
        <f t="shared" si="892"/>
        <v>0</v>
      </c>
      <c r="BB935" s="13">
        <f t="shared" si="893"/>
        <v>0</v>
      </c>
      <c r="BC935" s="27">
        <v>0</v>
      </c>
      <c r="BD935" s="1">
        <f t="shared" si="859"/>
        <v>0</v>
      </c>
      <c r="BE935" s="20">
        <f t="shared" si="895"/>
        <v>210</v>
      </c>
    </row>
    <row r="936" spans="1:57" ht="33" customHeight="1" x14ac:dyDescent="0.65">
      <c r="A936" s="2">
        <v>930</v>
      </c>
      <c r="B936" s="2" t="s">
        <v>2139</v>
      </c>
      <c r="C936" s="36" t="s">
        <v>2148</v>
      </c>
      <c r="D936" s="47" t="s">
        <v>2147</v>
      </c>
      <c r="E936" s="48" t="s">
        <v>518</v>
      </c>
      <c r="F936" s="46" t="str">
        <f>VLOOKUP(C936,'[1]2023.11'!$C$6:$X$1239,8,0)</f>
        <v>MOUNG</v>
      </c>
      <c r="G936" s="46" t="str">
        <f>VLOOKUP(C936,'[1]2023.11'!$C$6:$X$1239,9,0)</f>
        <v>VOEURN</v>
      </c>
      <c r="H936" s="46" t="str">
        <f>VLOOKUP(C936,'[1]2023.11'!$C$6:$X$1239,14,0)</f>
        <v>F</v>
      </c>
      <c r="I936" s="78">
        <f>VLOOKUP(C936,'[1]2023.11'!$C$6:$X$1239,13,0)</f>
        <v>29198</v>
      </c>
      <c r="J936" s="46" t="str">
        <f>VLOOKUP(C936,'[1]2023.11'!$C$6:$X$1239,4,0)</f>
        <v>0966167803</v>
      </c>
      <c r="K936" s="46" t="str">
        <f>VLOOKUP(C936,'[1]2023.11'!$C$6:$X$1239,3,0)</f>
        <v>030581941</v>
      </c>
      <c r="L936" s="15">
        <v>44228</v>
      </c>
      <c r="M936" s="2">
        <f t="shared" si="879"/>
        <v>26</v>
      </c>
      <c r="N936" s="16"/>
      <c r="O936" s="2"/>
      <c r="P936" s="16"/>
      <c r="Q936" s="16"/>
      <c r="R936" s="2">
        <v>200</v>
      </c>
      <c r="S936" s="2">
        <v>0</v>
      </c>
      <c r="T936" s="2">
        <v>0</v>
      </c>
      <c r="U936" s="16"/>
      <c r="V936" s="2">
        <v>0</v>
      </c>
      <c r="W936" s="2">
        <f t="shared" si="887"/>
        <v>10</v>
      </c>
      <c r="X936" s="2">
        <f t="shared" si="888"/>
        <v>0</v>
      </c>
      <c r="Y936" s="17">
        <f t="shared" si="860"/>
        <v>0</v>
      </c>
      <c r="Z936" s="17">
        <f t="shared" si="874"/>
        <v>0</v>
      </c>
      <c r="AA936" s="17">
        <f t="shared" si="857"/>
        <v>5</v>
      </c>
      <c r="AB936" s="18">
        <v>7</v>
      </c>
      <c r="AC936" s="19">
        <f t="shared" si="894"/>
        <v>222</v>
      </c>
      <c r="AD936" s="17">
        <f t="shared" si="880"/>
        <v>0</v>
      </c>
      <c r="AE936" s="17">
        <f t="shared" si="881"/>
        <v>0</v>
      </c>
      <c r="AF936" s="29"/>
      <c r="AG936" s="43">
        <f t="shared" si="889"/>
        <v>0</v>
      </c>
      <c r="AH936" s="17">
        <f t="shared" si="890"/>
        <v>4.4400000000000004</v>
      </c>
      <c r="AI936" s="17">
        <f t="shared" si="891"/>
        <v>4.4400000000000004</v>
      </c>
      <c r="AJ936" s="3">
        <f t="shared" si="849"/>
        <v>217</v>
      </c>
      <c r="AK936" s="3">
        <f t="shared" si="850"/>
        <v>2200</v>
      </c>
      <c r="AL936" s="3"/>
      <c r="AN936" s="20">
        <f t="shared" si="861"/>
        <v>217.56</v>
      </c>
      <c r="AO936">
        <f t="shared" si="863"/>
        <v>2</v>
      </c>
      <c r="AP936">
        <f t="shared" si="864"/>
        <v>0</v>
      </c>
      <c r="AQ936">
        <f t="shared" si="865"/>
        <v>0</v>
      </c>
      <c r="AR936">
        <f t="shared" si="866"/>
        <v>1</v>
      </c>
      <c r="AS936">
        <f t="shared" si="867"/>
        <v>1</v>
      </c>
      <c r="AT936">
        <f t="shared" si="868"/>
        <v>2</v>
      </c>
      <c r="AU936">
        <f t="shared" si="869"/>
        <v>1</v>
      </c>
      <c r="AV936">
        <f t="shared" si="870"/>
        <v>0</v>
      </c>
      <c r="AW936">
        <f t="shared" si="871"/>
        <v>0</v>
      </c>
      <c r="AX936">
        <f t="shared" si="872"/>
        <v>2</v>
      </c>
      <c r="AY936">
        <f t="shared" si="858"/>
        <v>2240.0000000000091</v>
      </c>
      <c r="AZ936" s="12">
        <f t="shared" si="862"/>
        <v>-4.1666666666666664E-2</v>
      </c>
      <c r="BA936" s="13">
        <f t="shared" si="892"/>
        <v>0</v>
      </c>
      <c r="BB936" s="13">
        <f t="shared" si="893"/>
        <v>0</v>
      </c>
      <c r="BC936" s="27">
        <v>0</v>
      </c>
      <c r="BD936" s="1">
        <f t="shared" si="859"/>
        <v>0</v>
      </c>
      <c r="BE936" s="20">
        <f t="shared" si="895"/>
        <v>210</v>
      </c>
    </row>
    <row r="937" spans="1:57" ht="33" customHeight="1" x14ac:dyDescent="0.65">
      <c r="A937" s="39">
        <v>931</v>
      </c>
      <c r="B937" s="2" t="s">
        <v>2139</v>
      </c>
      <c r="C937" s="36" t="s">
        <v>2149</v>
      </c>
      <c r="D937" s="47" t="s">
        <v>2150</v>
      </c>
      <c r="E937" s="48" t="s">
        <v>2151</v>
      </c>
      <c r="F937" s="46" t="str">
        <f>VLOOKUP(C937,'[1]2023.11'!$C$6:$X$1239,8,0)</f>
        <v>BO</v>
      </c>
      <c r="G937" s="46" t="str">
        <f>VLOOKUP(C937,'[1]2023.11'!$C$6:$X$1239,9,0)</f>
        <v>SOVORN</v>
      </c>
      <c r="H937" s="46" t="str">
        <f>VLOOKUP(C937,'[1]2023.11'!$C$6:$X$1239,14,0)</f>
        <v>F</v>
      </c>
      <c r="I937" s="78">
        <f>VLOOKUP(C937,'[1]2023.11'!$C$6:$X$1239,13,0)</f>
        <v>29439</v>
      </c>
      <c r="J937" s="46" t="str">
        <f>VLOOKUP(C937,'[1]2023.11'!$C$6:$X$1239,4,0)</f>
        <v>0976579608</v>
      </c>
      <c r="K937" s="46" t="str">
        <f>VLOOKUP(C937,'[1]2023.11'!$C$6:$X$1239,3,0)</f>
        <v>090955774</v>
      </c>
      <c r="L937" s="15">
        <v>44228</v>
      </c>
      <c r="M937" s="2">
        <f t="shared" si="879"/>
        <v>26</v>
      </c>
      <c r="N937" s="16">
        <v>20</v>
      </c>
      <c r="O937" s="2"/>
      <c r="P937" s="16"/>
      <c r="Q937" s="16"/>
      <c r="R937" s="2">
        <v>200</v>
      </c>
      <c r="S937" s="2">
        <v>0</v>
      </c>
      <c r="T937" s="2">
        <v>5</v>
      </c>
      <c r="U937" s="16"/>
      <c r="V937" s="2">
        <v>0</v>
      </c>
      <c r="W937" s="2">
        <f t="shared" si="887"/>
        <v>10</v>
      </c>
      <c r="X937" s="2">
        <f t="shared" si="888"/>
        <v>0</v>
      </c>
      <c r="Y937" s="17">
        <f t="shared" si="860"/>
        <v>28.846153846153847</v>
      </c>
      <c r="Z937" s="17">
        <f t="shared" si="874"/>
        <v>5</v>
      </c>
      <c r="AA937" s="17">
        <f t="shared" si="857"/>
        <v>5</v>
      </c>
      <c r="AB937" s="18">
        <v>7</v>
      </c>
      <c r="AC937" s="19">
        <f t="shared" si="894"/>
        <v>260.84615384615381</v>
      </c>
      <c r="AD937" s="17">
        <f t="shared" si="880"/>
        <v>0</v>
      </c>
      <c r="AE937" s="17">
        <f t="shared" si="881"/>
        <v>0</v>
      </c>
      <c r="AF937" s="29"/>
      <c r="AG937" s="43">
        <f t="shared" si="889"/>
        <v>0</v>
      </c>
      <c r="AH937" s="17">
        <f t="shared" si="890"/>
        <v>5.2169230769230763</v>
      </c>
      <c r="AI937" s="17">
        <f t="shared" si="891"/>
        <v>5.2169230769230763</v>
      </c>
      <c r="AJ937" s="3">
        <f t="shared" si="849"/>
        <v>255</v>
      </c>
      <c r="AK937" s="3">
        <f t="shared" si="850"/>
        <v>2500</v>
      </c>
      <c r="AL937" s="3"/>
      <c r="AN937" s="20">
        <f t="shared" si="861"/>
        <v>255.63</v>
      </c>
      <c r="AO937">
        <f t="shared" si="863"/>
        <v>2</v>
      </c>
      <c r="AP937">
        <f t="shared" si="864"/>
        <v>1</v>
      </c>
      <c r="AQ937">
        <f t="shared" si="865"/>
        <v>0</v>
      </c>
      <c r="AR937">
        <f t="shared" si="866"/>
        <v>0</v>
      </c>
      <c r="AS937">
        <f t="shared" si="867"/>
        <v>1</v>
      </c>
      <c r="AT937">
        <f t="shared" si="868"/>
        <v>0</v>
      </c>
      <c r="AU937">
        <f t="shared" si="869"/>
        <v>1</v>
      </c>
      <c r="AV937">
        <f t="shared" si="870"/>
        <v>0</v>
      </c>
      <c r="AW937">
        <f t="shared" si="871"/>
        <v>1</v>
      </c>
      <c r="AX937">
        <f t="shared" si="872"/>
        <v>0</v>
      </c>
      <c r="AY937">
        <f t="shared" si="858"/>
        <v>2519.9999999999818</v>
      </c>
      <c r="AZ937" s="12">
        <f t="shared" si="862"/>
        <v>-4.1666666666666664E-2</v>
      </c>
      <c r="BA937" s="13">
        <f t="shared" si="892"/>
        <v>0</v>
      </c>
      <c r="BB937" s="13">
        <f t="shared" si="893"/>
        <v>0</v>
      </c>
      <c r="BC937" s="27">
        <v>0</v>
      </c>
      <c r="BD937" s="1">
        <f t="shared" si="859"/>
        <v>0</v>
      </c>
      <c r="BE937" s="20">
        <f t="shared" si="895"/>
        <v>243.84615384615381</v>
      </c>
    </row>
    <row r="938" spans="1:57" ht="33" customHeight="1" x14ac:dyDescent="0.65">
      <c r="A938" s="2">
        <v>932</v>
      </c>
      <c r="B938" s="2" t="s">
        <v>2139</v>
      </c>
      <c r="C938" s="44" t="s">
        <v>2152</v>
      </c>
      <c r="D938" s="47" t="s">
        <v>1784</v>
      </c>
      <c r="E938" s="48" t="s">
        <v>2153</v>
      </c>
      <c r="F938" s="46" t="str">
        <f>VLOOKUP(C938,'[1]2023.11'!$C$6:$X$1239,8,0)</f>
        <v>CHAM</v>
      </c>
      <c r="G938" s="46" t="str">
        <f>VLOOKUP(C938,'[1]2023.11'!$C$6:$X$1239,9,0)</f>
        <v>TIT</v>
      </c>
      <c r="H938" s="46" t="str">
        <f>VLOOKUP(C938,'[1]2023.11'!$C$6:$X$1239,14,0)</f>
        <v>M</v>
      </c>
      <c r="I938" s="78">
        <f>VLOOKUP(C938,'[1]2023.11'!$C$6:$X$1239,13,0)</f>
        <v>34490</v>
      </c>
      <c r="J938" s="46">
        <f>VLOOKUP(C938,'[1]2023.11'!$C$6:$X$1239,4,0)</f>
        <v>0</v>
      </c>
      <c r="K938" s="46" t="str">
        <f>VLOOKUP(C938,'[1]2023.11'!$C$6:$X$1239,3,0)</f>
        <v>010805460</v>
      </c>
      <c r="L938" s="15">
        <v>44743</v>
      </c>
      <c r="M938" s="2">
        <f t="shared" si="879"/>
        <v>26</v>
      </c>
      <c r="N938" s="16"/>
      <c r="O938" s="2"/>
      <c r="P938" s="16"/>
      <c r="Q938" s="16"/>
      <c r="R938" s="2">
        <v>200</v>
      </c>
      <c r="S938" s="2">
        <v>0</v>
      </c>
      <c r="T938" s="2">
        <v>0</v>
      </c>
      <c r="U938" s="16"/>
      <c r="V938" s="2">
        <v>0</v>
      </c>
      <c r="W938" s="2">
        <f t="shared" si="887"/>
        <v>10</v>
      </c>
      <c r="X938" s="2">
        <f t="shared" si="888"/>
        <v>0</v>
      </c>
      <c r="Y938" s="17">
        <f t="shared" si="860"/>
        <v>0</v>
      </c>
      <c r="Z938" s="17">
        <f t="shared" si="874"/>
        <v>0</v>
      </c>
      <c r="AA938" s="17">
        <f t="shared" si="857"/>
        <v>5</v>
      </c>
      <c r="AB938" s="18">
        <v>7</v>
      </c>
      <c r="AC938" s="19">
        <f t="shared" si="894"/>
        <v>222</v>
      </c>
      <c r="AD938" s="17">
        <f t="shared" si="880"/>
        <v>0</v>
      </c>
      <c r="AE938" s="17">
        <f t="shared" si="881"/>
        <v>0</v>
      </c>
      <c r="AF938" s="29"/>
      <c r="AG938" s="43">
        <f t="shared" si="889"/>
        <v>0</v>
      </c>
      <c r="AH938" s="17">
        <f t="shared" si="890"/>
        <v>4.4400000000000004</v>
      </c>
      <c r="AI938" s="17">
        <f t="shared" si="891"/>
        <v>4.4400000000000004</v>
      </c>
      <c r="AJ938" s="3">
        <f t="shared" si="849"/>
        <v>217</v>
      </c>
      <c r="AK938" s="3">
        <f t="shared" si="850"/>
        <v>2200</v>
      </c>
      <c r="AL938" s="3"/>
      <c r="AN938" s="20">
        <f t="shared" si="861"/>
        <v>217.56</v>
      </c>
      <c r="AO938">
        <f t="shared" si="863"/>
        <v>2</v>
      </c>
      <c r="AP938">
        <f t="shared" si="864"/>
        <v>0</v>
      </c>
      <c r="AQ938">
        <f t="shared" si="865"/>
        <v>0</v>
      </c>
      <c r="AR938">
        <f t="shared" si="866"/>
        <v>1</v>
      </c>
      <c r="AS938">
        <f t="shared" si="867"/>
        <v>1</v>
      </c>
      <c r="AT938">
        <f t="shared" si="868"/>
        <v>2</v>
      </c>
      <c r="AU938">
        <f t="shared" si="869"/>
        <v>1</v>
      </c>
      <c r="AV938">
        <f t="shared" si="870"/>
        <v>0</v>
      </c>
      <c r="AW938">
        <f t="shared" si="871"/>
        <v>0</v>
      </c>
      <c r="AX938">
        <f t="shared" si="872"/>
        <v>2</v>
      </c>
      <c r="AY938">
        <f t="shared" si="858"/>
        <v>2240.0000000000091</v>
      </c>
      <c r="AZ938" s="12">
        <f t="shared" si="862"/>
        <v>-1.4583333333333333</v>
      </c>
      <c r="BA938" s="13">
        <f t="shared" si="892"/>
        <v>0</v>
      </c>
      <c r="BB938" s="13">
        <f t="shared" si="893"/>
        <v>0</v>
      </c>
      <c r="BC938" s="27">
        <v>0</v>
      </c>
      <c r="BD938" s="1">
        <f t="shared" si="859"/>
        <v>0</v>
      </c>
      <c r="BE938" s="20">
        <f t="shared" si="895"/>
        <v>210</v>
      </c>
    </row>
    <row r="939" spans="1:57" ht="34.5" customHeight="1" x14ac:dyDescent="0.65">
      <c r="A939" s="39">
        <v>933</v>
      </c>
      <c r="B939" s="2" t="s">
        <v>2154</v>
      </c>
      <c r="C939" s="44" t="s">
        <v>2155</v>
      </c>
      <c r="D939" s="47" t="s">
        <v>2156</v>
      </c>
      <c r="E939" s="48" t="s">
        <v>2157</v>
      </c>
      <c r="F939" s="46" t="str">
        <f>VLOOKUP(C939,'[1]2023.11'!$C$6:$X$1239,8,0)</f>
        <v>PECH</v>
      </c>
      <c r="G939" s="46" t="str">
        <f>VLOOKUP(C939,'[1]2023.11'!$C$6:$X$1239,9,0)</f>
        <v>SAMBON</v>
      </c>
      <c r="H939" s="46" t="str">
        <f>VLOOKUP(C939,'[1]2023.11'!$C$6:$X$1239,14,0)</f>
        <v>F</v>
      </c>
      <c r="I939" s="78">
        <f>VLOOKUP(C939,'[1]2023.11'!$C$6:$X$1239,13,0)</f>
        <v>28104</v>
      </c>
      <c r="J939" s="46" t="str">
        <f>VLOOKUP(C939,'[1]2023.11'!$C$6:$X$1239,4,0)</f>
        <v>0964208108</v>
      </c>
      <c r="K939" s="46" t="str">
        <f>VLOOKUP(C939,'[1]2023.11'!$C$6:$X$1239,3,0)</f>
        <v>040094329</v>
      </c>
      <c r="L939" s="15">
        <v>44228</v>
      </c>
      <c r="M939" s="2">
        <f t="shared" si="879"/>
        <v>26</v>
      </c>
      <c r="N939" s="16">
        <v>18</v>
      </c>
      <c r="O939" s="2"/>
      <c r="P939" s="16"/>
      <c r="Q939" s="16"/>
      <c r="R939" s="2">
        <v>200</v>
      </c>
      <c r="S939" s="2">
        <v>0</v>
      </c>
      <c r="T939" s="2">
        <v>2.5</v>
      </c>
      <c r="U939" s="16"/>
      <c r="V939" s="2">
        <v>0</v>
      </c>
      <c r="W939" s="2">
        <f>IF(AND($Q$4&lt;=M939,Q939&lt;0.01),10,IF(AND(M939&gt;=$Q$4-1,Q939&lt;0.01),5,0))</f>
        <v>10</v>
      </c>
      <c r="X939" s="2">
        <f t="shared" si="888"/>
        <v>0</v>
      </c>
      <c r="Y939" s="17">
        <f t="shared" si="860"/>
        <v>25.96153846153846</v>
      </c>
      <c r="Z939" s="17">
        <f t="shared" si="874"/>
        <v>4.5</v>
      </c>
      <c r="AA939" s="17">
        <f t="shared" si="857"/>
        <v>5</v>
      </c>
      <c r="AB939" s="18">
        <v>7</v>
      </c>
      <c r="AC939" s="19">
        <f t="shared" si="894"/>
        <v>254.96153846153845</v>
      </c>
      <c r="AD939" s="17">
        <f t="shared" si="880"/>
        <v>0</v>
      </c>
      <c r="AE939" s="17">
        <f t="shared" si="881"/>
        <v>0</v>
      </c>
      <c r="AF939" s="29"/>
      <c r="AG939" s="43">
        <f>IF(BE939&lt;=(1500000/4000),0,IF(BE939&lt;=(2000000/4000),(BE939-(1500000/4000))*5%,IF(BE939&lt;=(8500000/4000),(BE939-(2000000/4000))*10%+(25000/4000),IF(BE939&lt;=(12500000/4000),(BE939-(8500000/4000))*15%+(675000/4000),(BE939-(12500000/4000))*20%+(1275000/4000)))))</f>
        <v>0</v>
      </c>
      <c r="AH939" s="17">
        <f>IF((((AC939-AD939-AE939)*4000))&lt;=1200000,((AC939-AD939-AE939)*2%),(1200000/4000*2%))</f>
        <v>5.0992307692307692</v>
      </c>
      <c r="AI939" s="17">
        <f>AD939+AE939+AF939+AG939+AH939</f>
        <v>5.0992307692307692</v>
      </c>
      <c r="AJ939" s="3">
        <f t="shared" si="849"/>
        <v>249</v>
      </c>
      <c r="AK939" s="3">
        <f t="shared" si="850"/>
        <v>3400</v>
      </c>
      <c r="AL939" s="3"/>
      <c r="AN939" s="20">
        <f t="shared" si="861"/>
        <v>249.86</v>
      </c>
      <c r="AO939">
        <f t="shared" si="863"/>
        <v>2</v>
      </c>
      <c r="AP939">
        <f t="shared" si="864"/>
        <v>0</v>
      </c>
      <c r="AQ939">
        <f t="shared" si="865"/>
        <v>2</v>
      </c>
      <c r="AR939">
        <f t="shared" si="866"/>
        <v>0</v>
      </c>
      <c r="AS939">
        <f t="shared" si="867"/>
        <v>1</v>
      </c>
      <c r="AT939">
        <f t="shared" si="868"/>
        <v>4</v>
      </c>
      <c r="AU939">
        <f t="shared" si="869"/>
        <v>1</v>
      </c>
      <c r="AV939">
        <f t="shared" si="870"/>
        <v>1</v>
      </c>
      <c r="AW939">
        <f t="shared" si="871"/>
        <v>0</v>
      </c>
      <c r="AX939">
        <f t="shared" si="872"/>
        <v>4</v>
      </c>
      <c r="AY939">
        <f t="shared" si="858"/>
        <v>3440.0000000000546</v>
      </c>
      <c r="AZ939" s="12">
        <f t="shared" si="862"/>
        <v>-4.1666666666666664E-2</v>
      </c>
      <c r="BA939" s="13">
        <f t="shared" si="892"/>
        <v>0</v>
      </c>
      <c r="BB939" s="13">
        <f t="shared" si="893"/>
        <v>0</v>
      </c>
      <c r="BC939" s="27">
        <v>0</v>
      </c>
      <c r="BD939" s="1">
        <f t="shared" si="859"/>
        <v>0</v>
      </c>
      <c r="BE939" s="20">
        <f t="shared" si="895"/>
        <v>238.46153846153845</v>
      </c>
    </row>
    <row r="940" spans="1:57" ht="34.5" customHeight="1" x14ac:dyDescent="0.65">
      <c r="A940" s="2">
        <v>934</v>
      </c>
      <c r="B940" s="2" t="s">
        <v>2154</v>
      </c>
      <c r="C940" s="44" t="s">
        <v>2158</v>
      </c>
      <c r="D940" s="47" t="s">
        <v>2159</v>
      </c>
      <c r="E940" s="48" t="s">
        <v>2160</v>
      </c>
      <c r="F940" s="46" t="str">
        <f>VLOOKUP(C940,'[1]2023.11'!$C$6:$X$1239,8,0)</f>
        <v>SREY</v>
      </c>
      <c r="G940" s="46" t="str">
        <f>VLOOKUP(C940,'[1]2023.11'!$C$6:$X$1239,9,0)</f>
        <v>SOKHENG</v>
      </c>
      <c r="H940" s="46" t="str">
        <f>VLOOKUP(C940,'[1]2023.11'!$C$6:$X$1239,14,0)</f>
        <v>F</v>
      </c>
      <c r="I940" s="78">
        <f>VLOOKUP(C940,'[1]2023.11'!$C$6:$X$1239,13,0)</f>
        <v>36743</v>
      </c>
      <c r="J940" s="46" t="str">
        <f>VLOOKUP(C940,'[1]2023.11'!$C$6:$X$1239,4,0)</f>
        <v>015430281</v>
      </c>
      <c r="K940" s="46" t="str">
        <f>VLOOKUP(C940,'[1]2023.11'!$C$6:$X$1239,3,0)</f>
        <v>021251722</v>
      </c>
      <c r="L940" s="15">
        <v>44228</v>
      </c>
      <c r="M940" s="2">
        <f t="shared" si="879"/>
        <v>26</v>
      </c>
      <c r="N940" s="16">
        <v>18</v>
      </c>
      <c r="O940" s="2"/>
      <c r="P940" s="16"/>
      <c r="Q940" s="16"/>
      <c r="R940" s="2">
        <v>200</v>
      </c>
      <c r="S940" s="2">
        <v>0</v>
      </c>
      <c r="T940" s="2">
        <v>3</v>
      </c>
      <c r="U940" s="16"/>
      <c r="V940" s="2">
        <v>0</v>
      </c>
      <c r="W940" s="2">
        <f t="shared" ref="W940:W1003" si="896">IF(AND($Q$4&lt;=M940,Q940&lt;0.01),10,IF(AND(M940&gt;=$Q$4-1,Q940&lt;0.01),5,0))</f>
        <v>10</v>
      </c>
      <c r="X940" s="2">
        <f t="shared" si="888"/>
        <v>0</v>
      </c>
      <c r="Y940" s="17">
        <f t="shared" si="860"/>
        <v>25.96153846153846</v>
      </c>
      <c r="Z940" s="17">
        <f t="shared" si="874"/>
        <v>4.5</v>
      </c>
      <c r="AA940" s="17">
        <f t="shared" si="857"/>
        <v>5</v>
      </c>
      <c r="AB940" s="18">
        <v>7</v>
      </c>
      <c r="AC940" s="19">
        <f t="shared" si="894"/>
        <v>255.46153846153845</v>
      </c>
      <c r="AD940" s="17">
        <f t="shared" si="880"/>
        <v>0</v>
      </c>
      <c r="AE940" s="17">
        <f t="shared" si="881"/>
        <v>0</v>
      </c>
      <c r="AF940" s="29"/>
      <c r="AG940" s="43">
        <f t="shared" ref="AG940:AG1003" si="897">IF(BE940&lt;=(1500000/4000),0,IF(BE940&lt;=(2000000/4000),(BE940-(1500000/4000))*5%,IF(BE940&lt;=(8500000/4000),(BE940-(2000000/4000))*10%+(25000/4000),IF(BE940&lt;=(12500000/4000),(BE940-(8500000/4000))*15%+(675000/4000),(BE940-(12500000/4000))*20%+(1275000/4000)))))</f>
        <v>0</v>
      </c>
      <c r="AH940" s="17">
        <f>IF((((AC940-AD940-AE940)*4000))&lt;=1200000,((AC940-AD940-AE940)*2%),(1200000/4000*2%))</f>
        <v>5.109230769230769</v>
      </c>
      <c r="AI940" s="17">
        <f t="shared" ref="AI940:AI1003" si="898">AD940+AE940+AF940+AG940+AH940</f>
        <v>5.109230769230769</v>
      </c>
      <c r="AJ940" s="3">
        <f t="shared" si="849"/>
        <v>250</v>
      </c>
      <c r="AK940" s="3">
        <f t="shared" si="850"/>
        <v>1300</v>
      </c>
      <c r="AL940" s="3"/>
      <c r="AN940" s="20">
        <f t="shared" si="861"/>
        <v>250.35</v>
      </c>
      <c r="AO940">
        <f t="shared" si="863"/>
        <v>2</v>
      </c>
      <c r="AP940">
        <f t="shared" si="864"/>
        <v>1</v>
      </c>
      <c r="AQ940">
        <f t="shared" si="865"/>
        <v>0</v>
      </c>
      <c r="AR940">
        <f t="shared" si="866"/>
        <v>0</v>
      </c>
      <c r="AS940">
        <f t="shared" si="867"/>
        <v>0</v>
      </c>
      <c r="AT940">
        <f t="shared" si="868"/>
        <v>0</v>
      </c>
      <c r="AU940">
        <f t="shared" si="869"/>
        <v>0</v>
      </c>
      <c r="AV940">
        <f t="shared" si="870"/>
        <v>1</v>
      </c>
      <c r="AW940">
        <f t="shared" si="871"/>
        <v>0</v>
      </c>
      <c r="AX940">
        <f t="shared" si="872"/>
        <v>3</v>
      </c>
      <c r="AY940">
        <f t="shared" si="858"/>
        <v>1399.9999999999773</v>
      </c>
      <c r="AZ940" s="12">
        <f t="shared" si="862"/>
        <v>-4.1666666666666664E-2</v>
      </c>
      <c r="BA940" s="13">
        <f t="shared" si="892"/>
        <v>0</v>
      </c>
      <c r="BB940" s="13">
        <f t="shared" si="893"/>
        <v>0</v>
      </c>
      <c r="BC940" s="27">
        <v>0</v>
      </c>
      <c r="BD940" s="1">
        <f t="shared" si="859"/>
        <v>0</v>
      </c>
      <c r="BE940" s="20">
        <f t="shared" si="895"/>
        <v>238.96153846153845</v>
      </c>
    </row>
    <row r="941" spans="1:57" ht="34.5" customHeight="1" x14ac:dyDescent="0.65">
      <c r="A941" s="39">
        <v>935</v>
      </c>
      <c r="B941" s="2" t="s">
        <v>2154</v>
      </c>
      <c r="C941" s="44" t="s">
        <v>2161</v>
      </c>
      <c r="D941" s="47" t="s">
        <v>949</v>
      </c>
      <c r="E941" s="48" t="s">
        <v>816</v>
      </c>
      <c r="F941" s="46" t="str">
        <f>VLOOKUP(C941,'[1]2023.11'!$C$6:$X$1239,8,0)</f>
        <v>CHHUN</v>
      </c>
      <c r="G941" s="46" t="str">
        <f>VLOOKUP(C941,'[1]2023.11'!$C$6:$X$1239,9,0)</f>
        <v>SOKKEA</v>
      </c>
      <c r="H941" s="46" t="str">
        <f>VLOOKUP(C941,'[1]2023.11'!$C$6:$X$1239,14,0)</f>
        <v>F</v>
      </c>
      <c r="I941" s="78">
        <f>VLOOKUP(C941,'[1]2023.11'!$C$6:$X$1239,13,0)</f>
        <v>33467</v>
      </c>
      <c r="J941" s="46" t="str">
        <f>VLOOKUP(C941,'[1]2023.11'!$C$6:$X$1239,4,0)</f>
        <v>0883495954</v>
      </c>
      <c r="K941" s="46" t="str">
        <f>VLOOKUP(C941,'[1]2023.11'!$C$6:$X$1239,3,0)</f>
        <v>150788091</v>
      </c>
      <c r="L941" s="15">
        <v>44228</v>
      </c>
      <c r="M941" s="2">
        <f t="shared" si="879"/>
        <v>26</v>
      </c>
      <c r="N941" s="16">
        <v>18</v>
      </c>
      <c r="O941" s="2"/>
      <c r="P941" s="16"/>
      <c r="Q941" s="16"/>
      <c r="R941" s="2">
        <v>200</v>
      </c>
      <c r="S941" s="2">
        <v>0</v>
      </c>
      <c r="T941" s="2">
        <v>1.5</v>
      </c>
      <c r="U941" s="16"/>
      <c r="V941" s="2">
        <v>0</v>
      </c>
      <c r="W941" s="2">
        <f t="shared" si="896"/>
        <v>10</v>
      </c>
      <c r="X941" s="2">
        <f t="shared" si="888"/>
        <v>0</v>
      </c>
      <c r="Y941" s="17">
        <f t="shared" si="860"/>
        <v>25.96153846153846</v>
      </c>
      <c r="Z941" s="17">
        <f t="shared" si="874"/>
        <v>4.5</v>
      </c>
      <c r="AA941" s="17">
        <f t="shared" si="857"/>
        <v>5</v>
      </c>
      <c r="AB941" s="18">
        <v>7</v>
      </c>
      <c r="AC941" s="19">
        <f t="shared" si="894"/>
        <v>253.96153846153845</v>
      </c>
      <c r="AD941" s="17">
        <f t="shared" si="880"/>
        <v>0</v>
      </c>
      <c r="AE941" s="17">
        <f t="shared" si="881"/>
        <v>0</v>
      </c>
      <c r="AF941" s="29"/>
      <c r="AG941" s="43">
        <f t="shared" si="897"/>
        <v>0</v>
      </c>
      <c r="AH941" s="17">
        <f t="shared" ref="AH941:AH1004" si="899">IF((((AC941-AD941-AE941)*4000))&lt;=1200000,((AC941-AD941-AE941)*2%),(1200000/4000*2%))</f>
        <v>5.0792307692307688</v>
      </c>
      <c r="AI941" s="17">
        <f t="shared" si="898"/>
        <v>5.0792307692307688</v>
      </c>
      <c r="AJ941" s="3">
        <f t="shared" si="849"/>
        <v>248</v>
      </c>
      <c r="AK941" s="3">
        <f t="shared" si="850"/>
        <v>3500</v>
      </c>
      <c r="AL941" s="3"/>
      <c r="AN941" s="20">
        <f t="shared" si="861"/>
        <v>248.88</v>
      </c>
      <c r="AO941">
        <f t="shared" si="863"/>
        <v>2</v>
      </c>
      <c r="AP941">
        <f t="shared" si="864"/>
        <v>0</v>
      </c>
      <c r="AQ941">
        <f t="shared" si="865"/>
        <v>2</v>
      </c>
      <c r="AR941">
        <f t="shared" si="866"/>
        <v>0</v>
      </c>
      <c r="AS941">
        <f t="shared" si="867"/>
        <v>1</v>
      </c>
      <c r="AT941">
        <f t="shared" si="868"/>
        <v>3</v>
      </c>
      <c r="AU941">
        <f t="shared" si="869"/>
        <v>1</v>
      </c>
      <c r="AV941">
        <f t="shared" si="870"/>
        <v>1</v>
      </c>
      <c r="AW941">
        <f t="shared" si="871"/>
        <v>1</v>
      </c>
      <c r="AX941">
        <f t="shared" si="872"/>
        <v>0</v>
      </c>
      <c r="AY941">
        <f t="shared" si="858"/>
        <v>3519.9999999999818</v>
      </c>
      <c r="AZ941" s="12">
        <f t="shared" si="862"/>
        <v>-4.1666666666666664E-2</v>
      </c>
      <c r="BA941" s="13">
        <f t="shared" si="892"/>
        <v>0</v>
      </c>
      <c r="BB941" s="13">
        <f t="shared" si="893"/>
        <v>0</v>
      </c>
      <c r="BC941" s="27">
        <v>0</v>
      </c>
      <c r="BD941" s="1">
        <f t="shared" si="859"/>
        <v>0</v>
      </c>
      <c r="BE941" s="20">
        <f t="shared" si="895"/>
        <v>237.46153846153845</v>
      </c>
    </row>
    <row r="942" spans="1:57" ht="34.5" customHeight="1" x14ac:dyDescent="0.65">
      <c r="A942" s="2">
        <v>936</v>
      </c>
      <c r="B942" s="2" t="s">
        <v>2154</v>
      </c>
      <c r="C942" s="44" t="s">
        <v>2162</v>
      </c>
      <c r="D942" s="47" t="s">
        <v>282</v>
      </c>
      <c r="E942" s="48" t="s">
        <v>2163</v>
      </c>
      <c r="F942" s="46" t="str">
        <f>VLOOKUP(C942,'[1]2023.11'!$C$6:$X$1239,8,0)</f>
        <v>SAK</v>
      </c>
      <c r="G942" s="46" t="str">
        <f>VLOOKUP(C942,'[1]2023.11'!$C$6:$X$1239,9,0)</f>
        <v>SOKHROEN</v>
      </c>
      <c r="H942" s="46" t="str">
        <f>VLOOKUP(C942,'[1]2023.11'!$C$6:$X$1239,14,0)</f>
        <v>F</v>
      </c>
      <c r="I942" s="78">
        <f>VLOOKUP(C942,'[1]2023.11'!$C$6:$X$1239,13,0)</f>
        <v>32689</v>
      </c>
      <c r="J942" s="46" t="str">
        <f>VLOOKUP(C942,'[1]2023.11'!$C$6:$X$1239,4,0)</f>
        <v>081761994</v>
      </c>
      <c r="K942" s="46" t="str">
        <f>VLOOKUP(C942,'[1]2023.11'!$C$6:$X$1239,3,0)</f>
        <v>031003373</v>
      </c>
      <c r="L942" s="15">
        <v>44228</v>
      </c>
      <c r="M942" s="2">
        <f t="shared" si="879"/>
        <v>26</v>
      </c>
      <c r="N942" s="16">
        <v>18</v>
      </c>
      <c r="O942" s="2"/>
      <c r="P942" s="16"/>
      <c r="Q942" s="16"/>
      <c r="R942" s="2">
        <v>200</v>
      </c>
      <c r="S942" s="2">
        <v>0</v>
      </c>
      <c r="T942" s="2">
        <v>1</v>
      </c>
      <c r="U942" s="16"/>
      <c r="V942" s="2">
        <v>0</v>
      </c>
      <c r="W942" s="2">
        <f t="shared" si="896"/>
        <v>10</v>
      </c>
      <c r="X942" s="2">
        <f t="shared" si="888"/>
        <v>0</v>
      </c>
      <c r="Y942" s="17">
        <f t="shared" si="860"/>
        <v>25.96153846153846</v>
      </c>
      <c r="Z942" s="17">
        <f t="shared" si="874"/>
        <v>4.5</v>
      </c>
      <c r="AA942" s="17">
        <f t="shared" si="857"/>
        <v>5</v>
      </c>
      <c r="AB942" s="18">
        <v>7</v>
      </c>
      <c r="AC942" s="19">
        <f t="shared" si="894"/>
        <v>253.46153846153845</v>
      </c>
      <c r="AD942" s="17">
        <f t="shared" si="880"/>
        <v>0</v>
      </c>
      <c r="AE942" s="17">
        <f t="shared" si="881"/>
        <v>0</v>
      </c>
      <c r="AF942" s="29"/>
      <c r="AG942" s="43">
        <f t="shared" si="897"/>
        <v>0</v>
      </c>
      <c r="AH942" s="17">
        <f t="shared" si="899"/>
        <v>5.069230769230769</v>
      </c>
      <c r="AI942" s="17">
        <f t="shared" si="898"/>
        <v>5.069230769230769</v>
      </c>
      <c r="AJ942" s="3">
        <f t="shared" si="849"/>
        <v>248</v>
      </c>
      <c r="AK942" s="3">
        <f t="shared" si="850"/>
        <v>1500</v>
      </c>
      <c r="AL942" s="3"/>
      <c r="AN942" s="20">
        <f t="shared" si="861"/>
        <v>248.39</v>
      </c>
      <c r="AO942">
        <f t="shared" si="863"/>
        <v>2</v>
      </c>
      <c r="AP942">
        <f t="shared" si="864"/>
        <v>0</v>
      </c>
      <c r="AQ942">
        <f t="shared" si="865"/>
        <v>2</v>
      </c>
      <c r="AR942">
        <f t="shared" si="866"/>
        <v>0</v>
      </c>
      <c r="AS942">
        <f t="shared" si="867"/>
        <v>1</v>
      </c>
      <c r="AT942">
        <f t="shared" si="868"/>
        <v>3</v>
      </c>
      <c r="AU942">
        <f t="shared" si="869"/>
        <v>0</v>
      </c>
      <c r="AV942">
        <f t="shared" si="870"/>
        <v>1</v>
      </c>
      <c r="AW942">
        <f t="shared" si="871"/>
        <v>1</v>
      </c>
      <c r="AX942">
        <f t="shared" si="872"/>
        <v>0</v>
      </c>
      <c r="AY942">
        <f t="shared" si="858"/>
        <v>1559.9999999999454</v>
      </c>
      <c r="AZ942" s="12">
        <f t="shared" si="862"/>
        <v>-4.1666666666666664E-2</v>
      </c>
      <c r="BA942" s="13">
        <f t="shared" si="892"/>
        <v>0</v>
      </c>
      <c r="BB942" s="13">
        <f t="shared" si="893"/>
        <v>0</v>
      </c>
      <c r="BC942" s="27">
        <v>0</v>
      </c>
      <c r="BD942" s="1">
        <f t="shared" si="859"/>
        <v>0</v>
      </c>
      <c r="BE942" s="20">
        <f t="shared" si="895"/>
        <v>236.96153846153845</v>
      </c>
    </row>
    <row r="943" spans="1:57" ht="34.5" customHeight="1" x14ac:dyDescent="0.65">
      <c r="A943" s="39">
        <v>937</v>
      </c>
      <c r="B943" s="2" t="s">
        <v>2154</v>
      </c>
      <c r="C943" s="44" t="s">
        <v>2164</v>
      </c>
      <c r="D943" s="47" t="s">
        <v>1045</v>
      </c>
      <c r="E943" s="48" t="s">
        <v>1746</v>
      </c>
      <c r="F943" s="46" t="str">
        <f>VLOOKUP(C943,'[1]2023.11'!$C$6:$X$1239,8,0)</f>
        <v>CHIM</v>
      </c>
      <c r="G943" s="46" t="str">
        <f>VLOOKUP(C943,'[1]2023.11'!$C$6:$X$1239,9,0)</f>
        <v>NHANH</v>
      </c>
      <c r="H943" s="46" t="str">
        <f>VLOOKUP(C943,'[1]2023.11'!$C$6:$X$1239,14,0)</f>
        <v>F</v>
      </c>
      <c r="I943" s="78">
        <f>VLOOKUP(C943,'[1]2023.11'!$C$6:$X$1239,13,0)</f>
        <v>31291</v>
      </c>
      <c r="J943" s="46" t="str">
        <f>VLOOKUP(C943,'[1]2023.11'!$C$6:$X$1239,4,0)</f>
        <v>0966387886</v>
      </c>
      <c r="K943" s="46" t="str">
        <f>VLOOKUP(C943,'[1]2023.11'!$C$6:$X$1239,3,0)</f>
        <v>101149236</v>
      </c>
      <c r="L943" s="15">
        <v>44228</v>
      </c>
      <c r="M943" s="2">
        <f t="shared" si="879"/>
        <v>26</v>
      </c>
      <c r="N943" s="16">
        <v>18</v>
      </c>
      <c r="O943" s="2"/>
      <c r="P943" s="16"/>
      <c r="Q943" s="16"/>
      <c r="R943" s="2">
        <v>200</v>
      </c>
      <c r="S943" s="2">
        <v>0</v>
      </c>
      <c r="T943" s="2">
        <v>1</v>
      </c>
      <c r="U943" s="16"/>
      <c r="V943" s="2">
        <v>0</v>
      </c>
      <c r="W943" s="2">
        <f t="shared" si="896"/>
        <v>10</v>
      </c>
      <c r="X943" s="2">
        <f t="shared" si="888"/>
        <v>0</v>
      </c>
      <c r="Y943" s="17">
        <f t="shared" si="860"/>
        <v>25.96153846153846</v>
      </c>
      <c r="Z943" s="17">
        <f t="shared" si="874"/>
        <v>4.5</v>
      </c>
      <c r="AA943" s="17">
        <f t="shared" si="857"/>
        <v>5</v>
      </c>
      <c r="AB943" s="18">
        <v>7</v>
      </c>
      <c r="AC943" s="19">
        <f t="shared" si="894"/>
        <v>253.46153846153845</v>
      </c>
      <c r="AD943" s="17">
        <f t="shared" si="880"/>
        <v>0</v>
      </c>
      <c r="AE943" s="17">
        <f t="shared" si="881"/>
        <v>0</v>
      </c>
      <c r="AF943" s="29"/>
      <c r="AG943" s="43">
        <f t="shared" si="897"/>
        <v>0</v>
      </c>
      <c r="AH943" s="17">
        <f t="shared" si="899"/>
        <v>5.069230769230769</v>
      </c>
      <c r="AI943" s="17">
        <f t="shared" si="898"/>
        <v>5.069230769230769</v>
      </c>
      <c r="AJ943" s="3">
        <f t="shared" si="849"/>
        <v>248</v>
      </c>
      <c r="AK943" s="3">
        <f t="shared" si="850"/>
        <v>1500</v>
      </c>
      <c r="AL943" s="3"/>
      <c r="AN943" s="20">
        <f t="shared" si="861"/>
        <v>248.39</v>
      </c>
      <c r="AO943">
        <f t="shared" si="863"/>
        <v>2</v>
      </c>
      <c r="AP943">
        <f t="shared" si="864"/>
        <v>0</v>
      </c>
      <c r="AQ943">
        <f t="shared" si="865"/>
        <v>2</v>
      </c>
      <c r="AR943">
        <f t="shared" si="866"/>
        <v>0</v>
      </c>
      <c r="AS943">
        <f t="shared" si="867"/>
        <v>1</v>
      </c>
      <c r="AT943">
        <f t="shared" si="868"/>
        <v>3</v>
      </c>
      <c r="AU943">
        <f t="shared" si="869"/>
        <v>0</v>
      </c>
      <c r="AV943">
        <f t="shared" si="870"/>
        <v>1</v>
      </c>
      <c r="AW943">
        <f t="shared" si="871"/>
        <v>1</v>
      </c>
      <c r="AX943">
        <f t="shared" si="872"/>
        <v>0</v>
      </c>
      <c r="AY943">
        <f t="shared" si="858"/>
        <v>1559.9999999999454</v>
      </c>
      <c r="AZ943" s="12">
        <f t="shared" si="862"/>
        <v>-4.1666666666666664E-2</v>
      </c>
      <c r="BA943" s="13">
        <f t="shared" si="892"/>
        <v>0</v>
      </c>
      <c r="BB943" s="13">
        <f t="shared" si="893"/>
        <v>0</v>
      </c>
      <c r="BC943" s="27">
        <v>0</v>
      </c>
      <c r="BD943" s="1">
        <f t="shared" si="859"/>
        <v>0</v>
      </c>
      <c r="BE943" s="20">
        <f t="shared" si="895"/>
        <v>236.96153846153845</v>
      </c>
    </row>
    <row r="944" spans="1:57" ht="34.5" customHeight="1" x14ac:dyDescent="0.65">
      <c r="A944" s="2">
        <v>938</v>
      </c>
      <c r="B944" s="2" t="s">
        <v>2154</v>
      </c>
      <c r="C944" s="44" t="s">
        <v>2165</v>
      </c>
      <c r="D944" s="47" t="s">
        <v>918</v>
      </c>
      <c r="E944" s="48" t="s">
        <v>454</v>
      </c>
      <c r="F944" s="46" t="str">
        <f>VLOOKUP(C944,'[1]2023.11'!$C$6:$X$1239,8,0)</f>
        <v>VORN</v>
      </c>
      <c r="G944" s="46" t="str">
        <f>VLOOKUP(C944,'[1]2023.11'!$C$6:$X$1239,9,0)</f>
        <v>REAKSMEY</v>
      </c>
      <c r="H944" s="46" t="str">
        <f>VLOOKUP(C944,'[1]2023.11'!$C$6:$X$1239,14,0)</f>
        <v>F</v>
      </c>
      <c r="I944" s="78">
        <f>VLOOKUP(C944,'[1]2023.11'!$C$6:$X$1239,13,0)</f>
        <v>36535</v>
      </c>
      <c r="J944" s="46" t="str">
        <f>VLOOKUP(C944,'[1]2023.11'!$C$6:$X$1239,4,0)</f>
        <v>0882150661</v>
      </c>
      <c r="K944" s="46">
        <f>VLOOKUP(C944,'[1]2023.11'!$C$6:$X$1239,3,0)</f>
        <v>171166137</v>
      </c>
      <c r="L944" s="15">
        <v>44228</v>
      </c>
      <c r="M944" s="2">
        <f t="shared" si="879"/>
        <v>26</v>
      </c>
      <c r="N944" s="16">
        <v>16</v>
      </c>
      <c r="O944" s="2"/>
      <c r="P944" s="16"/>
      <c r="Q944" s="16"/>
      <c r="R944" s="2">
        <v>200</v>
      </c>
      <c r="S944" s="2">
        <v>0</v>
      </c>
      <c r="T944" s="2">
        <v>1</v>
      </c>
      <c r="U944" s="16"/>
      <c r="V944" s="2">
        <v>0</v>
      </c>
      <c r="W944" s="2">
        <f t="shared" si="896"/>
        <v>10</v>
      </c>
      <c r="X944" s="2">
        <f t="shared" si="888"/>
        <v>0</v>
      </c>
      <c r="Y944" s="17">
        <f t="shared" si="860"/>
        <v>23.076923076923077</v>
      </c>
      <c r="Z944" s="17">
        <f t="shared" si="874"/>
        <v>4</v>
      </c>
      <c r="AA944" s="17">
        <f t="shared" si="857"/>
        <v>5</v>
      </c>
      <c r="AB944" s="18">
        <v>7</v>
      </c>
      <c r="AC944" s="19">
        <f t="shared" si="894"/>
        <v>250.07692307692307</v>
      </c>
      <c r="AD944" s="17">
        <f t="shared" si="880"/>
        <v>0</v>
      </c>
      <c r="AE944" s="17">
        <f t="shared" si="881"/>
        <v>0</v>
      </c>
      <c r="AF944" s="29"/>
      <c r="AG944" s="43">
        <f t="shared" si="897"/>
        <v>0</v>
      </c>
      <c r="AH944" s="17">
        <f t="shared" si="899"/>
        <v>5.0015384615384617</v>
      </c>
      <c r="AI944" s="17">
        <f t="shared" si="898"/>
        <v>5.0015384615384617</v>
      </c>
      <c r="AJ944" s="3">
        <f t="shared" si="849"/>
        <v>245</v>
      </c>
      <c r="AK944" s="3">
        <f t="shared" si="850"/>
        <v>300</v>
      </c>
      <c r="AL944" s="3"/>
      <c r="AN944" s="20">
        <f t="shared" si="861"/>
        <v>245.08</v>
      </c>
      <c r="AO944">
        <f t="shared" si="863"/>
        <v>2</v>
      </c>
      <c r="AP944">
        <f t="shared" si="864"/>
        <v>0</v>
      </c>
      <c r="AQ944">
        <f t="shared" si="865"/>
        <v>2</v>
      </c>
      <c r="AR944">
        <f t="shared" si="866"/>
        <v>0</v>
      </c>
      <c r="AS944">
        <f t="shared" si="867"/>
        <v>1</v>
      </c>
      <c r="AT944">
        <f t="shared" si="868"/>
        <v>0</v>
      </c>
      <c r="AU944">
        <f t="shared" si="869"/>
        <v>0</v>
      </c>
      <c r="AV944">
        <f t="shared" si="870"/>
        <v>0</v>
      </c>
      <c r="AW944">
        <f t="shared" si="871"/>
        <v>0</v>
      </c>
      <c r="AX944">
        <f t="shared" si="872"/>
        <v>3</v>
      </c>
      <c r="AY944">
        <f t="shared" si="858"/>
        <v>320.00000000005002</v>
      </c>
      <c r="AZ944" s="12">
        <f t="shared" si="862"/>
        <v>-4.1666666666666664E-2</v>
      </c>
      <c r="BA944" s="13">
        <f t="shared" si="892"/>
        <v>0</v>
      </c>
      <c r="BB944" s="13">
        <f t="shared" si="893"/>
        <v>0</v>
      </c>
      <c r="BC944" s="27">
        <v>0</v>
      </c>
      <c r="BD944" s="1">
        <f t="shared" si="859"/>
        <v>0</v>
      </c>
      <c r="BE944" s="20">
        <f t="shared" si="895"/>
        <v>234.07692307692307</v>
      </c>
    </row>
    <row r="945" spans="1:57" ht="34.5" customHeight="1" x14ac:dyDescent="0.65">
      <c r="A945" s="39">
        <v>939</v>
      </c>
      <c r="B945" s="2" t="s">
        <v>2154</v>
      </c>
      <c r="C945" s="44" t="s">
        <v>2166</v>
      </c>
      <c r="D945" s="47" t="s">
        <v>1736</v>
      </c>
      <c r="E945" s="48" t="s">
        <v>211</v>
      </c>
      <c r="F945" s="46" t="str">
        <f>VLOOKUP(C945,'[1]2023.11'!$C$6:$X$1239,8,0)</f>
        <v>POEURN</v>
      </c>
      <c r="G945" s="46" t="str">
        <f>VLOOKUP(C945,'[1]2023.11'!$C$6:$X$1239,9,0)</f>
        <v>SREYMOM</v>
      </c>
      <c r="H945" s="46" t="str">
        <f>VLOOKUP(C945,'[1]2023.11'!$C$6:$X$1239,14,0)</f>
        <v>F</v>
      </c>
      <c r="I945" s="78">
        <f>VLOOKUP(C945,'[1]2023.11'!$C$6:$X$1239,13,0)</f>
        <v>35102</v>
      </c>
      <c r="J945" s="46" t="str">
        <f>VLOOKUP(C945,'[1]2023.11'!$C$6:$X$1239,4,0)</f>
        <v>070969072</v>
      </c>
      <c r="K945" s="46" t="str">
        <f>VLOOKUP(C945,'[1]2023.11'!$C$6:$X$1239,3,0)</f>
        <v>030479189</v>
      </c>
      <c r="L945" s="15">
        <v>44228</v>
      </c>
      <c r="M945" s="2">
        <f t="shared" si="879"/>
        <v>26</v>
      </c>
      <c r="N945" s="16">
        <v>24</v>
      </c>
      <c r="O945" s="2"/>
      <c r="P945" s="16"/>
      <c r="Q945" s="16"/>
      <c r="R945" s="2">
        <v>200</v>
      </c>
      <c r="S945" s="2">
        <v>0</v>
      </c>
      <c r="T945" s="2">
        <v>1</v>
      </c>
      <c r="U945" s="16"/>
      <c r="V945" s="2">
        <v>0</v>
      </c>
      <c r="W945" s="2">
        <f t="shared" si="896"/>
        <v>10</v>
      </c>
      <c r="X945" s="2">
        <f t="shared" si="888"/>
        <v>0</v>
      </c>
      <c r="Y945" s="17">
        <f t="shared" si="860"/>
        <v>34.615384615384613</v>
      </c>
      <c r="Z945" s="17">
        <f t="shared" si="874"/>
        <v>6</v>
      </c>
      <c r="AA945" s="17">
        <f t="shared" si="857"/>
        <v>5</v>
      </c>
      <c r="AB945" s="18"/>
      <c r="AC945" s="19">
        <f t="shared" si="894"/>
        <v>256.61538461538464</v>
      </c>
      <c r="AD945" s="17">
        <f t="shared" si="880"/>
        <v>0</v>
      </c>
      <c r="AE945" s="17">
        <f t="shared" si="881"/>
        <v>0</v>
      </c>
      <c r="AF945" s="29"/>
      <c r="AG945" s="43">
        <f t="shared" si="897"/>
        <v>0</v>
      </c>
      <c r="AH945" s="17">
        <f t="shared" si="899"/>
        <v>5.1323076923076929</v>
      </c>
      <c r="AI945" s="17">
        <f t="shared" si="898"/>
        <v>5.1323076923076929</v>
      </c>
      <c r="AJ945" s="3">
        <f t="shared" si="849"/>
        <v>251</v>
      </c>
      <c r="AK945" s="3">
        <f t="shared" si="850"/>
        <v>1900</v>
      </c>
      <c r="AL945" s="3"/>
      <c r="AN945" s="20">
        <f t="shared" si="861"/>
        <v>251.48</v>
      </c>
      <c r="AO945">
        <f t="shared" si="863"/>
        <v>2</v>
      </c>
      <c r="AP945">
        <f t="shared" si="864"/>
        <v>1</v>
      </c>
      <c r="AQ945">
        <f t="shared" si="865"/>
        <v>0</v>
      </c>
      <c r="AR945">
        <f t="shared" si="866"/>
        <v>0</v>
      </c>
      <c r="AS945">
        <f t="shared" si="867"/>
        <v>0</v>
      </c>
      <c r="AT945">
        <f t="shared" si="868"/>
        <v>1</v>
      </c>
      <c r="AU945">
        <f t="shared" si="869"/>
        <v>0</v>
      </c>
      <c r="AV945">
        <f t="shared" si="870"/>
        <v>1</v>
      </c>
      <c r="AW945">
        <f t="shared" si="871"/>
        <v>1</v>
      </c>
      <c r="AX945">
        <f t="shared" si="872"/>
        <v>4</v>
      </c>
      <c r="AY945">
        <f t="shared" si="858"/>
        <v>1919.9999999999591</v>
      </c>
      <c r="AZ945" s="12">
        <f t="shared" si="862"/>
        <v>-4.1666666666666664E-2</v>
      </c>
      <c r="BA945" s="13">
        <f t="shared" si="892"/>
        <v>0</v>
      </c>
      <c r="BB945" s="13">
        <f t="shared" si="893"/>
        <v>0</v>
      </c>
      <c r="BC945" s="27">
        <v>0</v>
      </c>
      <c r="BD945" s="1">
        <f t="shared" si="859"/>
        <v>0</v>
      </c>
      <c r="BE945" s="20">
        <f t="shared" si="895"/>
        <v>245.61538461538464</v>
      </c>
    </row>
    <row r="946" spans="1:57" ht="34.5" customHeight="1" x14ac:dyDescent="0.65">
      <c r="A946" s="2">
        <v>940</v>
      </c>
      <c r="B946" s="2" t="s">
        <v>2154</v>
      </c>
      <c r="C946" s="44" t="s">
        <v>2167</v>
      </c>
      <c r="D946" s="47" t="s">
        <v>204</v>
      </c>
      <c r="E946" s="48" t="s">
        <v>2168</v>
      </c>
      <c r="F946" s="46" t="str">
        <f>VLOOKUP(C946,'[1]2023.11'!$C$6:$X$1239,8,0)</f>
        <v>THY</v>
      </c>
      <c r="G946" s="46" t="str">
        <f>VLOOKUP(C946,'[1]2023.11'!$C$6:$X$1239,9,0)</f>
        <v>REACHNA</v>
      </c>
      <c r="H946" s="46" t="str">
        <f>VLOOKUP(C946,'[1]2023.11'!$C$6:$X$1239,14,0)</f>
        <v>F</v>
      </c>
      <c r="I946" s="78">
        <f>VLOOKUP(C946,'[1]2023.11'!$C$6:$X$1239,13,0)</f>
        <v>34379</v>
      </c>
      <c r="J946" s="46" t="str">
        <f>VLOOKUP(C946,'[1]2023.11'!$C$6:$X$1239,4,0)</f>
        <v>0977221650</v>
      </c>
      <c r="K946" s="46" t="str">
        <f>VLOOKUP(C946,'[1]2023.11'!$C$6:$X$1239,3,0)</f>
        <v>051051744</v>
      </c>
      <c r="L946" s="15">
        <v>44228</v>
      </c>
      <c r="M946" s="2">
        <f t="shared" si="879"/>
        <v>25</v>
      </c>
      <c r="N946" s="16">
        <v>16</v>
      </c>
      <c r="O946" s="2"/>
      <c r="P946" s="16">
        <v>1</v>
      </c>
      <c r="Q946" s="16"/>
      <c r="R946" s="2">
        <v>200</v>
      </c>
      <c r="S946" s="2">
        <v>0</v>
      </c>
      <c r="T946" s="2">
        <v>1</v>
      </c>
      <c r="U946" s="16"/>
      <c r="V946" s="2">
        <v>0</v>
      </c>
      <c r="W946" s="2">
        <f t="shared" si="896"/>
        <v>5</v>
      </c>
      <c r="X946" s="2">
        <f t="shared" si="888"/>
        <v>0</v>
      </c>
      <c r="Y946" s="17">
        <f t="shared" si="860"/>
        <v>23.076923076923077</v>
      </c>
      <c r="Z946" s="17">
        <f t="shared" si="874"/>
        <v>4</v>
      </c>
      <c r="AA946" s="17">
        <f t="shared" si="857"/>
        <v>4.8076923076923084</v>
      </c>
      <c r="AB946" s="18">
        <v>7</v>
      </c>
      <c r="AC946" s="19">
        <f t="shared" si="894"/>
        <v>244.88461538461539</v>
      </c>
      <c r="AD946" s="17">
        <f t="shared" si="880"/>
        <v>7.7307692307692308</v>
      </c>
      <c r="AE946" s="17">
        <f t="shared" si="881"/>
        <v>0</v>
      </c>
      <c r="AF946" s="29"/>
      <c r="AG946" s="43">
        <f t="shared" si="897"/>
        <v>0</v>
      </c>
      <c r="AH946" s="17">
        <f t="shared" si="899"/>
        <v>4.7430769230769236</v>
      </c>
      <c r="AI946" s="17">
        <f t="shared" si="898"/>
        <v>12.473846153846154</v>
      </c>
      <c r="AJ946" s="3">
        <f t="shared" si="849"/>
        <v>232</v>
      </c>
      <c r="AK946" s="3">
        <f t="shared" si="850"/>
        <v>1600</v>
      </c>
      <c r="AL946" s="3"/>
      <c r="AN946" s="20">
        <f t="shared" si="861"/>
        <v>232.41</v>
      </c>
      <c r="AO946">
        <f t="shared" si="863"/>
        <v>2</v>
      </c>
      <c r="AP946">
        <f t="shared" si="864"/>
        <v>0</v>
      </c>
      <c r="AQ946">
        <f t="shared" si="865"/>
        <v>1</v>
      </c>
      <c r="AR946">
        <f t="shared" si="866"/>
        <v>1</v>
      </c>
      <c r="AS946">
        <f t="shared" si="867"/>
        <v>0</v>
      </c>
      <c r="AT946">
        <f t="shared" si="868"/>
        <v>2</v>
      </c>
      <c r="AU946">
        <f t="shared" si="869"/>
        <v>0</v>
      </c>
      <c r="AV946">
        <f t="shared" si="870"/>
        <v>1</v>
      </c>
      <c r="AW946">
        <f t="shared" si="871"/>
        <v>1</v>
      </c>
      <c r="AX946">
        <f t="shared" si="872"/>
        <v>1</v>
      </c>
      <c r="AY946">
        <f t="shared" si="858"/>
        <v>1639.9999999999864</v>
      </c>
      <c r="AZ946" s="12">
        <f t="shared" si="862"/>
        <v>-4.1666666666666664E-2</v>
      </c>
      <c r="BA946" s="13">
        <f t="shared" si="892"/>
        <v>0</v>
      </c>
      <c r="BB946" s="13">
        <f t="shared" si="893"/>
        <v>0</v>
      </c>
      <c r="BC946" s="27">
        <v>0</v>
      </c>
      <c r="BD946" s="1">
        <f t="shared" si="859"/>
        <v>0</v>
      </c>
      <c r="BE946" s="20">
        <f t="shared" si="895"/>
        <v>221.34615384615384</v>
      </c>
    </row>
    <row r="947" spans="1:57" ht="34.5" customHeight="1" x14ac:dyDescent="0.65">
      <c r="A947" s="39">
        <v>941</v>
      </c>
      <c r="B947" s="2" t="s">
        <v>2154</v>
      </c>
      <c r="C947" s="44" t="s">
        <v>2169</v>
      </c>
      <c r="D947" s="47" t="s">
        <v>2005</v>
      </c>
      <c r="E947" s="48" t="s">
        <v>758</v>
      </c>
      <c r="F947" s="46" t="str">
        <f>VLOOKUP(C947,'[1]2023.11'!$C$6:$X$1239,8,0)</f>
        <v>SOEURNG</v>
      </c>
      <c r="G947" s="46" t="str">
        <f>VLOOKUP(C947,'[1]2023.11'!$C$6:$X$1239,9,0)</f>
        <v>CHIEN</v>
      </c>
      <c r="H947" s="46" t="str">
        <f>VLOOKUP(C947,'[1]2023.11'!$C$6:$X$1239,14,0)</f>
        <v>F</v>
      </c>
      <c r="I947" s="78">
        <f>VLOOKUP(C947,'[1]2023.11'!$C$6:$X$1239,13,0)</f>
        <v>33873</v>
      </c>
      <c r="J947" s="46" t="str">
        <f>VLOOKUP(C947,'[1]2023.11'!$C$6:$X$1239,4,0)</f>
        <v>0966954018</v>
      </c>
      <c r="K947" s="46">
        <f>VLOOKUP(C947,'[1]2023.11'!$C$6:$X$1239,3,0)</f>
        <v>110418230</v>
      </c>
      <c r="L947" s="15">
        <v>44228</v>
      </c>
      <c r="M947" s="2">
        <f t="shared" si="879"/>
        <v>26</v>
      </c>
      <c r="N947" s="16">
        <v>16</v>
      </c>
      <c r="O947" s="2"/>
      <c r="P947" s="16"/>
      <c r="Q947" s="16"/>
      <c r="R947" s="2">
        <v>200</v>
      </c>
      <c r="S947" s="2">
        <v>0</v>
      </c>
      <c r="T947" s="2">
        <v>0</v>
      </c>
      <c r="U947" s="16"/>
      <c r="V947" s="2">
        <v>0</v>
      </c>
      <c r="W947" s="2">
        <f t="shared" si="896"/>
        <v>10</v>
      </c>
      <c r="X947" s="2">
        <f t="shared" si="888"/>
        <v>0</v>
      </c>
      <c r="Y947" s="17">
        <f t="shared" si="860"/>
        <v>23.076923076923077</v>
      </c>
      <c r="Z947" s="17">
        <f t="shared" si="874"/>
        <v>4</v>
      </c>
      <c r="AA947" s="17">
        <f t="shared" si="857"/>
        <v>5</v>
      </c>
      <c r="AB947" s="18">
        <v>7</v>
      </c>
      <c r="AC947" s="19">
        <f t="shared" si="894"/>
        <v>249.07692307692307</v>
      </c>
      <c r="AD947" s="17">
        <f t="shared" si="880"/>
        <v>0</v>
      </c>
      <c r="AE947" s="17">
        <f t="shared" si="881"/>
        <v>0</v>
      </c>
      <c r="AF947" s="29"/>
      <c r="AG947" s="43">
        <f t="shared" si="897"/>
        <v>0</v>
      </c>
      <c r="AH947" s="17">
        <f t="shared" si="899"/>
        <v>4.9815384615384612</v>
      </c>
      <c r="AI947" s="17">
        <f t="shared" si="898"/>
        <v>4.9815384615384612</v>
      </c>
      <c r="AJ947" s="3">
        <f t="shared" si="849"/>
        <v>244</v>
      </c>
      <c r="AK947" s="3">
        <f t="shared" si="850"/>
        <v>300</v>
      </c>
      <c r="AL947" s="3"/>
      <c r="AN947" s="20">
        <f t="shared" si="861"/>
        <v>244.1</v>
      </c>
      <c r="AO947">
        <f t="shared" si="863"/>
        <v>2</v>
      </c>
      <c r="AP947">
        <f t="shared" si="864"/>
        <v>0</v>
      </c>
      <c r="AQ947">
        <f t="shared" si="865"/>
        <v>2</v>
      </c>
      <c r="AR947">
        <f t="shared" si="866"/>
        <v>0</v>
      </c>
      <c r="AS947">
        <f t="shared" si="867"/>
        <v>0</v>
      </c>
      <c r="AT947">
        <f t="shared" si="868"/>
        <v>4</v>
      </c>
      <c r="AU947">
        <f t="shared" si="869"/>
        <v>0</v>
      </c>
      <c r="AV947">
        <f t="shared" si="870"/>
        <v>0</v>
      </c>
      <c r="AW947">
        <f t="shared" si="871"/>
        <v>0</v>
      </c>
      <c r="AX947">
        <f t="shared" si="872"/>
        <v>3</v>
      </c>
      <c r="AY947">
        <f t="shared" si="858"/>
        <v>399.99999999997726</v>
      </c>
      <c r="AZ947" s="12">
        <f t="shared" si="862"/>
        <v>-4.1666666666666664E-2</v>
      </c>
      <c r="BA947" s="13">
        <f t="shared" si="892"/>
        <v>0</v>
      </c>
      <c r="BB947" s="13">
        <f t="shared" si="893"/>
        <v>0</v>
      </c>
      <c r="BC947" s="27">
        <v>0</v>
      </c>
      <c r="BD947" s="1">
        <f t="shared" si="859"/>
        <v>0</v>
      </c>
      <c r="BE947" s="20">
        <f t="shared" si="895"/>
        <v>233.07692307692307</v>
      </c>
    </row>
    <row r="948" spans="1:57" ht="34.5" customHeight="1" x14ac:dyDescent="0.8">
      <c r="A948" s="2">
        <v>942</v>
      </c>
      <c r="B948" s="2" t="s">
        <v>2154</v>
      </c>
      <c r="C948" s="44" t="s">
        <v>2170</v>
      </c>
      <c r="D948" s="40" t="s">
        <v>261</v>
      </c>
      <c r="E948" s="59" t="s">
        <v>2171</v>
      </c>
      <c r="F948" s="46" t="str">
        <f>VLOOKUP(C948,'[1]2023.11'!$C$6:$X$1239,8,0)</f>
        <v>TENG</v>
      </c>
      <c r="G948" s="46" t="str">
        <f>VLOOKUP(C948,'[1]2023.11'!$C$6:$X$1239,9,0)</f>
        <v>LITA</v>
      </c>
      <c r="H948" s="46" t="str">
        <f>VLOOKUP(C948,'[1]2023.11'!$C$6:$X$1239,14,0)</f>
        <v>F</v>
      </c>
      <c r="I948" s="78">
        <f>VLOOKUP(C948,'[1]2023.11'!$C$6:$X$1239,13,0)</f>
        <v>36781</v>
      </c>
      <c r="J948" s="46" t="str">
        <f>VLOOKUP(C948,'[1]2023.11'!$C$6:$X$1239,4,0)</f>
        <v>070278672</v>
      </c>
      <c r="K948" s="46" t="str">
        <f>VLOOKUP(C948,'[1]2023.11'!$C$6:$X$1239,3,0)</f>
        <v>250157427</v>
      </c>
      <c r="L948" s="15">
        <v>44228</v>
      </c>
      <c r="M948" s="2">
        <f t="shared" si="879"/>
        <v>24.375</v>
      </c>
      <c r="N948" s="16">
        <v>18</v>
      </c>
      <c r="O948" s="2"/>
      <c r="P948" s="16">
        <v>1.625</v>
      </c>
      <c r="Q948" s="16"/>
      <c r="R948" s="2">
        <v>200</v>
      </c>
      <c r="S948" s="2">
        <v>0</v>
      </c>
      <c r="T948" s="2">
        <v>0</v>
      </c>
      <c r="U948" s="16"/>
      <c r="V948" s="2">
        <v>0</v>
      </c>
      <c r="W948" s="2">
        <f t="shared" si="896"/>
        <v>0</v>
      </c>
      <c r="X948" s="2">
        <f t="shared" si="888"/>
        <v>0</v>
      </c>
      <c r="Y948" s="17">
        <f t="shared" si="860"/>
        <v>25.96153846153846</v>
      </c>
      <c r="Z948" s="17">
        <f t="shared" si="874"/>
        <v>4.5</v>
      </c>
      <c r="AA948" s="17">
        <f t="shared" si="857"/>
        <v>4.6875</v>
      </c>
      <c r="AB948" s="18">
        <v>7</v>
      </c>
      <c r="AC948" s="19">
        <f t="shared" si="894"/>
        <v>242.14903846153845</v>
      </c>
      <c r="AD948" s="17">
        <f t="shared" si="880"/>
        <v>12.5</v>
      </c>
      <c r="AE948" s="17">
        <f t="shared" si="881"/>
        <v>0</v>
      </c>
      <c r="AF948" s="29"/>
      <c r="AG948" s="43">
        <f t="shared" si="897"/>
        <v>0</v>
      </c>
      <c r="AH948" s="17">
        <f t="shared" si="899"/>
        <v>4.5929807692307696</v>
      </c>
      <c r="AI948" s="17">
        <f t="shared" si="898"/>
        <v>17.09298076923077</v>
      </c>
      <c r="AJ948" s="3">
        <f t="shared" ref="AJ948:AJ1007" si="900">(AO948*$AO$5+AP948*$AP$5+AQ948*$AQ$5+AR948*$AR$5+AS948*$AS$5+AT948*$AT$5)</f>
        <v>225</v>
      </c>
      <c r="AK948" s="3">
        <f t="shared" ref="AK948:AK1007" si="901">(AU948*$AU$5+AV948*$AV$5+AW948*$AW$5+AX948*$AX$5)</f>
        <v>200</v>
      </c>
      <c r="AL948" s="3"/>
      <c r="AN948" s="20">
        <f t="shared" si="861"/>
        <v>225.06</v>
      </c>
      <c r="AO948">
        <f t="shared" si="863"/>
        <v>2</v>
      </c>
      <c r="AP948">
        <f t="shared" si="864"/>
        <v>0</v>
      </c>
      <c r="AQ948">
        <f t="shared" si="865"/>
        <v>1</v>
      </c>
      <c r="AR948">
        <f t="shared" si="866"/>
        <v>0</v>
      </c>
      <c r="AS948">
        <f t="shared" si="867"/>
        <v>1</v>
      </c>
      <c r="AT948">
        <f t="shared" si="868"/>
        <v>0</v>
      </c>
      <c r="AU948">
        <f t="shared" si="869"/>
        <v>0</v>
      </c>
      <c r="AV948">
        <f t="shared" si="870"/>
        <v>0</v>
      </c>
      <c r="AW948">
        <f t="shared" si="871"/>
        <v>0</v>
      </c>
      <c r="AX948">
        <f t="shared" si="872"/>
        <v>2</v>
      </c>
      <c r="AY948">
        <f t="shared" si="858"/>
        <v>240.00000000000909</v>
      </c>
      <c r="AZ948" s="12">
        <f t="shared" si="862"/>
        <v>-4.1666666666666664E-2</v>
      </c>
      <c r="BA948" s="13">
        <f t="shared" si="892"/>
        <v>0</v>
      </c>
      <c r="BB948" s="13">
        <f t="shared" si="893"/>
        <v>0</v>
      </c>
      <c r="BC948" s="27">
        <v>0</v>
      </c>
      <c r="BD948" s="1">
        <f t="shared" si="859"/>
        <v>0</v>
      </c>
      <c r="BE948" s="20">
        <f t="shared" si="895"/>
        <v>213.46153846153845</v>
      </c>
    </row>
    <row r="949" spans="1:57" ht="34.5" customHeight="1" x14ac:dyDescent="0.8">
      <c r="A949" s="39">
        <v>943</v>
      </c>
      <c r="B949" s="2" t="s">
        <v>2154</v>
      </c>
      <c r="C949" s="44" t="s">
        <v>2172</v>
      </c>
      <c r="D949" s="40" t="s">
        <v>1036</v>
      </c>
      <c r="E949" s="59" t="s">
        <v>678</v>
      </c>
      <c r="F949" s="46" t="str">
        <f>VLOOKUP(C949,'[1]2023.11'!$C$6:$X$1239,8,0)</f>
        <v>PHALA</v>
      </c>
      <c r="G949" s="46" t="str">
        <f>VLOOKUP(C949,'[1]2023.11'!$C$6:$X$1239,9,0)</f>
        <v>SREYNICH</v>
      </c>
      <c r="H949" s="46" t="str">
        <f>VLOOKUP(C949,'[1]2023.11'!$C$6:$X$1239,14,0)</f>
        <v>F</v>
      </c>
      <c r="I949" s="78">
        <f>VLOOKUP(C949,'[1]2023.11'!$C$6:$X$1239,13,0)</f>
        <v>36529</v>
      </c>
      <c r="J949" s="46" t="str">
        <f>VLOOKUP(C949,'[1]2023.11'!$C$6:$X$1239,4,0)</f>
        <v>016675139</v>
      </c>
      <c r="K949" s="46" t="str">
        <f>VLOOKUP(C949,'[1]2023.11'!$C$6:$X$1239,3,0)</f>
        <v>031019838</v>
      </c>
      <c r="L949" s="15">
        <v>44228</v>
      </c>
      <c r="M949" s="2">
        <f t="shared" si="879"/>
        <v>26</v>
      </c>
      <c r="N949" s="16">
        <v>18</v>
      </c>
      <c r="O949" s="2"/>
      <c r="P949" s="16"/>
      <c r="Q949" s="16"/>
      <c r="R949" s="2">
        <v>200</v>
      </c>
      <c r="S949" s="2">
        <v>0</v>
      </c>
      <c r="T949" s="2">
        <v>0</v>
      </c>
      <c r="U949" s="16"/>
      <c r="V949" s="2">
        <v>0</v>
      </c>
      <c r="W949" s="2">
        <f t="shared" si="896"/>
        <v>10</v>
      </c>
      <c r="X949" s="2">
        <f t="shared" si="888"/>
        <v>0</v>
      </c>
      <c r="Y949" s="17">
        <f t="shared" si="860"/>
        <v>25.96153846153846</v>
      </c>
      <c r="Z949" s="17">
        <f t="shared" si="874"/>
        <v>4.5</v>
      </c>
      <c r="AA949" s="17">
        <f t="shared" si="857"/>
        <v>5</v>
      </c>
      <c r="AB949" s="18">
        <v>7</v>
      </c>
      <c r="AC949" s="19">
        <f t="shared" si="894"/>
        <v>252.46153846153845</v>
      </c>
      <c r="AD949" s="17">
        <f t="shared" si="880"/>
        <v>0</v>
      </c>
      <c r="AE949" s="17">
        <f t="shared" si="881"/>
        <v>0</v>
      </c>
      <c r="AF949" s="29"/>
      <c r="AG949" s="43">
        <f t="shared" si="897"/>
        <v>0</v>
      </c>
      <c r="AH949" s="17">
        <f t="shared" si="899"/>
        <v>5.0492307692307694</v>
      </c>
      <c r="AI949" s="17">
        <f t="shared" si="898"/>
        <v>5.0492307692307694</v>
      </c>
      <c r="AJ949" s="3">
        <f t="shared" si="900"/>
        <v>247</v>
      </c>
      <c r="AK949" s="3">
        <f t="shared" si="901"/>
        <v>1600</v>
      </c>
      <c r="AL949" s="3"/>
      <c r="AN949" s="20">
        <f t="shared" si="861"/>
        <v>247.41</v>
      </c>
      <c r="AO949">
        <f t="shared" si="863"/>
        <v>2</v>
      </c>
      <c r="AP949">
        <f t="shared" si="864"/>
        <v>0</v>
      </c>
      <c r="AQ949">
        <f t="shared" si="865"/>
        <v>2</v>
      </c>
      <c r="AR949">
        <f t="shared" si="866"/>
        <v>0</v>
      </c>
      <c r="AS949">
        <f t="shared" si="867"/>
        <v>1</v>
      </c>
      <c r="AT949">
        <f t="shared" si="868"/>
        <v>2</v>
      </c>
      <c r="AU949">
        <f t="shared" si="869"/>
        <v>0</v>
      </c>
      <c r="AV949">
        <f t="shared" si="870"/>
        <v>1</v>
      </c>
      <c r="AW949">
        <f t="shared" si="871"/>
        <v>1</v>
      </c>
      <c r="AX949">
        <f t="shared" si="872"/>
        <v>1</v>
      </c>
      <c r="AY949">
        <f t="shared" si="858"/>
        <v>1639.9999999999864</v>
      </c>
      <c r="AZ949" s="12">
        <f t="shared" si="862"/>
        <v>-4.1666666666666664E-2</v>
      </c>
      <c r="BA949" s="13">
        <f t="shared" si="892"/>
        <v>0</v>
      </c>
      <c r="BB949" s="13">
        <f t="shared" si="893"/>
        <v>0</v>
      </c>
      <c r="BC949" s="27">
        <v>0</v>
      </c>
      <c r="BD949" s="1">
        <f t="shared" si="859"/>
        <v>0</v>
      </c>
      <c r="BE949" s="20">
        <f t="shared" si="895"/>
        <v>235.96153846153845</v>
      </c>
    </row>
    <row r="950" spans="1:57" ht="34.5" customHeight="1" x14ac:dyDescent="0.65">
      <c r="A950" s="2">
        <v>944</v>
      </c>
      <c r="B950" s="2" t="s">
        <v>2154</v>
      </c>
      <c r="C950" s="44" t="s">
        <v>2173</v>
      </c>
      <c r="D950" s="47" t="s">
        <v>231</v>
      </c>
      <c r="E950" s="48" t="s">
        <v>167</v>
      </c>
      <c r="F950" s="46" t="str">
        <f>VLOOKUP(C950,'[1]2023.11'!$C$6:$X$1239,8,0)</f>
        <v>HENG</v>
      </c>
      <c r="G950" s="46" t="str">
        <f>VLOOKUP(C950,'[1]2023.11'!$C$6:$X$1239,9,0)</f>
        <v>SREYMAO</v>
      </c>
      <c r="H950" s="46" t="str">
        <f>VLOOKUP(C950,'[1]2023.11'!$C$6:$X$1239,14,0)</f>
        <v>F</v>
      </c>
      <c r="I950" s="78">
        <f>VLOOKUP(C950,'[1]2023.11'!$C$6:$X$1239,13,0)</f>
        <v>35490</v>
      </c>
      <c r="J950" s="46">
        <f>VLOOKUP(C950,'[1]2023.11'!$C$6:$X$1239,4,0)</f>
        <v>0</v>
      </c>
      <c r="K950" s="46" t="str">
        <f>VLOOKUP(C950,'[1]2023.11'!$C$6:$X$1239,3,0)</f>
        <v>040350723</v>
      </c>
      <c r="L950" s="15">
        <v>44228</v>
      </c>
      <c r="M950" s="2">
        <f t="shared" si="879"/>
        <v>26</v>
      </c>
      <c r="N950" s="16">
        <v>17</v>
      </c>
      <c r="O950" s="2"/>
      <c r="P950" s="16"/>
      <c r="Q950" s="16"/>
      <c r="R950" s="2">
        <v>200</v>
      </c>
      <c r="S950" s="2">
        <v>0</v>
      </c>
      <c r="T950" s="2">
        <v>0</v>
      </c>
      <c r="U950" s="16"/>
      <c r="V950" s="2">
        <v>0</v>
      </c>
      <c r="W950" s="2">
        <f t="shared" si="896"/>
        <v>10</v>
      </c>
      <c r="X950" s="2">
        <f t="shared" si="888"/>
        <v>0</v>
      </c>
      <c r="Y950" s="17">
        <f t="shared" si="860"/>
        <v>24.51923076923077</v>
      </c>
      <c r="Z950" s="17">
        <f t="shared" si="874"/>
        <v>4.25</v>
      </c>
      <c r="AA950" s="17">
        <f t="shared" si="857"/>
        <v>5</v>
      </c>
      <c r="AB950" s="18">
        <v>7</v>
      </c>
      <c r="AC950" s="19">
        <f t="shared" si="894"/>
        <v>250.76923076923077</v>
      </c>
      <c r="AD950" s="17">
        <f t="shared" si="880"/>
        <v>0</v>
      </c>
      <c r="AE950" s="17">
        <f t="shared" si="881"/>
        <v>0</v>
      </c>
      <c r="AF950" s="29"/>
      <c r="AG950" s="43">
        <f t="shared" si="897"/>
        <v>0</v>
      </c>
      <c r="AH950" s="17">
        <f t="shared" si="899"/>
        <v>5.0153846153846153</v>
      </c>
      <c r="AI950" s="17">
        <f t="shared" si="898"/>
        <v>5.0153846153846153</v>
      </c>
      <c r="AJ950" s="3">
        <f t="shared" si="900"/>
        <v>245</v>
      </c>
      <c r="AK950" s="3">
        <f t="shared" si="901"/>
        <v>3000</v>
      </c>
      <c r="AL950" s="3"/>
      <c r="AN950" s="20">
        <f t="shared" si="861"/>
        <v>245.75</v>
      </c>
      <c r="AO950">
        <f t="shared" si="863"/>
        <v>2</v>
      </c>
      <c r="AP950">
        <f t="shared" si="864"/>
        <v>0</v>
      </c>
      <c r="AQ950">
        <f t="shared" si="865"/>
        <v>2</v>
      </c>
      <c r="AR950">
        <f t="shared" si="866"/>
        <v>0</v>
      </c>
      <c r="AS950">
        <f t="shared" si="867"/>
        <v>1</v>
      </c>
      <c r="AT950">
        <f t="shared" si="868"/>
        <v>0</v>
      </c>
      <c r="AU950">
        <f t="shared" si="869"/>
        <v>1</v>
      </c>
      <c r="AV950">
        <f t="shared" si="870"/>
        <v>1</v>
      </c>
      <c r="AW950">
        <f t="shared" si="871"/>
        <v>0</v>
      </c>
      <c r="AX950">
        <f t="shared" si="872"/>
        <v>0</v>
      </c>
      <c r="AY950">
        <f t="shared" si="858"/>
        <v>3000</v>
      </c>
      <c r="AZ950" s="12">
        <f t="shared" si="862"/>
        <v>-4.1666666666666664E-2</v>
      </c>
      <c r="BA950" s="13">
        <f t="shared" si="892"/>
        <v>0</v>
      </c>
      <c r="BB950" s="13">
        <f t="shared" si="893"/>
        <v>0</v>
      </c>
      <c r="BC950" s="27">
        <v>0</v>
      </c>
      <c r="BD950" s="1">
        <f t="shared" si="859"/>
        <v>0</v>
      </c>
      <c r="BE950" s="20">
        <f t="shared" si="895"/>
        <v>234.51923076923077</v>
      </c>
    </row>
    <row r="951" spans="1:57" ht="34.5" customHeight="1" x14ac:dyDescent="0.65">
      <c r="A951" s="39">
        <v>945</v>
      </c>
      <c r="B951" s="2" t="s">
        <v>2154</v>
      </c>
      <c r="C951" s="44" t="s">
        <v>2174</v>
      </c>
      <c r="D951" s="47" t="s">
        <v>2175</v>
      </c>
      <c r="E951" s="48" t="s">
        <v>2176</v>
      </c>
      <c r="F951" s="46" t="str">
        <f>VLOOKUP(C951,'[1]2023.11'!$C$6:$X$1239,8,0)</f>
        <v>TIENG</v>
      </c>
      <c r="G951" s="46" t="str">
        <f>VLOOKUP(C951,'[1]2023.11'!$C$6:$X$1239,9,0)</f>
        <v>VISITH</v>
      </c>
      <c r="H951" s="46" t="str">
        <f>VLOOKUP(C951,'[1]2023.11'!$C$6:$X$1239,14,0)</f>
        <v>M</v>
      </c>
      <c r="I951" s="78">
        <f>VLOOKUP(C951,'[1]2023.11'!$C$6:$X$1239,13,0)</f>
        <v>31869</v>
      </c>
      <c r="J951" s="46" t="str">
        <f>VLOOKUP(C951,'[1]2023.11'!$C$6:$X$1239,4,0)</f>
        <v>0968318565</v>
      </c>
      <c r="K951" s="46" t="str">
        <f>VLOOKUP(C951,'[1]2023.11'!$C$6:$X$1239,3,0)</f>
        <v>030347811</v>
      </c>
      <c r="L951" s="15">
        <v>44228</v>
      </c>
      <c r="M951" s="2">
        <f t="shared" si="879"/>
        <v>26</v>
      </c>
      <c r="N951" s="16">
        <v>16</v>
      </c>
      <c r="O951" s="2"/>
      <c r="P951" s="16"/>
      <c r="Q951" s="16"/>
      <c r="R951" s="2">
        <v>210</v>
      </c>
      <c r="S951" s="2">
        <v>15</v>
      </c>
      <c r="T951" s="2">
        <v>19</v>
      </c>
      <c r="U951" s="16"/>
      <c r="V951" s="2">
        <v>0</v>
      </c>
      <c r="W951" s="2">
        <f t="shared" si="896"/>
        <v>10</v>
      </c>
      <c r="X951" s="2">
        <f t="shared" si="888"/>
        <v>0</v>
      </c>
      <c r="Y951" s="17">
        <f t="shared" si="860"/>
        <v>24.23076923076923</v>
      </c>
      <c r="Z951" s="17">
        <f t="shared" si="874"/>
        <v>4</v>
      </c>
      <c r="AA951" s="17">
        <f t="shared" si="857"/>
        <v>5</v>
      </c>
      <c r="AB951" s="18">
        <v>7</v>
      </c>
      <c r="AC951" s="19">
        <f t="shared" si="894"/>
        <v>294.23076923076923</v>
      </c>
      <c r="AD951" s="17">
        <f t="shared" si="880"/>
        <v>0</v>
      </c>
      <c r="AE951" s="17">
        <f t="shared" si="881"/>
        <v>0</v>
      </c>
      <c r="AF951" s="29"/>
      <c r="AG951" s="43">
        <f t="shared" si="897"/>
        <v>0</v>
      </c>
      <c r="AH951" s="17">
        <f t="shared" si="899"/>
        <v>5.884615384615385</v>
      </c>
      <c r="AI951" s="17">
        <f t="shared" si="898"/>
        <v>5.884615384615385</v>
      </c>
      <c r="AJ951" s="3">
        <f t="shared" si="900"/>
        <v>288</v>
      </c>
      <c r="AK951" s="3">
        <f t="shared" si="901"/>
        <v>1400</v>
      </c>
      <c r="AL951" s="3"/>
      <c r="AN951" s="20">
        <f t="shared" si="861"/>
        <v>288.35000000000002</v>
      </c>
      <c r="AO951">
        <f t="shared" si="863"/>
        <v>2</v>
      </c>
      <c r="AP951">
        <f t="shared" si="864"/>
        <v>1</v>
      </c>
      <c r="AQ951">
        <f t="shared" si="865"/>
        <v>1</v>
      </c>
      <c r="AR951">
        <f t="shared" si="866"/>
        <v>1</v>
      </c>
      <c r="AS951">
        <f t="shared" si="867"/>
        <v>1</v>
      </c>
      <c r="AT951">
        <f t="shared" si="868"/>
        <v>3</v>
      </c>
      <c r="AU951">
        <f t="shared" si="869"/>
        <v>0</v>
      </c>
      <c r="AV951">
        <f t="shared" si="870"/>
        <v>1</v>
      </c>
      <c r="AW951">
        <f t="shared" si="871"/>
        <v>0</v>
      </c>
      <c r="AX951">
        <f t="shared" si="872"/>
        <v>4</v>
      </c>
      <c r="AY951">
        <f t="shared" si="858"/>
        <v>1400.0000000000909</v>
      </c>
      <c r="AZ951" s="12">
        <f t="shared" si="862"/>
        <v>-4.1666666666666664E-2</v>
      </c>
      <c r="BA951" s="13">
        <f t="shared" si="892"/>
        <v>0</v>
      </c>
      <c r="BB951" s="13">
        <f t="shared" si="893"/>
        <v>0</v>
      </c>
      <c r="BC951" s="27">
        <v>3</v>
      </c>
      <c r="BD951" s="1">
        <f t="shared" si="859"/>
        <v>112.5</v>
      </c>
      <c r="BE951" s="20">
        <f t="shared" si="895"/>
        <v>165.73076923076923</v>
      </c>
    </row>
    <row r="952" spans="1:57" ht="34.5" customHeight="1" x14ac:dyDescent="0.8">
      <c r="A952" s="2">
        <v>946</v>
      </c>
      <c r="B952" s="2" t="s">
        <v>2154</v>
      </c>
      <c r="C952" s="44" t="s">
        <v>2177</v>
      </c>
      <c r="D952" s="40" t="s">
        <v>94</v>
      </c>
      <c r="E952" s="40" t="s">
        <v>2178</v>
      </c>
      <c r="F952" s="46" t="str">
        <f>VLOOKUP(C952,'[1]2023.11'!$C$6:$X$1239,8,0)</f>
        <v>SRAS</v>
      </c>
      <c r="G952" s="46" t="str">
        <f>VLOOKUP(C952,'[1]2023.11'!$C$6:$X$1239,9,0)</f>
        <v>SOKUNTHEA</v>
      </c>
      <c r="H952" s="46" t="str">
        <f>VLOOKUP(C952,'[1]2023.11'!$C$6:$X$1239,14,0)</f>
        <v>M</v>
      </c>
      <c r="I952" s="78">
        <f>VLOOKUP(C952,'[1]2023.11'!$C$6:$X$1239,13,0)</f>
        <v>30104</v>
      </c>
      <c r="J952" s="46" t="str">
        <f>VLOOKUP(C952,'[1]2023.11'!$C$6:$X$1239,4,0)</f>
        <v>098626527</v>
      </c>
      <c r="K952" s="46" t="str">
        <f>VLOOKUP(C952,'[1]2023.11'!$C$6:$X$1239,3,0)</f>
        <v>031066749</v>
      </c>
      <c r="L952" s="15">
        <v>44228</v>
      </c>
      <c r="M952" s="2">
        <f t="shared" si="879"/>
        <v>26</v>
      </c>
      <c r="N952" s="16">
        <v>16</v>
      </c>
      <c r="O952" s="2"/>
      <c r="P952" s="16"/>
      <c r="Q952" s="16"/>
      <c r="R952" s="2">
        <v>200</v>
      </c>
      <c r="S952" s="2">
        <v>0</v>
      </c>
      <c r="T952" s="2">
        <v>20</v>
      </c>
      <c r="U952" s="16"/>
      <c r="V952" s="2">
        <v>0</v>
      </c>
      <c r="W952" s="2">
        <f t="shared" si="896"/>
        <v>10</v>
      </c>
      <c r="X952" s="2">
        <f t="shared" si="888"/>
        <v>0</v>
      </c>
      <c r="Y952" s="17">
        <f t="shared" si="860"/>
        <v>23.076923076923077</v>
      </c>
      <c r="Z952" s="17">
        <f t="shared" si="874"/>
        <v>4</v>
      </c>
      <c r="AA952" s="17">
        <f t="shared" si="857"/>
        <v>5</v>
      </c>
      <c r="AB952" s="18">
        <v>7</v>
      </c>
      <c r="AC952" s="19">
        <f t="shared" si="894"/>
        <v>269.07692307692309</v>
      </c>
      <c r="AD952" s="17">
        <f t="shared" si="880"/>
        <v>0</v>
      </c>
      <c r="AE952" s="17">
        <f t="shared" si="881"/>
        <v>0</v>
      </c>
      <c r="AF952" s="29"/>
      <c r="AG952" s="43">
        <f t="shared" si="897"/>
        <v>0</v>
      </c>
      <c r="AH952" s="17">
        <f t="shared" si="899"/>
        <v>5.3815384615384616</v>
      </c>
      <c r="AI952" s="17">
        <f t="shared" si="898"/>
        <v>5.3815384615384616</v>
      </c>
      <c r="AJ952" s="3">
        <f t="shared" si="900"/>
        <v>263</v>
      </c>
      <c r="AK952" s="3">
        <f t="shared" si="901"/>
        <v>2700</v>
      </c>
      <c r="AL952" s="3"/>
      <c r="AN952" s="20">
        <f t="shared" si="861"/>
        <v>263.7</v>
      </c>
      <c r="AO952">
        <f t="shared" si="863"/>
        <v>2</v>
      </c>
      <c r="AP952">
        <f t="shared" si="864"/>
        <v>1</v>
      </c>
      <c r="AQ952">
        <f t="shared" si="865"/>
        <v>0</v>
      </c>
      <c r="AR952">
        <f t="shared" si="866"/>
        <v>1</v>
      </c>
      <c r="AS952">
        <f t="shared" si="867"/>
        <v>0</v>
      </c>
      <c r="AT952">
        <f t="shared" si="868"/>
        <v>3</v>
      </c>
      <c r="AU952">
        <f t="shared" si="869"/>
        <v>1</v>
      </c>
      <c r="AV952">
        <f t="shared" si="870"/>
        <v>0</v>
      </c>
      <c r="AW952">
        <f t="shared" si="871"/>
        <v>1</v>
      </c>
      <c r="AX952">
        <f t="shared" si="872"/>
        <v>2</v>
      </c>
      <c r="AY952">
        <f t="shared" si="858"/>
        <v>2799.9999999999545</v>
      </c>
      <c r="AZ952" s="12">
        <f t="shared" si="862"/>
        <v>-4.1666666666666664E-2</v>
      </c>
      <c r="BA952" s="13">
        <f t="shared" si="892"/>
        <v>0</v>
      </c>
      <c r="BB952" s="13">
        <f t="shared" si="893"/>
        <v>0</v>
      </c>
      <c r="BC952" s="27">
        <v>0</v>
      </c>
      <c r="BD952" s="1">
        <f t="shared" si="859"/>
        <v>0</v>
      </c>
      <c r="BE952" s="20">
        <f t="shared" si="895"/>
        <v>253.07692307692309</v>
      </c>
    </row>
    <row r="953" spans="1:57" ht="34.5" customHeight="1" x14ac:dyDescent="0.65">
      <c r="A953" s="39">
        <v>947</v>
      </c>
      <c r="B953" s="2" t="s">
        <v>2154</v>
      </c>
      <c r="C953" s="44" t="s">
        <v>2179</v>
      </c>
      <c r="D953" s="47" t="s">
        <v>522</v>
      </c>
      <c r="E953" s="48" t="s">
        <v>1694</v>
      </c>
      <c r="F953" s="46" t="str">
        <f>VLOOKUP(C953,'[1]2023.11'!$C$6:$X$1239,8,0)</f>
        <v>SOK</v>
      </c>
      <c r="G953" s="46" t="str">
        <f>VLOOKUP(C953,'[1]2023.11'!$C$6:$X$1239,9,0)</f>
        <v>CHINDA</v>
      </c>
      <c r="H953" s="46" t="str">
        <f>VLOOKUP(C953,'[1]2023.11'!$C$6:$X$1239,14,0)</f>
        <v>F</v>
      </c>
      <c r="I953" s="78">
        <f>VLOOKUP(C953,'[1]2023.11'!$C$6:$X$1239,13,0)</f>
        <v>34949</v>
      </c>
      <c r="J953" s="46" t="str">
        <f>VLOOKUP(C953,'[1]2023.11'!$C$6:$X$1239,4,0)</f>
        <v>0965659682</v>
      </c>
      <c r="K953" s="46" t="str">
        <f>VLOOKUP(C953,'[1]2023.11'!$C$6:$X$1239,3,0)</f>
        <v>030500909</v>
      </c>
      <c r="L953" s="15">
        <v>44228</v>
      </c>
      <c r="M953" s="2">
        <f t="shared" si="879"/>
        <v>26</v>
      </c>
      <c r="N953" s="16">
        <v>18</v>
      </c>
      <c r="O953" s="2"/>
      <c r="P953" s="16"/>
      <c r="Q953" s="16"/>
      <c r="R953" s="2">
        <v>200</v>
      </c>
      <c r="S953" s="2">
        <v>0</v>
      </c>
      <c r="T953" s="2">
        <v>6.5</v>
      </c>
      <c r="U953" s="16"/>
      <c r="V953" s="2">
        <v>0</v>
      </c>
      <c r="W953" s="2">
        <f t="shared" si="896"/>
        <v>10</v>
      </c>
      <c r="X953" s="2">
        <f t="shared" si="888"/>
        <v>0</v>
      </c>
      <c r="Y953" s="17">
        <f t="shared" si="860"/>
        <v>25.96153846153846</v>
      </c>
      <c r="Z953" s="17">
        <f t="shared" si="874"/>
        <v>4.5</v>
      </c>
      <c r="AA953" s="17">
        <f t="shared" si="857"/>
        <v>5</v>
      </c>
      <c r="AB953" s="18">
        <v>7</v>
      </c>
      <c r="AC953" s="19">
        <f t="shared" si="894"/>
        <v>258.96153846153845</v>
      </c>
      <c r="AD953" s="17">
        <f t="shared" si="880"/>
        <v>0</v>
      </c>
      <c r="AE953" s="17">
        <f t="shared" si="881"/>
        <v>0</v>
      </c>
      <c r="AF953" s="29"/>
      <c r="AG953" s="43">
        <f t="shared" si="897"/>
        <v>0</v>
      </c>
      <c r="AH953" s="17">
        <f t="shared" si="899"/>
        <v>5.1792307692307693</v>
      </c>
      <c r="AI953" s="17">
        <f t="shared" si="898"/>
        <v>5.1792307692307693</v>
      </c>
      <c r="AJ953" s="3">
        <f t="shared" si="900"/>
        <v>253</v>
      </c>
      <c r="AK953" s="3">
        <f t="shared" si="901"/>
        <v>3100</v>
      </c>
      <c r="AL953" s="3"/>
      <c r="AN953" s="20">
        <f t="shared" si="861"/>
        <v>253.78</v>
      </c>
      <c r="AO953">
        <f t="shared" si="863"/>
        <v>2</v>
      </c>
      <c r="AP953">
        <f t="shared" si="864"/>
        <v>1</v>
      </c>
      <c r="AQ953">
        <f t="shared" si="865"/>
        <v>0</v>
      </c>
      <c r="AR953">
        <f t="shared" si="866"/>
        <v>0</v>
      </c>
      <c r="AS953">
        <f t="shared" si="867"/>
        <v>0</v>
      </c>
      <c r="AT953">
        <f t="shared" si="868"/>
        <v>3</v>
      </c>
      <c r="AU953">
        <f t="shared" si="869"/>
        <v>1</v>
      </c>
      <c r="AV953">
        <f t="shared" si="870"/>
        <v>1</v>
      </c>
      <c r="AW953">
        <f t="shared" si="871"/>
        <v>0</v>
      </c>
      <c r="AX953">
        <f t="shared" si="872"/>
        <v>1</v>
      </c>
      <c r="AY953">
        <f t="shared" si="858"/>
        <v>3120.0000000000045</v>
      </c>
      <c r="AZ953" s="12">
        <f t="shared" si="862"/>
        <v>-4.1666666666666664E-2</v>
      </c>
      <c r="BA953" s="13">
        <f t="shared" si="892"/>
        <v>0</v>
      </c>
      <c r="BB953" s="13">
        <f t="shared" si="893"/>
        <v>0</v>
      </c>
      <c r="BC953" s="27">
        <v>0</v>
      </c>
      <c r="BD953" s="1">
        <f t="shared" si="859"/>
        <v>0</v>
      </c>
      <c r="BE953" s="20">
        <f t="shared" si="895"/>
        <v>242.46153846153845</v>
      </c>
    </row>
    <row r="954" spans="1:57" ht="34.5" customHeight="1" x14ac:dyDescent="0.65">
      <c r="A954" s="2">
        <v>948</v>
      </c>
      <c r="B954" s="2" t="s">
        <v>2154</v>
      </c>
      <c r="C954" s="44" t="s">
        <v>2180</v>
      </c>
      <c r="D954" s="47" t="s">
        <v>472</v>
      </c>
      <c r="E954" s="48" t="s">
        <v>1703</v>
      </c>
      <c r="F954" s="46" t="str">
        <f>VLOOKUP(C954,'[1]2023.11'!$C$6:$X$1239,8,0)</f>
        <v>MENG</v>
      </c>
      <c r="G954" s="46" t="str">
        <f>VLOOKUP(C954,'[1]2023.11'!$C$6:$X$1239,9,0)</f>
        <v>SREYNANG</v>
      </c>
      <c r="H954" s="46" t="str">
        <f>VLOOKUP(C954,'[1]2023.11'!$C$6:$X$1239,14,0)</f>
        <v>F</v>
      </c>
      <c r="I954" s="78">
        <f>VLOOKUP(C954,'[1]2023.11'!$C$6:$X$1239,13,0)</f>
        <v>32219</v>
      </c>
      <c r="J954" s="46" t="str">
        <f>VLOOKUP(C954,'[1]2023.11'!$C$6:$X$1239,4,0)</f>
        <v>0963137987</v>
      </c>
      <c r="K954" s="46" t="str">
        <f>VLOOKUP(C954,'[1]2023.11'!$C$6:$X$1239,3,0)</f>
        <v>030541033</v>
      </c>
      <c r="L954" s="15">
        <v>44228</v>
      </c>
      <c r="M954" s="2">
        <f t="shared" si="879"/>
        <v>26</v>
      </c>
      <c r="N954" s="16">
        <v>18</v>
      </c>
      <c r="O954" s="2"/>
      <c r="P954" s="16"/>
      <c r="Q954" s="16"/>
      <c r="R954" s="2">
        <v>200</v>
      </c>
      <c r="S954" s="2">
        <v>0</v>
      </c>
      <c r="T954" s="2">
        <v>8.5</v>
      </c>
      <c r="U954" s="16"/>
      <c r="V954" s="2">
        <v>0</v>
      </c>
      <c r="W954" s="2">
        <f t="shared" si="896"/>
        <v>10</v>
      </c>
      <c r="X954" s="2">
        <f t="shared" si="888"/>
        <v>0</v>
      </c>
      <c r="Y954" s="17">
        <f t="shared" si="860"/>
        <v>25.96153846153846</v>
      </c>
      <c r="Z954" s="17">
        <f t="shared" si="874"/>
        <v>4.5</v>
      </c>
      <c r="AA954" s="17">
        <f t="shared" si="857"/>
        <v>5</v>
      </c>
      <c r="AB954" s="18">
        <v>7</v>
      </c>
      <c r="AC954" s="19">
        <f t="shared" si="894"/>
        <v>260.96153846153845</v>
      </c>
      <c r="AD954" s="17">
        <f t="shared" si="880"/>
        <v>0</v>
      </c>
      <c r="AE954" s="17">
        <f t="shared" si="881"/>
        <v>0</v>
      </c>
      <c r="AF954" s="29"/>
      <c r="AG954" s="43">
        <f t="shared" si="897"/>
        <v>0</v>
      </c>
      <c r="AH954" s="17">
        <f t="shared" si="899"/>
        <v>5.2192307692307693</v>
      </c>
      <c r="AI954" s="17">
        <f t="shared" si="898"/>
        <v>5.2192307692307693</v>
      </c>
      <c r="AJ954" s="3">
        <f t="shared" si="900"/>
        <v>255</v>
      </c>
      <c r="AK954" s="3">
        <f t="shared" si="901"/>
        <v>2900</v>
      </c>
      <c r="AL954" s="3"/>
      <c r="AN954" s="20">
        <f t="shared" si="861"/>
        <v>255.74</v>
      </c>
      <c r="AO954">
        <f t="shared" si="863"/>
        <v>2</v>
      </c>
      <c r="AP954">
        <f t="shared" si="864"/>
        <v>1</v>
      </c>
      <c r="AQ954">
        <f t="shared" si="865"/>
        <v>0</v>
      </c>
      <c r="AR954">
        <f t="shared" si="866"/>
        <v>0</v>
      </c>
      <c r="AS954">
        <f t="shared" si="867"/>
        <v>1</v>
      </c>
      <c r="AT954">
        <f t="shared" si="868"/>
        <v>0</v>
      </c>
      <c r="AU954">
        <f t="shared" si="869"/>
        <v>1</v>
      </c>
      <c r="AV954">
        <f t="shared" si="870"/>
        <v>0</v>
      </c>
      <c r="AW954">
        <f t="shared" si="871"/>
        <v>1</v>
      </c>
      <c r="AX954">
        <f t="shared" si="872"/>
        <v>4</v>
      </c>
      <c r="AY954">
        <f t="shared" si="858"/>
        <v>2960.0000000000364</v>
      </c>
      <c r="AZ954" s="12">
        <f t="shared" si="862"/>
        <v>-4.1666666666666664E-2</v>
      </c>
      <c r="BA954" s="13">
        <f t="shared" si="892"/>
        <v>0</v>
      </c>
      <c r="BB954" s="13">
        <f t="shared" si="893"/>
        <v>0</v>
      </c>
      <c r="BC954" s="27">
        <v>0</v>
      </c>
      <c r="BD954" s="1">
        <f t="shared" si="859"/>
        <v>0</v>
      </c>
      <c r="BE954" s="20">
        <f t="shared" si="895"/>
        <v>244.46153846153845</v>
      </c>
    </row>
    <row r="955" spans="1:57" ht="34.5" customHeight="1" x14ac:dyDescent="0.65">
      <c r="A955" s="39">
        <v>949</v>
      </c>
      <c r="B955" s="2" t="s">
        <v>2154</v>
      </c>
      <c r="C955" s="44" t="s">
        <v>2181</v>
      </c>
      <c r="D955" s="47" t="s">
        <v>483</v>
      </c>
      <c r="E955" s="48" t="s">
        <v>2182</v>
      </c>
      <c r="F955" s="46" t="str">
        <f>VLOOKUP(C955,'[1]2023.11'!$C$6:$X$1239,8,0)</f>
        <v>PEN</v>
      </c>
      <c r="G955" s="46" t="str">
        <f>VLOOKUP(C955,'[1]2023.11'!$C$6:$X$1239,9,0)</f>
        <v>SAVAN</v>
      </c>
      <c r="H955" s="46" t="str">
        <f>VLOOKUP(C955,'[1]2023.11'!$C$6:$X$1239,14,0)</f>
        <v>F</v>
      </c>
      <c r="I955" s="78">
        <f>VLOOKUP(C955,'[1]2023.11'!$C$6:$X$1239,13,0)</f>
        <v>29479</v>
      </c>
      <c r="J955" s="46" t="str">
        <f>VLOOKUP(C955,'[1]2023.11'!$C$6:$X$1239,4,0)</f>
        <v>0967333810</v>
      </c>
      <c r="K955" s="46" t="str">
        <f>VLOOKUP(C955,'[1]2023.11'!$C$6:$X$1239,3,0)</f>
        <v>050309329</v>
      </c>
      <c r="L955" s="15">
        <v>44228</v>
      </c>
      <c r="M955" s="2">
        <f t="shared" si="879"/>
        <v>25</v>
      </c>
      <c r="N955" s="16">
        <v>18</v>
      </c>
      <c r="O955" s="2"/>
      <c r="P955" s="16">
        <v>1</v>
      </c>
      <c r="Q955" s="16"/>
      <c r="R955" s="2">
        <v>200</v>
      </c>
      <c r="S955" s="2">
        <v>0</v>
      </c>
      <c r="T955" s="2">
        <v>9.5</v>
      </c>
      <c r="U955" s="16"/>
      <c r="V955" s="2">
        <v>0</v>
      </c>
      <c r="W955" s="2">
        <f t="shared" si="896"/>
        <v>5</v>
      </c>
      <c r="X955" s="2">
        <f t="shared" si="888"/>
        <v>0</v>
      </c>
      <c r="Y955" s="17">
        <f t="shared" si="860"/>
        <v>25.96153846153846</v>
      </c>
      <c r="Z955" s="17">
        <f t="shared" si="874"/>
        <v>4.5</v>
      </c>
      <c r="AA955" s="17">
        <f t="shared" si="857"/>
        <v>4.8076923076923084</v>
      </c>
      <c r="AB955" s="18">
        <v>7</v>
      </c>
      <c r="AC955" s="19">
        <f t="shared" si="894"/>
        <v>256.76923076923077</v>
      </c>
      <c r="AD955" s="17">
        <f t="shared" si="880"/>
        <v>8.0576923076923084</v>
      </c>
      <c r="AE955" s="17">
        <f t="shared" si="881"/>
        <v>0</v>
      </c>
      <c r="AF955" s="29"/>
      <c r="AG955" s="43">
        <f t="shared" si="897"/>
        <v>0</v>
      </c>
      <c r="AH955" s="17">
        <f t="shared" si="899"/>
        <v>4.9742307692307692</v>
      </c>
      <c r="AI955" s="17">
        <f t="shared" si="898"/>
        <v>13.031923076923078</v>
      </c>
      <c r="AJ955" s="3">
        <f t="shared" si="900"/>
        <v>243</v>
      </c>
      <c r="AK955" s="3">
        <f t="shared" si="901"/>
        <v>2900</v>
      </c>
      <c r="AL955" s="3"/>
      <c r="AN955" s="20">
        <f t="shared" si="861"/>
        <v>243.74</v>
      </c>
      <c r="AO955">
        <f t="shared" si="863"/>
        <v>2</v>
      </c>
      <c r="AP955">
        <f t="shared" si="864"/>
        <v>0</v>
      </c>
      <c r="AQ955">
        <f t="shared" si="865"/>
        <v>2</v>
      </c>
      <c r="AR955">
        <f t="shared" si="866"/>
        <v>0</v>
      </c>
      <c r="AS955">
        <f t="shared" si="867"/>
        <v>0</v>
      </c>
      <c r="AT955">
        <f t="shared" si="868"/>
        <v>3</v>
      </c>
      <c r="AU955">
        <f t="shared" si="869"/>
        <v>1</v>
      </c>
      <c r="AV955">
        <f t="shared" si="870"/>
        <v>0</v>
      </c>
      <c r="AW955">
        <f t="shared" si="871"/>
        <v>1</v>
      </c>
      <c r="AX955">
        <f t="shared" si="872"/>
        <v>4</v>
      </c>
      <c r="AY955">
        <f t="shared" si="858"/>
        <v>2960.0000000000364</v>
      </c>
      <c r="AZ955" s="12">
        <f t="shared" si="862"/>
        <v>-4.1666666666666664E-2</v>
      </c>
      <c r="BA955" s="13">
        <f t="shared" si="892"/>
        <v>0</v>
      </c>
      <c r="BB955" s="13">
        <f t="shared" si="893"/>
        <v>0</v>
      </c>
      <c r="BC955" s="27">
        <v>2</v>
      </c>
      <c r="BD955" s="1">
        <f t="shared" si="859"/>
        <v>75</v>
      </c>
      <c r="BE955" s="20">
        <f t="shared" si="895"/>
        <v>157.40384615384613</v>
      </c>
    </row>
    <row r="956" spans="1:57" ht="34.5" customHeight="1" x14ac:dyDescent="0.65">
      <c r="A956" s="2">
        <v>950</v>
      </c>
      <c r="B956" s="2" t="s">
        <v>2154</v>
      </c>
      <c r="C956" s="44" t="s">
        <v>2183</v>
      </c>
      <c r="D956" s="47" t="s">
        <v>556</v>
      </c>
      <c r="E956" s="48" t="s">
        <v>2184</v>
      </c>
      <c r="F956" s="46" t="str">
        <f>VLOOKUP(C956,'[1]2023.11'!$C$6:$X$1239,8,0)</f>
        <v>SORN</v>
      </c>
      <c r="G956" s="46" t="str">
        <f>VLOOKUP(C956,'[1]2023.11'!$C$6:$X$1239,9,0)</f>
        <v>SOKYIN</v>
      </c>
      <c r="H956" s="46" t="str">
        <f>VLOOKUP(C956,'[1]2023.11'!$C$6:$X$1239,14,0)</f>
        <v>M</v>
      </c>
      <c r="I956" s="78">
        <f>VLOOKUP(C956,'[1]2023.11'!$C$6:$X$1239,13,0)</f>
        <v>32824</v>
      </c>
      <c r="J956" s="46" t="str">
        <f>VLOOKUP(C956,'[1]2023.11'!$C$6:$X$1239,4,0)</f>
        <v>0965645262</v>
      </c>
      <c r="K956" s="46" t="str">
        <f>VLOOKUP(C956,'[1]2023.11'!$C$6:$X$1239,3,0)</f>
        <v>040424285</v>
      </c>
      <c r="L956" s="15">
        <v>44228</v>
      </c>
      <c r="M956" s="2">
        <f t="shared" si="879"/>
        <v>25</v>
      </c>
      <c r="N956" s="16">
        <v>14</v>
      </c>
      <c r="O956" s="2"/>
      <c r="P956" s="16">
        <v>1</v>
      </c>
      <c r="Q956" s="16"/>
      <c r="R956" s="2">
        <v>200</v>
      </c>
      <c r="S956" s="2">
        <v>0</v>
      </c>
      <c r="T956" s="2">
        <v>18</v>
      </c>
      <c r="U956" s="16"/>
      <c r="V956" s="2">
        <v>0</v>
      </c>
      <c r="W956" s="2">
        <f t="shared" si="896"/>
        <v>5</v>
      </c>
      <c r="X956" s="2">
        <f t="shared" si="888"/>
        <v>0</v>
      </c>
      <c r="Y956" s="17">
        <f t="shared" si="860"/>
        <v>20.192307692307693</v>
      </c>
      <c r="Z956" s="17">
        <f t="shared" si="874"/>
        <v>3.5</v>
      </c>
      <c r="AA956" s="17">
        <f t="shared" si="857"/>
        <v>4.8076923076923084</v>
      </c>
      <c r="AB956" s="18">
        <v>7</v>
      </c>
      <c r="AC956" s="19">
        <f t="shared" si="894"/>
        <v>258.5</v>
      </c>
      <c r="AD956" s="17">
        <f t="shared" si="880"/>
        <v>8.384615384615385</v>
      </c>
      <c r="AE956" s="17">
        <f t="shared" si="881"/>
        <v>0</v>
      </c>
      <c r="AF956" s="29"/>
      <c r="AG956" s="43">
        <f t="shared" si="897"/>
        <v>0</v>
      </c>
      <c r="AH956" s="17">
        <f t="shared" si="899"/>
        <v>5.0023076923076921</v>
      </c>
      <c r="AI956" s="17">
        <f t="shared" si="898"/>
        <v>13.386923076923077</v>
      </c>
      <c r="AJ956" s="3">
        <f t="shared" si="900"/>
        <v>245</v>
      </c>
      <c r="AK956" s="3">
        <f t="shared" si="901"/>
        <v>400</v>
      </c>
      <c r="AL956" s="3"/>
      <c r="AN956" s="20">
        <f t="shared" si="861"/>
        <v>245.11</v>
      </c>
      <c r="AO956">
        <f t="shared" si="863"/>
        <v>2</v>
      </c>
      <c r="AP956">
        <f t="shared" si="864"/>
        <v>0</v>
      </c>
      <c r="AQ956">
        <f t="shared" si="865"/>
        <v>2</v>
      </c>
      <c r="AR956">
        <f t="shared" si="866"/>
        <v>0</v>
      </c>
      <c r="AS956">
        <f t="shared" si="867"/>
        <v>1</v>
      </c>
      <c r="AT956">
        <f t="shared" si="868"/>
        <v>0</v>
      </c>
      <c r="AU956">
        <f t="shared" si="869"/>
        <v>0</v>
      </c>
      <c r="AV956">
        <f t="shared" si="870"/>
        <v>0</v>
      </c>
      <c r="AW956">
        <f t="shared" si="871"/>
        <v>0</v>
      </c>
      <c r="AX956">
        <f t="shared" si="872"/>
        <v>4</v>
      </c>
      <c r="AY956">
        <f t="shared" si="858"/>
        <v>440.00000000005457</v>
      </c>
      <c r="AZ956" s="12">
        <f t="shared" si="862"/>
        <v>-4.1666666666666664E-2</v>
      </c>
      <c r="BA956" s="13">
        <f t="shared" si="892"/>
        <v>0</v>
      </c>
      <c r="BB956" s="13">
        <f t="shared" si="893"/>
        <v>0</v>
      </c>
      <c r="BC956" s="27">
        <v>0</v>
      </c>
      <c r="BD956" s="1">
        <f t="shared" si="859"/>
        <v>0</v>
      </c>
      <c r="BE956" s="20">
        <f t="shared" si="895"/>
        <v>234.80769230769229</v>
      </c>
    </row>
    <row r="957" spans="1:57" ht="34.5" customHeight="1" x14ac:dyDescent="0.65">
      <c r="A957" s="39">
        <v>951</v>
      </c>
      <c r="B957" s="2" t="s">
        <v>2154</v>
      </c>
      <c r="C957" s="44" t="s">
        <v>2185</v>
      </c>
      <c r="D957" s="47" t="s">
        <v>261</v>
      </c>
      <c r="E957" s="48" t="s">
        <v>1729</v>
      </c>
      <c r="F957" s="46" t="str">
        <f>VLOOKUP(C957,'[1]2023.11'!$C$6:$X$1239,8,0)</f>
        <v>TENG</v>
      </c>
      <c r="G957" s="46" t="str">
        <f>VLOOKUP(C957,'[1]2023.11'!$C$6:$X$1239,9,0)</f>
        <v>DANY</v>
      </c>
      <c r="H957" s="46" t="str">
        <f>VLOOKUP(C957,'[1]2023.11'!$C$6:$X$1239,14,0)</f>
        <v>F</v>
      </c>
      <c r="I957" s="78">
        <f>VLOOKUP(C957,'[1]2023.11'!$C$6:$X$1239,13,0)</f>
        <v>35373</v>
      </c>
      <c r="J957" s="46" t="str">
        <f>VLOOKUP(C957,'[1]2023.11'!$C$6:$X$1239,4,0)</f>
        <v>0976433881</v>
      </c>
      <c r="K957" s="46" t="str">
        <f>VLOOKUP(C957,'[1]2023.11'!$C$6:$X$1239,3,0)</f>
        <v>061364629</v>
      </c>
      <c r="L957" s="15">
        <v>44228</v>
      </c>
      <c r="M957" s="2">
        <f t="shared" si="879"/>
        <v>24.625</v>
      </c>
      <c r="N957" s="16">
        <v>18</v>
      </c>
      <c r="O957" s="2"/>
      <c r="P957" s="16">
        <v>1.375</v>
      </c>
      <c r="Q957" s="16"/>
      <c r="R957" s="2">
        <v>200</v>
      </c>
      <c r="S957" s="2">
        <v>0</v>
      </c>
      <c r="T957" s="2">
        <v>5</v>
      </c>
      <c r="U957" s="16"/>
      <c r="V957" s="2">
        <v>0</v>
      </c>
      <c r="W957" s="2">
        <f t="shared" si="896"/>
        <v>0</v>
      </c>
      <c r="X957" s="2">
        <f t="shared" si="888"/>
        <v>0</v>
      </c>
      <c r="Y957" s="17">
        <f t="shared" si="860"/>
        <v>25.96153846153846</v>
      </c>
      <c r="Z957" s="17">
        <f t="shared" si="874"/>
        <v>4.5</v>
      </c>
      <c r="AA957" s="17">
        <f t="shared" si="857"/>
        <v>4.7355769230769234</v>
      </c>
      <c r="AB957" s="18">
        <v>7</v>
      </c>
      <c r="AC957" s="19">
        <f t="shared" si="894"/>
        <v>247.19711538461539</v>
      </c>
      <c r="AD957" s="17">
        <f t="shared" si="880"/>
        <v>10.841346153846155</v>
      </c>
      <c r="AE957" s="17">
        <f t="shared" si="881"/>
        <v>0</v>
      </c>
      <c r="AF957" s="29"/>
      <c r="AG957" s="43">
        <f t="shared" si="897"/>
        <v>0</v>
      </c>
      <c r="AH957" s="17">
        <f t="shared" si="899"/>
        <v>4.7271153846153844</v>
      </c>
      <c r="AI957" s="17">
        <f t="shared" si="898"/>
        <v>15.568461538461539</v>
      </c>
      <c r="AJ957" s="3">
        <f t="shared" si="900"/>
        <v>231</v>
      </c>
      <c r="AK957" s="3">
        <f t="shared" si="901"/>
        <v>2500</v>
      </c>
      <c r="AL957" s="3"/>
      <c r="AN957" s="20">
        <f t="shared" si="861"/>
        <v>231.63</v>
      </c>
      <c r="AO957">
        <f t="shared" si="863"/>
        <v>2</v>
      </c>
      <c r="AP957">
        <f t="shared" si="864"/>
        <v>0</v>
      </c>
      <c r="AQ957">
        <f t="shared" si="865"/>
        <v>1</v>
      </c>
      <c r="AR957">
        <f t="shared" si="866"/>
        <v>1</v>
      </c>
      <c r="AS957">
        <f t="shared" si="867"/>
        <v>0</v>
      </c>
      <c r="AT957">
        <f t="shared" si="868"/>
        <v>1</v>
      </c>
      <c r="AU957">
        <f t="shared" si="869"/>
        <v>1</v>
      </c>
      <c r="AV957">
        <f t="shared" si="870"/>
        <v>0</v>
      </c>
      <c r="AW957">
        <f t="shared" si="871"/>
        <v>1</v>
      </c>
      <c r="AX957">
        <f t="shared" si="872"/>
        <v>0</v>
      </c>
      <c r="AY957">
        <f t="shared" si="858"/>
        <v>2519.9999999999818</v>
      </c>
      <c r="AZ957" s="12">
        <f t="shared" si="862"/>
        <v>-4.1666666666666664E-2</v>
      </c>
      <c r="BA957" s="13">
        <f t="shared" si="892"/>
        <v>0</v>
      </c>
      <c r="BB957" s="13">
        <f t="shared" si="893"/>
        <v>0</v>
      </c>
      <c r="BC957" s="27">
        <v>0</v>
      </c>
      <c r="BD957" s="1">
        <f t="shared" si="859"/>
        <v>0</v>
      </c>
      <c r="BE957" s="20">
        <f t="shared" si="895"/>
        <v>220.12019230769229</v>
      </c>
    </row>
    <row r="958" spans="1:57" ht="34.5" customHeight="1" x14ac:dyDescent="0.65">
      <c r="A958" s="2">
        <v>952</v>
      </c>
      <c r="B958" s="2" t="s">
        <v>2154</v>
      </c>
      <c r="C958" s="44" t="s">
        <v>2186</v>
      </c>
      <c r="D958" s="47" t="s">
        <v>1447</v>
      </c>
      <c r="E958" s="48" t="s">
        <v>49</v>
      </c>
      <c r="F958" s="46" t="str">
        <f>VLOOKUP(C958,'[1]2023.11'!$C$6:$X$1239,8,0)</f>
        <v>EANG</v>
      </c>
      <c r="G958" s="46" t="str">
        <f>VLOOKUP(C958,'[1]2023.11'!$C$6:$X$1239,9,0)</f>
        <v>NEANG</v>
      </c>
      <c r="H958" s="46" t="str">
        <f>VLOOKUP(C958,'[1]2023.11'!$C$6:$X$1239,14,0)</f>
        <v>F</v>
      </c>
      <c r="I958" s="78">
        <f>VLOOKUP(C958,'[1]2023.11'!$C$6:$X$1239,13,0)</f>
        <v>35839</v>
      </c>
      <c r="J958" s="46" t="str">
        <f>VLOOKUP(C958,'[1]2023.11'!$C$6:$X$1239,4,0)</f>
        <v>093923746</v>
      </c>
      <c r="K958" s="46" t="str">
        <f>VLOOKUP(C958,'[1]2023.11'!$C$6:$X$1239,3,0)</f>
        <v>062026998</v>
      </c>
      <c r="L958" s="15">
        <v>44228</v>
      </c>
      <c r="M958" s="2">
        <f t="shared" si="879"/>
        <v>24</v>
      </c>
      <c r="N958" s="16">
        <v>18</v>
      </c>
      <c r="O958" s="2"/>
      <c r="P958" s="16">
        <v>2</v>
      </c>
      <c r="Q958" s="16"/>
      <c r="R958" s="2">
        <v>200</v>
      </c>
      <c r="S958" s="2">
        <v>0</v>
      </c>
      <c r="T958" s="2">
        <v>0</v>
      </c>
      <c r="U958" s="16"/>
      <c r="V958" s="2">
        <v>0</v>
      </c>
      <c r="W958" s="2">
        <f t="shared" si="896"/>
        <v>0</v>
      </c>
      <c r="X958" s="2">
        <f t="shared" si="888"/>
        <v>0</v>
      </c>
      <c r="Y958" s="17">
        <f t="shared" si="860"/>
        <v>25.96153846153846</v>
      </c>
      <c r="Z958" s="17">
        <f t="shared" si="874"/>
        <v>4.5</v>
      </c>
      <c r="AA958" s="17">
        <f t="shared" ref="AA958:AA1007" si="902">5/$P$4*M958</f>
        <v>4.6153846153846159</v>
      </c>
      <c r="AB958" s="18">
        <v>7</v>
      </c>
      <c r="AC958" s="19">
        <f t="shared" si="894"/>
        <v>242.07692307692307</v>
      </c>
      <c r="AD958" s="17">
        <f t="shared" si="880"/>
        <v>15.384615384615385</v>
      </c>
      <c r="AE958" s="17">
        <f t="shared" si="881"/>
        <v>0</v>
      </c>
      <c r="AF958" s="29"/>
      <c r="AG958" s="43">
        <f t="shared" si="897"/>
        <v>0</v>
      </c>
      <c r="AH958" s="17">
        <f t="shared" si="899"/>
        <v>4.5338461538461541</v>
      </c>
      <c r="AI958" s="17">
        <f t="shared" si="898"/>
        <v>19.918461538461539</v>
      </c>
      <c r="AJ958" s="3">
        <f t="shared" si="900"/>
        <v>222</v>
      </c>
      <c r="AK958" s="3">
        <f t="shared" si="901"/>
        <v>600</v>
      </c>
      <c r="AL958" s="3"/>
      <c r="AN958" s="20">
        <f t="shared" si="861"/>
        <v>222.16</v>
      </c>
      <c r="AO958">
        <f t="shared" si="863"/>
        <v>2</v>
      </c>
      <c r="AP958">
        <f t="shared" si="864"/>
        <v>0</v>
      </c>
      <c r="AQ958">
        <f t="shared" si="865"/>
        <v>1</v>
      </c>
      <c r="AR958">
        <f t="shared" si="866"/>
        <v>0</v>
      </c>
      <c r="AS958">
        <f t="shared" si="867"/>
        <v>0</v>
      </c>
      <c r="AT958">
        <f t="shared" si="868"/>
        <v>2</v>
      </c>
      <c r="AU958">
        <f t="shared" si="869"/>
        <v>0</v>
      </c>
      <c r="AV958">
        <f t="shared" si="870"/>
        <v>0</v>
      </c>
      <c r="AW958">
        <f t="shared" si="871"/>
        <v>1</v>
      </c>
      <c r="AX958">
        <f t="shared" si="872"/>
        <v>1</v>
      </c>
      <c r="AY958">
        <f t="shared" ref="AY958:AY1007" si="903">(AN958-$AO$5*AO958-$AP$5*AP958-$AQ$5*AQ958-$AR$5*AR958-$AS$5*AS958-$AT$5*AT958)*4000</f>
        <v>639.99999999998636</v>
      </c>
      <c r="AZ958" s="12">
        <f t="shared" si="862"/>
        <v>-4.1666666666666664E-2</v>
      </c>
      <c r="BA958" s="13">
        <f t="shared" si="892"/>
        <v>0</v>
      </c>
      <c r="BB958" s="13">
        <f t="shared" si="893"/>
        <v>0</v>
      </c>
      <c r="BC958" s="27">
        <v>0</v>
      </c>
      <c r="BD958" s="1">
        <f t="shared" ref="BD958:BD1007" si="904">+BC958*150000/4000</f>
        <v>0</v>
      </c>
      <c r="BE958" s="20">
        <f t="shared" si="895"/>
        <v>210.57692307692307</v>
      </c>
    </row>
    <row r="959" spans="1:57" ht="34.5" customHeight="1" x14ac:dyDescent="0.65">
      <c r="A959" s="39">
        <v>953</v>
      </c>
      <c r="B959" s="2" t="s">
        <v>2154</v>
      </c>
      <c r="C959" s="44" t="s">
        <v>2187</v>
      </c>
      <c r="D959" s="47" t="s">
        <v>2188</v>
      </c>
      <c r="E959" s="48" t="s">
        <v>348</v>
      </c>
      <c r="F959" s="46" t="str">
        <f>VLOOKUP(C959,'[1]2023.11'!$C$6:$X$1239,8,0)</f>
        <v>DAM</v>
      </c>
      <c r="G959" s="46" t="str">
        <f>VLOOKUP(C959,'[1]2023.11'!$C$6:$X$1239,9,0)</f>
        <v>SINAT</v>
      </c>
      <c r="H959" s="46" t="str">
        <f>VLOOKUP(C959,'[1]2023.11'!$C$6:$X$1239,14,0)</f>
        <v>F</v>
      </c>
      <c r="I959" s="78">
        <f>VLOOKUP(C959,'[1]2023.11'!$C$6:$X$1239,13,0)</f>
        <v>36636</v>
      </c>
      <c r="J959" s="46" t="str">
        <f>VLOOKUP(C959,'[1]2023.11'!$C$6:$X$1239,4,0)</f>
        <v>0976382951</v>
      </c>
      <c r="K959" s="46" t="str">
        <f>VLOOKUP(C959,'[1]2023.11'!$C$6:$X$1239,3,0)</f>
        <v>090679306</v>
      </c>
      <c r="L959" s="15">
        <v>44228</v>
      </c>
      <c r="M959" s="2">
        <f t="shared" si="879"/>
        <v>21</v>
      </c>
      <c r="N959" s="16">
        <v>18</v>
      </c>
      <c r="O959" s="2"/>
      <c r="P959" s="16">
        <v>5</v>
      </c>
      <c r="Q959" s="16"/>
      <c r="R959" s="2">
        <v>200</v>
      </c>
      <c r="S959" s="2">
        <v>0</v>
      </c>
      <c r="T959" s="2">
        <v>0</v>
      </c>
      <c r="U959" s="16"/>
      <c r="V959" s="2">
        <v>0</v>
      </c>
      <c r="W959" s="2">
        <f t="shared" si="896"/>
        <v>0</v>
      </c>
      <c r="X959" s="2">
        <f t="shared" si="888"/>
        <v>0</v>
      </c>
      <c r="Y959" s="17">
        <f t="shared" si="860"/>
        <v>25.96153846153846</v>
      </c>
      <c r="Z959" s="17">
        <f t="shared" si="874"/>
        <v>4.5</v>
      </c>
      <c r="AA959" s="17">
        <f t="shared" si="902"/>
        <v>4.0384615384615383</v>
      </c>
      <c r="AB959" s="18">
        <v>7</v>
      </c>
      <c r="AC959" s="19">
        <f t="shared" si="894"/>
        <v>241.5</v>
      </c>
      <c r="AD959" s="17">
        <f t="shared" si="880"/>
        <v>38.46153846153846</v>
      </c>
      <c r="AE959" s="17">
        <f t="shared" si="881"/>
        <v>0</v>
      </c>
      <c r="AF959" s="29"/>
      <c r="AG959" s="43">
        <f t="shared" si="897"/>
        <v>0</v>
      </c>
      <c r="AH959" s="17">
        <f t="shared" si="899"/>
        <v>4.0607692307692309</v>
      </c>
      <c r="AI959" s="17">
        <f t="shared" si="898"/>
        <v>42.522307692307692</v>
      </c>
      <c r="AJ959" s="3">
        <f t="shared" si="900"/>
        <v>198</v>
      </c>
      <c r="AK959" s="3">
        <f t="shared" si="901"/>
        <v>3900</v>
      </c>
      <c r="AL959" s="3"/>
      <c r="AN959" s="20">
        <f t="shared" si="861"/>
        <v>198.98</v>
      </c>
      <c r="AO959">
        <f t="shared" si="863"/>
        <v>1</v>
      </c>
      <c r="AP959">
        <f t="shared" si="864"/>
        <v>1</v>
      </c>
      <c r="AQ959">
        <f t="shared" si="865"/>
        <v>2</v>
      </c>
      <c r="AR959">
        <f t="shared" si="866"/>
        <v>0</v>
      </c>
      <c r="AS959">
        <f t="shared" si="867"/>
        <v>1</v>
      </c>
      <c r="AT959">
        <f t="shared" si="868"/>
        <v>3</v>
      </c>
      <c r="AU959">
        <f t="shared" si="869"/>
        <v>1</v>
      </c>
      <c r="AV959">
        <f t="shared" si="870"/>
        <v>1</v>
      </c>
      <c r="AW959">
        <f t="shared" si="871"/>
        <v>1</v>
      </c>
      <c r="AX959">
        <f t="shared" si="872"/>
        <v>4</v>
      </c>
      <c r="AY959">
        <f t="shared" si="903"/>
        <v>3919.9999999999591</v>
      </c>
      <c r="AZ959" s="12">
        <f t="shared" si="862"/>
        <v>-4.1666666666666664E-2</v>
      </c>
      <c r="BA959" s="13">
        <f t="shared" si="892"/>
        <v>0</v>
      </c>
      <c r="BB959" s="13">
        <f t="shared" si="893"/>
        <v>0</v>
      </c>
      <c r="BC959" s="27">
        <v>0</v>
      </c>
      <c r="BD959" s="1">
        <f t="shared" si="904"/>
        <v>0</v>
      </c>
      <c r="BE959" s="20">
        <f t="shared" si="895"/>
        <v>187.5</v>
      </c>
    </row>
    <row r="960" spans="1:57" ht="34.5" customHeight="1" x14ac:dyDescent="0.65">
      <c r="A960" s="2">
        <v>954</v>
      </c>
      <c r="B960" s="2" t="s">
        <v>2154</v>
      </c>
      <c r="C960" s="44" t="s">
        <v>2189</v>
      </c>
      <c r="D960" s="47" t="s">
        <v>698</v>
      </c>
      <c r="E960" s="48" t="s">
        <v>868</v>
      </c>
      <c r="F960" s="46" t="str">
        <f>VLOOKUP(C960,'[1]2023.11'!$C$6:$X$1239,8,0)</f>
        <v>SO</v>
      </c>
      <c r="G960" s="46" t="str">
        <f>VLOOKUP(C960,'[1]2023.11'!$C$6:$X$1239,9,0)</f>
        <v>DA</v>
      </c>
      <c r="H960" s="46" t="str">
        <f>VLOOKUP(C960,'[1]2023.11'!$C$6:$X$1239,14,0)</f>
        <v>M</v>
      </c>
      <c r="I960" s="78">
        <f>VLOOKUP(C960,'[1]2023.11'!$C$6:$X$1239,13,0)</f>
        <v>33728</v>
      </c>
      <c r="J960" s="46" t="str">
        <f>VLOOKUP(C960,'[1]2023.11'!$C$6:$X$1239,4,0)</f>
        <v>0968069039</v>
      </c>
      <c r="K960" s="46" t="str">
        <f>VLOOKUP(C960,'[1]2023.11'!$C$6:$X$1239,3,0)</f>
        <v>030533167</v>
      </c>
      <c r="L960" s="15">
        <v>44531</v>
      </c>
      <c r="M960" s="2">
        <f t="shared" si="879"/>
        <v>26</v>
      </c>
      <c r="N960" s="16">
        <v>18</v>
      </c>
      <c r="O960" s="2"/>
      <c r="P960" s="16"/>
      <c r="Q960" s="16"/>
      <c r="R960" s="2">
        <v>200</v>
      </c>
      <c r="S960" s="2">
        <v>0</v>
      </c>
      <c r="T960" s="2">
        <v>0</v>
      </c>
      <c r="U960" s="16"/>
      <c r="V960" s="2">
        <v>0</v>
      </c>
      <c r="W960" s="2">
        <f t="shared" si="896"/>
        <v>10</v>
      </c>
      <c r="X960" s="2">
        <f t="shared" si="888"/>
        <v>0</v>
      </c>
      <c r="Y960" s="17">
        <f t="shared" si="860"/>
        <v>25.96153846153846</v>
      </c>
      <c r="Z960" s="17">
        <f t="shared" si="874"/>
        <v>4.5</v>
      </c>
      <c r="AA960" s="17">
        <f t="shared" si="902"/>
        <v>5</v>
      </c>
      <c r="AB960" s="18">
        <v>7</v>
      </c>
      <c r="AC960" s="19">
        <f t="shared" si="894"/>
        <v>252.46153846153845</v>
      </c>
      <c r="AD960" s="17">
        <f t="shared" si="880"/>
        <v>0</v>
      </c>
      <c r="AE960" s="17">
        <f t="shared" si="881"/>
        <v>0</v>
      </c>
      <c r="AF960" s="29"/>
      <c r="AG960" s="43">
        <f t="shared" si="897"/>
        <v>0</v>
      </c>
      <c r="AH960" s="17">
        <f t="shared" si="899"/>
        <v>5.0492307692307694</v>
      </c>
      <c r="AI960" s="17">
        <f t="shared" si="898"/>
        <v>5.0492307692307694</v>
      </c>
      <c r="AJ960" s="3">
        <f t="shared" si="900"/>
        <v>247</v>
      </c>
      <c r="AK960" s="3">
        <f t="shared" si="901"/>
        <v>1600</v>
      </c>
      <c r="AL960" s="3"/>
      <c r="AN960" s="20">
        <f t="shared" si="861"/>
        <v>247.41</v>
      </c>
      <c r="AO960">
        <f t="shared" si="863"/>
        <v>2</v>
      </c>
      <c r="AP960">
        <f t="shared" si="864"/>
        <v>0</v>
      </c>
      <c r="AQ960">
        <f t="shared" si="865"/>
        <v>2</v>
      </c>
      <c r="AR960">
        <f t="shared" si="866"/>
        <v>0</v>
      </c>
      <c r="AS960">
        <f t="shared" si="867"/>
        <v>1</v>
      </c>
      <c r="AT960">
        <f t="shared" si="868"/>
        <v>2</v>
      </c>
      <c r="AU960">
        <f t="shared" si="869"/>
        <v>0</v>
      </c>
      <c r="AV960">
        <f t="shared" si="870"/>
        <v>1</v>
      </c>
      <c r="AW960">
        <f t="shared" si="871"/>
        <v>1</v>
      </c>
      <c r="AX960">
        <f t="shared" si="872"/>
        <v>1</v>
      </c>
      <c r="AY960">
        <f t="shared" si="903"/>
        <v>1639.9999999999864</v>
      </c>
      <c r="AZ960" s="12">
        <f t="shared" si="862"/>
        <v>-0.875</v>
      </c>
      <c r="BA960" s="13">
        <f t="shared" si="892"/>
        <v>0</v>
      </c>
      <c r="BB960" s="13">
        <f t="shared" si="893"/>
        <v>0</v>
      </c>
      <c r="BC960" s="27">
        <v>0</v>
      </c>
      <c r="BD960" s="1">
        <f t="shared" si="904"/>
        <v>0</v>
      </c>
      <c r="BE960" s="20">
        <f t="shared" si="895"/>
        <v>235.96153846153845</v>
      </c>
    </row>
    <row r="961" spans="1:57" ht="34.5" customHeight="1" x14ac:dyDescent="0.65">
      <c r="A961" s="39">
        <v>955</v>
      </c>
      <c r="B961" s="2" t="s">
        <v>2154</v>
      </c>
      <c r="C961" s="44" t="s">
        <v>2190</v>
      </c>
      <c r="D961" s="47" t="s">
        <v>92</v>
      </c>
      <c r="E961" s="48" t="s">
        <v>2191</v>
      </c>
      <c r="F961" s="46" t="str">
        <f>VLOOKUP(C961,'[1]2023.11'!$C$6:$X$1239,8,0)</f>
        <v>SAM</v>
      </c>
      <c r="G961" s="46" t="str">
        <f>VLOOKUP(C961,'[1]2023.11'!$C$6:$X$1239,9,0)</f>
        <v>SEYLA</v>
      </c>
      <c r="H961" s="46" t="str">
        <f>VLOOKUP(C961,'[1]2023.11'!$C$6:$X$1239,14,0)</f>
        <v>M</v>
      </c>
      <c r="I961" s="78">
        <f>VLOOKUP(C961,'[1]2023.11'!$C$6:$X$1239,13,0)</f>
        <v>33056</v>
      </c>
      <c r="J961" s="46" t="str">
        <f>VLOOKUP(C961,'[1]2023.11'!$C$6:$X$1239,4,0)</f>
        <v>0964717568</v>
      </c>
      <c r="K961" s="46" t="str">
        <f>VLOOKUP(C961,'[1]2023.11'!$C$6:$X$1239,3,0)</f>
        <v>030954147</v>
      </c>
      <c r="L961" s="15">
        <v>44531</v>
      </c>
      <c r="M961" s="2">
        <f t="shared" si="879"/>
        <v>26</v>
      </c>
      <c r="N961" s="16">
        <v>15</v>
      </c>
      <c r="O961" s="2"/>
      <c r="P961" s="16"/>
      <c r="Q961" s="16"/>
      <c r="R961" s="2">
        <v>200</v>
      </c>
      <c r="S961" s="2">
        <v>0</v>
      </c>
      <c r="T961" s="2">
        <v>0</v>
      </c>
      <c r="U961" s="16"/>
      <c r="V961" s="2">
        <v>0</v>
      </c>
      <c r="W961" s="2">
        <f t="shared" si="896"/>
        <v>10</v>
      </c>
      <c r="X961" s="2">
        <f t="shared" si="888"/>
        <v>0</v>
      </c>
      <c r="Y961" s="17">
        <f t="shared" si="860"/>
        <v>21.634615384615383</v>
      </c>
      <c r="Z961" s="17">
        <f t="shared" si="874"/>
        <v>3.75</v>
      </c>
      <c r="AA961" s="17">
        <f t="shared" si="902"/>
        <v>5</v>
      </c>
      <c r="AB961" s="18">
        <v>7</v>
      </c>
      <c r="AC961" s="19">
        <f t="shared" si="894"/>
        <v>247.38461538461539</v>
      </c>
      <c r="AD961" s="17">
        <f t="shared" si="880"/>
        <v>0</v>
      </c>
      <c r="AE961" s="17">
        <f t="shared" si="881"/>
        <v>0</v>
      </c>
      <c r="AF961" s="29"/>
      <c r="AG961" s="43">
        <f t="shared" si="897"/>
        <v>0</v>
      </c>
      <c r="AH961" s="17">
        <f t="shared" si="899"/>
        <v>4.9476923076923081</v>
      </c>
      <c r="AI961" s="17">
        <f t="shared" si="898"/>
        <v>4.9476923076923081</v>
      </c>
      <c r="AJ961" s="3">
        <f t="shared" si="900"/>
        <v>242</v>
      </c>
      <c r="AK961" s="3">
        <f t="shared" si="901"/>
        <v>1700</v>
      </c>
      <c r="AL961" s="3"/>
      <c r="AN961" s="20">
        <f t="shared" si="861"/>
        <v>242.44</v>
      </c>
      <c r="AO961">
        <f t="shared" si="863"/>
        <v>2</v>
      </c>
      <c r="AP961">
        <f t="shared" si="864"/>
        <v>0</v>
      </c>
      <c r="AQ961">
        <f t="shared" si="865"/>
        <v>2</v>
      </c>
      <c r="AR961">
        <f t="shared" si="866"/>
        <v>0</v>
      </c>
      <c r="AS961">
        <f t="shared" si="867"/>
        <v>0</v>
      </c>
      <c r="AT961">
        <f t="shared" si="868"/>
        <v>2</v>
      </c>
      <c r="AU961">
        <f t="shared" si="869"/>
        <v>0</v>
      </c>
      <c r="AV961">
        <f t="shared" si="870"/>
        <v>1</v>
      </c>
      <c r="AW961">
        <f t="shared" si="871"/>
        <v>1</v>
      </c>
      <c r="AX961">
        <f t="shared" si="872"/>
        <v>2</v>
      </c>
      <c r="AY961">
        <f t="shared" si="903"/>
        <v>1759.9999999999909</v>
      </c>
      <c r="AZ961" s="12">
        <f t="shared" si="862"/>
        <v>-0.875</v>
      </c>
      <c r="BA961" s="13">
        <f t="shared" si="892"/>
        <v>0</v>
      </c>
      <c r="BB961" s="13">
        <f t="shared" si="893"/>
        <v>0</v>
      </c>
      <c r="BC961" s="27">
        <v>0</v>
      </c>
      <c r="BD961" s="1">
        <f t="shared" si="904"/>
        <v>0</v>
      </c>
      <c r="BE961" s="20">
        <f t="shared" si="895"/>
        <v>231.63461538461539</v>
      </c>
    </row>
    <row r="962" spans="1:57" ht="34.5" customHeight="1" x14ac:dyDescent="0.65">
      <c r="A962" s="2">
        <v>956</v>
      </c>
      <c r="B962" s="2" t="s">
        <v>2154</v>
      </c>
      <c r="C962" s="44" t="s">
        <v>2192</v>
      </c>
      <c r="D962" s="38" t="s">
        <v>132</v>
      </c>
      <c r="E962" s="38" t="s">
        <v>2193</v>
      </c>
      <c r="F962" s="46" t="str">
        <f>VLOOKUP(C962,'[1]2023.11'!$C$6:$X$1239,8,0)</f>
        <v>CHOEUN</v>
      </c>
      <c r="G962" s="46" t="str">
        <f>VLOOKUP(C962,'[1]2023.11'!$C$6:$X$1239,9,0)</f>
        <v>SOKKHORN</v>
      </c>
      <c r="H962" s="46" t="str">
        <f>VLOOKUP(C962,'[1]2023.11'!$C$6:$X$1239,14,0)</f>
        <v>F</v>
      </c>
      <c r="I962" s="78">
        <f>VLOOKUP(C962,'[1]2023.11'!$C$6:$X$1239,13,0)</f>
        <v>36140</v>
      </c>
      <c r="J962" s="46">
        <f>VLOOKUP(C962,'[1]2023.11'!$C$6:$X$1239,4,0)</f>
        <v>0</v>
      </c>
      <c r="K962" s="46" t="str">
        <f>VLOOKUP(C962,'[1]2023.11'!$C$6:$X$1239,3,0)</f>
        <v>030631699</v>
      </c>
      <c r="L962" s="15">
        <v>44600</v>
      </c>
      <c r="M962" s="2">
        <f t="shared" si="879"/>
        <v>26</v>
      </c>
      <c r="N962" s="16">
        <v>16</v>
      </c>
      <c r="O962" s="2"/>
      <c r="P962" s="16"/>
      <c r="Q962" s="16"/>
      <c r="R962" s="2">
        <v>200</v>
      </c>
      <c r="S962" s="2">
        <v>0</v>
      </c>
      <c r="T962" s="2">
        <v>0</v>
      </c>
      <c r="U962" s="16"/>
      <c r="V962" s="2">
        <v>0</v>
      </c>
      <c r="W962" s="2">
        <f t="shared" si="896"/>
        <v>10</v>
      </c>
      <c r="X962" s="2">
        <f t="shared" si="888"/>
        <v>0</v>
      </c>
      <c r="Y962" s="17">
        <f t="shared" si="860"/>
        <v>23.076923076923077</v>
      </c>
      <c r="Z962" s="17">
        <f t="shared" si="874"/>
        <v>4</v>
      </c>
      <c r="AA962" s="17">
        <f t="shared" si="902"/>
        <v>5</v>
      </c>
      <c r="AB962" s="18">
        <v>7</v>
      </c>
      <c r="AC962" s="19">
        <f t="shared" si="894"/>
        <v>249.07692307692307</v>
      </c>
      <c r="AD962" s="17">
        <f t="shared" si="880"/>
        <v>0</v>
      </c>
      <c r="AE962" s="17">
        <f t="shared" si="881"/>
        <v>0</v>
      </c>
      <c r="AF962" s="29"/>
      <c r="AG962" s="43">
        <f t="shared" si="897"/>
        <v>0</v>
      </c>
      <c r="AH962" s="17">
        <f t="shared" si="899"/>
        <v>4.9815384615384612</v>
      </c>
      <c r="AI962" s="17">
        <f t="shared" si="898"/>
        <v>4.9815384615384612</v>
      </c>
      <c r="AJ962" s="3">
        <f t="shared" si="900"/>
        <v>244</v>
      </c>
      <c r="AK962" s="3">
        <f t="shared" si="901"/>
        <v>300</v>
      </c>
      <c r="AL962" s="3"/>
      <c r="AN962" s="20">
        <f t="shared" si="861"/>
        <v>244.1</v>
      </c>
      <c r="AO962">
        <f t="shared" si="863"/>
        <v>2</v>
      </c>
      <c r="AP962">
        <f t="shared" si="864"/>
        <v>0</v>
      </c>
      <c r="AQ962">
        <f t="shared" si="865"/>
        <v>2</v>
      </c>
      <c r="AR962">
        <f t="shared" si="866"/>
        <v>0</v>
      </c>
      <c r="AS962">
        <f t="shared" si="867"/>
        <v>0</v>
      </c>
      <c r="AT962">
        <f t="shared" si="868"/>
        <v>4</v>
      </c>
      <c r="AU962">
        <f t="shared" si="869"/>
        <v>0</v>
      </c>
      <c r="AV962">
        <f t="shared" si="870"/>
        <v>0</v>
      </c>
      <c r="AW962">
        <f t="shared" si="871"/>
        <v>0</v>
      </c>
      <c r="AX962">
        <f t="shared" si="872"/>
        <v>3</v>
      </c>
      <c r="AY962">
        <f t="shared" si="903"/>
        <v>399.99999999997726</v>
      </c>
      <c r="AZ962" s="12">
        <f t="shared" si="862"/>
        <v>-1.0611111111111111</v>
      </c>
      <c r="BA962" s="13">
        <f t="shared" si="892"/>
        <v>0</v>
      </c>
      <c r="BB962" s="13">
        <f t="shared" si="893"/>
        <v>0</v>
      </c>
      <c r="BC962" s="27">
        <v>0</v>
      </c>
      <c r="BD962" s="1">
        <f t="shared" si="904"/>
        <v>0</v>
      </c>
      <c r="BE962" s="20">
        <f t="shared" si="895"/>
        <v>233.07692307692307</v>
      </c>
    </row>
    <row r="963" spans="1:57" ht="34.5" customHeight="1" x14ac:dyDescent="0.65">
      <c r="A963" s="39">
        <v>957</v>
      </c>
      <c r="B963" s="2" t="s">
        <v>2154</v>
      </c>
      <c r="C963" s="52" t="s">
        <v>2194</v>
      </c>
      <c r="D963" s="47" t="s">
        <v>2195</v>
      </c>
      <c r="E963" s="48" t="s">
        <v>2196</v>
      </c>
      <c r="F963" s="46" t="str">
        <f>VLOOKUP(C963,'[1]2023.11'!$C$6:$X$1239,8,0)</f>
        <v>EA</v>
      </c>
      <c r="G963" s="46" t="str">
        <f>VLOOKUP(C963,'[1]2023.11'!$C$6:$X$1239,9,0)</f>
        <v>DARARATHA</v>
      </c>
      <c r="H963" s="46" t="str">
        <f>VLOOKUP(C963,'[1]2023.11'!$C$6:$X$1239,14,0)</f>
        <v>M</v>
      </c>
      <c r="I963" s="78">
        <f>VLOOKUP(C963,'[1]2023.11'!$C$6:$X$1239,13,0)</f>
        <v>27760</v>
      </c>
      <c r="J963" s="46" t="str">
        <f>VLOOKUP(C963,'[1]2023.11'!$C$6:$X$1239,4,0)</f>
        <v>0882366390</v>
      </c>
      <c r="K963" s="46">
        <f>VLOOKUP(C963,'[1]2023.11'!$C$6:$X$1239,3,0)</f>
        <v>100765572</v>
      </c>
      <c r="L963" s="15">
        <v>44637</v>
      </c>
      <c r="M963" s="2">
        <f t="shared" si="879"/>
        <v>26</v>
      </c>
      <c r="N963" s="16">
        <v>16</v>
      </c>
      <c r="O963" s="2"/>
      <c r="P963" s="16"/>
      <c r="Q963" s="16"/>
      <c r="R963" s="2">
        <v>200</v>
      </c>
      <c r="S963" s="2">
        <v>0</v>
      </c>
      <c r="T963" s="2">
        <v>0</v>
      </c>
      <c r="U963" s="16"/>
      <c r="V963" s="2">
        <v>0</v>
      </c>
      <c r="W963" s="2">
        <f t="shared" si="896"/>
        <v>10</v>
      </c>
      <c r="X963" s="2">
        <f t="shared" si="888"/>
        <v>0</v>
      </c>
      <c r="Y963" s="17">
        <f t="shared" ref="Y963:Y1007" si="905">(((R963/26/8)*1.5)*N963)+(((R963/26)*2)*O963)</f>
        <v>23.076923076923077</v>
      </c>
      <c r="Z963" s="17">
        <f t="shared" si="874"/>
        <v>4</v>
      </c>
      <c r="AA963" s="17">
        <f t="shared" si="902"/>
        <v>5</v>
      </c>
      <c r="AB963" s="18">
        <v>7</v>
      </c>
      <c r="AC963" s="19">
        <f t="shared" si="894"/>
        <v>249.07692307692307</v>
      </c>
      <c r="AD963" s="17">
        <f t="shared" si="880"/>
        <v>0</v>
      </c>
      <c r="AE963" s="17">
        <f t="shared" si="881"/>
        <v>0</v>
      </c>
      <c r="AF963" s="29"/>
      <c r="AG963" s="43">
        <f t="shared" si="897"/>
        <v>0</v>
      </c>
      <c r="AH963" s="17">
        <f t="shared" si="899"/>
        <v>4.9815384615384612</v>
      </c>
      <c r="AI963" s="17">
        <f t="shared" si="898"/>
        <v>4.9815384615384612</v>
      </c>
      <c r="AJ963" s="3">
        <f t="shared" si="900"/>
        <v>244</v>
      </c>
      <c r="AK963" s="3">
        <f t="shared" si="901"/>
        <v>300</v>
      </c>
      <c r="AL963" s="3"/>
      <c r="AN963" s="20">
        <f t="shared" ref="AN963:AN1007" si="906">ROUND( AC963-AI963,2)</f>
        <v>244.1</v>
      </c>
      <c r="AO963">
        <f t="shared" si="863"/>
        <v>2</v>
      </c>
      <c r="AP963">
        <f t="shared" si="864"/>
        <v>0</v>
      </c>
      <c r="AQ963">
        <f t="shared" si="865"/>
        <v>2</v>
      </c>
      <c r="AR963">
        <f t="shared" si="866"/>
        <v>0</v>
      </c>
      <c r="AS963">
        <f t="shared" si="867"/>
        <v>0</v>
      </c>
      <c r="AT963">
        <f t="shared" si="868"/>
        <v>4</v>
      </c>
      <c r="AU963">
        <f t="shared" si="869"/>
        <v>0</v>
      </c>
      <c r="AV963">
        <f t="shared" si="870"/>
        <v>0</v>
      </c>
      <c r="AW963">
        <f t="shared" si="871"/>
        <v>0</v>
      </c>
      <c r="AX963">
        <f t="shared" si="872"/>
        <v>3</v>
      </c>
      <c r="AY963">
        <f t="shared" si="903"/>
        <v>399.99999999997726</v>
      </c>
      <c r="AZ963" s="12">
        <f t="shared" ref="AZ963:AZ1007" si="907">+DAYS360(L963,$P$3)/360</f>
        <v>-1.1694444444444445</v>
      </c>
      <c r="BA963" s="13">
        <f t="shared" si="892"/>
        <v>0</v>
      </c>
      <c r="BB963" s="13">
        <f t="shared" si="893"/>
        <v>0</v>
      </c>
      <c r="BC963" s="27">
        <v>0</v>
      </c>
      <c r="BD963" s="1">
        <f t="shared" si="904"/>
        <v>0</v>
      </c>
      <c r="BE963" s="20">
        <f t="shared" si="895"/>
        <v>233.07692307692307</v>
      </c>
    </row>
    <row r="964" spans="1:57" ht="34.5" customHeight="1" x14ac:dyDescent="0.65">
      <c r="A964" s="2">
        <v>958</v>
      </c>
      <c r="B964" s="2" t="s">
        <v>2154</v>
      </c>
      <c r="C964" s="52" t="s">
        <v>2197</v>
      </c>
      <c r="D964" s="47" t="s">
        <v>2198</v>
      </c>
      <c r="E964" s="48" t="s">
        <v>2199</v>
      </c>
      <c r="F964" s="46" t="str">
        <f>VLOOKUP(C964,'[1]2023.11'!$C$6:$X$1239,8,0)</f>
        <v>SIENG</v>
      </c>
      <c r="G964" s="46" t="str">
        <f>VLOOKUP(C964,'[1]2023.11'!$C$6:$X$1239,9,0)</f>
        <v>CHAB</v>
      </c>
      <c r="H964" s="46" t="str">
        <f>VLOOKUP(C964,'[1]2023.11'!$C$6:$X$1239,14,0)</f>
        <v>F</v>
      </c>
      <c r="I964" s="78">
        <f>VLOOKUP(C964,'[1]2023.11'!$C$6:$X$1239,13,0)</f>
        <v>37391</v>
      </c>
      <c r="J964" s="46" t="str">
        <f>VLOOKUP(C964,'[1]2023.11'!$C$6:$X$1239,4,0)</f>
        <v>0712349463</v>
      </c>
      <c r="K964" s="46">
        <f>VLOOKUP(C964,'[1]2023.11'!$C$6:$X$1239,3,0)</f>
        <v>180973484</v>
      </c>
      <c r="L964" s="15">
        <v>44637</v>
      </c>
      <c r="M964" s="2">
        <f t="shared" si="879"/>
        <v>26</v>
      </c>
      <c r="N964" s="16">
        <v>18</v>
      </c>
      <c r="O964" s="2"/>
      <c r="P964" s="16"/>
      <c r="Q964" s="16"/>
      <c r="R964" s="2">
        <v>200</v>
      </c>
      <c r="S964" s="2">
        <v>0</v>
      </c>
      <c r="T964" s="2">
        <v>0</v>
      </c>
      <c r="U964" s="16"/>
      <c r="V964" s="2">
        <v>0</v>
      </c>
      <c r="W964" s="2">
        <f t="shared" si="896"/>
        <v>10</v>
      </c>
      <c r="X964" s="2">
        <f t="shared" si="888"/>
        <v>0</v>
      </c>
      <c r="Y964" s="17">
        <f t="shared" si="905"/>
        <v>25.96153846153846</v>
      </c>
      <c r="Z964" s="17">
        <f t="shared" si="874"/>
        <v>4.5</v>
      </c>
      <c r="AA964" s="17">
        <f t="shared" si="902"/>
        <v>5</v>
      </c>
      <c r="AB964" s="18">
        <v>7</v>
      </c>
      <c r="AC964" s="19">
        <f t="shared" si="894"/>
        <v>252.46153846153845</v>
      </c>
      <c r="AD964" s="17">
        <f t="shared" si="880"/>
        <v>0</v>
      </c>
      <c r="AE964" s="17">
        <f t="shared" si="881"/>
        <v>0</v>
      </c>
      <c r="AF964" s="29"/>
      <c r="AG964" s="43">
        <f t="shared" si="897"/>
        <v>0</v>
      </c>
      <c r="AH964" s="17">
        <f t="shared" si="899"/>
        <v>5.0492307692307694</v>
      </c>
      <c r="AI964" s="17">
        <f t="shared" si="898"/>
        <v>5.0492307692307694</v>
      </c>
      <c r="AJ964" s="3">
        <f t="shared" si="900"/>
        <v>247</v>
      </c>
      <c r="AK964" s="3">
        <f t="shared" si="901"/>
        <v>1600</v>
      </c>
      <c r="AL964" s="3"/>
      <c r="AN964" s="20">
        <f t="shared" si="906"/>
        <v>247.41</v>
      </c>
      <c r="AO964">
        <f t="shared" ref="AO964:AO1007" si="908">INT(AN964/$AO$5)</f>
        <v>2</v>
      </c>
      <c r="AP964">
        <f t="shared" ref="AP964:AP1007" si="909">INT((AN964-$AO$5*AO964)/50)</f>
        <v>0</v>
      </c>
      <c r="AQ964">
        <f t="shared" ref="AQ964:AQ1007" si="910">INT((AN964-$AO$5*AO964-$AP$5*AP964)/20)</f>
        <v>2</v>
      </c>
      <c r="AR964">
        <f t="shared" ref="AR964:AR1007" si="911">INT((AN964-$AO$5*AO964-$AP$5*AP964-$AQ$5*AQ964)/10)</f>
        <v>0</v>
      </c>
      <c r="AS964">
        <f t="shared" ref="AS964:AS1007" si="912">INT((AN964-$AO$5*AO964-$AP$5*AP964-$AQ$5*AQ964-$AR$5*AR964)/5)</f>
        <v>1</v>
      </c>
      <c r="AT964">
        <f t="shared" ref="AT964:AT1007" si="913">INT((AN964-$AO$5*AO964-$AP$5*AP964-$AQ$5*AQ964-$AR$5*AR964-$AS$5*AS964)/1)</f>
        <v>2</v>
      </c>
      <c r="AU964">
        <f t="shared" ref="AU964:AU1007" si="914">INT(AY964/$AU$5)</f>
        <v>0</v>
      </c>
      <c r="AV964">
        <f t="shared" ref="AV964:AV1007" si="915">INT((AY964-AU964*$AU$5)/1000)</f>
        <v>1</v>
      </c>
      <c r="AW964">
        <f t="shared" ref="AW964:AW1007" si="916">INT((AY964-AU964*$AU$5-AV964*$AV$5)/500)</f>
        <v>1</v>
      </c>
      <c r="AX964">
        <f t="shared" ref="AX964:AX1007" si="917">INT((AY964-AU964*$AU$5-AV964*$AV$5-AW964*$AW$5)/100)</f>
        <v>1</v>
      </c>
      <c r="AY964">
        <f t="shared" si="903"/>
        <v>1639.9999999999864</v>
      </c>
      <c r="AZ964" s="12">
        <f t="shared" si="907"/>
        <v>-1.1694444444444445</v>
      </c>
      <c r="BA964" s="13">
        <f t="shared" si="892"/>
        <v>0</v>
      </c>
      <c r="BB964" s="13">
        <f t="shared" si="893"/>
        <v>0</v>
      </c>
      <c r="BC964" s="27">
        <v>0</v>
      </c>
      <c r="BD964" s="1">
        <f t="shared" si="904"/>
        <v>0</v>
      </c>
      <c r="BE964" s="20">
        <f t="shared" si="895"/>
        <v>235.96153846153845</v>
      </c>
    </row>
    <row r="965" spans="1:57" ht="34.5" customHeight="1" x14ac:dyDescent="0.65">
      <c r="A965" s="39">
        <v>959</v>
      </c>
      <c r="B965" s="2" t="s">
        <v>2154</v>
      </c>
      <c r="C965" s="52" t="s">
        <v>2200</v>
      </c>
      <c r="D965" s="47" t="s">
        <v>2201</v>
      </c>
      <c r="E965" s="48" t="s">
        <v>2202</v>
      </c>
      <c r="F965" s="46" t="str">
        <f>VLOOKUP(C965,'[1]2023.11'!$C$6:$X$1239,8,0)</f>
        <v>YOKEA</v>
      </c>
      <c r="G965" s="46" t="str">
        <f>VLOOKUP(C965,'[1]2023.11'!$C$6:$X$1239,9,0)</f>
        <v>SOKAY</v>
      </c>
      <c r="H965" s="46" t="str">
        <f>VLOOKUP(C965,'[1]2023.11'!$C$6:$X$1239,14,0)</f>
        <v>F</v>
      </c>
      <c r="I965" s="78">
        <f>VLOOKUP(C965,'[1]2023.11'!$C$6:$X$1239,13,0)</f>
        <v>34464</v>
      </c>
      <c r="J965" s="46" t="str">
        <f>VLOOKUP(C965,'[1]2023.11'!$C$6:$X$1239,4,0)</f>
        <v>0965106804</v>
      </c>
      <c r="K965" s="46" t="str">
        <f>VLOOKUP(C965,'[1]2023.11'!$C$6:$X$1239,3,0)</f>
        <v>030470378</v>
      </c>
      <c r="L965" s="15">
        <v>44697</v>
      </c>
      <c r="M965" s="2">
        <f t="shared" si="879"/>
        <v>25</v>
      </c>
      <c r="N965" s="16">
        <v>18</v>
      </c>
      <c r="O965" s="2"/>
      <c r="P965" s="16">
        <v>1</v>
      </c>
      <c r="Q965" s="16"/>
      <c r="R965" s="2">
        <v>200</v>
      </c>
      <c r="S965" s="2">
        <v>0</v>
      </c>
      <c r="T965" s="2">
        <v>0</v>
      </c>
      <c r="U965" s="16"/>
      <c r="V965" s="2">
        <v>0</v>
      </c>
      <c r="W965" s="2">
        <f t="shared" si="896"/>
        <v>5</v>
      </c>
      <c r="X965" s="2">
        <f t="shared" si="888"/>
        <v>0</v>
      </c>
      <c r="Y965" s="17">
        <f t="shared" si="905"/>
        <v>25.96153846153846</v>
      </c>
      <c r="Z965" s="17">
        <f t="shared" si="874"/>
        <v>4.5</v>
      </c>
      <c r="AA965" s="17">
        <f t="shared" si="902"/>
        <v>4.8076923076923084</v>
      </c>
      <c r="AB965" s="18">
        <v>7</v>
      </c>
      <c r="AC965" s="19">
        <f t="shared" si="894"/>
        <v>247.26923076923077</v>
      </c>
      <c r="AD965" s="17">
        <f t="shared" si="880"/>
        <v>7.6923076923076925</v>
      </c>
      <c r="AE965" s="17">
        <f t="shared" si="881"/>
        <v>0</v>
      </c>
      <c r="AF965" s="29"/>
      <c r="AG965" s="43">
        <f t="shared" si="897"/>
        <v>0</v>
      </c>
      <c r="AH965" s="17">
        <f t="shared" si="899"/>
        <v>4.7915384615384617</v>
      </c>
      <c r="AI965" s="17">
        <f t="shared" si="898"/>
        <v>12.483846153846155</v>
      </c>
      <c r="AJ965" s="3">
        <f t="shared" si="900"/>
        <v>234</v>
      </c>
      <c r="AK965" s="3">
        <f t="shared" si="901"/>
        <v>3100</v>
      </c>
      <c r="AL965" s="3"/>
      <c r="AN965" s="20">
        <f t="shared" si="906"/>
        <v>234.79</v>
      </c>
      <c r="AO965">
        <f t="shared" si="908"/>
        <v>2</v>
      </c>
      <c r="AP965">
        <f t="shared" si="909"/>
        <v>0</v>
      </c>
      <c r="AQ965">
        <f t="shared" si="910"/>
        <v>1</v>
      </c>
      <c r="AR965">
        <f t="shared" si="911"/>
        <v>1</v>
      </c>
      <c r="AS965">
        <f t="shared" si="912"/>
        <v>0</v>
      </c>
      <c r="AT965">
        <f t="shared" si="913"/>
        <v>4</v>
      </c>
      <c r="AU965">
        <f t="shared" si="914"/>
        <v>1</v>
      </c>
      <c r="AV965">
        <f t="shared" si="915"/>
        <v>1</v>
      </c>
      <c r="AW965">
        <f t="shared" si="916"/>
        <v>0</v>
      </c>
      <c r="AX965">
        <f t="shared" si="917"/>
        <v>1</v>
      </c>
      <c r="AY965">
        <f t="shared" si="903"/>
        <v>3159.9999999999682</v>
      </c>
      <c r="AZ965" s="12">
        <f t="shared" si="907"/>
        <v>-1.3333333333333333</v>
      </c>
      <c r="BA965" s="13">
        <f t="shared" si="892"/>
        <v>0</v>
      </c>
      <c r="BB965" s="13">
        <f t="shared" si="893"/>
        <v>0</v>
      </c>
      <c r="BC965" s="27">
        <v>0</v>
      </c>
      <c r="BD965" s="1">
        <f t="shared" si="904"/>
        <v>0</v>
      </c>
      <c r="BE965" s="20">
        <f t="shared" si="895"/>
        <v>223.26923076923077</v>
      </c>
    </row>
    <row r="966" spans="1:57" ht="34.5" customHeight="1" x14ac:dyDescent="0.65">
      <c r="A966" s="2">
        <v>960</v>
      </c>
      <c r="B966" s="2" t="s">
        <v>2154</v>
      </c>
      <c r="C966" s="52" t="s">
        <v>2203</v>
      </c>
      <c r="D966" s="47" t="s">
        <v>2204</v>
      </c>
      <c r="E966" s="48" t="s">
        <v>2205</v>
      </c>
      <c r="F966" s="46" t="str">
        <f>VLOOKUP(C966,'[1]2023.11'!$C$6:$X$1239,8,0)</f>
        <v>MEY</v>
      </c>
      <c r="G966" s="46" t="str">
        <f>VLOOKUP(C966,'[1]2023.11'!$C$6:$X$1239,9,0)</f>
        <v>SAMLOT</v>
      </c>
      <c r="H966" s="46" t="str">
        <f>VLOOKUP(C966,'[1]2023.11'!$C$6:$X$1239,14,0)</f>
        <v>M</v>
      </c>
      <c r="I966" s="78">
        <f>VLOOKUP(C966,'[1]2023.11'!$C$6:$X$1239,13,0)</f>
        <v>33518</v>
      </c>
      <c r="J966" s="46" t="str">
        <f>VLOOKUP(C966,'[1]2023.11'!$C$6:$X$1239,4,0)</f>
        <v>0964882532</v>
      </c>
      <c r="K966" s="46" t="str">
        <f>VLOOKUP(C966,'[1]2023.11'!$C$6:$X$1239,3,0)</f>
        <v>030758033</v>
      </c>
      <c r="L966" s="15">
        <v>44682</v>
      </c>
      <c r="M966" s="2">
        <f t="shared" si="879"/>
        <v>26</v>
      </c>
      <c r="N966" s="16">
        <v>18</v>
      </c>
      <c r="O966" s="2"/>
      <c r="P966" s="16"/>
      <c r="Q966" s="16"/>
      <c r="R966" s="2">
        <v>200</v>
      </c>
      <c r="S966" s="2">
        <v>0</v>
      </c>
      <c r="T966" s="2">
        <v>0</v>
      </c>
      <c r="U966" s="16"/>
      <c r="V966" s="2">
        <v>0</v>
      </c>
      <c r="W966" s="2">
        <f t="shared" si="896"/>
        <v>10</v>
      </c>
      <c r="X966" s="2">
        <f t="shared" si="888"/>
        <v>0</v>
      </c>
      <c r="Y966" s="17">
        <f t="shared" si="905"/>
        <v>25.96153846153846</v>
      </c>
      <c r="Z966" s="17">
        <f t="shared" si="874"/>
        <v>4.5</v>
      </c>
      <c r="AA966" s="17">
        <f t="shared" si="902"/>
        <v>5</v>
      </c>
      <c r="AB966" s="18">
        <v>7</v>
      </c>
      <c r="AC966" s="19">
        <f t="shared" si="894"/>
        <v>252.46153846153845</v>
      </c>
      <c r="AD966" s="17">
        <f t="shared" si="880"/>
        <v>0</v>
      </c>
      <c r="AE966" s="17">
        <f t="shared" si="881"/>
        <v>0</v>
      </c>
      <c r="AF966" s="29"/>
      <c r="AG966" s="43">
        <f t="shared" si="897"/>
        <v>0</v>
      </c>
      <c r="AH966" s="17">
        <f t="shared" si="899"/>
        <v>5.0492307692307694</v>
      </c>
      <c r="AI966" s="17">
        <f t="shared" si="898"/>
        <v>5.0492307692307694</v>
      </c>
      <c r="AJ966" s="3">
        <f t="shared" si="900"/>
        <v>247</v>
      </c>
      <c r="AK966" s="3">
        <f t="shared" si="901"/>
        <v>1600</v>
      </c>
      <c r="AL966" s="3"/>
      <c r="AN966" s="20">
        <f t="shared" si="906"/>
        <v>247.41</v>
      </c>
      <c r="AO966">
        <f t="shared" si="908"/>
        <v>2</v>
      </c>
      <c r="AP966">
        <f t="shared" si="909"/>
        <v>0</v>
      </c>
      <c r="AQ966">
        <f t="shared" si="910"/>
        <v>2</v>
      </c>
      <c r="AR966">
        <f t="shared" si="911"/>
        <v>0</v>
      </c>
      <c r="AS966">
        <f t="shared" si="912"/>
        <v>1</v>
      </c>
      <c r="AT966">
        <f t="shared" si="913"/>
        <v>2</v>
      </c>
      <c r="AU966">
        <f t="shared" si="914"/>
        <v>0</v>
      </c>
      <c r="AV966">
        <f t="shared" si="915"/>
        <v>1</v>
      </c>
      <c r="AW966">
        <f t="shared" si="916"/>
        <v>1</v>
      </c>
      <c r="AX966">
        <f t="shared" si="917"/>
        <v>1</v>
      </c>
      <c r="AY966">
        <f t="shared" si="903"/>
        <v>1639.9999999999864</v>
      </c>
      <c r="AZ966" s="12">
        <f t="shared" si="907"/>
        <v>-1.2916666666666667</v>
      </c>
      <c r="BA966" s="13">
        <f t="shared" si="892"/>
        <v>0</v>
      </c>
      <c r="BB966" s="13">
        <f t="shared" si="893"/>
        <v>0</v>
      </c>
      <c r="BC966" s="27">
        <v>0</v>
      </c>
      <c r="BD966" s="1">
        <f t="shared" si="904"/>
        <v>0</v>
      </c>
      <c r="BE966" s="20">
        <f t="shared" si="895"/>
        <v>235.96153846153845</v>
      </c>
    </row>
    <row r="967" spans="1:57" ht="34.5" customHeight="1" x14ac:dyDescent="0.65">
      <c r="A967" s="39">
        <v>961</v>
      </c>
      <c r="B967" s="2" t="s">
        <v>2154</v>
      </c>
      <c r="C967" s="52" t="s">
        <v>2206</v>
      </c>
      <c r="D967" s="47" t="s">
        <v>508</v>
      </c>
      <c r="E967" s="48" t="s">
        <v>2207</v>
      </c>
      <c r="F967" s="46" t="str">
        <f>VLOOKUP(C967,'[1]2023.11'!$C$6:$X$1239,8,0)</f>
        <v>MUT</v>
      </c>
      <c r="G967" s="46" t="str">
        <f>VLOOKUP(C967,'[1]2023.11'!$C$6:$X$1239,9,0)</f>
        <v>SAROTH</v>
      </c>
      <c r="H967" s="46" t="str">
        <f>VLOOKUP(C967,'[1]2023.11'!$C$6:$X$1239,14,0)</f>
        <v>M</v>
      </c>
      <c r="I967" s="78">
        <f>VLOOKUP(C967,'[1]2023.11'!$C$6:$X$1239,13,0)</f>
        <v>37699</v>
      </c>
      <c r="J967" s="46" t="str">
        <f>VLOOKUP(C967,'[1]2023.11'!$C$6:$X$1239,4,0)</f>
        <v>090934790</v>
      </c>
      <c r="K967" s="46" t="str">
        <f>VLOOKUP(C967,'[1]2023.11'!$C$6:$X$1239,3,0)</f>
        <v>051649416</v>
      </c>
      <c r="L967" s="15">
        <v>44682</v>
      </c>
      <c r="M967" s="2">
        <f t="shared" si="879"/>
        <v>25</v>
      </c>
      <c r="N967" s="16">
        <v>18</v>
      </c>
      <c r="O967" s="2"/>
      <c r="P967" s="16"/>
      <c r="Q967" s="16">
        <v>1</v>
      </c>
      <c r="R967" s="2">
        <v>200</v>
      </c>
      <c r="S967" s="2">
        <v>0</v>
      </c>
      <c r="T967" s="2">
        <v>0</v>
      </c>
      <c r="U967" s="16"/>
      <c r="V967" s="2">
        <v>0</v>
      </c>
      <c r="W967" s="2">
        <f t="shared" si="896"/>
        <v>0</v>
      </c>
      <c r="X967" s="2">
        <f t="shared" si="888"/>
        <v>0</v>
      </c>
      <c r="Y967" s="17">
        <f t="shared" si="905"/>
        <v>25.96153846153846</v>
      </c>
      <c r="Z967" s="17">
        <f t="shared" si="874"/>
        <v>4.5</v>
      </c>
      <c r="AA967" s="17">
        <f t="shared" si="902"/>
        <v>4.8076923076923084</v>
      </c>
      <c r="AB967" s="18">
        <v>7</v>
      </c>
      <c r="AC967" s="19">
        <f t="shared" si="894"/>
        <v>242.26923076923077</v>
      </c>
      <c r="AD967" s="17">
        <f t="shared" si="880"/>
        <v>0</v>
      </c>
      <c r="AE967" s="17">
        <f t="shared" si="881"/>
        <v>7.6923076923076925</v>
      </c>
      <c r="AF967" s="29"/>
      <c r="AG967" s="43">
        <f t="shared" si="897"/>
        <v>0</v>
      </c>
      <c r="AH967" s="17">
        <f t="shared" si="899"/>
        <v>4.6915384615384621</v>
      </c>
      <c r="AI967" s="17">
        <f t="shared" si="898"/>
        <v>12.383846153846154</v>
      </c>
      <c r="AJ967" s="3">
        <f t="shared" si="900"/>
        <v>229</v>
      </c>
      <c r="AK967" s="3">
        <f t="shared" si="901"/>
        <v>3500</v>
      </c>
      <c r="AL967" s="3"/>
      <c r="AN967" s="20">
        <f t="shared" si="906"/>
        <v>229.89</v>
      </c>
      <c r="AO967">
        <f t="shared" si="908"/>
        <v>2</v>
      </c>
      <c r="AP967">
        <f t="shared" si="909"/>
        <v>0</v>
      </c>
      <c r="AQ967">
        <f t="shared" si="910"/>
        <v>1</v>
      </c>
      <c r="AR967">
        <f t="shared" si="911"/>
        <v>0</v>
      </c>
      <c r="AS967">
        <f t="shared" si="912"/>
        <v>1</v>
      </c>
      <c r="AT967">
        <f t="shared" si="913"/>
        <v>4</v>
      </c>
      <c r="AU967">
        <f t="shared" si="914"/>
        <v>1</v>
      </c>
      <c r="AV967">
        <f t="shared" si="915"/>
        <v>1</v>
      </c>
      <c r="AW967">
        <f t="shared" si="916"/>
        <v>1</v>
      </c>
      <c r="AX967">
        <f t="shared" si="917"/>
        <v>0</v>
      </c>
      <c r="AY967">
        <f t="shared" si="903"/>
        <v>3559.9999999999454</v>
      </c>
      <c r="AZ967" s="12">
        <f t="shared" si="907"/>
        <v>-1.2916666666666667</v>
      </c>
      <c r="BA967" s="13">
        <f t="shared" si="892"/>
        <v>0</v>
      </c>
      <c r="BB967" s="13">
        <f t="shared" si="893"/>
        <v>0</v>
      </c>
      <c r="BC967" s="27">
        <v>0</v>
      </c>
      <c r="BD967" s="1">
        <f t="shared" si="904"/>
        <v>0</v>
      </c>
      <c r="BE967" s="20">
        <f t="shared" si="895"/>
        <v>218.26923076923077</v>
      </c>
    </row>
    <row r="968" spans="1:57" ht="34.5" customHeight="1" x14ac:dyDescent="0.65">
      <c r="A968" s="2">
        <v>962</v>
      </c>
      <c r="B968" s="2" t="s">
        <v>2154</v>
      </c>
      <c r="C968" s="52" t="s">
        <v>2208</v>
      </c>
      <c r="D968" s="47" t="s">
        <v>1541</v>
      </c>
      <c r="E968" s="48" t="s">
        <v>426</v>
      </c>
      <c r="F968" s="46" t="str">
        <f>VLOOKUP(C968,'[1]2023.11'!$C$6:$X$1239,8,0)</f>
        <v>CHEV</v>
      </c>
      <c r="G968" s="46" t="str">
        <f>VLOOKUP(C968,'[1]2023.11'!$C$6:$X$1239,9,0)</f>
        <v>SREYROTH</v>
      </c>
      <c r="H968" s="46" t="str">
        <f>VLOOKUP(C968,'[1]2023.11'!$C$6:$X$1239,14,0)</f>
        <v>F</v>
      </c>
      <c r="I968" s="78">
        <f>VLOOKUP(C968,'[1]2023.11'!$C$6:$X$1239,13,0)</f>
        <v>36806</v>
      </c>
      <c r="J968" s="46" t="str">
        <f>VLOOKUP(C968,'[1]2023.11'!$C$6:$X$1239,4,0)</f>
        <v>0887179136</v>
      </c>
      <c r="K968" s="46" t="str">
        <f>VLOOKUP(C968,'[1]2023.11'!$C$6:$X$1239,3,0)</f>
        <v>062211276</v>
      </c>
      <c r="L968" s="15">
        <v>44713</v>
      </c>
      <c r="M968" s="2">
        <f t="shared" si="879"/>
        <v>26</v>
      </c>
      <c r="N968" s="16">
        <v>18</v>
      </c>
      <c r="O968" s="2"/>
      <c r="P968" s="16"/>
      <c r="Q968" s="16"/>
      <c r="R968" s="2">
        <v>200</v>
      </c>
      <c r="S968" s="2">
        <v>0</v>
      </c>
      <c r="T968" s="2">
        <v>0</v>
      </c>
      <c r="U968" s="16"/>
      <c r="V968" s="2">
        <v>0</v>
      </c>
      <c r="W968" s="2">
        <f t="shared" si="896"/>
        <v>10</v>
      </c>
      <c r="X968" s="2">
        <f t="shared" si="888"/>
        <v>0</v>
      </c>
      <c r="Y968" s="17">
        <f t="shared" si="905"/>
        <v>25.96153846153846</v>
      </c>
      <c r="Z968" s="17">
        <f t="shared" ref="Z968:Z1007" si="918">N968*1000/4000</f>
        <v>4.5</v>
      </c>
      <c r="AA968" s="17">
        <f t="shared" si="902"/>
        <v>5</v>
      </c>
      <c r="AB968" s="18">
        <v>7</v>
      </c>
      <c r="AC968" s="19">
        <f t="shared" si="894"/>
        <v>252.46153846153845</v>
      </c>
      <c r="AD968" s="17">
        <f t="shared" si="880"/>
        <v>0</v>
      </c>
      <c r="AE968" s="17">
        <f t="shared" si="881"/>
        <v>0</v>
      </c>
      <c r="AF968" s="29"/>
      <c r="AG968" s="43">
        <f t="shared" si="897"/>
        <v>0</v>
      </c>
      <c r="AH968" s="17">
        <f t="shared" si="899"/>
        <v>5.0492307692307694</v>
      </c>
      <c r="AI968" s="17">
        <f t="shared" si="898"/>
        <v>5.0492307692307694</v>
      </c>
      <c r="AJ968" s="3">
        <f t="shared" si="900"/>
        <v>247</v>
      </c>
      <c r="AK968" s="3">
        <f t="shared" si="901"/>
        <v>1600</v>
      </c>
      <c r="AL968" s="3"/>
      <c r="AN968" s="20">
        <f t="shared" si="906"/>
        <v>247.41</v>
      </c>
      <c r="AO968">
        <f t="shared" si="908"/>
        <v>2</v>
      </c>
      <c r="AP968">
        <f t="shared" si="909"/>
        <v>0</v>
      </c>
      <c r="AQ968">
        <f t="shared" si="910"/>
        <v>2</v>
      </c>
      <c r="AR968">
        <f t="shared" si="911"/>
        <v>0</v>
      </c>
      <c r="AS968">
        <f t="shared" si="912"/>
        <v>1</v>
      </c>
      <c r="AT968">
        <f t="shared" si="913"/>
        <v>2</v>
      </c>
      <c r="AU968">
        <f t="shared" si="914"/>
        <v>0</v>
      </c>
      <c r="AV968">
        <f t="shared" si="915"/>
        <v>1</v>
      </c>
      <c r="AW968">
        <f t="shared" si="916"/>
        <v>1</v>
      </c>
      <c r="AX968">
        <f t="shared" si="917"/>
        <v>1</v>
      </c>
      <c r="AY968">
        <f t="shared" si="903"/>
        <v>1639.9999999999864</v>
      </c>
      <c r="AZ968" s="12">
        <f t="shared" si="907"/>
        <v>-1.375</v>
      </c>
      <c r="BA968" s="13">
        <f t="shared" si="892"/>
        <v>0</v>
      </c>
      <c r="BB968" s="13">
        <f t="shared" si="893"/>
        <v>0</v>
      </c>
      <c r="BC968" s="27">
        <v>0</v>
      </c>
      <c r="BD968" s="1">
        <f t="shared" si="904"/>
        <v>0</v>
      </c>
      <c r="BE968" s="20">
        <f t="shared" si="895"/>
        <v>235.96153846153845</v>
      </c>
    </row>
    <row r="969" spans="1:57" ht="34.5" customHeight="1" x14ac:dyDescent="0.65">
      <c r="A969" s="39">
        <v>963</v>
      </c>
      <c r="B969" s="2" t="s">
        <v>2154</v>
      </c>
      <c r="C969" s="52" t="s">
        <v>2209</v>
      </c>
      <c r="D969" s="47" t="s">
        <v>1467</v>
      </c>
      <c r="E969" s="48" t="s">
        <v>300</v>
      </c>
      <c r="F969" s="46" t="str">
        <f>VLOOKUP(C969,'[1]2023.11'!$C$6:$X$1239,8,0)</f>
        <v>PHIN</v>
      </c>
      <c r="G969" s="46" t="str">
        <f>VLOOKUP(C969,'[1]2023.11'!$C$6:$X$1239,9,0)</f>
        <v>SREYPOV</v>
      </c>
      <c r="H969" s="46" t="str">
        <f>VLOOKUP(C969,'[1]2023.11'!$C$6:$X$1239,14,0)</f>
        <v>F</v>
      </c>
      <c r="I969" s="78">
        <f>VLOOKUP(C969,'[1]2023.11'!$C$6:$X$1239,13,0)</f>
        <v>38117</v>
      </c>
      <c r="J969" s="46" t="str">
        <f>VLOOKUP(C969,'[1]2023.11'!$C$6:$X$1239,4,0)</f>
        <v>010463750</v>
      </c>
      <c r="K969" s="46" t="str">
        <f>VLOOKUP(C969,'[1]2023.11'!$C$6:$X$1239,3,0)</f>
        <v>021327368</v>
      </c>
      <c r="L969" s="15">
        <v>44743</v>
      </c>
      <c r="M969" s="2">
        <f t="shared" si="879"/>
        <v>26</v>
      </c>
      <c r="N969" s="16">
        <v>18</v>
      </c>
      <c r="O969" s="2"/>
      <c r="P969" s="16"/>
      <c r="Q969" s="16"/>
      <c r="R969" s="2">
        <v>200</v>
      </c>
      <c r="S969" s="2">
        <v>0</v>
      </c>
      <c r="T969" s="2">
        <v>0</v>
      </c>
      <c r="U969" s="16"/>
      <c r="V969" s="2">
        <v>0</v>
      </c>
      <c r="W969" s="2">
        <f t="shared" si="896"/>
        <v>10</v>
      </c>
      <c r="X969" s="2">
        <f t="shared" si="888"/>
        <v>0</v>
      </c>
      <c r="Y969" s="17">
        <f t="shared" si="905"/>
        <v>25.96153846153846</v>
      </c>
      <c r="Z969" s="17">
        <f t="shared" si="918"/>
        <v>4.5</v>
      </c>
      <c r="AA969" s="17">
        <f t="shared" si="902"/>
        <v>5</v>
      </c>
      <c r="AB969" s="18">
        <v>7</v>
      </c>
      <c r="AC969" s="19">
        <f t="shared" si="894"/>
        <v>252.46153846153845</v>
      </c>
      <c r="AD969" s="17">
        <f t="shared" si="880"/>
        <v>0</v>
      </c>
      <c r="AE969" s="17">
        <f t="shared" si="881"/>
        <v>0</v>
      </c>
      <c r="AF969" s="29"/>
      <c r="AG969" s="43">
        <f t="shared" si="897"/>
        <v>0</v>
      </c>
      <c r="AH969" s="17">
        <f t="shared" si="899"/>
        <v>5.0492307692307694</v>
      </c>
      <c r="AI969" s="17">
        <f t="shared" si="898"/>
        <v>5.0492307692307694</v>
      </c>
      <c r="AJ969" s="3">
        <f t="shared" si="900"/>
        <v>247</v>
      </c>
      <c r="AK969" s="3">
        <f t="shared" si="901"/>
        <v>1600</v>
      </c>
      <c r="AL969" s="3"/>
      <c r="AN969" s="20">
        <f t="shared" si="906"/>
        <v>247.41</v>
      </c>
      <c r="AO969">
        <f t="shared" si="908"/>
        <v>2</v>
      </c>
      <c r="AP969">
        <f t="shared" si="909"/>
        <v>0</v>
      </c>
      <c r="AQ969">
        <f t="shared" si="910"/>
        <v>2</v>
      </c>
      <c r="AR969">
        <f t="shared" si="911"/>
        <v>0</v>
      </c>
      <c r="AS969">
        <f t="shared" si="912"/>
        <v>1</v>
      </c>
      <c r="AT969">
        <f t="shared" si="913"/>
        <v>2</v>
      </c>
      <c r="AU969">
        <f t="shared" si="914"/>
        <v>0</v>
      </c>
      <c r="AV969">
        <f t="shared" si="915"/>
        <v>1</v>
      </c>
      <c r="AW969">
        <f t="shared" si="916"/>
        <v>1</v>
      </c>
      <c r="AX969">
        <f t="shared" si="917"/>
        <v>1</v>
      </c>
      <c r="AY969">
        <f t="shared" si="903"/>
        <v>1639.9999999999864</v>
      </c>
      <c r="AZ969" s="12">
        <f t="shared" si="907"/>
        <v>-1.4583333333333333</v>
      </c>
      <c r="BA969" s="13">
        <f t="shared" si="892"/>
        <v>0</v>
      </c>
      <c r="BB969" s="13">
        <f t="shared" si="893"/>
        <v>0</v>
      </c>
      <c r="BC969" s="27">
        <v>0</v>
      </c>
      <c r="BD969" s="1">
        <f t="shared" si="904"/>
        <v>0</v>
      </c>
      <c r="BE969" s="20">
        <f t="shared" si="895"/>
        <v>235.96153846153845</v>
      </c>
    </row>
    <row r="970" spans="1:57" ht="34.5" customHeight="1" x14ac:dyDescent="0.65">
      <c r="A970" s="2">
        <v>964</v>
      </c>
      <c r="B970" s="2" t="s">
        <v>2154</v>
      </c>
      <c r="C970" s="52" t="s">
        <v>2210</v>
      </c>
      <c r="D970" s="47" t="s">
        <v>522</v>
      </c>
      <c r="E970" s="48" t="s">
        <v>463</v>
      </c>
      <c r="F970" s="46" t="str">
        <f>VLOOKUP(C970,'[1]2023.11'!$C$6:$X$1239,8,0)</f>
        <v>SOK</v>
      </c>
      <c r="G970" s="46" t="str">
        <f>VLOOKUP(C970,'[1]2023.11'!$C$6:$X$1239,9,0)</f>
        <v>PHALLY</v>
      </c>
      <c r="H970" s="46" t="str">
        <f>VLOOKUP(C970,'[1]2023.11'!$C$6:$X$1239,14,0)</f>
        <v>F</v>
      </c>
      <c r="I970" s="78">
        <f>VLOOKUP(C970,'[1]2023.11'!$C$6:$X$1239,13,0)</f>
        <v>35525</v>
      </c>
      <c r="J970" s="46" t="str">
        <f>VLOOKUP(C970,'[1]2023.11'!$C$6:$X$1239,4,0)</f>
        <v>0715073895</v>
      </c>
      <c r="K970" s="46" t="str">
        <f>VLOOKUP(C970,'[1]2023.11'!$C$6:$X$1239,3,0)</f>
        <v>030500964</v>
      </c>
      <c r="L970" s="15">
        <v>44760</v>
      </c>
      <c r="M970" s="2">
        <f t="shared" si="879"/>
        <v>26</v>
      </c>
      <c r="N970" s="16">
        <v>18</v>
      </c>
      <c r="O970" s="2"/>
      <c r="P970" s="16"/>
      <c r="Q970" s="16"/>
      <c r="R970" s="2">
        <v>200</v>
      </c>
      <c r="S970" s="2">
        <v>0</v>
      </c>
      <c r="T970" s="2">
        <v>0</v>
      </c>
      <c r="U970" s="16"/>
      <c r="V970" s="2">
        <v>0</v>
      </c>
      <c r="W970" s="2">
        <f t="shared" si="896"/>
        <v>10</v>
      </c>
      <c r="X970" s="2">
        <f t="shared" si="888"/>
        <v>0</v>
      </c>
      <c r="Y970" s="17">
        <f t="shared" si="905"/>
        <v>25.96153846153846</v>
      </c>
      <c r="Z970" s="17">
        <f t="shared" si="918"/>
        <v>4.5</v>
      </c>
      <c r="AA970" s="17">
        <f t="shared" si="902"/>
        <v>5</v>
      </c>
      <c r="AB970" s="18">
        <v>7</v>
      </c>
      <c r="AC970" s="19">
        <f t="shared" si="894"/>
        <v>252.46153846153845</v>
      </c>
      <c r="AD970" s="17">
        <f t="shared" si="880"/>
        <v>0</v>
      </c>
      <c r="AE970" s="17">
        <f t="shared" si="881"/>
        <v>0</v>
      </c>
      <c r="AF970" s="29"/>
      <c r="AG970" s="43">
        <f t="shared" si="897"/>
        <v>0</v>
      </c>
      <c r="AH970" s="17">
        <f t="shared" si="899"/>
        <v>5.0492307692307694</v>
      </c>
      <c r="AI970" s="17">
        <f t="shared" si="898"/>
        <v>5.0492307692307694</v>
      </c>
      <c r="AJ970" s="3">
        <f t="shared" si="900"/>
        <v>247</v>
      </c>
      <c r="AK970" s="3">
        <f t="shared" si="901"/>
        <v>1600</v>
      </c>
      <c r="AL970" s="3"/>
      <c r="AN970" s="20">
        <f t="shared" si="906"/>
        <v>247.41</v>
      </c>
      <c r="AO970">
        <f t="shared" si="908"/>
        <v>2</v>
      </c>
      <c r="AP970">
        <f t="shared" si="909"/>
        <v>0</v>
      </c>
      <c r="AQ970">
        <f t="shared" si="910"/>
        <v>2</v>
      </c>
      <c r="AR970">
        <f t="shared" si="911"/>
        <v>0</v>
      </c>
      <c r="AS970">
        <f t="shared" si="912"/>
        <v>1</v>
      </c>
      <c r="AT970">
        <f t="shared" si="913"/>
        <v>2</v>
      </c>
      <c r="AU970">
        <f t="shared" si="914"/>
        <v>0</v>
      </c>
      <c r="AV970">
        <f t="shared" si="915"/>
        <v>1</v>
      </c>
      <c r="AW970">
        <f t="shared" si="916"/>
        <v>1</v>
      </c>
      <c r="AX970">
        <f t="shared" si="917"/>
        <v>1</v>
      </c>
      <c r="AY970">
        <f t="shared" si="903"/>
        <v>1639.9999999999864</v>
      </c>
      <c r="AZ970" s="12">
        <f t="shared" si="907"/>
        <v>-1.5055555555555555</v>
      </c>
      <c r="BA970" s="13">
        <f t="shared" si="892"/>
        <v>0</v>
      </c>
      <c r="BB970" s="13">
        <f t="shared" si="893"/>
        <v>0</v>
      </c>
      <c r="BC970" s="27">
        <v>0</v>
      </c>
      <c r="BD970" s="1">
        <f t="shared" si="904"/>
        <v>0</v>
      </c>
      <c r="BE970" s="20">
        <f t="shared" si="895"/>
        <v>235.96153846153845</v>
      </c>
    </row>
    <row r="971" spans="1:57" ht="34.5" customHeight="1" x14ac:dyDescent="0.65">
      <c r="A971" s="39">
        <v>965</v>
      </c>
      <c r="B971" s="2" t="s">
        <v>2154</v>
      </c>
      <c r="C971" s="52" t="s">
        <v>2211</v>
      </c>
      <c r="D971" s="47" t="s">
        <v>1923</v>
      </c>
      <c r="E971" s="48" t="s">
        <v>2212</v>
      </c>
      <c r="F971" s="46" t="str">
        <f>VLOOKUP(C971,'[1]2023.11'!$C$6:$X$1239,8,0)</f>
        <v>SAO</v>
      </c>
      <c r="G971" s="46" t="str">
        <f>VLOOKUP(C971,'[1]2023.11'!$C$6:$X$1239,9,0)</f>
        <v>SOKSINA</v>
      </c>
      <c r="H971" s="46" t="str">
        <f>VLOOKUP(C971,'[1]2023.11'!$C$6:$X$1239,14,0)</f>
        <v>M</v>
      </c>
      <c r="I971" s="78">
        <f>VLOOKUP(C971,'[1]2023.11'!$C$6:$X$1239,13,0)</f>
        <v>38081</v>
      </c>
      <c r="J971" s="46" t="str">
        <f>VLOOKUP(C971,'[1]2023.11'!$C$6:$X$1239,4,0)</f>
        <v>015377119</v>
      </c>
      <c r="K971" s="46" t="str">
        <f>VLOOKUP(C971,'[1]2023.11'!$C$6:$X$1239,3,0)</f>
        <v>031058228</v>
      </c>
      <c r="L971" s="15">
        <v>44774</v>
      </c>
      <c r="M971" s="2">
        <f t="shared" si="879"/>
        <v>25</v>
      </c>
      <c r="N971" s="16">
        <v>16</v>
      </c>
      <c r="O971" s="2"/>
      <c r="P971" s="16">
        <v>1</v>
      </c>
      <c r="Q971" s="16"/>
      <c r="R971" s="2">
        <v>200</v>
      </c>
      <c r="S971" s="2">
        <v>0</v>
      </c>
      <c r="T971" s="2">
        <v>0</v>
      </c>
      <c r="U971" s="16"/>
      <c r="V971" s="2">
        <v>0</v>
      </c>
      <c r="W971" s="2">
        <f t="shared" si="896"/>
        <v>5</v>
      </c>
      <c r="X971" s="2">
        <f t="shared" si="888"/>
        <v>0</v>
      </c>
      <c r="Y971" s="17">
        <f t="shared" si="905"/>
        <v>23.076923076923077</v>
      </c>
      <c r="Z971" s="17">
        <f t="shared" si="918"/>
        <v>4</v>
      </c>
      <c r="AA971" s="17">
        <f t="shared" si="902"/>
        <v>4.8076923076923084</v>
      </c>
      <c r="AB971" s="18">
        <v>7</v>
      </c>
      <c r="AC971" s="19">
        <f t="shared" si="894"/>
        <v>243.88461538461539</v>
      </c>
      <c r="AD971" s="17">
        <f t="shared" si="880"/>
        <v>7.6923076923076925</v>
      </c>
      <c r="AE971" s="17">
        <f t="shared" si="881"/>
        <v>0</v>
      </c>
      <c r="AF971" s="29"/>
      <c r="AG971" s="43">
        <f t="shared" si="897"/>
        <v>0</v>
      </c>
      <c r="AH971" s="17">
        <f t="shared" si="899"/>
        <v>4.7238461538461545</v>
      </c>
      <c r="AI971" s="17">
        <f t="shared" si="898"/>
        <v>12.416153846153847</v>
      </c>
      <c r="AJ971" s="3">
        <f t="shared" si="900"/>
        <v>231</v>
      </c>
      <c r="AK971" s="3">
        <f t="shared" si="901"/>
        <v>1800</v>
      </c>
      <c r="AL971" s="3"/>
      <c r="AN971" s="20">
        <f t="shared" si="906"/>
        <v>231.47</v>
      </c>
      <c r="AO971">
        <f t="shared" si="908"/>
        <v>2</v>
      </c>
      <c r="AP971">
        <f t="shared" si="909"/>
        <v>0</v>
      </c>
      <c r="AQ971">
        <f t="shared" si="910"/>
        <v>1</v>
      </c>
      <c r="AR971">
        <f t="shared" si="911"/>
        <v>1</v>
      </c>
      <c r="AS971">
        <f t="shared" si="912"/>
        <v>0</v>
      </c>
      <c r="AT971">
        <f t="shared" si="913"/>
        <v>1</v>
      </c>
      <c r="AU971">
        <f t="shared" si="914"/>
        <v>0</v>
      </c>
      <c r="AV971">
        <f t="shared" si="915"/>
        <v>1</v>
      </c>
      <c r="AW971">
        <f t="shared" si="916"/>
        <v>1</v>
      </c>
      <c r="AX971">
        <f t="shared" si="917"/>
        <v>3</v>
      </c>
      <c r="AY971">
        <f t="shared" si="903"/>
        <v>1879.9999999999955</v>
      </c>
      <c r="AZ971" s="12">
        <f t="shared" si="907"/>
        <v>-1.5416666666666667</v>
      </c>
      <c r="BA971" s="13">
        <f t="shared" si="892"/>
        <v>0</v>
      </c>
      <c r="BB971" s="13">
        <f t="shared" si="893"/>
        <v>0</v>
      </c>
      <c r="BC971" s="27">
        <v>0</v>
      </c>
      <c r="BD971" s="1">
        <f t="shared" si="904"/>
        <v>0</v>
      </c>
      <c r="BE971" s="20">
        <f t="shared" si="895"/>
        <v>220.38461538461539</v>
      </c>
    </row>
    <row r="972" spans="1:57" ht="34.5" customHeight="1" x14ac:dyDescent="0.65">
      <c r="A972" s="2">
        <v>966</v>
      </c>
      <c r="B972" s="2" t="s">
        <v>2154</v>
      </c>
      <c r="C972" s="52" t="s">
        <v>2213</v>
      </c>
      <c r="D972" s="47" t="s">
        <v>1208</v>
      </c>
      <c r="E972" s="48" t="s">
        <v>211</v>
      </c>
      <c r="F972" s="46" t="str">
        <f>VLOOKUP(C972,'[1]2023.11'!$C$6:$X$1239,8,0)</f>
        <v>SORM</v>
      </c>
      <c r="G972" s="46" t="str">
        <f>VLOOKUP(C972,'[1]2023.11'!$C$6:$X$1239,9,0)</f>
        <v>SREYMOM</v>
      </c>
      <c r="H972" s="46" t="str">
        <f>VLOOKUP(C972,'[1]2023.11'!$C$6:$X$1239,14,0)</f>
        <v>F</v>
      </c>
      <c r="I972" s="78">
        <f>VLOOKUP(C972,'[1]2023.11'!$C$6:$X$1239,13,0)</f>
        <v>37912</v>
      </c>
      <c r="J972" s="46" t="str">
        <f>VLOOKUP(C972,'[1]2023.11'!$C$6:$X$1239,4,0)</f>
        <v>086323162</v>
      </c>
      <c r="K972" s="46" t="str">
        <f>VLOOKUP(C972,'[1]2023.11'!$C$6:$X$1239,3,0)</f>
        <v>021282890</v>
      </c>
      <c r="L972" s="15">
        <v>44770</v>
      </c>
      <c r="M972" s="2">
        <f t="shared" si="879"/>
        <v>26</v>
      </c>
      <c r="N972" s="16">
        <v>16</v>
      </c>
      <c r="O972" s="2"/>
      <c r="P972" s="16"/>
      <c r="Q972" s="16"/>
      <c r="R972" s="2">
        <v>200</v>
      </c>
      <c r="S972" s="2">
        <v>0</v>
      </c>
      <c r="T972" s="2">
        <v>0</v>
      </c>
      <c r="U972" s="16"/>
      <c r="V972" s="2">
        <v>0</v>
      </c>
      <c r="W972" s="2">
        <f t="shared" si="896"/>
        <v>10</v>
      </c>
      <c r="X972" s="2">
        <f t="shared" si="888"/>
        <v>0</v>
      </c>
      <c r="Y972" s="17">
        <f t="shared" si="905"/>
        <v>23.076923076923077</v>
      </c>
      <c r="Z972" s="17">
        <f t="shared" si="918"/>
        <v>4</v>
      </c>
      <c r="AA972" s="17">
        <f t="shared" si="902"/>
        <v>5</v>
      </c>
      <c r="AB972" s="18">
        <v>7</v>
      </c>
      <c r="AC972" s="19">
        <f t="shared" si="894"/>
        <v>249.07692307692307</v>
      </c>
      <c r="AD972" s="17">
        <f t="shared" si="880"/>
        <v>0</v>
      </c>
      <c r="AE972" s="17">
        <f t="shared" si="881"/>
        <v>0</v>
      </c>
      <c r="AF972" s="29"/>
      <c r="AG972" s="43">
        <f t="shared" si="897"/>
        <v>0</v>
      </c>
      <c r="AH972" s="17">
        <f t="shared" si="899"/>
        <v>4.9815384615384612</v>
      </c>
      <c r="AI972" s="17">
        <f t="shared" si="898"/>
        <v>4.9815384615384612</v>
      </c>
      <c r="AJ972" s="3">
        <f t="shared" si="900"/>
        <v>244</v>
      </c>
      <c r="AK972" s="3">
        <f t="shared" si="901"/>
        <v>300</v>
      </c>
      <c r="AL972" s="3"/>
      <c r="AN972" s="20">
        <f t="shared" si="906"/>
        <v>244.1</v>
      </c>
      <c r="AO972">
        <f t="shared" si="908"/>
        <v>2</v>
      </c>
      <c r="AP972">
        <f t="shared" si="909"/>
        <v>0</v>
      </c>
      <c r="AQ972">
        <f t="shared" si="910"/>
        <v>2</v>
      </c>
      <c r="AR972">
        <f t="shared" si="911"/>
        <v>0</v>
      </c>
      <c r="AS972">
        <f t="shared" si="912"/>
        <v>0</v>
      </c>
      <c r="AT972">
        <f t="shared" si="913"/>
        <v>4</v>
      </c>
      <c r="AU972">
        <f t="shared" si="914"/>
        <v>0</v>
      </c>
      <c r="AV972">
        <f t="shared" si="915"/>
        <v>0</v>
      </c>
      <c r="AW972">
        <f t="shared" si="916"/>
        <v>0</v>
      </c>
      <c r="AX972">
        <f t="shared" si="917"/>
        <v>3</v>
      </c>
      <c r="AY972">
        <f t="shared" si="903"/>
        <v>399.99999999997726</v>
      </c>
      <c r="AZ972" s="12">
        <f t="shared" si="907"/>
        <v>-1.5333333333333334</v>
      </c>
      <c r="BA972" s="13">
        <f t="shared" si="892"/>
        <v>0</v>
      </c>
      <c r="BB972" s="13">
        <f t="shared" si="893"/>
        <v>0</v>
      </c>
      <c r="BC972" s="27">
        <v>0</v>
      </c>
      <c r="BD972" s="1">
        <f t="shared" si="904"/>
        <v>0</v>
      </c>
      <c r="BE972" s="20">
        <f t="shared" si="895"/>
        <v>233.07692307692307</v>
      </c>
    </row>
    <row r="973" spans="1:57" ht="34.5" customHeight="1" x14ac:dyDescent="0.65">
      <c r="A973" s="39">
        <v>967</v>
      </c>
      <c r="B973" s="2" t="s">
        <v>2154</v>
      </c>
      <c r="C973" s="52" t="s">
        <v>2214</v>
      </c>
      <c r="D973" s="47" t="s">
        <v>249</v>
      </c>
      <c r="E973" s="48" t="s">
        <v>1449</v>
      </c>
      <c r="F973" s="46" t="str">
        <f>VLOOKUP(C973,'[1]2023.11'!$C$6:$X$1239,8,0)</f>
        <v>CHOEM</v>
      </c>
      <c r="G973" s="46" t="str">
        <f>VLOOKUP(C973,'[1]2023.11'!$C$6:$X$1239,9,0)</f>
        <v>CHOURY</v>
      </c>
      <c r="H973" s="46" t="str">
        <f>VLOOKUP(C973,'[1]2023.11'!$C$6:$X$1239,14,0)</f>
        <v>F</v>
      </c>
      <c r="I973" s="78">
        <f>VLOOKUP(C973,'[1]2023.11'!$C$6:$X$1239,13,0)</f>
        <v>34344</v>
      </c>
      <c r="J973" s="46" t="str">
        <f>VLOOKUP(C973,'[1]2023.11'!$C$6:$X$1239,4,0)</f>
        <v>0369829193</v>
      </c>
      <c r="K973" s="46" t="str">
        <f>VLOOKUP(C973,'[1]2023.11'!$C$6:$X$1239,3,0)</f>
        <v>030497000</v>
      </c>
      <c r="L973" s="15">
        <v>44844</v>
      </c>
      <c r="M973" s="2">
        <f t="shared" si="879"/>
        <v>26</v>
      </c>
      <c r="N973" s="16">
        <v>18</v>
      </c>
      <c r="O973" s="2"/>
      <c r="P973" s="16"/>
      <c r="Q973" s="16"/>
      <c r="R973" s="2">
        <v>200</v>
      </c>
      <c r="S973" s="2">
        <v>0</v>
      </c>
      <c r="T973" s="2">
        <v>0</v>
      </c>
      <c r="U973" s="16"/>
      <c r="V973" s="2">
        <v>0</v>
      </c>
      <c r="W973" s="2">
        <f t="shared" si="896"/>
        <v>10</v>
      </c>
      <c r="X973" s="2">
        <f t="shared" si="888"/>
        <v>0</v>
      </c>
      <c r="Y973" s="17">
        <f t="shared" si="905"/>
        <v>25.96153846153846</v>
      </c>
      <c r="Z973" s="17">
        <f t="shared" si="918"/>
        <v>4.5</v>
      </c>
      <c r="AA973" s="17">
        <f t="shared" si="902"/>
        <v>5</v>
      </c>
      <c r="AB973" s="18">
        <v>7</v>
      </c>
      <c r="AC973" s="19">
        <f t="shared" si="894"/>
        <v>252.46153846153845</v>
      </c>
      <c r="AD973" s="17">
        <f t="shared" si="880"/>
        <v>0</v>
      </c>
      <c r="AE973" s="17">
        <f t="shared" si="881"/>
        <v>0</v>
      </c>
      <c r="AF973" s="29"/>
      <c r="AG973" s="43">
        <f t="shared" si="897"/>
        <v>0</v>
      </c>
      <c r="AH973" s="17">
        <f t="shared" si="899"/>
        <v>5.0492307692307694</v>
      </c>
      <c r="AI973" s="17">
        <f t="shared" si="898"/>
        <v>5.0492307692307694</v>
      </c>
      <c r="AJ973" s="3">
        <f t="shared" si="900"/>
        <v>247</v>
      </c>
      <c r="AK973" s="3">
        <f t="shared" si="901"/>
        <v>1600</v>
      </c>
      <c r="AL973" s="3"/>
      <c r="AN973" s="20">
        <f t="shared" si="906"/>
        <v>247.41</v>
      </c>
      <c r="AO973">
        <f t="shared" si="908"/>
        <v>2</v>
      </c>
      <c r="AP973">
        <f t="shared" si="909"/>
        <v>0</v>
      </c>
      <c r="AQ973">
        <f t="shared" si="910"/>
        <v>2</v>
      </c>
      <c r="AR973">
        <f t="shared" si="911"/>
        <v>0</v>
      </c>
      <c r="AS973">
        <f t="shared" si="912"/>
        <v>1</v>
      </c>
      <c r="AT973">
        <f t="shared" si="913"/>
        <v>2</v>
      </c>
      <c r="AU973">
        <f t="shared" si="914"/>
        <v>0</v>
      </c>
      <c r="AV973">
        <f t="shared" si="915"/>
        <v>1</v>
      </c>
      <c r="AW973">
        <f t="shared" si="916"/>
        <v>1</v>
      </c>
      <c r="AX973">
        <f t="shared" si="917"/>
        <v>1</v>
      </c>
      <c r="AY973">
        <f t="shared" si="903"/>
        <v>1639.9999999999864</v>
      </c>
      <c r="AZ973" s="12">
        <f t="shared" si="907"/>
        <v>-1.7333333333333334</v>
      </c>
      <c r="BA973" s="13">
        <f t="shared" si="892"/>
        <v>0</v>
      </c>
      <c r="BB973" s="13">
        <f t="shared" si="893"/>
        <v>0</v>
      </c>
      <c r="BC973" s="27">
        <v>0</v>
      </c>
      <c r="BD973" s="1">
        <f t="shared" si="904"/>
        <v>0</v>
      </c>
      <c r="BE973" s="20">
        <f t="shared" si="895"/>
        <v>235.96153846153845</v>
      </c>
    </row>
    <row r="974" spans="1:57" ht="34.5" customHeight="1" x14ac:dyDescent="0.65">
      <c r="A974" s="2">
        <v>968</v>
      </c>
      <c r="B974" s="2" t="s">
        <v>2154</v>
      </c>
      <c r="C974" s="52" t="s">
        <v>2215</v>
      </c>
      <c r="D974" s="47" t="s">
        <v>421</v>
      </c>
      <c r="E974" s="48" t="s">
        <v>2216</v>
      </c>
      <c r="F974" s="46" t="str">
        <f>VLOOKUP(C974,'[1]2023.11'!$C$6:$X$1239,8,0)</f>
        <v>CHEK</v>
      </c>
      <c r="G974" s="46" t="str">
        <f>VLOOKUP(C974,'[1]2023.11'!$C$6:$X$1239,9,0)</f>
        <v>SREYNICH</v>
      </c>
      <c r="H974" s="46" t="str">
        <f>VLOOKUP(C974,'[1]2023.11'!$C$6:$X$1239,14,0)</f>
        <v>F</v>
      </c>
      <c r="I974" s="78">
        <f>VLOOKUP(C974,'[1]2023.11'!$C$6:$X$1239,13,0)</f>
        <v>38225</v>
      </c>
      <c r="J974" s="46" t="str">
        <f>VLOOKUP(C974,'[1]2023.11'!$C$6:$X$1239,4,0)</f>
        <v>0966043496</v>
      </c>
      <c r="K974" s="46" t="str">
        <f>VLOOKUP(C974,'[1]2023.11'!$C$6:$X$1239,3,0)</f>
        <v>021309145</v>
      </c>
      <c r="L974" s="15">
        <v>44835</v>
      </c>
      <c r="M974" s="2">
        <f t="shared" si="879"/>
        <v>25.625</v>
      </c>
      <c r="N974" s="16">
        <v>22</v>
      </c>
      <c r="O974" s="2"/>
      <c r="P974" s="16">
        <v>0.375</v>
      </c>
      <c r="Q974" s="16"/>
      <c r="R974" s="2">
        <v>200</v>
      </c>
      <c r="S974" s="2">
        <v>0</v>
      </c>
      <c r="T974" s="2">
        <v>0</v>
      </c>
      <c r="U974" s="16"/>
      <c r="V974" s="2">
        <v>0</v>
      </c>
      <c r="W974" s="2">
        <f t="shared" si="896"/>
        <v>5</v>
      </c>
      <c r="X974" s="2">
        <f t="shared" si="888"/>
        <v>0</v>
      </c>
      <c r="Y974" s="17">
        <f t="shared" si="905"/>
        <v>31.73076923076923</v>
      </c>
      <c r="Z974" s="17">
        <f t="shared" si="918"/>
        <v>5.5</v>
      </c>
      <c r="AA974" s="17">
        <f t="shared" si="902"/>
        <v>4.9278846153846159</v>
      </c>
      <c r="AB974" s="18">
        <v>7</v>
      </c>
      <c r="AC974" s="19">
        <f t="shared" si="894"/>
        <v>254.15865384615384</v>
      </c>
      <c r="AD974" s="17">
        <f t="shared" si="880"/>
        <v>2.8846153846153846</v>
      </c>
      <c r="AE974" s="17">
        <f t="shared" si="881"/>
        <v>0</v>
      </c>
      <c r="AF974" s="29"/>
      <c r="AG974" s="43">
        <f t="shared" si="897"/>
        <v>0</v>
      </c>
      <c r="AH974" s="17">
        <f t="shared" si="899"/>
        <v>5.0254807692307688</v>
      </c>
      <c r="AI974" s="17">
        <f t="shared" si="898"/>
        <v>7.9100961538461529</v>
      </c>
      <c r="AJ974" s="3">
        <f t="shared" si="900"/>
        <v>246</v>
      </c>
      <c r="AK974" s="3">
        <f t="shared" si="901"/>
        <v>1000</v>
      </c>
      <c r="AL974" s="3"/>
      <c r="AN974" s="20">
        <f t="shared" si="906"/>
        <v>246.25</v>
      </c>
      <c r="AO974">
        <f t="shared" si="908"/>
        <v>2</v>
      </c>
      <c r="AP974">
        <f t="shared" si="909"/>
        <v>0</v>
      </c>
      <c r="AQ974">
        <f t="shared" si="910"/>
        <v>2</v>
      </c>
      <c r="AR974">
        <f t="shared" si="911"/>
        <v>0</v>
      </c>
      <c r="AS974">
        <f t="shared" si="912"/>
        <v>1</v>
      </c>
      <c r="AT974">
        <f t="shared" si="913"/>
        <v>1</v>
      </c>
      <c r="AU974">
        <f t="shared" si="914"/>
        <v>0</v>
      </c>
      <c r="AV974">
        <f t="shared" si="915"/>
        <v>1</v>
      </c>
      <c r="AW974">
        <f t="shared" si="916"/>
        <v>0</v>
      </c>
      <c r="AX974">
        <f t="shared" si="917"/>
        <v>0</v>
      </c>
      <c r="AY974">
        <f t="shared" si="903"/>
        <v>1000</v>
      </c>
      <c r="AZ974" s="12">
        <f t="shared" si="907"/>
        <v>-1.7083333333333333</v>
      </c>
      <c r="BA974" s="13">
        <f t="shared" si="892"/>
        <v>0</v>
      </c>
      <c r="BB974" s="13">
        <f t="shared" si="893"/>
        <v>0</v>
      </c>
      <c r="BC974" s="27">
        <v>0</v>
      </c>
      <c r="BD974" s="1">
        <f t="shared" si="904"/>
        <v>0</v>
      </c>
      <c r="BE974" s="20">
        <f t="shared" si="895"/>
        <v>233.84615384615384</v>
      </c>
    </row>
    <row r="975" spans="1:57" ht="34.5" customHeight="1" x14ac:dyDescent="0.65">
      <c r="A975" s="39">
        <v>969</v>
      </c>
      <c r="B975" s="2" t="s">
        <v>2154</v>
      </c>
      <c r="C975" s="52" t="s">
        <v>2217</v>
      </c>
      <c r="D975" s="47" t="s">
        <v>1900</v>
      </c>
      <c r="E975" s="48" t="s">
        <v>122</v>
      </c>
      <c r="F975" s="46" t="str">
        <f>VLOOKUP(C975,'[1]2023.11'!$C$6:$X$1239,8,0)</f>
        <v>CHHIM</v>
      </c>
      <c r="G975" s="46" t="str">
        <f>VLOOKUP(C975,'[1]2023.11'!$C$6:$X$1239,9,0)</f>
        <v>SOPHOUN</v>
      </c>
      <c r="H975" s="46" t="str">
        <f>VLOOKUP(C975,'[1]2023.11'!$C$6:$X$1239,14,0)</f>
        <v>F</v>
      </c>
      <c r="I975" s="78">
        <f>VLOOKUP(C975,'[1]2023.11'!$C$6:$X$1239,13,0)</f>
        <v>38270</v>
      </c>
      <c r="J975" s="46">
        <f>VLOOKUP(C975,'[1]2023.11'!$C$6:$X$1239,4,0)</f>
        <v>0</v>
      </c>
      <c r="K975" s="46" t="str">
        <f>VLOOKUP(C975,'[1]2023.11'!$C$6:$X$1239,3,0)</f>
        <v>021338009</v>
      </c>
      <c r="L975" s="15">
        <v>44927</v>
      </c>
      <c r="M975" s="2">
        <f t="shared" si="879"/>
        <v>25</v>
      </c>
      <c r="N975" s="16">
        <v>16</v>
      </c>
      <c r="O975" s="2"/>
      <c r="P975" s="16">
        <v>1</v>
      </c>
      <c r="Q975" s="16"/>
      <c r="R975" s="2">
        <v>200</v>
      </c>
      <c r="S975" s="2">
        <v>0</v>
      </c>
      <c r="T975" s="2">
        <v>0</v>
      </c>
      <c r="U975" s="16"/>
      <c r="V975" s="2">
        <v>0</v>
      </c>
      <c r="W975" s="2">
        <f t="shared" si="896"/>
        <v>5</v>
      </c>
      <c r="X975" s="2">
        <f t="shared" si="888"/>
        <v>0</v>
      </c>
      <c r="Y975" s="17">
        <f t="shared" si="905"/>
        <v>23.076923076923077</v>
      </c>
      <c r="Z975" s="17">
        <f t="shared" si="918"/>
        <v>4</v>
      </c>
      <c r="AA975" s="17">
        <f t="shared" si="902"/>
        <v>4.8076923076923084</v>
      </c>
      <c r="AB975" s="18">
        <v>7</v>
      </c>
      <c r="AC975" s="19">
        <f t="shared" si="894"/>
        <v>243.88461538461539</v>
      </c>
      <c r="AD975" s="17">
        <f t="shared" si="880"/>
        <v>7.6923076923076925</v>
      </c>
      <c r="AE975" s="17">
        <f t="shared" si="881"/>
        <v>0</v>
      </c>
      <c r="AF975" s="29"/>
      <c r="AG975" s="43">
        <f t="shared" si="897"/>
        <v>0</v>
      </c>
      <c r="AH975" s="17">
        <f t="shared" si="899"/>
        <v>4.7238461538461545</v>
      </c>
      <c r="AI975" s="17">
        <f t="shared" si="898"/>
        <v>12.416153846153847</v>
      </c>
      <c r="AJ975" s="3">
        <f t="shared" si="900"/>
        <v>231</v>
      </c>
      <c r="AK975" s="3">
        <f t="shared" si="901"/>
        <v>1800</v>
      </c>
      <c r="AL975" s="3"/>
      <c r="AN975" s="20">
        <f t="shared" si="906"/>
        <v>231.47</v>
      </c>
      <c r="AO975">
        <f t="shared" si="908"/>
        <v>2</v>
      </c>
      <c r="AP975">
        <f t="shared" si="909"/>
        <v>0</v>
      </c>
      <c r="AQ975">
        <f t="shared" si="910"/>
        <v>1</v>
      </c>
      <c r="AR975">
        <f t="shared" si="911"/>
        <v>1</v>
      </c>
      <c r="AS975">
        <f t="shared" si="912"/>
        <v>0</v>
      </c>
      <c r="AT975">
        <f t="shared" si="913"/>
        <v>1</v>
      </c>
      <c r="AU975">
        <f t="shared" si="914"/>
        <v>0</v>
      </c>
      <c r="AV975">
        <f t="shared" si="915"/>
        <v>1</v>
      </c>
      <c r="AW975">
        <f t="shared" si="916"/>
        <v>1</v>
      </c>
      <c r="AX975">
        <f t="shared" si="917"/>
        <v>3</v>
      </c>
      <c r="AY975">
        <f t="shared" si="903"/>
        <v>1879.9999999999955</v>
      </c>
      <c r="AZ975" s="12">
        <f t="shared" si="907"/>
        <v>-1.9583333333333333</v>
      </c>
      <c r="BA975" s="13">
        <f t="shared" si="892"/>
        <v>0</v>
      </c>
      <c r="BB975" s="13">
        <f t="shared" si="893"/>
        <v>0</v>
      </c>
      <c r="BC975" s="27">
        <v>0</v>
      </c>
      <c r="BD975" s="1">
        <f t="shared" si="904"/>
        <v>0</v>
      </c>
      <c r="BE975" s="20">
        <f t="shared" si="895"/>
        <v>220.38461538461539</v>
      </c>
    </row>
    <row r="976" spans="1:57" ht="34.5" customHeight="1" x14ac:dyDescent="0.65">
      <c r="A976" s="2">
        <v>970</v>
      </c>
      <c r="B976" s="2" t="s">
        <v>2154</v>
      </c>
      <c r="C976" s="52" t="s">
        <v>2218</v>
      </c>
      <c r="D976" s="47" t="s">
        <v>2219</v>
      </c>
      <c r="E976" s="48" t="s">
        <v>1755</v>
      </c>
      <c r="F976" s="46" t="str">
        <f>VLOOKUP(C976,'[1]2023.11'!$C$6:$X$1239,8,0)</f>
        <v>KHEA</v>
      </c>
      <c r="G976" s="46" t="str">
        <f>VLOOKUP(C976,'[1]2023.11'!$C$6:$X$1239,9,0)</f>
        <v>SOKHENG</v>
      </c>
      <c r="H976" s="46" t="str">
        <f>VLOOKUP(C976,'[1]2023.11'!$C$6:$X$1239,14,0)</f>
        <v>F</v>
      </c>
      <c r="I976" s="78">
        <f>VLOOKUP(C976,'[1]2023.11'!$C$6:$X$1239,13,0)</f>
        <v>34509</v>
      </c>
      <c r="J976" s="46" t="str">
        <f>VLOOKUP(C976,'[1]2023.11'!$C$6:$X$1239,4,0)</f>
        <v>081809846</v>
      </c>
      <c r="K976" s="46" t="str">
        <f>VLOOKUP(C976,'[1]2023.11'!$C$6:$X$1239,3,0)</f>
        <v>062067547</v>
      </c>
      <c r="L976" s="15">
        <v>44959</v>
      </c>
      <c r="M976" s="2">
        <f t="shared" ref="M976:M1007" si="919">$P$4-Q976-P976</f>
        <v>26</v>
      </c>
      <c r="N976" s="16">
        <v>18</v>
      </c>
      <c r="O976" s="2"/>
      <c r="P976" s="16"/>
      <c r="Q976" s="16"/>
      <c r="R976" s="2">
        <v>200</v>
      </c>
      <c r="S976" s="2">
        <v>0</v>
      </c>
      <c r="T976" s="2">
        <v>0</v>
      </c>
      <c r="U976" s="16"/>
      <c r="V976" s="2">
        <v>0</v>
      </c>
      <c r="W976" s="2">
        <f t="shared" si="896"/>
        <v>10</v>
      </c>
      <c r="X976" s="2">
        <f t="shared" si="888"/>
        <v>0</v>
      </c>
      <c r="Y976" s="17">
        <f t="shared" si="905"/>
        <v>25.96153846153846</v>
      </c>
      <c r="Z976" s="17">
        <f t="shared" si="918"/>
        <v>4.5</v>
      </c>
      <c r="AA976" s="17">
        <f t="shared" si="902"/>
        <v>5</v>
      </c>
      <c r="AB976" s="18">
        <v>7</v>
      </c>
      <c r="AC976" s="19">
        <f t="shared" si="894"/>
        <v>252.46153846153845</v>
      </c>
      <c r="AD976" s="17">
        <f t="shared" ref="AD976:AD1007" si="920">(R976+T976)/$P$4*P976</f>
        <v>0</v>
      </c>
      <c r="AE976" s="17">
        <f t="shared" ref="AE976:AE1007" si="921">(R976+T976)/$P$4*Q976</f>
        <v>0</v>
      </c>
      <c r="AF976" s="29"/>
      <c r="AG976" s="43">
        <f t="shared" si="897"/>
        <v>0</v>
      </c>
      <c r="AH976" s="17">
        <f t="shared" si="899"/>
        <v>5.0492307692307694</v>
      </c>
      <c r="AI976" s="17">
        <f t="shared" si="898"/>
        <v>5.0492307692307694</v>
      </c>
      <c r="AJ976" s="3">
        <f t="shared" si="900"/>
        <v>247</v>
      </c>
      <c r="AK976" s="3">
        <f t="shared" si="901"/>
        <v>1600</v>
      </c>
      <c r="AL976" s="3"/>
      <c r="AN976" s="20">
        <f t="shared" si="906"/>
        <v>247.41</v>
      </c>
      <c r="AO976">
        <f t="shared" si="908"/>
        <v>2</v>
      </c>
      <c r="AP976">
        <f t="shared" si="909"/>
        <v>0</v>
      </c>
      <c r="AQ976">
        <f t="shared" si="910"/>
        <v>2</v>
      </c>
      <c r="AR976">
        <f t="shared" si="911"/>
        <v>0</v>
      </c>
      <c r="AS976">
        <f t="shared" si="912"/>
        <v>1</v>
      </c>
      <c r="AT976">
        <f t="shared" si="913"/>
        <v>2</v>
      </c>
      <c r="AU976">
        <f t="shared" si="914"/>
        <v>0</v>
      </c>
      <c r="AV976">
        <f t="shared" si="915"/>
        <v>1</v>
      </c>
      <c r="AW976">
        <f t="shared" si="916"/>
        <v>1</v>
      </c>
      <c r="AX976">
        <f t="shared" si="917"/>
        <v>1</v>
      </c>
      <c r="AY976">
        <f t="shared" si="903"/>
        <v>1639.9999999999864</v>
      </c>
      <c r="AZ976" s="12">
        <f t="shared" si="907"/>
        <v>-2.0444444444444443</v>
      </c>
      <c r="BA976" s="13">
        <f t="shared" si="892"/>
        <v>0</v>
      </c>
      <c r="BB976" s="13">
        <f t="shared" si="893"/>
        <v>0</v>
      </c>
      <c r="BC976" s="27">
        <v>0</v>
      </c>
      <c r="BD976" s="1">
        <f t="shared" si="904"/>
        <v>0</v>
      </c>
      <c r="BE976" s="20">
        <f t="shared" si="895"/>
        <v>235.96153846153845</v>
      </c>
    </row>
    <row r="977" spans="1:57" ht="34.5" customHeight="1" x14ac:dyDescent="0.65">
      <c r="A977" s="39">
        <v>971</v>
      </c>
      <c r="B977" s="2" t="s">
        <v>2154</v>
      </c>
      <c r="C977" s="52" t="s">
        <v>2220</v>
      </c>
      <c r="D977" s="47" t="s">
        <v>2221</v>
      </c>
      <c r="E977" s="48" t="s">
        <v>247</v>
      </c>
      <c r="F977" s="46" t="str">
        <f>VLOOKUP(C977,'[1]2023.11'!$C$6:$X$1239,8,0)</f>
        <v>IM</v>
      </c>
      <c r="G977" s="46" t="str">
        <f>VLOOKUP(C977,'[1]2023.11'!$C$6:$X$1239,9,0)</f>
        <v>SREYNY</v>
      </c>
      <c r="H977" s="46" t="str">
        <f>VLOOKUP(C977,'[1]2023.11'!$C$6:$X$1239,14,0)</f>
        <v>F</v>
      </c>
      <c r="I977" s="78">
        <f>VLOOKUP(C977,'[1]2023.11'!$C$6:$X$1239,13,0)</f>
        <v>37794</v>
      </c>
      <c r="J977" s="46" t="str">
        <f>VLOOKUP(C977,'[1]2023.11'!$C$6:$X$1239,4,0)</f>
        <v>093314030</v>
      </c>
      <c r="K977" s="46" t="str">
        <f>VLOOKUP(C977,'[1]2023.11'!$C$6:$X$1239,3,0)</f>
        <v>031089252</v>
      </c>
      <c r="L977" s="15">
        <v>44964</v>
      </c>
      <c r="M977" s="2">
        <f t="shared" si="919"/>
        <v>24</v>
      </c>
      <c r="N977" s="16">
        <v>18</v>
      </c>
      <c r="O977" s="2"/>
      <c r="P977" s="16">
        <v>2</v>
      </c>
      <c r="Q977" s="16"/>
      <c r="R977" s="2">
        <v>200</v>
      </c>
      <c r="S977" s="2">
        <v>0</v>
      </c>
      <c r="T977" s="2">
        <v>0</v>
      </c>
      <c r="U977" s="16"/>
      <c r="V977" s="2">
        <v>0</v>
      </c>
      <c r="W977" s="2">
        <f t="shared" si="896"/>
        <v>0</v>
      </c>
      <c r="X977" s="2">
        <f t="shared" si="888"/>
        <v>0</v>
      </c>
      <c r="Y977" s="17">
        <f t="shared" si="905"/>
        <v>25.96153846153846</v>
      </c>
      <c r="Z977" s="17">
        <f t="shared" si="918"/>
        <v>4.5</v>
      </c>
      <c r="AA977" s="17">
        <f t="shared" si="902"/>
        <v>4.6153846153846159</v>
      </c>
      <c r="AB977" s="18">
        <v>7</v>
      </c>
      <c r="AC977" s="19">
        <f t="shared" si="894"/>
        <v>242.07692307692307</v>
      </c>
      <c r="AD977" s="17">
        <f t="shared" si="920"/>
        <v>15.384615384615385</v>
      </c>
      <c r="AE977" s="17">
        <f t="shared" si="921"/>
        <v>0</v>
      </c>
      <c r="AF977" s="29"/>
      <c r="AG977" s="43">
        <f t="shared" si="897"/>
        <v>0</v>
      </c>
      <c r="AH977" s="17">
        <f t="shared" si="899"/>
        <v>4.5338461538461541</v>
      </c>
      <c r="AI977" s="17">
        <f t="shared" si="898"/>
        <v>19.918461538461539</v>
      </c>
      <c r="AJ977" s="3">
        <f t="shared" si="900"/>
        <v>222</v>
      </c>
      <c r="AK977" s="3">
        <f t="shared" si="901"/>
        <v>600</v>
      </c>
      <c r="AL977" s="3"/>
      <c r="AN977" s="20">
        <f t="shared" si="906"/>
        <v>222.16</v>
      </c>
      <c r="AO977">
        <f t="shared" si="908"/>
        <v>2</v>
      </c>
      <c r="AP977">
        <f t="shared" si="909"/>
        <v>0</v>
      </c>
      <c r="AQ977">
        <f t="shared" si="910"/>
        <v>1</v>
      </c>
      <c r="AR977">
        <f t="shared" si="911"/>
        <v>0</v>
      </c>
      <c r="AS977">
        <f t="shared" si="912"/>
        <v>0</v>
      </c>
      <c r="AT977">
        <f t="shared" si="913"/>
        <v>2</v>
      </c>
      <c r="AU977">
        <f t="shared" si="914"/>
        <v>0</v>
      </c>
      <c r="AV977">
        <f t="shared" si="915"/>
        <v>0</v>
      </c>
      <c r="AW977">
        <f t="shared" si="916"/>
        <v>1</v>
      </c>
      <c r="AX977">
        <f t="shared" si="917"/>
        <v>1</v>
      </c>
      <c r="AY977">
        <f t="shared" si="903"/>
        <v>639.99999999998636</v>
      </c>
      <c r="AZ977" s="12">
        <f t="shared" si="907"/>
        <v>-2.0583333333333331</v>
      </c>
      <c r="BA977" s="13">
        <f t="shared" si="892"/>
        <v>0</v>
      </c>
      <c r="BB977" s="13">
        <f t="shared" si="893"/>
        <v>0</v>
      </c>
      <c r="BC977" s="27">
        <v>0</v>
      </c>
      <c r="BD977" s="1">
        <f t="shared" si="904"/>
        <v>0</v>
      </c>
      <c r="BE977" s="20">
        <f t="shared" si="895"/>
        <v>210.57692307692307</v>
      </c>
    </row>
    <row r="978" spans="1:57" ht="34.5" customHeight="1" x14ac:dyDescent="0.65">
      <c r="A978" s="2">
        <v>972</v>
      </c>
      <c r="B978" s="2" t="s">
        <v>2154</v>
      </c>
      <c r="C978" s="52" t="s">
        <v>2222</v>
      </c>
      <c r="D978" s="47" t="s">
        <v>736</v>
      </c>
      <c r="E978" s="48" t="s">
        <v>2223</v>
      </c>
      <c r="F978" s="46" t="str">
        <f>VLOOKUP(C978,'[1]2023.11'!$C$6:$X$1239,8,0)</f>
        <v>SAU</v>
      </c>
      <c r="G978" s="46" t="str">
        <f>VLOOKUP(C978,'[1]2023.11'!$C$6:$X$1239,9,0)</f>
        <v>SOKREM</v>
      </c>
      <c r="H978" s="46" t="str">
        <f>VLOOKUP(C978,'[1]2023.11'!$C$6:$X$1239,14,0)</f>
        <v>F</v>
      </c>
      <c r="I978" s="78">
        <f>VLOOKUP(C978,'[1]2023.11'!$C$6:$X$1239,13,0)</f>
        <v>36595</v>
      </c>
      <c r="J978" s="46" t="str">
        <f>VLOOKUP(C978,'[1]2023.11'!$C$6:$X$1239,4,0)</f>
        <v>098958622</v>
      </c>
      <c r="K978" s="46" t="str">
        <f>VLOOKUP(C978,'[1]2023.11'!$C$6:$X$1239,3,0)</f>
        <v>021267025</v>
      </c>
      <c r="L978" s="15">
        <v>44974</v>
      </c>
      <c r="M978" s="2">
        <f t="shared" si="919"/>
        <v>26</v>
      </c>
      <c r="N978" s="16">
        <v>18</v>
      </c>
      <c r="O978" s="2"/>
      <c r="P978" s="16"/>
      <c r="Q978" s="16"/>
      <c r="R978" s="2">
        <v>200</v>
      </c>
      <c r="S978" s="2">
        <v>0</v>
      </c>
      <c r="T978" s="2">
        <v>0</v>
      </c>
      <c r="U978" s="16"/>
      <c r="V978" s="2">
        <v>0</v>
      </c>
      <c r="W978" s="2">
        <f t="shared" si="896"/>
        <v>10</v>
      </c>
      <c r="X978" s="2">
        <f t="shared" si="888"/>
        <v>0</v>
      </c>
      <c r="Y978" s="17">
        <f t="shared" si="905"/>
        <v>25.96153846153846</v>
      </c>
      <c r="Z978" s="17">
        <f t="shared" si="918"/>
        <v>4.5</v>
      </c>
      <c r="AA978" s="17">
        <f t="shared" si="902"/>
        <v>5</v>
      </c>
      <c r="AB978" s="18">
        <v>7</v>
      </c>
      <c r="AC978" s="19">
        <f t="shared" si="894"/>
        <v>252.46153846153845</v>
      </c>
      <c r="AD978" s="17">
        <f t="shared" si="920"/>
        <v>0</v>
      </c>
      <c r="AE978" s="17">
        <f t="shared" si="921"/>
        <v>0</v>
      </c>
      <c r="AF978" s="29"/>
      <c r="AG978" s="43">
        <f t="shared" si="897"/>
        <v>0</v>
      </c>
      <c r="AH978" s="17">
        <f t="shared" si="899"/>
        <v>5.0492307692307694</v>
      </c>
      <c r="AI978" s="17">
        <f t="shared" si="898"/>
        <v>5.0492307692307694</v>
      </c>
      <c r="AJ978" s="3">
        <f t="shared" si="900"/>
        <v>247</v>
      </c>
      <c r="AK978" s="3">
        <f t="shared" si="901"/>
        <v>1600</v>
      </c>
      <c r="AL978" s="3"/>
      <c r="AN978" s="20">
        <f t="shared" si="906"/>
        <v>247.41</v>
      </c>
      <c r="AO978">
        <f t="shared" si="908"/>
        <v>2</v>
      </c>
      <c r="AP978">
        <f t="shared" si="909"/>
        <v>0</v>
      </c>
      <c r="AQ978">
        <f t="shared" si="910"/>
        <v>2</v>
      </c>
      <c r="AR978">
        <f t="shared" si="911"/>
        <v>0</v>
      </c>
      <c r="AS978">
        <f t="shared" si="912"/>
        <v>1</v>
      </c>
      <c r="AT978">
        <f t="shared" si="913"/>
        <v>2</v>
      </c>
      <c r="AU978">
        <f t="shared" si="914"/>
        <v>0</v>
      </c>
      <c r="AV978">
        <f t="shared" si="915"/>
        <v>1</v>
      </c>
      <c r="AW978">
        <f t="shared" si="916"/>
        <v>1</v>
      </c>
      <c r="AX978">
        <f t="shared" si="917"/>
        <v>1</v>
      </c>
      <c r="AY978">
        <f t="shared" si="903"/>
        <v>1639.9999999999864</v>
      </c>
      <c r="AZ978" s="12">
        <f t="shared" si="907"/>
        <v>-2.0861111111111112</v>
      </c>
      <c r="BA978" s="13">
        <f t="shared" si="892"/>
        <v>0</v>
      </c>
      <c r="BB978" s="13">
        <f t="shared" si="893"/>
        <v>0</v>
      </c>
      <c r="BC978" s="27">
        <v>0</v>
      </c>
      <c r="BD978" s="1">
        <f t="shared" si="904"/>
        <v>0</v>
      </c>
      <c r="BE978" s="20">
        <f t="shared" si="895"/>
        <v>235.96153846153845</v>
      </c>
    </row>
    <row r="979" spans="1:57" ht="34.5" customHeight="1" x14ac:dyDescent="0.65">
      <c r="A979" s="39">
        <v>973</v>
      </c>
      <c r="B979" s="2" t="s">
        <v>2154</v>
      </c>
      <c r="C979" s="52" t="s">
        <v>2224</v>
      </c>
      <c r="D979" s="47" t="s">
        <v>558</v>
      </c>
      <c r="E979" s="48" t="s">
        <v>2225</v>
      </c>
      <c r="F979" s="46" t="str">
        <f>VLOOKUP(C979,'[1]2023.11'!$C$6:$X$1239,8,0)</f>
        <v>KHON</v>
      </c>
      <c r="G979" s="46" t="str">
        <f>VLOOKUP(C979,'[1]2023.11'!$C$6:$X$1239,9,0)</f>
        <v>SREYPHEANG</v>
      </c>
      <c r="H979" s="46" t="str">
        <f>VLOOKUP(C979,'[1]2023.11'!$C$6:$X$1239,14,0)</f>
        <v>F</v>
      </c>
      <c r="I979" s="78">
        <f>VLOOKUP(C979,'[1]2023.11'!$C$6:$X$1239,13,0)</f>
        <v>38390</v>
      </c>
      <c r="J979" s="46" t="str">
        <f>VLOOKUP(C979,'[1]2023.11'!$C$6:$X$1239,4,0)</f>
        <v>0967895265</v>
      </c>
      <c r="K979" s="46" t="str">
        <f>VLOOKUP(C979,'[1]2023.11'!$C$6:$X$1239,3,0)</f>
        <v>021321430</v>
      </c>
      <c r="L979" s="15">
        <v>44986</v>
      </c>
      <c r="M979" s="2">
        <f t="shared" si="919"/>
        <v>26</v>
      </c>
      <c r="N979" s="16">
        <v>18</v>
      </c>
      <c r="O979" s="2"/>
      <c r="P979" s="16"/>
      <c r="Q979" s="16"/>
      <c r="R979" s="2">
        <v>200</v>
      </c>
      <c r="S979" s="2">
        <v>0</v>
      </c>
      <c r="T979" s="2">
        <v>0</v>
      </c>
      <c r="U979" s="16"/>
      <c r="V979" s="2">
        <v>0</v>
      </c>
      <c r="W979" s="2">
        <f t="shared" si="896"/>
        <v>10</v>
      </c>
      <c r="X979" s="2">
        <f t="shared" si="888"/>
        <v>0</v>
      </c>
      <c r="Y979" s="17">
        <f t="shared" si="905"/>
        <v>25.96153846153846</v>
      </c>
      <c r="Z979" s="17">
        <f t="shared" si="918"/>
        <v>4.5</v>
      </c>
      <c r="AA979" s="17">
        <f t="shared" si="902"/>
        <v>5</v>
      </c>
      <c r="AB979" s="18">
        <v>7</v>
      </c>
      <c r="AC979" s="19">
        <f t="shared" si="894"/>
        <v>252.46153846153845</v>
      </c>
      <c r="AD979" s="17">
        <f t="shared" si="920"/>
        <v>0</v>
      </c>
      <c r="AE979" s="17">
        <f t="shared" si="921"/>
        <v>0</v>
      </c>
      <c r="AF979" s="29"/>
      <c r="AG979" s="43">
        <f t="shared" si="897"/>
        <v>0</v>
      </c>
      <c r="AH979" s="17">
        <f t="shared" si="899"/>
        <v>5.0492307692307694</v>
      </c>
      <c r="AI979" s="17">
        <f t="shared" si="898"/>
        <v>5.0492307692307694</v>
      </c>
      <c r="AJ979" s="3">
        <f t="shared" si="900"/>
        <v>247</v>
      </c>
      <c r="AK979" s="3">
        <f t="shared" si="901"/>
        <v>1600</v>
      </c>
      <c r="AL979" s="3"/>
      <c r="AN979" s="20">
        <f t="shared" si="906"/>
        <v>247.41</v>
      </c>
      <c r="AO979">
        <f t="shared" si="908"/>
        <v>2</v>
      </c>
      <c r="AP979">
        <f t="shared" si="909"/>
        <v>0</v>
      </c>
      <c r="AQ979">
        <f t="shared" si="910"/>
        <v>2</v>
      </c>
      <c r="AR979">
        <f t="shared" si="911"/>
        <v>0</v>
      </c>
      <c r="AS979">
        <f t="shared" si="912"/>
        <v>1</v>
      </c>
      <c r="AT979">
        <f t="shared" si="913"/>
        <v>2</v>
      </c>
      <c r="AU979">
        <f t="shared" si="914"/>
        <v>0</v>
      </c>
      <c r="AV979">
        <f t="shared" si="915"/>
        <v>1</v>
      </c>
      <c r="AW979">
        <f t="shared" si="916"/>
        <v>1</v>
      </c>
      <c r="AX979">
        <f t="shared" si="917"/>
        <v>1</v>
      </c>
      <c r="AY979">
        <f t="shared" si="903"/>
        <v>1639.9999999999864</v>
      </c>
      <c r="AZ979" s="12">
        <f t="shared" si="907"/>
        <v>-2.125</v>
      </c>
      <c r="BA979" s="13">
        <f t="shared" si="892"/>
        <v>0</v>
      </c>
      <c r="BB979" s="13">
        <f t="shared" si="893"/>
        <v>0</v>
      </c>
      <c r="BC979" s="27">
        <v>0</v>
      </c>
      <c r="BD979" s="1">
        <f t="shared" si="904"/>
        <v>0</v>
      </c>
      <c r="BE979" s="20">
        <f t="shared" si="895"/>
        <v>235.96153846153845</v>
      </c>
    </row>
    <row r="980" spans="1:57" ht="34.5" customHeight="1" x14ac:dyDescent="0.65">
      <c r="A980" s="2">
        <v>974</v>
      </c>
      <c r="B980" s="2" t="s">
        <v>2154</v>
      </c>
      <c r="C980" s="52" t="s">
        <v>2226</v>
      </c>
      <c r="D980" s="47" t="s">
        <v>1238</v>
      </c>
      <c r="E980" s="48" t="s">
        <v>2227</v>
      </c>
      <c r="F980" s="46" t="str">
        <f>VLOOKUP(C980,'[1]2023.11'!$C$6:$X$1239,8,0)</f>
        <v>RETH</v>
      </c>
      <c r="G980" s="46" t="str">
        <f>VLOOKUP(C980,'[1]2023.11'!$C$6:$X$1239,9,0)</f>
        <v>CHAMPHA</v>
      </c>
      <c r="H980" s="46" t="str">
        <f>VLOOKUP(C980,'[1]2023.11'!$C$6:$X$1239,14,0)</f>
        <v>F</v>
      </c>
      <c r="I980" s="78">
        <f>VLOOKUP(C980,'[1]2023.11'!$C$6:$X$1239,13,0)</f>
        <v>35131</v>
      </c>
      <c r="J980" s="46" t="str">
        <f>VLOOKUP(C980,'[1]2023.11'!$C$6:$X$1239,4,0)</f>
        <v>0965690319</v>
      </c>
      <c r="K980" s="46" t="str">
        <f>VLOOKUP(C980,'[1]2023.11'!$C$6:$X$1239,3,0)</f>
        <v>040490521</v>
      </c>
      <c r="L980" s="15">
        <v>44995</v>
      </c>
      <c r="M980" s="2">
        <f t="shared" si="919"/>
        <v>26</v>
      </c>
      <c r="N980" s="16">
        <v>18</v>
      </c>
      <c r="O980" s="2"/>
      <c r="P980" s="16"/>
      <c r="Q980" s="16"/>
      <c r="R980" s="2">
        <v>200</v>
      </c>
      <c r="S980" s="2">
        <v>0</v>
      </c>
      <c r="T980" s="2">
        <v>0</v>
      </c>
      <c r="U980" s="16"/>
      <c r="V980" s="2">
        <v>0</v>
      </c>
      <c r="W980" s="2">
        <f t="shared" si="896"/>
        <v>10</v>
      </c>
      <c r="X980" s="2">
        <f t="shared" si="888"/>
        <v>0</v>
      </c>
      <c r="Y980" s="17">
        <f t="shared" si="905"/>
        <v>25.96153846153846</v>
      </c>
      <c r="Z980" s="17">
        <f t="shared" si="918"/>
        <v>4.5</v>
      </c>
      <c r="AA980" s="17">
        <f t="shared" si="902"/>
        <v>5</v>
      </c>
      <c r="AB980" s="18">
        <v>7</v>
      </c>
      <c r="AC980" s="19">
        <f t="shared" si="894"/>
        <v>252.46153846153845</v>
      </c>
      <c r="AD980" s="17">
        <f t="shared" si="920"/>
        <v>0</v>
      </c>
      <c r="AE980" s="17">
        <f t="shared" si="921"/>
        <v>0</v>
      </c>
      <c r="AF980" s="29"/>
      <c r="AG980" s="43">
        <f t="shared" si="897"/>
        <v>0</v>
      </c>
      <c r="AH980" s="17">
        <f t="shared" si="899"/>
        <v>5.0492307692307694</v>
      </c>
      <c r="AI980" s="17">
        <f t="shared" si="898"/>
        <v>5.0492307692307694</v>
      </c>
      <c r="AJ980" s="3">
        <f t="shared" si="900"/>
        <v>247</v>
      </c>
      <c r="AK980" s="3">
        <f t="shared" si="901"/>
        <v>1600</v>
      </c>
      <c r="AL980" s="3"/>
      <c r="AN980" s="20">
        <f t="shared" si="906"/>
        <v>247.41</v>
      </c>
      <c r="AO980">
        <f t="shared" si="908"/>
        <v>2</v>
      </c>
      <c r="AP980">
        <f t="shared" si="909"/>
        <v>0</v>
      </c>
      <c r="AQ980">
        <f t="shared" si="910"/>
        <v>2</v>
      </c>
      <c r="AR980">
        <f t="shared" si="911"/>
        <v>0</v>
      </c>
      <c r="AS980">
        <f t="shared" si="912"/>
        <v>1</v>
      </c>
      <c r="AT980">
        <f t="shared" si="913"/>
        <v>2</v>
      </c>
      <c r="AU980">
        <f t="shared" si="914"/>
        <v>0</v>
      </c>
      <c r="AV980">
        <f t="shared" si="915"/>
        <v>1</v>
      </c>
      <c r="AW980">
        <f t="shared" si="916"/>
        <v>1</v>
      </c>
      <c r="AX980">
        <f t="shared" si="917"/>
        <v>1</v>
      </c>
      <c r="AY980">
        <f t="shared" si="903"/>
        <v>1639.9999999999864</v>
      </c>
      <c r="AZ980" s="12">
        <f t="shared" si="907"/>
        <v>-2.15</v>
      </c>
      <c r="BA980" s="13">
        <f t="shared" si="892"/>
        <v>0</v>
      </c>
      <c r="BB980" s="13">
        <f t="shared" si="893"/>
        <v>0</v>
      </c>
      <c r="BC980" s="27">
        <v>0</v>
      </c>
      <c r="BD980" s="1">
        <f t="shared" si="904"/>
        <v>0</v>
      </c>
      <c r="BE980" s="20">
        <f t="shared" si="895"/>
        <v>235.96153846153845</v>
      </c>
    </row>
    <row r="981" spans="1:57" ht="34.5" customHeight="1" x14ac:dyDescent="0.65">
      <c r="A981" s="39">
        <v>975</v>
      </c>
      <c r="B981" s="2" t="s">
        <v>2154</v>
      </c>
      <c r="C981" s="52" t="s">
        <v>2228</v>
      </c>
      <c r="D981" s="47" t="s">
        <v>2229</v>
      </c>
      <c r="E981" s="48" t="s">
        <v>1082</v>
      </c>
      <c r="F981" s="46" t="str">
        <f>VLOOKUP(C981,'[1]2023.11'!$C$6:$X$1239,8,0)</f>
        <v>NHOEM</v>
      </c>
      <c r="G981" s="46" t="str">
        <f>VLOOKUP(C981,'[1]2023.11'!$C$6:$X$1239,9,0)</f>
        <v>SOKUN</v>
      </c>
      <c r="H981" s="46" t="str">
        <f>VLOOKUP(C981,'[1]2023.11'!$C$6:$X$1239,14,0)</f>
        <v>F</v>
      </c>
      <c r="I981" s="78">
        <f>VLOOKUP(C981,'[1]2023.11'!$C$6:$X$1239,13,0)</f>
        <v>36602</v>
      </c>
      <c r="J981" s="46" t="str">
        <f>VLOOKUP(C981,'[1]2023.11'!$C$6:$X$1239,4,0)</f>
        <v>0967998342</v>
      </c>
      <c r="K981" s="46" t="str">
        <f>VLOOKUP(C981,'[1]2023.11'!$C$6:$X$1239,3,0)</f>
        <v>101365621</v>
      </c>
      <c r="L981" s="15">
        <v>45001</v>
      </c>
      <c r="M981" s="2">
        <f t="shared" si="919"/>
        <v>25.625</v>
      </c>
      <c r="N981" s="16">
        <v>16</v>
      </c>
      <c r="O981" s="2"/>
      <c r="P981" s="16">
        <v>0.375</v>
      </c>
      <c r="Q981" s="16"/>
      <c r="R981" s="2">
        <v>200</v>
      </c>
      <c r="S981" s="2">
        <v>0</v>
      </c>
      <c r="T981" s="2">
        <v>0</v>
      </c>
      <c r="U981" s="16"/>
      <c r="V981" s="2">
        <v>0</v>
      </c>
      <c r="W981" s="2">
        <f t="shared" si="896"/>
        <v>5</v>
      </c>
      <c r="X981" s="2">
        <f t="shared" si="888"/>
        <v>0</v>
      </c>
      <c r="Y981" s="17">
        <f t="shared" si="905"/>
        <v>23.076923076923077</v>
      </c>
      <c r="Z981" s="17">
        <f t="shared" si="918"/>
        <v>4</v>
      </c>
      <c r="AA981" s="17">
        <f t="shared" si="902"/>
        <v>4.9278846153846159</v>
      </c>
      <c r="AB981" s="18">
        <v>7</v>
      </c>
      <c r="AC981" s="19">
        <f t="shared" si="894"/>
        <v>244.00480769230768</v>
      </c>
      <c r="AD981" s="17">
        <f t="shared" si="920"/>
        <v>2.8846153846153846</v>
      </c>
      <c r="AE981" s="17">
        <f t="shared" si="921"/>
        <v>0</v>
      </c>
      <c r="AF981" s="29"/>
      <c r="AG981" s="43">
        <f t="shared" si="897"/>
        <v>0</v>
      </c>
      <c r="AH981" s="17">
        <f t="shared" si="899"/>
        <v>4.8224038461538461</v>
      </c>
      <c r="AI981" s="17">
        <f t="shared" si="898"/>
        <v>7.7070192307692302</v>
      </c>
      <c r="AJ981" s="3">
        <f t="shared" si="900"/>
        <v>236</v>
      </c>
      <c r="AK981" s="3">
        <f t="shared" si="901"/>
        <v>1200</v>
      </c>
      <c r="AL981" s="3"/>
      <c r="AN981" s="20">
        <f t="shared" si="906"/>
        <v>236.3</v>
      </c>
      <c r="AO981">
        <f t="shared" si="908"/>
        <v>2</v>
      </c>
      <c r="AP981">
        <f t="shared" si="909"/>
        <v>0</v>
      </c>
      <c r="AQ981">
        <f t="shared" si="910"/>
        <v>1</v>
      </c>
      <c r="AR981">
        <f t="shared" si="911"/>
        <v>1</v>
      </c>
      <c r="AS981">
        <f t="shared" si="912"/>
        <v>1</v>
      </c>
      <c r="AT981">
        <f t="shared" si="913"/>
        <v>1</v>
      </c>
      <c r="AU981">
        <f t="shared" si="914"/>
        <v>0</v>
      </c>
      <c r="AV981">
        <f t="shared" si="915"/>
        <v>1</v>
      </c>
      <c r="AW981">
        <f t="shared" si="916"/>
        <v>0</v>
      </c>
      <c r="AX981">
        <f t="shared" si="917"/>
        <v>2</v>
      </c>
      <c r="AY981">
        <f t="shared" si="903"/>
        <v>1200.0000000000455</v>
      </c>
      <c r="AZ981" s="12">
        <f t="shared" si="907"/>
        <v>-2.1666666666666665</v>
      </c>
      <c r="BA981" s="13">
        <f t="shared" si="892"/>
        <v>0</v>
      </c>
      <c r="BB981" s="13">
        <f t="shared" si="893"/>
        <v>0</v>
      </c>
      <c r="BC981" s="27">
        <v>0</v>
      </c>
      <c r="BD981" s="1">
        <f t="shared" si="904"/>
        <v>0</v>
      </c>
      <c r="BE981" s="20">
        <f t="shared" si="895"/>
        <v>225.19230769230768</v>
      </c>
    </row>
    <row r="982" spans="1:57" ht="34.5" customHeight="1" x14ac:dyDescent="0.65">
      <c r="A982" s="2">
        <v>976</v>
      </c>
      <c r="B982" s="2" t="s">
        <v>2154</v>
      </c>
      <c r="C982" s="52" t="s">
        <v>2230</v>
      </c>
      <c r="D982" s="47" t="s">
        <v>2231</v>
      </c>
      <c r="E982" s="48" t="s">
        <v>2232</v>
      </c>
      <c r="F982" s="46" t="str">
        <f>VLOOKUP(C982,'[1]2023.11'!$C$6:$X$1239,8,0)</f>
        <v>MIT</v>
      </c>
      <c r="G982" s="46" t="str">
        <f>VLOOKUP(C982,'[1]2023.11'!$C$6:$X$1239,9,0)</f>
        <v>SOKNA</v>
      </c>
      <c r="H982" s="46" t="str">
        <f>VLOOKUP(C982,'[1]2023.11'!$C$6:$X$1239,14,0)</f>
        <v>F</v>
      </c>
      <c r="I982" s="78">
        <f>VLOOKUP(C982,'[1]2023.11'!$C$6:$X$1239,13,0)</f>
        <v>37272</v>
      </c>
      <c r="J982" s="46">
        <f>VLOOKUP(C982,'[1]2023.11'!$C$6:$X$1239,4,0)</f>
        <v>0</v>
      </c>
      <c r="K982" s="46" t="str">
        <f>VLOOKUP(C982,'[1]2023.11'!$C$6:$X$1239,3,0)</f>
        <v>160531385</v>
      </c>
      <c r="L982" s="15">
        <v>45017</v>
      </c>
      <c r="M982" s="2">
        <f t="shared" si="919"/>
        <v>26</v>
      </c>
      <c r="N982" s="16">
        <v>18</v>
      </c>
      <c r="O982" s="2"/>
      <c r="P982" s="16"/>
      <c r="Q982" s="16"/>
      <c r="R982" s="2">
        <v>200</v>
      </c>
      <c r="S982" s="2">
        <v>0</v>
      </c>
      <c r="T982" s="2">
        <v>0</v>
      </c>
      <c r="U982" s="16"/>
      <c r="V982" s="2">
        <v>0</v>
      </c>
      <c r="W982" s="2">
        <f t="shared" si="896"/>
        <v>10</v>
      </c>
      <c r="X982" s="2">
        <f t="shared" si="888"/>
        <v>0</v>
      </c>
      <c r="Y982" s="17">
        <f t="shared" si="905"/>
        <v>25.96153846153846</v>
      </c>
      <c r="Z982" s="17">
        <f t="shared" si="918"/>
        <v>4.5</v>
      </c>
      <c r="AA982" s="17">
        <f t="shared" si="902"/>
        <v>5</v>
      </c>
      <c r="AB982" s="18">
        <v>7</v>
      </c>
      <c r="AC982" s="19">
        <f t="shared" si="894"/>
        <v>252.46153846153845</v>
      </c>
      <c r="AD982" s="17">
        <f t="shared" si="920"/>
        <v>0</v>
      </c>
      <c r="AE982" s="17">
        <f t="shared" si="921"/>
        <v>0</v>
      </c>
      <c r="AF982" s="29"/>
      <c r="AG982" s="43">
        <f t="shared" si="897"/>
        <v>0</v>
      </c>
      <c r="AH982" s="17">
        <f t="shared" si="899"/>
        <v>5.0492307692307694</v>
      </c>
      <c r="AI982" s="17">
        <f t="shared" si="898"/>
        <v>5.0492307692307694</v>
      </c>
      <c r="AJ982" s="3">
        <f t="shared" si="900"/>
        <v>247</v>
      </c>
      <c r="AK982" s="3">
        <f t="shared" si="901"/>
        <v>1600</v>
      </c>
      <c r="AL982" s="3"/>
      <c r="AN982" s="20">
        <f t="shared" si="906"/>
        <v>247.41</v>
      </c>
      <c r="AO982">
        <f t="shared" si="908"/>
        <v>2</v>
      </c>
      <c r="AP982">
        <f t="shared" si="909"/>
        <v>0</v>
      </c>
      <c r="AQ982">
        <f t="shared" si="910"/>
        <v>2</v>
      </c>
      <c r="AR982">
        <f t="shared" si="911"/>
        <v>0</v>
      </c>
      <c r="AS982">
        <f t="shared" si="912"/>
        <v>1</v>
      </c>
      <c r="AT982">
        <f t="shared" si="913"/>
        <v>2</v>
      </c>
      <c r="AU982">
        <f t="shared" si="914"/>
        <v>0</v>
      </c>
      <c r="AV982">
        <f t="shared" si="915"/>
        <v>1</v>
      </c>
      <c r="AW982">
        <f t="shared" si="916"/>
        <v>1</v>
      </c>
      <c r="AX982">
        <f t="shared" si="917"/>
        <v>1</v>
      </c>
      <c r="AY982">
        <f t="shared" si="903"/>
        <v>1639.9999999999864</v>
      </c>
      <c r="AZ982" s="12">
        <f t="shared" si="907"/>
        <v>-2.2083333333333335</v>
      </c>
      <c r="BA982" s="13">
        <f t="shared" si="892"/>
        <v>0</v>
      </c>
      <c r="BB982" s="13">
        <f t="shared" si="893"/>
        <v>0</v>
      </c>
      <c r="BC982" s="27">
        <v>0</v>
      </c>
      <c r="BD982" s="1">
        <f t="shared" si="904"/>
        <v>0</v>
      </c>
      <c r="BE982" s="20">
        <f t="shared" si="895"/>
        <v>235.96153846153845</v>
      </c>
    </row>
    <row r="983" spans="1:57" ht="34.5" customHeight="1" x14ac:dyDescent="0.65">
      <c r="A983" s="39">
        <v>977</v>
      </c>
      <c r="B983" s="2" t="s">
        <v>2154</v>
      </c>
      <c r="C983" s="52" t="s">
        <v>2233</v>
      </c>
      <c r="D983" s="47" t="s">
        <v>2234</v>
      </c>
      <c r="E983" s="48" t="s">
        <v>2235</v>
      </c>
      <c r="F983" s="46" t="str">
        <f>VLOOKUP(C983,'[1]2023.11'!$C$6:$X$1239,8,0)</f>
        <v>CHOEM</v>
      </c>
      <c r="G983" s="46" t="str">
        <f>VLOOKUP(C983,'[1]2023.11'!$C$6:$X$1239,9,0)</f>
        <v>SAVUN</v>
      </c>
      <c r="H983" s="46" t="str">
        <f>VLOOKUP(C983,'[1]2023.11'!$C$6:$X$1239,14,0)</f>
        <v>F</v>
      </c>
      <c r="I983" s="78">
        <f>VLOOKUP(C983,'[1]2023.11'!$C$6:$X$1239,13,0)</f>
        <v>36653</v>
      </c>
      <c r="J983" s="46" t="str">
        <f>VLOOKUP(C983,'[1]2023.11'!$C$6:$X$1239,4,0)</f>
        <v>0882054902</v>
      </c>
      <c r="K983" s="46" t="str">
        <f>VLOOKUP(C983,'[1]2023.11'!$C$6:$X$1239,3,0)</f>
        <v>051432833</v>
      </c>
      <c r="L983" s="15">
        <v>45035</v>
      </c>
      <c r="M983" s="2">
        <f t="shared" si="919"/>
        <v>26</v>
      </c>
      <c r="N983" s="16">
        <v>28</v>
      </c>
      <c r="O983" s="2"/>
      <c r="P983" s="16"/>
      <c r="Q983" s="16"/>
      <c r="R983" s="2">
        <v>200</v>
      </c>
      <c r="S983" s="2">
        <v>0</v>
      </c>
      <c r="T983" s="2">
        <v>0</v>
      </c>
      <c r="U983" s="16"/>
      <c r="V983" s="2">
        <v>0</v>
      </c>
      <c r="W983" s="2">
        <f t="shared" si="896"/>
        <v>10</v>
      </c>
      <c r="X983" s="2">
        <f t="shared" si="888"/>
        <v>0</v>
      </c>
      <c r="Y983" s="17">
        <f t="shared" si="905"/>
        <v>40.384615384615387</v>
      </c>
      <c r="Z983" s="17">
        <f t="shared" si="918"/>
        <v>7</v>
      </c>
      <c r="AA983" s="17">
        <f t="shared" si="902"/>
        <v>5</v>
      </c>
      <c r="AB983" s="18">
        <v>7</v>
      </c>
      <c r="AC983" s="19">
        <f t="shared" si="894"/>
        <v>269.38461538461536</v>
      </c>
      <c r="AD983" s="17">
        <f t="shared" si="920"/>
        <v>0</v>
      </c>
      <c r="AE983" s="17">
        <f t="shared" si="921"/>
        <v>0</v>
      </c>
      <c r="AF983" s="29"/>
      <c r="AG983" s="43">
        <f t="shared" si="897"/>
        <v>0</v>
      </c>
      <c r="AH983" s="17">
        <f t="shared" si="899"/>
        <v>5.3876923076923076</v>
      </c>
      <c r="AI983" s="17">
        <f t="shared" si="898"/>
        <v>5.3876923076923076</v>
      </c>
      <c r="AJ983" s="3">
        <f t="shared" si="900"/>
        <v>264</v>
      </c>
      <c r="AK983" s="3">
        <f t="shared" si="901"/>
        <v>0</v>
      </c>
      <c r="AL983" s="3"/>
      <c r="AN983" s="20">
        <f t="shared" si="906"/>
        <v>264</v>
      </c>
      <c r="AO983">
        <f t="shared" si="908"/>
        <v>2</v>
      </c>
      <c r="AP983">
        <f t="shared" si="909"/>
        <v>1</v>
      </c>
      <c r="AQ983">
        <f t="shared" si="910"/>
        <v>0</v>
      </c>
      <c r="AR983">
        <f t="shared" si="911"/>
        <v>1</v>
      </c>
      <c r="AS983">
        <f t="shared" si="912"/>
        <v>0</v>
      </c>
      <c r="AT983">
        <f t="shared" si="913"/>
        <v>4</v>
      </c>
      <c r="AU983">
        <f t="shared" si="914"/>
        <v>0</v>
      </c>
      <c r="AV983">
        <f t="shared" si="915"/>
        <v>0</v>
      </c>
      <c r="AW983">
        <f t="shared" si="916"/>
        <v>0</v>
      </c>
      <c r="AX983">
        <f t="shared" si="917"/>
        <v>0</v>
      </c>
      <c r="AY983">
        <f t="shared" si="903"/>
        <v>0</v>
      </c>
      <c r="AZ983" s="12">
        <f t="shared" si="907"/>
        <v>-2.2583333333333333</v>
      </c>
      <c r="BA983" s="13">
        <f t="shared" si="892"/>
        <v>0</v>
      </c>
      <c r="BB983" s="13">
        <f t="shared" si="893"/>
        <v>0</v>
      </c>
      <c r="BC983" s="27">
        <v>0</v>
      </c>
      <c r="BD983" s="1">
        <f t="shared" si="904"/>
        <v>0</v>
      </c>
      <c r="BE983" s="20">
        <f t="shared" si="895"/>
        <v>250.38461538461536</v>
      </c>
    </row>
    <row r="984" spans="1:57" ht="34.5" customHeight="1" x14ac:dyDescent="0.65">
      <c r="A984" s="2">
        <v>978</v>
      </c>
      <c r="B984" s="2" t="s">
        <v>2154</v>
      </c>
      <c r="C984" s="52" t="s">
        <v>2236</v>
      </c>
      <c r="D984" s="47" t="s">
        <v>2237</v>
      </c>
      <c r="E984" s="48" t="s">
        <v>2238</v>
      </c>
      <c r="F984" s="46" t="str">
        <f>VLOOKUP(C984,'[1]2023.11'!$C$6:$X$1239,8,0)</f>
        <v>HEM</v>
      </c>
      <c r="G984" s="46" t="str">
        <f>VLOOKUP(C984,'[1]2023.11'!$C$6:$X$1239,9,0)</f>
        <v>PUTTHA</v>
      </c>
      <c r="H984" s="46" t="str">
        <f>VLOOKUP(C984,'[1]2023.11'!$C$6:$X$1239,14,0)</f>
        <v>F</v>
      </c>
      <c r="I984" s="78">
        <f>VLOOKUP(C984,'[1]2023.11'!$C$6:$X$1239,13,0)</f>
        <v>36590</v>
      </c>
      <c r="J984" s="46" t="str">
        <f>VLOOKUP(C984,'[1]2023.11'!$C$6:$X$1239,4,0)</f>
        <v>0969260036</v>
      </c>
      <c r="K984" s="46" t="str">
        <f>VLOOKUP(C984,'[1]2023.11'!$C$6:$X$1239,3,0)</f>
        <v>101467620</v>
      </c>
      <c r="L984" s="15">
        <v>45078</v>
      </c>
      <c r="M984" s="2">
        <f t="shared" si="919"/>
        <v>26</v>
      </c>
      <c r="N984" s="16">
        <v>18</v>
      </c>
      <c r="O984" s="2"/>
      <c r="P984" s="16"/>
      <c r="Q984" s="16"/>
      <c r="R984" s="2">
        <v>200</v>
      </c>
      <c r="S984" s="2">
        <v>0</v>
      </c>
      <c r="T984" s="2">
        <v>0</v>
      </c>
      <c r="U984" s="16"/>
      <c r="V984" s="2">
        <v>0</v>
      </c>
      <c r="W984" s="2">
        <f t="shared" si="896"/>
        <v>10</v>
      </c>
      <c r="X984" s="2">
        <f t="shared" si="888"/>
        <v>0</v>
      </c>
      <c r="Y984" s="17">
        <f t="shared" si="905"/>
        <v>25.96153846153846</v>
      </c>
      <c r="Z984" s="17">
        <f t="shared" si="918"/>
        <v>4.5</v>
      </c>
      <c r="AA984" s="17">
        <f t="shared" si="902"/>
        <v>5</v>
      </c>
      <c r="AB984" s="18">
        <v>7</v>
      </c>
      <c r="AC984" s="19">
        <f t="shared" si="894"/>
        <v>252.46153846153845</v>
      </c>
      <c r="AD984" s="17">
        <f t="shared" si="920"/>
        <v>0</v>
      </c>
      <c r="AE984" s="17">
        <f t="shared" si="921"/>
        <v>0</v>
      </c>
      <c r="AF984" s="29"/>
      <c r="AG984" s="43">
        <f t="shared" si="897"/>
        <v>0</v>
      </c>
      <c r="AH984" s="17">
        <f t="shared" si="899"/>
        <v>5.0492307692307694</v>
      </c>
      <c r="AI984" s="17">
        <f t="shared" si="898"/>
        <v>5.0492307692307694</v>
      </c>
      <c r="AJ984" s="3">
        <f t="shared" si="900"/>
        <v>247</v>
      </c>
      <c r="AK984" s="3">
        <f t="shared" si="901"/>
        <v>1600</v>
      </c>
      <c r="AL984" s="3"/>
      <c r="AN984" s="20">
        <f t="shared" si="906"/>
        <v>247.41</v>
      </c>
      <c r="AO984">
        <f t="shared" si="908"/>
        <v>2</v>
      </c>
      <c r="AP984">
        <f t="shared" si="909"/>
        <v>0</v>
      </c>
      <c r="AQ984">
        <f t="shared" si="910"/>
        <v>2</v>
      </c>
      <c r="AR984">
        <f t="shared" si="911"/>
        <v>0</v>
      </c>
      <c r="AS984">
        <f t="shared" si="912"/>
        <v>1</v>
      </c>
      <c r="AT984">
        <f t="shared" si="913"/>
        <v>2</v>
      </c>
      <c r="AU984">
        <f t="shared" si="914"/>
        <v>0</v>
      </c>
      <c r="AV984">
        <f t="shared" si="915"/>
        <v>1</v>
      </c>
      <c r="AW984">
        <f t="shared" si="916"/>
        <v>1</v>
      </c>
      <c r="AX984">
        <f t="shared" si="917"/>
        <v>1</v>
      </c>
      <c r="AY984">
        <f t="shared" si="903"/>
        <v>1639.9999999999864</v>
      </c>
      <c r="AZ984" s="12">
        <f t="shared" si="907"/>
        <v>-2.375</v>
      </c>
      <c r="BA984" s="13">
        <f t="shared" si="892"/>
        <v>0</v>
      </c>
      <c r="BB984" s="13">
        <f t="shared" si="893"/>
        <v>0</v>
      </c>
      <c r="BC984" s="27">
        <v>0</v>
      </c>
      <c r="BD984" s="1">
        <f t="shared" si="904"/>
        <v>0</v>
      </c>
      <c r="BE984" s="20">
        <f t="shared" si="895"/>
        <v>235.96153846153845</v>
      </c>
    </row>
    <row r="985" spans="1:57" ht="34.5" customHeight="1" x14ac:dyDescent="0.65">
      <c r="A985" s="39">
        <v>979</v>
      </c>
      <c r="B985" s="2" t="s">
        <v>2154</v>
      </c>
      <c r="C985" s="52" t="s">
        <v>2239</v>
      </c>
      <c r="D985" s="47" t="s">
        <v>2240</v>
      </c>
      <c r="E985" s="48" t="s">
        <v>371</v>
      </c>
      <c r="F985" s="46" t="str">
        <f>VLOOKUP(C985,'[1]2023.11'!$C$6:$X$1239,8,0)</f>
        <v>HACH</v>
      </c>
      <c r="G985" s="46" t="str">
        <f>VLOOKUP(C985,'[1]2023.11'!$C$6:$X$1239,9,0)</f>
        <v>SOPHEA</v>
      </c>
      <c r="H985" s="46" t="str">
        <f>VLOOKUP(C985,'[1]2023.11'!$C$6:$X$1239,14,0)</f>
        <v>F</v>
      </c>
      <c r="I985" s="78">
        <f>VLOOKUP(C985,'[1]2023.11'!$C$6:$X$1239,13,0)</f>
        <v>38466</v>
      </c>
      <c r="J985" s="46">
        <f>VLOOKUP(C985,'[1]2023.11'!$C$6:$X$1239,4,0)</f>
        <v>0</v>
      </c>
      <c r="K985" s="46" t="str">
        <f>VLOOKUP(C985,'[1]2023.11'!$C$6:$X$1239,3,0)</f>
        <v>160564837</v>
      </c>
      <c r="L985" s="15">
        <v>45078</v>
      </c>
      <c r="M985" s="2">
        <f t="shared" si="919"/>
        <v>26</v>
      </c>
      <c r="N985" s="16">
        <v>18</v>
      </c>
      <c r="O985" s="2"/>
      <c r="P985" s="16"/>
      <c r="Q985" s="16"/>
      <c r="R985" s="2">
        <v>200</v>
      </c>
      <c r="S985" s="2">
        <v>0</v>
      </c>
      <c r="T985" s="2">
        <v>0</v>
      </c>
      <c r="U985" s="16"/>
      <c r="V985" s="2">
        <v>0</v>
      </c>
      <c r="W985" s="2">
        <f t="shared" si="896"/>
        <v>10</v>
      </c>
      <c r="X985" s="2">
        <f t="shared" si="888"/>
        <v>0</v>
      </c>
      <c r="Y985" s="17">
        <f t="shared" si="905"/>
        <v>25.96153846153846</v>
      </c>
      <c r="Z985" s="17">
        <f t="shared" si="918"/>
        <v>4.5</v>
      </c>
      <c r="AA985" s="17">
        <f t="shared" si="902"/>
        <v>5</v>
      </c>
      <c r="AB985" s="18">
        <v>7</v>
      </c>
      <c r="AC985" s="19">
        <f t="shared" si="894"/>
        <v>252.46153846153845</v>
      </c>
      <c r="AD985" s="17">
        <f t="shared" si="920"/>
        <v>0</v>
      </c>
      <c r="AE985" s="17">
        <f t="shared" si="921"/>
        <v>0</v>
      </c>
      <c r="AF985" s="29"/>
      <c r="AG985" s="43">
        <f t="shared" si="897"/>
        <v>0</v>
      </c>
      <c r="AH985" s="17">
        <f t="shared" si="899"/>
        <v>5.0492307692307694</v>
      </c>
      <c r="AI985" s="17">
        <f t="shared" si="898"/>
        <v>5.0492307692307694</v>
      </c>
      <c r="AJ985" s="3">
        <f t="shared" si="900"/>
        <v>247</v>
      </c>
      <c r="AK985" s="3">
        <f t="shared" si="901"/>
        <v>1600</v>
      </c>
      <c r="AL985" s="3"/>
      <c r="AN985" s="20">
        <f t="shared" si="906"/>
        <v>247.41</v>
      </c>
      <c r="AO985">
        <f t="shared" si="908"/>
        <v>2</v>
      </c>
      <c r="AP985">
        <f t="shared" si="909"/>
        <v>0</v>
      </c>
      <c r="AQ985">
        <f t="shared" si="910"/>
        <v>2</v>
      </c>
      <c r="AR985">
        <f t="shared" si="911"/>
        <v>0</v>
      </c>
      <c r="AS985">
        <f t="shared" si="912"/>
        <v>1</v>
      </c>
      <c r="AT985">
        <f t="shared" si="913"/>
        <v>2</v>
      </c>
      <c r="AU985">
        <f t="shared" si="914"/>
        <v>0</v>
      </c>
      <c r="AV985">
        <f t="shared" si="915"/>
        <v>1</v>
      </c>
      <c r="AW985">
        <f t="shared" si="916"/>
        <v>1</v>
      </c>
      <c r="AX985">
        <f t="shared" si="917"/>
        <v>1</v>
      </c>
      <c r="AY985">
        <f t="shared" si="903"/>
        <v>1639.9999999999864</v>
      </c>
      <c r="AZ985" s="12">
        <f t="shared" si="907"/>
        <v>-2.375</v>
      </c>
      <c r="BA985" s="13">
        <f t="shared" si="892"/>
        <v>0</v>
      </c>
      <c r="BB985" s="13">
        <f t="shared" si="893"/>
        <v>0</v>
      </c>
      <c r="BC985" s="27">
        <v>0</v>
      </c>
      <c r="BD985" s="1">
        <f t="shared" si="904"/>
        <v>0</v>
      </c>
      <c r="BE985" s="20">
        <f t="shared" si="895"/>
        <v>235.96153846153845</v>
      </c>
    </row>
    <row r="986" spans="1:57" ht="34.5" customHeight="1" x14ac:dyDescent="0.65">
      <c r="A986" s="2">
        <v>980</v>
      </c>
      <c r="B986" s="2" t="s">
        <v>2154</v>
      </c>
      <c r="C986" s="52" t="s">
        <v>2241</v>
      </c>
      <c r="D986" s="47" t="s">
        <v>2242</v>
      </c>
      <c r="E986" s="48" t="s">
        <v>1925</v>
      </c>
      <c r="F986" s="46" t="str">
        <f>VLOOKUP(C986,'[1]2023.11'!$C$6:$X$1239,8,0)</f>
        <v>HEL</v>
      </c>
      <c r="G986" s="46" t="str">
        <f>VLOOKUP(C986,'[1]2023.11'!$C$6:$X$1239,9,0)</f>
        <v>SREYNIT</v>
      </c>
      <c r="H986" s="46" t="str">
        <f>VLOOKUP(C986,'[1]2023.11'!$C$6:$X$1239,14,0)</f>
        <v>F</v>
      </c>
      <c r="I986" s="78">
        <f>VLOOKUP(C986,'[1]2023.11'!$C$6:$X$1239,13,0)</f>
        <v>38073</v>
      </c>
      <c r="J986" s="46" t="str">
        <f>VLOOKUP(C986,'[1]2023.11'!$C$6:$X$1239,4,0)</f>
        <v>0812986308</v>
      </c>
      <c r="K986" s="46" t="str">
        <f>VLOOKUP(C986,'[1]2023.11'!$C$6:$X$1239,3,0)</f>
        <v>250299467</v>
      </c>
      <c r="L986" s="15">
        <v>45055</v>
      </c>
      <c r="M986" s="2">
        <f t="shared" si="919"/>
        <v>26</v>
      </c>
      <c r="N986" s="16">
        <v>18</v>
      </c>
      <c r="O986" s="2"/>
      <c r="P986" s="16"/>
      <c r="Q986" s="16"/>
      <c r="R986" s="2">
        <v>200</v>
      </c>
      <c r="S986" s="2">
        <v>0</v>
      </c>
      <c r="T986" s="2">
        <v>0</v>
      </c>
      <c r="U986" s="16"/>
      <c r="V986" s="2">
        <v>0</v>
      </c>
      <c r="W986" s="2">
        <f t="shared" si="896"/>
        <v>10</v>
      </c>
      <c r="X986" s="2">
        <f t="shared" si="888"/>
        <v>0</v>
      </c>
      <c r="Y986" s="17">
        <f t="shared" si="905"/>
        <v>25.96153846153846</v>
      </c>
      <c r="Z986" s="17">
        <f t="shared" si="918"/>
        <v>4.5</v>
      </c>
      <c r="AA986" s="17">
        <f t="shared" si="902"/>
        <v>5</v>
      </c>
      <c r="AB986" s="18">
        <v>7</v>
      </c>
      <c r="AC986" s="19">
        <f t="shared" si="894"/>
        <v>252.46153846153845</v>
      </c>
      <c r="AD986" s="17">
        <f t="shared" si="920"/>
        <v>0</v>
      </c>
      <c r="AE986" s="17">
        <f t="shared" si="921"/>
        <v>0</v>
      </c>
      <c r="AF986" s="29"/>
      <c r="AG986" s="43">
        <f t="shared" si="897"/>
        <v>0</v>
      </c>
      <c r="AH986" s="17">
        <f t="shared" si="899"/>
        <v>5.0492307692307694</v>
      </c>
      <c r="AI986" s="17">
        <f t="shared" si="898"/>
        <v>5.0492307692307694</v>
      </c>
      <c r="AJ986" s="3">
        <f t="shared" si="900"/>
        <v>247</v>
      </c>
      <c r="AK986" s="3">
        <f t="shared" si="901"/>
        <v>1600</v>
      </c>
      <c r="AL986" s="3"/>
      <c r="AN986" s="20">
        <f t="shared" si="906"/>
        <v>247.41</v>
      </c>
      <c r="AO986">
        <f t="shared" si="908"/>
        <v>2</v>
      </c>
      <c r="AP986">
        <f t="shared" si="909"/>
        <v>0</v>
      </c>
      <c r="AQ986">
        <f t="shared" si="910"/>
        <v>2</v>
      </c>
      <c r="AR986">
        <f t="shared" si="911"/>
        <v>0</v>
      </c>
      <c r="AS986">
        <f t="shared" si="912"/>
        <v>1</v>
      </c>
      <c r="AT986">
        <f t="shared" si="913"/>
        <v>2</v>
      </c>
      <c r="AU986">
        <f t="shared" si="914"/>
        <v>0</v>
      </c>
      <c r="AV986">
        <f t="shared" si="915"/>
        <v>1</v>
      </c>
      <c r="AW986">
        <f t="shared" si="916"/>
        <v>1</v>
      </c>
      <c r="AX986">
        <f t="shared" si="917"/>
        <v>1</v>
      </c>
      <c r="AY986">
        <f t="shared" si="903"/>
        <v>1639.9999999999864</v>
      </c>
      <c r="AZ986" s="12">
        <f t="shared" si="907"/>
        <v>-2.3138888888888891</v>
      </c>
      <c r="BA986" s="13">
        <f t="shared" si="892"/>
        <v>0</v>
      </c>
      <c r="BB986" s="13">
        <f t="shared" si="893"/>
        <v>0</v>
      </c>
      <c r="BC986" s="27">
        <v>0</v>
      </c>
      <c r="BD986" s="1">
        <f t="shared" si="904"/>
        <v>0</v>
      </c>
      <c r="BE986" s="20">
        <f t="shared" si="895"/>
        <v>235.96153846153845</v>
      </c>
    </row>
    <row r="987" spans="1:57" ht="34.5" customHeight="1" x14ac:dyDescent="0.65">
      <c r="A987" s="39">
        <v>981</v>
      </c>
      <c r="B987" s="2" t="s">
        <v>2154</v>
      </c>
      <c r="C987" s="52" t="s">
        <v>2243</v>
      </c>
      <c r="D987" s="47" t="s">
        <v>1900</v>
      </c>
      <c r="E987" s="48" t="s">
        <v>371</v>
      </c>
      <c r="F987" s="46" t="str">
        <f>VLOOKUP(C987,'[1]2023.11'!$C$6:$X$1239,8,0)</f>
        <v>CHHOEM</v>
      </c>
      <c r="G987" s="46" t="str">
        <f>VLOOKUP(C987,'[1]2023.11'!$C$6:$X$1239,9,0)</f>
        <v>SOPHEA</v>
      </c>
      <c r="H987" s="46" t="str">
        <f>VLOOKUP(C987,'[1]2023.11'!$C$6:$X$1239,14,0)</f>
        <v>F</v>
      </c>
      <c r="I987" s="78">
        <f>VLOOKUP(C987,'[1]2023.11'!$C$6:$X$1239,13,0)</f>
        <v>37493</v>
      </c>
      <c r="J987" s="46" t="str">
        <f>VLOOKUP(C987,'[1]2023.11'!$C$6:$X$1239,4,0)</f>
        <v>0964663041</v>
      </c>
      <c r="K987" s="46" t="str">
        <f>VLOOKUP(C987,'[1]2023.11'!$C$6:$X$1239,3,0)</f>
        <v>021338065</v>
      </c>
      <c r="L987" s="15">
        <v>45111</v>
      </c>
      <c r="M987" s="2">
        <f t="shared" si="919"/>
        <v>26</v>
      </c>
      <c r="N987" s="16">
        <v>18</v>
      </c>
      <c r="O987" s="2"/>
      <c r="P987" s="16"/>
      <c r="Q987" s="16"/>
      <c r="R987" s="2">
        <v>198</v>
      </c>
      <c r="S987" s="2">
        <v>0</v>
      </c>
      <c r="T987" s="2">
        <v>0</v>
      </c>
      <c r="U987" s="16"/>
      <c r="V987" s="2">
        <v>0</v>
      </c>
      <c r="W987" s="2">
        <f t="shared" si="896"/>
        <v>10</v>
      </c>
      <c r="X987" s="2">
        <f t="shared" si="888"/>
        <v>0</v>
      </c>
      <c r="Y987" s="17">
        <f t="shared" si="905"/>
        <v>25.701923076923077</v>
      </c>
      <c r="Z987" s="17">
        <f t="shared" si="918"/>
        <v>4.5</v>
      </c>
      <c r="AA987" s="17">
        <f t="shared" si="902"/>
        <v>5</v>
      </c>
      <c r="AB987" s="18">
        <v>7</v>
      </c>
      <c r="AC987" s="19">
        <f t="shared" si="894"/>
        <v>250.20192307692307</v>
      </c>
      <c r="AD987" s="17">
        <f t="shared" si="920"/>
        <v>0</v>
      </c>
      <c r="AE987" s="17">
        <f t="shared" si="921"/>
        <v>0</v>
      </c>
      <c r="AF987" s="29"/>
      <c r="AG987" s="43">
        <f t="shared" si="897"/>
        <v>0</v>
      </c>
      <c r="AH987" s="17">
        <f t="shared" si="899"/>
        <v>5.0040384615384612</v>
      </c>
      <c r="AI987" s="17">
        <f t="shared" si="898"/>
        <v>5.0040384615384612</v>
      </c>
      <c r="AJ987" s="3">
        <f t="shared" si="900"/>
        <v>245</v>
      </c>
      <c r="AK987" s="3">
        <f t="shared" si="901"/>
        <v>700</v>
      </c>
      <c r="AL987" s="3"/>
      <c r="AN987" s="20">
        <f t="shared" si="906"/>
        <v>245.2</v>
      </c>
      <c r="AO987">
        <f t="shared" si="908"/>
        <v>2</v>
      </c>
      <c r="AP987">
        <f t="shared" si="909"/>
        <v>0</v>
      </c>
      <c r="AQ987">
        <f t="shared" si="910"/>
        <v>2</v>
      </c>
      <c r="AR987">
        <f t="shared" si="911"/>
        <v>0</v>
      </c>
      <c r="AS987">
        <f t="shared" si="912"/>
        <v>1</v>
      </c>
      <c r="AT987">
        <f t="shared" si="913"/>
        <v>0</v>
      </c>
      <c r="AU987">
        <f t="shared" si="914"/>
        <v>0</v>
      </c>
      <c r="AV987">
        <f t="shared" si="915"/>
        <v>0</v>
      </c>
      <c r="AW987">
        <f t="shared" si="916"/>
        <v>1</v>
      </c>
      <c r="AX987">
        <f t="shared" si="917"/>
        <v>2</v>
      </c>
      <c r="AY987">
        <f t="shared" si="903"/>
        <v>799.99999999995453</v>
      </c>
      <c r="AZ987" s="12">
        <f t="shared" si="907"/>
        <v>-2.4666666666666668</v>
      </c>
      <c r="BA987" s="13">
        <f t="shared" si="892"/>
        <v>0</v>
      </c>
      <c r="BB987" s="13">
        <f t="shared" si="893"/>
        <v>0</v>
      </c>
      <c r="BC987" s="27">
        <v>0</v>
      </c>
      <c r="BD987" s="1">
        <f t="shared" si="904"/>
        <v>0</v>
      </c>
      <c r="BE987" s="20">
        <f t="shared" si="895"/>
        <v>233.70192307692307</v>
      </c>
    </row>
    <row r="988" spans="1:57" ht="34.5" customHeight="1" x14ac:dyDescent="0.65">
      <c r="A988" s="2">
        <v>982</v>
      </c>
      <c r="B988" s="2" t="s">
        <v>2154</v>
      </c>
      <c r="C988" s="52" t="s">
        <v>2244</v>
      </c>
      <c r="D988" s="47" t="s">
        <v>204</v>
      </c>
      <c r="E988" s="48" t="s">
        <v>2245</v>
      </c>
      <c r="F988" s="46" t="str">
        <f>VLOOKUP(C988,'[1]2023.11'!$C$6:$X$1239,8,0)</f>
        <v>THY</v>
      </c>
      <c r="G988" s="46" t="str">
        <f>VLOOKUP(C988,'[1]2023.11'!$C$6:$X$1239,9,0)</f>
        <v>SOKVA</v>
      </c>
      <c r="H988" s="46" t="str">
        <f>VLOOKUP(C988,'[1]2023.11'!$C$6:$X$1239,14,0)</f>
        <v>F</v>
      </c>
      <c r="I988" s="78">
        <f>VLOOKUP(C988,'[1]2023.11'!$C$6:$X$1239,13,0)</f>
        <v>38540</v>
      </c>
      <c r="J988" s="46" t="str">
        <f>VLOOKUP(C988,'[1]2023.11'!$C$6:$X$1239,4,0)</f>
        <v>0885072304</v>
      </c>
      <c r="K988" s="46" t="str">
        <f>VLOOKUP(C988,'[1]2023.11'!$C$6:$X$1239,3,0)</f>
        <v>160557037</v>
      </c>
      <c r="L988" s="15">
        <v>45139</v>
      </c>
      <c r="M988" s="2">
        <f t="shared" si="919"/>
        <v>26</v>
      </c>
      <c r="N988" s="16">
        <v>18</v>
      </c>
      <c r="O988" s="2"/>
      <c r="P988" s="16"/>
      <c r="Q988" s="16"/>
      <c r="R988" s="2">
        <v>200</v>
      </c>
      <c r="S988" s="2">
        <v>0</v>
      </c>
      <c r="T988" s="2">
        <v>0</v>
      </c>
      <c r="U988" s="16"/>
      <c r="V988" s="2">
        <v>0</v>
      </c>
      <c r="W988" s="2">
        <f t="shared" si="896"/>
        <v>10</v>
      </c>
      <c r="X988" s="2">
        <f t="shared" si="888"/>
        <v>0</v>
      </c>
      <c r="Y988" s="17">
        <f t="shared" si="905"/>
        <v>25.96153846153846</v>
      </c>
      <c r="Z988" s="17">
        <f t="shared" si="918"/>
        <v>4.5</v>
      </c>
      <c r="AA988" s="17">
        <f t="shared" si="902"/>
        <v>5</v>
      </c>
      <c r="AB988" s="18">
        <v>7</v>
      </c>
      <c r="AC988" s="19">
        <f t="shared" si="894"/>
        <v>252.46153846153845</v>
      </c>
      <c r="AD988" s="17">
        <f t="shared" si="920"/>
        <v>0</v>
      </c>
      <c r="AE988" s="17">
        <f t="shared" si="921"/>
        <v>0</v>
      </c>
      <c r="AF988" s="29"/>
      <c r="AG988" s="43">
        <f t="shared" si="897"/>
        <v>0</v>
      </c>
      <c r="AH988" s="17">
        <f t="shared" si="899"/>
        <v>5.0492307692307694</v>
      </c>
      <c r="AI988" s="17">
        <f t="shared" si="898"/>
        <v>5.0492307692307694</v>
      </c>
      <c r="AJ988" s="3">
        <f t="shared" si="900"/>
        <v>247</v>
      </c>
      <c r="AK988" s="3">
        <f t="shared" si="901"/>
        <v>1600</v>
      </c>
      <c r="AL988" s="3"/>
      <c r="AN988" s="20">
        <f t="shared" si="906"/>
        <v>247.41</v>
      </c>
      <c r="AO988">
        <f t="shared" si="908"/>
        <v>2</v>
      </c>
      <c r="AP988">
        <f t="shared" si="909"/>
        <v>0</v>
      </c>
      <c r="AQ988">
        <f t="shared" si="910"/>
        <v>2</v>
      </c>
      <c r="AR988">
        <f t="shared" si="911"/>
        <v>0</v>
      </c>
      <c r="AS988">
        <f t="shared" si="912"/>
        <v>1</v>
      </c>
      <c r="AT988">
        <f t="shared" si="913"/>
        <v>2</v>
      </c>
      <c r="AU988">
        <f t="shared" si="914"/>
        <v>0</v>
      </c>
      <c r="AV988">
        <f t="shared" si="915"/>
        <v>1</v>
      </c>
      <c r="AW988">
        <f t="shared" si="916"/>
        <v>1</v>
      </c>
      <c r="AX988">
        <f t="shared" si="917"/>
        <v>1</v>
      </c>
      <c r="AY988">
        <f t="shared" si="903"/>
        <v>1639.9999999999864</v>
      </c>
      <c r="AZ988" s="12">
        <f t="shared" si="907"/>
        <v>-2.5416666666666665</v>
      </c>
      <c r="BA988" s="13">
        <f t="shared" si="892"/>
        <v>0</v>
      </c>
      <c r="BB988" s="13">
        <f t="shared" si="893"/>
        <v>0</v>
      </c>
      <c r="BC988" s="27">
        <v>0</v>
      </c>
      <c r="BD988" s="1">
        <f t="shared" si="904"/>
        <v>0</v>
      </c>
      <c r="BE988" s="20">
        <f t="shared" si="895"/>
        <v>235.96153846153845</v>
      </c>
    </row>
    <row r="989" spans="1:57" ht="34.5" customHeight="1" x14ac:dyDescent="0.65">
      <c r="A989" s="39">
        <v>983</v>
      </c>
      <c r="B989" s="2" t="s">
        <v>2154</v>
      </c>
      <c r="C989" s="52" t="s">
        <v>2246</v>
      </c>
      <c r="D989" s="47" t="s">
        <v>246</v>
      </c>
      <c r="E989" s="48" t="s">
        <v>244</v>
      </c>
      <c r="F989" s="46" t="str">
        <f>VLOOKUP(C989,'[1]2023.11'!$C$6:$X$1239,8,0)</f>
        <v>NOEURN</v>
      </c>
      <c r="G989" s="46" t="str">
        <f>VLOOKUP(C989,'[1]2023.11'!$C$6:$X$1239,9,0)</f>
        <v>SREYNEANG</v>
      </c>
      <c r="H989" s="46" t="str">
        <f>VLOOKUP(C989,'[1]2023.11'!$C$6:$X$1239,14,0)</f>
        <v>F</v>
      </c>
      <c r="I989" s="78">
        <f>VLOOKUP(C989,'[1]2023.11'!$C$6:$X$1239,13,0)</f>
        <v>38474</v>
      </c>
      <c r="J989" s="46" t="str">
        <f>VLOOKUP(C989,'[1]2023.11'!$C$6:$X$1239,4,0)</f>
        <v>0963411027</v>
      </c>
      <c r="K989" s="46" t="str">
        <f>VLOOKUP(C989,'[1]2023.11'!$C$6:$X$1239,3,0)</f>
        <v>160560924</v>
      </c>
      <c r="L989" s="15">
        <v>45139</v>
      </c>
      <c r="M989" s="2">
        <f t="shared" si="919"/>
        <v>26</v>
      </c>
      <c r="N989" s="16">
        <v>18</v>
      </c>
      <c r="O989" s="2"/>
      <c r="P989" s="16"/>
      <c r="Q989" s="16"/>
      <c r="R989" s="2">
        <v>200</v>
      </c>
      <c r="S989" s="2">
        <v>0</v>
      </c>
      <c r="T989" s="2">
        <v>0</v>
      </c>
      <c r="U989" s="16"/>
      <c r="V989" s="2">
        <v>0</v>
      </c>
      <c r="W989" s="2">
        <f t="shared" si="896"/>
        <v>10</v>
      </c>
      <c r="X989" s="2">
        <f t="shared" si="888"/>
        <v>0</v>
      </c>
      <c r="Y989" s="17">
        <f t="shared" si="905"/>
        <v>25.96153846153846</v>
      </c>
      <c r="Z989" s="17">
        <f t="shared" si="918"/>
        <v>4.5</v>
      </c>
      <c r="AA989" s="17">
        <f t="shared" si="902"/>
        <v>5</v>
      </c>
      <c r="AB989" s="18">
        <v>7</v>
      </c>
      <c r="AC989" s="19">
        <f t="shared" si="894"/>
        <v>252.46153846153845</v>
      </c>
      <c r="AD989" s="17">
        <f t="shared" si="920"/>
        <v>0</v>
      </c>
      <c r="AE989" s="17">
        <f t="shared" si="921"/>
        <v>0</v>
      </c>
      <c r="AF989" s="29"/>
      <c r="AG989" s="43">
        <f t="shared" si="897"/>
        <v>0</v>
      </c>
      <c r="AH989" s="17">
        <f t="shared" si="899"/>
        <v>5.0492307692307694</v>
      </c>
      <c r="AI989" s="17">
        <f t="shared" si="898"/>
        <v>5.0492307692307694</v>
      </c>
      <c r="AJ989" s="3">
        <f t="shared" si="900"/>
        <v>247</v>
      </c>
      <c r="AK989" s="3">
        <f t="shared" si="901"/>
        <v>1600</v>
      </c>
      <c r="AL989" s="3"/>
      <c r="AN989" s="20">
        <f t="shared" si="906"/>
        <v>247.41</v>
      </c>
      <c r="AO989">
        <f t="shared" si="908"/>
        <v>2</v>
      </c>
      <c r="AP989">
        <f t="shared" si="909"/>
        <v>0</v>
      </c>
      <c r="AQ989">
        <f t="shared" si="910"/>
        <v>2</v>
      </c>
      <c r="AR989">
        <f t="shared" si="911"/>
        <v>0</v>
      </c>
      <c r="AS989">
        <f t="shared" si="912"/>
        <v>1</v>
      </c>
      <c r="AT989">
        <f t="shared" si="913"/>
        <v>2</v>
      </c>
      <c r="AU989">
        <f t="shared" si="914"/>
        <v>0</v>
      </c>
      <c r="AV989">
        <f t="shared" si="915"/>
        <v>1</v>
      </c>
      <c r="AW989">
        <f t="shared" si="916"/>
        <v>1</v>
      </c>
      <c r="AX989">
        <f t="shared" si="917"/>
        <v>1</v>
      </c>
      <c r="AY989">
        <f t="shared" si="903"/>
        <v>1639.9999999999864</v>
      </c>
      <c r="AZ989" s="12">
        <f t="shared" si="907"/>
        <v>-2.5416666666666665</v>
      </c>
      <c r="BA989" s="13">
        <f t="shared" si="892"/>
        <v>0</v>
      </c>
      <c r="BB989" s="13">
        <f t="shared" si="893"/>
        <v>0</v>
      </c>
      <c r="BC989" s="27">
        <v>0</v>
      </c>
      <c r="BD989" s="1">
        <f t="shared" si="904"/>
        <v>0</v>
      </c>
      <c r="BE989" s="20">
        <f t="shared" si="895"/>
        <v>235.96153846153845</v>
      </c>
    </row>
    <row r="990" spans="1:57" ht="34.5" customHeight="1" x14ac:dyDescent="0.65">
      <c r="A990" s="2">
        <v>984</v>
      </c>
      <c r="B990" s="2" t="s">
        <v>2154</v>
      </c>
      <c r="C990" s="52" t="s">
        <v>2247</v>
      </c>
      <c r="D990" s="47" t="s">
        <v>2248</v>
      </c>
      <c r="E990" s="48" t="s">
        <v>2249</v>
      </c>
      <c r="F990" s="46" t="str">
        <f>VLOOKUP(C990,'[1]2023.11'!$C$6:$X$1239,8,0)</f>
        <v>KIM</v>
      </c>
      <c r="G990" s="46" t="str">
        <f>VLOOKUP(C990,'[1]2023.11'!$C$6:$X$1239,9,0)</f>
        <v>SAROEURNG</v>
      </c>
      <c r="H990" s="46" t="str">
        <f>VLOOKUP(C990,'[1]2023.11'!$C$6:$X$1239,14,0)</f>
        <v>F</v>
      </c>
      <c r="I990" s="78">
        <f>VLOOKUP(C990,'[1]2023.11'!$C$6:$X$1239,13,0)</f>
        <v>33062</v>
      </c>
      <c r="J990" s="46" t="e">
        <f>VLOOKUP(C990,'[1]2023.11'!$C$6:$X$1239,4,0)</f>
        <v>#N/A</v>
      </c>
      <c r="K990" s="46" t="str">
        <f>VLOOKUP(C990,'[1]2023.11'!$C$6:$X$1239,3,0)</f>
        <v>040270476</v>
      </c>
      <c r="L990" s="15">
        <v>45163</v>
      </c>
      <c r="M990" s="2">
        <f t="shared" si="919"/>
        <v>26</v>
      </c>
      <c r="N990" s="16">
        <v>16</v>
      </c>
      <c r="O990" s="2"/>
      <c r="P990" s="16"/>
      <c r="Q990" s="16"/>
      <c r="R990" s="2">
        <v>200</v>
      </c>
      <c r="S990" s="2">
        <v>0</v>
      </c>
      <c r="T990" s="2">
        <v>0</v>
      </c>
      <c r="U990" s="16"/>
      <c r="V990" s="2">
        <v>0</v>
      </c>
      <c r="W990" s="2">
        <f t="shared" si="896"/>
        <v>10</v>
      </c>
      <c r="X990" s="2">
        <f t="shared" si="888"/>
        <v>0</v>
      </c>
      <c r="Y990" s="17">
        <f t="shared" si="905"/>
        <v>23.076923076923077</v>
      </c>
      <c r="Z990" s="17">
        <f t="shared" si="918"/>
        <v>4</v>
      </c>
      <c r="AA990" s="17">
        <f t="shared" si="902"/>
        <v>5</v>
      </c>
      <c r="AB990" s="18">
        <v>7</v>
      </c>
      <c r="AC990" s="19">
        <f t="shared" si="894"/>
        <v>249.07692307692307</v>
      </c>
      <c r="AD990" s="17">
        <f t="shared" si="920"/>
        <v>0</v>
      </c>
      <c r="AE990" s="17">
        <f t="shared" si="921"/>
        <v>0</v>
      </c>
      <c r="AF990" s="29"/>
      <c r="AG990" s="43">
        <f t="shared" si="897"/>
        <v>0</v>
      </c>
      <c r="AH990" s="17">
        <f t="shared" si="899"/>
        <v>4.9815384615384612</v>
      </c>
      <c r="AI990" s="17">
        <f t="shared" si="898"/>
        <v>4.9815384615384612</v>
      </c>
      <c r="AJ990" s="3">
        <f t="shared" si="900"/>
        <v>244</v>
      </c>
      <c r="AK990" s="3">
        <f t="shared" si="901"/>
        <v>300</v>
      </c>
      <c r="AL990" s="3"/>
      <c r="AN990" s="20">
        <f t="shared" si="906"/>
        <v>244.1</v>
      </c>
      <c r="AO990">
        <f t="shared" si="908"/>
        <v>2</v>
      </c>
      <c r="AP990">
        <f t="shared" si="909"/>
        <v>0</v>
      </c>
      <c r="AQ990">
        <f t="shared" si="910"/>
        <v>2</v>
      </c>
      <c r="AR990">
        <f t="shared" si="911"/>
        <v>0</v>
      </c>
      <c r="AS990">
        <f t="shared" si="912"/>
        <v>0</v>
      </c>
      <c r="AT990">
        <f t="shared" si="913"/>
        <v>4</v>
      </c>
      <c r="AU990">
        <f t="shared" si="914"/>
        <v>0</v>
      </c>
      <c r="AV990">
        <f t="shared" si="915"/>
        <v>0</v>
      </c>
      <c r="AW990">
        <f t="shared" si="916"/>
        <v>0</v>
      </c>
      <c r="AX990">
        <f t="shared" si="917"/>
        <v>3</v>
      </c>
      <c r="AY990">
        <f t="shared" si="903"/>
        <v>399.99999999997726</v>
      </c>
      <c r="AZ990" s="12">
        <f t="shared" si="907"/>
        <v>-2.6083333333333334</v>
      </c>
      <c r="BA990" s="13">
        <f t="shared" si="892"/>
        <v>0</v>
      </c>
      <c r="BB990" s="13">
        <f t="shared" si="893"/>
        <v>0</v>
      </c>
      <c r="BC990" s="27">
        <v>0</v>
      </c>
      <c r="BD990" s="1">
        <f t="shared" si="904"/>
        <v>0</v>
      </c>
      <c r="BE990" s="20">
        <f t="shared" si="895"/>
        <v>233.07692307692307</v>
      </c>
    </row>
    <row r="991" spans="1:57" ht="34.5" customHeight="1" x14ac:dyDescent="0.65">
      <c r="A991" s="39">
        <v>985</v>
      </c>
      <c r="B991" s="2" t="s">
        <v>2154</v>
      </c>
      <c r="C991" s="52" t="s">
        <v>2250</v>
      </c>
      <c r="D991" s="47" t="s">
        <v>2251</v>
      </c>
      <c r="E991" s="48" t="s">
        <v>2216</v>
      </c>
      <c r="F991" s="46" t="str">
        <f>VLOOKUP(C991,'[1]2023.11'!$C$6:$X$1239,8,0)</f>
        <v>UN</v>
      </c>
      <c r="G991" s="46" t="str">
        <f>VLOOKUP(C991,'[1]2023.11'!$C$6:$X$1239,9,0)</f>
        <v>SREYNICH</v>
      </c>
      <c r="H991" s="46" t="str">
        <f>VLOOKUP(C991,'[1]2023.11'!$C$6:$X$1239,14,0)</f>
        <v>F</v>
      </c>
      <c r="I991" s="78">
        <f>VLOOKUP(C991,'[1]2023.11'!$C$6:$X$1239,13,0)</f>
        <v>36657</v>
      </c>
      <c r="J991" s="46" t="e">
        <f>VLOOKUP(C991,'[1]2023.11'!$C$6:$X$1239,4,0)</f>
        <v>#N/A</v>
      </c>
      <c r="K991" s="46" t="str">
        <f>VLOOKUP(C991,'[1]2023.11'!$C$6:$X$1239,3,0)</f>
        <v>250242802</v>
      </c>
      <c r="L991" s="15">
        <v>45170</v>
      </c>
      <c r="M991" s="2">
        <f t="shared" si="919"/>
        <v>26</v>
      </c>
      <c r="N991" s="16">
        <v>16</v>
      </c>
      <c r="O991" s="2"/>
      <c r="P991" s="16"/>
      <c r="Q991" s="16"/>
      <c r="R991" s="2">
        <v>200</v>
      </c>
      <c r="S991" s="2">
        <v>0</v>
      </c>
      <c r="T991" s="2">
        <v>0</v>
      </c>
      <c r="U991" s="16"/>
      <c r="V991" s="2">
        <v>0</v>
      </c>
      <c r="W991" s="2">
        <f t="shared" si="896"/>
        <v>10</v>
      </c>
      <c r="X991" s="2">
        <f t="shared" si="888"/>
        <v>0</v>
      </c>
      <c r="Y991" s="17">
        <f t="shared" si="905"/>
        <v>23.076923076923077</v>
      </c>
      <c r="Z991" s="17">
        <f t="shared" si="918"/>
        <v>4</v>
      </c>
      <c r="AA991" s="17">
        <f t="shared" si="902"/>
        <v>5</v>
      </c>
      <c r="AB991" s="18">
        <v>7</v>
      </c>
      <c r="AC991" s="19">
        <f t="shared" si="894"/>
        <v>249.07692307692307</v>
      </c>
      <c r="AD991" s="17">
        <f t="shared" si="920"/>
        <v>0</v>
      </c>
      <c r="AE991" s="17">
        <f t="shared" si="921"/>
        <v>0</v>
      </c>
      <c r="AF991" s="29"/>
      <c r="AG991" s="43">
        <f t="shared" si="897"/>
        <v>0</v>
      </c>
      <c r="AH991" s="17">
        <f t="shared" si="899"/>
        <v>4.9815384615384612</v>
      </c>
      <c r="AI991" s="17">
        <f t="shared" si="898"/>
        <v>4.9815384615384612</v>
      </c>
      <c r="AJ991" s="3">
        <f t="shared" si="900"/>
        <v>244</v>
      </c>
      <c r="AK991" s="3">
        <f t="shared" si="901"/>
        <v>300</v>
      </c>
      <c r="AL991" s="3"/>
      <c r="AN991" s="20">
        <f t="shared" si="906"/>
        <v>244.1</v>
      </c>
      <c r="AO991">
        <f t="shared" si="908"/>
        <v>2</v>
      </c>
      <c r="AP991">
        <f t="shared" si="909"/>
        <v>0</v>
      </c>
      <c r="AQ991">
        <f t="shared" si="910"/>
        <v>2</v>
      </c>
      <c r="AR991">
        <f t="shared" si="911"/>
        <v>0</v>
      </c>
      <c r="AS991">
        <f t="shared" si="912"/>
        <v>0</v>
      </c>
      <c r="AT991">
        <f t="shared" si="913"/>
        <v>4</v>
      </c>
      <c r="AU991">
        <f t="shared" si="914"/>
        <v>0</v>
      </c>
      <c r="AV991">
        <f t="shared" si="915"/>
        <v>0</v>
      </c>
      <c r="AW991">
        <f t="shared" si="916"/>
        <v>0</v>
      </c>
      <c r="AX991">
        <f t="shared" si="917"/>
        <v>3</v>
      </c>
      <c r="AY991">
        <f t="shared" si="903"/>
        <v>399.99999999997726</v>
      </c>
      <c r="AZ991" s="12">
        <f t="shared" si="907"/>
        <v>-2.625</v>
      </c>
      <c r="BA991" s="13">
        <f t="shared" si="892"/>
        <v>0</v>
      </c>
      <c r="BB991" s="13">
        <f t="shared" si="893"/>
        <v>0</v>
      </c>
      <c r="BC991" s="27">
        <v>0</v>
      </c>
      <c r="BD991" s="1">
        <f t="shared" si="904"/>
        <v>0</v>
      </c>
      <c r="BE991" s="20">
        <f t="shared" si="895"/>
        <v>233.07692307692307</v>
      </c>
    </row>
    <row r="992" spans="1:57" ht="34.5" customHeight="1" x14ac:dyDescent="0.65">
      <c r="A992" s="2">
        <v>986</v>
      </c>
      <c r="B992" s="2" t="s">
        <v>2154</v>
      </c>
      <c r="C992" s="52" t="s">
        <v>2252</v>
      </c>
      <c r="D992" s="47" t="s">
        <v>2253</v>
      </c>
      <c r="E992" s="48" t="s">
        <v>2254</v>
      </c>
      <c r="F992" s="46" t="str">
        <f>VLOOKUP(C992,'[1]2023.11'!$C$6:$X$1239,8,0)</f>
        <v>VIEK</v>
      </c>
      <c r="G992" s="46" t="str">
        <f>VLOOKUP(C992,'[1]2023.11'!$C$6:$X$1239,9,0)</f>
        <v>SINET</v>
      </c>
      <c r="H992" s="46" t="str">
        <f>VLOOKUP(C992,'[1]2023.11'!$C$6:$X$1239,14,0)</f>
        <v>F</v>
      </c>
      <c r="I992" s="78">
        <f>VLOOKUP(C992,'[1]2023.11'!$C$6:$X$1239,13,0)</f>
        <v>37283</v>
      </c>
      <c r="J992" s="46" t="e">
        <f>VLOOKUP(C992,'[1]2023.11'!$C$6:$X$1239,4,0)</f>
        <v>#N/A</v>
      </c>
      <c r="K992" s="46" t="str">
        <f>VLOOKUP(C992,'[1]2023.11'!$C$6:$X$1239,3,0)</f>
        <v>090931271</v>
      </c>
      <c r="L992" s="15">
        <v>45170</v>
      </c>
      <c r="M992" s="2">
        <f t="shared" si="919"/>
        <v>26</v>
      </c>
      <c r="N992" s="16">
        <v>18</v>
      </c>
      <c r="O992" s="2"/>
      <c r="P992" s="16"/>
      <c r="Q992" s="16"/>
      <c r="R992" s="2">
        <v>200</v>
      </c>
      <c r="S992" s="2">
        <v>0</v>
      </c>
      <c r="T992" s="2">
        <v>0</v>
      </c>
      <c r="U992" s="16"/>
      <c r="V992" s="2">
        <v>0</v>
      </c>
      <c r="W992" s="2">
        <f t="shared" si="896"/>
        <v>10</v>
      </c>
      <c r="X992" s="2">
        <f t="shared" si="888"/>
        <v>0</v>
      </c>
      <c r="Y992" s="17">
        <f t="shared" si="905"/>
        <v>25.96153846153846</v>
      </c>
      <c r="Z992" s="17">
        <f t="shared" si="918"/>
        <v>4.5</v>
      </c>
      <c r="AA992" s="17">
        <f t="shared" si="902"/>
        <v>5</v>
      </c>
      <c r="AB992" s="18">
        <v>7</v>
      </c>
      <c r="AC992" s="19">
        <f t="shared" si="894"/>
        <v>252.46153846153845</v>
      </c>
      <c r="AD992" s="17">
        <f t="shared" si="920"/>
        <v>0</v>
      </c>
      <c r="AE992" s="17">
        <f t="shared" si="921"/>
        <v>0</v>
      </c>
      <c r="AF992" s="29"/>
      <c r="AG992" s="43">
        <f t="shared" si="897"/>
        <v>0</v>
      </c>
      <c r="AH992" s="17">
        <f t="shared" si="899"/>
        <v>5.0492307692307694</v>
      </c>
      <c r="AI992" s="17">
        <f t="shared" si="898"/>
        <v>5.0492307692307694</v>
      </c>
      <c r="AJ992" s="3">
        <f t="shared" si="900"/>
        <v>247</v>
      </c>
      <c r="AK992" s="3">
        <f t="shared" si="901"/>
        <v>1600</v>
      </c>
      <c r="AL992" s="3"/>
      <c r="AN992" s="20">
        <f t="shared" si="906"/>
        <v>247.41</v>
      </c>
      <c r="AO992">
        <f t="shared" si="908"/>
        <v>2</v>
      </c>
      <c r="AP992">
        <f t="shared" si="909"/>
        <v>0</v>
      </c>
      <c r="AQ992">
        <f t="shared" si="910"/>
        <v>2</v>
      </c>
      <c r="AR992">
        <f t="shared" si="911"/>
        <v>0</v>
      </c>
      <c r="AS992">
        <f t="shared" si="912"/>
        <v>1</v>
      </c>
      <c r="AT992">
        <f t="shared" si="913"/>
        <v>2</v>
      </c>
      <c r="AU992">
        <f t="shared" si="914"/>
        <v>0</v>
      </c>
      <c r="AV992">
        <f t="shared" si="915"/>
        <v>1</v>
      </c>
      <c r="AW992">
        <f t="shared" si="916"/>
        <v>1</v>
      </c>
      <c r="AX992">
        <f t="shared" si="917"/>
        <v>1</v>
      </c>
      <c r="AY992">
        <f t="shared" si="903"/>
        <v>1639.9999999999864</v>
      </c>
      <c r="AZ992" s="12">
        <f t="shared" si="907"/>
        <v>-2.625</v>
      </c>
      <c r="BA992" s="13">
        <f t="shared" si="892"/>
        <v>0</v>
      </c>
      <c r="BB992" s="13">
        <f t="shared" si="893"/>
        <v>0</v>
      </c>
      <c r="BC992" s="27">
        <v>0</v>
      </c>
      <c r="BD992" s="1">
        <f t="shared" si="904"/>
        <v>0</v>
      </c>
      <c r="BE992" s="20">
        <f t="shared" si="895"/>
        <v>235.96153846153845</v>
      </c>
    </row>
    <row r="993" spans="1:57" ht="34.5" customHeight="1" x14ac:dyDescent="0.65">
      <c r="A993" s="39">
        <v>987</v>
      </c>
      <c r="B993" s="2" t="s">
        <v>2154</v>
      </c>
      <c r="C993" s="52" t="s">
        <v>2255</v>
      </c>
      <c r="D993" s="47" t="s">
        <v>2256</v>
      </c>
      <c r="E993" s="48" t="s">
        <v>2257</v>
      </c>
      <c r="F993" s="46" t="str">
        <f>VLOOKUP(C993,'[1]2023.11'!$C$6:$X$1239,8,0)</f>
        <v>UK</v>
      </c>
      <c r="G993" s="46" t="str">
        <f>VLOOKUP(C993,'[1]2023.11'!$C$6:$X$1239,9,0)</f>
        <v>SARIM</v>
      </c>
      <c r="H993" s="46" t="str">
        <f>VLOOKUP(C993,'[1]2023.11'!$C$6:$X$1239,14,0)</f>
        <v>F</v>
      </c>
      <c r="I993" s="78">
        <f>VLOOKUP(C993,'[1]2023.11'!$C$6:$X$1239,13,0)</f>
        <v>34152</v>
      </c>
      <c r="J993" s="46" t="e">
        <f>VLOOKUP(C993,'[1]2023.11'!$C$6:$X$1239,4,0)</f>
        <v>#N/A</v>
      </c>
      <c r="K993" s="46" t="str">
        <f>VLOOKUP(C993,'[1]2023.11'!$C$6:$X$1239,3,0)</f>
        <v>050800490</v>
      </c>
      <c r="L993" s="15">
        <v>45175</v>
      </c>
      <c r="M993" s="2">
        <f t="shared" si="919"/>
        <v>26</v>
      </c>
      <c r="N993" s="16">
        <v>18</v>
      </c>
      <c r="O993" s="2"/>
      <c r="P993" s="16"/>
      <c r="Q993" s="16"/>
      <c r="R993" s="2">
        <v>200</v>
      </c>
      <c r="S993" s="2">
        <v>0</v>
      </c>
      <c r="T993" s="2">
        <v>0</v>
      </c>
      <c r="U993" s="16"/>
      <c r="V993" s="2">
        <v>0</v>
      </c>
      <c r="W993" s="2">
        <f t="shared" si="896"/>
        <v>10</v>
      </c>
      <c r="X993" s="2">
        <f t="shared" si="888"/>
        <v>0</v>
      </c>
      <c r="Y993" s="17">
        <f t="shared" si="905"/>
        <v>25.96153846153846</v>
      </c>
      <c r="Z993" s="17">
        <f t="shared" si="918"/>
        <v>4.5</v>
      </c>
      <c r="AA993" s="17">
        <f t="shared" si="902"/>
        <v>5</v>
      </c>
      <c r="AB993" s="18">
        <v>7</v>
      </c>
      <c r="AC993" s="19">
        <f t="shared" si="894"/>
        <v>252.46153846153845</v>
      </c>
      <c r="AD993" s="17">
        <f t="shared" si="920"/>
        <v>0</v>
      </c>
      <c r="AE993" s="17">
        <f t="shared" si="921"/>
        <v>0</v>
      </c>
      <c r="AF993" s="29"/>
      <c r="AG993" s="43">
        <f t="shared" si="897"/>
        <v>0</v>
      </c>
      <c r="AH993" s="17">
        <f t="shared" si="899"/>
        <v>5.0492307692307694</v>
      </c>
      <c r="AI993" s="17">
        <f t="shared" si="898"/>
        <v>5.0492307692307694</v>
      </c>
      <c r="AJ993" s="3">
        <f t="shared" si="900"/>
        <v>247</v>
      </c>
      <c r="AK993" s="3">
        <f t="shared" si="901"/>
        <v>1600</v>
      </c>
      <c r="AL993" s="3"/>
      <c r="AN993" s="20">
        <f t="shared" si="906"/>
        <v>247.41</v>
      </c>
      <c r="AO993">
        <f t="shared" si="908"/>
        <v>2</v>
      </c>
      <c r="AP993">
        <f t="shared" si="909"/>
        <v>0</v>
      </c>
      <c r="AQ993">
        <f t="shared" si="910"/>
        <v>2</v>
      </c>
      <c r="AR993">
        <f t="shared" si="911"/>
        <v>0</v>
      </c>
      <c r="AS993">
        <f t="shared" si="912"/>
        <v>1</v>
      </c>
      <c r="AT993">
        <f t="shared" si="913"/>
        <v>2</v>
      </c>
      <c r="AU993">
        <f t="shared" si="914"/>
        <v>0</v>
      </c>
      <c r="AV993">
        <f t="shared" si="915"/>
        <v>1</v>
      </c>
      <c r="AW993">
        <f t="shared" si="916"/>
        <v>1</v>
      </c>
      <c r="AX993">
        <f t="shared" si="917"/>
        <v>1</v>
      </c>
      <c r="AY993">
        <f t="shared" si="903"/>
        <v>1639.9999999999864</v>
      </c>
      <c r="AZ993" s="12">
        <f t="shared" si="907"/>
        <v>-2.6388888888888888</v>
      </c>
      <c r="BA993" s="13">
        <f t="shared" si="892"/>
        <v>0</v>
      </c>
      <c r="BB993" s="13">
        <f t="shared" si="893"/>
        <v>0</v>
      </c>
      <c r="BC993" s="27">
        <v>0</v>
      </c>
      <c r="BD993" s="1">
        <f t="shared" si="904"/>
        <v>0</v>
      </c>
      <c r="BE993" s="20">
        <f t="shared" si="895"/>
        <v>235.96153846153845</v>
      </c>
    </row>
    <row r="994" spans="1:57" ht="34.5" customHeight="1" x14ac:dyDescent="0.65">
      <c r="A994" s="2">
        <v>988</v>
      </c>
      <c r="B994" s="2" t="s">
        <v>2154</v>
      </c>
      <c r="C994" s="52" t="s">
        <v>2258</v>
      </c>
      <c r="D994" s="47" t="s">
        <v>2259</v>
      </c>
      <c r="E994" s="48" t="s">
        <v>2260</v>
      </c>
      <c r="F994" s="46" t="str">
        <f>VLOOKUP(C994,'[1]2023.11'!$C$6:$X$1239,8,0)</f>
        <v>SOY</v>
      </c>
      <c r="G994" s="46" t="str">
        <f>VLOOKUP(C994,'[1]2023.11'!$C$6:$X$1239,9,0)</f>
        <v>SRAEM</v>
      </c>
      <c r="H994" s="46" t="str">
        <f>VLOOKUP(C994,'[1]2023.11'!$C$6:$X$1239,14,0)</f>
        <v>F</v>
      </c>
      <c r="I994" s="78">
        <f>VLOOKUP(C994,'[1]2023.11'!$C$6:$X$1239,13,0)</f>
        <v>36534</v>
      </c>
      <c r="J994" s="46" t="e">
        <f>VLOOKUP(C994,'[1]2023.11'!$C$6:$X$1239,4,0)</f>
        <v>#N/A</v>
      </c>
      <c r="K994" s="46" t="str">
        <f>VLOOKUP(C994,'[1]2023.11'!$C$6:$X$1239,3,0)</f>
        <v>040436229</v>
      </c>
      <c r="L994" s="15">
        <v>45180</v>
      </c>
      <c r="M994" s="2">
        <f t="shared" si="919"/>
        <v>26</v>
      </c>
      <c r="N994" s="16">
        <v>22</v>
      </c>
      <c r="O994" s="2"/>
      <c r="P994" s="16"/>
      <c r="Q994" s="16"/>
      <c r="R994" s="2">
        <v>200</v>
      </c>
      <c r="S994" s="2">
        <v>0</v>
      </c>
      <c r="T994" s="2">
        <v>0</v>
      </c>
      <c r="U994" s="16"/>
      <c r="V994" s="2">
        <v>0</v>
      </c>
      <c r="W994" s="2">
        <f t="shared" si="896"/>
        <v>10</v>
      </c>
      <c r="X994" s="2">
        <f t="shared" si="888"/>
        <v>0</v>
      </c>
      <c r="Y994" s="17">
        <f t="shared" si="905"/>
        <v>31.73076923076923</v>
      </c>
      <c r="Z994" s="17">
        <f t="shared" si="918"/>
        <v>5.5</v>
      </c>
      <c r="AA994" s="17">
        <f t="shared" si="902"/>
        <v>5</v>
      </c>
      <c r="AB994" s="18">
        <v>7</v>
      </c>
      <c r="AC994" s="19">
        <f t="shared" si="894"/>
        <v>259.23076923076923</v>
      </c>
      <c r="AD994" s="17">
        <f t="shared" si="920"/>
        <v>0</v>
      </c>
      <c r="AE994" s="17">
        <f t="shared" si="921"/>
        <v>0</v>
      </c>
      <c r="AF994" s="29"/>
      <c r="AG994" s="43">
        <f t="shared" si="897"/>
        <v>0</v>
      </c>
      <c r="AH994" s="17">
        <f t="shared" si="899"/>
        <v>5.1846153846153848</v>
      </c>
      <c r="AI994" s="17">
        <f t="shared" si="898"/>
        <v>5.1846153846153848</v>
      </c>
      <c r="AJ994" s="3">
        <f t="shared" si="900"/>
        <v>254</v>
      </c>
      <c r="AK994" s="3">
        <f t="shared" si="901"/>
        <v>200</v>
      </c>
      <c r="AL994" s="3"/>
      <c r="AN994" s="20">
        <f t="shared" si="906"/>
        <v>254.05</v>
      </c>
      <c r="AO994">
        <f t="shared" si="908"/>
        <v>2</v>
      </c>
      <c r="AP994">
        <f t="shared" si="909"/>
        <v>1</v>
      </c>
      <c r="AQ994">
        <f t="shared" si="910"/>
        <v>0</v>
      </c>
      <c r="AR994">
        <f t="shared" si="911"/>
        <v>0</v>
      </c>
      <c r="AS994">
        <f t="shared" si="912"/>
        <v>0</v>
      </c>
      <c r="AT994">
        <f t="shared" si="913"/>
        <v>4</v>
      </c>
      <c r="AU994">
        <f t="shared" si="914"/>
        <v>0</v>
      </c>
      <c r="AV994">
        <f t="shared" si="915"/>
        <v>0</v>
      </c>
      <c r="AW994">
        <f t="shared" si="916"/>
        <v>0</v>
      </c>
      <c r="AX994">
        <f t="shared" si="917"/>
        <v>2</v>
      </c>
      <c r="AY994">
        <f t="shared" si="903"/>
        <v>200.00000000004547</v>
      </c>
      <c r="AZ994" s="12">
        <f t="shared" si="907"/>
        <v>-2.6527777777777777</v>
      </c>
      <c r="BA994" s="13">
        <f t="shared" si="892"/>
        <v>0</v>
      </c>
      <c r="BB994" s="13">
        <f t="shared" si="893"/>
        <v>0</v>
      </c>
      <c r="BC994" s="27">
        <v>0</v>
      </c>
      <c r="BD994" s="1">
        <f t="shared" si="904"/>
        <v>0</v>
      </c>
      <c r="BE994" s="20">
        <f t="shared" si="895"/>
        <v>241.73076923076923</v>
      </c>
    </row>
    <row r="995" spans="1:57" ht="34.5" customHeight="1" x14ac:dyDescent="0.65">
      <c r="A995" s="39">
        <v>989</v>
      </c>
      <c r="B995" s="2" t="s">
        <v>2154</v>
      </c>
      <c r="C995" s="52" t="s">
        <v>2261</v>
      </c>
      <c r="D995" s="47" t="s">
        <v>1208</v>
      </c>
      <c r="E995" s="48" t="s">
        <v>374</v>
      </c>
      <c r="F995" s="46" t="str">
        <f>VLOOKUP(C995,'[1]2023.11'!$C$6:$X$1239,8,0)</f>
        <v>SOAM</v>
      </c>
      <c r="G995" s="46" t="str">
        <f>VLOOKUP(C995,'[1]2023.11'!$C$6:$X$1239,9,0)</f>
        <v>SREYOUN</v>
      </c>
      <c r="H995" s="46" t="str">
        <f>VLOOKUP(C995,'[1]2023.11'!$C$6:$X$1239,14,0)</f>
        <v>F</v>
      </c>
      <c r="I995" s="78">
        <f>VLOOKUP(C995,'[1]2023.11'!$C$6:$X$1239,13,0)</f>
        <v>36500</v>
      </c>
      <c r="J995" s="46" t="e">
        <f>VLOOKUP(C995,'[1]2023.11'!$C$6:$X$1239,4,0)</f>
        <v>#N/A</v>
      </c>
      <c r="K995" s="46" t="str">
        <f>VLOOKUP(C995,'[1]2023.11'!$C$6:$X$1239,3,0)</f>
        <v>021097956</v>
      </c>
      <c r="L995" s="15">
        <v>45183</v>
      </c>
      <c r="M995" s="2">
        <f t="shared" si="919"/>
        <v>25</v>
      </c>
      <c r="N995" s="16">
        <v>16</v>
      </c>
      <c r="O995" s="2"/>
      <c r="P995" s="16"/>
      <c r="Q995" s="16">
        <v>1</v>
      </c>
      <c r="R995" s="2">
        <v>200</v>
      </c>
      <c r="S995" s="2">
        <v>0</v>
      </c>
      <c r="T995" s="2">
        <v>0</v>
      </c>
      <c r="U995" s="16"/>
      <c r="V995" s="2">
        <v>0</v>
      </c>
      <c r="W995" s="2">
        <f t="shared" si="896"/>
        <v>0</v>
      </c>
      <c r="X995" s="2">
        <f t="shared" ref="X995:X1007" si="922">IF(AZ995&lt;=8,BA995,BB995)</f>
        <v>0</v>
      </c>
      <c r="Y995" s="17">
        <f t="shared" si="905"/>
        <v>23.076923076923077</v>
      </c>
      <c r="Z995" s="17">
        <f t="shared" si="918"/>
        <v>4</v>
      </c>
      <c r="AA995" s="17">
        <f t="shared" si="902"/>
        <v>4.8076923076923084</v>
      </c>
      <c r="AB995" s="18">
        <v>7</v>
      </c>
      <c r="AC995" s="19">
        <f t="shared" si="894"/>
        <v>238.88461538461539</v>
      </c>
      <c r="AD995" s="17">
        <f t="shared" si="920"/>
        <v>0</v>
      </c>
      <c r="AE995" s="17">
        <f t="shared" si="921"/>
        <v>7.6923076923076925</v>
      </c>
      <c r="AF995" s="29"/>
      <c r="AG995" s="43">
        <f t="shared" si="897"/>
        <v>0</v>
      </c>
      <c r="AH995" s="17">
        <f t="shared" si="899"/>
        <v>4.6238461538461539</v>
      </c>
      <c r="AI995" s="17">
        <f t="shared" si="898"/>
        <v>12.316153846153846</v>
      </c>
      <c r="AJ995" s="3">
        <f t="shared" si="900"/>
        <v>226</v>
      </c>
      <c r="AK995" s="3">
        <f t="shared" si="901"/>
        <v>2200</v>
      </c>
      <c r="AL995" s="3"/>
      <c r="AN995" s="20">
        <f t="shared" si="906"/>
        <v>226.57</v>
      </c>
      <c r="AO995">
        <f t="shared" si="908"/>
        <v>2</v>
      </c>
      <c r="AP995">
        <f t="shared" si="909"/>
        <v>0</v>
      </c>
      <c r="AQ995">
        <f t="shared" si="910"/>
        <v>1</v>
      </c>
      <c r="AR995">
        <f t="shared" si="911"/>
        <v>0</v>
      </c>
      <c r="AS995">
        <f t="shared" si="912"/>
        <v>1</v>
      </c>
      <c r="AT995">
        <f t="shared" si="913"/>
        <v>1</v>
      </c>
      <c r="AU995">
        <f t="shared" si="914"/>
        <v>1</v>
      </c>
      <c r="AV995">
        <f t="shared" si="915"/>
        <v>0</v>
      </c>
      <c r="AW995">
        <f t="shared" si="916"/>
        <v>0</v>
      </c>
      <c r="AX995">
        <f t="shared" si="917"/>
        <v>2</v>
      </c>
      <c r="AY995">
        <f t="shared" si="903"/>
        <v>2279.9999999999727</v>
      </c>
      <c r="AZ995" s="12">
        <f t="shared" si="907"/>
        <v>-2.661111111111111</v>
      </c>
      <c r="BA995" s="13">
        <f t="shared" ref="BA995:BA1007" si="923">IF(AZ995&lt;=1,0,IF(AZ995&lt;=2,2,IF(AZ995&lt;=3,3,IF(AZ995&lt;=4,4,IF(AZ995&lt;=5,5,IF(AZ995&lt;=6,6,IF(AZ995&lt;=7,7,IF(AZ995&lt;=8,8,10))))))))</f>
        <v>0</v>
      </c>
      <c r="BB995" s="13">
        <f t="shared" ref="BB995:BB1007" si="924">IF(AZ995&lt;=3,0,IF(AZ995&lt;=4,4,IF(AZ995&lt;=5,5,IF(AZ995&lt;=6,6,IF(AZ995&lt;=7,7,IF(AZ995&lt;=8,8,IF(AZ995&lt;=9,9,10)))))))</f>
        <v>0</v>
      </c>
      <c r="BC995" s="27">
        <v>0</v>
      </c>
      <c r="BD995" s="1">
        <f t="shared" si="904"/>
        <v>0</v>
      </c>
      <c r="BE995" s="20">
        <f t="shared" si="895"/>
        <v>215.38461538461539</v>
      </c>
    </row>
    <row r="996" spans="1:57" ht="34.5" customHeight="1" x14ac:dyDescent="0.65">
      <c r="A996" s="2">
        <v>990</v>
      </c>
      <c r="B996" s="2" t="s">
        <v>2154</v>
      </c>
      <c r="C996" s="52" t="s">
        <v>2262</v>
      </c>
      <c r="D996" s="47" t="s">
        <v>2263</v>
      </c>
      <c r="E996" s="48" t="s">
        <v>2264</v>
      </c>
      <c r="F996" s="46" t="str">
        <f>VLOOKUP(C996,'[1]2023.11'!$C$6:$X$1239,8,0)</f>
        <v>KHEY</v>
      </c>
      <c r="G996" s="46" t="str">
        <f>VLOOKUP(C996,'[1]2023.11'!$C$6:$X$1239,9,0)</f>
        <v>PHOUK</v>
      </c>
      <c r="H996" s="46" t="str">
        <f>VLOOKUP(C996,'[1]2023.11'!$C$6:$X$1239,14,0)</f>
        <v>F</v>
      </c>
      <c r="I996" s="78">
        <f>VLOOKUP(C996,'[1]2023.11'!$C$6:$X$1239,13,0)</f>
        <v>38240</v>
      </c>
      <c r="J996" s="46" t="e">
        <f>VLOOKUP(C996,'[1]2023.11'!$C$6:$X$1239,4,0)</f>
        <v>#N/A</v>
      </c>
      <c r="K996" s="46" t="str">
        <f>VLOOKUP(C996,'[1]2023.11'!$C$6:$X$1239,3,0)</f>
        <v>150986557</v>
      </c>
      <c r="L996" s="15">
        <v>45217</v>
      </c>
      <c r="M996" s="2">
        <f t="shared" si="919"/>
        <v>26</v>
      </c>
      <c r="N996" s="16">
        <v>18</v>
      </c>
      <c r="O996" s="2"/>
      <c r="P996" s="16"/>
      <c r="Q996" s="16"/>
      <c r="R996" s="2">
        <v>198</v>
      </c>
      <c r="S996" s="2">
        <v>0</v>
      </c>
      <c r="T996" s="2">
        <v>0</v>
      </c>
      <c r="U996" s="16"/>
      <c r="V996" s="2">
        <v>0</v>
      </c>
      <c r="W996" s="2">
        <f t="shared" si="896"/>
        <v>10</v>
      </c>
      <c r="X996" s="2">
        <f t="shared" si="922"/>
        <v>0</v>
      </c>
      <c r="Y996" s="17">
        <f t="shared" si="905"/>
        <v>25.701923076923077</v>
      </c>
      <c r="Z996" s="17">
        <f t="shared" si="918"/>
        <v>4.5</v>
      </c>
      <c r="AA996" s="17">
        <f t="shared" si="902"/>
        <v>5</v>
      </c>
      <c r="AB996" s="18">
        <v>7</v>
      </c>
      <c r="AC996" s="19">
        <f t="shared" ref="AC996:AC1007" si="925">R996+S996+T996+U996+V996+W996+X996+Y996+Z996+AA996+AB996</f>
        <v>250.20192307692307</v>
      </c>
      <c r="AD996" s="17">
        <f t="shared" si="920"/>
        <v>0</v>
      </c>
      <c r="AE996" s="17">
        <f t="shared" si="921"/>
        <v>0</v>
      </c>
      <c r="AF996" s="29"/>
      <c r="AG996" s="43">
        <f t="shared" si="897"/>
        <v>0</v>
      </c>
      <c r="AH996" s="17">
        <f t="shared" si="899"/>
        <v>5.0040384615384612</v>
      </c>
      <c r="AI996" s="17">
        <f t="shared" si="898"/>
        <v>5.0040384615384612</v>
      </c>
      <c r="AJ996" s="3">
        <f t="shared" si="900"/>
        <v>245</v>
      </c>
      <c r="AK996" s="3">
        <f t="shared" si="901"/>
        <v>700</v>
      </c>
      <c r="AL996" s="3"/>
      <c r="AN996" s="20">
        <f t="shared" si="906"/>
        <v>245.2</v>
      </c>
      <c r="AO996">
        <f t="shared" si="908"/>
        <v>2</v>
      </c>
      <c r="AP996">
        <f t="shared" si="909"/>
        <v>0</v>
      </c>
      <c r="AQ996">
        <f t="shared" si="910"/>
        <v>2</v>
      </c>
      <c r="AR996">
        <f t="shared" si="911"/>
        <v>0</v>
      </c>
      <c r="AS996">
        <f t="shared" si="912"/>
        <v>1</v>
      </c>
      <c r="AT996">
        <f t="shared" si="913"/>
        <v>0</v>
      </c>
      <c r="AU996">
        <f t="shared" si="914"/>
        <v>0</v>
      </c>
      <c r="AV996">
        <f t="shared" si="915"/>
        <v>0</v>
      </c>
      <c r="AW996">
        <f t="shared" si="916"/>
        <v>1</v>
      </c>
      <c r="AX996">
        <f t="shared" si="917"/>
        <v>2</v>
      </c>
      <c r="AY996">
        <f t="shared" si="903"/>
        <v>799.99999999995453</v>
      </c>
      <c r="AZ996" s="12">
        <f t="shared" si="907"/>
        <v>-2.7555555555555555</v>
      </c>
      <c r="BA996" s="13">
        <f t="shared" si="923"/>
        <v>0</v>
      </c>
      <c r="BB996" s="13">
        <f t="shared" si="924"/>
        <v>0</v>
      </c>
      <c r="BC996" s="27">
        <v>0</v>
      </c>
      <c r="BD996" s="1">
        <f t="shared" si="904"/>
        <v>0</v>
      </c>
      <c r="BE996" s="20">
        <f t="shared" ref="BE996:BE1007" si="926">AC996-AD996-AE996-Z996-AA996-AB996-BD996</f>
        <v>233.70192307692307</v>
      </c>
    </row>
    <row r="997" spans="1:57" ht="34.5" customHeight="1" x14ac:dyDescent="0.65">
      <c r="A997" s="39">
        <v>991</v>
      </c>
      <c r="B997" s="2" t="s">
        <v>2154</v>
      </c>
      <c r="C997" s="52" t="s">
        <v>2265</v>
      </c>
      <c r="D997" s="47" t="s">
        <v>2266</v>
      </c>
      <c r="E997" s="48" t="s">
        <v>2267</v>
      </c>
      <c r="F997" s="46" t="str">
        <f>VLOOKUP(C997,'[1]2023.11'!$C$6:$X$1239,8,0)</f>
        <v>CHOR</v>
      </c>
      <c r="G997" s="46" t="str">
        <f>VLOOKUP(C997,'[1]2023.11'!$C$6:$X$1239,9,0)</f>
        <v>SIEVHUOY</v>
      </c>
      <c r="H997" s="46" t="str">
        <f>VLOOKUP(C997,'[1]2023.11'!$C$6:$X$1239,14,0)</f>
        <v>F</v>
      </c>
      <c r="I997" s="78">
        <f>VLOOKUP(C997,'[1]2023.11'!$C$6:$X$1239,13,0)</f>
        <v>35620</v>
      </c>
      <c r="J997" s="46" t="e">
        <f>VLOOKUP(C997,'[1]2023.11'!$C$6:$X$1239,4,0)</f>
        <v>#N/A</v>
      </c>
      <c r="K997" s="46" t="str">
        <f>VLOOKUP(C997,'[1]2023.11'!$C$6:$X$1239,3,0)</f>
        <v>110455617</v>
      </c>
      <c r="L997" s="15">
        <v>45217</v>
      </c>
      <c r="M997" s="2">
        <f t="shared" si="919"/>
        <v>24.375</v>
      </c>
      <c r="N997" s="16">
        <v>16</v>
      </c>
      <c r="O997" s="2"/>
      <c r="P997" s="16"/>
      <c r="Q997" s="16">
        <v>1.625</v>
      </c>
      <c r="R997" s="2">
        <v>198</v>
      </c>
      <c r="S997" s="2">
        <v>0</v>
      </c>
      <c r="T997" s="2">
        <v>0</v>
      </c>
      <c r="U997" s="16"/>
      <c r="V997" s="2">
        <v>0</v>
      </c>
      <c r="W997" s="2">
        <f t="shared" si="896"/>
        <v>0</v>
      </c>
      <c r="X997" s="2">
        <f t="shared" si="922"/>
        <v>0</v>
      </c>
      <c r="Y997" s="17">
        <f t="shared" si="905"/>
        <v>22.846153846153847</v>
      </c>
      <c r="Z997" s="17">
        <f t="shared" si="918"/>
        <v>4</v>
      </c>
      <c r="AA997" s="17">
        <f t="shared" si="902"/>
        <v>4.6875</v>
      </c>
      <c r="AB997" s="18">
        <v>7</v>
      </c>
      <c r="AC997" s="19">
        <f t="shared" si="925"/>
        <v>236.53365384615384</v>
      </c>
      <c r="AD997" s="17">
        <f t="shared" si="920"/>
        <v>0</v>
      </c>
      <c r="AE997" s="17">
        <f t="shared" si="921"/>
        <v>12.375</v>
      </c>
      <c r="AF997" s="29"/>
      <c r="AG997" s="43">
        <f t="shared" si="897"/>
        <v>0</v>
      </c>
      <c r="AH997" s="17">
        <f t="shared" si="899"/>
        <v>4.4831730769230766</v>
      </c>
      <c r="AI997" s="17">
        <f t="shared" si="898"/>
        <v>16.858173076923077</v>
      </c>
      <c r="AJ997" s="3">
        <f t="shared" si="900"/>
        <v>219</v>
      </c>
      <c r="AK997" s="3">
        <f t="shared" si="901"/>
        <v>2700</v>
      </c>
      <c r="AL997" s="3"/>
      <c r="AN997" s="20">
        <f t="shared" si="906"/>
        <v>219.68</v>
      </c>
      <c r="AO997">
        <f t="shared" si="908"/>
        <v>2</v>
      </c>
      <c r="AP997">
        <f t="shared" si="909"/>
        <v>0</v>
      </c>
      <c r="AQ997">
        <f t="shared" si="910"/>
        <v>0</v>
      </c>
      <c r="AR997">
        <f t="shared" si="911"/>
        <v>1</v>
      </c>
      <c r="AS997">
        <f t="shared" si="912"/>
        <v>1</v>
      </c>
      <c r="AT997">
        <f t="shared" si="913"/>
        <v>4</v>
      </c>
      <c r="AU997">
        <f t="shared" si="914"/>
        <v>1</v>
      </c>
      <c r="AV997">
        <f t="shared" si="915"/>
        <v>0</v>
      </c>
      <c r="AW997">
        <f t="shared" si="916"/>
        <v>1</v>
      </c>
      <c r="AX997">
        <f t="shared" si="917"/>
        <v>2</v>
      </c>
      <c r="AY997">
        <f t="shared" si="903"/>
        <v>2720.0000000000273</v>
      </c>
      <c r="AZ997" s="12">
        <f t="shared" si="907"/>
        <v>-2.7555555555555555</v>
      </c>
      <c r="BA997" s="13">
        <f t="shared" si="923"/>
        <v>0</v>
      </c>
      <c r="BB997" s="13">
        <f t="shared" si="924"/>
        <v>0</v>
      </c>
      <c r="BC997" s="27">
        <v>0</v>
      </c>
      <c r="BD997" s="1">
        <f t="shared" si="904"/>
        <v>0</v>
      </c>
      <c r="BE997" s="20">
        <f t="shared" si="926"/>
        <v>208.47115384615384</v>
      </c>
    </row>
    <row r="998" spans="1:57" ht="34.5" customHeight="1" x14ac:dyDescent="0.65">
      <c r="A998" s="2">
        <v>992</v>
      </c>
      <c r="B998" s="2" t="s">
        <v>2154</v>
      </c>
      <c r="C998" s="53" t="s">
        <v>2268</v>
      </c>
      <c r="D998" s="47" t="s">
        <v>1967</v>
      </c>
      <c r="E998" s="48" t="s">
        <v>211</v>
      </c>
      <c r="F998" s="46" t="str">
        <f>VLOOKUP(C998,'[1]2023.11'!$C$6:$X$1239,8,0)</f>
        <v>SARIN</v>
      </c>
      <c r="G998" s="46" t="str">
        <f>VLOOKUP(C998,'[1]2023.11'!$C$6:$X$1239,9,0)</f>
        <v>SREYMEY</v>
      </c>
      <c r="H998" s="46" t="str">
        <f>VLOOKUP(C998,'[1]2023.11'!$C$6:$X$1239,14,0)</f>
        <v>F</v>
      </c>
      <c r="I998" s="78">
        <f>VLOOKUP(C998,'[1]2023.11'!$C$6:$X$1239,13,0)</f>
        <v>34152</v>
      </c>
      <c r="J998" s="46" t="e">
        <f>VLOOKUP(C998,'[1]2023.11'!$C$6:$X$1239,4,0)</f>
        <v>#N/A</v>
      </c>
      <c r="K998" s="46" t="str">
        <f>VLOOKUP(C998,'[1]2023.11'!$C$6:$X$1239,3,0)</f>
        <v>101510453</v>
      </c>
      <c r="L998" s="15">
        <v>45217</v>
      </c>
      <c r="M998" s="2">
        <f t="shared" si="919"/>
        <v>25</v>
      </c>
      <c r="N998" s="16">
        <v>18</v>
      </c>
      <c r="O998" s="2"/>
      <c r="P998" s="16"/>
      <c r="Q998" s="16">
        <v>1</v>
      </c>
      <c r="R998" s="2">
        <v>198</v>
      </c>
      <c r="S998" s="2">
        <v>0</v>
      </c>
      <c r="T998" s="2">
        <v>0</v>
      </c>
      <c r="U998" s="16"/>
      <c r="V998" s="2">
        <v>0</v>
      </c>
      <c r="W998" s="2">
        <f t="shared" si="896"/>
        <v>0</v>
      </c>
      <c r="X998" s="2">
        <f t="shared" si="922"/>
        <v>0</v>
      </c>
      <c r="Y998" s="17">
        <f t="shared" si="905"/>
        <v>25.701923076923077</v>
      </c>
      <c r="Z998" s="17">
        <f t="shared" si="918"/>
        <v>4.5</v>
      </c>
      <c r="AA998" s="17">
        <f t="shared" si="902"/>
        <v>4.8076923076923084</v>
      </c>
      <c r="AB998" s="18">
        <v>7</v>
      </c>
      <c r="AC998" s="19">
        <f t="shared" si="925"/>
        <v>240.00961538461539</v>
      </c>
      <c r="AD998" s="17">
        <f t="shared" si="920"/>
        <v>0</v>
      </c>
      <c r="AE998" s="17">
        <f t="shared" si="921"/>
        <v>7.615384615384615</v>
      </c>
      <c r="AF998" s="29"/>
      <c r="AG998" s="43">
        <f t="shared" si="897"/>
        <v>0</v>
      </c>
      <c r="AH998" s="17">
        <f t="shared" si="899"/>
        <v>4.6478846153846156</v>
      </c>
      <c r="AI998" s="17">
        <f t="shared" si="898"/>
        <v>12.263269230769231</v>
      </c>
      <c r="AJ998" s="3">
        <f t="shared" si="900"/>
        <v>227</v>
      </c>
      <c r="AK998" s="3">
        <f t="shared" si="901"/>
        <v>3000</v>
      </c>
      <c r="AL998" s="3"/>
      <c r="AN998" s="20">
        <f t="shared" si="906"/>
        <v>227.75</v>
      </c>
      <c r="AO998">
        <f t="shared" si="908"/>
        <v>2</v>
      </c>
      <c r="AP998">
        <f t="shared" si="909"/>
        <v>0</v>
      </c>
      <c r="AQ998">
        <f t="shared" si="910"/>
        <v>1</v>
      </c>
      <c r="AR998">
        <f t="shared" si="911"/>
        <v>0</v>
      </c>
      <c r="AS998">
        <f t="shared" si="912"/>
        <v>1</v>
      </c>
      <c r="AT998">
        <f t="shared" si="913"/>
        <v>2</v>
      </c>
      <c r="AU998">
        <f t="shared" si="914"/>
        <v>1</v>
      </c>
      <c r="AV998">
        <f t="shared" si="915"/>
        <v>1</v>
      </c>
      <c r="AW998">
        <f t="shared" si="916"/>
        <v>0</v>
      </c>
      <c r="AX998">
        <f t="shared" si="917"/>
        <v>0</v>
      </c>
      <c r="AY998">
        <f t="shared" si="903"/>
        <v>3000</v>
      </c>
      <c r="AZ998" s="12">
        <f t="shared" si="907"/>
        <v>-2.7555555555555555</v>
      </c>
      <c r="BA998" s="13">
        <f t="shared" si="923"/>
        <v>0</v>
      </c>
      <c r="BB998" s="13">
        <f t="shared" si="924"/>
        <v>0</v>
      </c>
      <c r="BC998" s="27">
        <v>0</v>
      </c>
      <c r="BD998" s="1">
        <f t="shared" si="904"/>
        <v>0</v>
      </c>
      <c r="BE998" s="20">
        <f t="shared" si="926"/>
        <v>216.08653846153845</v>
      </c>
    </row>
    <row r="999" spans="1:57" ht="34.5" customHeight="1" x14ac:dyDescent="0.65">
      <c r="A999" s="39">
        <v>993</v>
      </c>
      <c r="B999" s="2" t="s">
        <v>2154</v>
      </c>
      <c r="C999" s="53" t="s">
        <v>2269</v>
      </c>
      <c r="D999" s="47" t="s">
        <v>2270</v>
      </c>
      <c r="E999" s="48" t="s">
        <v>198</v>
      </c>
      <c r="F999" s="46" t="str">
        <f>VLOOKUP(C999,'[1]2023.11'!$C$6:$X$1239,8,0)</f>
        <v>OREN</v>
      </c>
      <c r="G999" s="46" t="str">
        <f>VLOOKUP(C999,'[1]2023.11'!$C$6:$X$1239,9,0)</f>
        <v>SOPHA</v>
      </c>
      <c r="H999" s="46" t="str">
        <f>VLOOKUP(C999,'[1]2023.11'!$C$6:$X$1239,14,0)</f>
        <v>F</v>
      </c>
      <c r="I999" s="78">
        <f>VLOOKUP(C999,'[1]2023.11'!$C$6:$X$1239,13,0)</f>
        <v>34950</v>
      </c>
      <c r="J999" s="46" t="e">
        <f>VLOOKUP(C999,'[1]2023.11'!$C$6:$X$1239,4,0)</f>
        <v>#N/A</v>
      </c>
      <c r="K999" s="46" t="str">
        <f>VLOOKUP(C999,'[1]2023.11'!$C$6:$X$1239,3,0)</f>
        <v>061372896</v>
      </c>
      <c r="L999" s="15">
        <v>45219</v>
      </c>
      <c r="M999" s="2">
        <f t="shared" si="919"/>
        <v>25.625</v>
      </c>
      <c r="N999" s="16">
        <v>14</v>
      </c>
      <c r="O999" s="2"/>
      <c r="P999" s="16"/>
      <c r="Q999" s="16">
        <v>0.375</v>
      </c>
      <c r="R999" s="2">
        <v>198</v>
      </c>
      <c r="S999" s="2">
        <v>0</v>
      </c>
      <c r="T999" s="2">
        <v>0</v>
      </c>
      <c r="U999" s="16"/>
      <c r="V999" s="2">
        <v>0</v>
      </c>
      <c r="W999" s="2">
        <f t="shared" si="896"/>
        <v>0</v>
      </c>
      <c r="X999" s="2">
        <f t="shared" si="922"/>
        <v>0</v>
      </c>
      <c r="Y999" s="17">
        <f t="shared" si="905"/>
        <v>19.990384615384617</v>
      </c>
      <c r="Z999" s="17">
        <f t="shared" si="918"/>
        <v>3.5</v>
      </c>
      <c r="AA999" s="17">
        <f t="shared" si="902"/>
        <v>4.9278846153846159</v>
      </c>
      <c r="AB999" s="18">
        <v>7</v>
      </c>
      <c r="AC999" s="19">
        <f t="shared" si="925"/>
        <v>233.41826923076923</v>
      </c>
      <c r="AD999" s="17">
        <f t="shared" si="920"/>
        <v>0</v>
      </c>
      <c r="AE999" s="17">
        <f t="shared" si="921"/>
        <v>2.8557692307692308</v>
      </c>
      <c r="AF999" s="29"/>
      <c r="AG999" s="43">
        <f t="shared" si="897"/>
        <v>0</v>
      </c>
      <c r="AH999" s="17">
        <f t="shared" si="899"/>
        <v>4.6112500000000001</v>
      </c>
      <c r="AI999" s="17">
        <f t="shared" si="898"/>
        <v>7.4670192307692309</v>
      </c>
      <c r="AJ999" s="3">
        <f t="shared" si="900"/>
        <v>225</v>
      </c>
      <c r="AK999" s="3">
        <f t="shared" si="901"/>
        <v>3700</v>
      </c>
      <c r="AL999" s="3"/>
      <c r="AN999" s="20">
        <f t="shared" si="906"/>
        <v>225.95</v>
      </c>
      <c r="AO999">
        <f t="shared" si="908"/>
        <v>2</v>
      </c>
      <c r="AP999">
        <f t="shared" si="909"/>
        <v>0</v>
      </c>
      <c r="AQ999">
        <f t="shared" si="910"/>
        <v>1</v>
      </c>
      <c r="AR999">
        <f t="shared" si="911"/>
        <v>0</v>
      </c>
      <c r="AS999">
        <f t="shared" si="912"/>
        <v>1</v>
      </c>
      <c r="AT999">
        <f t="shared" si="913"/>
        <v>0</v>
      </c>
      <c r="AU999">
        <f t="shared" si="914"/>
        <v>1</v>
      </c>
      <c r="AV999">
        <f t="shared" si="915"/>
        <v>1</v>
      </c>
      <c r="AW999">
        <f t="shared" si="916"/>
        <v>1</v>
      </c>
      <c r="AX999">
        <f t="shared" si="917"/>
        <v>2</v>
      </c>
      <c r="AY999">
        <f t="shared" si="903"/>
        <v>3799.9999999999545</v>
      </c>
      <c r="AZ999" s="12">
        <f t="shared" si="907"/>
        <v>-2.7611111111111111</v>
      </c>
      <c r="BA999" s="13">
        <f t="shared" si="923"/>
        <v>0</v>
      </c>
      <c r="BB999" s="13">
        <f t="shared" si="924"/>
        <v>0</v>
      </c>
      <c r="BC999" s="27">
        <v>0</v>
      </c>
      <c r="BD999" s="1">
        <f t="shared" si="904"/>
        <v>0</v>
      </c>
      <c r="BE999" s="20">
        <f t="shared" si="926"/>
        <v>215.13461538461539</v>
      </c>
    </row>
    <row r="1000" spans="1:57" ht="34.5" customHeight="1" x14ac:dyDescent="0.65">
      <c r="A1000" s="2">
        <v>994</v>
      </c>
      <c r="B1000" s="2" t="s">
        <v>2154</v>
      </c>
      <c r="C1000" s="52" t="s">
        <v>2271</v>
      </c>
      <c r="D1000" s="47" t="s">
        <v>835</v>
      </c>
      <c r="E1000" s="48" t="s">
        <v>1422</v>
      </c>
      <c r="F1000" s="46" t="str">
        <f>VLOOKUP(C1000,'[1]2023.11'!$C$6:$X$1239,8,0)</f>
        <v>MEN</v>
      </c>
      <c r="G1000" s="46" t="str">
        <f>VLOOKUP(C1000,'[1]2023.11'!$C$6:$X$1239,9,0)</f>
        <v>MANY</v>
      </c>
      <c r="H1000" s="46" t="str">
        <f>VLOOKUP(C1000,'[1]2023.11'!$C$6:$X$1239,14,0)</f>
        <v>F</v>
      </c>
      <c r="I1000" s="78">
        <f>VLOOKUP(C1000,'[1]2023.11'!$C$6:$X$1239,13,0)</f>
        <v>38618</v>
      </c>
      <c r="J1000" s="46" t="e">
        <f>VLOOKUP(C1000,'[1]2023.11'!$C$6:$X$1239,4,0)</f>
        <v>#N/A</v>
      </c>
      <c r="K1000" s="46" t="str">
        <f>VLOOKUP(C1000,'[1]2023.11'!$C$6:$X$1239,3,0)</f>
        <v>070412342</v>
      </c>
      <c r="L1000" s="15">
        <v>45219</v>
      </c>
      <c r="M1000" s="2">
        <f t="shared" si="919"/>
        <v>24</v>
      </c>
      <c r="N1000" s="16">
        <v>26</v>
      </c>
      <c r="O1000" s="2"/>
      <c r="P1000" s="16">
        <v>1</v>
      </c>
      <c r="Q1000" s="16">
        <v>1</v>
      </c>
      <c r="R1000" s="2">
        <v>198</v>
      </c>
      <c r="S1000" s="2">
        <v>0</v>
      </c>
      <c r="T1000" s="2">
        <v>0</v>
      </c>
      <c r="U1000" s="16"/>
      <c r="V1000" s="2">
        <v>0</v>
      </c>
      <c r="W1000" s="2">
        <f t="shared" si="896"/>
        <v>0</v>
      </c>
      <c r="X1000" s="2">
        <f t="shared" si="922"/>
        <v>0</v>
      </c>
      <c r="Y1000" s="17">
        <f t="shared" si="905"/>
        <v>37.125</v>
      </c>
      <c r="Z1000" s="17">
        <f t="shared" si="918"/>
        <v>6.5</v>
      </c>
      <c r="AA1000" s="17">
        <f t="shared" si="902"/>
        <v>4.6153846153846159</v>
      </c>
      <c r="AB1000" s="18">
        <v>7</v>
      </c>
      <c r="AC1000" s="19">
        <f t="shared" si="925"/>
        <v>253.24038461538461</v>
      </c>
      <c r="AD1000" s="17">
        <f t="shared" si="920"/>
        <v>7.615384615384615</v>
      </c>
      <c r="AE1000" s="17">
        <f t="shared" si="921"/>
        <v>7.615384615384615</v>
      </c>
      <c r="AF1000" s="29"/>
      <c r="AG1000" s="43">
        <f t="shared" si="897"/>
        <v>0</v>
      </c>
      <c r="AH1000" s="17">
        <f t="shared" si="899"/>
        <v>4.7601923076923081</v>
      </c>
      <c r="AI1000" s="17">
        <f t="shared" si="898"/>
        <v>19.990961538461537</v>
      </c>
      <c r="AJ1000" s="3">
        <f t="shared" si="900"/>
        <v>233</v>
      </c>
      <c r="AK1000" s="3">
        <f t="shared" si="901"/>
        <v>1000</v>
      </c>
      <c r="AL1000" s="3"/>
      <c r="AN1000" s="20">
        <f t="shared" si="906"/>
        <v>233.25</v>
      </c>
      <c r="AO1000">
        <f t="shared" si="908"/>
        <v>2</v>
      </c>
      <c r="AP1000">
        <f t="shared" si="909"/>
        <v>0</v>
      </c>
      <c r="AQ1000">
        <f t="shared" si="910"/>
        <v>1</v>
      </c>
      <c r="AR1000">
        <f t="shared" si="911"/>
        <v>1</v>
      </c>
      <c r="AS1000">
        <f t="shared" si="912"/>
        <v>0</v>
      </c>
      <c r="AT1000">
        <f t="shared" si="913"/>
        <v>3</v>
      </c>
      <c r="AU1000">
        <f t="shared" si="914"/>
        <v>0</v>
      </c>
      <c r="AV1000">
        <f t="shared" si="915"/>
        <v>1</v>
      </c>
      <c r="AW1000">
        <f t="shared" si="916"/>
        <v>0</v>
      </c>
      <c r="AX1000">
        <f t="shared" si="917"/>
        <v>0</v>
      </c>
      <c r="AY1000">
        <f t="shared" si="903"/>
        <v>1000</v>
      </c>
      <c r="AZ1000" s="12">
        <f t="shared" si="907"/>
        <v>-2.7611111111111111</v>
      </c>
      <c r="BA1000" s="13">
        <f t="shared" si="923"/>
        <v>0</v>
      </c>
      <c r="BB1000" s="13">
        <f t="shared" si="924"/>
        <v>0</v>
      </c>
      <c r="BC1000" s="27">
        <v>0</v>
      </c>
      <c r="BD1000" s="1">
        <f t="shared" si="904"/>
        <v>0</v>
      </c>
      <c r="BE1000" s="20">
        <f t="shared" si="926"/>
        <v>219.89423076923077</v>
      </c>
    </row>
    <row r="1001" spans="1:57" ht="34.5" customHeight="1" x14ac:dyDescent="0.65">
      <c r="A1001" s="39">
        <v>995</v>
      </c>
      <c r="B1001" s="2" t="s">
        <v>2154</v>
      </c>
      <c r="C1001" s="53" t="s">
        <v>2272</v>
      </c>
      <c r="D1001" s="47" t="s">
        <v>539</v>
      </c>
      <c r="E1001" s="48" t="s">
        <v>2273</v>
      </c>
      <c r="F1001" s="46" t="str">
        <f>VLOOKUP(C1001,'[1]2023.11'!$C$6:$X$1239,8,0)</f>
        <v>RORT</v>
      </c>
      <c r="G1001" s="46" t="str">
        <f>VLOOKUP(C1001,'[1]2023.11'!$C$6:$X$1239,9,0)</f>
        <v>NISA</v>
      </c>
      <c r="H1001" s="46" t="str">
        <f>VLOOKUP(C1001,'[1]2023.11'!$C$6:$X$1239,14,0)</f>
        <v>F</v>
      </c>
      <c r="I1001" s="78">
        <f>VLOOKUP(C1001,'[1]2023.11'!$C$6:$X$1239,13,0)</f>
        <v>38467</v>
      </c>
      <c r="J1001" s="46" t="e">
        <f>VLOOKUP(C1001,'[1]2023.11'!$C$6:$X$1239,4,0)</f>
        <v>#N/A</v>
      </c>
      <c r="K1001" s="46" t="str">
        <f>VLOOKUP(C1001,'[1]2023.11'!$C$6:$X$1239,3,0)</f>
        <v>031163644</v>
      </c>
      <c r="L1001" s="15">
        <v>45219</v>
      </c>
      <c r="M1001" s="2">
        <f t="shared" si="919"/>
        <v>25</v>
      </c>
      <c r="N1001" s="16">
        <v>18</v>
      </c>
      <c r="O1001" s="2"/>
      <c r="P1001" s="16"/>
      <c r="Q1001" s="16">
        <v>1</v>
      </c>
      <c r="R1001" s="2">
        <v>198</v>
      </c>
      <c r="S1001" s="2">
        <v>0</v>
      </c>
      <c r="T1001" s="2">
        <v>0</v>
      </c>
      <c r="U1001" s="16"/>
      <c r="V1001" s="2">
        <v>0</v>
      </c>
      <c r="W1001" s="2">
        <f t="shared" si="896"/>
        <v>0</v>
      </c>
      <c r="X1001" s="2">
        <f t="shared" si="922"/>
        <v>0</v>
      </c>
      <c r="Y1001" s="17">
        <f t="shared" si="905"/>
        <v>25.701923076923077</v>
      </c>
      <c r="Z1001" s="17">
        <f t="shared" si="918"/>
        <v>4.5</v>
      </c>
      <c r="AA1001" s="17">
        <f t="shared" si="902"/>
        <v>4.8076923076923084</v>
      </c>
      <c r="AB1001" s="18">
        <v>7</v>
      </c>
      <c r="AC1001" s="19">
        <f t="shared" si="925"/>
        <v>240.00961538461539</v>
      </c>
      <c r="AD1001" s="17">
        <f t="shared" si="920"/>
        <v>0</v>
      </c>
      <c r="AE1001" s="17">
        <f t="shared" si="921"/>
        <v>7.615384615384615</v>
      </c>
      <c r="AF1001" s="29"/>
      <c r="AG1001" s="43">
        <f t="shared" si="897"/>
        <v>0</v>
      </c>
      <c r="AH1001" s="17">
        <f t="shared" si="899"/>
        <v>4.6478846153846156</v>
      </c>
      <c r="AI1001" s="17">
        <f t="shared" si="898"/>
        <v>12.263269230769231</v>
      </c>
      <c r="AJ1001" s="3">
        <f t="shared" si="900"/>
        <v>227</v>
      </c>
      <c r="AK1001" s="3">
        <f t="shared" si="901"/>
        <v>3000</v>
      </c>
      <c r="AL1001" s="3"/>
      <c r="AN1001" s="20">
        <f t="shared" si="906"/>
        <v>227.75</v>
      </c>
      <c r="AO1001">
        <f t="shared" si="908"/>
        <v>2</v>
      </c>
      <c r="AP1001">
        <f t="shared" si="909"/>
        <v>0</v>
      </c>
      <c r="AQ1001">
        <f t="shared" si="910"/>
        <v>1</v>
      </c>
      <c r="AR1001">
        <f t="shared" si="911"/>
        <v>0</v>
      </c>
      <c r="AS1001">
        <f t="shared" si="912"/>
        <v>1</v>
      </c>
      <c r="AT1001">
        <f t="shared" si="913"/>
        <v>2</v>
      </c>
      <c r="AU1001">
        <f t="shared" si="914"/>
        <v>1</v>
      </c>
      <c r="AV1001">
        <f t="shared" si="915"/>
        <v>1</v>
      </c>
      <c r="AW1001">
        <f t="shared" si="916"/>
        <v>0</v>
      </c>
      <c r="AX1001">
        <f t="shared" si="917"/>
        <v>0</v>
      </c>
      <c r="AY1001">
        <f t="shared" si="903"/>
        <v>3000</v>
      </c>
      <c r="AZ1001" s="12">
        <f t="shared" si="907"/>
        <v>-2.7611111111111111</v>
      </c>
      <c r="BA1001" s="13">
        <f t="shared" si="923"/>
        <v>0</v>
      </c>
      <c r="BB1001" s="13">
        <f t="shared" si="924"/>
        <v>0</v>
      </c>
      <c r="BC1001" s="27">
        <v>0</v>
      </c>
      <c r="BD1001" s="1">
        <f t="shared" si="904"/>
        <v>0</v>
      </c>
      <c r="BE1001" s="20">
        <f t="shared" si="926"/>
        <v>216.08653846153845</v>
      </c>
    </row>
    <row r="1002" spans="1:57" ht="34.5" customHeight="1" x14ac:dyDescent="0.65">
      <c r="A1002" s="2">
        <v>996</v>
      </c>
      <c r="B1002" s="2" t="s">
        <v>2154</v>
      </c>
      <c r="C1002" s="53" t="s">
        <v>2274</v>
      </c>
      <c r="D1002" s="47" t="s">
        <v>500</v>
      </c>
      <c r="E1002" s="48" t="s">
        <v>2275</v>
      </c>
      <c r="F1002" s="46" t="str">
        <f>VLOOKUP(C1002,'[1]2023.11'!$C$6:$X$1239,8,0)</f>
        <v>NY</v>
      </c>
      <c r="G1002" s="46" t="str">
        <f>VLOOKUP(C1002,'[1]2023.11'!$C$6:$X$1239,9,0)</f>
        <v>CHEANGI</v>
      </c>
      <c r="H1002" s="46" t="str">
        <f>VLOOKUP(C1002,'[1]2023.11'!$C$6:$X$1239,14,0)</f>
        <v>F</v>
      </c>
      <c r="I1002" s="78">
        <f>VLOOKUP(C1002,'[1]2023.11'!$C$6:$X$1239,13,0)</f>
        <v>37450</v>
      </c>
      <c r="J1002" s="46" t="e">
        <f>VLOOKUP(C1002,'[1]2023.11'!$C$6:$X$1239,4,0)</f>
        <v>#N/A</v>
      </c>
      <c r="K1002" s="46" t="str">
        <f>VLOOKUP(C1002,'[1]2023.11'!$C$6:$X$1239,3,0)</f>
        <v>16037228</v>
      </c>
      <c r="L1002" s="15">
        <v>45223</v>
      </c>
      <c r="M1002" s="2">
        <f t="shared" si="919"/>
        <v>24</v>
      </c>
      <c r="N1002" s="16">
        <v>18</v>
      </c>
      <c r="O1002" s="2"/>
      <c r="P1002" s="16">
        <v>2</v>
      </c>
      <c r="Q1002" s="16"/>
      <c r="R1002" s="2">
        <v>198</v>
      </c>
      <c r="S1002" s="2">
        <v>0</v>
      </c>
      <c r="T1002" s="2">
        <v>0</v>
      </c>
      <c r="U1002" s="16"/>
      <c r="V1002" s="2">
        <v>0</v>
      </c>
      <c r="W1002" s="2">
        <f t="shared" si="896"/>
        <v>0</v>
      </c>
      <c r="X1002" s="2">
        <f t="shared" si="922"/>
        <v>0</v>
      </c>
      <c r="Y1002" s="17">
        <f t="shared" si="905"/>
        <v>25.701923076923077</v>
      </c>
      <c r="Z1002" s="17">
        <f t="shared" si="918"/>
        <v>4.5</v>
      </c>
      <c r="AA1002" s="17">
        <f t="shared" si="902"/>
        <v>4.6153846153846159</v>
      </c>
      <c r="AB1002" s="18">
        <v>7</v>
      </c>
      <c r="AC1002" s="19">
        <f t="shared" si="925"/>
        <v>239.81730769230768</v>
      </c>
      <c r="AD1002" s="17">
        <f t="shared" si="920"/>
        <v>15.23076923076923</v>
      </c>
      <c r="AE1002" s="17">
        <f t="shared" si="921"/>
        <v>0</v>
      </c>
      <c r="AF1002" s="29"/>
      <c r="AG1002" s="43">
        <f t="shared" si="897"/>
        <v>0</v>
      </c>
      <c r="AH1002" s="17">
        <f t="shared" si="899"/>
        <v>4.4917307692307693</v>
      </c>
      <c r="AI1002" s="17">
        <f t="shared" si="898"/>
        <v>19.7225</v>
      </c>
      <c r="AJ1002" s="3">
        <f t="shared" si="900"/>
        <v>220</v>
      </c>
      <c r="AK1002" s="3">
        <f t="shared" si="901"/>
        <v>300</v>
      </c>
      <c r="AL1002" s="3"/>
      <c r="AN1002" s="20">
        <f t="shared" si="906"/>
        <v>220.09</v>
      </c>
      <c r="AO1002">
        <f t="shared" si="908"/>
        <v>2</v>
      </c>
      <c r="AP1002">
        <f t="shared" si="909"/>
        <v>0</v>
      </c>
      <c r="AQ1002">
        <f t="shared" si="910"/>
        <v>1</v>
      </c>
      <c r="AR1002">
        <f t="shared" si="911"/>
        <v>0</v>
      </c>
      <c r="AS1002">
        <f t="shared" si="912"/>
        <v>0</v>
      </c>
      <c r="AT1002">
        <f t="shared" si="913"/>
        <v>0</v>
      </c>
      <c r="AU1002">
        <f t="shared" si="914"/>
        <v>0</v>
      </c>
      <c r="AV1002">
        <f t="shared" si="915"/>
        <v>0</v>
      </c>
      <c r="AW1002">
        <f t="shared" si="916"/>
        <v>0</v>
      </c>
      <c r="AX1002">
        <f t="shared" si="917"/>
        <v>3</v>
      </c>
      <c r="AY1002">
        <f t="shared" si="903"/>
        <v>360.00000000001364</v>
      </c>
      <c r="AZ1002" s="12">
        <f t="shared" si="907"/>
        <v>-2.7722222222222221</v>
      </c>
      <c r="BA1002" s="13">
        <f t="shared" si="923"/>
        <v>0</v>
      </c>
      <c r="BB1002" s="13">
        <f t="shared" si="924"/>
        <v>0</v>
      </c>
      <c r="BC1002" s="27">
        <v>0</v>
      </c>
      <c r="BD1002" s="1">
        <f t="shared" si="904"/>
        <v>0</v>
      </c>
      <c r="BE1002" s="20">
        <f t="shared" si="926"/>
        <v>208.47115384615384</v>
      </c>
    </row>
    <row r="1003" spans="1:57" ht="34.5" customHeight="1" x14ac:dyDescent="0.65">
      <c r="A1003" s="39">
        <v>997</v>
      </c>
      <c r="B1003" s="2" t="s">
        <v>2154</v>
      </c>
      <c r="C1003" s="52" t="s">
        <v>2276</v>
      </c>
      <c r="D1003" s="47" t="s">
        <v>483</v>
      </c>
      <c r="E1003" s="48" t="s">
        <v>2277</v>
      </c>
      <c r="F1003" s="46" t="str">
        <f>VLOOKUP(C1003,'[1]2023.11'!$C$6:$X$1239,8,0)</f>
        <v>PET</v>
      </c>
      <c r="G1003" s="46" t="str">
        <f>VLOOKUP(C1003,'[1]2023.11'!$C$6:$X$1239,9,0)</f>
        <v>CHHORN</v>
      </c>
      <c r="H1003" s="46" t="str">
        <f>VLOOKUP(C1003,'[1]2023.11'!$C$6:$X$1239,14,0)</f>
        <v>F</v>
      </c>
      <c r="I1003" s="78">
        <f>VLOOKUP(C1003,'[1]2023.11'!$C$6:$X$1239,13,0)</f>
        <v>33147</v>
      </c>
      <c r="J1003" s="46" t="e">
        <f>VLOOKUP(C1003,'[1]2023.11'!$C$6:$X$1239,4,0)</f>
        <v>#N/A</v>
      </c>
      <c r="K1003" s="46" t="str">
        <f>VLOOKUP(C1003,'[1]2023.11'!$C$6:$X$1239,3,0)</f>
        <v>062022761</v>
      </c>
      <c r="L1003" s="15">
        <v>45224</v>
      </c>
      <c r="M1003" s="2">
        <f t="shared" si="919"/>
        <v>26</v>
      </c>
      <c r="N1003" s="16">
        <v>18</v>
      </c>
      <c r="O1003" s="2"/>
      <c r="P1003" s="16"/>
      <c r="Q1003" s="16"/>
      <c r="R1003" s="2">
        <v>198</v>
      </c>
      <c r="S1003" s="2">
        <v>0</v>
      </c>
      <c r="T1003" s="2">
        <v>0</v>
      </c>
      <c r="U1003" s="16"/>
      <c r="V1003" s="2">
        <v>0</v>
      </c>
      <c r="W1003" s="2">
        <f t="shared" si="896"/>
        <v>10</v>
      </c>
      <c r="X1003" s="2">
        <f t="shared" si="922"/>
        <v>0</v>
      </c>
      <c r="Y1003" s="17">
        <f t="shared" si="905"/>
        <v>25.701923076923077</v>
      </c>
      <c r="Z1003" s="17">
        <f t="shared" si="918"/>
        <v>4.5</v>
      </c>
      <c r="AA1003" s="17">
        <f t="shared" si="902"/>
        <v>5</v>
      </c>
      <c r="AB1003" s="18">
        <v>7</v>
      </c>
      <c r="AC1003" s="19">
        <f t="shared" si="925"/>
        <v>250.20192307692307</v>
      </c>
      <c r="AD1003" s="17">
        <f t="shared" si="920"/>
        <v>0</v>
      </c>
      <c r="AE1003" s="17">
        <f t="shared" si="921"/>
        <v>0</v>
      </c>
      <c r="AF1003" s="29"/>
      <c r="AG1003" s="43">
        <f t="shared" si="897"/>
        <v>0</v>
      </c>
      <c r="AH1003" s="17">
        <f t="shared" si="899"/>
        <v>5.0040384615384612</v>
      </c>
      <c r="AI1003" s="17">
        <f t="shared" si="898"/>
        <v>5.0040384615384612</v>
      </c>
      <c r="AJ1003" s="3">
        <f t="shared" si="900"/>
        <v>245</v>
      </c>
      <c r="AK1003" s="3">
        <f t="shared" si="901"/>
        <v>700</v>
      </c>
      <c r="AL1003" s="3"/>
      <c r="AN1003" s="20">
        <f t="shared" si="906"/>
        <v>245.2</v>
      </c>
      <c r="AO1003">
        <f t="shared" si="908"/>
        <v>2</v>
      </c>
      <c r="AP1003">
        <f t="shared" si="909"/>
        <v>0</v>
      </c>
      <c r="AQ1003">
        <f t="shared" si="910"/>
        <v>2</v>
      </c>
      <c r="AR1003">
        <f t="shared" si="911"/>
        <v>0</v>
      </c>
      <c r="AS1003">
        <f t="shared" si="912"/>
        <v>1</v>
      </c>
      <c r="AT1003">
        <f t="shared" si="913"/>
        <v>0</v>
      </c>
      <c r="AU1003">
        <f t="shared" si="914"/>
        <v>0</v>
      </c>
      <c r="AV1003">
        <f t="shared" si="915"/>
        <v>0</v>
      </c>
      <c r="AW1003">
        <f t="shared" si="916"/>
        <v>1</v>
      </c>
      <c r="AX1003">
        <f t="shared" si="917"/>
        <v>2</v>
      </c>
      <c r="AY1003">
        <f t="shared" si="903"/>
        <v>799.99999999995453</v>
      </c>
      <c r="AZ1003" s="12">
        <f t="shared" si="907"/>
        <v>-2.7749999999999999</v>
      </c>
      <c r="BA1003" s="13">
        <f t="shared" si="923"/>
        <v>0</v>
      </c>
      <c r="BB1003" s="13">
        <f t="shared" si="924"/>
        <v>0</v>
      </c>
      <c r="BC1003" s="27">
        <v>0</v>
      </c>
      <c r="BD1003" s="1">
        <f t="shared" si="904"/>
        <v>0</v>
      </c>
      <c r="BE1003" s="20">
        <f t="shared" si="926"/>
        <v>233.70192307692307</v>
      </c>
    </row>
    <row r="1004" spans="1:57" ht="34.5" customHeight="1" x14ac:dyDescent="0.65">
      <c r="A1004" s="2">
        <v>998</v>
      </c>
      <c r="B1004" s="2" t="s">
        <v>2154</v>
      </c>
      <c r="C1004" s="52" t="s">
        <v>2278</v>
      </c>
      <c r="D1004" s="47" t="s">
        <v>2279</v>
      </c>
      <c r="E1004" s="48" t="s">
        <v>2280</v>
      </c>
      <c r="F1004" s="46" t="str">
        <f>VLOOKUP(C1004,'[1]2023.11'!$C$6:$X$1239,8,0)</f>
        <v>KILONG</v>
      </c>
      <c r="G1004" s="46" t="str">
        <f>VLOOKUP(C1004,'[1]2023.11'!$C$6:$X$1239,9,0)</f>
        <v>SEAVE</v>
      </c>
      <c r="H1004" s="46" t="str">
        <f>VLOOKUP(C1004,'[1]2023.11'!$C$6:$X$1239,14,0)</f>
        <v>F</v>
      </c>
      <c r="I1004" s="78">
        <f>VLOOKUP(C1004,'[1]2023.11'!$C$6:$X$1239,13,0)</f>
        <v>37289</v>
      </c>
      <c r="J1004" s="46" t="e">
        <f>VLOOKUP(C1004,'[1]2023.11'!$C$6:$X$1239,4,0)</f>
        <v>#N/A</v>
      </c>
      <c r="K1004" s="46" t="str">
        <f>VLOOKUP(C1004,'[1]2023.11'!$C$6:$X$1239,3,0)</f>
        <v>051671346</v>
      </c>
      <c r="L1004" s="15">
        <v>45231</v>
      </c>
      <c r="M1004" s="2">
        <f t="shared" si="919"/>
        <v>25</v>
      </c>
      <c r="N1004" s="16">
        <v>18</v>
      </c>
      <c r="O1004" s="2"/>
      <c r="P1004" s="16"/>
      <c r="Q1004" s="16">
        <v>1</v>
      </c>
      <c r="R1004" s="2">
        <v>198</v>
      </c>
      <c r="S1004" s="2">
        <v>0</v>
      </c>
      <c r="T1004" s="2">
        <v>0</v>
      </c>
      <c r="U1004" s="16"/>
      <c r="V1004" s="2">
        <v>0</v>
      </c>
      <c r="W1004" s="2">
        <f t="shared" ref="W1004:W1007" si="927">IF(AND($Q$4&lt;=M1004,Q1004&lt;0.01),10,IF(AND(M1004&gt;=$Q$4-1,Q1004&lt;0.01),5,0))</f>
        <v>0</v>
      </c>
      <c r="X1004" s="2">
        <f t="shared" si="922"/>
        <v>0</v>
      </c>
      <c r="Y1004" s="17">
        <f t="shared" si="905"/>
        <v>25.701923076923077</v>
      </c>
      <c r="Z1004" s="17">
        <f t="shared" si="918"/>
        <v>4.5</v>
      </c>
      <c r="AA1004" s="17">
        <f t="shared" si="902"/>
        <v>4.8076923076923084</v>
      </c>
      <c r="AB1004" s="18">
        <v>7</v>
      </c>
      <c r="AC1004" s="19">
        <f t="shared" si="925"/>
        <v>240.00961538461539</v>
      </c>
      <c r="AD1004" s="17">
        <f t="shared" si="920"/>
        <v>0</v>
      </c>
      <c r="AE1004" s="17">
        <f t="shared" si="921"/>
        <v>7.615384615384615</v>
      </c>
      <c r="AF1004" s="29"/>
      <c r="AG1004" s="43">
        <f t="shared" ref="AG1004:AG1007" si="928">IF(BE1004&lt;=(1500000/4000),0,IF(BE1004&lt;=(2000000/4000),(BE1004-(1500000/4000))*5%,IF(BE1004&lt;=(8500000/4000),(BE1004-(2000000/4000))*10%+(25000/4000),IF(BE1004&lt;=(12500000/4000),(BE1004-(8500000/4000))*15%+(675000/4000),(BE1004-(12500000/4000))*20%+(1275000/4000)))))</f>
        <v>0</v>
      </c>
      <c r="AH1004" s="17">
        <f t="shared" si="899"/>
        <v>4.6478846153846156</v>
      </c>
      <c r="AI1004" s="17">
        <f t="shared" ref="AI1004:AI1007" si="929">AD1004+AE1004+AF1004+AG1004+AH1004</f>
        <v>12.263269230769231</v>
      </c>
      <c r="AJ1004" s="3">
        <f t="shared" si="900"/>
        <v>227</v>
      </c>
      <c r="AK1004" s="3">
        <f t="shared" si="901"/>
        <v>3000</v>
      </c>
      <c r="AL1004" s="3"/>
      <c r="AN1004" s="20">
        <f t="shared" si="906"/>
        <v>227.75</v>
      </c>
      <c r="AO1004">
        <f t="shared" si="908"/>
        <v>2</v>
      </c>
      <c r="AP1004">
        <f t="shared" si="909"/>
        <v>0</v>
      </c>
      <c r="AQ1004">
        <f t="shared" si="910"/>
        <v>1</v>
      </c>
      <c r="AR1004">
        <f t="shared" si="911"/>
        <v>0</v>
      </c>
      <c r="AS1004">
        <f t="shared" si="912"/>
        <v>1</v>
      </c>
      <c r="AT1004">
        <f t="shared" si="913"/>
        <v>2</v>
      </c>
      <c r="AU1004">
        <f t="shared" si="914"/>
        <v>1</v>
      </c>
      <c r="AV1004">
        <f t="shared" si="915"/>
        <v>1</v>
      </c>
      <c r="AW1004">
        <f t="shared" si="916"/>
        <v>0</v>
      </c>
      <c r="AX1004">
        <f t="shared" si="917"/>
        <v>0</v>
      </c>
      <c r="AY1004">
        <f t="shared" si="903"/>
        <v>3000</v>
      </c>
      <c r="AZ1004" s="12">
        <f t="shared" si="907"/>
        <v>-2.7916666666666665</v>
      </c>
      <c r="BA1004" s="13">
        <f t="shared" si="923"/>
        <v>0</v>
      </c>
      <c r="BB1004" s="13">
        <f t="shared" si="924"/>
        <v>0</v>
      </c>
      <c r="BC1004" s="27">
        <v>0</v>
      </c>
      <c r="BD1004" s="1">
        <f t="shared" si="904"/>
        <v>0</v>
      </c>
      <c r="BE1004" s="20">
        <f t="shared" si="926"/>
        <v>216.08653846153845</v>
      </c>
    </row>
    <row r="1005" spans="1:57" ht="34.5" customHeight="1" x14ac:dyDescent="0.65">
      <c r="A1005" s="39">
        <v>999</v>
      </c>
      <c r="B1005" s="2" t="s">
        <v>2154</v>
      </c>
      <c r="C1005" s="53" t="s">
        <v>2281</v>
      </c>
      <c r="D1005" s="47" t="s">
        <v>500</v>
      </c>
      <c r="E1005" s="48" t="s">
        <v>1665</v>
      </c>
      <c r="F1005" s="46" t="str">
        <f>VLOOKUP(C1005,'[1]2023.11'!$C$6:$X$1239,8,0)</f>
        <v>NY</v>
      </c>
      <c r="G1005" s="46" t="str">
        <f>VLOOKUP(C1005,'[1]2023.11'!$C$6:$X$1239,9,0)</f>
        <v>CHANTHA</v>
      </c>
      <c r="H1005" s="46" t="str">
        <f>VLOOKUP(C1005,'[1]2023.11'!$C$6:$X$1239,14,0)</f>
        <v>F</v>
      </c>
      <c r="I1005" s="78">
        <f>VLOOKUP(C1005,'[1]2023.11'!$C$6:$X$1239,13,0)</f>
        <v>38605</v>
      </c>
      <c r="J1005" s="46" t="e">
        <f>VLOOKUP(C1005,'[1]2023.11'!$C$6:$X$1239,4,0)</f>
        <v>#N/A</v>
      </c>
      <c r="K1005" s="46" t="str">
        <f>VLOOKUP(C1005,'[1]2023.11'!$C$6:$X$1239,3,0)</f>
        <v>160561979</v>
      </c>
      <c r="L1005" s="15">
        <v>45231</v>
      </c>
      <c r="M1005" s="2">
        <f t="shared" si="919"/>
        <v>26</v>
      </c>
      <c r="N1005" s="16">
        <v>18</v>
      </c>
      <c r="O1005" s="2"/>
      <c r="P1005" s="16"/>
      <c r="Q1005" s="16"/>
      <c r="R1005" s="2">
        <v>198</v>
      </c>
      <c r="S1005" s="2">
        <v>0</v>
      </c>
      <c r="T1005" s="2">
        <v>0</v>
      </c>
      <c r="U1005" s="16"/>
      <c r="V1005" s="2">
        <v>0</v>
      </c>
      <c r="W1005" s="2">
        <f t="shared" si="927"/>
        <v>10</v>
      </c>
      <c r="X1005" s="2">
        <f t="shared" si="922"/>
        <v>0</v>
      </c>
      <c r="Y1005" s="17">
        <f t="shared" si="905"/>
        <v>25.701923076923077</v>
      </c>
      <c r="Z1005" s="17">
        <f t="shared" si="918"/>
        <v>4.5</v>
      </c>
      <c r="AA1005" s="17">
        <f t="shared" si="902"/>
        <v>5</v>
      </c>
      <c r="AB1005" s="18">
        <v>7</v>
      </c>
      <c r="AC1005" s="19">
        <f t="shared" si="925"/>
        <v>250.20192307692307</v>
      </c>
      <c r="AD1005" s="17">
        <f t="shared" si="920"/>
        <v>0</v>
      </c>
      <c r="AE1005" s="17">
        <f t="shared" si="921"/>
        <v>0</v>
      </c>
      <c r="AF1005" s="29"/>
      <c r="AG1005" s="43">
        <f t="shared" si="928"/>
        <v>0</v>
      </c>
      <c r="AH1005" s="17">
        <f t="shared" ref="AH1005:AH1007" si="930">IF((((AC1005-AD1005-AE1005)*4000))&lt;=1200000,((AC1005-AD1005-AE1005)*2%),(1200000/4000*2%))</f>
        <v>5.0040384615384612</v>
      </c>
      <c r="AI1005" s="17">
        <f t="shared" si="929"/>
        <v>5.0040384615384612</v>
      </c>
      <c r="AJ1005" s="3">
        <f t="shared" si="900"/>
        <v>245</v>
      </c>
      <c r="AK1005" s="3">
        <f t="shared" si="901"/>
        <v>700</v>
      </c>
      <c r="AL1005" s="3"/>
      <c r="AN1005" s="20">
        <f t="shared" si="906"/>
        <v>245.2</v>
      </c>
      <c r="AO1005">
        <f t="shared" si="908"/>
        <v>2</v>
      </c>
      <c r="AP1005">
        <f t="shared" si="909"/>
        <v>0</v>
      </c>
      <c r="AQ1005">
        <f t="shared" si="910"/>
        <v>2</v>
      </c>
      <c r="AR1005">
        <f t="shared" si="911"/>
        <v>0</v>
      </c>
      <c r="AS1005">
        <f t="shared" si="912"/>
        <v>1</v>
      </c>
      <c r="AT1005">
        <f t="shared" si="913"/>
        <v>0</v>
      </c>
      <c r="AU1005">
        <f t="shared" si="914"/>
        <v>0</v>
      </c>
      <c r="AV1005">
        <f t="shared" si="915"/>
        <v>0</v>
      </c>
      <c r="AW1005">
        <f t="shared" si="916"/>
        <v>1</v>
      </c>
      <c r="AX1005">
        <f t="shared" si="917"/>
        <v>2</v>
      </c>
      <c r="AY1005">
        <f t="shared" si="903"/>
        <v>799.99999999995453</v>
      </c>
      <c r="AZ1005" s="12">
        <f t="shared" si="907"/>
        <v>-2.7916666666666665</v>
      </c>
      <c r="BA1005" s="13">
        <f t="shared" si="923"/>
        <v>0</v>
      </c>
      <c r="BB1005" s="13">
        <f t="shared" si="924"/>
        <v>0</v>
      </c>
      <c r="BC1005" s="27">
        <v>0</v>
      </c>
      <c r="BD1005" s="1">
        <f t="shared" si="904"/>
        <v>0</v>
      </c>
      <c r="BE1005" s="20">
        <f t="shared" si="926"/>
        <v>233.70192307692307</v>
      </c>
    </row>
    <row r="1006" spans="1:57" ht="34.5" customHeight="1" x14ac:dyDescent="0.65">
      <c r="A1006" s="2">
        <v>1000</v>
      </c>
      <c r="B1006" s="2" t="s">
        <v>2154</v>
      </c>
      <c r="C1006" s="53" t="s">
        <v>2282</v>
      </c>
      <c r="D1006" s="47" t="s">
        <v>334</v>
      </c>
      <c r="E1006" s="48" t="s">
        <v>184</v>
      </c>
      <c r="F1006" s="46" t="str">
        <f>VLOOKUP(C1006,'[1]2023.11'!$C$6:$X$1239,8,0)</f>
        <v>THOL</v>
      </c>
      <c r="G1006" s="46" t="str">
        <f>VLOOKUP(C1006,'[1]2023.11'!$C$6:$X$1239,9,0)</f>
        <v>SOPHEAP</v>
      </c>
      <c r="H1006" s="46" t="str">
        <f>VLOOKUP(C1006,'[1]2023.11'!$C$6:$X$1239,14,0)</f>
        <v>F</v>
      </c>
      <c r="I1006" s="78">
        <f>VLOOKUP(C1006,'[1]2023.11'!$C$6:$X$1239,13,0)</f>
        <v>35102</v>
      </c>
      <c r="J1006" s="46" t="str">
        <f>VLOOKUP(C1006,'[1]2023.11'!$C$6:$X$1239,4,0)</f>
        <v>0968099513</v>
      </c>
      <c r="K1006" s="46" t="str">
        <f>VLOOKUP(C1006,'[1]2023.11'!$C$6:$X$1239,3,0)</f>
        <v>040609409</v>
      </c>
      <c r="L1006" s="15">
        <v>45231</v>
      </c>
      <c r="M1006" s="2">
        <f t="shared" si="919"/>
        <v>24</v>
      </c>
      <c r="N1006" s="16">
        <v>16</v>
      </c>
      <c r="O1006" s="2"/>
      <c r="P1006" s="16">
        <v>2</v>
      </c>
      <c r="Q1006" s="16"/>
      <c r="R1006" s="2">
        <v>200</v>
      </c>
      <c r="S1006" s="2">
        <v>0</v>
      </c>
      <c r="T1006" s="2">
        <v>0</v>
      </c>
      <c r="U1006" s="16"/>
      <c r="V1006" s="2">
        <v>0</v>
      </c>
      <c r="W1006" s="2">
        <f t="shared" si="927"/>
        <v>0</v>
      </c>
      <c r="X1006" s="2">
        <f t="shared" si="922"/>
        <v>0</v>
      </c>
      <c r="Y1006" s="17">
        <f t="shared" si="905"/>
        <v>23.076923076923077</v>
      </c>
      <c r="Z1006" s="17">
        <f t="shared" si="918"/>
        <v>4</v>
      </c>
      <c r="AA1006" s="17">
        <f t="shared" si="902"/>
        <v>4.6153846153846159</v>
      </c>
      <c r="AB1006" s="18">
        <v>7</v>
      </c>
      <c r="AC1006" s="19">
        <f t="shared" si="925"/>
        <v>238.69230769230768</v>
      </c>
      <c r="AD1006" s="17">
        <f t="shared" si="920"/>
        <v>15.384615384615385</v>
      </c>
      <c r="AE1006" s="17">
        <f t="shared" si="921"/>
        <v>0</v>
      </c>
      <c r="AF1006" s="29"/>
      <c r="AG1006" s="43">
        <f t="shared" si="928"/>
        <v>0</v>
      </c>
      <c r="AH1006" s="17">
        <f t="shared" si="930"/>
        <v>4.4661538461538459</v>
      </c>
      <c r="AI1006" s="17">
        <f t="shared" si="929"/>
        <v>19.850769230769231</v>
      </c>
      <c r="AJ1006" s="3">
        <f t="shared" si="900"/>
        <v>218</v>
      </c>
      <c r="AK1006" s="3">
        <f t="shared" si="901"/>
        <v>3300</v>
      </c>
      <c r="AL1006" s="3"/>
      <c r="AN1006" s="20">
        <f t="shared" si="906"/>
        <v>218.84</v>
      </c>
      <c r="AO1006">
        <f t="shared" si="908"/>
        <v>2</v>
      </c>
      <c r="AP1006">
        <f t="shared" si="909"/>
        <v>0</v>
      </c>
      <c r="AQ1006">
        <f t="shared" si="910"/>
        <v>0</v>
      </c>
      <c r="AR1006">
        <f t="shared" si="911"/>
        <v>1</v>
      </c>
      <c r="AS1006">
        <f t="shared" si="912"/>
        <v>1</v>
      </c>
      <c r="AT1006">
        <f t="shared" si="913"/>
        <v>3</v>
      </c>
      <c r="AU1006">
        <f t="shared" si="914"/>
        <v>1</v>
      </c>
      <c r="AV1006">
        <f t="shared" si="915"/>
        <v>1</v>
      </c>
      <c r="AW1006">
        <f t="shared" si="916"/>
        <v>0</v>
      </c>
      <c r="AX1006">
        <f t="shared" si="917"/>
        <v>3</v>
      </c>
      <c r="AY1006">
        <f t="shared" si="903"/>
        <v>3360.0000000000136</v>
      </c>
      <c r="AZ1006" s="12">
        <f t="shared" si="907"/>
        <v>-2.7916666666666665</v>
      </c>
      <c r="BA1006" s="13">
        <f t="shared" si="923"/>
        <v>0</v>
      </c>
      <c r="BB1006" s="13">
        <f t="shared" si="924"/>
        <v>0</v>
      </c>
      <c r="BC1006" s="27">
        <v>0</v>
      </c>
      <c r="BD1006" s="1">
        <f t="shared" si="904"/>
        <v>0</v>
      </c>
      <c r="BE1006" s="20">
        <f t="shared" si="926"/>
        <v>207.69230769230768</v>
      </c>
    </row>
    <row r="1007" spans="1:57" ht="34.5" customHeight="1" x14ac:dyDescent="0.65">
      <c r="A1007" s="39">
        <v>1001</v>
      </c>
      <c r="B1007" s="2" t="s">
        <v>2154</v>
      </c>
      <c r="C1007" s="79" t="s">
        <v>2283</v>
      </c>
      <c r="D1007" s="47" t="s">
        <v>2284</v>
      </c>
      <c r="E1007" s="48" t="s">
        <v>184</v>
      </c>
      <c r="F1007" s="46" t="str">
        <f>VLOOKUP(C1007,'[1]2023.11'!$C$6:$X$1239,8,0)</f>
        <v>LONH</v>
      </c>
      <c r="G1007" s="46" t="str">
        <f>VLOOKUP(C1007,'[1]2023.11'!$C$6:$X$1239,9,0)</f>
        <v>SOKKHEAN</v>
      </c>
      <c r="H1007" s="46" t="str">
        <f>VLOOKUP(C1007,'[1]2023.11'!$C$6:$X$1239,14,0)</f>
        <v>F</v>
      </c>
      <c r="I1007" s="78">
        <f>VLOOKUP(C1007,'[1]2023.11'!$C$6:$X$1239,13,0)</f>
        <v>37790</v>
      </c>
      <c r="J1007" s="46" t="e">
        <f>VLOOKUP(C1007,'[1]2023.11'!$C$6:$X$1239,4,0)</f>
        <v>#N/A</v>
      </c>
      <c r="K1007" s="46" t="str">
        <f>VLOOKUP(C1007,'[1]2023.11'!$C$6:$X$1239,3,0)</f>
        <v>062308081</v>
      </c>
      <c r="L1007" s="15">
        <v>45231</v>
      </c>
      <c r="M1007" s="2">
        <f t="shared" si="919"/>
        <v>25</v>
      </c>
      <c r="N1007" s="16">
        <v>16</v>
      </c>
      <c r="O1007" s="2"/>
      <c r="P1007" s="16"/>
      <c r="Q1007" s="16">
        <v>1</v>
      </c>
      <c r="R1007" s="2">
        <v>200</v>
      </c>
      <c r="S1007" s="2">
        <v>0</v>
      </c>
      <c r="T1007" s="2">
        <v>0</v>
      </c>
      <c r="U1007" s="16"/>
      <c r="V1007" s="2">
        <v>0</v>
      </c>
      <c r="W1007" s="2">
        <f t="shared" si="927"/>
        <v>0</v>
      </c>
      <c r="X1007" s="2">
        <f t="shared" si="922"/>
        <v>0</v>
      </c>
      <c r="Y1007" s="17">
        <f t="shared" si="905"/>
        <v>23.076923076923077</v>
      </c>
      <c r="Z1007" s="17">
        <f t="shared" si="918"/>
        <v>4</v>
      </c>
      <c r="AA1007" s="17">
        <f t="shared" si="902"/>
        <v>4.8076923076923084</v>
      </c>
      <c r="AB1007" s="18">
        <v>7</v>
      </c>
      <c r="AC1007" s="19">
        <f t="shared" si="925"/>
        <v>238.88461538461539</v>
      </c>
      <c r="AD1007" s="17">
        <f t="shared" si="920"/>
        <v>0</v>
      </c>
      <c r="AE1007" s="17">
        <f t="shared" si="921"/>
        <v>7.6923076923076925</v>
      </c>
      <c r="AF1007" s="29"/>
      <c r="AG1007" s="43">
        <f t="shared" si="928"/>
        <v>0</v>
      </c>
      <c r="AH1007" s="17">
        <f t="shared" si="930"/>
        <v>4.6238461538461539</v>
      </c>
      <c r="AI1007" s="17">
        <f t="shared" si="929"/>
        <v>12.316153846153846</v>
      </c>
      <c r="AJ1007" s="3">
        <f t="shared" si="900"/>
        <v>226</v>
      </c>
      <c r="AK1007" s="3">
        <f t="shared" si="901"/>
        <v>2200</v>
      </c>
      <c r="AL1007" s="3"/>
      <c r="AN1007" s="20">
        <f t="shared" si="906"/>
        <v>226.57</v>
      </c>
      <c r="AO1007">
        <f t="shared" si="908"/>
        <v>2</v>
      </c>
      <c r="AP1007">
        <f t="shared" si="909"/>
        <v>0</v>
      </c>
      <c r="AQ1007">
        <f t="shared" si="910"/>
        <v>1</v>
      </c>
      <c r="AR1007">
        <f t="shared" si="911"/>
        <v>0</v>
      </c>
      <c r="AS1007">
        <f t="shared" si="912"/>
        <v>1</v>
      </c>
      <c r="AT1007">
        <f t="shared" si="913"/>
        <v>1</v>
      </c>
      <c r="AU1007">
        <f t="shared" si="914"/>
        <v>1</v>
      </c>
      <c r="AV1007">
        <f t="shared" si="915"/>
        <v>0</v>
      </c>
      <c r="AW1007">
        <f t="shared" si="916"/>
        <v>0</v>
      </c>
      <c r="AX1007">
        <f t="shared" si="917"/>
        <v>2</v>
      </c>
      <c r="AY1007">
        <f t="shared" si="903"/>
        <v>2279.9999999999727</v>
      </c>
      <c r="AZ1007" s="12">
        <f t="shared" si="907"/>
        <v>-2.7916666666666665</v>
      </c>
      <c r="BA1007" s="13">
        <f t="shared" si="923"/>
        <v>0</v>
      </c>
      <c r="BB1007" s="13">
        <f t="shared" si="924"/>
        <v>0</v>
      </c>
      <c r="BC1007" s="27">
        <v>0</v>
      </c>
      <c r="BD1007" s="1">
        <f t="shared" si="904"/>
        <v>0</v>
      </c>
      <c r="BE1007" s="20">
        <f t="shared" si="926"/>
        <v>215.38461538461539</v>
      </c>
    </row>
  </sheetData>
  <mergeCells count="15">
    <mergeCell ref="D6:E6"/>
    <mergeCell ref="D5:E5"/>
    <mergeCell ref="R3:AA3"/>
    <mergeCell ref="R4:AA4"/>
    <mergeCell ref="A1:AL1"/>
    <mergeCell ref="A2:AL2"/>
    <mergeCell ref="A3:B3"/>
    <mergeCell ref="P3:Q3"/>
    <mergeCell ref="AK3:AL3"/>
    <mergeCell ref="AK4:AL4"/>
    <mergeCell ref="A4:B4"/>
    <mergeCell ref="C3:E4"/>
    <mergeCell ref="L3:M3"/>
    <mergeCell ref="N3:O4"/>
    <mergeCell ref="L4:M4"/>
  </mergeCells>
  <phoneticPr fontId="12" type="noConversion"/>
  <conditionalFormatting sqref="C1007">
    <cfRule type="duplicateValues" dxfId="0" priority="1"/>
  </conditionalFormatting>
  <pageMargins left="0.196850393700787" right="0.15748031496063" top="0.31496062992126" bottom="0.23622047244094499" header="0.31496062992126" footer="0.15748031496063"/>
  <pageSetup paperSize="9" scale="60" orientation="landscape" r:id="rId1"/>
  <rowBreaks count="2" manualBreakCount="2">
    <brk id="25" max="31" man="1"/>
    <brk id="45" max="3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具名範圍</vt:lpstr>
      </vt:variant>
      <vt:variant>
        <vt:i4>4</vt:i4>
      </vt:variant>
    </vt:vector>
  </HeadingPairs>
  <TitlesOfParts>
    <vt:vector size="6" baseType="lpstr">
      <vt:lpstr>Sheet8 (3)</vt:lpstr>
      <vt:lpstr>sample</vt:lpstr>
      <vt:lpstr>sample!Print_Area</vt:lpstr>
      <vt:lpstr>'Sheet8 (3)'!Print_Area</vt:lpstr>
      <vt:lpstr>sample!Print_Titles</vt:lpstr>
      <vt:lpstr>'Sheet8 (3)'!Print_Titles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 PHEAKDEY</dc:creator>
  <cp:lastModifiedBy>Administrator</cp:lastModifiedBy>
  <cp:lastPrinted>2024-01-03T09:53:03Z</cp:lastPrinted>
  <dcterms:created xsi:type="dcterms:W3CDTF">2012-12-01T06:51:24Z</dcterms:created>
  <dcterms:modified xsi:type="dcterms:W3CDTF">2024-01-03T10:10:41Z</dcterms:modified>
</cp:coreProperties>
</file>